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alhammadi0-my.sharepoint.com/personal/px_corporate_hh_med_sa/Documents/ATHEER &amp; SHAHAD/Complaints Report/Complaints Reports from New Staff/REVIEWED/"/>
    </mc:Choice>
  </mc:AlternateContent>
  <xr:revisionPtr revIDLastSave="1287" documentId="11_B09D4463A2A6DB58810C59E48FBE2ECC69AA0B2D" xr6:coauthVersionLast="47" xr6:coauthVersionMax="47" xr10:uidLastSave="{3E332041-15DA-4FB6-ACFE-95249688D4D7}"/>
  <bookViews>
    <workbookView xWindow="-120" yWindow="-120" windowWidth="29040" windowHeight="15840" firstSheet="10" activeTab="12" xr2:uid="{00000000-000D-0000-FFFF-FFFF00000000}"/>
  </bookViews>
  <sheets>
    <sheet name="Dropdown" sheetId="2" r:id="rId1"/>
    <sheet name="January 2023 " sheetId="6" r:id="rId2"/>
    <sheet name="February 2023" sheetId="4" r:id="rId3"/>
    <sheet name="March 2023" sheetId="8" r:id="rId4"/>
    <sheet name="April 2023 " sheetId="9" r:id="rId5"/>
    <sheet name="May 2023" sheetId="10" r:id="rId6"/>
    <sheet name="June 2023" sheetId="11" r:id="rId7"/>
    <sheet name="July 2023" sheetId="13" r:id="rId8"/>
    <sheet name="August 2023" sheetId="14" r:id="rId9"/>
    <sheet name="September 2023" sheetId="15" r:id="rId10"/>
    <sheet name="October 2023" sheetId="16" r:id="rId11"/>
    <sheet name="November 2023" sheetId="17" r:id="rId12"/>
    <sheet name="December 2023" sheetId="18" r:id="rId13"/>
  </sheets>
  <externalReferences>
    <externalReference r:id="rId14"/>
    <externalReference r:id="rId15"/>
    <externalReference r:id="rId16"/>
    <externalReference r:id="rId17"/>
    <externalReference r:id="rId18"/>
    <externalReference r:id="rId19"/>
    <externalReference r:id="rId20"/>
  </externalReferences>
  <definedNames>
    <definedName name="_1._Quality" localSheetId="4">[1]Dropdown!#REF!</definedName>
    <definedName name="_1._Quality" localSheetId="8">[2]Dropdown!#REF!</definedName>
    <definedName name="_1._Quality" localSheetId="12">[3]Dropdown!#REF!</definedName>
    <definedName name="_1._Quality" localSheetId="2">Dropdown!#REF!</definedName>
    <definedName name="_1._Quality" localSheetId="1">Dropdown!#REF!</definedName>
    <definedName name="_1._Quality" localSheetId="7">[2]Dropdown!#REF!</definedName>
    <definedName name="_1._Quality" localSheetId="6">[4]Dropdown!#REF!</definedName>
    <definedName name="_1._Quality" localSheetId="3">Dropdown!#REF!</definedName>
    <definedName name="_1._Quality" localSheetId="5">[5]Dropdown!#REF!</definedName>
    <definedName name="_1._Quality" localSheetId="11">[3]Dropdown!#REF!</definedName>
    <definedName name="_1._Quality" localSheetId="10">[3]Dropdown!#REF!</definedName>
    <definedName name="_1._Quality" localSheetId="9">[2]Dropdown!#REF!</definedName>
    <definedName name="_1._Quality">Dropdown!#REF!</definedName>
    <definedName name="_2._Safety" localSheetId="4">[1]Dropdown!#REF!</definedName>
    <definedName name="_2._Safety" localSheetId="8">[2]Dropdown!#REF!</definedName>
    <definedName name="_2._Safety" localSheetId="12">[3]Dropdown!#REF!</definedName>
    <definedName name="_2._Safety" localSheetId="2">Dropdown!#REF!</definedName>
    <definedName name="_2._Safety" localSheetId="1">Dropdown!#REF!</definedName>
    <definedName name="_2._Safety" localSheetId="7">[2]Dropdown!#REF!</definedName>
    <definedName name="_2._Safety" localSheetId="6">[4]Dropdown!#REF!</definedName>
    <definedName name="_2._Safety" localSheetId="3">Dropdown!#REF!</definedName>
    <definedName name="_2._Safety" localSheetId="5">[5]Dropdown!#REF!</definedName>
    <definedName name="_2._Safety" localSheetId="11">[3]Dropdown!#REF!</definedName>
    <definedName name="_2._Safety" localSheetId="10">[3]Dropdown!#REF!</definedName>
    <definedName name="_2._Safety" localSheetId="9">[2]Dropdown!#REF!</definedName>
    <definedName name="_2._Safety">Dropdown!#REF!</definedName>
    <definedName name="_3._Institutional_issues" localSheetId="4">[1]Dropdown!#REF!</definedName>
    <definedName name="_3._Institutional_issues" localSheetId="8">[2]Dropdown!#REF!</definedName>
    <definedName name="_3._Institutional_issues" localSheetId="12">[3]Dropdown!#REF!</definedName>
    <definedName name="_3._Institutional_issues" localSheetId="2">Dropdown!#REF!</definedName>
    <definedName name="_3._Institutional_issues" localSheetId="1">Dropdown!#REF!</definedName>
    <definedName name="_3._Institutional_issues" localSheetId="7">[2]Dropdown!#REF!</definedName>
    <definedName name="_3._Institutional_issues" localSheetId="6">[4]Dropdown!#REF!</definedName>
    <definedName name="_3._Institutional_issues" localSheetId="3">Dropdown!#REF!</definedName>
    <definedName name="_3._Institutional_issues" localSheetId="5">[5]Dropdown!#REF!</definedName>
    <definedName name="_3._Institutional_issues" localSheetId="11">[3]Dropdown!#REF!</definedName>
    <definedName name="_3._Institutional_issues" localSheetId="10">[3]Dropdown!#REF!</definedName>
    <definedName name="_3._Institutional_issues" localSheetId="9">[2]Dropdown!#REF!</definedName>
    <definedName name="_3._Institutional_issues">Dropdown!#REF!</definedName>
    <definedName name="_4._Accessibility" localSheetId="4">[1]Dropdown!#REF!</definedName>
    <definedName name="_4._Accessibility" localSheetId="8">[2]Dropdown!#REF!</definedName>
    <definedName name="_4._Accessibility" localSheetId="12">[3]Dropdown!#REF!</definedName>
    <definedName name="_4._Accessibility" localSheetId="2">Dropdown!#REF!</definedName>
    <definedName name="_4._Accessibility" localSheetId="1">Dropdown!#REF!</definedName>
    <definedName name="_4._Accessibility" localSheetId="7">[2]Dropdown!#REF!</definedName>
    <definedName name="_4._Accessibility" localSheetId="6">[4]Dropdown!#REF!</definedName>
    <definedName name="_4._Accessibility" localSheetId="3">Dropdown!#REF!</definedName>
    <definedName name="_4._Accessibility" localSheetId="5">[5]Dropdown!#REF!</definedName>
    <definedName name="_4._Accessibility" localSheetId="11">[3]Dropdown!#REF!</definedName>
    <definedName name="_4._Accessibility" localSheetId="10">[3]Dropdown!#REF!</definedName>
    <definedName name="_4._Accessibility" localSheetId="9">[2]Dropdown!#REF!</definedName>
    <definedName name="_4._Accessibility">Dropdown!#REF!</definedName>
    <definedName name="_5._Communication" localSheetId="4">[1]Dropdown!#REF!</definedName>
    <definedName name="_5._Communication" localSheetId="8">[2]Dropdown!#REF!</definedName>
    <definedName name="_5._Communication" localSheetId="12">[3]Dropdown!#REF!</definedName>
    <definedName name="_5._Communication" localSheetId="2">Dropdown!#REF!</definedName>
    <definedName name="_5._Communication" localSheetId="1">Dropdown!#REF!</definedName>
    <definedName name="_5._Communication" localSheetId="7">[2]Dropdown!#REF!</definedName>
    <definedName name="_5._Communication" localSheetId="6">[4]Dropdown!#REF!</definedName>
    <definedName name="_5._Communication" localSheetId="3">Dropdown!#REF!</definedName>
    <definedName name="_5._Communication" localSheetId="5">[5]Dropdown!#REF!</definedName>
    <definedName name="_5._Communication" localSheetId="11">[3]Dropdown!#REF!</definedName>
    <definedName name="_5._Communication" localSheetId="10">[3]Dropdown!#REF!</definedName>
    <definedName name="_5._Communication" localSheetId="9">[2]Dropdown!#REF!</definedName>
    <definedName name="_5._Communication">Dropdown!#REF!</definedName>
    <definedName name="_6._Humanness___Caring" localSheetId="4">[1]Dropdown!#REF!</definedName>
    <definedName name="_6._Humanness___Caring" localSheetId="8">[2]Dropdown!#REF!</definedName>
    <definedName name="_6._Humanness___Caring" localSheetId="12">[3]Dropdown!#REF!</definedName>
    <definedName name="_6._Humanness___Caring" localSheetId="2">Dropdown!#REF!</definedName>
    <definedName name="_6._Humanness___Caring" localSheetId="1">Dropdown!#REF!</definedName>
    <definedName name="_6._Humanness___Caring" localSheetId="7">[2]Dropdown!#REF!</definedName>
    <definedName name="_6._Humanness___Caring" localSheetId="6">[4]Dropdown!#REF!</definedName>
    <definedName name="_6._Humanness___Caring" localSheetId="3">Dropdown!#REF!</definedName>
    <definedName name="_6._Humanness___Caring" localSheetId="5">[5]Dropdown!#REF!</definedName>
    <definedName name="_6._Humanness___Caring" localSheetId="11">[3]Dropdown!#REF!</definedName>
    <definedName name="_6._Humanness___Caring" localSheetId="10">[3]Dropdown!#REF!</definedName>
    <definedName name="_6._Humanness___Caring" localSheetId="9">[2]Dropdown!#REF!</definedName>
    <definedName name="_6._Humanness___Caring">Dropdown!#REF!</definedName>
    <definedName name="_xlnm._FilterDatabase" localSheetId="4" hidden="1">'April 2023 '!$A$1:$BF$42</definedName>
    <definedName name="_xlnm._FilterDatabase" localSheetId="8" hidden="1">'August 2023'!$H$1:$H$45</definedName>
    <definedName name="_xlnm._FilterDatabase" localSheetId="12" hidden="1">'December 2023'!$A$1:$GN$65</definedName>
    <definedName name="_xlnm._FilterDatabase" localSheetId="0" hidden="1">Dropdown!$N$2:$N$160</definedName>
    <definedName name="_xlnm._FilterDatabase" localSheetId="2" hidden="1">'February 2023'!$E$1:$E$59</definedName>
    <definedName name="_xlnm._FilterDatabase" localSheetId="1" hidden="1">'January 2023 '!$E$1:$E$81</definedName>
    <definedName name="_xlnm._FilterDatabase" localSheetId="7" hidden="1">'July 2023'!$V$1:$W$38</definedName>
    <definedName name="_xlnm._FilterDatabase" localSheetId="6" hidden="1">'June 2023'!$A$1:$BF$39</definedName>
    <definedName name="_xlnm._FilterDatabase" localSheetId="3" hidden="1">'March 2023'!$E$1:$E$66</definedName>
    <definedName name="_xlnm._FilterDatabase" localSheetId="5" hidden="1">'May 2023'!$A$1:$BF$45</definedName>
    <definedName name="_xlnm._FilterDatabase" localSheetId="11" hidden="1">'November 2023'!$A$1:$BF$79</definedName>
    <definedName name="_xlnm._FilterDatabase" localSheetId="10" hidden="1">'October 2023'!$A$1:$BF$71</definedName>
    <definedName name="_xlnm._FilterDatabase" localSheetId="9" hidden="1">'September 2023'!$W$1:$W$45</definedName>
    <definedName name="A">'October 2023'!$BC$30</definedName>
    <definedName name="Accessibility" localSheetId="4">[1]Dropdown!#REF!</definedName>
    <definedName name="Accessibility" localSheetId="8">[2]Dropdown!#REF!</definedName>
    <definedName name="Accessibility" localSheetId="12">[3]Dropdown!#REF!</definedName>
    <definedName name="Accessibility" localSheetId="2">Dropdown!#REF!</definedName>
    <definedName name="Accessibility" localSheetId="1">Dropdown!#REF!</definedName>
    <definedName name="Accessibility" localSheetId="7">[2]Dropdown!#REF!</definedName>
    <definedName name="Accessibility" localSheetId="6">[4]Dropdown!#REF!</definedName>
    <definedName name="Accessibility" localSheetId="3">Dropdown!#REF!</definedName>
    <definedName name="Accessibility" localSheetId="5">[5]Dropdown!#REF!</definedName>
    <definedName name="Accessibility" localSheetId="11">[3]Dropdown!#REF!</definedName>
    <definedName name="Accessibility" localSheetId="10">[3]Dropdown!#REF!</definedName>
    <definedName name="Accessibility" localSheetId="9">[2]Dropdown!#REF!</definedName>
    <definedName name="Accessibility">Dropdown!#REF!</definedName>
    <definedName name="B54\">'November 2023'!$BB$57</definedName>
    <definedName name="Communication" localSheetId="4">[1]Dropdown!#REF!</definedName>
    <definedName name="Communication" localSheetId="8">[2]Dropdown!#REF!</definedName>
    <definedName name="Communication" localSheetId="12">[3]Dropdown!#REF!</definedName>
    <definedName name="Communication" localSheetId="2">Dropdown!#REF!</definedName>
    <definedName name="Communication" localSheetId="1">Dropdown!#REF!</definedName>
    <definedName name="Communication" localSheetId="7">[2]Dropdown!#REF!</definedName>
    <definedName name="Communication" localSheetId="6">[4]Dropdown!#REF!</definedName>
    <definedName name="Communication" localSheetId="3">Dropdown!#REF!</definedName>
    <definedName name="Communication" localSheetId="5">[5]Dropdown!#REF!</definedName>
    <definedName name="Communication" localSheetId="11">[3]Dropdown!#REF!</definedName>
    <definedName name="Communication" localSheetId="10">[3]Dropdown!#REF!</definedName>
    <definedName name="Communication" localSheetId="9">[2]Dropdown!#REF!</definedName>
    <definedName name="Communication">Dropdown!#REF!</definedName>
    <definedName name="dsgrdgrg">Dropdown!#REF!</definedName>
    <definedName name="Humanness.Caring" localSheetId="4">[1]Dropdown!#REF!</definedName>
    <definedName name="Humanness.Caring" localSheetId="8">[2]Dropdown!#REF!</definedName>
    <definedName name="Humanness.Caring" localSheetId="12">[3]Dropdown!#REF!</definedName>
    <definedName name="Humanness.Caring" localSheetId="2">Dropdown!#REF!</definedName>
    <definedName name="Humanness.Caring" localSheetId="1">Dropdown!#REF!</definedName>
    <definedName name="Humanness.Caring" localSheetId="7">[2]Dropdown!#REF!</definedName>
    <definedName name="Humanness.Caring" localSheetId="6">[4]Dropdown!#REF!</definedName>
    <definedName name="Humanness.Caring" localSheetId="3">Dropdown!#REF!</definedName>
    <definedName name="Humanness.Caring" localSheetId="5">[5]Dropdown!#REF!</definedName>
    <definedName name="Humanness.Caring" localSheetId="11">[3]Dropdown!#REF!</definedName>
    <definedName name="Humanness.Caring" localSheetId="10">[3]Dropdown!#REF!</definedName>
    <definedName name="Humanness.Caring" localSheetId="9">[2]Dropdown!#REF!</definedName>
    <definedName name="Humanness.Caring">Dropdown!#REF!</definedName>
    <definedName name="Institutional.issues" localSheetId="4">[1]Dropdown!#REF!</definedName>
    <definedName name="Institutional.issues" localSheetId="8">[2]Dropdown!#REF!</definedName>
    <definedName name="Institutional.issues" localSheetId="12">[3]Dropdown!#REF!</definedName>
    <definedName name="Institutional.issues" localSheetId="2">Dropdown!#REF!</definedName>
    <definedName name="Institutional.issues" localSheetId="1">Dropdown!#REF!</definedName>
    <definedName name="Institutional.issues" localSheetId="7">[2]Dropdown!#REF!</definedName>
    <definedName name="Institutional.issues" localSheetId="6">[4]Dropdown!#REF!</definedName>
    <definedName name="Institutional.issues" localSheetId="3">Dropdown!#REF!</definedName>
    <definedName name="Institutional.issues" localSheetId="5">[5]Dropdown!#REF!</definedName>
    <definedName name="Institutional.issues" localSheetId="11">[3]Dropdown!#REF!</definedName>
    <definedName name="Institutional.issues" localSheetId="10">[3]Dropdown!#REF!</definedName>
    <definedName name="Institutional.issues" localSheetId="9">[2]Dropdown!#REF!</definedName>
    <definedName name="Institutional.issues">Dropdown!#REF!</definedName>
    <definedName name="jun">Dropdown!#REF!</definedName>
    <definedName name="march">Dropdown!#REF!</definedName>
    <definedName name="Quality" localSheetId="4">[1]Dropdown!#REF!</definedName>
    <definedName name="Quality" localSheetId="8">[2]Dropdown!#REF!</definedName>
    <definedName name="Quality" localSheetId="12">[3]Dropdown!#REF!</definedName>
    <definedName name="Quality" localSheetId="2">Dropdown!#REF!</definedName>
    <definedName name="Quality" localSheetId="1">Dropdown!#REF!</definedName>
    <definedName name="Quality" localSheetId="7">[2]Dropdown!#REF!</definedName>
    <definedName name="Quality" localSheetId="6">[4]Dropdown!#REF!</definedName>
    <definedName name="Quality" localSheetId="3">Dropdown!#REF!</definedName>
    <definedName name="Quality" localSheetId="5">[5]Dropdown!#REF!</definedName>
    <definedName name="Quality" localSheetId="11">[3]Dropdown!#REF!</definedName>
    <definedName name="Quality" localSheetId="10">[3]Dropdown!#REF!</definedName>
    <definedName name="Quality" localSheetId="9">[2]Dropdown!#REF!</definedName>
    <definedName name="Quality">Dropdown!#REF!</definedName>
    <definedName name="Safety" localSheetId="4">[1]Dropdown!#REF!</definedName>
    <definedName name="Safety" localSheetId="8">[2]Dropdown!#REF!</definedName>
    <definedName name="Safety" localSheetId="12">[3]Dropdown!#REF!</definedName>
    <definedName name="Safety" localSheetId="2">Dropdown!#REF!</definedName>
    <definedName name="Safety" localSheetId="1">Dropdown!#REF!</definedName>
    <definedName name="Safety" localSheetId="7">[2]Dropdown!#REF!</definedName>
    <definedName name="Safety" localSheetId="6">[4]Dropdown!#REF!</definedName>
    <definedName name="Safety" localSheetId="3">Dropdown!#REF!</definedName>
    <definedName name="Safety" localSheetId="5">[5]Dropdown!#REF!</definedName>
    <definedName name="Safety" localSheetId="11">[3]Dropdown!#REF!</definedName>
    <definedName name="Safety" localSheetId="10">[3]Dropdown!#REF!</definedName>
    <definedName name="Safety" localSheetId="9">[2]Dropdown!#REF!</definedName>
    <definedName name="Safety">Dropdown!#REF!</definedName>
    <definedName name="x" localSheetId="1">Dropdown!#REF!</definedName>
    <definedName name="x">Dropdown!#REF!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K131" i="18" l="1"/>
  <c r="BL130" i="18" s="1"/>
  <c r="BL129" i="18"/>
  <c r="BK124" i="18"/>
  <c r="J99" i="18"/>
  <c r="AP98" i="18"/>
  <c r="AP101" i="18" s="1"/>
  <c r="AQ97" i="18"/>
  <c r="AQ96" i="18"/>
  <c r="AQ95" i="18"/>
  <c r="J93" i="18"/>
  <c r="AP92" i="18"/>
  <c r="AQ91" i="18"/>
  <c r="AQ90" i="18"/>
  <c r="AQ89" i="18"/>
  <c r="AQ88" i="18"/>
  <c r="AQ87" i="18"/>
  <c r="AG87" i="18"/>
  <c r="AH86" i="18" s="1"/>
  <c r="AQ86" i="18"/>
  <c r="AQ85" i="18"/>
  <c r="AQ84" i="18"/>
  <c r="AH84" i="18"/>
  <c r="AV83" i="18"/>
  <c r="AQ83" i="18"/>
  <c r="AG81" i="18"/>
  <c r="J81" i="18"/>
  <c r="J102" i="18" s="1"/>
  <c r="F81" i="18"/>
  <c r="G78" i="18" s="1"/>
  <c r="G81" i="18" s="1"/>
  <c r="AP80" i="18"/>
  <c r="AG80" i="18"/>
  <c r="G80" i="18"/>
  <c r="AQ79" i="18"/>
  <c r="G79" i="18"/>
  <c r="AQ78" i="18"/>
  <c r="B78" i="18"/>
  <c r="BK114" i="18" s="1"/>
  <c r="BK125" i="18" s="1"/>
  <c r="AQ77" i="18"/>
  <c r="F77" i="18"/>
  <c r="G75" i="18" s="1"/>
  <c r="AQ76" i="18"/>
  <c r="G76" i="18"/>
  <c r="AQ75" i="18"/>
  <c r="R75" i="18"/>
  <c r="R76" i="18" s="1"/>
  <c r="Q75" i="18"/>
  <c r="Q76" i="18" s="1"/>
  <c r="P75" i="18"/>
  <c r="P76" i="18" s="1"/>
  <c r="O75" i="18"/>
  <c r="O76" i="18" s="1"/>
  <c r="M75" i="18"/>
  <c r="N71" i="18" s="1"/>
  <c r="AQ74" i="18"/>
  <c r="R74" i="18"/>
  <c r="Q74" i="18"/>
  <c r="P74" i="18"/>
  <c r="O74" i="18"/>
  <c r="G74" i="18"/>
  <c r="B74" i="18"/>
  <c r="AQ73" i="18"/>
  <c r="S73" i="18"/>
  <c r="F73" i="18"/>
  <c r="G70" i="18" s="1"/>
  <c r="AQ72" i="18"/>
  <c r="Z72" i="18"/>
  <c r="W69" i="18" s="1"/>
  <c r="X72" i="18"/>
  <c r="Y69" i="18" s="1"/>
  <c r="V72" i="18"/>
  <c r="W71" i="18" s="1"/>
  <c r="R72" i="18"/>
  <c r="Q72" i="18"/>
  <c r="P72" i="18"/>
  <c r="O72" i="18"/>
  <c r="AQ71" i="18"/>
  <c r="Z71" i="18"/>
  <c r="S71" i="18"/>
  <c r="AQ70" i="18"/>
  <c r="Z70" i="18"/>
  <c r="R70" i="18"/>
  <c r="Q70" i="18"/>
  <c r="P70" i="18"/>
  <c r="O70" i="18"/>
  <c r="S69" i="18" s="1"/>
  <c r="AQ69" i="18"/>
  <c r="Z69" i="18"/>
  <c r="AU65" i="18"/>
  <c r="AQ65" i="18"/>
  <c r="AN65" i="18"/>
  <c r="AJ65" i="18"/>
  <c r="AE65" i="18"/>
  <c r="AA65" i="18"/>
  <c r="W65" i="18"/>
  <c r="AU64" i="18"/>
  <c r="AQ64" i="18"/>
  <c r="AN64" i="18"/>
  <c r="AJ64" i="18"/>
  <c r="AE64" i="18"/>
  <c r="AA64" i="18"/>
  <c r="W64" i="18"/>
  <c r="AU63" i="18"/>
  <c r="AQ63" i="18"/>
  <c r="AN63" i="18"/>
  <c r="AJ63" i="18"/>
  <c r="AE63" i="18"/>
  <c r="AA63" i="18"/>
  <c r="W63" i="18"/>
  <c r="AU62" i="18"/>
  <c r="AQ62" i="18"/>
  <c r="AN62" i="18"/>
  <c r="AJ62" i="18"/>
  <c r="AE62" i="18"/>
  <c r="AA62" i="18"/>
  <c r="W62" i="18"/>
  <c r="AU61" i="18"/>
  <c r="AQ61" i="18"/>
  <c r="AN61" i="18"/>
  <c r="AJ61" i="18"/>
  <c r="AE61" i="18"/>
  <c r="AA61" i="18"/>
  <c r="W61" i="18"/>
  <c r="AU60" i="18"/>
  <c r="AQ60" i="18"/>
  <c r="AN60" i="18"/>
  <c r="AJ60" i="18"/>
  <c r="AE60" i="18"/>
  <c r="AA60" i="18"/>
  <c r="W60" i="18"/>
  <c r="AU59" i="18"/>
  <c r="AQ59" i="18"/>
  <c r="AN59" i="18"/>
  <c r="AJ59" i="18"/>
  <c r="AE59" i="18"/>
  <c r="AA59" i="18"/>
  <c r="W59" i="18"/>
  <c r="AU58" i="18"/>
  <c r="AQ58" i="18"/>
  <c r="AN58" i="18"/>
  <c r="AJ58" i="18"/>
  <c r="AE58" i="18"/>
  <c r="AA58" i="18"/>
  <c r="W58" i="18"/>
  <c r="AU57" i="18"/>
  <c r="AQ57" i="18"/>
  <c r="AN57" i="18"/>
  <c r="AJ57" i="18"/>
  <c r="AE57" i="18"/>
  <c r="AA57" i="18"/>
  <c r="W57" i="18"/>
  <c r="BV56" i="18"/>
  <c r="BW55" i="18" s="1"/>
  <c r="AU56" i="18"/>
  <c r="AQ56" i="18"/>
  <c r="AN56" i="18"/>
  <c r="AJ56" i="18"/>
  <c r="AE56" i="18"/>
  <c r="AA56" i="18"/>
  <c r="W56" i="18"/>
  <c r="AU55" i="18"/>
  <c r="AQ55" i="18"/>
  <c r="AN55" i="18"/>
  <c r="AJ55" i="18"/>
  <c r="AE55" i="18"/>
  <c r="AA55" i="18"/>
  <c r="W55" i="18"/>
  <c r="AU54" i="18"/>
  <c r="AQ54" i="18"/>
  <c r="AN54" i="18"/>
  <c r="AJ54" i="18"/>
  <c r="AE54" i="18"/>
  <c r="AA54" i="18"/>
  <c r="W54" i="18"/>
  <c r="BW53" i="18"/>
  <c r="AU53" i="18"/>
  <c r="AQ53" i="18"/>
  <c r="AN53" i="18"/>
  <c r="AJ53" i="18"/>
  <c r="AE53" i="18"/>
  <c r="AA53" i="18"/>
  <c r="W53" i="18"/>
  <c r="BV52" i="18"/>
  <c r="AU52" i="18"/>
  <c r="AQ52" i="18"/>
  <c r="AN52" i="18"/>
  <c r="AJ52" i="18"/>
  <c r="AE52" i="18"/>
  <c r="AA52" i="18"/>
  <c r="W52" i="18"/>
  <c r="BW51" i="18"/>
  <c r="AU51" i="18"/>
  <c r="AQ51" i="18"/>
  <c r="AN51" i="18"/>
  <c r="AJ51" i="18"/>
  <c r="AE51" i="18"/>
  <c r="AA51" i="18"/>
  <c r="W51" i="18"/>
  <c r="BW50" i="18"/>
  <c r="AU50" i="18"/>
  <c r="AQ50" i="18"/>
  <c r="AN50" i="18"/>
  <c r="AJ50" i="18"/>
  <c r="AE50" i="18"/>
  <c r="AA50" i="18"/>
  <c r="W50" i="18"/>
  <c r="BW49" i="18"/>
  <c r="BW52" i="18" s="1"/>
  <c r="AU49" i="18"/>
  <c r="AQ49" i="18"/>
  <c r="AN49" i="18"/>
  <c r="AJ49" i="18"/>
  <c r="AE49" i="18"/>
  <c r="AA49" i="18"/>
  <c r="W49" i="18"/>
  <c r="AU48" i="18"/>
  <c r="AQ48" i="18"/>
  <c r="AN48" i="18"/>
  <c r="AJ48" i="18"/>
  <c r="AE48" i="18"/>
  <c r="AA48" i="18"/>
  <c r="W48" i="18"/>
  <c r="AU47" i="18"/>
  <c r="AQ47" i="18"/>
  <c r="AN47" i="18"/>
  <c r="AJ47" i="18"/>
  <c r="AE47" i="18"/>
  <c r="AA47" i="18"/>
  <c r="W47" i="18"/>
  <c r="AU46" i="18"/>
  <c r="AQ46" i="18"/>
  <c r="AN46" i="18"/>
  <c r="AJ46" i="18"/>
  <c r="AE46" i="18"/>
  <c r="AA46" i="18"/>
  <c r="W46" i="18"/>
  <c r="AU45" i="18"/>
  <c r="AQ45" i="18"/>
  <c r="AN45" i="18"/>
  <c r="AJ45" i="18"/>
  <c r="AE45" i="18"/>
  <c r="AA45" i="18"/>
  <c r="W45" i="18"/>
  <c r="AU44" i="18"/>
  <c r="AQ44" i="18"/>
  <c r="AN44" i="18"/>
  <c r="AJ44" i="18"/>
  <c r="AE44" i="18"/>
  <c r="AA44" i="18"/>
  <c r="W44" i="18"/>
  <c r="BW43" i="18"/>
  <c r="AU43" i="18"/>
  <c r="AQ43" i="18"/>
  <c r="AN43" i="18"/>
  <c r="AJ43" i="18"/>
  <c r="AE43" i="18"/>
  <c r="AA43" i="18"/>
  <c r="W43" i="18"/>
  <c r="AU42" i="18"/>
  <c r="AQ42" i="18"/>
  <c r="AN42" i="18"/>
  <c r="AJ42" i="18"/>
  <c r="AE42" i="18"/>
  <c r="AA42" i="18"/>
  <c r="W42" i="18"/>
  <c r="CB41" i="18"/>
  <c r="CA41" i="18"/>
  <c r="BX46" i="18" s="1"/>
  <c r="BX47" i="18" s="1"/>
  <c r="BZ41" i="18"/>
  <c r="BW46" i="18" s="1"/>
  <c r="BW47" i="18" s="1"/>
  <c r="BY41" i="18"/>
  <c r="BV46" i="18" s="1"/>
  <c r="BV47" i="18" s="1"/>
  <c r="BX41" i="18"/>
  <c r="BU46" i="18" s="1"/>
  <c r="BU47" i="18" s="1"/>
  <c r="BV41" i="18"/>
  <c r="AU41" i="18"/>
  <c r="AQ41" i="18"/>
  <c r="AN41" i="18"/>
  <c r="AJ41" i="18"/>
  <c r="AE41" i="18"/>
  <c r="AA41" i="18"/>
  <c r="W41" i="18"/>
  <c r="CR40" i="18"/>
  <c r="CS39" i="18" s="1"/>
  <c r="CB40" i="18"/>
  <c r="BW40" i="18"/>
  <c r="AU40" i="18"/>
  <c r="AQ40" i="18"/>
  <c r="AN40" i="18"/>
  <c r="AJ40" i="18"/>
  <c r="AE40" i="18"/>
  <c r="AA40" i="18"/>
  <c r="W40" i="18"/>
  <c r="CB39" i="18"/>
  <c r="BW39" i="18"/>
  <c r="AU39" i="18"/>
  <c r="AQ39" i="18"/>
  <c r="AN39" i="18"/>
  <c r="AJ39" i="18"/>
  <c r="AE39" i="18"/>
  <c r="AA39" i="18"/>
  <c r="W39" i="18"/>
  <c r="CS38" i="18"/>
  <c r="CB38" i="18"/>
  <c r="BW38" i="18"/>
  <c r="BW41" i="18" s="1"/>
  <c r="AU38" i="18"/>
  <c r="AQ38" i="18"/>
  <c r="AN38" i="18"/>
  <c r="AJ38" i="18"/>
  <c r="AE38" i="18"/>
  <c r="AA38" i="18"/>
  <c r="W38" i="18"/>
  <c r="CG37" i="18"/>
  <c r="CH35" i="18" s="1"/>
  <c r="AU37" i="18"/>
  <c r="AQ37" i="18"/>
  <c r="AN37" i="18"/>
  <c r="AJ37" i="18"/>
  <c r="AE37" i="18"/>
  <c r="AA37" i="18"/>
  <c r="W37" i="18"/>
  <c r="CR36" i="18"/>
  <c r="CS35" i="18" s="1"/>
  <c r="CH36" i="18"/>
  <c r="AU36" i="18"/>
  <c r="AQ36" i="18"/>
  <c r="AN36" i="18"/>
  <c r="AJ36" i="18"/>
  <c r="AE36" i="18"/>
  <c r="AA36" i="18"/>
  <c r="W36" i="18"/>
  <c r="AU35" i="18"/>
  <c r="AQ35" i="18"/>
  <c r="AN35" i="18"/>
  <c r="AJ35" i="18"/>
  <c r="AE35" i="18"/>
  <c r="AA35" i="18"/>
  <c r="W35" i="18"/>
  <c r="CH34" i="18"/>
  <c r="CH37" i="18" s="1"/>
  <c r="BK34" i="18"/>
  <c r="BL33" i="18" s="1"/>
  <c r="AU34" i="18"/>
  <c r="AQ34" i="18"/>
  <c r="AN34" i="18"/>
  <c r="AJ34" i="18"/>
  <c r="AE34" i="18"/>
  <c r="AA34" i="18"/>
  <c r="W34" i="18"/>
  <c r="CG33" i="18"/>
  <c r="CH31" i="18" s="1"/>
  <c r="AU33" i="18"/>
  <c r="AQ33" i="18"/>
  <c r="AN33" i="18"/>
  <c r="AJ33" i="18"/>
  <c r="AE33" i="18"/>
  <c r="AA33" i="18"/>
  <c r="W33" i="18"/>
  <c r="CH32" i="18"/>
  <c r="BL32" i="18"/>
  <c r="AU32" i="18"/>
  <c r="AQ32" i="18"/>
  <c r="AN32" i="18"/>
  <c r="AJ32" i="18"/>
  <c r="AE32" i="18"/>
  <c r="AA32" i="18"/>
  <c r="W32" i="18"/>
  <c r="BK31" i="18"/>
  <c r="BL29" i="18" s="1"/>
  <c r="AU31" i="18"/>
  <c r="AQ31" i="18"/>
  <c r="AN31" i="18"/>
  <c r="AJ31" i="18"/>
  <c r="AE31" i="18"/>
  <c r="AA31" i="18"/>
  <c r="W31" i="18"/>
  <c r="CH30" i="18"/>
  <c r="CH33" i="18" s="1"/>
  <c r="BL30" i="18"/>
  <c r="AU30" i="18"/>
  <c r="AQ30" i="18"/>
  <c r="AN30" i="18"/>
  <c r="AJ30" i="18"/>
  <c r="AE30" i="18"/>
  <c r="AA30" i="18"/>
  <c r="W30" i="18"/>
  <c r="AU29" i="18"/>
  <c r="AQ29" i="18"/>
  <c r="AN29" i="18"/>
  <c r="AJ29" i="18"/>
  <c r="AE29" i="18"/>
  <c r="AA29" i="18"/>
  <c r="W29" i="18"/>
  <c r="BL28" i="18"/>
  <c r="AU28" i="18"/>
  <c r="AQ28" i="18"/>
  <c r="AN28" i="18"/>
  <c r="AJ28" i="18"/>
  <c r="AE28" i="18"/>
  <c r="AA28" i="18"/>
  <c r="W28" i="18"/>
  <c r="AU27" i="18"/>
  <c r="AQ27" i="18"/>
  <c r="AN27" i="18"/>
  <c r="AJ27" i="18"/>
  <c r="AE27" i="18"/>
  <c r="AA27" i="18"/>
  <c r="W27" i="18"/>
  <c r="CS26" i="18"/>
  <c r="BM26" i="18"/>
  <c r="AU26" i="18"/>
  <c r="AQ26" i="18"/>
  <c r="AN26" i="18"/>
  <c r="AJ26" i="18"/>
  <c r="AE26" i="18"/>
  <c r="AA26" i="18"/>
  <c r="W26" i="18"/>
  <c r="BM25" i="18"/>
  <c r="BL25" i="18"/>
  <c r="BL26" i="18" s="1"/>
  <c r="BK25" i="18"/>
  <c r="BK26" i="18" s="1"/>
  <c r="BJ25" i="18"/>
  <c r="BJ26" i="18" s="1"/>
  <c r="AU25" i="18"/>
  <c r="AQ25" i="18"/>
  <c r="AN25" i="18"/>
  <c r="AJ25" i="18"/>
  <c r="AE25" i="18"/>
  <c r="AA25" i="18"/>
  <c r="W25" i="18"/>
  <c r="CH24" i="18"/>
  <c r="AU24" i="18"/>
  <c r="AQ24" i="18"/>
  <c r="AN24" i="18"/>
  <c r="AJ24" i="18"/>
  <c r="AE24" i="18"/>
  <c r="AA24" i="18"/>
  <c r="W24" i="18"/>
  <c r="AU23" i="18"/>
  <c r="AQ23" i="18"/>
  <c r="AN23" i="18"/>
  <c r="AJ23" i="18"/>
  <c r="AE23" i="18"/>
  <c r="AA23" i="18"/>
  <c r="W23" i="18"/>
  <c r="CX22" i="18"/>
  <c r="CW22" i="18"/>
  <c r="CT29" i="18" s="1"/>
  <c r="CT30" i="18" s="1"/>
  <c r="CV22" i="18"/>
  <c r="CS29" i="18" s="1"/>
  <c r="CS30" i="18" s="1"/>
  <c r="CU22" i="18"/>
  <c r="CR29" i="18" s="1"/>
  <c r="CR30" i="18" s="1"/>
  <c r="CT22" i="18"/>
  <c r="CQ29" i="18" s="1"/>
  <c r="CQ30" i="18" s="1"/>
  <c r="CR22" i="18"/>
  <c r="CS19" i="18" s="1"/>
  <c r="CS22" i="18" s="1"/>
  <c r="BL22" i="18"/>
  <c r="AU22" i="18"/>
  <c r="AQ22" i="18"/>
  <c r="AN22" i="18"/>
  <c r="AJ22" i="18"/>
  <c r="AE22" i="18"/>
  <c r="AA22" i="18"/>
  <c r="W22" i="18"/>
  <c r="CX21" i="18"/>
  <c r="CS21" i="18"/>
  <c r="CL21" i="18"/>
  <c r="CI27" i="18" s="1"/>
  <c r="CI28" i="18" s="1"/>
  <c r="CK21" i="18"/>
  <c r="CH27" i="18" s="1"/>
  <c r="CH28" i="18" s="1"/>
  <c r="CJ21" i="18"/>
  <c r="CG27" i="18" s="1"/>
  <c r="CG28" i="18" s="1"/>
  <c r="CI21" i="18"/>
  <c r="CF27" i="18" s="1"/>
  <c r="CF28" i="18" s="1"/>
  <c r="CG21" i="18"/>
  <c r="CH19" i="18" s="1"/>
  <c r="AU21" i="18"/>
  <c r="AQ21" i="18"/>
  <c r="AN21" i="18"/>
  <c r="AJ21" i="18"/>
  <c r="AE21" i="18"/>
  <c r="AA21" i="18"/>
  <c r="W21" i="18"/>
  <c r="CX20" i="18"/>
  <c r="CS20" i="18"/>
  <c r="CM20" i="18"/>
  <c r="BQ20" i="18"/>
  <c r="BP20" i="18"/>
  <c r="BO20" i="18"/>
  <c r="BN20" i="18"/>
  <c r="BM20" i="18"/>
  <c r="BK20" i="18"/>
  <c r="BL18" i="18" s="1"/>
  <c r="AU20" i="18"/>
  <c r="AQ20" i="18"/>
  <c r="AN20" i="18"/>
  <c r="AJ20" i="18"/>
  <c r="AE20" i="18"/>
  <c r="AA20" i="18"/>
  <c r="W20" i="18"/>
  <c r="CX19" i="18"/>
  <c r="CM19" i="18"/>
  <c r="BQ19" i="18"/>
  <c r="AU19" i="18"/>
  <c r="AQ19" i="18"/>
  <c r="AN19" i="18"/>
  <c r="AJ19" i="18"/>
  <c r="AE19" i="18"/>
  <c r="AA19" i="18"/>
  <c r="W19" i="18"/>
  <c r="CM18" i="18"/>
  <c r="CM21" i="18" s="1"/>
  <c r="CH18" i="18"/>
  <c r="BQ18" i="18"/>
  <c r="AU18" i="18"/>
  <c r="AQ18" i="18"/>
  <c r="AN18" i="18"/>
  <c r="AJ18" i="18"/>
  <c r="AE18" i="18"/>
  <c r="AA18" i="18"/>
  <c r="W18" i="18"/>
  <c r="BQ17" i="18"/>
  <c r="AU17" i="18"/>
  <c r="AQ17" i="18"/>
  <c r="AN17" i="18"/>
  <c r="AJ17" i="18"/>
  <c r="AE17" i="18"/>
  <c r="AA17" i="18"/>
  <c r="W17" i="18"/>
  <c r="AU16" i="18"/>
  <c r="AQ16" i="18"/>
  <c r="AN16" i="18"/>
  <c r="AJ16" i="18"/>
  <c r="AE16" i="18"/>
  <c r="AA16" i="18"/>
  <c r="W16" i="18"/>
  <c r="AU15" i="18"/>
  <c r="AQ15" i="18"/>
  <c r="AN15" i="18"/>
  <c r="AJ15" i="18"/>
  <c r="AE15" i="18"/>
  <c r="AA15" i="18"/>
  <c r="W15" i="18"/>
  <c r="AU14" i="18"/>
  <c r="AQ14" i="18"/>
  <c r="AN14" i="18"/>
  <c r="AJ14" i="18"/>
  <c r="AE14" i="18"/>
  <c r="AA14" i="18"/>
  <c r="W14" i="18"/>
  <c r="AU13" i="18"/>
  <c r="AQ13" i="18"/>
  <c r="AN13" i="18"/>
  <c r="AJ13" i="18"/>
  <c r="AE13" i="18"/>
  <c r="AA13" i="18"/>
  <c r="W13" i="18"/>
  <c r="AU12" i="18"/>
  <c r="AQ12" i="18"/>
  <c r="AN12" i="18"/>
  <c r="AJ12" i="18"/>
  <c r="AE12" i="18"/>
  <c r="AA12" i="18"/>
  <c r="W12" i="18"/>
  <c r="AU11" i="18"/>
  <c r="AQ11" i="18"/>
  <c r="AN11" i="18"/>
  <c r="AJ11" i="18"/>
  <c r="AE11" i="18"/>
  <c r="AA11" i="18"/>
  <c r="W11" i="18"/>
  <c r="AU10" i="18"/>
  <c r="AQ10" i="18"/>
  <c r="AN10" i="18"/>
  <c r="AJ10" i="18"/>
  <c r="AE10" i="18"/>
  <c r="AA10" i="18"/>
  <c r="W10" i="18"/>
  <c r="AU9" i="18"/>
  <c r="AQ9" i="18"/>
  <c r="AN9" i="18"/>
  <c r="AJ9" i="18"/>
  <c r="AE9" i="18"/>
  <c r="AA9" i="18"/>
  <c r="W9" i="18"/>
  <c r="AU8" i="18"/>
  <c r="AQ8" i="18"/>
  <c r="AN8" i="18"/>
  <c r="AJ8" i="18"/>
  <c r="AE8" i="18"/>
  <c r="AA8" i="18"/>
  <c r="W8" i="18"/>
  <c r="AU7" i="18"/>
  <c r="AQ7" i="18"/>
  <c r="AN7" i="18"/>
  <c r="AJ7" i="18"/>
  <c r="AE7" i="18"/>
  <c r="AA7" i="18"/>
  <c r="W7" i="18"/>
  <c r="AU6" i="18"/>
  <c r="AQ6" i="18"/>
  <c r="AN6" i="18"/>
  <c r="AJ6" i="18"/>
  <c r="AE6" i="18"/>
  <c r="AA6" i="18"/>
  <c r="W6" i="18"/>
  <c r="AU5" i="18"/>
  <c r="AQ5" i="18"/>
  <c r="AN5" i="18"/>
  <c r="AJ5" i="18"/>
  <c r="AE5" i="18"/>
  <c r="AA5" i="18"/>
  <c r="W5" i="18"/>
  <c r="AU4" i="18"/>
  <c r="AQ4" i="18"/>
  <c r="AN4" i="18"/>
  <c r="AJ4" i="18"/>
  <c r="AE4" i="18"/>
  <c r="AA4" i="18"/>
  <c r="W4" i="18"/>
  <c r="AU3" i="18"/>
  <c r="AQ3" i="18"/>
  <c r="AN3" i="18"/>
  <c r="AJ3" i="18"/>
  <c r="AE3" i="18"/>
  <c r="AA3" i="18"/>
  <c r="W3" i="18"/>
  <c r="AP117" i="17"/>
  <c r="J117" i="17"/>
  <c r="AQ116" i="17"/>
  <c r="AQ115" i="17"/>
  <c r="AQ114" i="17"/>
  <c r="AP111" i="17"/>
  <c r="J111" i="17"/>
  <c r="AQ110" i="17"/>
  <c r="AQ109" i="17"/>
  <c r="AQ108" i="17"/>
  <c r="AQ107" i="17"/>
  <c r="AQ106" i="17"/>
  <c r="AQ105" i="17"/>
  <c r="AQ104" i="17"/>
  <c r="AQ103" i="17"/>
  <c r="AQ102" i="17"/>
  <c r="AG102" i="17"/>
  <c r="AH101" i="17" s="1"/>
  <c r="BE99" i="17"/>
  <c r="J99" i="17"/>
  <c r="J120" i="17" s="1"/>
  <c r="BF98" i="17"/>
  <c r="AP98" i="17"/>
  <c r="AP120" i="17" s="1"/>
  <c r="BF97" i="17"/>
  <c r="BF99" i="17" s="1"/>
  <c r="AQ97" i="17"/>
  <c r="AQ96" i="17"/>
  <c r="AG96" i="17"/>
  <c r="F96" i="17"/>
  <c r="G93" i="17" s="1"/>
  <c r="G96" i="17" s="1"/>
  <c r="AQ95" i="17"/>
  <c r="AG95" i="17"/>
  <c r="G95" i="17"/>
  <c r="AQ94" i="17"/>
  <c r="G94" i="17"/>
  <c r="BE93" i="17"/>
  <c r="AQ93" i="17"/>
  <c r="B93" i="17"/>
  <c r="BE92" i="17"/>
  <c r="AQ92" i="17"/>
  <c r="F92" i="17"/>
  <c r="AQ91" i="17"/>
  <c r="G91" i="17"/>
  <c r="AQ90" i="17"/>
  <c r="G90" i="17"/>
  <c r="AQ89" i="17"/>
  <c r="R89" i="17"/>
  <c r="Q89" i="17"/>
  <c r="P89" i="17"/>
  <c r="O89" i="17"/>
  <c r="G89" i="17"/>
  <c r="G92" i="17" s="1"/>
  <c r="B89" i="17"/>
  <c r="AQ88" i="17"/>
  <c r="S88" i="17"/>
  <c r="R88" i="17"/>
  <c r="Q88" i="17"/>
  <c r="P88" i="17"/>
  <c r="O88" i="17"/>
  <c r="M88" i="17"/>
  <c r="N86" i="17" s="1"/>
  <c r="F88" i="17"/>
  <c r="G86" i="17" s="1"/>
  <c r="AQ87" i="17"/>
  <c r="R87" i="17"/>
  <c r="Q87" i="17"/>
  <c r="P87" i="17"/>
  <c r="O87" i="17"/>
  <c r="S86" i="17" s="1"/>
  <c r="G87" i="17"/>
  <c r="AQ86" i="17"/>
  <c r="Z86" i="17"/>
  <c r="Y85" i="17" s="1"/>
  <c r="X86" i="17"/>
  <c r="W86" i="17"/>
  <c r="V86" i="17"/>
  <c r="AQ85" i="17"/>
  <c r="Z85" i="17"/>
  <c r="W85" i="17"/>
  <c r="R85" i="17"/>
  <c r="Q85" i="17"/>
  <c r="P85" i="17"/>
  <c r="O85" i="17"/>
  <c r="G85" i="17"/>
  <c r="AQ84" i="17"/>
  <c r="Z84" i="17"/>
  <c r="W84" i="17"/>
  <c r="S84" i="17"/>
  <c r="N84" i="17"/>
  <c r="N88" i="17" s="1"/>
  <c r="G84" i="17"/>
  <c r="BE83" i="17"/>
  <c r="AU79" i="17"/>
  <c r="AQ79" i="17"/>
  <c r="W79" i="17"/>
  <c r="AU78" i="17"/>
  <c r="AQ78" i="17"/>
  <c r="AN78" i="17"/>
  <c r="AJ78" i="17"/>
  <c r="AE78" i="17"/>
  <c r="AA78" i="17"/>
  <c r="W78" i="17"/>
  <c r="AU77" i="17"/>
  <c r="AQ77" i="17"/>
  <c r="AN77" i="17"/>
  <c r="AJ77" i="17"/>
  <c r="AE77" i="17"/>
  <c r="AA77" i="17"/>
  <c r="W77" i="17"/>
  <c r="AU76" i="17"/>
  <c r="AQ76" i="17"/>
  <c r="AN76" i="17"/>
  <c r="AJ76" i="17"/>
  <c r="AE76" i="17"/>
  <c r="AA76" i="17"/>
  <c r="W76" i="17"/>
  <c r="AU75" i="17"/>
  <c r="AQ75" i="17"/>
  <c r="AN75" i="17"/>
  <c r="AJ75" i="17"/>
  <c r="AE75" i="17"/>
  <c r="AA75" i="17"/>
  <c r="W75" i="17"/>
  <c r="AU74" i="17"/>
  <c r="AQ74" i="17"/>
  <c r="AN74" i="17"/>
  <c r="AJ74" i="17"/>
  <c r="AE74" i="17"/>
  <c r="AA74" i="17"/>
  <c r="W74" i="17"/>
  <c r="AU73" i="17"/>
  <c r="AQ73" i="17"/>
  <c r="AN73" i="17"/>
  <c r="AJ73" i="17"/>
  <c r="AE73" i="17"/>
  <c r="AA73" i="17"/>
  <c r="W73" i="17"/>
  <c r="AU72" i="17"/>
  <c r="AQ72" i="17"/>
  <c r="AN72" i="17"/>
  <c r="AJ72" i="17"/>
  <c r="AE72" i="17"/>
  <c r="AA72" i="17"/>
  <c r="W72" i="17"/>
  <c r="AU71" i="17"/>
  <c r="AQ71" i="17"/>
  <c r="AN71" i="17"/>
  <c r="AJ71" i="17"/>
  <c r="AE71" i="17"/>
  <c r="AA71" i="17"/>
  <c r="W71" i="17"/>
  <c r="AU70" i="17"/>
  <c r="AQ70" i="17"/>
  <c r="AN70" i="17"/>
  <c r="AJ70" i="17"/>
  <c r="AE70" i="17"/>
  <c r="AA70" i="17"/>
  <c r="W70" i="17"/>
  <c r="AU69" i="17"/>
  <c r="AQ69" i="17"/>
  <c r="AN69" i="17"/>
  <c r="AJ69" i="17"/>
  <c r="AE69" i="17"/>
  <c r="AA69" i="17"/>
  <c r="W69" i="17"/>
  <c r="AU68" i="17"/>
  <c r="AQ68" i="17"/>
  <c r="AN68" i="17"/>
  <c r="AJ68" i="17"/>
  <c r="AE68" i="17"/>
  <c r="AA68" i="17"/>
  <c r="W68" i="17"/>
  <c r="AU67" i="17"/>
  <c r="AQ67" i="17"/>
  <c r="AN67" i="17"/>
  <c r="AJ67" i="17"/>
  <c r="AE67" i="17"/>
  <c r="AA67" i="17"/>
  <c r="W67" i="17"/>
  <c r="AU66" i="17"/>
  <c r="AQ66" i="17"/>
  <c r="AN66" i="17"/>
  <c r="AJ66" i="17"/>
  <c r="AE66" i="17"/>
  <c r="AA66" i="17"/>
  <c r="W66" i="17"/>
  <c r="AU65" i="17"/>
  <c r="AQ65" i="17"/>
  <c r="AN65" i="17"/>
  <c r="AJ65" i="17"/>
  <c r="AE65" i="17"/>
  <c r="AA65" i="17"/>
  <c r="W65" i="17"/>
  <c r="BV64" i="17"/>
  <c r="AU64" i="17"/>
  <c r="AQ64" i="17"/>
  <c r="AN64" i="17"/>
  <c r="AJ64" i="17"/>
  <c r="AE64" i="17"/>
  <c r="AA64" i="17"/>
  <c r="W64" i="17"/>
  <c r="BW63" i="17"/>
  <c r="AU63" i="17"/>
  <c r="AQ63" i="17"/>
  <c r="AN63" i="17"/>
  <c r="AJ63" i="17"/>
  <c r="AE63" i="17"/>
  <c r="AA63" i="17"/>
  <c r="W63" i="17"/>
  <c r="BW62" i="17"/>
  <c r="AU62" i="17"/>
  <c r="AQ62" i="17"/>
  <c r="AN62" i="17"/>
  <c r="AJ62" i="17"/>
  <c r="AE62" i="17"/>
  <c r="AA62" i="17"/>
  <c r="W62" i="17"/>
  <c r="BW61" i="17"/>
  <c r="BW64" i="17" s="1"/>
  <c r="AU61" i="17"/>
  <c r="AQ61" i="17"/>
  <c r="AN61" i="17"/>
  <c r="AJ61" i="17"/>
  <c r="AE61" i="17"/>
  <c r="AA61" i="17"/>
  <c r="W61" i="17"/>
  <c r="BV60" i="17"/>
  <c r="BW57" i="17" s="1"/>
  <c r="AU60" i="17"/>
  <c r="AQ60" i="17"/>
  <c r="AN60" i="17"/>
  <c r="AJ60" i="17"/>
  <c r="AE60" i="17"/>
  <c r="AA60" i="17"/>
  <c r="W60" i="17"/>
  <c r="AU59" i="17"/>
  <c r="AQ59" i="17"/>
  <c r="AN59" i="17"/>
  <c r="AJ59" i="17"/>
  <c r="AE59" i="17"/>
  <c r="AA59" i="17"/>
  <c r="W59" i="17"/>
  <c r="AU58" i="17"/>
  <c r="AQ58" i="17"/>
  <c r="AN58" i="17"/>
  <c r="AJ58" i="17"/>
  <c r="AE58" i="17"/>
  <c r="AA58" i="17"/>
  <c r="W58" i="17"/>
  <c r="AU57" i="17"/>
  <c r="AQ57" i="17"/>
  <c r="AN57" i="17"/>
  <c r="AJ57" i="17"/>
  <c r="AE57" i="17"/>
  <c r="AA57" i="17"/>
  <c r="W57" i="17"/>
  <c r="AU56" i="17"/>
  <c r="AQ56" i="17"/>
  <c r="AN56" i="17"/>
  <c r="AJ56" i="17"/>
  <c r="AE56" i="17"/>
  <c r="AA56" i="17"/>
  <c r="W56" i="17"/>
  <c r="AU55" i="17"/>
  <c r="AQ55" i="17"/>
  <c r="AN55" i="17"/>
  <c r="AJ55" i="17"/>
  <c r="AE55" i="17"/>
  <c r="AA55" i="17"/>
  <c r="W55" i="17"/>
  <c r="AU54" i="17"/>
  <c r="AQ54" i="17"/>
  <c r="AN54" i="17"/>
  <c r="AJ54" i="17"/>
  <c r="AE54" i="17"/>
  <c r="AA54" i="17"/>
  <c r="W54" i="17"/>
  <c r="AU53" i="17"/>
  <c r="AQ53" i="17"/>
  <c r="AN53" i="17"/>
  <c r="AJ53" i="17"/>
  <c r="AE53" i="17"/>
  <c r="AA53" i="17"/>
  <c r="W53" i="17"/>
  <c r="AU52" i="17"/>
  <c r="AQ52" i="17"/>
  <c r="AN52" i="17"/>
  <c r="AJ52" i="17"/>
  <c r="AE52" i="17"/>
  <c r="AA52" i="17"/>
  <c r="W52" i="17"/>
  <c r="BW51" i="17"/>
  <c r="AU51" i="17"/>
  <c r="AQ51" i="17"/>
  <c r="AN51" i="17"/>
  <c r="AJ51" i="17"/>
  <c r="AE51" i="17"/>
  <c r="AA51" i="17"/>
  <c r="W51" i="17"/>
  <c r="AU50" i="17"/>
  <c r="AQ50" i="17"/>
  <c r="AN50" i="17"/>
  <c r="AJ50" i="17"/>
  <c r="AE50" i="17"/>
  <c r="AA50" i="17"/>
  <c r="W50" i="17"/>
  <c r="CA49" i="17"/>
  <c r="BX54" i="17" s="1"/>
  <c r="BX55" i="17" s="1"/>
  <c r="BZ49" i="17"/>
  <c r="BW54" i="17" s="1"/>
  <c r="BW55" i="17" s="1"/>
  <c r="BY49" i="17"/>
  <c r="BV54" i="17" s="1"/>
  <c r="BV55" i="17" s="1"/>
  <c r="BX49" i="17"/>
  <c r="BU54" i="17" s="1"/>
  <c r="BU55" i="17" s="1"/>
  <c r="BV49" i="17"/>
  <c r="BW48" i="17" s="1"/>
  <c r="AU49" i="17"/>
  <c r="AQ49" i="17"/>
  <c r="AN49" i="17"/>
  <c r="AJ49" i="17"/>
  <c r="AE49" i="17"/>
  <c r="AA49" i="17"/>
  <c r="W49" i="17"/>
  <c r="CB48" i="17"/>
  <c r="AU48" i="17"/>
  <c r="AQ48" i="17"/>
  <c r="AN48" i="17"/>
  <c r="AJ48" i="17"/>
  <c r="AE48" i="17"/>
  <c r="AA48" i="17"/>
  <c r="W48" i="17"/>
  <c r="CB47" i="17"/>
  <c r="CB49" i="17" s="1"/>
  <c r="AU47" i="17"/>
  <c r="AQ47" i="17"/>
  <c r="AN47" i="17"/>
  <c r="AJ47" i="17"/>
  <c r="AE47" i="17"/>
  <c r="AA47" i="17"/>
  <c r="W47" i="17"/>
  <c r="AU46" i="17"/>
  <c r="AQ46" i="17"/>
  <c r="AN46" i="17"/>
  <c r="AJ46" i="17"/>
  <c r="AE46" i="17"/>
  <c r="AA46" i="17"/>
  <c r="W46" i="17"/>
  <c r="AU45" i="17"/>
  <c r="AQ45" i="17"/>
  <c r="AN45" i="17"/>
  <c r="AJ45" i="17"/>
  <c r="AE45" i="17"/>
  <c r="AA45" i="17"/>
  <c r="W45" i="17"/>
  <c r="AU44" i="17"/>
  <c r="AQ44" i="17"/>
  <c r="AN44" i="17"/>
  <c r="AJ44" i="17"/>
  <c r="AE44" i="17"/>
  <c r="AA44" i="17"/>
  <c r="W44" i="17"/>
  <c r="AU43" i="17"/>
  <c r="AQ43" i="17"/>
  <c r="AN43" i="17"/>
  <c r="AJ43" i="17"/>
  <c r="AE43" i="17"/>
  <c r="AA43" i="17"/>
  <c r="W43" i="17"/>
  <c r="AU42" i="17"/>
  <c r="AQ42" i="17"/>
  <c r="AN42" i="17"/>
  <c r="AJ42" i="17"/>
  <c r="AE42" i="17"/>
  <c r="AA42" i="17"/>
  <c r="W42" i="17"/>
  <c r="CG41" i="17"/>
  <c r="CH38" i="17" s="1"/>
  <c r="AU41" i="17"/>
  <c r="AQ41" i="17"/>
  <c r="AN41" i="17"/>
  <c r="AJ41" i="17"/>
  <c r="AE41" i="17"/>
  <c r="AA41" i="17"/>
  <c r="W41" i="17"/>
  <c r="AU40" i="17"/>
  <c r="AQ40" i="17"/>
  <c r="AN40" i="17"/>
  <c r="AJ40" i="17"/>
  <c r="AE40" i="17"/>
  <c r="AA40" i="17"/>
  <c r="W40" i="17"/>
  <c r="AU39" i="17"/>
  <c r="AQ39" i="17"/>
  <c r="AN39" i="17"/>
  <c r="AJ39" i="17"/>
  <c r="AE39" i="17"/>
  <c r="AA39" i="17"/>
  <c r="W39" i="17"/>
  <c r="CR38" i="17"/>
  <c r="CS36" i="17" s="1"/>
  <c r="AU38" i="17"/>
  <c r="AQ38" i="17"/>
  <c r="AN38" i="17"/>
  <c r="AJ38" i="17"/>
  <c r="AE38" i="17"/>
  <c r="AA38" i="17"/>
  <c r="W38" i="17"/>
  <c r="CG37" i="17"/>
  <c r="CH36" i="17" s="1"/>
  <c r="BK37" i="17"/>
  <c r="BL36" i="17" s="1"/>
  <c r="AU37" i="17"/>
  <c r="AQ37" i="17"/>
  <c r="AN37" i="17"/>
  <c r="AJ37" i="17"/>
  <c r="AE37" i="17"/>
  <c r="AA37" i="17"/>
  <c r="W37" i="17"/>
  <c r="AU36" i="17"/>
  <c r="AQ36" i="17"/>
  <c r="AN36" i="17"/>
  <c r="AJ36" i="17"/>
  <c r="AE36" i="17"/>
  <c r="AA36" i="17"/>
  <c r="W36" i="17"/>
  <c r="CR35" i="17"/>
  <c r="CS34" i="17" s="1"/>
  <c r="CH35" i="17"/>
  <c r="BL35" i="17"/>
  <c r="AU35" i="17"/>
  <c r="AQ35" i="17"/>
  <c r="AN35" i="17"/>
  <c r="AJ35" i="17"/>
  <c r="AE35" i="17"/>
  <c r="AA35" i="17"/>
  <c r="W35" i="17"/>
  <c r="BK34" i="17"/>
  <c r="AU34" i="17"/>
  <c r="AQ34" i="17"/>
  <c r="AN34" i="17"/>
  <c r="AJ34" i="17"/>
  <c r="AE34" i="17"/>
  <c r="AA34" i="17"/>
  <c r="W34" i="17"/>
  <c r="CS33" i="17"/>
  <c r="BL33" i="17"/>
  <c r="AU33" i="17"/>
  <c r="AQ33" i="17"/>
  <c r="AN33" i="17"/>
  <c r="AJ33" i="17"/>
  <c r="AE33" i="17"/>
  <c r="AA33" i="17"/>
  <c r="W33" i="17"/>
  <c r="BL32" i="17"/>
  <c r="BL34" i="17" s="1"/>
  <c r="AU32" i="17"/>
  <c r="AQ32" i="17"/>
  <c r="AN32" i="17"/>
  <c r="AJ32" i="17"/>
  <c r="AE32" i="17"/>
  <c r="AA32" i="17"/>
  <c r="W32" i="17"/>
  <c r="AU31" i="17"/>
  <c r="AQ31" i="17"/>
  <c r="AN31" i="17"/>
  <c r="AJ31" i="17"/>
  <c r="AE31" i="17"/>
  <c r="AA31" i="17"/>
  <c r="W31" i="17"/>
  <c r="BM30" i="17"/>
  <c r="BL30" i="17"/>
  <c r="BK30" i="17"/>
  <c r="BJ30" i="17"/>
  <c r="AU30" i="17"/>
  <c r="AQ30" i="17"/>
  <c r="AN30" i="17"/>
  <c r="AJ30" i="17"/>
  <c r="AE30" i="17"/>
  <c r="AA30" i="17"/>
  <c r="W30" i="17"/>
  <c r="AU29" i="17"/>
  <c r="AQ29" i="17"/>
  <c r="AN29" i="17"/>
  <c r="AJ29" i="17"/>
  <c r="AE29" i="17"/>
  <c r="AA29" i="17"/>
  <c r="W29" i="17"/>
  <c r="CH28" i="17"/>
  <c r="AU28" i="17"/>
  <c r="AQ28" i="17"/>
  <c r="AN28" i="17"/>
  <c r="AJ28" i="17"/>
  <c r="AE28" i="17"/>
  <c r="AA28" i="17"/>
  <c r="W28" i="17"/>
  <c r="AU27" i="17"/>
  <c r="AQ27" i="17"/>
  <c r="AN27" i="17"/>
  <c r="AJ27" i="17"/>
  <c r="AE27" i="17"/>
  <c r="AA27" i="17"/>
  <c r="W27" i="17"/>
  <c r="BL26" i="17"/>
  <c r="AU26" i="17"/>
  <c r="AQ26" i="17"/>
  <c r="AN26" i="17"/>
  <c r="AJ26" i="17"/>
  <c r="AE26" i="17"/>
  <c r="AA26" i="17"/>
  <c r="W26" i="17"/>
  <c r="CS25" i="17"/>
  <c r="CL25" i="17"/>
  <c r="CI31" i="17" s="1"/>
  <c r="CI32" i="17" s="1"/>
  <c r="CK25" i="17"/>
  <c r="CH31" i="17" s="1"/>
  <c r="CH32" i="17" s="1"/>
  <c r="CJ25" i="17"/>
  <c r="CG31" i="17" s="1"/>
  <c r="CG32" i="17" s="1"/>
  <c r="CI25" i="17"/>
  <c r="CM25" i="17" s="1"/>
  <c r="CG25" i="17"/>
  <c r="AU25" i="17"/>
  <c r="AQ25" i="17"/>
  <c r="AN25" i="17"/>
  <c r="AJ25" i="17"/>
  <c r="AE25" i="17"/>
  <c r="AA25" i="17"/>
  <c r="W25" i="17"/>
  <c r="CM24" i="17"/>
  <c r="CH24" i="17"/>
  <c r="AU24" i="17"/>
  <c r="AQ24" i="17"/>
  <c r="AN24" i="17"/>
  <c r="AJ24" i="17"/>
  <c r="AE24" i="17"/>
  <c r="AA24" i="17"/>
  <c r="W24" i="17"/>
  <c r="CM23" i="17"/>
  <c r="CH23" i="17"/>
  <c r="CH25" i="17" s="1"/>
  <c r="BP23" i="17"/>
  <c r="BO23" i="17"/>
  <c r="BN23" i="17"/>
  <c r="BM23" i="17"/>
  <c r="BK23" i="17"/>
  <c r="BL22" i="17" s="1"/>
  <c r="AU23" i="17"/>
  <c r="AQ23" i="17"/>
  <c r="AN23" i="17"/>
  <c r="AJ23" i="17"/>
  <c r="AE23" i="17"/>
  <c r="AA23" i="17"/>
  <c r="W23" i="17"/>
  <c r="CW22" i="17"/>
  <c r="CT28" i="17" s="1"/>
  <c r="CT29" i="17" s="1"/>
  <c r="CV22" i="17"/>
  <c r="CS28" i="17" s="1"/>
  <c r="CS29" i="17" s="1"/>
  <c r="CU22" i="17"/>
  <c r="CR28" i="17" s="1"/>
  <c r="CR29" i="17" s="1"/>
  <c r="CT22" i="17"/>
  <c r="CX22" i="17" s="1"/>
  <c r="CR22" i="17"/>
  <c r="CS20" i="17" s="1"/>
  <c r="CS22" i="17" s="1"/>
  <c r="BQ22" i="17"/>
  <c r="AU22" i="17"/>
  <c r="AQ22" i="17"/>
  <c r="AN22" i="17"/>
  <c r="AJ22" i="17"/>
  <c r="AE22" i="17"/>
  <c r="AA22" i="17"/>
  <c r="W22" i="17"/>
  <c r="CX21" i="17"/>
  <c r="CS21" i="17"/>
  <c r="BQ21" i="17"/>
  <c r="BQ23" i="17" s="1"/>
  <c r="BL21" i="17"/>
  <c r="BL23" i="17" s="1"/>
  <c r="AU21" i="17"/>
  <c r="AQ21" i="17"/>
  <c r="AN21" i="17"/>
  <c r="AJ21" i="17"/>
  <c r="AE21" i="17"/>
  <c r="AA21" i="17"/>
  <c r="W21" i="17"/>
  <c r="CX20" i="17"/>
  <c r="AU20" i="17"/>
  <c r="AQ20" i="17"/>
  <c r="AN20" i="17"/>
  <c r="AJ20" i="17"/>
  <c r="AE20" i="17"/>
  <c r="AA20" i="17"/>
  <c r="W20" i="17"/>
  <c r="AU19" i="17"/>
  <c r="AQ19" i="17"/>
  <c r="AN19" i="17"/>
  <c r="AJ19" i="17"/>
  <c r="AE19" i="17"/>
  <c r="AA19" i="17"/>
  <c r="W19" i="17"/>
  <c r="AU18" i="17"/>
  <c r="AQ18" i="17"/>
  <c r="AN18" i="17"/>
  <c r="AJ18" i="17"/>
  <c r="AE18" i="17"/>
  <c r="AA18" i="17"/>
  <c r="W18" i="17"/>
  <c r="AU17" i="17"/>
  <c r="AQ17" i="17"/>
  <c r="AN17" i="17"/>
  <c r="AJ17" i="17"/>
  <c r="AE17" i="17"/>
  <c r="AA17" i="17"/>
  <c r="W17" i="17"/>
  <c r="AU16" i="17"/>
  <c r="AQ16" i="17"/>
  <c r="AN16" i="17"/>
  <c r="AJ16" i="17"/>
  <c r="AE16" i="17"/>
  <c r="AA16" i="17"/>
  <c r="W16" i="17"/>
  <c r="AU15" i="17"/>
  <c r="AQ15" i="17"/>
  <c r="AN15" i="17"/>
  <c r="AJ15" i="17"/>
  <c r="AE15" i="17"/>
  <c r="AA15" i="17"/>
  <c r="W15" i="17"/>
  <c r="AU14" i="17"/>
  <c r="AQ14" i="17"/>
  <c r="AN14" i="17"/>
  <c r="AJ14" i="17"/>
  <c r="AE14" i="17"/>
  <c r="AA14" i="17"/>
  <c r="W14" i="17"/>
  <c r="AU13" i="17"/>
  <c r="AQ13" i="17"/>
  <c r="AN13" i="17"/>
  <c r="AJ13" i="17"/>
  <c r="AE13" i="17"/>
  <c r="AA13" i="17"/>
  <c r="W13" i="17"/>
  <c r="AU12" i="17"/>
  <c r="AQ12" i="17"/>
  <c r="AN12" i="17"/>
  <c r="AJ12" i="17"/>
  <c r="AE12" i="17"/>
  <c r="AA12" i="17"/>
  <c r="W12" i="17"/>
  <c r="AU11" i="17"/>
  <c r="AQ11" i="17"/>
  <c r="AN11" i="17"/>
  <c r="AJ11" i="17"/>
  <c r="AE11" i="17"/>
  <c r="AA11" i="17"/>
  <c r="W11" i="17"/>
  <c r="AU10" i="17"/>
  <c r="AQ10" i="17"/>
  <c r="AN10" i="17"/>
  <c r="AJ10" i="17"/>
  <c r="AE10" i="17"/>
  <c r="AA10" i="17"/>
  <c r="W10" i="17"/>
  <c r="AU9" i="17"/>
  <c r="AQ9" i="17"/>
  <c r="AN9" i="17"/>
  <c r="AJ9" i="17"/>
  <c r="AE9" i="17"/>
  <c r="AA9" i="17"/>
  <c r="W9" i="17"/>
  <c r="AU8" i="17"/>
  <c r="AQ8" i="17"/>
  <c r="AN8" i="17"/>
  <c r="AJ8" i="17"/>
  <c r="AE8" i="17"/>
  <c r="AA8" i="17"/>
  <c r="W8" i="17"/>
  <c r="AU7" i="17"/>
  <c r="AQ7" i="17"/>
  <c r="AN7" i="17"/>
  <c r="AJ7" i="17"/>
  <c r="AE7" i="17"/>
  <c r="AA7" i="17"/>
  <c r="W7" i="17"/>
  <c r="AU6" i="17"/>
  <c r="AQ6" i="17"/>
  <c r="AN6" i="17"/>
  <c r="AJ6" i="17"/>
  <c r="AE6" i="17"/>
  <c r="AA6" i="17"/>
  <c r="W6" i="17"/>
  <c r="AU5" i="17"/>
  <c r="AQ5" i="17"/>
  <c r="AN5" i="17"/>
  <c r="AJ5" i="17"/>
  <c r="AE5" i="17"/>
  <c r="AA5" i="17"/>
  <c r="W5" i="17"/>
  <c r="AU4" i="17"/>
  <c r="AQ4" i="17"/>
  <c r="AN4" i="17"/>
  <c r="AJ4" i="17"/>
  <c r="AE4" i="17"/>
  <c r="AA4" i="17"/>
  <c r="W4" i="17"/>
  <c r="AU3" i="17"/>
  <c r="AQ3" i="17"/>
  <c r="AN3" i="17"/>
  <c r="AJ3" i="17"/>
  <c r="AE3" i="17"/>
  <c r="AA3" i="17"/>
  <c r="W3" i="17"/>
  <c r="BJ139" i="16"/>
  <c r="BK138" i="16" s="1"/>
  <c r="BK137" i="16"/>
  <c r="BJ132" i="16"/>
  <c r="J108" i="16"/>
  <c r="J110" i="16" s="1"/>
  <c r="AP107" i="16"/>
  <c r="AQ106" i="16"/>
  <c r="AQ105" i="16"/>
  <c r="J103" i="16"/>
  <c r="AP101" i="16"/>
  <c r="AQ100" i="16"/>
  <c r="AQ99" i="16"/>
  <c r="AQ98" i="16"/>
  <c r="J96" i="16"/>
  <c r="AP95" i="16"/>
  <c r="AQ94" i="16"/>
  <c r="AQ93" i="16"/>
  <c r="AG93" i="16"/>
  <c r="AH91" i="16" s="1"/>
  <c r="AQ92" i="16"/>
  <c r="AH92" i="16"/>
  <c r="AQ91" i="16"/>
  <c r="AQ90" i="16"/>
  <c r="AH90" i="16"/>
  <c r="AQ89" i="16"/>
  <c r="AQ88" i="16"/>
  <c r="F88" i="16"/>
  <c r="G84" i="16" s="1"/>
  <c r="G88" i="16" s="1"/>
  <c r="G87" i="16"/>
  <c r="B87" i="16"/>
  <c r="BJ123" i="16" s="1"/>
  <c r="BJ133" i="16" s="1"/>
  <c r="J86" i="16"/>
  <c r="G86" i="16"/>
  <c r="AP85" i="16"/>
  <c r="AP109" i="16" s="1"/>
  <c r="G85" i="16"/>
  <c r="AQ84" i="16"/>
  <c r="AQ83" i="16"/>
  <c r="F83" i="16"/>
  <c r="G82" i="16" s="1"/>
  <c r="B83" i="16"/>
  <c r="AQ82" i="16"/>
  <c r="AQ81" i="16"/>
  <c r="G81" i="16"/>
  <c r="AQ80" i="16"/>
  <c r="P80" i="16"/>
  <c r="O80" i="16"/>
  <c r="G80" i="16"/>
  <c r="AQ79" i="16"/>
  <c r="R79" i="16"/>
  <c r="R80" i="16" s="1"/>
  <c r="Q79" i="16"/>
  <c r="Q80" i="16" s="1"/>
  <c r="S79" i="16" s="1"/>
  <c r="P79" i="16"/>
  <c r="O79" i="16"/>
  <c r="M79" i="16"/>
  <c r="N77" i="16" s="1"/>
  <c r="F79" i="16"/>
  <c r="G77" i="16" s="1"/>
  <c r="AQ78" i="16"/>
  <c r="R78" i="16"/>
  <c r="Q78" i="16"/>
  <c r="P78" i="16"/>
  <c r="O78" i="16"/>
  <c r="G78" i="16"/>
  <c r="AQ77" i="16"/>
  <c r="Z77" i="16"/>
  <c r="Y75" i="16" s="1"/>
  <c r="X77" i="16"/>
  <c r="V77" i="16"/>
  <c r="W76" i="16" s="1"/>
  <c r="S77" i="16"/>
  <c r="AQ76" i="16"/>
  <c r="Z76" i="16"/>
  <c r="R76" i="16"/>
  <c r="Q76" i="16"/>
  <c r="P76" i="16"/>
  <c r="O76" i="16"/>
  <c r="G76" i="16"/>
  <c r="AQ75" i="16"/>
  <c r="Z75" i="16"/>
  <c r="S75" i="16"/>
  <c r="N75" i="16"/>
  <c r="N79" i="16" s="1"/>
  <c r="G75" i="16"/>
  <c r="G79" i="16" s="1"/>
  <c r="BV73" i="16"/>
  <c r="BW72" i="16" s="1"/>
  <c r="AU71" i="16"/>
  <c r="AQ71" i="16"/>
  <c r="AN71" i="16"/>
  <c r="AJ71" i="16"/>
  <c r="AE71" i="16"/>
  <c r="AA71" i="16"/>
  <c r="W71" i="16"/>
  <c r="AU70" i="16"/>
  <c r="AQ70" i="16"/>
  <c r="AN70" i="16"/>
  <c r="AJ70" i="16"/>
  <c r="AE70" i="16"/>
  <c r="AA70" i="16"/>
  <c r="W70" i="16"/>
  <c r="AU69" i="16"/>
  <c r="AQ69" i="16"/>
  <c r="AN69" i="16"/>
  <c r="AJ69" i="16"/>
  <c r="AE69" i="16"/>
  <c r="AA69" i="16"/>
  <c r="W69" i="16"/>
  <c r="BV68" i="16"/>
  <c r="BW66" i="16" s="1"/>
  <c r="AU68" i="16"/>
  <c r="AQ68" i="16"/>
  <c r="AN68" i="16"/>
  <c r="AJ68" i="16"/>
  <c r="AE68" i="16"/>
  <c r="AA68" i="16"/>
  <c r="W68" i="16"/>
  <c r="BW67" i="16"/>
  <c r="AU67" i="16"/>
  <c r="AQ67" i="16"/>
  <c r="AN67" i="16"/>
  <c r="AJ67" i="16"/>
  <c r="AE67" i="16"/>
  <c r="AA67" i="16"/>
  <c r="W67" i="16"/>
  <c r="AU66" i="16"/>
  <c r="AQ66" i="16"/>
  <c r="AN66" i="16"/>
  <c r="AJ66" i="16"/>
  <c r="AE66" i="16"/>
  <c r="AA66" i="16"/>
  <c r="W66" i="16"/>
  <c r="BW65" i="16"/>
  <c r="BW68" i="16" s="1"/>
  <c r="AU65" i="16"/>
  <c r="AQ65" i="16"/>
  <c r="AN65" i="16"/>
  <c r="AJ65" i="16"/>
  <c r="AE65" i="16"/>
  <c r="AA65" i="16"/>
  <c r="W65" i="16"/>
  <c r="AU64" i="16"/>
  <c r="AQ64" i="16"/>
  <c r="AN64" i="16"/>
  <c r="AJ64" i="16"/>
  <c r="AE64" i="16"/>
  <c r="AA64" i="16"/>
  <c r="W64" i="16"/>
  <c r="AU63" i="16"/>
  <c r="AQ63" i="16"/>
  <c r="AN63" i="16"/>
  <c r="AJ63" i="16"/>
  <c r="AE63" i="16"/>
  <c r="AA63" i="16"/>
  <c r="W63" i="16"/>
  <c r="BU62" i="16"/>
  <c r="BU63" i="16" s="1"/>
  <c r="AU62" i="16"/>
  <c r="AQ62" i="16"/>
  <c r="AN62" i="16"/>
  <c r="AJ62" i="16"/>
  <c r="AE62" i="16"/>
  <c r="AA62" i="16"/>
  <c r="W62" i="16"/>
  <c r="AU61" i="16"/>
  <c r="AQ61" i="16"/>
  <c r="AN61" i="16"/>
  <c r="AJ61" i="16"/>
  <c r="AE61" i="16"/>
  <c r="AA61" i="16"/>
  <c r="W61" i="16"/>
  <c r="AU60" i="16"/>
  <c r="AQ60" i="16"/>
  <c r="AN60" i="16"/>
  <c r="AJ60" i="16"/>
  <c r="AE60" i="16"/>
  <c r="AA60" i="16"/>
  <c r="W60" i="16"/>
  <c r="BW59" i="16"/>
  <c r="AU59" i="16"/>
  <c r="AQ59" i="16"/>
  <c r="AN59" i="16"/>
  <c r="AJ59" i="16"/>
  <c r="AE59" i="16"/>
  <c r="AA59" i="16"/>
  <c r="W59" i="16"/>
  <c r="AU58" i="16"/>
  <c r="AQ58" i="16"/>
  <c r="AN58" i="16"/>
  <c r="AJ58" i="16"/>
  <c r="AE58" i="16"/>
  <c r="AA58" i="16"/>
  <c r="W58" i="16"/>
  <c r="CA57" i="16"/>
  <c r="BX62" i="16" s="1"/>
  <c r="BX63" i="16" s="1"/>
  <c r="BZ57" i="16"/>
  <c r="BW62" i="16" s="1"/>
  <c r="BW63" i="16" s="1"/>
  <c r="BY57" i="16"/>
  <c r="BV62" i="16" s="1"/>
  <c r="BV63" i="16" s="1"/>
  <c r="BX57" i="16"/>
  <c r="BV57" i="16"/>
  <c r="BW55" i="16" s="1"/>
  <c r="BW57" i="16" s="1"/>
  <c r="AU57" i="16"/>
  <c r="AQ57" i="16"/>
  <c r="AN57" i="16"/>
  <c r="AJ57" i="16"/>
  <c r="AE57" i="16"/>
  <c r="AA57" i="16"/>
  <c r="W57" i="16"/>
  <c r="CB56" i="16"/>
  <c r="BW56" i="16"/>
  <c r="AU56" i="16"/>
  <c r="AQ56" i="16"/>
  <c r="AN56" i="16"/>
  <c r="AJ56" i="16"/>
  <c r="AE56" i="16"/>
  <c r="AA56" i="16"/>
  <c r="W56" i="16"/>
  <c r="CB55" i="16"/>
  <c r="CB57" i="16" s="1"/>
  <c r="AU55" i="16"/>
  <c r="AQ55" i="16"/>
  <c r="AN55" i="16"/>
  <c r="AJ55" i="16"/>
  <c r="AE55" i="16"/>
  <c r="AA55" i="16"/>
  <c r="W55" i="16"/>
  <c r="AU54" i="16"/>
  <c r="AQ54" i="16"/>
  <c r="AN54" i="16"/>
  <c r="AJ54" i="16"/>
  <c r="AE54" i="16"/>
  <c r="AA54" i="16"/>
  <c r="W54" i="16"/>
  <c r="AU53" i="16"/>
  <c r="AQ53" i="16"/>
  <c r="AN53" i="16"/>
  <c r="AJ53" i="16"/>
  <c r="AE53" i="16"/>
  <c r="AA53" i="16"/>
  <c r="W53" i="16"/>
  <c r="AU52" i="16"/>
  <c r="AQ52" i="16"/>
  <c r="AN52" i="16"/>
  <c r="AJ52" i="16"/>
  <c r="AE52" i="16"/>
  <c r="AA52" i="16"/>
  <c r="W52" i="16"/>
  <c r="AU51" i="16"/>
  <c r="AQ51" i="16"/>
  <c r="AN51" i="16"/>
  <c r="AJ51" i="16"/>
  <c r="AE51" i="16"/>
  <c r="AA51" i="16"/>
  <c r="W51" i="16"/>
  <c r="AU50" i="16"/>
  <c r="AQ50" i="16"/>
  <c r="AN50" i="16"/>
  <c r="AJ50" i="16"/>
  <c r="AE50" i="16"/>
  <c r="AA50" i="16"/>
  <c r="W50" i="16"/>
  <c r="AU49" i="16"/>
  <c r="AQ49" i="16"/>
  <c r="AN49" i="16"/>
  <c r="AJ49" i="16"/>
  <c r="AE49" i="16"/>
  <c r="AA49" i="16"/>
  <c r="W49" i="16"/>
  <c r="AU48" i="16"/>
  <c r="AQ48" i="16"/>
  <c r="AN48" i="16"/>
  <c r="AJ48" i="16"/>
  <c r="AE48" i="16"/>
  <c r="AA48" i="16"/>
  <c r="W48" i="16"/>
  <c r="AU47" i="16"/>
  <c r="AQ47" i="16"/>
  <c r="AN47" i="16"/>
  <c r="AJ47" i="16"/>
  <c r="AE47" i="16"/>
  <c r="AA47" i="16"/>
  <c r="W47" i="16"/>
  <c r="AU46" i="16"/>
  <c r="AQ46" i="16"/>
  <c r="AN46" i="16"/>
  <c r="AJ46" i="16"/>
  <c r="AE46" i="16"/>
  <c r="AA46" i="16"/>
  <c r="W46" i="16"/>
  <c r="AU45" i="16"/>
  <c r="AQ45" i="16"/>
  <c r="AN45" i="16"/>
  <c r="AJ45" i="16"/>
  <c r="AE45" i="16"/>
  <c r="AA45" i="16"/>
  <c r="W45" i="16"/>
  <c r="AU44" i="16"/>
  <c r="AQ44" i="16"/>
  <c r="AN44" i="16"/>
  <c r="AJ44" i="16"/>
  <c r="AE44" i="16"/>
  <c r="AA44" i="16"/>
  <c r="W44" i="16"/>
  <c r="AU43" i="16"/>
  <c r="AQ43" i="16"/>
  <c r="AN43" i="16"/>
  <c r="AJ43" i="16"/>
  <c r="AE43" i="16"/>
  <c r="AA43" i="16"/>
  <c r="W43" i="16"/>
  <c r="AU42" i="16"/>
  <c r="AQ42" i="16"/>
  <c r="AN42" i="16"/>
  <c r="AJ42" i="16"/>
  <c r="AE42" i="16"/>
  <c r="AA42" i="16"/>
  <c r="W42" i="16"/>
  <c r="AU41" i="16"/>
  <c r="AQ41" i="16"/>
  <c r="AN41" i="16"/>
  <c r="AJ41" i="16"/>
  <c r="AE41" i="16"/>
  <c r="AA41" i="16"/>
  <c r="W41" i="16"/>
  <c r="AU40" i="16"/>
  <c r="AQ40" i="16"/>
  <c r="AN40" i="16"/>
  <c r="AJ40" i="16"/>
  <c r="AE40" i="16"/>
  <c r="AA40" i="16"/>
  <c r="W40" i="16"/>
  <c r="AU39" i="16"/>
  <c r="AQ39" i="16"/>
  <c r="AN39" i="16"/>
  <c r="AJ39" i="16"/>
  <c r="AE39" i="16"/>
  <c r="AA39" i="16"/>
  <c r="W39" i="16"/>
  <c r="AU38" i="16"/>
  <c r="AQ38" i="16"/>
  <c r="AN38" i="16"/>
  <c r="AJ38" i="16"/>
  <c r="AE38" i="16"/>
  <c r="AA38" i="16"/>
  <c r="W38" i="16"/>
  <c r="CR37" i="16"/>
  <c r="CS35" i="16" s="1"/>
  <c r="AU37" i="16"/>
  <c r="AQ37" i="16"/>
  <c r="AN37" i="16"/>
  <c r="AJ37" i="16"/>
  <c r="AE37" i="16"/>
  <c r="AA37" i="16"/>
  <c r="W37" i="16"/>
  <c r="CS36" i="16"/>
  <c r="AU36" i="16"/>
  <c r="AQ36" i="16"/>
  <c r="AN36" i="16"/>
  <c r="AJ36" i="16"/>
  <c r="AE36" i="16"/>
  <c r="AA36" i="16"/>
  <c r="W36" i="16"/>
  <c r="AU35" i="16"/>
  <c r="AQ35" i="16"/>
  <c r="AN35" i="16"/>
  <c r="AJ35" i="16"/>
  <c r="AE35" i="16"/>
  <c r="AA35" i="16"/>
  <c r="W35" i="16"/>
  <c r="CS34" i="16"/>
  <c r="AQ34" i="16"/>
  <c r="W34" i="16"/>
  <c r="CS33" i="16"/>
  <c r="CS37" i="16" s="1"/>
  <c r="CH33" i="16"/>
  <c r="CI30" i="16" s="1"/>
  <c r="AQ33" i="16"/>
  <c r="W33" i="16"/>
  <c r="CR32" i="16"/>
  <c r="BK32" i="16"/>
  <c r="AQ32" i="16"/>
  <c r="W32" i="16"/>
  <c r="CS31" i="16"/>
  <c r="BL31" i="16"/>
  <c r="AQ31" i="16"/>
  <c r="W31" i="16"/>
  <c r="CS30" i="16"/>
  <c r="BL30" i="16"/>
  <c r="BL32" i="16" s="1"/>
  <c r="AQ30" i="16"/>
  <c r="W30" i="16"/>
  <c r="CS29" i="16"/>
  <c r="CS32" i="16" s="1"/>
  <c r="CI29" i="16"/>
  <c r="BL29" i="16"/>
  <c r="BK29" i="16"/>
  <c r="AQ29" i="16"/>
  <c r="W29" i="16"/>
  <c r="CH28" i="16"/>
  <c r="BL28" i="16"/>
  <c r="AQ28" i="16"/>
  <c r="W28" i="16"/>
  <c r="CI27" i="16"/>
  <c r="BL27" i="16"/>
  <c r="AQ27" i="16"/>
  <c r="W27" i="16"/>
  <c r="CI26" i="16"/>
  <c r="BL26" i="16"/>
  <c r="AU26" i="16"/>
  <c r="AQ26" i="16"/>
  <c r="AN26" i="16"/>
  <c r="AJ26" i="16"/>
  <c r="AE26" i="16"/>
  <c r="AA26" i="16"/>
  <c r="W26" i="16"/>
  <c r="CI25" i="16"/>
  <c r="CI28" i="16" s="1"/>
  <c r="AU25" i="16"/>
  <c r="AQ25" i="16"/>
  <c r="AN25" i="16"/>
  <c r="AJ25" i="16"/>
  <c r="AE25" i="16"/>
  <c r="AA25" i="16"/>
  <c r="W25" i="16"/>
  <c r="AU24" i="16"/>
  <c r="AQ24" i="16"/>
  <c r="AN24" i="16"/>
  <c r="AJ24" i="16"/>
  <c r="AE24" i="16"/>
  <c r="AA24" i="16"/>
  <c r="W24" i="16"/>
  <c r="CJ23" i="16"/>
  <c r="CI23" i="16"/>
  <c r="AU23" i="16"/>
  <c r="AQ23" i="16"/>
  <c r="AN23" i="16"/>
  <c r="AJ23" i="16"/>
  <c r="AE23" i="16"/>
  <c r="AA23" i="16"/>
  <c r="W23" i="16"/>
  <c r="CS22" i="16"/>
  <c r="CJ22" i="16"/>
  <c r="CI22" i="16"/>
  <c r="AQ22" i="16"/>
  <c r="W22" i="16"/>
  <c r="AQ21" i="16"/>
  <c r="W21" i="16"/>
  <c r="BL20" i="16"/>
  <c r="AQ20" i="16"/>
  <c r="W20" i="16"/>
  <c r="CW19" i="16"/>
  <c r="CT25" i="16" s="1"/>
  <c r="CT26" i="16" s="1"/>
  <c r="CV19" i="16"/>
  <c r="CS25" i="16" s="1"/>
  <c r="CS26" i="16" s="1"/>
  <c r="CU19" i="16"/>
  <c r="CR25" i="16" s="1"/>
  <c r="CR26" i="16" s="1"/>
  <c r="CT19" i="16"/>
  <c r="CX19" i="16" s="1"/>
  <c r="CR19" i="16"/>
  <c r="CI19" i="16"/>
  <c r="AQ19" i="16"/>
  <c r="W19" i="16"/>
  <c r="CX18" i="16"/>
  <c r="CS18" i="16"/>
  <c r="AQ18" i="16"/>
  <c r="W18" i="16"/>
  <c r="CX17" i="16"/>
  <c r="CS17" i="16"/>
  <c r="CS19" i="16" s="1"/>
  <c r="BP17" i="16"/>
  <c r="BM23" i="16" s="1"/>
  <c r="BM24" i="16" s="1"/>
  <c r="BO17" i="16"/>
  <c r="BL23" i="16" s="1"/>
  <c r="BL24" i="16" s="1"/>
  <c r="BN17" i="16"/>
  <c r="BK23" i="16" s="1"/>
  <c r="BK24" i="16" s="1"/>
  <c r="BM17" i="16"/>
  <c r="BJ23" i="16" s="1"/>
  <c r="BJ24" i="16" s="1"/>
  <c r="BK17" i="16"/>
  <c r="BL16" i="16" s="1"/>
  <c r="AQ17" i="16"/>
  <c r="W17" i="16"/>
  <c r="CM16" i="16"/>
  <c r="CL16" i="16"/>
  <c r="CK16" i="16"/>
  <c r="CH22" i="16" s="1"/>
  <c r="CH23" i="16" s="1"/>
  <c r="CJ16" i="16"/>
  <c r="CN16" i="16" s="1"/>
  <c r="CH16" i="16"/>
  <c r="BQ16" i="16"/>
  <c r="AQ16" i="16"/>
  <c r="W16" i="16"/>
  <c r="CN15" i="16"/>
  <c r="CI15" i="16"/>
  <c r="BQ15" i="16"/>
  <c r="BQ17" i="16" s="1"/>
  <c r="AQ15" i="16"/>
  <c r="W15" i="16"/>
  <c r="CN14" i="16"/>
  <c r="CI14" i="16"/>
  <c r="CI16" i="16" s="1"/>
  <c r="AU14" i="16"/>
  <c r="AQ14" i="16"/>
  <c r="AN14" i="16"/>
  <c r="AJ14" i="16"/>
  <c r="AE14" i="16"/>
  <c r="AA14" i="16"/>
  <c r="W14" i="16"/>
  <c r="AU13" i="16"/>
  <c r="AQ13" i="16"/>
  <c r="AN13" i="16"/>
  <c r="AJ13" i="16"/>
  <c r="AE13" i="16"/>
  <c r="AA13" i="16"/>
  <c r="W13" i="16"/>
  <c r="AU12" i="16"/>
  <c r="AQ12" i="16"/>
  <c r="AN12" i="16"/>
  <c r="AJ12" i="16"/>
  <c r="AE12" i="16"/>
  <c r="AA12" i="16"/>
  <c r="W12" i="16"/>
  <c r="AU11" i="16"/>
  <c r="AQ11" i="16"/>
  <c r="AN11" i="16"/>
  <c r="AJ11" i="16"/>
  <c r="AE11" i="16"/>
  <c r="AA11" i="16"/>
  <c r="W11" i="16"/>
  <c r="AU10" i="16"/>
  <c r="AQ10" i="16"/>
  <c r="AN10" i="16"/>
  <c r="AJ10" i="16"/>
  <c r="AE10" i="16"/>
  <c r="AA10" i="16"/>
  <c r="W10" i="16"/>
  <c r="AU9" i="16"/>
  <c r="AQ9" i="16"/>
  <c r="AN9" i="16"/>
  <c r="AJ9" i="16"/>
  <c r="AE9" i="16"/>
  <c r="AA9" i="16"/>
  <c r="W9" i="16"/>
  <c r="AU8" i="16"/>
  <c r="AQ8" i="16"/>
  <c r="AN8" i="16"/>
  <c r="AJ8" i="16"/>
  <c r="AE8" i="16"/>
  <c r="AA8" i="16"/>
  <c r="W8" i="16"/>
  <c r="AU7" i="16"/>
  <c r="AQ7" i="16"/>
  <c r="AN7" i="16"/>
  <c r="AJ7" i="16"/>
  <c r="AE7" i="16"/>
  <c r="AA7" i="16"/>
  <c r="W7" i="16"/>
  <c r="AU6" i="16"/>
  <c r="AQ6" i="16"/>
  <c r="AN6" i="16"/>
  <c r="AJ6" i="16"/>
  <c r="AE6" i="16"/>
  <c r="AA6" i="16"/>
  <c r="W6" i="16"/>
  <c r="AU5" i="16"/>
  <c r="AQ5" i="16"/>
  <c r="AN5" i="16"/>
  <c r="AJ5" i="16"/>
  <c r="AE5" i="16"/>
  <c r="AA5" i="16"/>
  <c r="W5" i="16"/>
  <c r="AU4" i="16"/>
  <c r="AQ4" i="16"/>
  <c r="AN4" i="16"/>
  <c r="AJ4" i="16"/>
  <c r="AE4" i="16"/>
  <c r="AA4" i="16"/>
  <c r="W4" i="16"/>
  <c r="AU3" i="16"/>
  <c r="AQ3" i="16"/>
  <c r="AN3" i="16"/>
  <c r="AJ3" i="16"/>
  <c r="AE3" i="16"/>
  <c r="AA3" i="16"/>
  <c r="W3" i="16"/>
  <c r="G77" i="18" l="1"/>
  <c r="BL31" i="18"/>
  <c r="BL131" i="18"/>
  <c r="AH87" i="18"/>
  <c r="BL34" i="18"/>
  <c r="S75" i="18"/>
  <c r="W70" i="18"/>
  <c r="W72" i="18" s="1"/>
  <c r="Y70" i="18"/>
  <c r="Y72" i="18" s="1"/>
  <c r="Z73" i="18" s="1"/>
  <c r="G71" i="18"/>
  <c r="N73" i="18"/>
  <c r="BL17" i="18"/>
  <c r="BL20" i="18" s="1"/>
  <c r="BL19" i="18"/>
  <c r="CH20" i="18"/>
  <c r="CH21" i="18" s="1"/>
  <c r="CS34" i="18"/>
  <c r="BW54" i="18"/>
  <c r="BW56" i="18" s="1"/>
  <c r="G69" i="18"/>
  <c r="G73" i="18" s="1"/>
  <c r="Y71" i="18"/>
  <c r="N69" i="18"/>
  <c r="AH85" i="18"/>
  <c r="G72" i="18"/>
  <c r="CS33" i="18"/>
  <c r="CS37" i="18"/>
  <c r="CS40" i="18" s="1"/>
  <c r="BL37" i="17"/>
  <c r="G88" i="17"/>
  <c r="CF31" i="17"/>
  <c r="CF32" i="17" s="1"/>
  <c r="BW58" i="17"/>
  <c r="BW60" i="17" s="1"/>
  <c r="CQ28" i="17"/>
  <c r="CQ29" i="17" s="1"/>
  <c r="CH39" i="17"/>
  <c r="CH41" i="17" s="1"/>
  <c r="BW47" i="17"/>
  <c r="BW49" i="17" s="1"/>
  <c r="CS37" i="17"/>
  <c r="CS38" i="17" s="1"/>
  <c r="BW59" i="17"/>
  <c r="AH99" i="17"/>
  <c r="Y84" i="17"/>
  <c r="Y86" i="17" s="1"/>
  <c r="Z87" i="17" s="1"/>
  <c r="CH34" i="17"/>
  <c r="CH37" i="17" s="1"/>
  <c r="CH40" i="17"/>
  <c r="CS32" i="17"/>
  <c r="CS35" i="17" s="1"/>
  <c r="AH100" i="17"/>
  <c r="CI33" i="16"/>
  <c r="G83" i="16"/>
  <c r="AH93" i="16"/>
  <c r="BK139" i="16"/>
  <c r="BW69" i="16"/>
  <c r="W75" i="16"/>
  <c r="W77" i="16" s="1"/>
  <c r="CQ25" i="16"/>
  <c r="CQ26" i="16" s="1"/>
  <c r="CI31" i="16"/>
  <c r="CG22" i="16"/>
  <c r="CG23" i="16" s="1"/>
  <c r="BL15" i="16"/>
  <c r="BL17" i="16" s="1"/>
  <c r="Y76" i="16"/>
  <c r="Y77" i="16" s="1"/>
  <c r="Z78" i="16" s="1"/>
  <c r="CI32" i="16"/>
  <c r="BW71" i="16"/>
  <c r="BW70" i="16"/>
  <c r="CS36" i="18" l="1"/>
  <c r="N75" i="18"/>
  <c r="AH102" i="17"/>
  <c r="BW73" i="16"/>
  <c r="B54" i="15" l="1"/>
  <c r="CU25" i="14"/>
  <c r="CV25" i="14"/>
  <c r="CW25" i="14"/>
  <c r="CT25" i="14"/>
  <c r="CR25" i="14"/>
  <c r="CH25" i="14"/>
  <c r="CH24" i="14"/>
  <c r="CG25" i="14"/>
  <c r="X51" i="14"/>
  <c r="R53" i="14"/>
  <c r="Q53" i="14"/>
  <c r="P53" i="14"/>
  <c r="O53" i="14"/>
  <c r="M53" i="14"/>
  <c r="N51" i="14" s="1"/>
  <c r="CF38" i="13"/>
  <c r="CG29" i="13"/>
  <c r="BV28" i="13"/>
  <c r="BK28" i="13"/>
  <c r="BV37" i="13"/>
  <c r="BU37" i="13"/>
  <c r="BL25" i="13"/>
  <c r="BK36" i="13"/>
  <c r="BK35" i="13"/>
  <c r="BK37" i="13" s="1"/>
  <c r="BK34" i="13"/>
  <c r="BJ40" i="13"/>
  <c r="BJ37" i="13"/>
  <c r="AQ72" i="13"/>
  <c r="Z51" i="13"/>
  <c r="X53" i="13"/>
  <c r="B56" i="13"/>
  <c r="K76" i="15"/>
  <c r="AY77" i="15"/>
  <c r="K73" i="15"/>
  <c r="AY74" i="15"/>
  <c r="K68" i="15"/>
  <c r="E70" i="15"/>
  <c r="E69" i="15"/>
  <c r="AY69" i="15"/>
  <c r="E64" i="15"/>
  <c r="F63" i="15" s="1"/>
  <c r="K59" i="15"/>
  <c r="AY60" i="15"/>
  <c r="E59" i="15"/>
  <c r="F58" i="15" s="1"/>
  <c r="BL57" i="15"/>
  <c r="BM55" i="15" s="1"/>
  <c r="F56" i="15"/>
  <c r="Z56" i="15"/>
  <c r="Y56" i="15"/>
  <c r="X56" i="15"/>
  <c r="W56" i="15"/>
  <c r="V56" i="15"/>
  <c r="U56" i="15"/>
  <c r="V52" i="15" s="1"/>
  <c r="E55" i="15"/>
  <c r="F52" i="15" s="1"/>
  <c r="AF54" i="15"/>
  <c r="AG53" i="15" s="1"/>
  <c r="AD54" i="15"/>
  <c r="AE52" i="15" s="1"/>
  <c r="Z55" i="15"/>
  <c r="Y55" i="15"/>
  <c r="X55" i="15"/>
  <c r="W55" i="15"/>
  <c r="AA54" i="15"/>
  <c r="AA56" i="15" s="1"/>
  <c r="BL53" i="15"/>
  <c r="BM51" i="15" s="1"/>
  <c r="AH53" i="15"/>
  <c r="Z53" i="15"/>
  <c r="Y53" i="15"/>
  <c r="X53" i="15"/>
  <c r="W53" i="15"/>
  <c r="AN52" i="15"/>
  <c r="AH52" i="15"/>
  <c r="AA52" i="15"/>
  <c r="BN48" i="15"/>
  <c r="BM48" i="15"/>
  <c r="BL48" i="15"/>
  <c r="BK48" i="15"/>
  <c r="AU45" i="15"/>
  <c r="AQ45" i="15"/>
  <c r="AN45" i="15"/>
  <c r="AJ45" i="15"/>
  <c r="W45" i="15"/>
  <c r="BM44" i="15"/>
  <c r="AU44" i="15"/>
  <c r="AQ44" i="15"/>
  <c r="AN44" i="15"/>
  <c r="AJ44" i="15"/>
  <c r="W44" i="15"/>
  <c r="AU43" i="15"/>
  <c r="AQ43" i="15"/>
  <c r="AN43" i="15"/>
  <c r="AJ43" i="15"/>
  <c r="W43" i="15"/>
  <c r="AU42" i="15"/>
  <c r="AQ42" i="15"/>
  <c r="AN42" i="15"/>
  <c r="AJ42" i="15"/>
  <c r="W42" i="15"/>
  <c r="BQ41" i="15"/>
  <c r="BP41" i="15"/>
  <c r="BO41" i="15"/>
  <c r="BN41" i="15"/>
  <c r="BL41" i="15"/>
  <c r="BM39" i="15" s="1"/>
  <c r="AU41" i="15"/>
  <c r="AQ41" i="15"/>
  <c r="AN41" i="15"/>
  <c r="AJ41" i="15"/>
  <c r="W41" i="15"/>
  <c r="CR40" i="15"/>
  <c r="CS39" i="15" s="1"/>
  <c r="BR40" i="15"/>
  <c r="AU40" i="15"/>
  <c r="AQ40" i="15"/>
  <c r="AN40" i="15"/>
  <c r="AJ40" i="15"/>
  <c r="W40" i="15"/>
  <c r="CG39" i="15"/>
  <c r="CH37" i="15" s="1"/>
  <c r="BR39" i="15"/>
  <c r="AU39" i="15"/>
  <c r="AQ39" i="15"/>
  <c r="AN39" i="15"/>
  <c r="AJ39" i="15"/>
  <c r="W39" i="15"/>
  <c r="AU38" i="15"/>
  <c r="AQ38" i="15"/>
  <c r="AN38" i="15"/>
  <c r="AJ38" i="15"/>
  <c r="W38" i="15"/>
  <c r="BV37" i="15"/>
  <c r="AU37" i="15"/>
  <c r="AQ37" i="15"/>
  <c r="AN37" i="15"/>
  <c r="AJ37" i="15"/>
  <c r="W37" i="15"/>
  <c r="CR36" i="15"/>
  <c r="CS34" i="15" s="1"/>
  <c r="BW36" i="15"/>
  <c r="AU36" i="15"/>
  <c r="AQ36" i="15"/>
  <c r="AN36" i="15"/>
  <c r="AJ36" i="15"/>
  <c r="W36" i="15"/>
  <c r="CG35" i="15"/>
  <c r="CH33" i="15" s="1"/>
  <c r="BW35" i="15"/>
  <c r="AU35" i="15"/>
  <c r="AQ35" i="15"/>
  <c r="AN35" i="15"/>
  <c r="AJ35" i="15"/>
  <c r="W35" i="15"/>
  <c r="AU34" i="15"/>
  <c r="AQ34" i="15"/>
  <c r="AN34" i="15"/>
  <c r="AJ34" i="15"/>
  <c r="W34" i="15"/>
  <c r="AU33" i="15"/>
  <c r="AQ33" i="15"/>
  <c r="AN33" i="15"/>
  <c r="AJ33" i="15"/>
  <c r="W33" i="15"/>
  <c r="BW32" i="15"/>
  <c r="BW34" i="15" s="1"/>
  <c r="AU32" i="15"/>
  <c r="AQ32" i="15"/>
  <c r="AN32" i="15"/>
  <c r="AJ32" i="15"/>
  <c r="W32" i="15"/>
  <c r="AU31" i="15"/>
  <c r="AQ31" i="15"/>
  <c r="AN31" i="15"/>
  <c r="AJ31" i="15"/>
  <c r="W31" i="15"/>
  <c r="CT30" i="15"/>
  <c r="CI30" i="15"/>
  <c r="AU30" i="15"/>
  <c r="AQ30" i="15"/>
  <c r="AN30" i="15"/>
  <c r="AJ30" i="15"/>
  <c r="W30" i="15"/>
  <c r="BX29" i="15"/>
  <c r="BW29" i="15"/>
  <c r="BV29" i="15"/>
  <c r="BU29" i="15"/>
  <c r="AU29" i="15"/>
  <c r="AQ29" i="15"/>
  <c r="AN29" i="15"/>
  <c r="AJ29" i="15"/>
  <c r="W29" i="15"/>
  <c r="AU28" i="15"/>
  <c r="AQ28" i="15"/>
  <c r="AN28" i="15"/>
  <c r="AJ28" i="15"/>
  <c r="W28" i="15"/>
  <c r="AU27" i="15"/>
  <c r="AQ27" i="15"/>
  <c r="AN27" i="15"/>
  <c r="AJ27" i="15"/>
  <c r="W27" i="15"/>
  <c r="CS26" i="15"/>
  <c r="CH26" i="15"/>
  <c r="AU26" i="15"/>
  <c r="AQ26" i="15"/>
  <c r="AN26" i="15"/>
  <c r="AJ26" i="15"/>
  <c r="W26" i="15"/>
  <c r="BW25" i="15"/>
  <c r="AU25" i="15"/>
  <c r="AQ25" i="15"/>
  <c r="AN25" i="15"/>
  <c r="AJ25" i="15"/>
  <c r="W25" i="15"/>
  <c r="AU24" i="15"/>
  <c r="AQ24" i="15"/>
  <c r="AN24" i="15"/>
  <c r="AJ24" i="15"/>
  <c r="W24" i="15"/>
  <c r="CR23" i="15"/>
  <c r="CS20" i="15" s="1"/>
  <c r="CS23" i="15" s="1"/>
  <c r="CL23" i="15"/>
  <c r="CG23" i="15"/>
  <c r="CH20" i="15" s="1"/>
  <c r="CH23" i="15" s="1"/>
  <c r="CA23" i="15"/>
  <c r="BZ23" i="15"/>
  <c r="BY23" i="15"/>
  <c r="BX23" i="15"/>
  <c r="BV23" i="15"/>
  <c r="BW21" i="15" s="1"/>
  <c r="AU23" i="15"/>
  <c r="AQ23" i="15"/>
  <c r="AN23" i="15"/>
  <c r="AJ23" i="15"/>
  <c r="W23" i="15"/>
  <c r="AU22" i="15"/>
  <c r="AQ22" i="15"/>
  <c r="AN22" i="15"/>
  <c r="AJ22" i="15"/>
  <c r="W22" i="15"/>
  <c r="CB21" i="15"/>
  <c r="AU21" i="15"/>
  <c r="AQ21" i="15"/>
  <c r="AN21" i="15"/>
  <c r="AJ21" i="15"/>
  <c r="W21" i="15"/>
  <c r="CB20" i="15"/>
  <c r="CB23" i="15" s="1"/>
  <c r="AU20" i="15"/>
  <c r="AQ20" i="15"/>
  <c r="AN20" i="15"/>
  <c r="AJ20" i="15"/>
  <c r="W20" i="15"/>
  <c r="AU19" i="15"/>
  <c r="AQ19" i="15"/>
  <c r="AN19" i="15"/>
  <c r="AJ19" i="15"/>
  <c r="W19" i="15"/>
  <c r="AU18" i="15"/>
  <c r="AQ18" i="15"/>
  <c r="AN18" i="15"/>
  <c r="AJ18" i="15"/>
  <c r="W18" i="15"/>
  <c r="AU17" i="15"/>
  <c r="AQ17" i="15"/>
  <c r="AN17" i="15"/>
  <c r="AJ17" i="15"/>
  <c r="W17" i="15"/>
  <c r="AU16" i="15"/>
  <c r="AQ16" i="15"/>
  <c r="AN16" i="15"/>
  <c r="AJ16" i="15"/>
  <c r="W16" i="15"/>
  <c r="AU15" i="15"/>
  <c r="AQ15" i="15"/>
  <c r="AN15" i="15"/>
  <c r="AJ15" i="15"/>
  <c r="W15" i="15"/>
  <c r="AU14" i="15"/>
  <c r="AQ14" i="15"/>
  <c r="AN14" i="15"/>
  <c r="AJ14" i="15"/>
  <c r="W14" i="15"/>
  <c r="AU13" i="15"/>
  <c r="AQ13" i="15"/>
  <c r="AN13" i="15"/>
  <c r="AJ13" i="15"/>
  <c r="W13" i="15"/>
  <c r="AU12" i="15"/>
  <c r="AQ12" i="15"/>
  <c r="AN12" i="15"/>
  <c r="AJ12" i="15"/>
  <c r="W12" i="15"/>
  <c r="AU11" i="15"/>
  <c r="AQ11" i="15"/>
  <c r="AN11" i="15"/>
  <c r="AJ11" i="15"/>
  <c r="W11" i="15"/>
  <c r="AU10" i="15"/>
  <c r="AQ10" i="15"/>
  <c r="AN10" i="15"/>
  <c r="AJ10" i="15"/>
  <c r="W10" i="15"/>
  <c r="AU9" i="15"/>
  <c r="AQ9" i="15"/>
  <c r="AN9" i="15"/>
  <c r="AJ9" i="15"/>
  <c r="W9" i="15"/>
  <c r="AU8" i="15"/>
  <c r="AQ8" i="15"/>
  <c r="AN8" i="15"/>
  <c r="AJ8" i="15"/>
  <c r="W8" i="15"/>
  <c r="AU7" i="15"/>
  <c r="AQ7" i="15"/>
  <c r="AN7" i="15"/>
  <c r="AJ7" i="15"/>
  <c r="W7" i="15"/>
  <c r="AU6" i="15"/>
  <c r="AQ6" i="15"/>
  <c r="AN6" i="15"/>
  <c r="AJ6" i="15"/>
  <c r="W6" i="15"/>
  <c r="AU5" i="15"/>
  <c r="AQ5" i="15"/>
  <c r="AN5" i="15"/>
  <c r="AJ5" i="15"/>
  <c r="W5" i="15"/>
  <c r="AU4" i="15"/>
  <c r="AQ4" i="15"/>
  <c r="AN4" i="15"/>
  <c r="AJ4" i="15"/>
  <c r="W4" i="15"/>
  <c r="AU3" i="15"/>
  <c r="AQ3" i="15"/>
  <c r="AN3" i="15"/>
  <c r="AJ3" i="15"/>
  <c r="W3" i="15"/>
  <c r="J77" i="14"/>
  <c r="AQ76" i="14"/>
  <c r="AP76" i="14"/>
  <c r="AQ75" i="14"/>
  <c r="AQ74" i="14"/>
  <c r="J72" i="14"/>
  <c r="AP71" i="14"/>
  <c r="AQ70" i="14"/>
  <c r="AQ69" i="14"/>
  <c r="AQ68" i="14"/>
  <c r="AQ67" i="14"/>
  <c r="AQ66" i="14"/>
  <c r="F66" i="14"/>
  <c r="AQ65" i="14"/>
  <c r="F65" i="14"/>
  <c r="BE64" i="14"/>
  <c r="BF62" i="14" s="1"/>
  <c r="BF63" i="14"/>
  <c r="AG62" i="14"/>
  <c r="J63" i="14"/>
  <c r="AP62" i="14"/>
  <c r="AG61" i="14"/>
  <c r="F62" i="14"/>
  <c r="G58" i="14" s="1"/>
  <c r="AQ61" i="14"/>
  <c r="AQ60" i="14"/>
  <c r="AQ59" i="14"/>
  <c r="AQ58" i="14"/>
  <c r="B58" i="14"/>
  <c r="BE48" i="14" s="1"/>
  <c r="BE58" i="14" s="1"/>
  <c r="BE57" i="14"/>
  <c r="AQ57" i="14"/>
  <c r="F57" i="14"/>
  <c r="G54" i="14" s="1"/>
  <c r="AQ56" i="14"/>
  <c r="G56" i="14"/>
  <c r="AQ55" i="14"/>
  <c r="AQ54" i="14"/>
  <c r="B54" i="14"/>
  <c r="AQ53" i="14"/>
  <c r="F53" i="14"/>
  <c r="G51" i="14" s="1"/>
  <c r="AQ52" i="14"/>
  <c r="V51" i="14"/>
  <c r="R52" i="14"/>
  <c r="Q52" i="14"/>
  <c r="P52" i="14"/>
  <c r="O52" i="14"/>
  <c r="S51" i="14" s="1"/>
  <c r="AQ51" i="14"/>
  <c r="AQ50" i="14"/>
  <c r="Z50" i="14"/>
  <c r="R50" i="14"/>
  <c r="Q50" i="14"/>
  <c r="P50" i="14"/>
  <c r="O50" i="14"/>
  <c r="S49" i="14" s="1"/>
  <c r="AQ49" i="14"/>
  <c r="Z49" i="14"/>
  <c r="Z51" i="14" s="1"/>
  <c r="W49" i="14" s="1"/>
  <c r="AU45" i="14"/>
  <c r="AQ45" i="14"/>
  <c r="AN45" i="14"/>
  <c r="AJ45" i="14"/>
  <c r="AE45" i="14"/>
  <c r="AA45" i="14"/>
  <c r="W45" i="14"/>
  <c r="AU44" i="14"/>
  <c r="AQ44" i="14"/>
  <c r="AN44" i="14"/>
  <c r="AJ44" i="14"/>
  <c r="AE44" i="14"/>
  <c r="AA44" i="14"/>
  <c r="W44" i="14"/>
  <c r="CR43" i="14"/>
  <c r="CS41" i="14" s="1"/>
  <c r="AU43" i="14"/>
  <c r="AQ43" i="14"/>
  <c r="AN43" i="14"/>
  <c r="AJ43" i="14"/>
  <c r="AE43" i="14"/>
  <c r="AA43" i="14"/>
  <c r="W43" i="14"/>
  <c r="CG42" i="14"/>
  <c r="CH40" i="14" s="1"/>
  <c r="AU42" i="14"/>
  <c r="AQ42" i="14"/>
  <c r="AN42" i="14"/>
  <c r="AJ42" i="14"/>
  <c r="AE42" i="14"/>
  <c r="AA42" i="14"/>
  <c r="W42" i="14"/>
  <c r="AU41" i="14"/>
  <c r="AQ41" i="14"/>
  <c r="AN41" i="14"/>
  <c r="AJ41" i="14"/>
  <c r="AE41" i="14"/>
  <c r="AA41" i="14"/>
  <c r="W41" i="14"/>
  <c r="BV40" i="14"/>
  <c r="BW37" i="14" s="1"/>
  <c r="AU40" i="14"/>
  <c r="AQ40" i="14"/>
  <c r="AN40" i="14"/>
  <c r="AJ40" i="14"/>
  <c r="AE40" i="14"/>
  <c r="AA40" i="14"/>
  <c r="W40" i="14"/>
  <c r="BK39" i="14"/>
  <c r="BL37" i="14" s="1"/>
  <c r="AU39" i="14"/>
  <c r="AQ39" i="14"/>
  <c r="AN39" i="14"/>
  <c r="AJ39" i="14"/>
  <c r="AE39" i="14"/>
  <c r="AA39" i="14"/>
  <c r="W39" i="14"/>
  <c r="CR38" i="14"/>
  <c r="CS37" i="14" s="1"/>
  <c r="AU38" i="14"/>
  <c r="AQ38" i="14"/>
  <c r="AN38" i="14"/>
  <c r="AJ38" i="14"/>
  <c r="AE38" i="14"/>
  <c r="AA38" i="14"/>
  <c r="W38" i="14"/>
  <c r="CG37" i="14"/>
  <c r="CH34" i="14" s="1"/>
  <c r="AU37" i="14"/>
  <c r="AQ37" i="14"/>
  <c r="AN37" i="14"/>
  <c r="AJ37" i="14"/>
  <c r="AE37" i="14"/>
  <c r="AA37" i="14"/>
  <c r="W37" i="14"/>
  <c r="BV36" i="14"/>
  <c r="BW33" i="14" s="1"/>
  <c r="BK36" i="14"/>
  <c r="BL33" i="14" s="1"/>
  <c r="AU36" i="14"/>
  <c r="AQ36" i="14"/>
  <c r="AN36" i="14"/>
  <c r="AJ36" i="14"/>
  <c r="AE36" i="14"/>
  <c r="AA36" i="14"/>
  <c r="W36" i="14"/>
  <c r="AU35" i="14"/>
  <c r="AQ35" i="14"/>
  <c r="AN35" i="14"/>
  <c r="AJ35" i="14"/>
  <c r="AE35" i="14"/>
  <c r="AA35" i="14"/>
  <c r="W35" i="14"/>
  <c r="AU34" i="14"/>
  <c r="AQ34" i="14"/>
  <c r="AN34" i="14"/>
  <c r="AJ34" i="14"/>
  <c r="AE34" i="14"/>
  <c r="AA34" i="14"/>
  <c r="W34" i="14"/>
  <c r="AU33" i="14"/>
  <c r="AQ33" i="14"/>
  <c r="AN33" i="14"/>
  <c r="AJ33" i="14"/>
  <c r="AE33" i="14"/>
  <c r="AA33" i="14"/>
  <c r="W33" i="14"/>
  <c r="AU32" i="14"/>
  <c r="AQ32" i="14"/>
  <c r="AN32" i="14"/>
  <c r="AJ32" i="14"/>
  <c r="AE32" i="14"/>
  <c r="AA32" i="14"/>
  <c r="W32" i="14"/>
  <c r="AU31" i="14"/>
  <c r="AQ31" i="14"/>
  <c r="AN31" i="14"/>
  <c r="AJ31" i="14"/>
  <c r="AE31" i="14"/>
  <c r="AA31" i="14"/>
  <c r="W31" i="14"/>
  <c r="AU30" i="14"/>
  <c r="AQ30" i="14"/>
  <c r="AN30" i="14"/>
  <c r="AJ30" i="14"/>
  <c r="AE30" i="14"/>
  <c r="AA30" i="14"/>
  <c r="W30" i="14"/>
  <c r="AU29" i="14"/>
  <c r="AQ29" i="14"/>
  <c r="AN29" i="14"/>
  <c r="AJ29" i="14"/>
  <c r="AE29" i="14"/>
  <c r="AA29" i="14"/>
  <c r="W29" i="14"/>
  <c r="BK28" i="14"/>
  <c r="AU28" i="14"/>
  <c r="AQ28" i="14"/>
  <c r="AN28" i="14"/>
  <c r="AJ28" i="14"/>
  <c r="AE28" i="14"/>
  <c r="AA28" i="14"/>
  <c r="W28" i="14"/>
  <c r="AU27" i="14"/>
  <c r="AQ27" i="14"/>
  <c r="AN27" i="14"/>
  <c r="AJ27" i="14"/>
  <c r="AE27" i="14"/>
  <c r="AA27" i="14"/>
  <c r="W27" i="14"/>
  <c r="AU26" i="14"/>
  <c r="AQ26" i="14"/>
  <c r="AN26" i="14"/>
  <c r="AJ26" i="14"/>
  <c r="AE26" i="14"/>
  <c r="AA26" i="14"/>
  <c r="W26" i="14"/>
  <c r="BP25" i="14"/>
  <c r="BM31" i="14" s="1"/>
  <c r="BO25" i="14"/>
  <c r="BL31" i="14" s="1"/>
  <c r="BN25" i="14"/>
  <c r="BK31" i="14" s="1"/>
  <c r="BM25" i="14"/>
  <c r="BJ31" i="14" s="1"/>
  <c r="BK25" i="14"/>
  <c r="AU25" i="14"/>
  <c r="AQ25" i="14"/>
  <c r="AN25" i="14"/>
  <c r="AJ25" i="14"/>
  <c r="AE25" i="14"/>
  <c r="AA25" i="14"/>
  <c r="W25" i="14"/>
  <c r="CX24" i="14"/>
  <c r="CM24" i="14"/>
  <c r="CB24" i="14"/>
  <c r="BQ24" i="14"/>
  <c r="BL24" i="14"/>
  <c r="AU24" i="14"/>
  <c r="AQ24" i="14"/>
  <c r="AN24" i="14"/>
  <c r="AJ24" i="14"/>
  <c r="AE24" i="14"/>
  <c r="AA24" i="14"/>
  <c r="W24" i="14"/>
  <c r="CX23" i="14"/>
  <c r="CM23" i="14"/>
  <c r="CB23" i="14"/>
  <c r="BQ23" i="14"/>
  <c r="BQ25" i="14" s="1"/>
  <c r="BL23" i="14"/>
  <c r="AU23" i="14"/>
  <c r="AQ23" i="14"/>
  <c r="AN23" i="14"/>
  <c r="AJ23" i="14"/>
  <c r="AE23" i="14"/>
  <c r="AA23" i="14"/>
  <c r="W23" i="14"/>
  <c r="AU22" i="14"/>
  <c r="AQ22" i="14"/>
  <c r="AN22" i="14"/>
  <c r="AJ22" i="14"/>
  <c r="AE22" i="14"/>
  <c r="AA22" i="14"/>
  <c r="W22" i="14"/>
  <c r="AU21" i="14"/>
  <c r="AQ21" i="14"/>
  <c r="AN21" i="14"/>
  <c r="AJ21" i="14"/>
  <c r="AE21" i="14"/>
  <c r="AA21" i="14"/>
  <c r="W21" i="14"/>
  <c r="AU20" i="14"/>
  <c r="AQ20" i="14"/>
  <c r="AN20" i="14"/>
  <c r="AJ20" i="14"/>
  <c r="AE20" i="14"/>
  <c r="AA20" i="14"/>
  <c r="W20" i="14"/>
  <c r="AU19" i="14"/>
  <c r="AQ19" i="14"/>
  <c r="AN19" i="14"/>
  <c r="AJ19" i="14"/>
  <c r="AE19" i="14"/>
  <c r="AA19" i="14"/>
  <c r="W19" i="14"/>
  <c r="AU18" i="14"/>
  <c r="AQ18" i="14"/>
  <c r="AN18" i="14"/>
  <c r="AJ18" i="14"/>
  <c r="AE18" i="14"/>
  <c r="AA18" i="14"/>
  <c r="W18" i="14"/>
  <c r="AU17" i="14"/>
  <c r="AQ17" i="14"/>
  <c r="AN17" i="14"/>
  <c r="AJ17" i="14"/>
  <c r="AE17" i="14"/>
  <c r="AA17" i="14"/>
  <c r="W17" i="14"/>
  <c r="AU16" i="14"/>
  <c r="AQ16" i="14"/>
  <c r="AN16" i="14"/>
  <c r="AJ16" i="14"/>
  <c r="AE16" i="14"/>
  <c r="AA16" i="14"/>
  <c r="W16" i="14"/>
  <c r="AU15" i="14"/>
  <c r="AQ15" i="14"/>
  <c r="AN15" i="14"/>
  <c r="AJ15" i="14"/>
  <c r="AE15" i="14"/>
  <c r="AA15" i="14"/>
  <c r="W15" i="14"/>
  <c r="AU14" i="14"/>
  <c r="AQ14" i="14"/>
  <c r="AN14" i="14"/>
  <c r="AJ14" i="14"/>
  <c r="AE14" i="14"/>
  <c r="AA14" i="14"/>
  <c r="W14" i="14"/>
  <c r="AU13" i="14"/>
  <c r="AQ13" i="14"/>
  <c r="AN13" i="14"/>
  <c r="AJ13" i="14"/>
  <c r="AE13" i="14"/>
  <c r="AA13" i="14"/>
  <c r="W13" i="14"/>
  <c r="AU12" i="14"/>
  <c r="AQ12" i="14"/>
  <c r="AN12" i="14"/>
  <c r="AJ12" i="14"/>
  <c r="AE12" i="14"/>
  <c r="AA12" i="14"/>
  <c r="W12" i="14"/>
  <c r="AU11" i="14"/>
  <c r="AQ11" i="14"/>
  <c r="AN11" i="14"/>
  <c r="AJ11" i="14"/>
  <c r="AE11" i="14"/>
  <c r="AA11" i="14"/>
  <c r="W11" i="14"/>
  <c r="AU10" i="14"/>
  <c r="AQ10" i="14"/>
  <c r="AN10" i="14"/>
  <c r="AJ10" i="14"/>
  <c r="AE10" i="14"/>
  <c r="AA10" i="14"/>
  <c r="W10" i="14"/>
  <c r="AU9" i="14"/>
  <c r="AQ9" i="14"/>
  <c r="AN9" i="14"/>
  <c r="AJ9" i="14"/>
  <c r="AE9" i="14"/>
  <c r="AA9" i="14"/>
  <c r="W9" i="14"/>
  <c r="AU8" i="14"/>
  <c r="AQ8" i="14"/>
  <c r="AN8" i="14"/>
  <c r="AJ8" i="14"/>
  <c r="AE8" i="14"/>
  <c r="AA8" i="14"/>
  <c r="W8" i="14"/>
  <c r="AU7" i="14"/>
  <c r="AQ7" i="14"/>
  <c r="AN7" i="14"/>
  <c r="AJ7" i="14"/>
  <c r="AE7" i="14"/>
  <c r="AA7" i="14"/>
  <c r="W7" i="14"/>
  <c r="AU6" i="14"/>
  <c r="AQ6" i="14"/>
  <c r="AN6" i="14"/>
  <c r="AJ6" i="14"/>
  <c r="AE6" i="14"/>
  <c r="AA6" i="14"/>
  <c r="W6" i="14"/>
  <c r="AU5" i="14"/>
  <c r="AQ5" i="14"/>
  <c r="AN5" i="14"/>
  <c r="AJ5" i="14"/>
  <c r="AE5" i="14"/>
  <c r="AA5" i="14"/>
  <c r="W5" i="14"/>
  <c r="AU4" i="14"/>
  <c r="AQ4" i="14"/>
  <c r="AN4" i="14"/>
  <c r="AJ4" i="14"/>
  <c r="AE4" i="14"/>
  <c r="AA4" i="14"/>
  <c r="W4" i="14"/>
  <c r="AU3" i="14"/>
  <c r="AQ3" i="14"/>
  <c r="AN3" i="14"/>
  <c r="AJ3" i="14"/>
  <c r="AE3" i="14"/>
  <c r="AA3" i="14"/>
  <c r="W3" i="14"/>
  <c r="J82" i="13"/>
  <c r="AQ79" i="13"/>
  <c r="AQ78" i="13"/>
  <c r="J75" i="13"/>
  <c r="AQ73" i="13"/>
  <c r="AQ71" i="13"/>
  <c r="AG71" i="13"/>
  <c r="AH70" i="13" s="1"/>
  <c r="AQ70" i="13"/>
  <c r="AQ69" i="13"/>
  <c r="AQ68" i="13"/>
  <c r="AQ67" i="13"/>
  <c r="F67" i="13"/>
  <c r="BE66" i="13"/>
  <c r="F66" i="13"/>
  <c r="BF65" i="13"/>
  <c r="AG65" i="13"/>
  <c r="BF64" i="13"/>
  <c r="BF66" i="13" s="1"/>
  <c r="AG64" i="13"/>
  <c r="F64" i="13"/>
  <c r="G60" i="13" s="1"/>
  <c r="G63" i="13"/>
  <c r="J62" i="13"/>
  <c r="G62" i="13"/>
  <c r="G61" i="13"/>
  <c r="AQ60" i="13"/>
  <c r="B60" i="13"/>
  <c r="BE50" i="13" s="1"/>
  <c r="BE60" i="13" s="1"/>
  <c r="BE59" i="13"/>
  <c r="AQ59" i="13"/>
  <c r="F59" i="13"/>
  <c r="G58" i="13" s="1"/>
  <c r="AQ58" i="13"/>
  <c r="AQ57" i="13"/>
  <c r="AQ56" i="13"/>
  <c r="AQ55" i="13"/>
  <c r="R55" i="13"/>
  <c r="Q55" i="13"/>
  <c r="P55" i="13"/>
  <c r="O55" i="13"/>
  <c r="M55" i="13"/>
  <c r="N53" i="13" s="1"/>
  <c r="F55" i="13"/>
  <c r="G52" i="13" s="1"/>
  <c r="AQ54" i="13"/>
  <c r="V53" i="13"/>
  <c r="Z53" i="13" s="1"/>
  <c r="R54" i="13"/>
  <c r="Q54" i="13"/>
  <c r="P54" i="13"/>
  <c r="O54" i="13"/>
  <c r="AQ53" i="13"/>
  <c r="AQ52" i="13"/>
  <c r="Z52" i="13"/>
  <c r="R52" i="13"/>
  <c r="Q52" i="13"/>
  <c r="P52" i="13"/>
  <c r="O52" i="13"/>
  <c r="S51" i="13" s="1"/>
  <c r="AQ51" i="13"/>
  <c r="CQ45" i="13"/>
  <c r="CR43" i="13" s="1"/>
  <c r="CF43" i="13"/>
  <c r="CG41" i="13" s="1"/>
  <c r="CG42" i="13"/>
  <c r="BU41" i="13"/>
  <c r="BV38" i="13" s="1"/>
  <c r="BV40" i="13"/>
  <c r="BK38" i="13"/>
  <c r="CQ40" i="13"/>
  <c r="CR38" i="13" s="1"/>
  <c r="CG35" i="13"/>
  <c r="AU37" i="13"/>
  <c r="AQ37" i="13"/>
  <c r="AN37" i="13"/>
  <c r="AJ37" i="13"/>
  <c r="AE37" i="13"/>
  <c r="AA37" i="13"/>
  <c r="W37" i="13"/>
  <c r="AU36" i="13"/>
  <c r="AQ36" i="13"/>
  <c r="AN36" i="13"/>
  <c r="AJ36" i="13"/>
  <c r="AE36" i="13"/>
  <c r="AA36" i="13"/>
  <c r="W36" i="13"/>
  <c r="AU35" i="13"/>
  <c r="AQ35" i="13"/>
  <c r="AN35" i="13"/>
  <c r="AJ35" i="13"/>
  <c r="AE35" i="13"/>
  <c r="AA35" i="13"/>
  <c r="W35" i="13"/>
  <c r="AU34" i="13"/>
  <c r="AQ34" i="13"/>
  <c r="AN34" i="13"/>
  <c r="AJ34" i="13"/>
  <c r="AE34" i="13"/>
  <c r="AA34" i="13"/>
  <c r="W34" i="13"/>
  <c r="AU33" i="13"/>
  <c r="AQ33" i="13"/>
  <c r="AN33" i="13"/>
  <c r="AJ33" i="13"/>
  <c r="AE33" i="13"/>
  <c r="AA33" i="13"/>
  <c r="W33" i="13"/>
  <c r="AU32" i="13"/>
  <c r="AQ32" i="13"/>
  <c r="AN32" i="13"/>
  <c r="AJ32" i="13"/>
  <c r="AE32" i="13"/>
  <c r="AA32" i="13"/>
  <c r="W32" i="13"/>
  <c r="BW31" i="13"/>
  <c r="AU31" i="13"/>
  <c r="AQ31" i="13"/>
  <c r="AN31" i="13"/>
  <c r="AJ31" i="13"/>
  <c r="AE31" i="13"/>
  <c r="AA31" i="13"/>
  <c r="W31" i="13"/>
  <c r="AU30" i="13"/>
  <c r="AQ30" i="13"/>
  <c r="AN30" i="13"/>
  <c r="AJ30" i="13"/>
  <c r="AE30" i="13"/>
  <c r="AA30" i="13"/>
  <c r="W30" i="13"/>
  <c r="AU29" i="13"/>
  <c r="AQ29" i="13"/>
  <c r="AN29" i="13"/>
  <c r="AJ29" i="13"/>
  <c r="AE29" i="13"/>
  <c r="AA29" i="13"/>
  <c r="W29" i="13"/>
  <c r="AU28" i="13"/>
  <c r="AQ28" i="13"/>
  <c r="AN28" i="13"/>
  <c r="AJ28" i="13"/>
  <c r="AE28" i="13"/>
  <c r="AA28" i="13"/>
  <c r="W28" i="13"/>
  <c r="AU27" i="13"/>
  <c r="AQ27" i="13"/>
  <c r="AN27" i="13"/>
  <c r="AJ27" i="13"/>
  <c r="AE27" i="13"/>
  <c r="AA27" i="13"/>
  <c r="W27" i="13"/>
  <c r="AU26" i="13"/>
  <c r="AQ26" i="13"/>
  <c r="AN26" i="13"/>
  <c r="AJ26" i="13"/>
  <c r="AE26" i="13"/>
  <c r="AA26" i="13"/>
  <c r="W26" i="13"/>
  <c r="CV25" i="13"/>
  <c r="CS32" i="13" s="1"/>
  <c r="CU25" i="13"/>
  <c r="CT25" i="13"/>
  <c r="CQ32" i="13" s="1"/>
  <c r="CS25" i="13"/>
  <c r="CP32" i="13" s="1"/>
  <c r="CQ25" i="13"/>
  <c r="CR23" i="13" s="1"/>
  <c r="CK25" i="13"/>
  <c r="CH32" i="13" s="1"/>
  <c r="CJ25" i="13"/>
  <c r="CG32" i="13" s="1"/>
  <c r="CI25" i="13"/>
  <c r="CF32" i="13" s="1"/>
  <c r="CH25" i="13"/>
  <c r="CE32" i="13" s="1"/>
  <c r="CF25" i="13"/>
  <c r="CG23" i="13" s="1"/>
  <c r="BZ25" i="13"/>
  <c r="BY25" i="13"/>
  <c r="BV31" i="13" s="1"/>
  <c r="BX25" i="13"/>
  <c r="BU31" i="13" s="1"/>
  <c r="BW25" i="13"/>
  <c r="BT31" i="13" s="1"/>
  <c r="BU25" i="13"/>
  <c r="BV23" i="13" s="1"/>
  <c r="BO25" i="13"/>
  <c r="BL31" i="13" s="1"/>
  <c r="BN25" i="13"/>
  <c r="BK31" i="13" s="1"/>
  <c r="BM25" i="13"/>
  <c r="BJ31" i="13" s="1"/>
  <c r="BI31" i="13"/>
  <c r="BJ25" i="13"/>
  <c r="BK24" i="13" s="1"/>
  <c r="AU25" i="13"/>
  <c r="AQ25" i="13"/>
  <c r="AN25" i="13"/>
  <c r="AJ25" i="13"/>
  <c r="AE25" i="13"/>
  <c r="AA25" i="13"/>
  <c r="W25" i="13"/>
  <c r="CW24" i="13"/>
  <c r="CL24" i="13"/>
  <c r="CA24" i="13"/>
  <c r="BP24" i="13"/>
  <c r="AU24" i="13"/>
  <c r="AQ24" i="13"/>
  <c r="AN24" i="13"/>
  <c r="AJ24" i="13"/>
  <c r="AE24" i="13"/>
  <c r="AA24" i="13"/>
  <c r="W24" i="13"/>
  <c r="CW23" i="13"/>
  <c r="CL23" i="13"/>
  <c r="CA23" i="13"/>
  <c r="BP23" i="13"/>
  <c r="BP25" i="13" s="1"/>
  <c r="BK23" i="13"/>
  <c r="AU23" i="13"/>
  <c r="AQ23" i="13"/>
  <c r="AN23" i="13"/>
  <c r="AJ23" i="13"/>
  <c r="AE23" i="13"/>
  <c r="AA23" i="13"/>
  <c r="W23" i="13"/>
  <c r="AU22" i="13"/>
  <c r="AQ22" i="13"/>
  <c r="AN22" i="13"/>
  <c r="AJ22" i="13"/>
  <c r="AE22" i="13"/>
  <c r="AA22" i="13"/>
  <c r="W22" i="13"/>
  <c r="AU21" i="13"/>
  <c r="AQ21" i="13"/>
  <c r="AN21" i="13"/>
  <c r="AJ21" i="13"/>
  <c r="AE21" i="13"/>
  <c r="AA21" i="13"/>
  <c r="W21" i="13"/>
  <c r="AU20" i="13"/>
  <c r="AQ20" i="13"/>
  <c r="AN20" i="13"/>
  <c r="AJ20" i="13"/>
  <c r="AE20" i="13"/>
  <c r="AA20" i="13"/>
  <c r="W20" i="13"/>
  <c r="AU19" i="13"/>
  <c r="AQ19" i="13"/>
  <c r="AN19" i="13"/>
  <c r="AJ19" i="13"/>
  <c r="AE19" i="13"/>
  <c r="AA19" i="13"/>
  <c r="W19" i="13"/>
  <c r="AU18" i="13"/>
  <c r="AQ18" i="13"/>
  <c r="AN18" i="13"/>
  <c r="AJ18" i="13"/>
  <c r="AE18" i="13"/>
  <c r="AA18" i="13"/>
  <c r="W18" i="13"/>
  <c r="AU17" i="13"/>
  <c r="AQ17" i="13"/>
  <c r="AN17" i="13"/>
  <c r="AJ17" i="13"/>
  <c r="AE17" i="13"/>
  <c r="AA17" i="13"/>
  <c r="W17" i="13"/>
  <c r="AU16" i="13"/>
  <c r="AQ16" i="13"/>
  <c r="AN16" i="13"/>
  <c r="AJ16" i="13"/>
  <c r="AE16" i="13"/>
  <c r="AA16" i="13"/>
  <c r="W16" i="13"/>
  <c r="AU15" i="13"/>
  <c r="AQ15" i="13"/>
  <c r="AN15" i="13"/>
  <c r="AJ15" i="13"/>
  <c r="AE15" i="13"/>
  <c r="AA15" i="13"/>
  <c r="W15" i="13"/>
  <c r="AU14" i="13"/>
  <c r="AQ14" i="13"/>
  <c r="AN14" i="13"/>
  <c r="AJ14" i="13"/>
  <c r="AE14" i="13"/>
  <c r="AA14" i="13"/>
  <c r="W14" i="13"/>
  <c r="AU13" i="13"/>
  <c r="AQ13" i="13"/>
  <c r="AJ13" i="13"/>
  <c r="AE13" i="13"/>
  <c r="AA13" i="13"/>
  <c r="W13" i="13"/>
  <c r="AU12" i="13"/>
  <c r="AQ12" i="13"/>
  <c r="AN12" i="13"/>
  <c r="AJ12" i="13"/>
  <c r="AE12" i="13"/>
  <c r="AA12" i="13"/>
  <c r="W12" i="13"/>
  <c r="AU11" i="13"/>
  <c r="AQ11" i="13"/>
  <c r="AN11" i="13"/>
  <c r="AJ11" i="13"/>
  <c r="AE11" i="13"/>
  <c r="AA11" i="13"/>
  <c r="W11" i="13"/>
  <c r="AU10" i="13"/>
  <c r="AQ10" i="13"/>
  <c r="AN10" i="13"/>
  <c r="AJ10" i="13"/>
  <c r="AE10" i="13"/>
  <c r="AA10" i="13"/>
  <c r="W10" i="13"/>
  <c r="AU9" i="13"/>
  <c r="AQ9" i="13"/>
  <c r="AN9" i="13"/>
  <c r="AJ9" i="13"/>
  <c r="AE9" i="13"/>
  <c r="AA9" i="13"/>
  <c r="W9" i="13"/>
  <c r="AU8" i="13"/>
  <c r="AQ8" i="13"/>
  <c r="AN8" i="13"/>
  <c r="AJ8" i="13"/>
  <c r="AE8" i="13"/>
  <c r="AA8" i="13"/>
  <c r="W8" i="13"/>
  <c r="AU7" i="13"/>
  <c r="AQ7" i="13"/>
  <c r="AN7" i="13"/>
  <c r="AJ7" i="13"/>
  <c r="AE7" i="13"/>
  <c r="AA7" i="13"/>
  <c r="W7" i="13"/>
  <c r="AU6" i="13"/>
  <c r="AQ6" i="13"/>
  <c r="AN6" i="13"/>
  <c r="AJ6" i="13"/>
  <c r="AE6" i="13"/>
  <c r="AA6" i="13"/>
  <c r="W6" i="13"/>
  <c r="AU5" i="13"/>
  <c r="AQ5" i="13"/>
  <c r="AN5" i="13"/>
  <c r="AJ5" i="13"/>
  <c r="AE5" i="13"/>
  <c r="AA5" i="13"/>
  <c r="W5" i="13"/>
  <c r="AU4" i="13"/>
  <c r="AQ4" i="13"/>
  <c r="AN4" i="13"/>
  <c r="AJ4" i="13" a="1"/>
  <c r="AJ4" i="13" s="1"/>
  <c r="AE4" i="13"/>
  <c r="AA4" i="13"/>
  <c r="W4" i="13"/>
  <c r="AU3" i="13"/>
  <c r="AQ3" i="13"/>
  <c r="AN3" i="13"/>
  <c r="AJ3" i="13"/>
  <c r="AE3" i="13"/>
  <c r="AA3" i="13"/>
  <c r="W3" i="13"/>
  <c r="CS33" i="15" l="1"/>
  <c r="CH36" i="15"/>
  <c r="BM56" i="15"/>
  <c r="AG52" i="15"/>
  <c r="CS37" i="15"/>
  <c r="AE53" i="15"/>
  <c r="BW37" i="15"/>
  <c r="AE54" i="15"/>
  <c r="Z57" i="15"/>
  <c r="F53" i="15"/>
  <c r="F57" i="15"/>
  <c r="F59" i="15" s="1"/>
  <c r="BM54" i="15"/>
  <c r="BM57" i="15" s="1"/>
  <c r="CH32" i="15"/>
  <c r="CH35" i="15" s="1"/>
  <c r="X57" i="15"/>
  <c r="CM23" i="15"/>
  <c r="F54" i="15"/>
  <c r="AY79" i="15"/>
  <c r="F51" i="15"/>
  <c r="F60" i="15"/>
  <c r="BM40" i="15"/>
  <c r="BM41" i="15" s="1"/>
  <c r="F61" i="15"/>
  <c r="BW20" i="15"/>
  <c r="BW23" i="15" s="1"/>
  <c r="F50" i="15"/>
  <c r="BR41" i="15"/>
  <c r="F62" i="15"/>
  <c r="F69" i="15"/>
  <c r="F70" i="15"/>
  <c r="W57" i="15"/>
  <c r="Y57" i="15"/>
  <c r="AG54" i="15"/>
  <c r="K78" i="15"/>
  <c r="AH54" i="15"/>
  <c r="BF64" i="14"/>
  <c r="G50" i="14"/>
  <c r="CH41" i="14"/>
  <c r="CH38" i="14"/>
  <c r="G52" i="14"/>
  <c r="O54" i="14"/>
  <c r="BW34" i="14"/>
  <c r="CH39" i="14"/>
  <c r="BL32" i="14"/>
  <c r="BM32" i="14"/>
  <c r="CS36" i="14"/>
  <c r="BL34" i="14"/>
  <c r="BW39" i="14"/>
  <c r="BW40" i="14" s="1"/>
  <c r="BL39" i="14"/>
  <c r="P54" i="14"/>
  <c r="AP79" i="14"/>
  <c r="CH35" i="14"/>
  <c r="Q54" i="14"/>
  <c r="BL25" i="14"/>
  <c r="G65" i="14"/>
  <c r="G66" i="14"/>
  <c r="BL38" i="14"/>
  <c r="BW38" i="14"/>
  <c r="R54" i="14"/>
  <c r="CH36" i="14"/>
  <c r="N49" i="14"/>
  <c r="N53" i="14" s="1"/>
  <c r="G59" i="14"/>
  <c r="J80" i="14"/>
  <c r="W50" i="14"/>
  <c r="W51" i="14" s="1"/>
  <c r="G60" i="14"/>
  <c r="BJ32" i="14"/>
  <c r="G61" i="14"/>
  <c r="CR44" i="13"/>
  <c r="Y52" i="13"/>
  <c r="Y51" i="13"/>
  <c r="Y53" i="13" s="1"/>
  <c r="W52" i="13"/>
  <c r="W51" i="13"/>
  <c r="W53" i="13" s="1"/>
  <c r="N51" i="13"/>
  <c r="N55" i="13" s="1"/>
  <c r="G66" i="13"/>
  <c r="G67" i="13"/>
  <c r="BV24" i="13"/>
  <c r="CG24" i="13"/>
  <c r="CG25" i="13" s="1"/>
  <c r="G51" i="13"/>
  <c r="BV34" i="13"/>
  <c r="J84" i="13"/>
  <c r="CQ29" i="13"/>
  <c r="CR29" i="13" s="1"/>
  <c r="CR24" i="13"/>
  <c r="CR25" i="13" s="1"/>
  <c r="CR39" i="13"/>
  <c r="G54" i="13"/>
  <c r="S53" i="13"/>
  <c r="BK39" i="13"/>
  <c r="BK40" i="13" s="1"/>
  <c r="AH68" i="13"/>
  <c r="G64" i="13"/>
  <c r="CW25" i="13"/>
  <c r="BV39" i="13"/>
  <c r="BV41" i="13" s="1"/>
  <c r="P56" i="13"/>
  <c r="CG39" i="13"/>
  <c r="Q56" i="13"/>
  <c r="CA25" i="13"/>
  <c r="CG40" i="13"/>
  <c r="G53" i="13"/>
  <c r="BK25" i="13"/>
  <c r="O56" i="13"/>
  <c r="R56" i="13"/>
  <c r="BJ28" i="13"/>
  <c r="BJ32" i="13" s="1"/>
  <c r="G56" i="13"/>
  <c r="G59" i="13" s="1"/>
  <c r="BL32" i="13"/>
  <c r="G57" i="13"/>
  <c r="BV25" i="13"/>
  <c r="CH39" i="15"/>
  <c r="CS36" i="15"/>
  <c r="BM52" i="15"/>
  <c r="BM50" i="15"/>
  <c r="BM53" i="15" s="1"/>
  <c r="V54" i="15"/>
  <c r="CS38" i="15"/>
  <c r="CH42" i="14"/>
  <c r="CS39" i="14"/>
  <c r="BL28" i="14"/>
  <c r="BK32" i="14"/>
  <c r="BL35" i="14"/>
  <c r="BL36" i="14" s="1"/>
  <c r="BW35" i="14"/>
  <c r="BW36" i="14" s="1"/>
  <c r="CS42" i="14"/>
  <c r="CS40" i="14"/>
  <c r="G49" i="14"/>
  <c r="G55" i="14"/>
  <c r="G57" i="14" s="1"/>
  <c r="CS35" i="14"/>
  <c r="CR32" i="13"/>
  <c r="CG36" i="13"/>
  <c r="BU28" i="13"/>
  <c r="BI32" i="13"/>
  <c r="CR41" i="13"/>
  <c r="BV36" i="13"/>
  <c r="CL25" i="13"/>
  <c r="CF29" i="13"/>
  <c r="CG37" i="13"/>
  <c r="BV35" i="13"/>
  <c r="CR37" i="13"/>
  <c r="CR42" i="13"/>
  <c r="CS40" i="15" l="1"/>
  <c r="F55" i="15"/>
  <c r="F64" i="15"/>
  <c r="CS38" i="14"/>
  <c r="CH37" i="14"/>
  <c r="G53" i="14"/>
  <c r="S53" i="14"/>
  <c r="G62" i="14"/>
  <c r="Y49" i="14"/>
  <c r="Y50" i="14"/>
  <c r="CF33" i="13"/>
  <c r="CQ33" i="13"/>
  <c r="CE33" i="13"/>
  <c r="BK32" i="13"/>
  <c r="S55" i="13"/>
  <c r="G55" i="13"/>
  <c r="CS33" i="13"/>
  <c r="CR40" i="13"/>
  <c r="CP33" i="13"/>
  <c r="CR33" i="13"/>
  <c r="CH33" i="13"/>
  <c r="CR45" i="13"/>
  <c r="CG38" i="13"/>
  <c r="CG43" i="13"/>
  <c r="CG33" i="13"/>
  <c r="CS43" i="14"/>
  <c r="BV32" i="13"/>
  <c r="BU32" i="13"/>
  <c r="BW32" i="13"/>
  <c r="BT32" i="13"/>
  <c r="Y51" i="14" l="1"/>
  <c r="AQ49" i="11"/>
  <c r="J53" i="11"/>
  <c r="J81" i="11" s="1"/>
  <c r="Z52" i="10"/>
  <c r="V52" i="10"/>
  <c r="W52" i="10"/>
  <c r="X52" i="10"/>
  <c r="Z51" i="10"/>
  <c r="Z50" i="10"/>
  <c r="Z49" i="10"/>
  <c r="CS29" i="9"/>
  <c r="CS22" i="9"/>
  <c r="CR22" i="9"/>
  <c r="CH33" i="9"/>
  <c r="CM30" i="9"/>
  <c r="CG30" i="9"/>
  <c r="BW28" i="9"/>
  <c r="BV26" i="9"/>
  <c r="BL28" i="9"/>
  <c r="BN22" i="9"/>
  <c r="BQ22" i="9"/>
  <c r="BP22" i="9"/>
  <c r="BO22" i="9"/>
  <c r="BM22" i="9"/>
  <c r="BL21" i="9"/>
  <c r="BL22" i="9"/>
  <c r="BK22" i="9"/>
  <c r="AQ73" i="9"/>
  <c r="AQ66" i="9"/>
  <c r="AQ48" i="9"/>
  <c r="AQ47" i="9"/>
  <c r="AQ46" i="9"/>
  <c r="J78" i="11"/>
  <c r="AP76" i="11"/>
  <c r="AQ75" i="11"/>
  <c r="J73" i="11"/>
  <c r="AP71" i="11"/>
  <c r="AQ70" i="11"/>
  <c r="AQ69" i="11"/>
  <c r="AQ68" i="11"/>
  <c r="AQ67" i="11"/>
  <c r="J65" i="11"/>
  <c r="AQ63" i="11"/>
  <c r="AP63" i="11"/>
  <c r="AQ62" i="11"/>
  <c r="AQ61" i="11"/>
  <c r="AQ60" i="11"/>
  <c r="AG61" i="11"/>
  <c r="AQ59" i="11"/>
  <c r="AH60" i="11"/>
  <c r="AQ58" i="11"/>
  <c r="AH59" i="11"/>
  <c r="AQ57" i="11"/>
  <c r="AH58" i="11"/>
  <c r="AH61" i="11" s="1"/>
  <c r="AQ56" i="11"/>
  <c r="BE56" i="11"/>
  <c r="BF54" i="11" s="1"/>
  <c r="BF56" i="11" s="1"/>
  <c r="BF55" i="11"/>
  <c r="AG55" i="11"/>
  <c r="AG54" i="11"/>
  <c r="F54" i="11"/>
  <c r="G53" i="11" s="1"/>
  <c r="AP52" i="11"/>
  <c r="AQ51" i="11"/>
  <c r="AQ50" i="11"/>
  <c r="BE49" i="11"/>
  <c r="F49" i="11"/>
  <c r="G46" i="11" s="1"/>
  <c r="B51" i="11"/>
  <c r="BE40" i="11" s="1"/>
  <c r="BE50" i="11" s="1"/>
  <c r="AQ48" i="11"/>
  <c r="G48" i="11"/>
  <c r="AQ47" i="11"/>
  <c r="G47" i="11"/>
  <c r="AQ46" i="11"/>
  <c r="AQ45" i="11"/>
  <c r="R45" i="11"/>
  <c r="R46" i="11" s="1"/>
  <c r="Q45" i="11"/>
  <c r="Q46" i="11" s="1"/>
  <c r="P45" i="11"/>
  <c r="O45" i="11"/>
  <c r="M45" i="11"/>
  <c r="N43" i="11" s="1"/>
  <c r="F45" i="11"/>
  <c r="G44" i="11" s="1"/>
  <c r="B47" i="11"/>
  <c r="AQ44" i="11"/>
  <c r="R44" i="11"/>
  <c r="Q44" i="11"/>
  <c r="P44" i="11"/>
  <c r="O44" i="11"/>
  <c r="AQ43" i="11"/>
  <c r="X43" i="11"/>
  <c r="V43" i="11"/>
  <c r="AQ42" i="11"/>
  <c r="Z42" i="11"/>
  <c r="Z43" i="11" s="1"/>
  <c r="Q42" i="11"/>
  <c r="P42" i="11"/>
  <c r="O42" i="11"/>
  <c r="G42" i="11"/>
  <c r="AQ41" i="11"/>
  <c r="Z41" i="11"/>
  <c r="AU37" i="11"/>
  <c r="AQ37" i="11"/>
  <c r="AN37" i="11"/>
  <c r="AJ37" i="11"/>
  <c r="AE37" i="11"/>
  <c r="AA37" i="11"/>
  <c r="W37" i="11"/>
  <c r="CR38" i="11"/>
  <c r="CS35" i="11" s="1"/>
  <c r="CG38" i="11"/>
  <c r="CH36" i="11" s="1"/>
  <c r="AU36" i="11"/>
  <c r="AQ36" i="11"/>
  <c r="AN36" i="11"/>
  <c r="AJ36" i="11"/>
  <c r="AE36" i="11"/>
  <c r="AA36" i="11"/>
  <c r="W36" i="11"/>
  <c r="AU35" i="11"/>
  <c r="AQ35" i="11"/>
  <c r="AN35" i="11"/>
  <c r="AJ35" i="11"/>
  <c r="AE35" i="11"/>
  <c r="AA35" i="11"/>
  <c r="W35" i="11"/>
  <c r="AU34" i="11"/>
  <c r="AQ34" i="11"/>
  <c r="AN34" i="11"/>
  <c r="AJ34" i="11"/>
  <c r="AE34" i="11"/>
  <c r="AA34" i="11"/>
  <c r="W34" i="11"/>
  <c r="AU33" i="11"/>
  <c r="AQ33" i="11"/>
  <c r="AN33" i="11"/>
  <c r="AJ33" i="11"/>
  <c r="AE33" i="11"/>
  <c r="AA33" i="11"/>
  <c r="W33" i="11"/>
  <c r="AU32" i="11"/>
  <c r="AQ32" i="11"/>
  <c r="AN32" i="11"/>
  <c r="AJ32" i="11"/>
  <c r="AE32" i="11"/>
  <c r="AA32" i="11"/>
  <c r="W32" i="11"/>
  <c r="CG33" i="11"/>
  <c r="CH30" i="11" s="1"/>
  <c r="AU31" i="11"/>
  <c r="AQ31" i="11"/>
  <c r="AN31" i="11"/>
  <c r="AJ31" i="11"/>
  <c r="AE31" i="11"/>
  <c r="AA31" i="11"/>
  <c r="W31" i="11"/>
  <c r="CH32" i="11"/>
  <c r="CH31" i="11"/>
  <c r="BV31" i="11"/>
  <c r="BW28" i="11" s="1"/>
  <c r="AU30" i="11"/>
  <c r="AQ30" i="11"/>
  <c r="AN30" i="11"/>
  <c r="AJ30" i="11"/>
  <c r="AE30" i="11"/>
  <c r="AA30" i="11"/>
  <c r="W30" i="11"/>
  <c r="BK30" i="11"/>
  <c r="BL28" i="11" s="1"/>
  <c r="AU29" i="11"/>
  <c r="AQ29" i="11"/>
  <c r="AN29" i="11"/>
  <c r="AJ29" i="11"/>
  <c r="AE29" i="11"/>
  <c r="AA29" i="11"/>
  <c r="W29" i="11"/>
  <c r="AU28" i="11"/>
  <c r="AQ28" i="11"/>
  <c r="AN28" i="11"/>
  <c r="AJ28" i="11"/>
  <c r="AE28" i="11"/>
  <c r="AA28" i="11"/>
  <c r="W28" i="11"/>
  <c r="AU27" i="11"/>
  <c r="AQ27" i="11"/>
  <c r="AN27" i="11"/>
  <c r="AJ27" i="11"/>
  <c r="AE27" i="11"/>
  <c r="AA27" i="11"/>
  <c r="W27" i="11"/>
  <c r="BV27" i="11"/>
  <c r="BW25" i="11" s="1"/>
  <c r="AU26" i="11"/>
  <c r="AQ26" i="11"/>
  <c r="AN26" i="11"/>
  <c r="AJ26" i="11"/>
  <c r="AE26" i="11"/>
  <c r="AA26" i="11"/>
  <c r="W26" i="11"/>
  <c r="BK26" i="11"/>
  <c r="BL25" i="11" s="1"/>
  <c r="AU25" i="11"/>
  <c r="AQ25" i="11"/>
  <c r="AN25" i="11"/>
  <c r="AJ25" i="11"/>
  <c r="AE25" i="11"/>
  <c r="AA25" i="11"/>
  <c r="W25" i="11"/>
  <c r="CW25" i="11"/>
  <c r="CT31" i="11" s="1"/>
  <c r="CV25" i="11"/>
  <c r="CS31" i="11" s="1"/>
  <c r="CU25" i="11"/>
  <c r="CR31" i="11" s="1"/>
  <c r="CT25" i="11"/>
  <c r="CQ31" i="11" s="1"/>
  <c r="CR25" i="11"/>
  <c r="CR28" i="11" s="1"/>
  <c r="CS28" i="11" s="1"/>
  <c r="AU24" i="11"/>
  <c r="AQ24" i="11"/>
  <c r="AN24" i="11"/>
  <c r="AJ24" i="11"/>
  <c r="AE24" i="11"/>
  <c r="AA24" i="11"/>
  <c r="W24" i="11"/>
  <c r="CX24" i="11"/>
  <c r="CS24" i="11"/>
  <c r="CG24" i="11"/>
  <c r="CH24" i="11" s="1"/>
  <c r="AU23" i="11"/>
  <c r="AQ23" i="11"/>
  <c r="AN23" i="11"/>
  <c r="AJ23" i="11"/>
  <c r="AE23" i="11"/>
  <c r="AA23" i="11"/>
  <c r="W23" i="11"/>
  <c r="CX23" i="11"/>
  <c r="AU22" i="11"/>
  <c r="AQ22" i="11"/>
  <c r="AN22" i="11"/>
  <c r="AJ22" i="11"/>
  <c r="AE22" i="11"/>
  <c r="AA22" i="11"/>
  <c r="W22" i="11"/>
  <c r="AU21" i="11"/>
  <c r="AQ21" i="11"/>
  <c r="AN21" i="11"/>
  <c r="AJ21" i="11"/>
  <c r="AE21" i="11"/>
  <c r="AA21" i="11"/>
  <c r="W21" i="11"/>
  <c r="CL21" i="11"/>
  <c r="CI27" i="11" s="1"/>
  <c r="CK21" i="11"/>
  <c r="CH27" i="11" s="1"/>
  <c r="CJ21" i="11"/>
  <c r="CG27" i="11" s="1"/>
  <c r="CI21" i="11"/>
  <c r="CG21" i="11"/>
  <c r="CH20" i="11" s="1"/>
  <c r="BJ21" i="11"/>
  <c r="AU20" i="11"/>
  <c r="AQ20" i="11"/>
  <c r="AN20" i="11"/>
  <c r="AJ20" i="11"/>
  <c r="AE20" i="11"/>
  <c r="AA20" i="11"/>
  <c r="W20" i="11"/>
  <c r="CM20" i="11"/>
  <c r="BM20" i="11"/>
  <c r="BM21" i="11" s="1"/>
  <c r="BL20" i="11"/>
  <c r="BL21" i="11" s="1"/>
  <c r="BK20" i="11"/>
  <c r="BK21" i="11" s="1"/>
  <c r="AU19" i="11"/>
  <c r="AQ19" i="11"/>
  <c r="AN19" i="11"/>
  <c r="AJ19" i="11"/>
  <c r="AE19" i="11"/>
  <c r="AA19" i="11"/>
  <c r="W19" i="11"/>
  <c r="CM19" i="11"/>
  <c r="CH19" i="11"/>
  <c r="AU18" i="11"/>
  <c r="AQ18" i="11"/>
  <c r="AN18" i="11"/>
  <c r="AJ18" i="11"/>
  <c r="AE18" i="11"/>
  <c r="AA18" i="11"/>
  <c r="W18" i="11"/>
  <c r="AU17" i="11"/>
  <c r="AQ17" i="11"/>
  <c r="AN17" i="11"/>
  <c r="AJ17" i="11"/>
  <c r="AE17" i="11"/>
  <c r="AA17" i="11"/>
  <c r="W17" i="11"/>
  <c r="BL17" i="11"/>
  <c r="AU16" i="11"/>
  <c r="AQ16" i="11"/>
  <c r="AN16" i="11"/>
  <c r="AJ16" i="11"/>
  <c r="AE16" i="11"/>
  <c r="AA16" i="11"/>
  <c r="W16" i="11"/>
  <c r="CA16" i="11"/>
  <c r="BX21" i="11" s="1"/>
  <c r="BZ16" i="11"/>
  <c r="BW21" i="11" s="1"/>
  <c r="BY16" i="11"/>
  <c r="BV21" i="11" s="1"/>
  <c r="BX16" i="11"/>
  <c r="BU21" i="11" s="1"/>
  <c r="BV16" i="11"/>
  <c r="BV18" i="11" s="1"/>
  <c r="AU15" i="11"/>
  <c r="AQ15" i="11"/>
  <c r="AN15" i="11"/>
  <c r="AJ15" i="11"/>
  <c r="AE15" i="11"/>
  <c r="AA15" i="11"/>
  <c r="W15" i="11"/>
  <c r="CB15" i="11"/>
  <c r="BP15" i="11"/>
  <c r="BO15" i="11"/>
  <c r="BN15" i="11"/>
  <c r="BM15" i="11"/>
  <c r="BK15" i="11"/>
  <c r="BL13" i="11" s="1"/>
  <c r="CB14" i="11"/>
  <c r="CB16" i="11" s="1"/>
  <c r="BQ14" i="11"/>
  <c r="AU14" i="11"/>
  <c r="AQ14" i="11"/>
  <c r="AN14" i="11"/>
  <c r="AJ14" i="11"/>
  <c r="AE14" i="11"/>
  <c r="AA14" i="11"/>
  <c r="W14" i="11"/>
  <c r="BQ13" i="11"/>
  <c r="AU13" i="11"/>
  <c r="AQ13" i="11"/>
  <c r="AN13" i="11"/>
  <c r="AJ13" i="11"/>
  <c r="AE13" i="11"/>
  <c r="AA13" i="11"/>
  <c r="W13" i="11"/>
  <c r="AU12" i="11"/>
  <c r="AQ12" i="11"/>
  <c r="AN12" i="11"/>
  <c r="AJ12" i="11"/>
  <c r="AE12" i="11"/>
  <c r="AA12" i="11"/>
  <c r="W12" i="11"/>
  <c r="AU11" i="11"/>
  <c r="AQ11" i="11"/>
  <c r="AN11" i="11"/>
  <c r="AJ11" i="11"/>
  <c r="AE11" i="11"/>
  <c r="AA11" i="11"/>
  <c r="W11" i="11"/>
  <c r="AU10" i="11"/>
  <c r="AQ10" i="11"/>
  <c r="AN10" i="11"/>
  <c r="AJ10" i="11"/>
  <c r="AE10" i="11"/>
  <c r="AA10" i="11"/>
  <c r="W10" i="11"/>
  <c r="AU9" i="11"/>
  <c r="AQ9" i="11"/>
  <c r="AN9" i="11"/>
  <c r="AJ9" i="11"/>
  <c r="AE9" i="11"/>
  <c r="AA9" i="11"/>
  <c r="W9" i="11"/>
  <c r="AU8" i="11"/>
  <c r="AQ8" i="11"/>
  <c r="AN8" i="11"/>
  <c r="AJ8" i="11"/>
  <c r="AE8" i="11"/>
  <c r="AA8" i="11"/>
  <c r="W8" i="11"/>
  <c r="AU7" i="11"/>
  <c r="AQ7" i="11"/>
  <c r="AN7" i="11"/>
  <c r="AJ7" i="11"/>
  <c r="AE7" i="11"/>
  <c r="AA7" i="11"/>
  <c r="W7" i="11"/>
  <c r="AU6" i="11"/>
  <c r="AQ6" i="11"/>
  <c r="AN6" i="11"/>
  <c r="AJ6" i="11"/>
  <c r="AE6" i="11"/>
  <c r="AA6" i="11"/>
  <c r="W6" i="11"/>
  <c r="AU5" i="11"/>
  <c r="AQ5" i="11"/>
  <c r="AN5" i="11"/>
  <c r="AJ5" i="11"/>
  <c r="AE5" i="11"/>
  <c r="AA5" i="11"/>
  <c r="W5" i="11"/>
  <c r="AU4" i="11"/>
  <c r="AQ4" i="11"/>
  <c r="AN4" i="11"/>
  <c r="AJ4" i="11"/>
  <c r="AE4" i="11"/>
  <c r="AA4" i="11"/>
  <c r="W4" i="11"/>
  <c r="AU3" i="11"/>
  <c r="AQ3" i="11"/>
  <c r="AN3" i="11"/>
  <c r="AJ3" i="11"/>
  <c r="AE3" i="11"/>
  <c r="AA3" i="11"/>
  <c r="W3" i="11"/>
  <c r="J85" i="10"/>
  <c r="AP82" i="10"/>
  <c r="AQ81" i="10"/>
  <c r="J80" i="10"/>
  <c r="AQ79" i="10"/>
  <c r="AP79" i="10"/>
  <c r="AQ78" i="10"/>
  <c r="AQ77" i="10"/>
  <c r="AQ76" i="10"/>
  <c r="AQ75" i="10"/>
  <c r="AQ74" i="10"/>
  <c r="J72" i="10"/>
  <c r="AQ71" i="10"/>
  <c r="AP71" i="10"/>
  <c r="AP85" i="10" s="1"/>
  <c r="AQ70" i="10"/>
  <c r="AQ69" i="10"/>
  <c r="AG69" i="10"/>
  <c r="AH68" i="10" s="1"/>
  <c r="AQ68" i="10"/>
  <c r="AQ67" i="10"/>
  <c r="AQ66" i="10"/>
  <c r="AQ65" i="10"/>
  <c r="BE64" i="10"/>
  <c r="BF63" i="10"/>
  <c r="AG63" i="10"/>
  <c r="J63" i="10"/>
  <c r="J88" i="10" s="1"/>
  <c r="BF62" i="10"/>
  <c r="BF64" i="10" s="1"/>
  <c r="AP62" i="10"/>
  <c r="AG62" i="10"/>
  <c r="F62" i="10"/>
  <c r="G60" i="10" s="1"/>
  <c r="AQ61" i="10"/>
  <c r="AQ60" i="10"/>
  <c r="AQ59" i="10"/>
  <c r="AQ58" i="10"/>
  <c r="B59" i="10"/>
  <c r="BE57" i="10"/>
  <c r="AQ57" i="10"/>
  <c r="F57" i="10"/>
  <c r="G55" i="10" s="1"/>
  <c r="AQ56" i="10"/>
  <c r="G56" i="10"/>
  <c r="AQ55" i="10"/>
  <c r="R55" i="10"/>
  <c r="Q55" i="10"/>
  <c r="P55" i="10"/>
  <c r="O55" i="10"/>
  <c r="M55" i="10"/>
  <c r="N53" i="10" s="1"/>
  <c r="AQ54" i="10"/>
  <c r="R54" i="10"/>
  <c r="Q54" i="10"/>
  <c r="P54" i="10"/>
  <c r="O54" i="10"/>
  <c r="B55" i="10"/>
  <c r="AQ53" i="10"/>
  <c r="S53" i="10"/>
  <c r="F53" i="10"/>
  <c r="G50" i="10" s="1"/>
  <c r="AQ52" i="10"/>
  <c r="R52" i="10"/>
  <c r="Q52" i="10"/>
  <c r="P52" i="10"/>
  <c r="O52" i="10"/>
  <c r="AQ51" i="10"/>
  <c r="S51" i="10"/>
  <c r="N51" i="10"/>
  <c r="AQ50" i="10"/>
  <c r="R50" i="10"/>
  <c r="Q50" i="10"/>
  <c r="P50" i="10"/>
  <c r="O50" i="10"/>
  <c r="AQ49" i="10"/>
  <c r="S49" i="10"/>
  <c r="BE48" i="10"/>
  <c r="BE58" i="10" s="1"/>
  <c r="AU45" i="10"/>
  <c r="AQ45" i="10"/>
  <c r="AN45" i="10"/>
  <c r="AJ45" i="10"/>
  <c r="AE45" i="10"/>
  <c r="AA45" i="10"/>
  <c r="W45" i="10"/>
  <c r="AU44" i="10"/>
  <c r="AQ44" i="10"/>
  <c r="AN44" i="10"/>
  <c r="AJ44" i="10"/>
  <c r="AE44" i="10"/>
  <c r="AA44" i="10"/>
  <c r="W44" i="10"/>
  <c r="CR44" i="10"/>
  <c r="CS40" i="10" s="1"/>
  <c r="AU43" i="10"/>
  <c r="AQ43" i="10"/>
  <c r="AN43" i="10"/>
  <c r="AJ43" i="10"/>
  <c r="AE43" i="10"/>
  <c r="AA43" i="10"/>
  <c r="W43" i="10"/>
  <c r="CG43" i="10"/>
  <c r="CH42" i="10" s="1"/>
  <c r="AU42" i="10"/>
  <c r="AQ42" i="10"/>
  <c r="AN42" i="10"/>
  <c r="AJ42" i="10"/>
  <c r="AE42" i="10"/>
  <c r="AA42" i="10"/>
  <c r="W42" i="10"/>
  <c r="AU41" i="10"/>
  <c r="AQ41" i="10"/>
  <c r="AN41" i="10"/>
  <c r="AJ41" i="10"/>
  <c r="AE41" i="10"/>
  <c r="AA41" i="10"/>
  <c r="W41" i="10"/>
  <c r="BV41" i="10"/>
  <c r="BW39" i="10" s="1"/>
  <c r="AU40" i="10"/>
  <c r="AQ40" i="10"/>
  <c r="AN40" i="10"/>
  <c r="AJ40" i="10"/>
  <c r="AE40" i="10"/>
  <c r="AA40" i="10"/>
  <c r="W40" i="10"/>
  <c r="AU39" i="10"/>
  <c r="AQ39" i="10"/>
  <c r="AN39" i="10"/>
  <c r="AJ39" i="10"/>
  <c r="AE39" i="10"/>
  <c r="AA39" i="10"/>
  <c r="W39" i="10"/>
  <c r="CR39" i="10"/>
  <c r="CS36" i="10" s="1"/>
  <c r="AU38" i="10"/>
  <c r="AQ38" i="10"/>
  <c r="AN38" i="10"/>
  <c r="AJ38" i="10"/>
  <c r="AE38" i="10"/>
  <c r="AA38" i="10"/>
  <c r="W38" i="10"/>
  <c r="CG38" i="10"/>
  <c r="CH37" i="10" s="1"/>
  <c r="AU37" i="10"/>
  <c r="AQ37" i="10"/>
  <c r="AN37" i="10"/>
  <c r="AJ37" i="10"/>
  <c r="AE37" i="10"/>
  <c r="AA37" i="10"/>
  <c r="W37" i="10"/>
  <c r="BV37" i="10"/>
  <c r="BW34" i="10" s="1"/>
  <c r="AU36" i="10"/>
  <c r="AQ36" i="10"/>
  <c r="AN36" i="10"/>
  <c r="AJ36" i="10"/>
  <c r="AE36" i="10"/>
  <c r="AA36" i="10"/>
  <c r="W36" i="10"/>
  <c r="AU35" i="10"/>
  <c r="AQ35" i="10"/>
  <c r="AN35" i="10"/>
  <c r="AJ35" i="10"/>
  <c r="AE35" i="10"/>
  <c r="AA35" i="10"/>
  <c r="W35" i="10"/>
  <c r="AU34" i="10"/>
  <c r="AQ34" i="10"/>
  <c r="AN34" i="10"/>
  <c r="AJ34" i="10"/>
  <c r="AE34" i="10"/>
  <c r="AA34" i="10"/>
  <c r="W34" i="10"/>
  <c r="BK34" i="10"/>
  <c r="BL32" i="10" s="1"/>
  <c r="AU33" i="10"/>
  <c r="AQ33" i="10"/>
  <c r="AN33" i="10"/>
  <c r="AJ33" i="10"/>
  <c r="AE33" i="10"/>
  <c r="AA33" i="10"/>
  <c r="W33" i="10"/>
  <c r="AU32" i="10"/>
  <c r="AQ32" i="10"/>
  <c r="AN32" i="10"/>
  <c r="AJ32" i="10"/>
  <c r="AE32" i="10"/>
  <c r="AA32" i="10"/>
  <c r="W32" i="10"/>
  <c r="CT32" i="10"/>
  <c r="AU31" i="10"/>
  <c r="AQ31" i="10"/>
  <c r="AN31" i="10"/>
  <c r="AJ31" i="10"/>
  <c r="AE31" i="10"/>
  <c r="AA31" i="10"/>
  <c r="W31" i="10"/>
  <c r="BK31" i="10"/>
  <c r="BL28" i="10" s="1"/>
  <c r="AU30" i="10"/>
  <c r="AQ30" i="10"/>
  <c r="AN30" i="10"/>
  <c r="AJ30" i="10"/>
  <c r="AE30" i="10"/>
  <c r="AA30" i="10"/>
  <c r="W30" i="10"/>
  <c r="AU29" i="10"/>
  <c r="AQ29" i="10"/>
  <c r="AN29" i="10"/>
  <c r="AJ29" i="10"/>
  <c r="AE29" i="10"/>
  <c r="AA29" i="10"/>
  <c r="W29" i="10"/>
  <c r="CR29" i="10"/>
  <c r="CS29" i="10" s="1"/>
  <c r="CG29" i="10"/>
  <c r="CH29" i="10" s="1"/>
  <c r="AU28" i="10"/>
  <c r="AQ28" i="10"/>
  <c r="AN28" i="10"/>
  <c r="AJ28" i="10"/>
  <c r="AE28" i="10"/>
  <c r="AA28" i="10"/>
  <c r="W28" i="10"/>
  <c r="AU27" i="10"/>
  <c r="AQ27" i="10"/>
  <c r="AN27" i="10"/>
  <c r="AJ27" i="10"/>
  <c r="AE27" i="10"/>
  <c r="AA27" i="10"/>
  <c r="W27" i="10"/>
  <c r="AU26" i="10"/>
  <c r="AQ26" i="10"/>
  <c r="AN26" i="10"/>
  <c r="AJ26" i="10"/>
  <c r="AE26" i="10"/>
  <c r="AA26" i="10"/>
  <c r="W26" i="10"/>
  <c r="CW26" i="10"/>
  <c r="CV26" i="10"/>
  <c r="CS32" i="10" s="1"/>
  <c r="CU26" i="10"/>
  <c r="CR32" i="10" s="1"/>
  <c r="CT26" i="10"/>
  <c r="CQ32" i="10" s="1"/>
  <c r="CR26" i="10"/>
  <c r="CS23" i="10" s="1"/>
  <c r="CL26" i="10"/>
  <c r="CI32" i="10" s="1"/>
  <c r="CK26" i="10"/>
  <c r="CH32" i="10" s="1"/>
  <c r="CJ26" i="10"/>
  <c r="CG32" i="10" s="1"/>
  <c r="CI26" i="10"/>
  <c r="CF32" i="10" s="1"/>
  <c r="CG26" i="10"/>
  <c r="CH25" i="10" s="1"/>
  <c r="CA26" i="10"/>
  <c r="BX31" i="10" s="1"/>
  <c r="BZ26" i="10"/>
  <c r="BW31" i="10" s="1"/>
  <c r="BY26" i="10"/>
  <c r="BV31" i="10" s="1"/>
  <c r="BX26" i="10"/>
  <c r="BU31" i="10" s="1"/>
  <c r="BV26" i="10"/>
  <c r="BW25" i="10" s="1"/>
  <c r="BM26" i="10"/>
  <c r="BL26" i="10"/>
  <c r="BK26" i="10"/>
  <c r="BJ26" i="10"/>
  <c r="AU25" i="10"/>
  <c r="AQ25" i="10"/>
  <c r="AN25" i="10"/>
  <c r="AJ25" i="10"/>
  <c r="AE25" i="10"/>
  <c r="AA25" i="10"/>
  <c r="W25" i="10"/>
  <c r="CX25" i="10"/>
  <c r="CS25" i="10"/>
  <c r="CM25" i="10"/>
  <c r="CB25" i="10"/>
  <c r="BM25" i="10"/>
  <c r="BL25" i="10"/>
  <c r="BK25" i="10"/>
  <c r="BJ25" i="10"/>
  <c r="AU24" i="10"/>
  <c r="AQ24" i="10"/>
  <c r="AN24" i="10"/>
  <c r="AJ24" i="10"/>
  <c r="AE24" i="10"/>
  <c r="AA24" i="10"/>
  <c r="W24" i="10"/>
  <c r="CX24" i="10"/>
  <c r="CM24" i="10"/>
  <c r="CB24" i="10"/>
  <c r="AU23" i="10"/>
  <c r="AQ23" i="10"/>
  <c r="AN23" i="10"/>
  <c r="AJ23" i="10"/>
  <c r="AE23" i="10"/>
  <c r="AA23" i="10"/>
  <c r="W23" i="10"/>
  <c r="CX23" i="10"/>
  <c r="CM23" i="10"/>
  <c r="CB23" i="10"/>
  <c r="CB26" i="10" s="1"/>
  <c r="BW23" i="10"/>
  <c r="AU22" i="10"/>
  <c r="AQ22" i="10"/>
  <c r="AN22" i="10"/>
  <c r="AJ22" i="10"/>
  <c r="AE22" i="10"/>
  <c r="AA22" i="10"/>
  <c r="W22" i="10"/>
  <c r="BK22" i="10"/>
  <c r="BL22" i="10" s="1"/>
  <c r="AU21" i="10"/>
  <c r="AQ21" i="10"/>
  <c r="AN21" i="10"/>
  <c r="AJ21" i="10"/>
  <c r="AE21" i="10"/>
  <c r="AA21" i="10"/>
  <c r="W21" i="10"/>
  <c r="AU20" i="10"/>
  <c r="AQ20" i="10"/>
  <c r="AN20" i="10"/>
  <c r="AJ20" i="10"/>
  <c r="AE20" i="10"/>
  <c r="AA20" i="10"/>
  <c r="W20" i="10"/>
  <c r="BP20" i="10"/>
  <c r="BO20" i="10"/>
  <c r="BN20" i="10"/>
  <c r="BM20" i="10"/>
  <c r="BK20" i="10"/>
  <c r="BL18" i="10" s="1"/>
  <c r="AU19" i="10"/>
  <c r="AQ19" i="10"/>
  <c r="AN19" i="10"/>
  <c r="AJ19" i="10"/>
  <c r="AE19" i="10"/>
  <c r="AA19" i="10"/>
  <c r="W19" i="10"/>
  <c r="BQ19" i="10"/>
  <c r="BL19" i="10"/>
  <c r="AU18" i="10"/>
  <c r="AQ18" i="10"/>
  <c r="AN18" i="10"/>
  <c r="AJ18" i="10"/>
  <c r="AE18" i="10"/>
  <c r="AA18" i="10"/>
  <c r="W18" i="10"/>
  <c r="BQ18" i="10"/>
  <c r="BQ20" i="10" s="1"/>
  <c r="AU17" i="10"/>
  <c r="AQ17" i="10"/>
  <c r="AN17" i="10"/>
  <c r="AJ17" i="10"/>
  <c r="AE17" i="10"/>
  <c r="AA17" i="10"/>
  <c r="W17" i="10"/>
  <c r="BQ17" i="10"/>
  <c r="BL17" i="10"/>
  <c r="AU16" i="10"/>
  <c r="AQ16" i="10"/>
  <c r="AN16" i="10"/>
  <c r="AJ16" i="10"/>
  <c r="AE16" i="10"/>
  <c r="AA16" i="10"/>
  <c r="W16" i="10"/>
  <c r="AU15" i="10"/>
  <c r="AQ15" i="10"/>
  <c r="AN15" i="10"/>
  <c r="AJ15" i="10"/>
  <c r="AE15" i="10"/>
  <c r="AA15" i="10"/>
  <c r="W15" i="10"/>
  <c r="AU14" i="10"/>
  <c r="AQ14" i="10"/>
  <c r="AN14" i="10"/>
  <c r="AJ14" i="10"/>
  <c r="AE14" i="10"/>
  <c r="AA14" i="10"/>
  <c r="W14" i="10"/>
  <c r="AU13" i="10"/>
  <c r="AQ13" i="10"/>
  <c r="AN13" i="10"/>
  <c r="AJ13" i="10"/>
  <c r="AE13" i="10"/>
  <c r="AA13" i="10"/>
  <c r="W13" i="10"/>
  <c r="AU12" i="10"/>
  <c r="AQ12" i="10"/>
  <c r="AN12" i="10"/>
  <c r="AJ12" i="10"/>
  <c r="AE12" i="10"/>
  <c r="AA12" i="10"/>
  <c r="W12" i="10"/>
  <c r="AU11" i="10"/>
  <c r="AQ11" i="10"/>
  <c r="AN11" i="10"/>
  <c r="AJ11" i="10"/>
  <c r="AE11" i="10"/>
  <c r="AA11" i="10"/>
  <c r="W11" i="10"/>
  <c r="AU10" i="10"/>
  <c r="AQ10" i="10"/>
  <c r="AN10" i="10"/>
  <c r="AJ10" i="10"/>
  <c r="AE10" i="10"/>
  <c r="AA10" i="10"/>
  <c r="W10" i="10"/>
  <c r="AU9" i="10"/>
  <c r="AQ9" i="10"/>
  <c r="AN9" i="10"/>
  <c r="AJ9" i="10"/>
  <c r="AE9" i="10"/>
  <c r="AA9" i="10"/>
  <c r="W9" i="10"/>
  <c r="AU8" i="10"/>
  <c r="AQ8" i="10"/>
  <c r="AN8" i="10"/>
  <c r="AJ8" i="10"/>
  <c r="AE8" i="10"/>
  <c r="AA8" i="10"/>
  <c r="W8" i="10"/>
  <c r="AU7" i="10"/>
  <c r="AQ7" i="10"/>
  <c r="AN7" i="10"/>
  <c r="AJ7" i="10"/>
  <c r="AE7" i="10"/>
  <c r="AA7" i="10"/>
  <c r="W7" i="10"/>
  <c r="AU6" i="10"/>
  <c r="AQ6" i="10"/>
  <c r="AN6" i="10"/>
  <c r="AJ6" i="10"/>
  <c r="AE6" i="10"/>
  <c r="AA6" i="10"/>
  <c r="W6" i="10"/>
  <c r="AU5" i="10"/>
  <c r="AQ5" i="10"/>
  <c r="AN5" i="10"/>
  <c r="AJ5" i="10"/>
  <c r="AE5" i="10"/>
  <c r="AA5" i="10"/>
  <c r="W5" i="10"/>
  <c r="AU4" i="10"/>
  <c r="AQ4" i="10"/>
  <c r="AN4" i="10"/>
  <c r="AJ4" i="10"/>
  <c r="AE4" i="10"/>
  <c r="AA4" i="10"/>
  <c r="W4" i="10"/>
  <c r="AU3" i="10"/>
  <c r="AQ3" i="10"/>
  <c r="AN3" i="10"/>
  <c r="AJ3" i="10"/>
  <c r="AE3" i="10"/>
  <c r="AA3" i="10"/>
  <c r="W3" i="10"/>
  <c r="J80" i="9"/>
  <c r="AP81" i="9"/>
  <c r="AQ80" i="9"/>
  <c r="J76" i="9"/>
  <c r="J69" i="9"/>
  <c r="AP68" i="9"/>
  <c r="AQ67" i="9"/>
  <c r="AG66" i="9"/>
  <c r="AH65" i="9" s="1"/>
  <c r="AQ65" i="9"/>
  <c r="AQ64" i="9"/>
  <c r="AQ63" i="9"/>
  <c r="AQ62" i="9"/>
  <c r="BE61" i="9"/>
  <c r="BF59" i="9" s="1"/>
  <c r="AQ61" i="9"/>
  <c r="BF60" i="9"/>
  <c r="AG60" i="9"/>
  <c r="AG59" i="9"/>
  <c r="J59" i="9"/>
  <c r="F59" i="9"/>
  <c r="G56" i="9" s="1"/>
  <c r="AP58" i="9"/>
  <c r="AQ57" i="9"/>
  <c r="AQ56" i="9"/>
  <c r="AQ55" i="9"/>
  <c r="B56" i="9"/>
  <c r="BE45" i="9" s="1"/>
  <c r="BE55" i="9" s="1"/>
  <c r="BE54" i="9"/>
  <c r="F54" i="9"/>
  <c r="G53" i="9" s="1"/>
  <c r="AQ53" i="9"/>
  <c r="AQ52" i="9"/>
  <c r="R52" i="9"/>
  <c r="Q52" i="9"/>
  <c r="P52" i="9"/>
  <c r="O52" i="9"/>
  <c r="M52" i="9"/>
  <c r="N48" i="9" s="1"/>
  <c r="AQ51" i="9"/>
  <c r="R51" i="9"/>
  <c r="Q51" i="9"/>
  <c r="P51" i="9"/>
  <c r="O51" i="9"/>
  <c r="B52" i="9"/>
  <c r="F50" i="9"/>
  <c r="G48" i="9" s="1"/>
  <c r="AQ49" i="9"/>
  <c r="X49" i="9"/>
  <c r="V49" i="9"/>
  <c r="R49" i="9"/>
  <c r="Q49" i="9"/>
  <c r="P49" i="9"/>
  <c r="O49" i="9"/>
  <c r="S48" i="9" s="1"/>
  <c r="Z48" i="9"/>
  <c r="Z47" i="9"/>
  <c r="R47" i="9"/>
  <c r="Q47" i="9"/>
  <c r="P47" i="9"/>
  <c r="O47" i="9"/>
  <c r="Z46" i="9"/>
  <c r="N46" i="9"/>
  <c r="CG47" i="9"/>
  <c r="CH46" i="9" s="1"/>
  <c r="CR44" i="9"/>
  <c r="CS42" i="9" s="1"/>
  <c r="AU42" i="9"/>
  <c r="AQ42" i="9"/>
  <c r="AN42" i="9"/>
  <c r="AJ42" i="9"/>
  <c r="AE42" i="9"/>
  <c r="AA42" i="9"/>
  <c r="W42" i="9"/>
  <c r="AU41" i="9"/>
  <c r="AQ41" i="9"/>
  <c r="AN41" i="9"/>
  <c r="AJ41" i="9"/>
  <c r="AE41" i="9"/>
  <c r="AA41" i="9"/>
  <c r="W41" i="9"/>
  <c r="CG42" i="9"/>
  <c r="CH41" i="9" s="1"/>
  <c r="AU40" i="9"/>
  <c r="AQ40" i="9"/>
  <c r="AN40" i="9"/>
  <c r="AJ40" i="9"/>
  <c r="AE40" i="9"/>
  <c r="AA40" i="9"/>
  <c r="W40" i="9"/>
  <c r="BV41" i="9"/>
  <c r="BW40" i="9" s="1"/>
  <c r="BK41" i="9"/>
  <c r="BL39" i="9" s="1"/>
  <c r="AU39" i="9"/>
  <c r="AQ39" i="9"/>
  <c r="AN39" i="9"/>
  <c r="AJ39" i="9"/>
  <c r="AE39" i="9"/>
  <c r="AA39" i="9"/>
  <c r="W39" i="9"/>
  <c r="AU38" i="9"/>
  <c r="AQ38" i="9"/>
  <c r="AN38" i="9"/>
  <c r="AJ38" i="9"/>
  <c r="AE38" i="9"/>
  <c r="AA38" i="9"/>
  <c r="W38" i="9"/>
  <c r="CR39" i="9"/>
  <c r="CS36" i="9" s="1"/>
  <c r="AU37" i="9"/>
  <c r="AQ37" i="9"/>
  <c r="AN37" i="9"/>
  <c r="AJ37" i="9"/>
  <c r="AE37" i="9"/>
  <c r="AA37" i="9"/>
  <c r="W37" i="9"/>
  <c r="AU36" i="9"/>
  <c r="AQ36" i="9"/>
  <c r="AN36" i="9"/>
  <c r="AJ36" i="9"/>
  <c r="AE36" i="9"/>
  <c r="AA36" i="9"/>
  <c r="W36" i="9"/>
  <c r="BV37" i="9"/>
  <c r="BW36" i="9" s="1"/>
  <c r="BK37" i="9"/>
  <c r="BL36" i="9" s="1"/>
  <c r="AU35" i="9"/>
  <c r="AQ35" i="9"/>
  <c r="AN35" i="9"/>
  <c r="AJ35" i="9"/>
  <c r="AE35" i="9"/>
  <c r="AA35" i="9"/>
  <c r="W35" i="9"/>
  <c r="AU34" i="9"/>
  <c r="AQ34" i="9"/>
  <c r="AN34" i="9"/>
  <c r="AJ34" i="9"/>
  <c r="AE34" i="9"/>
  <c r="AA34" i="9"/>
  <c r="W34" i="9"/>
  <c r="AU33" i="9"/>
  <c r="AQ33" i="9"/>
  <c r="AN33" i="9"/>
  <c r="AJ33" i="9"/>
  <c r="AE33" i="9"/>
  <c r="AA33" i="9"/>
  <c r="W33" i="9"/>
  <c r="AU32" i="9"/>
  <c r="AQ32" i="9"/>
  <c r="AN32" i="9"/>
  <c r="AJ32" i="9"/>
  <c r="AE32" i="9"/>
  <c r="AA32" i="9"/>
  <c r="W32" i="9"/>
  <c r="BJ32" i="9"/>
  <c r="AU31" i="9"/>
  <c r="AQ31" i="9"/>
  <c r="AN31" i="9"/>
  <c r="AJ31" i="9"/>
  <c r="AE31" i="9"/>
  <c r="AA31" i="9"/>
  <c r="W31" i="9"/>
  <c r="AU30" i="9"/>
  <c r="AQ30" i="9"/>
  <c r="AN30" i="9"/>
  <c r="AJ30" i="9"/>
  <c r="AE30" i="9"/>
  <c r="AA30" i="9"/>
  <c r="W30" i="9"/>
  <c r="CL30" i="9"/>
  <c r="CI36" i="9" s="1"/>
  <c r="CK30" i="9"/>
  <c r="CH36" i="9" s="1"/>
  <c r="CJ30" i="9"/>
  <c r="CG36" i="9" s="1"/>
  <c r="CI30" i="9"/>
  <c r="CH27" i="9"/>
  <c r="AU29" i="9"/>
  <c r="AQ29" i="9"/>
  <c r="AN29" i="9"/>
  <c r="AJ29" i="9"/>
  <c r="AE29" i="9"/>
  <c r="AA29" i="9"/>
  <c r="W29" i="9"/>
  <c r="CM29" i="9"/>
  <c r="AU28" i="9"/>
  <c r="AQ28" i="9"/>
  <c r="AN28" i="9"/>
  <c r="AJ28" i="9"/>
  <c r="AE28" i="9"/>
  <c r="AA28" i="9"/>
  <c r="W28" i="9"/>
  <c r="CM28" i="9"/>
  <c r="AU27" i="9"/>
  <c r="AQ27" i="9"/>
  <c r="AN27" i="9"/>
  <c r="AJ27" i="9"/>
  <c r="AE27" i="9"/>
  <c r="AA27" i="9"/>
  <c r="W27" i="9"/>
  <c r="CM27" i="9"/>
  <c r="AU26" i="9"/>
  <c r="AQ26" i="9"/>
  <c r="AN26" i="9"/>
  <c r="AJ26" i="9"/>
  <c r="AE26" i="9"/>
  <c r="AA26" i="9"/>
  <c r="W26" i="9"/>
  <c r="CA26" i="9"/>
  <c r="BX31" i="9" s="1"/>
  <c r="BX32" i="9" s="1"/>
  <c r="BZ26" i="9"/>
  <c r="BW31" i="9" s="1"/>
  <c r="BW32" i="9" s="1"/>
  <c r="BY26" i="9"/>
  <c r="BV31" i="9" s="1"/>
  <c r="BV32" i="9" s="1"/>
  <c r="BX26" i="9"/>
  <c r="BU31" i="9" s="1"/>
  <c r="BU32" i="9" s="1"/>
  <c r="BW24" i="9"/>
  <c r="AU25" i="9"/>
  <c r="AQ25" i="9"/>
  <c r="AN25" i="9"/>
  <c r="AJ25" i="9"/>
  <c r="AE25" i="9"/>
  <c r="AA25" i="9"/>
  <c r="W25" i="9"/>
  <c r="CB25" i="9"/>
  <c r="AU24" i="9"/>
  <c r="AQ24" i="9"/>
  <c r="AN24" i="9"/>
  <c r="AJ24" i="9"/>
  <c r="AE24" i="9"/>
  <c r="AA24" i="9"/>
  <c r="W24" i="9"/>
  <c r="CB24" i="9"/>
  <c r="AU23" i="9"/>
  <c r="AQ23" i="9"/>
  <c r="AN23" i="9"/>
  <c r="AJ23" i="9"/>
  <c r="AE23" i="9"/>
  <c r="AA23" i="9"/>
  <c r="W23" i="9"/>
  <c r="CB23" i="9"/>
  <c r="AU22" i="9"/>
  <c r="AQ22" i="9"/>
  <c r="AN22" i="9"/>
  <c r="AJ22" i="9"/>
  <c r="AE22" i="9"/>
  <c r="AA22" i="9"/>
  <c r="W22" i="9"/>
  <c r="CW22" i="9"/>
  <c r="CV22" i="9"/>
  <c r="CS32" i="9" s="1"/>
  <c r="CU22" i="9"/>
  <c r="CR32" i="9" s="1"/>
  <c r="CT22" i="9"/>
  <c r="CQ32" i="9" s="1"/>
  <c r="CS20" i="9"/>
  <c r="BM31" i="9"/>
  <c r="BM32" i="9" s="1"/>
  <c r="BL31" i="9"/>
  <c r="BL32" i="9" s="1"/>
  <c r="BK31" i="9"/>
  <c r="BK32" i="9" s="1"/>
  <c r="BL19" i="9"/>
  <c r="AU21" i="9"/>
  <c r="AQ21" i="9"/>
  <c r="AN21" i="9"/>
  <c r="AJ21" i="9"/>
  <c r="AE21" i="9"/>
  <c r="AA21" i="9"/>
  <c r="W21" i="9"/>
  <c r="CX21" i="9"/>
  <c r="BQ21" i="9"/>
  <c r="AU20" i="9"/>
  <c r="AQ20" i="9"/>
  <c r="AN20" i="9"/>
  <c r="AJ20" i="9"/>
  <c r="AE20" i="9"/>
  <c r="AA20" i="9"/>
  <c r="W20" i="9"/>
  <c r="CX20" i="9"/>
  <c r="BQ20" i="9"/>
  <c r="AU19" i="9"/>
  <c r="AQ19" i="9"/>
  <c r="AN19" i="9"/>
  <c r="AJ19" i="9"/>
  <c r="AE19" i="9"/>
  <c r="AA19" i="9"/>
  <c r="W19" i="9"/>
  <c r="CX19" i="9"/>
  <c r="BQ19" i="9"/>
  <c r="AU18" i="9"/>
  <c r="AQ18" i="9"/>
  <c r="AN18" i="9"/>
  <c r="AJ18" i="9"/>
  <c r="AE18" i="9"/>
  <c r="AA18" i="9"/>
  <c r="W18" i="9"/>
  <c r="AU17" i="9"/>
  <c r="AQ17" i="9"/>
  <c r="AN17" i="9"/>
  <c r="AJ17" i="9"/>
  <c r="AE17" i="9"/>
  <c r="AA17" i="9"/>
  <c r="W17" i="9"/>
  <c r="AU16" i="9"/>
  <c r="AQ16" i="9"/>
  <c r="AN16" i="9"/>
  <c r="AJ16" i="9"/>
  <c r="AE16" i="9"/>
  <c r="AA16" i="9"/>
  <c r="W16" i="9"/>
  <c r="AU15" i="9"/>
  <c r="AQ15" i="9"/>
  <c r="AN15" i="9"/>
  <c r="AJ15" i="9"/>
  <c r="AE15" i="9"/>
  <c r="AA15" i="9"/>
  <c r="W15" i="9"/>
  <c r="AU14" i="9"/>
  <c r="AQ14" i="9"/>
  <c r="AN14" i="9"/>
  <c r="AJ14" i="9"/>
  <c r="AE14" i="9"/>
  <c r="AA14" i="9"/>
  <c r="W14" i="9"/>
  <c r="AU13" i="9"/>
  <c r="AQ13" i="9"/>
  <c r="AN13" i="9"/>
  <c r="AJ13" i="9"/>
  <c r="AE13" i="9"/>
  <c r="AA13" i="9"/>
  <c r="W13" i="9"/>
  <c r="AU12" i="9"/>
  <c r="AQ12" i="9"/>
  <c r="AN12" i="9"/>
  <c r="AJ12" i="9"/>
  <c r="AE12" i="9"/>
  <c r="AA12" i="9"/>
  <c r="W12" i="9"/>
  <c r="AU11" i="9"/>
  <c r="AQ11" i="9"/>
  <c r="AN11" i="9"/>
  <c r="AJ11" i="9"/>
  <c r="AE11" i="9"/>
  <c r="AA11" i="9"/>
  <c r="W11" i="9"/>
  <c r="AU10" i="9"/>
  <c r="AQ10" i="9"/>
  <c r="AN10" i="9"/>
  <c r="AJ10" i="9"/>
  <c r="AE10" i="9"/>
  <c r="AA10" i="9"/>
  <c r="W10" i="9"/>
  <c r="AU9" i="9"/>
  <c r="AQ9" i="9"/>
  <c r="AN9" i="9"/>
  <c r="AJ9" i="9"/>
  <c r="AE9" i="9"/>
  <c r="AA9" i="9"/>
  <c r="W9" i="9"/>
  <c r="AU8" i="9"/>
  <c r="AQ8" i="9"/>
  <c r="AN8" i="9"/>
  <c r="AJ8" i="9"/>
  <c r="AE8" i="9"/>
  <c r="AA8" i="9"/>
  <c r="W8" i="9"/>
  <c r="AU7" i="9"/>
  <c r="AQ7" i="9"/>
  <c r="AN7" i="9"/>
  <c r="AJ7" i="9"/>
  <c r="AE7" i="9"/>
  <c r="AA7" i="9"/>
  <c r="W7" i="9"/>
  <c r="AU6" i="9"/>
  <c r="AQ6" i="9"/>
  <c r="AN6" i="9"/>
  <c r="AJ6" i="9"/>
  <c r="AE6" i="9"/>
  <c r="AA6" i="9"/>
  <c r="W6" i="9"/>
  <c r="AU5" i="9"/>
  <c r="AQ5" i="9"/>
  <c r="AN5" i="9"/>
  <c r="AJ5" i="9"/>
  <c r="AE5" i="9"/>
  <c r="AA5" i="9"/>
  <c r="W5" i="9"/>
  <c r="AU4" i="9"/>
  <c r="AQ4" i="9"/>
  <c r="AN4" i="9"/>
  <c r="AJ4" i="9"/>
  <c r="AE4" i="9"/>
  <c r="AA4" i="9"/>
  <c r="W4" i="9"/>
  <c r="AU3" i="9"/>
  <c r="AQ3" i="9"/>
  <c r="AN3" i="9"/>
  <c r="AJ3" i="9"/>
  <c r="AE3" i="9"/>
  <c r="AA3" i="9"/>
  <c r="W3" i="9"/>
  <c r="AQ119" i="8"/>
  <c r="AQ118" i="8"/>
  <c r="AQ105" i="8"/>
  <c r="AQ104" i="8"/>
  <c r="AQ113" i="8"/>
  <c r="AQ112" i="8"/>
  <c r="AQ111" i="8"/>
  <c r="AQ110" i="8"/>
  <c r="AQ103" i="8"/>
  <c r="AQ102" i="8"/>
  <c r="AQ91" i="8"/>
  <c r="K88" i="8"/>
  <c r="BL28" i="8"/>
  <c r="CR40" i="8"/>
  <c r="CS38" i="8" s="1"/>
  <c r="CR44" i="8"/>
  <c r="CS43" i="8" s="1"/>
  <c r="CR27" i="8"/>
  <c r="BW42" i="8"/>
  <c r="BW41" i="8"/>
  <c r="BW40" i="8"/>
  <c r="BW39" i="8"/>
  <c r="BW38" i="8"/>
  <c r="BW36" i="8"/>
  <c r="BW35" i="8"/>
  <c r="BW34" i="8"/>
  <c r="BW37" i="8" s="1"/>
  <c r="BL39" i="8"/>
  <c r="BL38" i="8"/>
  <c r="CG38" i="8"/>
  <c r="CG41" i="8" s="1"/>
  <c r="CH41" i="8" s="1"/>
  <c r="CG49" i="8"/>
  <c r="AQ97" i="8"/>
  <c r="AQ98" i="8"/>
  <c r="AQ99" i="8"/>
  <c r="AQ100" i="8"/>
  <c r="AQ101" i="8"/>
  <c r="AQ96" i="8"/>
  <c r="AQ92" i="8"/>
  <c r="AQ90" i="8"/>
  <c r="AQ73" i="8"/>
  <c r="AQ74" i="8"/>
  <c r="AQ75" i="8"/>
  <c r="AQ76" i="8"/>
  <c r="AQ77" i="8"/>
  <c r="AQ78" i="8"/>
  <c r="AQ79" i="8"/>
  <c r="AQ80" i="8"/>
  <c r="AQ81" i="8"/>
  <c r="AQ82" i="8"/>
  <c r="AQ83" i="8"/>
  <c r="AQ84" i="8"/>
  <c r="AQ85" i="8"/>
  <c r="AQ86" i="8"/>
  <c r="AQ87" i="8"/>
  <c r="AQ88" i="8"/>
  <c r="AQ89" i="8"/>
  <c r="AQ72" i="8"/>
  <c r="X75" i="8"/>
  <c r="Z75" i="8"/>
  <c r="F72" i="8"/>
  <c r="AS108" i="4"/>
  <c r="AS102" i="4"/>
  <c r="AS91" i="4"/>
  <c r="AS90" i="4"/>
  <c r="AS97" i="4"/>
  <c r="AS86" i="4"/>
  <c r="AS85" i="4"/>
  <c r="AS84" i="4"/>
  <c r="AS83" i="4"/>
  <c r="AS82" i="4"/>
  <c r="AS81" i="4"/>
  <c r="AS80" i="4"/>
  <c r="AS79" i="4"/>
  <c r="AS78" i="4"/>
  <c r="AS77" i="4"/>
  <c r="AS76" i="4"/>
  <c r="AS75" i="4"/>
  <c r="AS74" i="4"/>
  <c r="AS73" i="4"/>
  <c r="AS72" i="4"/>
  <c r="AS71" i="4"/>
  <c r="AS70" i="4"/>
  <c r="AS69" i="4"/>
  <c r="AS68" i="4"/>
  <c r="AS67" i="4"/>
  <c r="S43" i="11" l="1"/>
  <c r="BL14" i="11"/>
  <c r="BL24" i="11"/>
  <c r="CS23" i="11"/>
  <c r="CS25" i="11"/>
  <c r="CG28" i="11"/>
  <c r="CH28" i="11"/>
  <c r="CT32" i="11"/>
  <c r="BW30" i="11"/>
  <c r="BL15" i="11"/>
  <c r="CI28" i="11"/>
  <c r="BW14" i="11"/>
  <c r="BW15" i="11"/>
  <c r="BQ15" i="11"/>
  <c r="AP81" i="11"/>
  <c r="CM21" i="11"/>
  <c r="CQ32" i="11"/>
  <c r="CF27" i="11"/>
  <c r="CF28" i="11" s="1"/>
  <c r="O46" i="11"/>
  <c r="CH33" i="11"/>
  <c r="G49" i="11"/>
  <c r="CR32" i="11"/>
  <c r="P46" i="11"/>
  <c r="CS32" i="11"/>
  <c r="W51" i="10"/>
  <c r="CT33" i="10"/>
  <c r="CI33" i="10"/>
  <c r="CQ33" i="10"/>
  <c r="CS24" i="10"/>
  <c r="CR33" i="10"/>
  <c r="CS33" i="10"/>
  <c r="CS37" i="10"/>
  <c r="BL29" i="10"/>
  <c r="BW35" i="10"/>
  <c r="CS43" i="10"/>
  <c r="CF33" i="10"/>
  <c r="BW36" i="10"/>
  <c r="CH36" i="10"/>
  <c r="BW24" i="10"/>
  <c r="BW26" i="10" s="1"/>
  <c r="CH33" i="10"/>
  <c r="BL30" i="10"/>
  <c r="CS41" i="10"/>
  <c r="CS26" i="10"/>
  <c r="BV28" i="10"/>
  <c r="BW28" i="10" s="1"/>
  <c r="CG33" i="10"/>
  <c r="CX26" i="10"/>
  <c r="CH39" i="10"/>
  <c r="R56" i="10"/>
  <c r="O56" i="10"/>
  <c r="P56" i="10"/>
  <c r="N49" i="10"/>
  <c r="N55" i="10" s="1"/>
  <c r="Q56" i="10"/>
  <c r="G61" i="10"/>
  <c r="G54" i="10"/>
  <c r="G55" i="9"/>
  <c r="G57" i="9"/>
  <c r="S50" i="9"/>
  <c r="G58" i="9"/>
  <c r="P53" i="9"/>
  <c r="R53" i="9"/>
  <c r="Q53" i="9"/>
  <c r="CH40" i="9"/>
  <c r="S46" i="9"/>
  <c r="AH63" i="9"/>
  <c r="CS41" i="9"/>
  <c r="G59" i="9"/>
  <c r="CB26" i="9"/>
  <c r="BW39" i="9"/>
  <c r="BF61" i="9"/>
  <c r="Z49" i="9"/>
  <c r="Y48" i="9" s="1"/>
  <c r="BL35" i="9"/>
  <c r="BW35" i="9"/>
  <c r="CS37" i="9"/>
  <c r="CH28" i="9"/>
  <c r="CH30" i="9" s="1"/>
  <c r="CF36" i="9"/>
  <c r="BL34" i="9"/>
  <c r="G47" i="9"/>
  <c r="BW34" i="9"/>
  <c r="BW25" i="9"/>
  <c r="CR29" i="9"/>
  <c r="BW23" i="9"/>
  <c r="BW26" i="9" s="1"/>
  <c r="O53" i="9"/>
  <c r="BL20" i="9"/>
  <c r="CS43" i="9"/>
  <c r="J82" i="9"/>
  <c r="CX22" i="9"/>
  <c r="CS40" i="9"/>
  <c r="G51" i="9"/>
  <c r="G46" i="9"/>
  <c r="CS19" i="9"/>
  <c r="CS21" i="9"/>
  <c r="CH39" i="9"/>
  <c r="G49" i="9"/>
  <c r="BW18" i="11"/>
  <c r="BX22" i="11"/>
  <c r="BW22" i="11"/>
  <c r="BV22" i="11"/>
  <c r="BU22" i="11"/>
  <c r="CH21" i="11"/>
  <c r="Y41" i="11"/>
  <c r="Y42" i="11"/>
  <c r="W41" i="11"/>
  <c r="W42" i="11"/>
  <c r="BL27" i="11"/>
  <c r="BW24" i="11"/>
  <c r="CX25" i="11"/>
  <c r="CS36" i="11"/>
  <c r="CH34" i="11"/>
  <c r="BL29" i="11"/>
  <c r="BW29" i="11"/>
  <c r="BL23" i="11"/>
  <c r="CS37" i="11"/>
  <c r="G41" i="11"/>
  <c r="BW26" i="11"/>
  <c r="CH35" i="11"/>
  <c r="N41" i="11"/>
  <c r="G51" i="11"/>
  <c r="G43" i="11"/>
  <c r="CH37" i="11"/>
  <c r="G52" i="11"/>
  <c r="G50" i="11"/>
  <c r="W50" i="10"/>
  <c r="Y49" i="10"/>
  <c r="W49" i="10"/>
  <c r="Y51" i="10"/>
  <c r="Y50" i="10"/>
  <c r="G57" i="10"/>
  <c r="BL20" i="10"/>
  <c r="CH41" i="10"/>
  <c r="G51" i="10"/>
  <c r="CM26" i="10"/>
  <c r="G49" i="10"/>
  <c r="BW38" i="10"/>
  <c r="BW40" i="10"/>
  <c r="G52" i="10"/>
  <c r="CS38" i="10"/>
  <c r="CS39" i="10" s="1"/>
  <c r="CH40" i="10"/>
  <c r="BL33" i="10"/>
  <c r="BL34" i="10" s="1"/>
  <c r="CS42" i="10"/>
  <c r="AH67" i="10"/>
  <c r="AH66" i="10"/>
  <c r="AH69" i="10" s="1"/>
  <c r="G59" i="10"/>
  <c r="CH24" i="10"/>
  <c r="CH23" i="10"/>
  <c r="G58" i="10"/>
  <c r="CH35" i="10"/>
  <c r="W47" i="9"/>
  <c r="Y46" i="9"/>
  <c r="CT32" i="9"/>
  <c r="CH43" i="9"/>
  <c r="CG33" i="9"/>
  <c r="CH37" i="9" s="1"/>
  <c r="CH29" i="9"/>
  <c r="BW38" i="9"/>
  <c r="CS38" i="9"/>
  <c r="BL40" i="9"/>
  <c r="AH64" i="9"/>
  <c r="CH44" i="9"/>
  <c r="G52" i="9"/>
  <c r="CH45" i="9"/>
  <c r="N50" i="9"/>
  <c r="N52" i="9" s="1"/>
  <c r="BL38" i="9"/>
  <c r="AQ114" i="8"/>
  <c r="CS41" i="8"/>
  <c r="CS39" i="8"/>
  <c r="CS37" i="8"/>
  <c r="CS40" i="8" s="1"/>
  <c r="CS42" i="8"/>
  <c r="AQ106" i="8"/>
  <c r="AA70" i="4"/>
  <c r="Y70" i="4"/>
  <c r="Q70" i="4"/>
  <c r="R70" i="4"/>
  <c r="S70" i="4"/>
  <c r="P70" i="4"/>
  <c r="N70" i="4"/>
  <c r="O69" i="4" s="1"/>
  <c r="J100" i="4"/>
  <c r="J89" i="4"/>
  <c r="F79" i="4"/>
  <c r="F74" i="4"/>
  <c r="F70" i="4"/>
  <c r="CR40" i="6"/>
  <c r="CS39" i="6" s="1"/>
  <c r="CR35" i="6"/>
  <c r="CT25" i="6"/>
  <c r="CR25" i="6"/>
  <c r="CG35" i="6"/>
  <c r="CG50" i="6"/>
  <c r="CH49" i="6" s="1"/>
  <c r="CI35" i="6"/>
  <c r="CF40" i="6" s="1"/>
  <c r="BV35" i="6"/>
  <c r="BW34" i="6" s="1"/>
  <c r="BV32" i="6"/>
  <c r="BW29" i="6" s="1"/>
  <c r="BY21" i="6"/>
  <c r="BZ21" i="6"/>
  <c r="CA21" i="6"/>
  <c r="BX21" i="6"/>
  <c r="BV21" i="6"/>
  <c r="BV23" i="6" s="1"/>
  <c r="BW23" i="6" s="1"/>
  <c r="BK35" i="6"/>
  <c r="AR108" i="6"/>
  <c r="AR107" i="6"/>
  <c r="AR109" i="6" s="1"/>
  <c r="AR100" i="6"/>
  <c r="AR95" i="6"/>
  <c r="AR81" i="6"/>
  <c r="I101" i="6"/>
  <c r="I95" i="6"/>
  <c r="I85" i="6"/>
  <c r="I73" i="6"/>
  <c r="AR82" i="6"/>
  <c r="AR88" i="6"/>
  <c r="AR87" i="6"/>
  <c r="AR86" i="6"/>
  <c r="AR85" i="6"/>
  <c r="AR84" i="6"/>
  <c r="AR83" i="6"/>
  <c r="AR64" i="6"/>
  <c r="AR65" i="6"/>
  <c r="AR66" i="6"/>
  <c r="AR67" i="6"/>
  <c r="AR68" i="6"/>
  <c r="AR69" i="6"/>
  <c r="AR70" i="6"/>
  <c r="AR71" i="6"/>
  <c r="AR72" i="6"/>
  <c r="AR73" i="6"/>
  <c r="AR63" i="6"/>
  <c r="W65" i="6"/>
  <c r="U65" i="6"/>
  <c r="R63" i="6"/>
  <c r="O65" i="6"/>
  <c r="P65" i="6"/>
  <c r="Q65" i="6"/>
  <c r="N65" i="6"/>
  <c r="L65" i="6"/>
  <c r="M63" i="6" s="1"/>
  <c r="BP20" i="6"/>
  <c r="BM25" i="6" s="1"/>
  <c r="BO20" i="6"/>
  <c r="BL25" i="6" s="1"/>
  <c r="BN20" i="6"/>
  <c r="BK25" i="6" s="1"/>
  <c r="BM20" i="6"/>
  <c r="BJ25" i="6" s="1"/>
  <c r="BK20" i="6"/>
  <c r="BK22" i="6" s="1"/>
  <c r="BL22" i="6" s="1"/>
  <c r="AU64" i="8"/>
  <c r="AU63" i="8"/>
  <c r="AU62" i="8"/>
  <c r="AU61" i="8"/>
  <c r="AU60" i="8"/>
  <c r="AU59" i="8"/>
  <c r="AU58" i="8"/>
  <c r="AU57" i="8"/>
  <c r="AU56" i="8"/>
  <c r="AU55" i="8"/>
  <c r="AU54" i="8"/>
  <c r="AU53" i="8"/>
  <c r="AU52" i="8"/>
  <c r="AU51" i="8"/>
  <c r="AU50" i="8"/>
  <c r="AU49" i="8"/>
  <c r="AU48" i="8"/>
  <c r="AU47" i="8"/>
  <c r="AU46" i="8"/>
  <c r="AU45" i="8"/>
  <c r="AU44" i="8"/>
  <c r="AU43" i="8"/>
  <c r="AU42" i="8"/>
  <c r="AU41" i="8"/>
  <c r="AU40" i="8"/>
  <c r="AU39" i="8"/>
  <c r="AU38" i="8"/>
  <c r="AU37" i="8"/>
  <c r="AU36" i="8"/>
  <c r="AU35" i="8"/>
  <c r="AU34" i="8"/>
  <c r="AU33" i="8"/>
  <c r="AU32" i="8"/>
  <c r="AU31" i="8"/>
  <c r="AU30" i="8"/>
  <c r="AU29" i="8"/>
  <c r="AU28" i="8"/>
  <c r="AU27" i="8"/>
  <c r="AU26" i="8"/>
  <c r="AU25" i="8"/>
  <c r="AU24" i="8"/>
  <c r="AU23" i="8"/>
  <c r="AU22" i="8"/>
  <c r="AU21" i="8"/>
  <c r="AU20" i="8"/>
  <c r="AU19" i="8"/>
  <c r="AU18" i="8"/>
  <c r="AU17" i="8"/>
  <c r="AU16" i="8"/>
  <c r="AU15" i="8"/>
  <c r="AU14" i="8"/>
  <c r="AU13" i="8"/>
  <c r="AU12" i="8"/>
  <c r="AU11" i="8"/>
  <c r="AU10" i="8"/>
  <c r="AU9" i="8"/>
  <c r="AU8" i="8"/>
  <c r="AU7" i="8"/>
  <c r="AU6" i="8"/>
  <c r="AU5" i="8"/>
  <c r="AU4" i="8"/>
  <c r="AU3" i="8"/>
  <c r="AQ64" i="8"/>
  <c r="AQ63" i="8"/>
  <c r="AQ62" i="8"/>
  <c r="AQ61" i="8"/>
  <c r="AQ60" i="8"/>
  <c r="AQ59" i="8"/>
  <c r="AQ58" i="8"/>
  <c r="AQ57" i="8"/>
  <c r="AQ56" i="8"/>
  <c r="AQ55" i="8"/>
  <c r="AQ54" i="8"/>
  <c r="AQ53" i="8"/>
  <c r="AQ52" i="8"/>
  <c r="AQ51" i="8"/>
  <c r="AQ50" i="8"/>
  <c r="AQ49" i="8"/>
  <c r="AQ48" i="8"/>
  <c r="AQ47" i="8"/>
  <c r="AQ46" i="8"/>
  <c r="AQ45" i="8"/>
  <c r="AQ44" i="8"/>
  <c r="AQ43" i="8"/>
  <c r="AQ42" i="8"/>
  <c r="AQ41" i="8"/>
  <c r="AQ40" i="8"/>
  <c r="AQ39" i="8"/>
  <c r="AQ38" i="8"/>
  <c r="AQ37" i="8"/>
  <c r="AQ36" i="8"/>
  <c r="AQ35" i="8"/>
  <c r="AQ34" i="8"/>
  <c r="AQ33" i="8"/>
  <c r="AQ32" i="8"/>
  <c r="AQ31" i="8"/>
  <c r="AQ30" i="8"/>
  <c r="AQ29" i="8"/>
  <c r="AQ28" i="8"/>
  <c r="AQ27" i="8"/>
  <c r="AQ26" i="8"/>
  <c r="AQ25" i="8"/>
  <c r="AQ24" i="8"/>
  <c r="AQ23" i="8"/>
  <c r="AQ22" i="8"/>
  <c r="AQ21" i="8"/>
  <c r="AQ20" i="8"/>
  <c r="AQ19" i="8"/>
  <c r="AQ18" i="8"/>
  <c r="AQ17" i="8"/>
  <c r="AQ16" i="8"/>
  <c r="AQ15" i="8"/>
  <c r="AQ14" i="8"/>
  <c r="AQ13" i="8"/>
  <c r="AQ12" i="8"/>
  <c r="AQ11" i="8"/>
  <c r="AQ10" i="8"/>
  <c r="AQ9" i="8"/>
  <c r="AQ8" i="8"/>
  <c r="AQ7" i="8"/>
  <c r="AQ6" i="8"/>
  <c r="AQ5" i="8"/>
  <c r="AQ4" i="8"/>
  <c r="AQ3" i="8"/>
  <c r="AN64" i="8"/>
  <c r="AN63" i="8"/>
  <c r="AN62" i="8"/>
  <c r="AN61" i="8"/>
  <c r="AN60" i="8"/>
  <c r="AN59" i="8"/>
  <c r="AN58" i="8"/>
  <c r="AN57" i="8"/>
  <c r="AN56" i="8"/>
  <c r="AN55" i="8"/>
  <c r="AN54" i="8"/>
  <c r="AN53" i="8"/>
  <c r="AN52" i="8"/>
  <c r="AN51" i="8"/>
  <c r="AN50" i="8"/>
  <c r="AN49" i="8"/>
  <c r="AN48" i="8"/>
  <c r="AN47" i="8"/>
  <c r="AN46" i="8"/>
  <c r="AN45" i="8"/>
  <c r="AN44" i="8"/>
  <c r="AN43" i="8"/>
  <c r="AN42" i="8"/>
  <c r="AN41" i="8"/>
  <c r="AN40" i="8"/>
  <c r="AN39" i="8"/>
  <c r="AN38" i="8"/>
  <c r="AN37" i="8"/>
  <c r="AN36" i="8"/>
  <c r="AN35" i="8"/>
  <c r="AN34" i="8"/>
  <c r="AN33" i="8"/>
  <c r="AN32" i="8"/>
  <c r="AN31" i="8"/>
  <c r="AN30" i="8"/>
  <c r="AN29" i="8"/>
  <c r="AN28" i="8"/>
  <c r="AN27" i="8"/>
  <c r="AN26" i="8"/>
  <c r="AN25" i="8"/>
  <c r="AN24" i="8"/>
  <c r="AN23" i="8"/>
  <c r="AN22" i="8"/>
  <c r="AN21" i="8"/>
  <c r="AN20" i="8"/>
  <c r="AN19" i="8"/>
  <c r="AN18" i="8"/>
  <c r="AN17" i="8"/>
  <c r="AN16" i="8"/>
  <c r="AN15" i="8"/>
  <c r="AN14" i="8"/>
  <c r="AN13" i="8"/>
  <c r="AN12" i="8"/>
  <c r="AN11" i="8"/>
  <c r="AN10" i="8"/>
  <c r="AN9" i="8"/>
  <c r="AN8" i="8"/>
  <c r="AN7" i="8"/>
  <c r="AN6" i="8"/>
  <c r="AN5" i="8"/>
  <c r="AN4" i="8"/>
  <c r="AN3" i="8"/>
  <c r="AJ64" i="8"/>
  <c r="AJ63" i="8"/>
  <c r="AJ62" i="8"/>
  <c r="AJ61" i="8"/>
  <c r="AJ60" i="8"/>
  <c r="AJ59" i="8"/>
  <c r="AJ58" i="8"/>
  <c r="AJ57" i="8"/>
  <c r="AJ56" i="8"/>
  <c r="AJ55" i="8"/>
  <c r="AJ54" i="8"/>
  <c r="AJ53" i="8"/>
  <c r="AJ52" i="8"/>
  <c r="AJ51" i="8"/>
  <c r="AJ50" i="8"/>
  <c r="AJ49" i="8"/>
  <c r="AJ48" i="8"/>
  <c r="AJ47" i="8"/>
  <c r="AJ46" i="8"/>
  <c r="AJ45" i="8"/>
  <c r="AJ44" i="8"/>
  <c r="AJ43" i="8"/>
  <c r="AJ42" i="8"/>
  <c r="AJ41" i="8"/>
  <c r="AJ40" i="8"/>
  <c r="AJ39" i="8"/>
  <c r="AJ38" i="8"/>
  <c r="AJ37" i="8"/>
  <c r="AJ36" i="8"/>
  <c r="AJ35" i="8"/>
  <c r="AJ34" i="8"/>
  <c r="AJ33" i="8"/>
  <c r="AJ32" i="8"/>
  <c r="AJ31" i="8"/>
  <c r="AJ30" i="8"/>
  <c r="AJ29" i="8"/>
  <c r="AJ28" i="8"/>
  <c r="AJ27" i="8"/>
  <c r="AJ26" i="8"/>
  <c r="AJ25" i="8"/>
  <c r="AJ24" i="8"/>
  <c r="AJ23" i="8"/>
  <c r="AJ22" i="8"/>
  <c r="AJ21" i="8"/>
  <c r="AJ20" i="8"/>
  <c r="AJ19" i="8"/>
  <c r="AJ18" i="8"/>
  <c r="AJ17" i="8"/>
  <c r="AJ16" i="8"/>
  <c r="AJ15" i="8"/>
  <c r="AJ14" i="8"/>
  <c r="AJ13" i="8"/>
  <c r="AJ12" i="8"/>
  <c r="AJ11" i="8"/>
  <c r="AJ10" i="8"/>
  <c r="AJ9" i="8"/>
  <c r="AJ8" i="8"/>
  <c r="AJ7" i="8"/>
  <c r="AJ6" i="8"/>
  <c r="AJ5" i="8"/>
  <c r="AJ4" i="8"/>
  <c r="AJ3" i="8"/>
  <c r="AE64" i="8"/>
  <c r="AE63" i="8"/>
  <c r="AE62" i="8"/>
  <c r="AE61" i="8"/>
  <c r="AE60" i="8"/>
  <c r="AE59" i="8"/>
  <c r="AE58" i="8"/>
  <c r="AE57" i="8"/>
  <c r="AE56" i="8"/>
  <c r="AE55" i="8"/>
  <c r="AE54" i="8"/>
  <c r="AE53" i="8"/>
  <c r="AE52" i="8"/>
  <c r="AE51" i="8"/>
  <c r="AE50" i="8"/>
  <c r="AE49" i="8"/>
  <c r="AE48" i="8"/>
  <c r="AE47" i="8"/>
  <c r="AE46" i="8"/>
  <c r="AE45" i="8"/>
  <c r="AE44" i="8"/>
  <c r="AE43" i="8"/>
  <c r="AE42" i="8"/>
  <c r="AE41" i="8"/>
  <c r="AE40" i="8"/>
  <c r="AE39" i="8"/>
  <c r="AE38" i="8"/>
  <c r="AE37" i="8"/>
  <c r="AE36" i="8"/>
  <c r="AE35" i="8"/>
  <c r="AE34" i="8"/>
  <c r="AE33" i="8"/>
  <c r="AE32" i="8"/>
  <c r="AE31" i="8"/>
  <c r="AE30" i="8"/>
  <c r="AE29" i="8"/>
  <c r="AE28" i="8"/>
  <c r="AE27" i="8"/>
  <c r="AE26" i="8"/>
  <c r="AE25" i="8"/>
  <c r="AE24" i="8"/>
  <c r="AE23" i="8"/>
  <c r="AE22" i="8"/>
  <c r="AE21" i="8"/>
  <c r="AE20" i="8"/>
  <c r="AE19" i="8"/>
  <c r="AE18" i="8"/>
  <c r="AE17" i="8"/>
  <c r="AE16" i="8"/>
  <c r="AE15" i="8"/>
  <c r="AE14" i="8"/>
  <c r="AE13" i="8"/>
  <c r="AE12" i="8"/>
  <c r="AE11" i="8"/>
  <c r="AE10" i="8"/>
  <c r="AE9" i="8"/>
  <c r="AE8" i="8"/>
  <c r="AE7" i="8"/>
  <c r="AE6" i="8"/>
  <c r="AE5" i="8"/>
  <c r="AE4" i="8"/>
  <c r="AE3" i="8"/>
  <c r="AA64" i="8"/>
  <c r="AA63" i="8"/>
  <c r="AA62" i="8"/>
  <c r="AA61" i="8"/>
  <c r="AA60" i="8"/>
  <c r="AA59" i="8"/>
  <c r="AA58" i="8"/>
  <c r="AA57" i="8"/>
  <c r="AA56" i="8"/>
  <c r="AA55" i="8"/>
  <c r="AA54" i="8"/>
  <c r="AA53" i="8"/>
  <c r="AA52" i="8"/>
  <c r="AA51" i="8"/>
  <c r="AA50" i="8"/>
  <c r="AA49" i="8"/>
  <c r="AA48" i="8"/>
  <c r="AA47" i="8"/>
  <c r="AA46" i="8"/>
  <c r="AA45" i="8"/>
  <c r="AA44" i="8"/>
  <c r="AA43" i="8"/>
  <c r="AA42" i="8"/>
  <c r="AA41" i="8"/>
  <c r="AA40" i="8"/>
  <c r="AA39" i="8"/>
  <c r="AA38" i="8"/>
  <c r="AA37" i="8"/>
  <c r="AA36" i="8"/>
  <c r="AA35" i="8"/>
  <c r="AA34" i="8"/>
  <c r="AA33" i="8"/>
  <c r="AA32" i="8"/>
  <c r="AA31" i="8"/>
  <c r="AA30" i="8"/>
  <c r="AA29" i="8"/>
  <c r="AA28" i="8"/>
  <c r="AA27" i="8"/>
  <c r="AA26" i="8"/>
  <c r="AA25" i="8"/>
  <c r="AA24" i="8"/>
  <c r="AA23" i="8"/>
  <c r="AA22" i="8"/>
  <c r="AA21" i="8"/>
  <c r="AA20" i="8"/>
  <c r="AA19" i="8"/>
  <c r="AA18" i="8"/>
  <c r="AA17" i="8"/>
  <c r="AA16" i="8"/>
  <c r="AA15" i="8"/>
  <c r="AA14" i="8"/>
  <c r="AA13" i="8"/>
  <c r="AA12" i="8"/>
  <c r="AA11" i="8"/>
  <c r="AA10" i="8"/>
  <c r="AA9" i="8"/>
  <c r="AA8" i="8"/>
  <c r="AA7" i="8"/>
  <c r="AA6" i="8"/>
  <c r="AA5" i="8"/>
  <c r="AA4" i="8"/>
  <c r="AA3" i="8"/>
  <c r="W64" i="8"/>
  <c r="W63" i="8"/>
  <c r="W62" i="8"/>
  <c r="W61" i="8"/>
  <c r="W60" i="8"/>
  <c r="W59" i="8"/>
  <c r="W58" i="8"/>
  <c r="W57" i="8"/>
  <c r="W56" i="8"/>
  <c r="W55" i="8"/>
  <c r="W54" i="8"/>
  <c r="W53" i="8"/>
  <c r="W52" i="8"/>
  <c r="W51" i="8"/>
  <c r="W50" i="8"/>
  <c r="W49" i="8"/>
  <c r="W48" i="8"/>
  <c r="W47" i="8"/>
  <c r="W46" i="8"/>
  <c r="W45" i="8"/>
  <c r="W44" i="8"/>
  <c r="W43" i="8"/>
  <c r="W42" i="8"/>
  <c r="W41" i="8"/>
  <c r="W40" i="8"/>
  <c r="W39" i="8"/>
  <c r="W38" i="8"/>
  <c r="W37" i="8"/>
  <c r="W36" i="8"/>
  <c r="W35" i="8"/>
  <c r="W34" i="8"/>
  <c r="W33" i="8"/>
  <c r="W32" i="8"/>
  <c r="W31" i="8"/>
  <c r="W30" i="8"/>
  <c r="W29" i="8"/>
  <c r="W28" i="8"/>
  <c r="W27" i="8"/>
  <c r="W26" i="8"/>
  <c r="W25" i="8"/>
  <c r="W24" i="8"/>
  <c r="W23" i="8"/>
  <c r="W22" i="8"/>
  <c r="W21" i="8"/>
  <c r="W20" i="8"/>
  <c r="W19" i="8"/>
  <c r="W18" i="8"/>
  <c r="W17" i="8"/>
  <c r="W16" i="8"/>
  <c r="W15" i="8"/>
  <c r="W14" i="8"/>
  <c r="W13" i="8"/>
  <c r="W12" i="8"/>
  <c r="W11" i="8"/>
  <c r="W10" i="8"/>
  <c r="W9" i="8"/>
  <c r="W8" i="8"/>
  <c r="W7" i="8"/>
  <c r="W6" i="8"/>
  <c r="W5" i="8"/>
  <c r="W4" i="8"/>
  <c r="W3" i="8"/>
  <c r="AN59" i="4"/>
  <c r="AN58" i="4"/>
  <c r="AN57" i="4"/>
  <c r="AN56" i="4"/>
  <c r="AN55" i="4"/>
  <c r="AN54" i="4"/>
  <c r="AN53" i="4"/>
  <c r="AN52" i="4"/>
  <c r="AN51" i="4"/>
  <c r="AN50" i="4"/>
  <c r="AN49" i="4"/>
  <c r="AN48" i="4"/>
  <c r="AN47" i="4"/>
  <c r="AN46" i="4"/>
  <c r="AN45" i="4"/>
  <c r="AN44" i="4"/>
  <c r="AN43" i="4"/>
  <c r="AN42" i="4"/>
  <c r="AN41" i="4"/>
  <c r="AN40" i="4"/>
  <c r="AN39" i="4"/>
  <c r="AN38" i="4"/>
  <c r="AN37" i="4"/>
  <c r="AN36" i="4"/>
  <c r="AN35" i="4"/>
  <c r="AN34" i="4"/>
  <c r="AN33" i="4"/>
  <c r="AN32" i="4"/>
  <c r="AN31" i="4"/>
  <c r="AN30" i="4"/>
  <c r="AN29" i="4"/>
  <c r="AN28" i="4"/>
  <c r="AN27" i="4"/>
  <c r="AN26" i="4"/>
  <c r="AN25" i="4"/>
  <c r="AN24" i="4"/>
  <c r="AN23" i="4"/>
  <c r="AN22" i="4"/>
  <c r="AN21" i="4"/>
  <c r="AN20" i="4"/>
  <c r="AN19" i="4"/>
  <c r="AN18" i="4"/>
  <c r="AN17" i="4"/>
  <c r="AN16" i="4"/>
  <c r="AN15" i="4"/>
  <c r="AN14" i="4"/>
  <c r="AN13" i="4"/>
  <c r="AN12" i="4"/>
  <c r="AN11" i="4"/>
  <c r="AN10" i="4"/>
  <c r="AN9" i="4"/>
  <c r="AN8" i="4"/>
  <c r="AN7" i="4"/>
  <c r="AN6" i="4"/>
  <c r="AN5" i="4"/>
  <c r="AN4" i="4"/>
  <c r="AN3" i="4"/>
  <c r="W34" i="4"/>
  <c r="W3" i="4"/>
  <c r="W59" i="4"/>
  <c r="W58" i="4"/>
  <c r="W57" i="4"/>
  <c r="W56" i="4"/>
  <c r="W55" i="4"/>
  <c r="W54" i="4"/>
  <c r="W53" i="4"/>
  <c r="W52" i="4"/>
  <c r="W51" i="4"/>
  <c r="W50" i="4"/>
  <c r="W49" i="4"/>
  <c r="W48" i="4"/>
  <c r="W47" i="4"/>
  <c r="W46" i="4"/>
  <c r="W45" i="4"/>
  <c r="W44" i="4"/>
  <c r="W43" i="4"/>
  <c r="W42" i="4"/>
  <c r="W41" i="4"/>
  <c r="W40" i="4"/>
  <c r="W39" i="4"/>
  <c r="W38" i="4"/>
  <c r="W37" i="4"/>
  <c r="W36" i="4"/>
  <c r="W35" i="4"/>
  <c r="W33" i="4"/>
  <c r="W32" i="4"/>
  <c r="W31" i="4"/>
  <c r="W30" i="4"/>
  <c r="W29" i="4"/>
  <c r="W28" i="4"/>
  <c r="W27" i="4"/>
  <c r="W26" i="4"/>
  <c r="W25" i="4"/>
  <c r="W24" i="4"/>
  <c r="W23" i="4"/>
  <c r="W22" i="4"/>
  <c r="W21" i="4"/>
  <c r="W20" i="4"/>
  <c r="W19" i="4"/>
  <c r="W18" i="4"/>
  <c r="W17" i="4"/>
  <c r="W16" i="4"/>
  <c r="W15" i="4"/>
  <c r="W14" i="4"/>
  <c r="W13" i="4"/>
  <c r="W12" i="4"/>
  <c r="W11" i="4"/>
  <c r="W10" i="4"/>
  <c r="W9" i="4"/>
  <c r="W8" i="4"/>
  <c r="W7" i="4"/>
  <c r="W6" i="4"/>
  <c r="W5" i="4"/>
  <c r="W4" i="4"/>
  <c r="AQ30" i="6"/>
  <c r="AQ58" i="6"/>
  <c r="AQ57" i="6"/>
  <c r="AQ56" i="6"/>
  <c r="AQ55" i="6"/>
  <c r="AQ54" i="6"/>
  <c r="AQ53" i="6"/>
  <c r="AQ52" i="6"/>
  <c r="AQ51" i="6"/>
  <c r="AQ50" i="6"/>
  <c r="AQ49" i="6"/>
  <c r="AQ47" i="6"/>
  <c r="AQ46" i="6"/>
  <c r="AQ45" i="6"/>
  <c r="AQ44" i="6"/>
  <c r="AQ42" i="6"/>
  <c r="AQ41" i="6"/>
  <c r="AQ40" i="6"/>
  <c r="AQ39" i="6"/>
  <c r="AQ38" i="6"/>
  <c r="AQ36" i="6"/>
  <c r="AQ35" i="6"/>
  <c r="AQ33" i="6"/>
  <c r="AQ32" i="6"/>
  <c r="AQ31" i="6"/>
  <c r="AQ28" i="6"/>
  <c r="AQ26" i="6"/>
  <c r="AQ25" i="6"/>
  <c r="AQ22" i="6"/>
  <c r="AQ29" i="6"/>
  <c r="AQ19" i="6"/>
  <c r="AQ37" i="6"/>
  <c r="AQ21" i="6"/>
  <c r="AQ24" i="6"/>
  <c r="AQ48" i="6"/>
  <c r="AQ43" i="6"/>
  <c r="AQ34" i="6"/>
  <c r="AQ27" i="6"/>
  <c r="AQ23" i="6"/>
  <c r="AQ20" i="6"/>
  <c r="AQ17" i="6"/>
  <c r="AQ18" i="6"/>
  <c r="AQ16" i="6"/>
  <c r="AQ15" i="6"/>
  <c r="AQ13" i="6"/>
  <c r="AQ11" i="6"/>
  <c r="AQ14" i="6"/>
  <c r="AQ10" i="6"/>
  <c r="AQ9" i="6"/>
  <c r="AQ12" i="6"/>
  <c r="AQ8" i="6"/>
  <c r="AQ4" i="6"/>
  <c r="AQ7" i="6"/>
  <c r="AQ6" i="6"/>
  <c r="AQ5" i="6"/>
  <c r="W10" i="6"/>
  <c r="W58" i="6"/>
  <c r="W57" i="6"/>
  <c r="W56" i="6"/>
  <c r="W55" i="6"/>
  <c r="W54" i="6"/>
  <c r="W53" i="6"/>
  <c r="W52" i="6"/>
  <c r="W51" i="6"/>
  <c r="W50" i="6"/>
  <c r="W49" i="6"/>
  <c r="W47" i="6"/>
  <c r="W46" i="6"/>
  <c r="W45" i="6"/>
  <c r="W44" i="6"/>
  <c r="W42" i="6"/>
  <c r="W41" i="6"/>
  <c r="W40" i="6"/>
  <c r="W39" i="6"/>
  <c r="W38" i="6"/>
  <c r="W36" i="6"/>
  <c r="W35" i="6"/>
  <c r="W33" i="6"/>
  <c r="W32" i="6"/>
  <c r="W31" i="6"/>
  <c r="W30" i="6"/>
  <c r="W28" i="6"/>
  <c r="W26" i="6"/>
  <c r="W25" i="6"/>
  <c r="W22" i="6"/>
  <c r="W29" i="6"/>
  <c r="W19" i="6"/>
  <c r="W37" i="6"/>
  <c r="W21" i="6"/>
  <c r="W24" i="6"/>
  <c r="W48" i="6"/>
  <c r="W43" i="6"/>
  <c r="W34" i="6"/>
  <c r="W27" i="6"/>
  <c r="W23" i="6"/>
  <c r="W20" i="6"/>
  <c r="W17" i="6"/>
  <c r="W18" i="6"/>
  <c r="W16" i="6"/>
  <c r="W15" i="6"/>
  <c r="W13" i="6"/>
  <c r="W11" i="6"/>
  <c r="W14" i="6"/>
  <c r="W9" i="6"/>
  <c r="W12" i="6"/>
  <c r="W8" i="6"/>
  <c r="W4" i="6"/>
  <c r="W7" i="6"/>
  <c r="W6" i="6"/>
  <c r="W5" i="6"/>
  <c r="W3" i="6"/>
  <c r="AA12" i="6"/>
  <c r="AA6" i="6"/>
  <c r="AA7" i="6"/>
  <c r="AA4" i="6"/>
  <c r="AA8" i="6"/>
  <c r="AA9" i="6"/>
  <c r="AA10" i="6"/>
  <c r="AA14" i="6"/>
  <c r="AA11" i="6"/>
  <c r="AA13" i="6"/>
  <c r="AA15" i="6"/>
  <c r="AA16" i="6"/>
  <c r="AA18" i="6"/>
  <c r="AA17" i="6"/>
  <c r="AA20" i="6"/>
  <c r="AA23" i="6"/>
  <c r="AA27" i="6"/>
  <c r="AA34" i="6"/>
  <c r="AA43" i="6"/>
  <c r="AA48" i="6"/>
  <c r="AA24" i="6"/>
  <c r="AA21" i="6"/>
  <c r="AA37" i="6"/>
  <c r="AA19" i="6"/>
  <c r="AA29" i="6"/>
  <c r="AA22" i="6"/>
  <c r="AA25" i="6"/>
  <c r="AA26" i="6"/>
  <c r="AA28" i="6"/>
  <c r="AA30" i="6"/>
  <c r="AA31" i="6"/>
  <c r="AA32" i="6"/>
  <c r="AA33" i="6"/>
  <c r="AA35" i="6"/>
  <c r="AA36" i="6"/>
  <c r="AA38" i="6"/>
  <c r="AA39" i="6"/>
  <c r="AA40" i="6"/>
  <c r="AA41" i="6"/>
  <c r="AA42" i="6"/>
  <c r="AA44" i="6"/>
  <c r="AA45" i="6"/>
  <c r="AA46" i="6"/>
  <c r="AA47" i="6"/>
  <c r="AA49" i="6"/>
  <c r="AA50" i="6"/>
  <c r="AA51" i="6"/>
  <c r="AA52" i="6"/>
  <c r="AA53" i="6"/>
  <c r="AA54" i="6"/>
  <c r="AA55" i="6"/>
  <c r="AA56" i="6"/>
  <c r="AA57" i="6"/>
  <c r="AA58" i="6"/>
  <c r="AA5" i="6"/>
  <c r="BL26" i="11" l="1"/>
  <c r="G54" i="11"/>
  <c r="BW16" i="11"/>
  <c r="BW31" i="11"/>
  <c r="CH38" i="11"/>
  <c r="CS38" i="11"/>
  <c r="BW27" i="11"/>
  <c r="S45" i="11"/>
  <c r="CS44" i="10"/>
  <c r="BX32" i="10"/>
  <c r="BW37" i="10"/>
  <c r="BL31" i="10"/>
  <c r="BW32" i="10"/>
  <c r="BV32" i="10"/>
  <c r="CH38" i="10"/>
  <c r="BU32" i="10"/>
  <c r="CH26" i="10"/>
  <c r="CH43" i="10"/>
  <c r="S55" i="10"/>
  <c r="S52" i="9"/>
  <c r="W48" i="9"/>
  <c r="AH66" i="9"/>
  <c r="CH47" i="9"/>
  <c r="W46" i="9"/>
  <c r="CH42" i="9"/>
  <c r="BW37" i="9"/>
  <c r="BW41" i="9"/>
  <c r="BL37" i="9"/>
  <c r="CS39" i="9"/>
  <c r="G54" i="9"/>
  <c r="CT33" i="9"/>
  <c r="CS33" i="9"/>
  <c r="CR33" i="9"/>
  <c r="Y47" i="9"/>
  <c r="Y49" i="9" s="1"/>
  <c r="CS44" i="9"/>
  <c r="G50" i="9"/>
  <c r="CQ33" i="9"/>
  <c r="BL41" i="9"/>
  <c r="N45" i="11"/>
  <c r="R42" i="11"/>
  <c r="S41" i="11" s="1"/>
  <c r="Y43" i="11"/>
  <c r="BL30" i="11"/>
  <c r="G45" i="11"/>
  <c r="W43" i="11"/>
  <c r="BW41" i="10"/>
  <c r="G62" i="10"/>
  <c r="Y52" i="10"/>
  <c r="G53" i="10"/>
  <c r="CI37" i="9"/>
  <c r="CF37" i="9"/>
  <c r="CG37" i="9"/>
  <c r="CS44" i="8"/>
  <c r="O67" i="4"/>
  <c r="O68" i="4"/>
  <c r="CS36" i="6"/>
  <c r="CS37" i="6"/>
  <c r="CS38" i="6"/>
  <c r="BW33" i="6"/>
  <c r="CH46" i="6"/>
  <c r="CH47" i="6"/>
  <c r="CH48" i="6"/>
  <c r="BW35" i="6"/>
  <c r="AR74" i="6"/>
  <c r="M62" i="6"/>
  <c r="M64" i="6"/>
  <c r="BL18" i="6"/>
  <c r="BL19" i="6"/>
  <c r="R62" i="6"/>
  <c r="W49" i="9" l="1"/>
  <c r="Z50" i="9"/>
  <c r="Z44" i="11"/>
  <c r="Z53" i="10"/>
  <c r="O70" i="4"/>
  <c r="CS40" i="6"/>
  <c r="CH50" i="6"/>
  <c r="M65" i="6"/>
  <c r="BL20" i="6"/>
  <c r="AB74" i="8"/>
  <c r="AB73" i="8"/>
  <c r="AB72" i="8"/>
  <c r="AB75" i="8" s="1"/>
  <c r="AC69" i="4"/>
  <c r="AC68" i="4"/>
  <c r="AC67" i="4"/>
  <c r="AC70" i="4" s="1"/>
  <c r="Y64" i="6"/>
  <c r="Y63" i="6"/>
  <c r="Y62" i="6"/>
  <c r="Y74" i="8" l="1"/>
  <c r="Z67" i="4"/>
  <c r="Y65" i="6"/>
  <c r="X64" i="6" s="1"/>
  <c r="BP24" i="8"/>
  <c r="BM31" i="8" s="1"/>
  <c r="BO24" i="8"/>
  <c r="BL31" i="8" s="1"/>
  <c r="BN24" i="8"/>
  <c r="BK31" i="8" s="1"/>
  <c r="BM24" i="8"/>
  <c r="BK24" i="8"/>
  <c r="BL23" i="8" s="1"/>
  <c r="BQ23" i="8"/>
  <c r="BQ22" i="8"/>
  <c r="BQ24" i="8" s="1"/>
  <c r="CG54" i="8"/>
  <c r="CH53" i="8" s="1"/>
  <c r="CH46" i="8"/>
  <c r="CL38" i="8"/>
  <c r="CK38" i="8"/>
  <c r="CJ38" i="8"/>
  <c r="CI38" i="8"/>
  <c r="CH37" i="8"/>
  <c r="CM37" i="8"/>
  <c r="CM36" i="8"/>
  <c r="CM35" i="8"/>
  <c r="CW27" i="8"/>
  <c r="CU27" i="8"/>
  <c r="CT27" i="8"/>
  <c r="CX27" i="8" s="1"/>
  <c r="CS26" i="8"/>
  <c r="CX26" i="8"/>
  <c r="CX25" i="8"/>
  <c r="CX24" i="8"/>
  <c r="CA26" i="8"/>
  <c r="BX31" i="8" s="1"/>
  <c r="BZ26" i="8"/>
  <c r="BW31" i="8" s="1"/>
  <c r="BY26" i="8"/>
  <c r="BX26" i="8"/>
  <c r="BV26" i="8"/>
  <c r="BW23" i="8" s="1"/>
  <c r="CB25" i="8"/>
  <c r="CB24" i="8"/>
  <c r="CB23" i="8"/>
  <c r="BK37" i="8"/>
  <c r="B70" i="8"/>
  <c r="F81" i="8"/>
  <c r="G77" i="8" s="1"/>
  <c r="F76" i="8"/>
  <c r="G75" i="8" s="1"/>
  <c r="G68" i="8"/>
  <c r="K112" i="8"/>
  <c r="K108" i="8"/>
  <c r="K101" i="8"/>
  <c r="U78" i="8"/>
  <c r="S78" i="8"/>
  <c r="S75" i="8" s="1"/>
  <c r="R78" i="8"/>
  <c r="R75" i="8" s="1"/>
  <c r="Q78" i="8"/>
  <c r="Q75" i="8" s="1"/>
  <c r="P78" i="8"/>
  <c r="P75" i="8" s="1"/>
  <c r="N78" i="8"/>
  <c r="O74" i="8" s="1"/>
  <c r="T76" i="8"/>
  <c r="T74" i="8"/>
  <c r="T72" i="8"/>
  <c r="CS34" i="6"/>
  <c r="CW25" i="6"/>
  <c r="CT30" i="6" s="1"/>
  <c r="CV25" i="6"/>
  <c r="CS30" i="6" s="1"/>
  <c r="CU25" i="6"/>
  <c r="CR30" i="6" s="1"/>
  <c r="CR28" i="6"/>
  <c r="CS28" i="6" s="1"/>
  <c r="CX24" i="6"/>
  <c r="CX23" i="6"/>
  <c r="CG45" i="6"/>
  <c r="CL35" i="6"/>
  <c r="CI40" i="6" s="1"/>
  <c r="CK35" i="6"/>
  <c r="CH40" i="6" s="1"/>
  <c r="CJ35" i="6"/>
  <c r="CG40" i="6" s="1"/>
  <c r="CG38" i="6"/>
  <c r="CH38" i="6" s="1"/>
  <c r="CM34" i="6"/>
  <c r="CM33" i="6"/>
  <c r="AS96" i="4"/>
  <c r="AS95" i="4"/>
  <c r="AS94" i="4"/>
  <c r="AS107" i="4"/>
  <c r="AQ11" i="4"/>
  <c r="BL34" i="8" l="1"/>
  <c r="BL36" i="8"/>
  <c r="BL35" i="8"/>
  <c r="K114" i="8"/>
  <c r="Y72" i="8"/>
  <c r="AA74" i="8"/>
  <c r="Y73" i="8"/>
  <c r="AA73" i="8"/>
  <c r="CH42" i="6"/>
  <c r="CH44" i="6"/>
  <c r="CH43" i="6"/>
  <c r="Z68" i="4"/>
  <c r="Z70" i="4" s="1"/>
  <c r="AB69" i="4"/>
  <c r="AB68" i="4"/>
  <c r="AB67" i="4"/>
  <c r="AB70" i="4" s="1"/>
  <c r="Z69" i="4"/>
  <c r="G71" i="8"/>
  <c r="G69" i="8"/>
  <c r="G70" i="8"/>
  <c r="AA72" i="8"/>
  <c r="AA75" i="8" s="1"/>
  <c r="X62" i="6"/>
  <c r="V63" i="6"/>
  <c r="V62" i="6"/>
  <c r="X63" i="6"/>
  <c r="V64" i="6"/>
  <c r="BL22" i="8"/>
  <c r="BL24" i="8" s="1"/>
  <c r="T78" i="8"/>
  <c r="G73" i="8"/>
  <c r="CH48" i="8"/>
  <c r="CH47" i="8"/>
  <c r="CM38" i="8"/>
  <c r="CI44" i="8"/>
  <c r="CH35" i="8"/>
  <c r="CH36" i="8"/>
  <c r="CH50" i="8"/>
  <c r="CH51" i="8"/>
  <c r="CH52" i="8"/>
  <c r="CR30" i="8"/>
  <c r="CS30" i="8" s="1"/>
  <c r="CS24" i="8"/>
  <c r="CS25" i="8"/>
  <c r="Q77" i="8"/>
  <c r="R79" i="8"/>
  <c r="S79" i="8"/>
  <c r="O76" i="8"/>
  <c r="P77" i="8"/>
  <c r="R77" i="8"/>
  <c r="S77" i="8"/>
  <c r="CB26" i="8"/>
  <c r="BV28" i="8"/>
  <c r="BW28" i="8" s="1"/>
  <c r="BW24" i="8"/>
  <c r="BW25" i="8"/>
  <c r="BL32" i="8"/>
  <c r="BK32" i="8"/>
  <c r="BJ32" i="8"/>
  <c r="BM32" i="8"/>
  <c r="G74" i="8"/>
  <c r="G78" i="8"/>
  <c r="G79" i="8"/>
  <c r="G80" i="8"/>
  <c r="O72" i="8"/>
  <c r="P73" i="8"/>
  <c r="Q73" i="8"/>
  <c r="R73" i="8"/>
  <c r="S73" i="8"/>
  <c r="P79" i="8"/>
  <c r="Q79" i="8"/>
  <c r="CS23" i="6"/>
  <c r="CX25" i="6"/>
  <c r="CQ30" i="6"/>
  <c r="CS32" i="6"/>
  <c r="CS24" i="6"/>
  <c r="CS33" i="6"/>
  <c r="CM35" i="6"/>
  <c r="CH33" i="6"/>
  <c r="CH34" i="6"/>
  <c r="CG49" i="4"/>
  <c r="CH48" i="4" s="1"/>
  <c r="CG44" i="4"/>
  <c r="CH43" i="4" s="1"/>
  <c r="CL32" i="4"/>
  <c r="CI38" i="4" s="1"/>
  <c r="CK32" i="4"/>
  <c r="CH38" i="4" s="1"/>
  <c r="CJ32" i="4"/>
  <c r="CG38" i="4" s="1"/>
  <c r="CI32" i="4"/>
  <c r="CF38" i="4" s="1"/>
  <c r="CG32" i="4"/>
  <c r="CG35" i="4" s="1"/>
  <c r="CH35" i="4" s="1"/>
  <c r="CM31" i="4"/>
  <c r="CM30" i="4"/>
  <c r="CM29" i="4"/>
  <c r="BQ22" i="4"/>
  <c r="BL22" i="4"/>
  <c r="CB18" i="6"/>
  <c r="BW18" i="6"/>
  <c r="AS106" i="4"/>
  <c r="AS105" i="4"/>
  <c r="AS104" i="4"/>
  <c r="AS103" i="4"/>
  <c r="AS93" i="4"/>
  <c r="AS92" i="4"/>
  <c r="AU6" i="6"/>
  <c r="AR99" i="6"/>
  <c r="AR98" i="6"/>
  <c r="AR97" i="6"/>
  <c r="AR96" i="6"/>
  <c r="AE46" i="4"/>
  <c r="AA46" i="4"/>
  <c r="AU46" i="4"/>
  <c r="Y75" i="8" l="1"/>
  <c r="AB76" i="8"/>
  <c r="CS25" i="6"/>
  <c r="CS35" i="6"/>
  <c r="AC71" i="4"/>
  <c r="CH45" i="6"/>
  <c r="CH35" i="6"/>
  <c r="V65" i="6"/>
  <c r="X65" i="6"/>
  <c r="G72" i="8"/>
  <c r="O78" i="8"/>
  <c r="AR101" i="6"/>
  <c r="AR89" i="6"/>
  <c r="G76" i="8"/>
  <c r="CF44" i="8"/>
  <c r="BU32" i="8"/>
  <c r="CH49" i="8"/>
  <c r="CH54" i="8"/>
  <c r="BL37" i="8"/>
  <c r="BL40" i="8" s="1"/>
  <c r="BW26" i="8"/>
  <c r="CH44" i="8"/>
  <c r="CG44" i="8"/>
  <c r="CH38" i="8"/>
  <c r="CS27" i="8"/>
  <c r="CT34" i="8"/>
  <c r="CS34" i="8"/>
  <c r="CR34" i="8"/>
  <c r="CQ34" i="8"/>
  <c r="G81" i="8"/>
  <c r="BX32" i="8"/>
  <c r="BW32" i="8"/>
  <c r="BV32" i="8"/>
  <c r="CH41" i="4"/>
  <c r="CH42" i="4"/>
  <c r="CH45" i="4"/>
  <c r="CM32" i="4"/>
  <c r="CH30" i="4"/>
  <c r="CH31" i="4"/>
  <c r="CH29" i="4"/>
  <c r="CF39" i="4"/>
  <c r="CH39" i="4"/>
  <c r="CG39" i="4"/>
  <c r="CI39" i="4"/>
  <c r="CH46" i="4"/>
  <c r="CH47" i="4"/>
  <c r="T67" i="4"/>
  <c r="T69" i="4"/>
  <c r="T68" i="4"/>
  <c r="AQ30" i="4"/>
  <c r="AU4" i="4"/>
  <c r="AU3" i="4"/>
  <c r="G78" i="4"/>
  <c r="G72" i="4"/>
  <c r="G68" i="4"/>
  <c r="B69" i="4"/>
  <c r="AU59" i="4"/>
  <c r="AQ59" i="4"/>
  <c r="AJ59" i="4"/>
  <c r="AE59" i="4"/>
  <c r="AA59" i="4"/>
  <c r="AU58" i="4"/>
  <c r="AQ58" i="4"/>
  <c r="AJ58" i="4"/>
  <c r="AE58" i="4"/>
  <c r="AA58" i="4"/>
  <c r="AU57" i="4"/>
  <c r="AQ57" i="4"/>
  <c r="AJ57" i="4"/>
  <c r="AE57" i="4"/>
  <c r="AA57" i="4"/>
  <c r="AU56" i="4"/>
  <c r="AQ56" i="4"/>
  <c r="AJ56" i="4"/>
  <c r="AE56" i="4"/>
  <c r="AA56" i="4"/>
  <c r="AU55" i="4"/>
  <c r="AQ55" i="4"/>
  <c r="AJ55" i="4"/>
  <c r="AE55" i="4"/>
  <c r="AA55" i="4"/>
  <c r="AU54" i="4"/>
  <c r="AQ54" i="4"/>
  <c r="AJ54" i="4"/>
  <c r="AE54" i="4"/>
  <c r="AA54" i="4"/>
  <c r="AU53" i="4"/>
  <c r="AQ53" i="4"/>
  <c r="AJ53" i="4"/>
  <c r="AE53" i="4"/>
  <c r="AA53" i="4"/>
  <c r="AU52" i="4"/>
  <c r="AQ52" i="4"/>
  <c r="AJ52" i="4"/>
  <c r="AE52" i="4"/>
  <c r="AA52" i="4"/>
  <c r="AU51" i="4"/>
  <c r="AQ51" i="4"/>
  <c r="AJ51" i="4"/>
  <c r="AE51" i="4"/>
  <c r="AA51" i="4"/>
  <c r="AU50" i="4"/>
  <c r="AQ50" i="4"/>
  <c r="AJ50" i="4"/>
  <c r="AE50" i="4"/>
  <c r="AA50" i="4"/>
  <c r="AU49" i="4"/>
  <c r="AQ49" i="4"/>
  <c r="AJ49" i="4"/>
  <c r="AE49" i="4"/>
  <c r="AA49" i="4"/>
  <c r="AU48" i="4"/>
  <c r="AQ48" i="4"/>
  <c r="AJ48" i="4"/>
  <c r="AE48" i="4"/>
  <c r="AA48" i="4"/>
  <c r="AU47" i="4"/>
  <c r="AQ47" i="4"/>
  <c r="AJ47" i="4"/>
  <c r="AE47" i="4"/>
  <c r="AA47" i="4"/>
  <c r="AA3" i="4"/>
  <c r="AE3" i="4"/>
  <c r="AA4" i="4"/>
  <c r="AE4" i="4"/>
  <c r="AA5" i="4"/>
  <c r="AE5" i="4"/>
  <c r="AA6" i="4"/>
  <c r="AE6" i="4"/>
  <c r="AA7" i="4"/>
  <c r="AE7" i="4"/>
  <c r="AA8" i="4"/>
  <c r="AE8" i="4"/>
  <c r="AA9" i="4"/>
  <c r="AE9" i="4"/>
  <c r="AA10" i="4"/>
  <c r="AE10" i="4"/>
  <c r="AA11" i="4"/>
  <c r="AE11" i="4"/>
  <c r="AA12" i="4"/>
  <c r="AE12" i="4"/>
  <c r="AA13" i="4"/>
  <c r="AE13" i="4"/>
  <c r="AA14" i="4"/>
  <c r="AE14" i="4"/>
  <c r="AA15" i="4"/>
  <c r="AE15" i="4"/>
  <c r="AA16" i="4"/>
  <c r="AE16" i="4"/>
  <c r="AA17" i="4"/>
  <c r="AE17" i="4"/>
  <c r="AA18" i="4"/>
  <c r="AE18" i="4"/>
  <c r="AA19" i="4"/>
  <c r="AE19" i="4"/>
  <c r="AA20" i="4"/>
  <c r="AE20" i="4"/>
  <c r="AA21" i="4"/>
  <c r="AE21" i="4"/>
  <c r="AA22" i="4"/>
  <c r="AE22" i="4"/>
  <c r="AA23" i="4"/>
  <c r="AE23" i="4"/>
  <c r="AA24" i="4"/>
  <c r="AE24" i="4"/>
  <c r="AA25" i="4"/>
  <c r="AE25" i="4"/>
  <c r="AA26" i="4"/>
  <c r="AE26" i="4"/>
  <c r="AA27" i="4"/>
  <c r="AE27" i="4"/>
  <c r="AA28" i="4"/>
  <c r="AE28" i="4"/>
  <c r="AA29" i="4"/>
  <c r="AE29" i="4"/>
  <c r="AA30" i="4"/>
  <c r="AE30" i="4"/>
  <c r="AA31" i="4"/>
  <c r="AE31" i="4"/>
  <c r="AA32" i="4"/>
  <c r="AE32" i="4"/>
  <c r="AA33" i="4"/>
  <c r="AE33" i="4"/>
  <c r="AA34" i="4"/>
  <c r="AE34" i="4"/>
  <c r="AA35" i="4"/>
  <c r="AE35" i="4"/>
  <c r="AA36" i="4"/>
  <c r="AE36" i="4"/>
  <c r="AA37" i="4"/>
  <c r="AE37" i="4"/>
  <c r="AA38" i="4"/>
  <c r="AE38" i="4"/>
  <c r="AA39" i="4"/>
  <c r="AE39" i="4"/>
  <c r="AA40" i="4"/>
  <c r="AE40" i="4"/>
  <c r="AA41" i="4"/>
  <c r="AE41" i="4"/>
  <c r="AA42" i="4"/>
  <c r="AE42" i="4"/>
  <c r="AA43" i="4"/>
  <c r="AE43" i="4"/>
  <c r="AA44" i="4"/>
  <c r="AE44" i="4"/>
  <c r="AA45" i="4"/>
  <c r="AE45" i="4"/>
  <c r="AE21" i="6"/>
  <c r="AJ21" i="6"/>
  <c r="AN21" i="6"/>
  <c r="AU21" i="6"/>
  <c r="AE37" i="6"/>
  <c r="AJ37" i="6"/>
  <c r="AN37" i="6"/>
  <c r="AU37" i="6"/>
  <c r="AE19" i="6"/>
  <c r="AJ19" i="6"/>
  <c r="AN19" i="6"/>
  <c r="AU19" i="6"/>
  <c r="AE20" i="6"/>
  <c r="AJ20" i="6"/>
  <c r="AN20" i="6"/>
  <c r="AU20" i="6"/>
  <c r="Y66" i="6" l="1"/>
  <c r="G73" i="4"/>
  <c r="CH44" i="4"/>
  <c r="CH32" i="4"/>
  <c r="CH49" i="4"/>
  <c r="G66" i="4"/>
  <c r="G69" i="4"/>
  <c r="G75" i="4"/>
  <c r="G76" i="4"/>
  <c r="G77" i="4"/>
  <c r="G67" i="4"/>
  <c r="G71" i="4"/>
  <c r="G74" i="4" s="1"/>
  <c r="R64" i="6"/>
  <c r="G79" i="4" l="1"/>
  <c r="G70" i="4"/>
  <c r="AU40" i="6"/>
  <c r="AU39" i="6"/>
  <c r="AJ36" i="6"/>
  <c r="AN3" i="6" l="1"/>
  <c r="E74" i="6" l="1"/>
  <c r="F71" i="6" s="1"/>
  <c r="E69" i="6"/>
  <c r="F68" i="6" s="1"/>
  <c r="E65" i="6"/>
  <c r="F61" i="6" s="1"/>
  <c r="B64" i="6"/>
  <c r="F62" i="6" l="1"/>
  <c r="F70" i="6"/>
  <c r="F72" i="6"/>
  <c r="F63" i="6"/>
  <c r="F73" i="6"/>
  <c r="F64" i="6"/>
  <c r="F67" i="6"/>
  <c r="F66" i="6"/>
  <c r="AN23" i="6"/>
  <c r="F65" i="6" l="1"/>
  <c r="F74" i="6"/>
  <c r="F69" i="6"/>
  <c r="AU58" i="6"/>
  <c r="AN58" i="6"/>
  <c r="AJ58" i="6"/>
  <c r="AE58" i="6"/>
  <c r="AU57" i="6"/>
  <c r="AN57" i="6"/>
  <c r="AJ57" i="6"/>
  <c r="AE57" i="6"/>
  <c r="AU56" i="6"/>
  <c r="AN56" i="6"/>
  <c r="AJ56" i="6"/>
  <c r="AE56" i="6"/>
  <c r="AU55" i="6"/>
  <c r="AN55" i="6"/>
  <c r="AJ55" i="6"/>
  <c r="AE55" i="6"/>
  <c r="AU54" i="6"/>
  <c r="AN54" i="6"/>
  <c r="AJ54" i="6"/>
  <c r="AE54" i="6"/>
  <c r="AU53" i="6"/>
  <c r="AN53" i="6"/>
  <c r="AJ53" i="6"/>
  <c r="AE53" i="6"/>
  <c r="AU52" i="6"/>
  <c r="AN52" i="6"/>
  <c r="AJ52" i="6"/>
  <c r="AE52" i="6"/>
  <c r="AU51" i="6"/>
  <c r="AN51" i="6"/>
  <c r="AJ51" i="6"/>
  <c r="AE51" i="6"/>
  <c r="AU50" i="6"/>
  <c r="AN50" i="6"/>
  <c r="AJ50" i="6"/>
  <c r="AE50" i="6"/>
  <c r="AU49" i="6"/>
  <c r="AN49" i="6"/>
  <c r="AJ49" i="6"/>
  <c r="AE49" i="6"/>
  <c r="AU47" i="6"/>
  <c r="AN47" i="6"/>
  <c r="AJ47" i="6"/>
  <c r="AE47" i="6"/>
  <c r="AU46" i="6"/>
  <c r="AN46" i="6"/>
  <c r="AJ46" i="6"/>
  <c r="AE46" i="6"/>
  <c r="AU45" i="6"/>
  <c r="AN45" i="6"/>
  <c r="AJ45" i="6"/>
  <c r="AE45" i="6"/>
  <c r="AU44" i="6"/>
  <c r="AN44" i="6"/>
  <c r="AJ44" i="6"/>
  <c r="AE44" i="6"/>
  <c r="AU42" i="6"/>
  <c r="AN42" i="6"/>
  <c r="AJ42" i="6"/>
  <c r="AE42" i="6"/>
  <c r="AU41" i="6"/>
  <c r="AN41" i="6"/>
  <c r="AJ41" i="6"/>
  <c r="AE41" i="6"/>
  <c r="AN40" i="6"/>
  <c r="AJ40" i="6"/>
  <c r="AE40" i="6"/>
  <c r="AN39" i="6"/>
  <c r="AJ39" i="6"/>
  <c r="AE39" i="6"/>
  <c r="AU38" i="6"/>
  <c r="AN38" i="6"/>
  <c r="AJ38" i="6"/>
  <c r="AE38" i="6"/>
  <c r="AU36" i="6"/>
  <c r="AN36" i="6"/>
  <c r="AE36" i="6"/>
  <c r="AU35" i="6"/>
  <c r="AN35" i="6"/>
  <c r="AJ35" i="6"/>
  <c r="AE35" i="6"/>
  <c r="AU33" i="6"/>
  <c r="AN33" i="6"/>
  <c r="AJ33" i="6"/>
  <c r="AE33" i="6"/>
  <c r="AU32" i="6"/>
  <c r="AN32" i="6"/>
  <c r="AJ32" i="6"/>
  <c r="AE32" i="6"/>
  <c r="AU31" i="6"/>
  <c r="AN31" i="6"/>
  <c r="AJ31" i="6"/>
  <c r="AE31" i="6"/>
  <c r="BW31" i="6"/>
  <c r="BK32" i="6"/>
  <c r="AU30" i="6"/>
  <c r="AN30" i="6"/>
  <c r="AJ30" i="6"/>
  <c r="AE30" i="6"/>
  <c r="AU28" i="6"/>
  <c r="AN28" i="6"/>
  <c r="AJ28" i="6"/>
  <c r="AE28" i="6"/>
  <c r="AU26" i="6"/>
  <c r="AN26" i="6"/>
  <c r="AJ26" i="6"/>
  <c r="AE26" i="6"/>
  <c r="AU25" i="6"/>
  <c r="AN25" i="6"/>
  <c r="AJ25" i="6"/>
  <c r="AE25" i="6"/>
  <c r="AU22" i="6"/>
  <c r="AN22" i="6"/>
  <c r="AJ22" i="6"/>
  <c r="AE22" i="6"/>
  <c r="AU29" i="6"/>
  <c r="AN29" i="6"/>
  <c r="AJ29" i="6"/>
  <c r="AE29" i="6"/>
  <c r="AU24" i="6"/>
  <c r="AN24" i="6"/>
  <c r="AJ24" i="6"/>
  <c r="AE24" i="6"/>
  <c r="CB20" i="6"/>
  <c r="BQ19" i="6"/>
  <c r="AU48" i="6"/>
  <c r="AN48" i="6"/>
  <c r="AJ48" i="6"/>
  <c r="AE48" i="6"/>
  <c r="CB19" i="6"/>
  <c r="CB21" i="6" s="1"/>
  <c r="BQ18" i="6"/>
  <c r="AU43" i="6"/>
  <c r="AN43" i="6"/>
  <c r="AJ43" i="6"/>
  <c r="AE43" i="6"/>
  <c r="AU34" i="6"/>
  <c r="AN34" i="6"/>
  <c r="AJ34" i="6"/>
  <c r="AE34" i="6"/>
  <c r="AU27" i="6"/>
  <c r="AN27" i="6"/>
  <c r="AJ27" i="6"/>
  <c r="AE27" i="6"/>
  <c r="AU23" i="6"/>
  <c r="AJ23" i="6"/>
  <c r="AE23" i="6"/>
  <c r="AU17" i="6"/>
  <c r="AN17" i="6"/>
  <c r="AJ17" i="6"/>
  <c r="AE17" i="6"/>
  <c r="AU18" i="6"/>
  <c r="AN18" i="6"/>
  <c r="AJ18" i="6"/>
  <c r="AE18" i="6"/>
  <c r="AU16" i="6"/>
  <c r="AN16" i="6"/>
  <c r="AJ16" i="6"/>
  <c r="AE16" i="6"/>
  <c r="AU15" i="6"/>
  <c r="AN15" i="6"/>
  <c r="AJ15" i="6"/>
  <c r="AE15" i="6"/>
  <c r="AU13" i="6"/>
  <c r="AN13" i="6"/>
  <c r="AJ13" i="6"/>
  <c r="AE13" i="6"/>
  <c r="AU11" i="6"/>
  <c r="AN11" i="6"/>
  <c r="AJ11" i="6"/>
  <c r="AE11" i="6"/>
  <c r="AU14" i="6"/>
  <c r="AN14" i="6"/>
  <c r="AJ14" i="6"/>
  <c r="AE14" i="6"/>
  <c r="AU10" i="6"/>
  <c r="AN10" i="6"/>
  <c r="AJ10" i="6"/>
  <c r="AE10" i="6"/>
  <c r="AU9" i="6"/>
  <c r="AN9" i="6"/>
  <c r="AJ9" i="6"/>
  <c r="AE9" i="6"/>
  <c r="AU12" i="6"/>
  <c r="AN12" i="6"/>
  <c r="AJ12" i="6"/>
  <c r="AE12" i="6"/>
  <c r="AU8" i="6"/>
  <c r="AN8" i="6"/>
  <c r="AJ8" i="6"/>
  <c r="AE8" i="6"/>
  <c r="AU4" i="6"/>
  <c r="AN4" i="6"/>
  <c r="AJ4" i="6"/>
  <c r="AE4" i="6"/>
  <c r="AU7" i="6"/>
  <c r="AN7" i="6"/>
  <c r="AJ7" i="6"/>
  <c r="AE7" i="6"/>
  <c r="AN6" i="6"/>
  <c r="AJ6" i="6"/>
  <c r="AE6" i="6"/>
  <c r="AU5" i="6"/>
  <c r="AN5" i="6"/>
  <c r="AJ5" i="6"/>
  <c r="AE5" i="6"/>
  <c r="AU3" i="6"/>
  <c r="AQ3" i="6"/>
  <c r="AJ3" i="6"/>
  <c r="AE3" i="6"/>
  <c r="AA3" i="6"/>
  <c r="AQ46" i="4"/>
  <c r="AJ46" i="4"/>
  <c r="AU45" i="4"/>
  <c r="AQ45" i="4"/>
  <c r="AJ45" i="4"/>
  <c r="CR44" i="4"/>
  <c r="CS42" i="4" s="1"/>
  <c r="AU44" i="4"/>
  <c r="AQ44" i="4"/>
  <c r="AJ44" i="4"/>
  <c r="AU43" i="4"/>
  <c r="AQ43" i="4"/>
  <c r="AJ43" i="4"/>
  <c r="AU42" i="4"/>
  <c r="AQ42" i="4"/>
  <c r="AJ42" i="4"/>
  <c r="BV41" i="4"/>
  <c r="BW39" i="4" s="1"/>
  <c r="AU41" i="4"/>
  <c r="AQ41" i="4"/>
  <c r="AJ41" i="4"/>
  <c r="BK40" i="4"/>
  <c r="BL39" i="4" s="1"/>
  <c r="AU40" i="4"/>
  <c r="AQ40" i="4"/>
  <c r="AJ40" i="4"/>
  <c r="CR39" i="4"/>
  <c r="CS37" i="4" s="1"/>
  <c r="AU39" i="4"/>
  <c r="AQ39" i="4"/>
  <c r="AJ39" i="4"/>
  <c r="AU38" i="4"/>
  <c r="AQ38" i="4"/>
  <c r="AJ38" i="4"/>
  <c r="BV37" i="4"/>
  <c r="BW34" i="4" s="1"/>
  <c r="BK37" i="4"/>
  <c r="BL36" i="4" s="1"/>
  <c r="AU37" i="4"/>
  <c r="AQ37" i="4"/>
  <c r="AJ37" i="4"/>
  <c r="AU36" i="4"/>
  <c r="AQ36" i="4"/>
  <c r="AJ36" i="4"/>
  <c r="AU35" i="4"/>
  <c r="AQ35" i="4"/>
  <c r="AJ35" i="4"/>
  <c r="AU34" i="4"/>
  <c r="AQ34" i="4"/>
  <c r="AJ34" i="4"/>
  <c r="AU33" i="4"/>
  <c r="AQ33" i="4"/>
  <c r="AJ33" i="4"/>
  <c r="AU32" i="4"/>
  <c r="AQ32" i="4"/>
  <c r="AJ32" i="4"/>
  <c r="AU31" i="4"/>
  <c r="AQ31" i="4"/>
  <c r="AJ31" i="4"/>
  <c r="AU30" i="4"/>
  <c r="AJ30" i="4"/>
  <c r="AU29" i="4"/>
  <c r="AQ29" i="4"/>
  <c r="AJ29" i="4"/>
  <c r="AU28" i="4"/>
  <c r="AQ28" i="4"/>
  <c r="AJ28" i="4"/>
  <c r="AU27" i="4"/>
  <c r="AQ27" i="4"/>
  <c r="AJ27" i="4"/>
  <c r="CW26" i="4"/>
  <c r="CT32" i="4" s="1"/>
  <c r="CV26" i="4"/>
  <c r="CS32" i="4" s="1"/>
  <c r="CU26" i="4"/>
  <c r="CR32" i="4" s="1"/>
  <c r="CT26" i="4"/>
  <c r="CQ32" i="4" s="1"/>
  <c r="CR26" i="4"/>
  <c r="CR29" i="4" s="1"/>
  <c r="CS29" i="4" s="1"/>
  <c r="CA26" i="4"/>
  <c r="BX31" i="4" s="1"/>
  <c r="BZ26" i="4"/>
  <c r="BW31" i="4" s="1"/>
  <c r="BY26" i="4"/>
  <c r="BV31" i="4" s="1"/>
  <c r="BX26" i="4"/>
  <c r="BU31" i="4" s="1"/>
  <c r="BV26" i="4"/>
  <c r="AU26" i="4"/>
  <c r="AQ26" i="4"/>
  <c r="AJ26" i="4"/>
  <c r="CX25" i="4"/>
  <c r="CB25" i="4"/>
  <c r="BP25" i="4"/>
  <c r="BM31" i="4" s="1"/>
  <c r="BO25" i="4"/>
  <c r="BL31" i="4" s="1"/>
  <c r="BN25" i="4"/>
  <c r="BK31" i="4" s="1"/>
  <c r="BM25" i="4"/>
  <c r="BJ31" i="4" s="1"/>
  <c r="BK25" i="4"/>
  <c r="BL23" i="4" s="1"/>
  <c r="AU25" i="4"/>
  <c r="AQ25" i="4"/>
  <c r="AJ25" i="4"/>
  <c r="CX24" i="4"/>
  <c r="CB24" i="4"/>
  <c r="BQ24" i="4"/>
  <c r="AU24" i="4"/>
  <c r="AQ24" i="4"/>
  <c r="AJ24" i="4"/>
  <c r="CX23" i="4"/>
  <c r="CB23" i="4"/>
  <c r="BQ23" i="4"/>
  <c r="AU23" i="4"/>
  <c r="AQ23" i="4"/>
  <c r="AJ23" i="4"/>
  <c r="AU22" i="4"/>
  <c r="AQ22" i="4"/>
  <c r="AJ22" i="4"/>
  <c r="AU21" i="4"/>
  <c r="AQ21" i="4"/>
  <c r="AJ21" i="4"/>
  <c r="AU20" i="4"/>
  <c r="AQ20" i="4"/>
  <c r="AJ20" i="4"/>
  <c r="AU19" i="4"/>
  <c r="AQ19" i="4"/>
  <c r="AJ19" i="4"/>
  <c r="AU18" i="4"/>
  <c r="AQ18" i="4"/>
  <c r="AJ18" i="4"/>
  <c r="AU17" i="4"/>
  <c r="AQ17" i="4"/>
  <c r="AJ17" i="4"/>
  <c r="AU16" i="4"/>
  <c r="AQ16" i="4"/>
  <c r="AJ16" i="4"/>
  <c r="AU15" i="4"/>
  <c r="AQ15" i="4"/>
  <c r="AJ15" i="4"/>
  <c r="AU14" i="4"/>
  <c r="AQ14" i="4"/>
  <c r="AJ14" i="4"/>
  <c r="AU13" i="4"/>
  <c r="AQ13" i="4"/>
  <c r="AJ13" i="4"/>
  <c r="AU12" i="4"/>
  <c r="AQ12" i="4"/>
  <c r="AJ12" i="4"/>
  <c r="AU11" i="4"/>
  <c r="AJ11" i="4"/>
  <c r="AU10" i="4"/>
  <c r="AQ10" i="4"/>
  <c r="AJ10" i="4"/>
  <c r="AU9" i="4"/>
  <c r="AQ9" i="4"/>
  <c r="AJ9" i="4"/>
  <c r="AU8" i="4"/>
  <c r="AQ8" i="4"/>
  <c r="AJ8" i="4"/>
  <c r="AU7" i="4"/>
  <c r="AQ7" i="4"/>
  <c r="AJ7" i="4"/>
  <c r="AU6" i="4"/>
  <c r="AQ6" i="4"/>
  <c r="AJ6" i="4"/>
  <c r="AU5" i="4"/>
  <c r="AQ5" i="4"/>
  <c r="AJ5" i="4"/>
  <c r="AQ4" i="4"/>
  <c r="AJ4" i="4"/>
  <c r="AQ3" i="4"/>
  <c r="AJ3" i="4"/>
  <c r="BL29" i="6" l="1"/>
  <c r="BL31" i="6"/>
  <c r="BQ20" i="6"/>
  <c r="CS23" i="4"/>
  <c r="CS41" i="4"/>
  <c r="CB26" i="4"/>
  <c r="BW20" i="6"/>
  <c r="BW19" i="6"/>
  <c r="BW21" i="6" s="1"/>
  <c r="BQ25" i="4"/>
  <c r="BW23" i="4"/>
  <c r="BV28" i="4"/>
  <c r="BW28" i="4" s="1"/>
  <c r="BW30" i="6"/>
  <c r="BW32" i="6" s="1"/>
  <c r="BL30" i="6"/>
  <c r="CS25" i="4"/>
  <c r="BW35" i="4"/>
  <c r="CS24" i="4"/>
  <c r="BW36" i="4"/>
  <c r="CS43" i="4"/>
  <c r="CQ33" i="4"/>
  <c r="CS33" i="4"/>
  <c r="BL34" i="4"/>
  <c r="BL35" i="4"/>
  <c r="BK28" i="4"/>
  <c r="CR33" i="4"/>
  <c r="CT33" i="4"/>
  <c r="BL38" i="4"/>
  <c r="BL40" i="4" s="1"/>
  <c r="CS36" i="4"/>
  <c r="CX26" i="4"/>
  <c r="BW38" i="4"/>
  <c r="CS38" i="4"/>
  <c r="BL24" i="4"/>
  <c r="BL25" i="4" s="1"/>
  <c r="BW40" i="4"/>
  <c r="BW24" i="4"/>
  <c r="BW25" i="4"/>
  <c r="CS40" i="4"/>
  <c r="BL34" i="6" l="1"/>
  <c r="BL33" i="6"/>
  <c r="BL35" i="6" s="1"/>
  <c r="BL32" i="6"/>
  <c r="CS39" i="4"/>
  <c r="BW37" i="4"/>
  <c r="BL37" i="4"/>
  <c r="BW26" i="4"/>
  <c r="CS26" i="4"/>
  <c r="BW32" i="4"/>
  <c r="CS44" i="4"/>
  <c r="BU32" i="4"/>
  <c r="BV32" i="4"/>
  <c r="BX32" i="4"/>
  <c r="BL28" i="4"/>
  <c r="BK32" i="4"/>
  <c r="BM32" i="4"/>
  <c r="BJ32" i="4"/>
  <c r="BL32" i="4"/>
  <c r="BW41" i="4"/>
  <c r="CH23" i="14"/>
  <c r="CG29" i="14"/>
  <c r="CH29" i="14" s="1"/>
  <c r="CS23" i="14"/>
  <c r="CR29" i="14"/>
  <c r="CS29" i="14" s="1"/>
  <c r="CS24" i="14"/>
  <c r="CS25" i="14" l="1"/>
  <c r="CQ32" i="14"/>
  <c r="CS32" i="14"/>
  <c r="CT32" i="14"/>
  <c r="CR32" i="14"/>
  <c r="CX25" i="14"/>
  <c r="CB25" i="14"/>
  <c r="AP74" i="13"/>
  <c r="BX32" i="14"/>
  <c r="BX31" i="14"/>
  <c r="CA25" i="14"/>
  <c r="BX25" i="14"/>
  <c r="BU31" i="14"/>
  <c r="BU32" i="14"/>
  <c r="CG32" i="14"/>
  <c r="CJ25" i="14"/>
  <c r="AP61" i="13"/>
  <c r="AP88" i="13"/>
  <c r="AH66" i="14"/>
  <c r="BV32" i="14"/>
  <c r="BV31" i="14"/>
  <c r="BY25" i="14"/>
  <c r="AP87" i="9"/>
  <c r="AP75" i="9"/>
  <c r="CI32" i="14"/>
  <c r="CL25" i="14"/>
  <c r="AP80" i="13"/>
  <c r="BW32" i="14"/>
  <c r="BW31" i="14"/>
  <c r="BZ25" i="14"/>
  <c r="CK25" i="14"/>
  <c r="CH32" i="14"/>
  <c r="BW25" i="14"/>
  <c r="BW23" i="14"/>
  <c r="AG67" i="14"/>
  <c r="AH65" i="14"/>
  <c r="AH67" i="14"/>
  <c r="BW28" i="14"/>
  <c r="BV28" i="14"/>
  <c r="BV25" i="14"/>
  <c r="BW24" i="14"/>
  <c r="CF32" i="14"/>
  <c r="CI25" i="14"/>
  <c r="CM25" i="1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<sst xmlns="http://schemas.openxmlformats.org/spreadsheetml/2006/main" count="20519" uniqueCount="2203">
  <si>
    <t>24 Hours</t>
  </si>
  <si>
    <t xml:space="preserve">Domain </t>
  </si>
  <si>
    <t>Category</t>
  </si>
  <si>
    <t>Sub-Category</t>
  </si>
  <si>
    <t>Classification</t>
  </si>
  <si>
    <t>48 Hours</t>
  </si>
  <si>
    <t>English</t>
  </si>
  <si>
    <t>Arabic</t>
  </si>
  <si>
    <t>72 Hours</t>
  </si>
  <si>
    <t>Clinical complaints</t>
  </si>
  <si>
    <t>الشكاوى السريرية</t>
  </si>
  <si>
    <t>1. Quality</t>
  </si>
  <si>
    <t xml:space="preserve">1.الجودة </t>
  </si>
  <si>
    <t>1.1. Examination</t>
  </si>
  <si>
    <t>1.1.الفحص الطبي</t>
  </si>
  <si>
    <t xml:space="preserve">1.1.1. Examination not performed </t>
  </si>
  <si>
    <t>1.1.1. لم يتم إجراء الفحص</t>
  </si>
  <si>
    <t>More than 72 Hours</t>
  </si>
  <si>
    <t xml:space="preserve">Relationship complaints </t>
  </si>
  <si>
    <t>الشكاوى المتعلقة بالعلاقات</t>
  </si>
  <si>
    <t>2. Safety</t>
  </si>
  <si>
    <t xml:space="preserve">2.السلامة </t>
  </si>
  <si>
    <t>1.2.Patient journey</t>
  </si>
  <si>
    <t>1.2.رحلة المريض</t>
  </si>
  <si>
    <t>1.1.2. Inadequate/incomplete assessment</t>
  </si>
  <si>
    <t>1.1.2. تقييم غير كافٍ/غير مكتمل</t>
  </si>
  <si>
    <t>Escalated( مصعدة)</t>
  </si>
  <si>
    <t>Management complaints</t>
  </si>
  <si>
    <t>الشكاوى الإدارية</t>
  </si>
  <si>
    <t>3. Institutional issues</t>
  </si>
  <si>
    <t xml:space="preserve">3.القضايا المؤسسية </t>
  </si>
  <si>
    <t>1.3.Quality of Care</t>
  </si>
  <si>
    <t>1.3.جودة الرعاية</t>
  </si>
  <si>
    <t>1.1.3. Not having enough knowledge regarding the patient condition</t>
  </si>
  <si>
    <t>1.1.3. عدم توفر معلومات كافية عن حالة المريض</t>
  </si>
  <si>
    <t>4. Accessibility</t>
  </si>
  <si>
    <t xml:space="preserve">4.الوصول </t>
  </si>
  <si>
    <t>1.4.Treatment</t>
  </si>
  <si>
    <t>1.4.العلاج</t>
  </si>
  <si>
    <t>1.1.4. Lab tests not performed</t>
  </si>
  <si>
    <t>1.1.4.لم يتم إجراء الفحوصات المخبرية</t>
  </si>
  <si>
    <t>5. Communication</t>
  </si>
  <si>
    <t xml:space="preserve">5.التواصل </t>
  </si>
  <si>
    <t>1.5.Diagnosis</t>
  </si>
  <si>
    <t>1.5.التشخيص</t>
  </si>
  <si>
    <t>1.1.5. Diagnostic Imaging not performed</t>
  </si>
  <si>
    <t>1.1.5.لم يتم إجراء التصوير التشخيصي</t>
  </si>
  <si>
    <t>Satisfied</t>
  </si>
  <si>
    <t>6. Humanness / Caring</t>
  </si>
  <si>
    <t xml:space="preserve">6.الإنسانية \ الرعاية </t>
  </si>
  <si>
    <t>2.1.Medication &amp;
Vaccination</t>
  </si>
  <si>
    <t>2.1. الأدوية والتطعيمات</t>
  </si>
  <si>
    <t>1.1.6.Loss of a patient sample</t>
  </si>
  <si>
    <t>1.1.6.فقدان عينة من المريض</t>
  </si>
  <si>
    <t>Neutral</t>
  </si>
  <si>
    <t>2.2.Safety Incidents</t>
  </si>
  <si>
    <t>2.2. حوادث السلامة</t>
  </si>
  <si>
    <t>1.2.1.Miscoordination</t>
  </si>
  <si>
    <t>1.2.1.سوء التنسيق</t>
  </si>
  <si>
    <t>Dissatisfied</t>
  </si>
  <si>
    <t>2.3.Skills and 
Conduct</t>
  </si>
  <si>
    <t>2.3.المهارات والسلوك</t>
  </si>
  <si>
    <t>1.2.2.Patient flow issues</t>
  </si>
  <si>
    <t>1.2.2.مشاكل في تدفق المرضى</t>
  </si>
  <si>
    <t>3.1.Administrative
Policies and
Procedures</t>
  </si>
  <si>
    <t>3.1.السياسات والإجراءات الإدارية</t>
  </si>
  <si>
    <t>1.2.3.Lack of follow up</t>
  </si>
  <si>
    <t>1.2.3.عدم المتابعة</t>
  </si>
  <si>
    <t>3.2.Environment</t>
  </si>
  <si>
    <t>3.2.البيئة</t>
  </si>
  <si>
    <t>1.3.1.Substandard clinical/nursing care</t>
  </si>
  <si>
    <t>1.3.1.رعاية سريرية/تمريضية دون المستوى المطلوب</t>
  </si>
  <si>
    <t>3.3.Safety &amp; Security</t>
  </si>
  <si>
    <t>3.3.السلامة والأمن</t>
  </si>
  <si>
    <t>1.3.2.No Frequent rounding on patient</t>
  </si>
  <si>
    <t>1.3.2.عدم وجود جولات متكررة على المريض</t>
  </si>
  <si>
    <t>3.4.Finance and
Billing</t>
  </si>
  <si>
    <t>3.4..الشؤون المالية والفواتير</t>
  </si>
  <si>
    <t>1.3.3.Rough treatment</t>
  </si>
  <si>
    <t>1.3.3. معاملة قاسية</t>
  </si>
  <si>
    <t>3.5.Staffing</t>
  </si>
  <si>
    <t>3.5.التوظيف ( توفير الكادر)</t>
  </si>
  <si>
    <t>1.3.4.Insensitive to patient needs</t>
  </si>
  <si>
    <t>عدم مراعاة احتياجات المريض1.3.4</t>
  </si>
  <si>
    <t>Hospital</t>
  </si>
  <si>
    <t>3.6.Resources</t>
  </si>
  <si>
    <t>3.6.االموارد</t>
  </si>
  <si>
    <t>1.3.5.Rushed, not time to see patients</t>
  </si>
  <si>
    <t>1.3.5.التسرع وعدم وجود وقت لرؤية المرضى</t>
  </si>
  <si>
    <t>Patient</t>
  </si>
  <si>
    <t>3.7.Medical records</t>
  </si>
  <si>
    <t>3.7.السجلات الطبية</t>
  </si>
  <si>
    <t>1.3.6.No assistance from staff in feeding a patient</t>
  </si>
  <si>
    <t>1.3.6 عدم مساعدة الموظفين في إطعام المريض</t>
  </si>
  <si>
    <t>4.1.Access</t>
  </si>
  <si>
    <t>4.1.الوصول</t>
  </si>
  <si>
    <t>1.4.1.Treatment plan issues</t>
  </si>
  <si>
    <t xml:space="preserve">1.4.1. مشاكل في خطة العلاج </t>
  </si>
  <si>
    <t>4.2.Patient 
Disposition ( final plan)</t>
  </si>
  <si>
    <t>4.2. مصير المريض \ الخطة النهائية او القرار الطبي النهائي للحالة</t>
  </si>
  <si>
    <t>1.4.2 Treatment plan not followed</t>
  </si>
  <si>
    <t>1.4.2.عدم اتباع خطة العلاج</t>
  </si>
  <si>
    <t>4.3.Delays</t>
  </si>
  <si>
    <t>4.3.التأخيرات</t>
  </si>
  <si>
    <t>1.4.3.Ineffective treatment</t>
  </si>
  <si>
    <t>1.4.3. علاج غير فعال</t>
  </si>
  <si>
    <t>4.4.Referrals</t>
  </si>
  <si>
    <t>4.4.التحويل</t>
  </si>
  <si>
    <t>1.4.4.Inadequate pain management</t>
  </si>
  <si>
    <t xml:space="preserve">1.4.4. إدارة غير كافية للألم </t>
  </si>
  <si>
    <t>5.1.Patient-staff 
communication</t>
  </si>
  <si>
    <t>5.1.التواصل بين المريض والموظفين</t>
  </si>
  <si>
    <t>1.4.5.Patient Discharged before completing treatment</t>
  </si>
  <si>
    <t>1.4.5. خروج المريض قبل إكمال العلاج</t>
  </si>
  <si>
    <t>5.2.Incorrect 
Information</t>
  </si>
  <si>
    <t>5.2.معلومات خاطئة</t>
  </si>
  <si>
    <t>1.5.1.Errors in diagnosis</t>
  </si>
  <si>
    <t>1.5.1. أخطاء في التشخيص</t>
  </si>
  <si>
    <t>6.1.Emotional 
Support</t>
  </si>
  <si>
    <t>6.1.االدعم العاطفي</t>
  </si>
  <si>
    <t>1.5.2.Errors in lab results</t>
  </si>
  <si>
    <t>1.5.2.أخطاء في نتائج المختبر</t>
  </si>
  <si>
    <t>6.2.Assault  and  
Harassment</t>
  </si>
  <si>
    <t>6.2.الاعتداء والتحرش</t>
  </si>
  <si>
    <t xml:space="preserve">1.5.3.Errors in diagnostic imaging </t>
  </si>
  <si>
    <t xml:space="preserve">1.5.3. أخطاء في التصوير التشخيصي  </t>
  </si>
  <si>
    <t>6.3.Confidentiality</t>
  </si>
  <si>
    <t>6.3.السرية</t>
  </si>
  <si>
    <t>1.5.4.Errors in Pre-marriage lab test</t>
  </si>
  <si>
    <t>1.5.4.أخطاء في فحص ما قبل الزواج</t>
  </si>
  <si>
    <t>6.4.Consent</t>
  </si>
  <si>
    <t>6.4.نموذج موافقه</t>
  </si>
  <si>
    <t>2.1.1.Prescribing errors</t>
  </si>
  <si>
    <t>2.1.1. أخطاء في وصف الأدوية</t>
  </si>
  <si>
    <t>2.1.2.Dispensing errors</t>
  </si>
  <si>
    <t>2.1.2. أخطاء في صرف الأدوية</t>
  </si>
  <si>
    <t>2.1.3.No medication prescribed</t>
  </si>
  <si>
    <t>2.1.3. عدم وصف أي دواء</t>
  </si>
  <si>
    <t>2.1.4 Insufficient medication prescribed</t>
  </si>
  <si>
    <t>2.1.4 وصف كمية غير كافية من الدواء</t>
  </si>
  <si>
    <t>2.1.5.Dispensing medication without prescription</t>
  </si>
  <si>
    <t xml:space="preserve">2.1.5 صرف دواء بدون وصفة طبية </t>
  </si>
  <si>
    <t>2.1.6.Prescription of expired medication</t>
  </si>
  <si>
    <t>2.1.6.وصف دواء منتهي الصلاحية</t>
  </si>
  <si>
    <t>2.1.7.Prescribing medication without medical examination</t>
  </si>
  <si>
    <t>2.1.7  صرف دواء بدون وصفة طبية</t>
  </si>
  <si>
    <t>2.1.8.Medication shortages</t>
  </si>
  <si>
    <t>2.1.8. نقص في الأدوية</t>
  </si>
  <si>
    <t>2.1.9.Refusal to dispense medications</t>
  </si>
  <si>
    <t>2.1.9.رفض صرف الأدوية</t>
  </si>
  <si>
    <t>2.1.10.Vaccination shortages</t>
  </si>
  <si>
    <t>2.1.10. نقص اللقاحات</t>
  </si>
  <si>
    <t xml:space="preserve">2.1.11.Vaccinations timing </t>
  </si>
  <si>
    <t>2.1.11. أخطاء في توقيت اللقاحات</t>
  </si>
  <si>
    <t>2.1.12.Refusal to vaccinate</t>
  </si>
  <si>
    <t>2.1.12. رفض التطعيم</t>
  </si>
  <si>
    <t>2.2.1.Equipment failure/malfunction</t>
  </si>
  <si>
    <t>2.2.1. عطل/خلل في المعدات</t>
  </si>
  <si>
    <t>2.2.2.Medical device failure</t>
  </si>
  <si>
    <t>2.2.2. عطل في جهاز طبي</t>
  </si>
  <si>
    <t>2.2.3.No patient ID band</t>
  </si>
  <si>
    <t>2.2.3. عدم وجود سوار تعريف للمريض</t>
  </si>
  <si>
    <t>2.2.4.Wrong treatment</t>
  </si>
  <si>
    <t>2.2.4. علاج خاطئ</t>
  </si>
  <si>
    <t>2.2.5.Complications resulting from treatment</t>
  </si>
  <si>
    <t>2.2.5. مضاعفات ناتجة عن العلاج</t>
  </si>
  <si>
    <t>2.2.6.Dietary errors/ Incompatible Diet with the patient's condition</t>
  </si>
  <si>
    <t>2.2.6.أخطاء غذائية / نظام غذائي غير متوافق مع حالة المريض</t>
  </si>
  <si>
    <t>2.2.7.Patient Fall</t>
  </si>
  <si>
    <t>2.2.7. سقوط المريض</t>
  </si>
  <si>
    <t>2.2.8.Hospital acquired infection</t>
  </si>
  <si>
    <t>2.2.8. عدوى مكتسبة من المستشفى</t>
  </si>
  <si>
    <t>2.2.9.Exposure to infected persons/areasا</t>
  </si>
  <si>
    <t>2.2.9. التعرض لأشخاص/مناطق مصابة</t>
  </si>
  <si>
    <t>2.2.10.Labor and delivery related issues</t>
  </si>
  <si>
    <t>2.2.10 مشاكل متعلقة بالولادة</t>
  </si>
  <si>
    <t>2.2.11.Wrong surgery</t>
  </si>
  <si>
    <t>2.2.11. جراحة خاطئة</t>
  </si>
  <si>
    <t>2.2.12.Wrong site surgery</t>
  </si>
  <si>
    <t>2.2.12. جراحة في موقع خاطئ</t>
  </si>
  <si>
    <t>2.2.13.Surgical complications</t>
  </si>
  <si>
    <t>2.2.13. مضاعفات جراحية</t>
  </si>
  <si>
    <t>2.2.14.Retained instrument or sponge</t>
  </si>
  <si>
    <t>2.2.14. بقاء أداة أو إسفنجة داخل الجسم</t>
  </si>
  <si>
    <t>2.2.15.Cancellation of surgery</t>
  </si>
  <si>
    <t>2.2.15. إلغاء الجراحة</t>
  </si>
  <si>
    <t>2.2.16.Unexpected loss of limb or function</t>
  </si>
  <si>
    <t>2.2.16  فقدان غير متوقع لأحد الأطراف أو وظيفتها</t>
  </si>
  <si>
    <t>2.2.17.Damaging an organ</t>
  </si>
  <si>
    <t>2.2.17. تلف عضو</t>
  </si>
  <si>
    <t>2.2.18.Patient death</t>
  </si>
  <si>
    <t>2.2.18.وفاة المريض</t>
  </si>
  <si>
    <t>2.3.1.Practice without a clinical license</t>
  </si>
  <si>
    <t>2.3.1. ممارسة المهنة بدون ترخيص سريري</t>
  </si>
  <si>
    <t>2.3.2.Expiration of healthcare provider license</t>
  </si>
  <si>
    <t>2.3.2. انتهاء صلاحية ترخيص مقدم الرعاية الصحية</t>
  </si>
  <si>
    <t xml:space="preserve">2.3.3.Inappropriate attendance </t>
  </si>
  <si>
    <t xml:space="preserve">2.3.3. حضور غير مناسب </t>
  </si>
  <si>
    <t>2.3.4.Poor hand-hygiene</t>
  </si>
  <si>
    <t>2.3.4. سوء نظافة اليدين</t>
  </si>
  <si>
    <t>2.3.5.Improper practice of infection control recommendation</t>
  </si>
  <si>
    <t>2.3.5. ممارسة غير سليمة لتوصيات مكافحة العدوى</t>
  </si>
  <si>
    <t>3.1.1.Paperwork delays</t>
  </si>
  <si>
    <t>3.1.1.تأخير في إنجاز الأوراق</t>
  </si>
  <si>
    <t>3.1.2.Duty manager not available</t>
  </si>
  <si>
    <t>3.1.2. عدم توفر مدير المناوبة</t>
  </si>
  <si>
    <t>3.1.3.Facility guidelines compliance</t>
  </si>
  <si>
    <t>3.1.3. الامتثال لإرشادات المنشأة</t>
  </si>
  <si>
    <t>3.1.4.Required Service not obtained</t>
  </si>
  <si>
    <t>3.1.4. عدم الحصول على الخدمة المطلوبة</t>
  </si>
  <si>
    <t>3.1.5.Information boards not available</t>
  </si>
  <si>
    <t>3.1.5.I عدم توفر لوحات المعلومات</t>
  </si>
  <si>
    <t>3.1.6.Prices list not available</t>
  </si>
  <si>
    <t>3.1.6. عدم توفر قائمة الأسعار</t>
  </si>
  <si>
    <t>3.1.7.Non-compliance with visiting hours policy</t>
  </si>
  <si>
    <t>3.1.7. عدم الالتزام بمواعيد الزيارة سياسة غير كافية</t>
  </si>
  <si>
    <t>3.1.8.Inadequate reception service</t>
  </si>
  <si>
    <t>3.1.8. خدمة استقبال غير كافية</t>
  </si>
  <si>
    <t>3.1.9.Inadequate call center service</t>
  </si>
  <si>
    <t>3.1.9. خدمة مركز اتصال غير كافية</t>
  </si>
  <si>
    <t>3.2.1.Poor environment</t>
  </si>
  <si>
    <t>3.2.1. بيئة سيئة</t>
  </si>
  <si>
    <t>3.2.2.Poor cleanliness/sanitizing</t>
  </si>
  <si>
    <t>3.2.2.نظافة/تعقيم سيئة</t>
  </si>
  <si>
    <t>3.2.3.Poor accommodation</t>
  </si>
  <si>
    <t>3.2.3. إقامة سيئة</t>
  </si>
  <si>
    <t>3.2.4.Poor Food service</t>
  </si>
  <si>
    <t>3.2.4. خدمة طعام سيئة</t>
  </si>
  <si>
    <t>3.2.5.Noisy Environment</t>
  </si>
  <si>
    <t>3.2.5. بيئة صاخبة</t>
  </si>
  <si>
    <t>3.2.6.Poor geographical location</t>
  </si>
  <si>
    <t>3.2.6. موقع جغرافي سيئ</t>
  </si>
  <si>
    <t>3.2.7.Inadequate waiting rooms</t>
  </si>
  <si>
    <t>3.2.7. غرف انتظار غير كافية</t>
  </si>
  <si>
    <t>3.2.8.Building is not accessible for people with special needs</t>
  </si>
  <si>
    <t>3.2.8. المبنى غير مُهيأ لذوي الاحتياجات الخاصة</t>
  </si>
  <si>
    <t>3.2.9.Failure of Elevators</t>
  </si>
  <si>
    <t>3.2.9.تعطل المصاعد</t>
  </si>
  <si>
    <t>3.2.10.Elevators not available</t>
  </si>
  <si>
    <t>3.2.10. المصاعد غير متوفرة</t>
  </si>
  <si>
    <t>3.2.11.Heating, Ventilation, Air condition (HVAC) Failure</t>
  </si>
  <si>
    <t xml:space="preserve">3.2.11. عطل في التدفئة والتهوية وتكييف الهواء </t>
  </si>
  <si>
    <t>3.2.12.Disruption of power supply</t>
  </si>
  <si>
    <t>3.2.12. انقطاع التيار الكهربائي</t>
  </si>
  <si>
    <t>3.2.13.Water supply issues</t>
  </si>
  <si>
    <t>3.2.13. مشاكل في إمدادات المياه</t>
  </si>
  <si>
    <t>3.2.14.Water leaks</t>
  </si>
  <si>
    <t xml:space="preserve">3.2.14. تسربات مياه  </t>
  </si>
  <si>
    <t>3.2.15.Overflow of sewage</t>
  </si>
  <si>
    <t>3.2.15. فيضان مياه الصرف الصحي</t>
  </si>
  <si>
    <t>3.3.1.No security staff in the building</t>
  </si>
  <si>
    <t>3.3.1. ا يوجد أفراد أمن في المبنى</t>
  </si>
  <si>
    <t>3.3.2.Poor security response</t>
  </si>
  <si>
    <t>3.3.2. استجابة أمنية ضعيفة</t>
  </si>
  <si>
    <t>3.3.3.Blocked access to fire fighting equipment</t>
  </si>
  <si>
    <t>3.3.3. صعوبة الوصول إلى معدات مكافحة الحرائق</t>
  </si>
  <si>
    <t>3.3.4.Fire and safety hazards</t>
  </si>
  <si>
    <t>3.3.4. مخاطر الحريق والسلامة</t>
  </si>
  <si>
    <t>3.3.5.Exposed electric wiring</t>
  </si>
  <si>
    <t>3.3.5. أسلاك كهربائية مكشوفة</t>
  </si>
  <si>
    <t>3.3.6.Blocked access to emergency doors</t>
  </si>
  <si>
    <t>3.3.6. صعوبة الوصول إلى أبواب الطوارئ</t>
  </si>
  <si>
    <t>3.3.7.Smoking policy violation</t>
  </si>
  <si>
    <t>3.3.7.مخالفة سياسة التدخين</t>
  </si>
  <si>
    <t>3.3.8.Theft and lost</t>
  </si>
  <si>
    <t>3.3.8. سرقة وفقدان</t>
  </si>
  <si>
    <t>3.3.9.Lack of parking slots</t>
  </si>
  <si>
    <t>3.3.9.نقص في مواقف السيارات</t>
  </si>
  <si>
    <t>3.3.10.Drop off and pick up points issues</t>
  </si>
  <si>
    <t>3.3.10. مشاكل في نقاط التسليم والاستلام</t>
  </si>
  <si>
    <t>3.4.1.Pay a fee to open a file</t>
  </si>
  <si>
    <t xml:space="preserve">3.4.1. دفع رسوم لفتح ملف </t>
  </si>
  <si>
    <t>3.4.2.Miscalculation</t>
  </si>
  <si>
    <t>3.4.2 خطأ في الحساب</t>
  </si>
  <si>
    <t>3.4.3.Calculate Additional amount</t>
  </si>
  <si>
    <t>3.4.3. حساب مبلغ إضافي</t>
  </si>
  <si>
    <t>3.4.4.Reimbursements issues</t>
  </si>
  <si>
    <t>3.4.4.مشاكل في التعويضات</t>
  </si>
  <si>
    <t>3.4.5.Pricing variations</t>
  </si>
  <si>
    <t>3.4.5. اختلافات في الأسعار</t>
  </si>
  <si>
    <t>3.4.6.Unnecessary health services</t>
  </si>
  <si>
    <t>3.4.6. خدمات صحية غير ضرورية</t>
  </si>
  <si>
    <t>3.5.1.Insufficient staffing</t>
  </si>
  <si>
    <t>3.5.1. نقص في عدد الموظفين</t>
  </si>
  <si>
    <t>3.5.2.Specialty not available</t>
  </si>
  <si>
    <t>3.5.2. عدم توفر الخدمات المتخصصة</t>
  </si>
  <si>
    <t>3.5.3.Disability specialized staff not available</t>
  </si>
  <si>
    <t>3.5.3. عدم توفر موظفين متخصصين في شؤون ذوي الإعاقة متاح</t>
  </si>
  <si>
    <t>3.5.4.Staff not wearing badges/ID</t>
  </si>
  <si>
    <t>3.5.4. الموظفون لا يرتدون شارات/بطاقات هوية</t>
  </si>
  <si>
    <t>3.5.5.Dress code violation</t>
  </si>
  <si>
    <t>3.5.5. مخالفة قواعد اللباس</t>
  </si>
  <si>
    <t>3.6.1.Medical supply shortage</t>
  </si>
  <si>
    <t>3.6.1. نقص في المستلزمات الطبية</t>
  </si>
  <si>
    <t>3.6.2.Equipment shortage</t>
  </si>
  <si>
    <t>3.6.2. نقص في المعدات</t>
  </si>
  <si>
    <t>3.6.3.Wheelchairs shortage</t>
  </si>
  <si>
    <t>3.6.3 نقص في الكراسي المتحركة</t>
  </si>
  <si>
    <t>3.6.4.Isolation room shortage</t>
  </si>
  <si>
    <t>3.6.4. نقص في غرف العزل</t>
  </si>
  <si>
    <t>3.6.5.Unavailable Beds</t>
  </si>
  <si>
    <t>3.6.5. أسرّة غير متاحة</t>
  </si>
  <si>
    <t>3.6.6.Unavailable Pre-marital test</t>
  </si>
  <si>
    <t>3.6.6. فحص ما قبل الزواج غير متاح</t>
  </si>
  <si>
    <t>3.6.7.Unavailable ambulance</t>
  </si>
  <si>
    <t>3.6.7. سيارة إسعاف غير متاحة</t>
  </si>
  <si>
    <t>3.6.8.Translation service not available</t>
  </si>
  <si>
    <t>3.6.8. خدمة الترجمة غير متاحة</t>
  </si>
  <si>
    <t>3.7.1.Patient file issues</t>
  </si>
  <si>
    <t>3.7.1. مشاكل في ملفات المرضى</t>
  </si>
  <si>
    <t>3.7.2.Incorrect medical records</t>
  </si>
  <si>
    <t>3.7.2.سجلات طبية غير صحيحة</t>
  </si>
  <si>
    <t>3.7.3.Medical report issues</t>
  </si>
  <si>
    <t>3.7.3. مشاكل في التقارير الطبية</t>
  </si>
  <si>
    <t>3.7.4.Birth registry issues</t>
  </si>
  <si>
    <t>3.7.4. مشاكل في سجل المواليد</t>
  </si>
  <si>
    <t>3.7.5.Death registry issues</t>
  </si>
  <si>
    <t>3.7.5. مشاكل في سجل الوفيات</t>
  </si>
  <si>
    <t>3.7.6.Lab results issues</t>
  </si>
  <si>
    <t>3.7.6. مشاكل في نتائج المختبر</t>
  </si>
  <si>
    <t>3.7.7.Sick leave issues</t>
  </si>
  <si>
    <t>3.7.7. مشاكل في الإجازات المرضية</t>
  </si>
  <si>
    <t>4.1.1.Appointment scheduling refusal</t>
  </si>
  <si>
    <t>4.1.1. رفض تحديد المواعيد</t>
  </si>
  <si>
    <t>4.1.2.Poor availability and scheduling</t>
  </si>
  <si>
    <t>4.1.2. ضعف التوافر والجدولة</t>
  </si>
  <si>
    <t>4.1.3.Patient admission refusal</t>
  </si>
  <si>
    <t>4.1.3. رفض قبول المرضى</t>
  </si>
  <si>
    <t>4.1.4.Appointment delay</t>
  </si>
  <si>
    <t>4.1.4. تأخير في المواعيد</t>
  </si>
  <si>
    <t>4.1.5.Appointment cancellation</t>
  </si>
  <si>
    <t>4.1.5. إلغاء المواعيد</t>
  </si>
  <si>
    <t>4.1.6.Scheduling far appointment</t>
  </si>
  <si>
    <t>4.1.6. تحديد موعد بعيد</t>
  </si>
  <si>
    <t>4.1.7.Scheduling errors</t>
  </si>
  <si>
    <t>4.1.7 أخطاء في الجدولة</t>
  </si>
  <si>
    <t xml:space="preserve">4.2.1.Random reception of patients </t>
  </si>
  <si>
    <t>4.2.1. استقبال عشوائي للمرضى</t>
  </si>
  <si>
    <t>4.2.2.Unnecessary admission</t>
  </si>
  <si>
    <t xml:space="preserve">4.2.2. قبول غير ضروري </t>
  </si>
  <si>
    <t>4.2.3.Patient detentionا</t>
  </si>
  <si>
    <t>4.2.3. احتجاز المرضى</t>
  </si>
  <si>
    <t>4.3.1.Delay in admitting patient</t>
  </si>
  <si>
    <t>4.3.1. تأخير في قبول المرضى</t>
  </si>
  <si>
    <t>4.3.2.Examination delay in emergency</t>
  </si>
  <si>
    <t>4.3.2. تأخير في الفحص في قسم الطوارئ</t>
  </si>
  <si>
    <t>4.3.3.Examination delay</t>
  </si>
  <si>
    <t>4.3.3. تأخير في الفحص</t>
  </si>
  <si>
    <t>4.3.4.Diagnosis delay</t>
  </si>
  <si>
    <t>4.3.4.  تأخير في التشخيص</t>
  </si>
  <si>
    <t>4.3.5.Delayed test result</t>
  </si>
  <si>
    <t>4.3.5. تأخير في نتائج الاختبارات</t>
  </si>
  <si>
    <t>4.3.6.Treatment delay</t>
  </si>
  <si>
    <t>4.3.6 تأخير في العلاج</t>
  </si>
  <si>
    <t>4.3.7.Surgical intervention delay</t>
  </si>
  <si>
    <t>4.3.7. تأخير في التدخل الجراحي</t>
  </si>
  <si>
    <t>4.3.8.Vaccinating delay</t>
  </si>
  <si>
    <t>4.3.8.  تأخير في التطعيم</t>
  </si>
  <si>
    <t>4.3.9.Delay in discharging patient</t>
  </si>
  <si>
    <t>4.3.9. تأخير في تخريج المرضى</t>
  </si>
  <si>
    <t>4.3.10.Delay of releasing deceased body</t>
  </si>
  <si>
    <t>4.3.10. تأخير في تسليم جثمان المتوفى رفض الإحالة</t>
  </si>
  <si>
    <t>4.4.1.Patient referral refusal</t>
  </si>
  <si>
    <t>4.4.1. رفض إحالة المريض</t>
  </si>
  <si>
    <t>4.4.2.Delay in patient transfer</t>
  </si>
  <si>
    <t xml:space="preserve">4.4.2.تأخير في نقل المريض  </t>
  </si>
  <si>
    <t>5.1.1.Miscommunication with Patient</t>
  </si>
  <si>
    <t xml:space="preserve">5.1.1. سوء التواصل مع المريض </t>
  </si>
  <si>
    <t>5.1.2.Poor provider-patient communication</t>
  </si>
  <si>
    <t>5.1.2. ضعف التواصل بين مقدم الرعاية والمريض</t>
  </si>
  <si>
    <t>5.1.3.Not involving patient in clinical decisions</t>
  </si>
  <si>
    <t>5.1.3. عدم إشراك المريض في القرارات السريرية</t>
  </si>
  <si>
    <t>5.1.4.Failure to clarify patient case to his family</t>
  </si>
  <si>
    <t>5.1.4. عدم توضيح حالة المريض لعائلته</t>
  </si>
  <si>
    <t>5.2.1.Deficient Information</t>
  </si>
  <si>
    <t>5.2.1. نقص المعلومات</t>
  </si>
  <si>
    <t>5.2.2.Communication of wrong information</t>
  </si>
  <si>
    <t>5.2.2.نقل معلومات خاطئة</t>
  </si>
  <si>
    <t>6.1.1.Inadequate emotional support</t>
  </si>
  <si>
    <t>6.1.1. عدم كفاية الدعم النفسي</t>
  </si>
  <si>
    <t>6.1.2.Neglect</t>
  </si>
  <si>
    <t>6.1.2. إهمال</t>
  </si>
  <si>
    <t>6.2.1.Inappropriate/aggressive behavior</t>
  </si>
  <si>
    <t>6.2.1. سلوك غير لائق/عدواني</t>
  </si>
  <si>
    <t>6.2.2.Provider assaulted patient</t>
  </si>
  <si>
    <t>6.2.2. اعتداء مقدم الرعاية على المريض</t>
  </si>
  <si>
    <t>6.2.3.Molesting a patientا</t>
  </si>
  <si>
    <t>6.2.3 التحرش بالمريض</t>
  </si>
  <si>
    <t>6.2.4.Discrimination</t>
  </si>
  <si>
    <t>6.2.4. تمييز</t>
  </si>
  <si>
    <t>6.2.5.No apology to the patient</t>
  </si>
  <si>
    <t>6.2.5.عدم تقديم اعتذار للمريض</t>
  </si>
  <si>
    <t>6.3.1.Breach of confidentiality</t>
  </si>
  <si>
    <t>6.3.1. انتهاك السرية</t>
  </si>
  <si>
    <t>6.3.2.Breach of patient privacy</t>
  </si>
  <si>
    <t>6.3.2. انتهاك خصوصية المريض</t>
  </si>
  <si>
    <t>6.4.1.Consent not explained</t>
  </si>
  <si>
    <t>6.4.1. عدم شرح الموافقة</t>
  </si>
  <si>
    <t>6.4.2.No/Invalid consent obtained</t>
  </si>
  <si>
    <t>6.4.2. عدم الحصول على موافقة/عدم صحة الموافقة</t>
  </si>
  <si>
    <t>Week</t>
  </si>
  <si>
    <t>No.</t>
  </si>
  <si>
    <t>رقم الشكوى</t>
  </si>
  <si>
    <t>رقم الملف</t>
  </si>
  <si>
    <t>جهة الشكوى</t>
  </si>
  <si>
    <t>الموقع</t>
  </si>
  <si>
    <t>القسم الرئيس</t>
  </si>
  <si>
    <t>القسم الفرعي</t>
  </si>
  <si>
    <t>تاريخ إستلام الشكوى</t>
  </si>
  <si>
    <t>المدخل</t>
  </si>
  <si>
    <t>Time line</t>
  </si>
  <si>
    <t>إرسال نموذج الشكوى</t>
  </si>
  <si>
    <t xml:space="preserve">Employee </t>
  </si>
  <si>
    <t>تحرير الشكوى</t>
  </si>
  <si>
    <t>تفعيل الشكوى</t>
  </si>
  <si>
    <t>تم ارسال الشكوى</t>
  </si>
  <si>
    <t>الوقت بين التحرير والارسال</t>
  </si>
  <si>
    <t>First Reminder Sent</t>
  </si>
  <si>
    <t>الوقت بين اول ايميل والارسال</t>
  </si>
  <si>
    <t>Second Reminder Sent</t>
  </si>
  <si>
    <t>الوقت بين ثاني ايميل والاول</t>
  </si>
  <si>
    <t>Escalated</t>
  </si>
  <si>
    <t xml:space="preserve">Reason of Escalation </t>
  </si>
  <si>
    <t>الوقت بين التصعيد والارسال</t>
  </si>
  <si>
    <t>Closed</t>
  </si>
  <si>
    <t>الوقت بين الاغلاق والارسال</t>
  </si>
  <si>
    <t>تاريخ الرد</t>
  </si>
  <si>
    <t>الوقت بين الرد والارسال</t>
  </si>
  <si>
    <t>Resolved</t>
  </si>
  <si>
    <t>الوقت بين المعالجة و الارسال</t>
  </si>
  <si>
    <t>ID</t>
  </si>
  <si>
    <t>اسم الشخص المشتكى عليه - ان وجد</t>
  </si>
  <si>
    <t>Domain</t>
  </si>
  <si>
    <t>محتوى الشكوى (عربي)</t>
  </si>
  <si>
    <t>محتوى الشكوى (English)</t>
  </si>
  <si>
    <t>Satisfied/Dissatisfied</t>
  </si>
  <si>
    <t>The Rightful Side</t>
  </si>
  <si>
    <t>Recommendation/Action plan</t>
  </si>
  <si>
    <t>Date</t>
  </si>
  <si>
    <t>Time</t>
  </si>
  <si>
    <t>Employee Name</t>
  </si>
  <si>
    <t>Number of complaints</t>
  </si>
  <si>
    <t>Total Percentage</t>
  </si>
  <si>
    <t>More than 72 hours</t>
  </si>
  <si>
    <t>Total</t>
  </si>
  <si>
    <t>CCHI</t>
  </si>
  <si>
    <t>MOH</t>
  </si>
  <si>
    <t>Patient Relatives</t>
  </si>
  <si>
    <t>In-Patient</t>
  </si>
  <si>
    <t>Out-Patient</t>
  </si>
  <si>
    <t>ER</t>
  </si>
  <si>
    <t>Medical</t>
  </si>
  <si>
    <t>Admin</t>
  </si>
  <si>
    <t>Nursing</t>
  </si>
  <si>
    <t xml:space="preserve">Nursing </t>
  </si>
  <si>
    <t xml:space="preserve">Support Services </t>
  </si>
  <si>
    <t>Number of delays in sending the complaint (delay in activation)</t>
  </si>
  <si>
    <t>Percentage</t>
  </si>
  <si>
    <t>Activated within two hours</t>
  </si>
  <si>
    <t>الشكاوي المصعدة</t>
  </si>
  <si>
    <t>خلال 72</t>
  </si>
  <si>
    <t>مبكرة</t>
  </si>
  <si>
    <t>متأخرة</t>
  </si>
  <si>
    <t>الموظف المسؤول</t>
  </si>
  <si>
    <t>Average</t>
  </si>
  <si>
    <t>عيادات النساء والولادة</t>
  </si>
  <si>
    <t>عيادات الأسنان</t>
  </si>
  <si>
    <t>Patients</t>
  </si>
  <si>
    <t>قسم الأشعة</t>
  </si>
  <si>
    <t>وحدة العناية المركزة</t>
  </si>
  <si>
    <t>عيادات الأنف والأذن والحنجرة (أطفال)</t>
  </si>
  <si>
    <t>عيادات الباطنية</t>
  </si>
  <si>
    <t>الشكاوي المغلقة</t>
  </si>
  <si>
    <t>1st Half</t>
  </si>
  <si>
    <t>قسم التخدير</t>
  </si>
  <si>
    <t>2nd Half</t>
  </si>
  <si>
    <t>قسم المختبر</t>
  </si>
  <si>
    <t>Support Services</t>
  </si>
  <si>
    <t>Total Escalated</t>
  </si>
  <si>
    <t>Total Closed</t>
  </si>
  <si>
    <t>Non-Medical</t>
  </si>
  <si>
    <t>قسم المواعيد</t>
  </si>
  <si>
    <t>قسم الموافقات الطبية</t>
  </si>
  <si>
    <t>استقبال العيادات الخارجية</t>
  </si>
  <si>
    <t>المدير المناوب</t>
  </si>
  <si>
    <t>قسم الأمن</t>
  </si>
  <si>
    <t>قسم التقارير الطبية</t>
  </si>
  <si>
    <t>قسم المالية</t>
  </si>
  <si>
    <t>تمريض قسم الإفاقة</t>
  </si>
  <si>
    <t>تمريض وحدة العناية المركزة</t>
  </si>
  <si>
    <t>تمريض تنويم النساء والولادة</t>
  </si>
  <si>
    <t>تمريض وحدة العناية المركزة - أطفال</t>
  </si>
  <si>
    <t>تمريض الطوارئ</t>
  </si>
  <si>
    <t>تمريض العيادات الخارجية</t>
  </si>
  <si>
    <t>تمريض تنويم الباطنية</t>
  </si>
  <si>
    <t>مراجع</t>
  </si>
  <si>
    <t>العيادات الخارجية</t>
  </si>
  <si>
    <t>الطبي</t>
  </si>
  <si>
    <t>امال القحطاني</t>
  </si>
  <si>
    <t>انتظرنا لمده ساعه ونص دون ان يتم الامر وعند الاستفسار يتم ابلاغي بان انظر خمص دقائق وتتم المماطله</t>
  </si>
  <si>
    <t>we waited for an hour and half without anything beign done, and whenever I asked for an update, I was told to wait five minutes, which kept turing into delays</t>
  </si>
  <si>
    <t>ذوي المراجع</t>
  </si>
  <si>
    <t>الطوارئ</t>
  </si>
  <si>
    <t>أطباء الطوارئ</t>
  </si>
  <si>
    <t>تهاني عبدالله القرني</t>
  </si>
  <si>
    <t>وزارة الصحة</t>
  </si>
  <si>
    <t>التنويم</t>
  </si>
  <si>
    <t>الإداري</t>
  </si>
  <si>
    <t>إدارة التنويم</t>
  </si>
  <si>
    <t>تم حضور الممرضه ليتم إزالة الكانيولا ولكن تم عمل تمديد تنويم من قبل المريضه لذلك لم يتم ازالتها وعند الرفض من قبل شركة التأمين تم طلب الخروج الممرضه ولم يتم الانتظار لحين إزالة الكانيولا</t>
  </si>
  <si>
    <t>The nurse was present to remove the cannula, but the patient had requested an extension, so it was removed, but the insurance company refused. The nurse was asked to leave and was not allowed to wait for the cannula to be removed.</t>
  </si>
  <si>
    <t>بتاريخ 29 ديسمبر 2022 تم حضوري الى قسم الطوارئ ،ا ابني يعاني من بداية ازمة ربو ولم يتم استقبالنا من قبل المدير
المناوب حيث تم التعامل مي بطريقه غير لائقه وتم ابلاغ موظف الاستقبال من قبل المدير المناوب بعدم استقبال ابني
وذلك بسبب مشادتنا بالحديث بعد اخباري بالانتظار لمدة ساعه .</t>
  </si>
  <si>
    <t>On December 29, 2022, I went to the emergency department. My son was experiencing the onset of an asthma attack, but we were not seen by the on-duty manager. I was treated inappropriately, and the manager instructed the receptionist not to see my son. This was due to an argument we had after I was told to wait for an hour.</t>
  </si>
  <si>
    <t>التمريض</t>
  </si>
  <si>
    <t>تمريض التخدير</t>
  </si>
  <si>
    <t>عيادات الصدرية</t>
  </si>
  <si>
    <t>عيادات جراحة الأنف وأذن وحنجرة</t>
  </si>
  <si>
    <t>الخدمات المساندة</t>
  </si>
  <si>
    <t>قسم المطبخ</t>
  </si>
  <si>
    <t>763</t>
  </si>
  <si>
    <t>فني تخطيط المخ والأعصاب</t>
  </si>
  <si>
    <t>قسم النظافة</t>
  </si>
  <si>
    <t>قسم السنترال</t>
  </si>
  <si>
    <t>قسم الحضانة</t>
  </si>
  <si>
    <t>تمريض تنويم الأطفال</t>
  </si>
  <si>
    <t>عيادات الجلدية</t>
  </si>
  <si>
    <t>ALHH.0030059140</t>
  </si>
  <si>
    <t>استقبال الطوارئ</t>
  </si>
  <si>
    <t>ابرار الشمري</t>
  </si>
  <si>
    <t>مجلس الضمان الصحي</t>
  </si>
  <si>
    <t>تنويم النساء والولادة</t>
  </si>
  <si>
    <t>عيادات جراحة العظام</t>
  </si>
  <si>
    <t>عيادات الجهاز الهضمي والمناظير</t>
  </si>
  <si>
    <t>قسم الجهاز الهمضي و الكبد والمناظير</t>
  </si>
  <si>
    <t>قسم الصيدلية</t>
  </si>
  <si>
    <t>تنويم الأطفال</t>
  </si>
  <si>
    <t>قسم العلاج الطبيعي</t>
  </si>
  <si>
    <t>فني فحص النظر</t>
  </si>
  <si>
    <t>لم يتم رفع الاجازه المرضيه على منصه صحه</t>
  </si>
  <si>
    <t>The sick leave certificate has not been uploaded to the Seha platform.</t>
  </si>
  <si>
    <t xml:space="preserve">تهاني عبدالله القرني </t>
  </si>
  <si>
    <t>I faced many issues with the nurse. the nurse’s behavior was unprofessional and uncooperative. She
raised her voice and talked to me in an inappropriate and talked with incomprehensible words</t>
  </si>
  <si>
    <t>واجهتُ العديد من المشاكل مع الممرضة. كان سلوكها غير مهني وغير متعاون. رفعت صوتها وتحدثت معي بأسلوب غير لائق وبكلمات غير مفهومة.</t>
  </si>
  <si>
    <t xml:space="preserve"> رفض علاج الوالد لعدم وجود تخصص الكبد في المستشفى وتم رفض اعطائي تقرير ليتم تحويله الى مستشفى اخر
بالاضافة الى تم رفض اعطائي ارقام تواصل للاطباء</t>
  </si>
  <si>
    <t>My father was refused treatment because the hospital lacked a liver specialist, and I was refused a referral report to another hospital.
Furthermore, I was refused contact information for the doctors.</t>
  </si>
  <si>
    <t>My temperature was high, reaching 38 degrees. I waited for the doctor for an hour and a half, and he didn't call my name, despite going out to take patients to other places. He could have directed them or asked the nurses to do so. Not to mention the coldness of the place, which worsened my condition.</t>
  </si>
  <si>
    <t>حرارتي مرتفعه تصل الى 38درجه انتظرت الدكتور حتى ساعه ونصف ولم ينادي على اسمي بغض النظر عن خروجه لتوصيل مرضى الى اماكن مع العلم كان بامكانه توجيهم او الطلب من الممرضى بفعل ذلك وناهيك عن بروده المكان مما اساء الى حالتي الصحيه اكثر</t>
  </si>
  <si>
    <t xml:space="preserve">امال القحطاني </t>
  </si>
  <si>
    <t>تم تحضير وجبة العشاء يوم الثلاثاء حيث تم تقديم البيتزا ولم يكن الشكل صالح للاكل ولكن تم تناولها وفي اليوم التالي الاربعاء 4/1/2023 في تمام الساعة التاسعه تم تقديم وجبة عشاء ووجد بداخل السلطة حشرة وليست حشرة خضار
حيث تم التحدث مع المسوؤله بالقسم وتم حضور مشرفة قسم المطبخ لرؤيه الوجبه ايضا حيث تم انتظار التعاون مع
المشكله ولكن لم يكن هناك اي تواصل معي من قبلهم بعد ذلك علما انه تم ارفاق صور ليتم توضيح المشكله</t>
  </si>
  <si>
    <t xml:space="preserve">Lunch was prepared on Tuesday, where pizza was served, and it did not look edible, but it was eaten. The following day, Wednesday, April 1, 2023, at nine o'clock, dinner was served, and I found an insect-infested salad and non-insect vegetables.I spoke with the department head, and the kitchen supervisor also came to see the meal. I expected them to cooperate with me regarding the problem, but there has been no further communication from them. Please note that photos were attached to illustrate the issue.
</t>
  </si>
  <si>
    <t xml:space="preserve">تم عمل اشعه صوتيه للثديين بتاريخ 9 نوفمبر 2022 ولم يتم ذكر التفاصيل نتيجه الثدي الايسر حيث تم عمل اشعه اخرى بمستشفى اخر وثبت وجود ورم في الثدي الايسر </t>
  </si>
  <si>
    <t xml:space="preserve">A breast ultrasound was performed on November 9, 2022, but details regarding the left breast were not mentioned. A subsequent ultrasound at another hospital confirmed the presence of a tumor in the left breast.
</t>
  </si>
  <si>
    <t>بتاريخ 8 يناير 2022 بعد الانتهاء من عمل الاجراء المطلوب مع طبيبه التخطيط ساجده تواصلت ساجده مع الطبيب فواز الحسين لابلاغنا بالنتيجه حيث تم انتظارنا اكثر من ربع ساعه استاذنت ساجده للذهاب لدوره المياه لحين حضور الطبيب ولكن عند حضوره تم التعامل معي بطريقه غير لائقه وذلك لذهابي لدوره المياه ولما لم اذهب سابقا وابلغ ساجده بانه سيذهب ,ويعود بعد نصف ساعه على الرغم ان حالتي لاتستطيع البقاء في الانتظار لوقت طويل مما ادى الى استيائي الشديد ومغادرتي</t>
  </si>
  <si>
    <t>On January 8, 2022, after completing the required procedure with her planning doctor, Sajida, Sajida contacted Dr. Fawaz Al-Hussein to inform us of the result. We waited for more than fifteen minutes. Sajida excused herself to go to the restroom while awaiting the doctor's arrival. However, upon his arrival, I was treated inappropriately for going to the restroom and for not going earlier. He then informed Sajida that he would be going.
.He returned after half an hour, even though my condition didn't allow me to wait that long, which led to my extreme frustration and my departure.</t>
  </si>
  <si>
    <t xml:space="preserve">اعطاء المريض الاهتمام الذي يستحقه والخدمه المطلوب من كل العاملين والمستشفى ككل كما ينبغي وحسب الاجراءات القانونيه </t>
  </si>
  <si>
    <t>Giving the patient the attention they deserve and the required service from all staff and the hospital as a whole, as is proper and in accordance with legal procedures.</t>
  </si>
  <si>
    <t>تهاني عبداله القرني</t>
  </si>
  <si>
    <t>لم يتم الاستجابه لي بخصوص طلب تواصلي مع الدكتور وتم الاتصال لاكثر من مره بالعياده ويتم اغلاق السماعه لاكثر من مره وحصلت اكثر من يوم</t>
  </si>
  <si>
    <t xml:space="preserve">My request to contact the doctor went unanswered, and I called the clinic multiple times, but the phone kept hanging up. This happened more than once a day.
</t>
  </si>
  <si>
    <t>6:59: PM</t>
  </si>
  <si>
    <t>THEY PUT A WRONG NAME ON MY BABY, INEED TO DO A LAB REST TO MAKE SURE IF THIS MYBABY OR NOT</t>
  </si>
  <si>
    <t xml:space="preserve">لقد وضعوا اسمًا خاطئًا على طفلي، أحتاج إلى إجراء فحص مخبري للتأكد مما إذا كان هذا طفلي أم لا.
</t>
  </si>
  <si>
    <t>تم رفع اكواد تحاليل خاطئة من قبل موظفه الكاملين بعد انتظار ساعتين وتم ابلاغي بذلك من قبل شركة البسيطين بعد الاتصال عليهم راجعت يوم الجمعه في الليل لاستلام الحليب ذهبت الي شكرات وبلغني ان اتوجه للصيدليه لا تسلم الحليب وبعد توجهي للصيدليه ابلغني الصيدلي ان الحليب غير متوفر راجع التقارير وبعدها الموافقات ورحت التقارير وبعد ذهابي للموافقات الطبيه لطلب تحويل ابلغتني الموظفه بكل ثقه لا يوجد تحويل اذهب الى الصيدليه مباشره وبعد التاكيد  لى الموظفه عن اهميت طلب التحويل جاوبت بكل ثقه لا داعي للتحويل وبعد خروجي من المستشفى و التوجه كههداليه وبعد انظار ساعه وانا في انتظار الموافقه من التامين ارسل رد انه بحاجه الى طلب التحويل بكل بساطه وبعد ٨ محاولات بالاتصال على قسم الموافقات دون اي استجابه ما في احد يرد</t>
  </si>
  <si>
    <t xml:space="preserve">Incorrect test codes were uploaded by a Kamleen employee after a two-hour wait, and I was informed of this by Al-Basteen Company after contacting them. I went back on Friday night to pick up the milk. I went to Shukrat and they told me to go to the pharmacy; they wouldn't deliver the milk. After going to the pharmacy, the pharmacist told me that the milk was unavailable and to check the reports and then the approvals. I went to the reports department and then to the medical approvals department to request a referral. The employee confidently told me there was no referral available and to go directly to the pharmacy. After confirmation When I asked the employee about the importance of the transfer request, she confidently replied that there was no need. After leaving the hospital and heading to the clinic, and after waiting for an hour for approval from the insurance company, they simply replied that they needed a transfer request. After eight attempts to contact the approvals department, there was no response; no one answered.
</t>
  </si>
  <si>
    <t>تنومت يوم الخميس تاريخ 12 يناير 2023 غرفه 4137 تم احضار وجبه الفطور شاملة شوكه طعام فيها بقايا اكل وغير نظيفه</t>
  </si>
  <si>
    <t>I was admitted on Thursday, January 12, 2023, to room 4137. Breakfast was brought, including a fork with food remnants and it was unclean.</t>
  </si>
  <si>
    <t>تم التعامل معي بطريقة غير مهنية من قبل الطبيبة لمعالجه ولم تكن متعاونه معي حيث لم اتمكن من اخذ الاجابات والتوضيح الكامل على اسئلتي.</t>
  </si>
  <si>
    <t>I was treated unprofessionally by the doctor who treated me and she was not cooperative with me, as I was unable to get full answers and explanations to my questions.</t>
  </si>
  <si>
    <t>‏The nursing staff in the pedia ward department don't sterilize their hands, and used the same gloves while visiting more than one room at the same time. I talked with the nurse about it she wasn't care and don’t apologize</t>
  </si>
  <si>
    <t>لا يقوم طاقم التمريض في قسم الأطفال بتعقيم أيديهم، ويستخدمون نفس القفازات عند زيارة أكثر من غرفة في نفس الوقت. تحدثتُ مع الممرضة عن ذلك، لكنها لم تُبدِ أي اهتمام ولم تعتذر.</t>
  </si>
  <si>
    <t>‎ تم عمل اجراء على السن العلوي من قبل الطبيبة ربا وتم انكسار ابرتين في السن ولم تستطع العمل عليه بسبب الكسر وقدمت الدكتوره في وقتها الاعتذار للمريضه بسبب الضرر وتوقعنا ان الموضوع بسيط ولكن الان السن ملتهب وتم مراجعة الدكتوره عزه وابلغتنا ان السن ملتهب ويجب وجود جهاز معين للتمكن من العمل عليه ولايوجد الجهاز في مستشفى الحمادي ويوجد في عيادات خاصه لا تقبل التأمين وفقط الكاش ف هذا سبب الشكوى لان المريضه تعاني الان من نتيجه التهاب السن واريد من شكواي اصلاح السن في الحمادي او في مركز غيره اذا وجد او تحمل تكاليف الخلع وزرع سن مكانه.</t>
  </si>
  <si>
    <t xml:space="preserve">Procedures were performed on the ideal tooth by Dr. Ruba, and two needles broke in the tooth. The work was not affected by the broken nails. The doctor apologized to the patient for the damage.We thought it was a simple matter, but now the tooth is inflamed. We consulted Dr. Azza, who informed us that the tooth is inflamed and requires a specific device to operate on it, which is not available at Al Hammadi Hospital.
There are private clinics that do not accept insurance and only cash. This is the reason for the complaint because the patient is now suffering from the result of tooth inflammation. I want my complaint to fix the tooth at Al-Hammadi or at another center if there is one, or to bear the costs of extraction and implanting a tooth in its place.
</t>
  </si>
  <si>
    <t xml:space="preserve">The complaint was escalated due to the department's failure to respond.
</t>
  </si>
  <si>
    <t>‎تم حضوري بتاريخ 8 يناير 2023م حيث تم التعامل معي من قبل الطبيب باسلوب غير لائق ولم يتم الفحص علي من قبله بشكل دقيق مما ادى الى استياني من حضوري الى العياده.</t>
  </si>
  <si>
    <t>I attended on January 8, 2023, where I was treated inappropriately by the doctor and he did not examine me thoroughly, which led to my dissatisfaction with my attendance at the clinic.</t>
  </si>
  <si>
    <t>Patient’s relatives</t>
  </si>
  <si>
    <t>on 17JAN2022 when I asked the nurse about my appointment because I was wetting more than one . hour she said wait and close the door without told me anything</t>
  </si>
  <si>
    <t>في ١٧ يناير ٢٠٢٢، عندما سألت الممرضة عن موعدي لأنني كنت انتظر لأكثر من ساعة، قالت لي انتظري وأغلقي الباب دون أن تخبرني بأي شيء.</t>
  </si>
  <si>
    <t>قبل عدة أيام قمت بالدخول لتطبيقكم لحجز موعد لابني في عيادة الجلدية، ولم أعرف كيفية الوصول لبيانات ابني في التطبيق، فقمت بحجز الموعد باسمي.
وبالأمس قمنا بالحضور للموعد، وأخبرنا الإخوة في الاستقبال بأن الموعد باسم الأب، ولكنه فعليًا للابن مبارك (0030059140ALHH)، وقد كانوا متعاونين وانتظرنا إلى أن دخلنا للطبيب.
وفي البداية استغرب وسألنا: كيف دخلتم؟ وهل عندكم موعد؟ وأفدته نعم، فقال إن الظاهر أمامه في برنامجكم (Walk-in) حسبما أتذكر، وأفدته أنني قمت بحجز الموعد باسمي (الأب).
وبعد ذلك قام بالكشف على ابني، وعندما نرغب بالكشف على منطقة الفخذ بالقرب من المنطقة الحساسة، كان الطفل يمتنع للاستحياء إلى أن أقنعناه (واستمر ذلك ما بين نصف دقيقة إلى 45 ثانية فقط لا أكثر)، وخلال تلك المدة كان الطبيب متضايقًا ويُشعرني بأن لديه مراجعين آخرين وأنه تأخر، والمفروض أنه ينتظر، وبعد ذلك قام بالكشف بسرعة ولا أعتقد أنه أخذ وقته الكافي في الكشف.
وبعد أن فرغنا من الكشف أفادنا بأن العلاج بالكي البارد، ولكنه سيكون مؤلمًا لطفل في عمره، وسألنا: هل سيتحمل؟ وأجبته: كيف لي أن أعرف؟ وسألناه أنا ووالدته عن أي طريقة أخرى، وأفاد أن هذا هو العلاج، ومن ثم سألته: هل يوجد أدوية؟ فقال يوجد كريم ومحلول يمكن وضعهما، ولكن المحلول حارق وقد يصل للمنطقة الحساسة للطفل.
وعند خروجنا سألته: هل ممكن بعد وضع الدواء أن أقوم بتغطية المنطقة بشاش أو لاصق لكي لا يصل الدواء للمنطقة الحساسة؟ فقال نعم، ويفضل ذلك، وأحسست أنه يجب عليّ السؤال لكي أستخرج المعلومة منه.
الخلاصة: أنا لست مسؤولًا عن إدخالنا له دون موافقته الكريمة، أو عن تأخره في العيادة، أو عن أن هناك مراجعين آخرين ينتظرون بعدنا، ولست من يجب عليه تلقي اللوم عن تلك الأشياء، وأكاد لا أثق في دقة تشخيصه، وسأقوم بزيارة طبيب آخر في مستشفى آخر للتأكد، وأنا نادم على هذه الزيارة.</t>
  </si>
  <si>
    <t>A few days ago, I accessed your application to book an appointment for my son at the dermatology clinic. I did not know how to access or enter my son’s details in the application, so I booked the appointment under my name.
Yesterday, we attended the appointment, and the reception staff informed us that the appointment was under the father’s name, but it was actually for the son, Mubarak (0030059140ALHH). They were cooperative, and we waited until we entered to see the doctor.
At the beginning, he seemed surprised and asked us, “How did you enter? Do you have an appointment?” I told him yes. He said that what appeared in your system was “Walk-in,” as I recall. I informed him that I had booked the appointment under my name (the father).
After that, he examined my son. When he wanted to examine the thigh area near the sensitive region, the child hesitated out of shyness until we convinced him (this lasted between half a minute to 45 seconds only, no more). During that time, the doctor appeared annoyed and made me feel that he had other patients waiting and that he was delayed, whereas he was supposed to wait. After that, he conducted the examination quickly, and I do not believe he took sufficient time for the examination.
After we finished, he informed us that the treatment is cryotherapy (cold cauterization), but that it would be painful for a child his age, and he asked us, “Will he تحمل it?” I replied, “How would I know?” My wife and I asked if there was any other method, and he said this is the treatment. Then I asked whether there were any medications. He said there is a cream and a solution that can be applied, but the solution is burning and may reach the child’s sensitive area.
When we were leaving, I asked him whether, after applying the medication, I could cover the area with gauze or a bandage so that the medicine would not reach the sensitive area. He said yes, and that it is preferable to do so. I felt that I had to ask in order to extract the information from him.
In conclusion, I am not responsible for being entered to see him without his prior approval, nor for his delay in the clinic, nor for the presence of other patients waiting after us. I am not the one who should bear the blame for those matters. I almost do not trust the accuracy of his diagnosis, and I will visit another doctor at another hospital to make sure. I regret this visit.</t>
  </si>
  <si>
    <t>جهل بالإجراءات وتخاذل في العمل وقلة الطاقم، لا يوجد سوى ممرضتين أجنبيتين وطبيبة سودانية وموظف سعودي، والجميع يعمل ببرود تام لا يمت لمعنى طوارئ بصلة، بالإضافة إلى أن الموجودين بالاستقبال ليس لديهم إلمام بالإجراءات.
مع العلم أني وضحت لهم الآلية المتبعة والمتفق عليها من قبل طبيب العيادة، بالإضافة إلى قلة النظافة وتواجد ذباب وناموس بشكل ملحوظ.</t>
  </si>
  <si>
    <t>Lack of knowledge of procedures, negligence at work, and shortage of staff. There are only two foreign nurses, a Sudanese female doctor, and a Saudi employee. Everyone works with complete indifference that has nothing to do with the concept of an emergency. In addition, the reception staff are not familiar with the procedures.
Although I explained to them the approved and agreed-upon process set by the clinic doctor, there is also a lack of cleanliness and the noticeable presence of flies and mosquitoes</t>
  </si>
  <si>
    <t>تم الاتصال بقسم الموافقات بتاريخ 16 يناير 2022م، ما يقارب الساعة الثالثة والنصف، لطلب رفع موافقة، حيث تم الطلب من الموظفة الأولى بالرد بخصوص موافقة أو رفض من الشركة، وصرحت لي أن الموضوع مو عندهم عند قسم التنويم، وتم الاتصال بقسم التنويم وأبلغوني ليس لهم علاقة بالموافقات، فتم الاتصال مرة أخرى بالموافقات حيث تم خدمتي ورفع طلب الموافقة، وعند استفساري عن اسم الموظفة الأولى تم إغلاق الخط.</t>
  </si>
  <si>
    <t>The approvals department was contacted on January 16, 2022, at approximately 3:30 PM to request the submission of an approval. The first employee was asked to respond regarding the approval or rejection from the company, and she stated that the matter was not with them but with the admission department. The admission department was then contacted, and they informed me that they had no relation to approvals. The approvals department was contacted again  where I was assisted and the approval request was submitted. When I inquired about the name of the first employee, the call was disconnected</t>
  </si>
  <si>
    <t>تم إجراء عمليه تبديل مفاصل بمبلغ 75 الف ريال والمستشفى الان يطالب بدفع 15 الف ريال لدخول الوالد في العنايه المركزه بعد العمليه حي لم يتم ابلاغنا بالخطه العلاجيه واحتمال زياده المبلغ</t>
  </si>
  <si>
    <t xml:space="preserve">A joint replacement surgery costing 75,000 riyals was performed, and the hospital is now demanding 15,000 riyals for my father's admission to the intensive care unit after the operation. We have not been informed of the treatment plan, and there is a possibility that the amount will increase.
</t>
  </si>
  <si>
    <t>المستفيده حامل و تعاني من ارتفاع إنزيمات الكبد و حصوات في المراره وتم تحويلها من قبل نساء وولاده وليس من قبل طبيب الباطنيه والمستفيده ترغب يكون تحويل من قبل طبيب الباطنيه فقط لاتحسب من قسم النساء والولاده علما بأن تم ابلاغها من المستشفى ان تحويل سيكون من قبل الباطنيه وليس النساء والولاده والمستفيده لم تدخل الشهر التاسع بتاريخ 2023-1-16</t>
  </si>
  <si>
    <t>The beneficiary is pregnant and suffers from elevated liver enzymes and gallstones, and she was referred by Obstetrics and Gynecology, not by the Internal Medicine doctor. The beneficiary wishes the referral to be from the Internal Medicine doctor only, and not counted under Obstetrics and Gynecology. It should be noted that she was informed by the hospital that the referral would be from Internal Medicine only, not Obstetrics and Gynecology. The beneficiary had not entered the ninth month as of 2023-01-16.</t>
  </si>
  <si>
    <t xml:space="preserve">تم الحضور الساعه 7 صباحا حيث تم الصيام كما هو متفق عليھ من من قبل الدكتور معنا لاجراء العملية في تمام
الساعھ 9 حتى الساعه 4 مساء وتم ادخالي للغرفة وتجهيزي وتم وضع الابرة وتم الانتظار حتى الساعه الرابعه بعد ذلك
تم طلب التواصل مع مدير قسم التنويم حواس ولم يتم التوضيح لنا حيث تم اخبارنا من قبله بعدم وجود موعد وعدم
ادراج اسمي في جدول العمليات وليس هناك موعد محدد ولم يتم توضيح سبب ذلك رغم كل الاجراءات التي تم عملها
وقت الحضور </t>
  </si>
  <si>
    <t xml:space="preserve">I arrived at 7 AM and fasted as agreed upon with the doctor. The procedure was scheduled for 9 AM to 4 PM. I was taken to the room, prepared, and the injection was administered. I waited until 4 PM.
After that,
we were asked to contact the head of the inpatient department, Hawas, but no explanation was given. He informed us that there was no appointment available, that my name was not on the operating schedule, and that there was no specific appointment. He did not explain why, despite all the procedures that had been followed at the time of arrival.
</t>
  </si>
  <si>
    <t xml:space="preserve">حضرت في اليوم والتاريخ والوقت المشار اليه اعلاه ليتم استلام مبلغ مسترجع لي بعد ان تم علاج والدتي على حساب
وزارة الصحة وكان المبلغ المفترض اسسترجاعھه ١٧٤٠ ريال ، الا انھ تم تسليمي من قبل الموظفة مبلغ ١٢٤٠ ريال ، ولم يتم
ملاحظة ذلك الا عند الرجوع للمنزل فإن المبلغ المتبقي لي هو ٥٠٠ ريال </t>
  </si>
  <si>
    <t xml:space="preserve">I arrived on the date and time mentioned above to receive a refund for my mother's treatment, which was covered by the Ministry of Health. The refund was supposed to be 1740 riyals, but the employee only gave me 1240 riyals. This wasn't noticed until I got home, when I discovered I still owe 500 riyals.
</t>
  </si>
  <si>
    <t>12:58:oo pm</t>
  </si>
  <si>
    <t xml:space="preserve">تم حضوري الى استقبال بوابه 3 وتم التعامل بشكل غير مهني واسلوب غير لائق من قبل موظف الاستقبال حيث ان تم
الانتظار اكثر من نصف ساعة وعند طرح ملاحظتي واستفساري قام بالرد باسلوب غير مهني </t>
  </si>
  <si>
    <t xml:space="preserve">I went to the reception at Gate 3 and was treated unprofessionally and inappropriately by the receptionist. I waited for more than half an hour, and when I raised my concerns and inquiries, he responded unprofessionally.
</t>
  </si>
  <si>
    <t>The complaint was escalated due to the department's failure to respond</t>
  </si>
  <si>
    <t>on 9 sep 2022, we went to the ER department for my baby and the nurse did not know how to put the
. cannula and she tried three times to put the cannula for my baby</t>
  </si>
  <si>
    <t xml:space="preserve">في 9 سبتمبر 2022، ذهبنا إلى قسم الطوارئ لطفلي، ولم تكن الممرضة تعرف كيفية إدخال القنية، وحاولت ثلاث مرات إدخالها لطفلي.
</t>
  </si>
  <si>
    <t>بتاريخ 17 يناير 2023 م جئت اشكو من اصابھ بالقدم وثقل بالمشي والم شديد وارغب اجازه يوم واحد لعدم تمكني من
المشي وقيادة السياره والذهاب للعمل وتم رفض الا بوجود كسر</t>
  </si>
  <si>
    <t xml:space="preserve">On January 17, 2023, I came complaining of a foot injury, heaviness in walking, and severe pain. I requested one day off because I was unable to walk, drive, or go to work, but my request was denied unless a fracture was found.
</t>
  </si>
  <si>
    <t>تم ادخال مريض قبلي .</t>
  </si>
  <si>
    <t xml:space="preserve">A patient was admitted before me.
</t>
  </si>
  <si>
    <t>عامل باسلوب مستفز وعدم مراعات حالھ اهل المريض الذي داخل غرفھ الافاقھ وعدم الرد على استفسارهم
وطمئنتهم</t>
  </si>
  <si>
    <t xml:space="preserve">The staff acted provocatively, showing no consideration for the patient's family in the recovery room and failing to respond to their inquiries or reassure them.
</t>
  </si>
  <si>
    <t xml:space="preserve">The child was admitted to the emergency department due to an emergency case. There was a significant delay in the admission process, as there was a long wait for the doctor to arrive. Upon his arrival, he ordered tests for the child, and the wait was even longer until a pediatrician arrived.
The required tests were taken, and after the examination by the attending physician, no details about the child's condition were clearly explained to her family. When I discussed this with the on-duty manager, he was uncooperative and acted inappropriately, telling me to leave and go to another hospital. I reassured them at length until a doctor arrived. When he did, he ordered tests for the child, and we waited even longer until a pediatrician arrived.
</t>
  </si>
  <si>
    <t xml:space="preserve">تم الدخول لغرفة التنويم 3124 وتم الانتظار لمدة طويله ليتم اجراء اشعة الخزعة حيث انھ تم اعطائي الصبغة قبل
الوصول على الموافقه من قبل شركة التامين ولم يتم اتخاذ اي اجراء بديل وبعد مناقشة الدكتور طارق تمت افادتي
باانتظار الموافقه واعادة اجراءها بعد 74 ساعة </t>
  </si>
  <si>
    <t xml:space="preserve">I was admitted to room 3124 and waited a long time for the biopsy, as I had been given the contrast dye before receiving approval from the insurance company. No alternative procedure was offered. After discussing it with Dr. Tariq, I was told to wait for approval and repeat the procedure after 74 hours.
</t>
  </si>
  <si>
    <t>تم نقل زوجتي الى العنايه المركزه وتم اخبار زوجتي بتفريغ الغرفھ من الاغراض الشخصيه يوم الاثنين الساعه 7 مساء
وتم افادتهم بانني في العمل وسوف احضر في صباح اليوم التالي .. عند حضوري للمستشفى تفاجات بوجود مريض اخر
في نفس الغرفھ ولا اعلم اين هي الاغراض الشخصيھ وكيف تم دخول الغرفه بدون اذن</t>
  </si>
  <si>
    <t xml:space="preserve">My wife was transferred to the intensive care unit and told to remove her personal belongings from her room by 7 PM on Monday.
They informed her that I was at work and would return the following morning. Upon arriving at the hospital, I was surprised to find another patient in the same room. I have no idea where my personal belongings are or how they entered the room without permission.
</t>
  </si>
  <si>
    <t xml:space="preserve">تم حضوري لقسم الطوارئ في حالة ولادة وتم استقبالي من قبل القسم وتوجيهي الى الطبيبه المعالجه ولم تكن متجاوبھ
معنا حيث تم التعامل والتحدث معنا بطريقة غير مهنيھ بحضور المدير المناوب وقالت ( هل يتم استقبالها في الشارع لدي
حالات اخرى) علما انھ لم يتم حضورها الا بعد الانتظار لمدة طويله وحالة المريضه طارئه جدا </t>
  </si>
  <si>
    <t xml:space="preserve">I arrived at the emergency department in labor. I was received by the staff and directed to the attending physician, who was unresponsive. She treated us unprofessionally in the presence of the on-duty manager, saying, "Do you expect me to wait in the street? I have other patients." It's worth noting that she only arrived after a long wait, and the patient's condition was extremely urgent.
</t>
  </si>
  <si>
    <t xml:space="preserve">لم يتم توفير سرير للمرافق وتم التواصل لعدة مرات مع الاخصائية وادارة التنويم ولم يكن هناك استجابھ من قبلهم .
</t>
  </si>
  <si>
    <t xml:space="preserve">No bed was provided for the attendant, and several times the specialist and the admissions department were contacted, but there was no response from them.
</t>
  </si>
  <si>
    <t xml:space="preserve">تم تنويم المريضه في مستشفى الحمادي بسبب كرونا ولعدم تغطية التأمين للحالھ تم الرفض من قبل شركة التأمين
حيث لم يتم ابلاغنا من قبل القسم وتم مطالبتنا بمبالغ مالية بعد ذلك </t>
  </si>
  <si>
    <t xml:space="preserve">The patient was admitted to Al Hammadi Hospital due to COVID-19. Because the insurance did not cover the case, the insurance company refused to reimburse us.
We were not informed by the department and were subsequently asked to pay fees.
</t>
  </si>
  <si>
    <t xml:space="preserve">تم الحضور بتاريخ 16 يناير 2022م االى قسم الطوارئ حيث تم مباشرتي من قبل الطبيبة سماح وتم طلب عمل
الفحوصات اللازمة وتم طلب عمل اشعھ صوتيھ للجنين للتاكد من عدم وجود اي مشكلھ ويتم تحويل حالتي الى قسم
الباطنيھ تم التاكد من ذلك وتم الطلب من قبلهم بأن يباشر حالتي ويتم تنويمي من قبل قسم الباطنيھ ولكن تم تنويمي
تحت اسم الطبيبة عزة رغم التاكد من عدم وجود اي مشكلھ تتعلق بقسم النساء والولادة مما ادى الى اخذ من الحد
الائتمائي المتعلق بقسم النساء والولادة </t>
  </si>
  <si>
    <t xml:space="preserve">On January 16, 2022, I went to the emergency department where I was seen by Dr. Samah. She ordered the necessary tests, including an ultrasound of the fetus to ensure there were no problems, and my case was referred to [the doctor/department].The internal medicine department confirmed this and requested that my case be handled and that I be admitted there. However, I was admitted under the name of Dr. Azza, despite confirmation that there were no issues related to the obstetrics and gynecology department. This resulted in the use of the credit limit allocated to the obstetrics and gynecology department.
</t>
  </si>
  <si>
    <t>تم الاتصال على خدمه العملاء وطلب موعد لدى طبيب تخصص اسنان عصب خلفي وتم حجز موعد مع الطبيبة ربى
ولما حضرت ابلغتني الطبيبة بانها لا تعالج العصب الخلفي</t>
  </si>
  <si>
    <t xml:space="preserve">I contacted customer service and requested an appointment with a root canal specialist. After the appointment, the dentist informed me that she was not experiencing any back pain.
</t>
  </si>
  <si>
    <t>تم حضوري الى استقبال بوابھ 3 وتم التعامل بشكل غير مهني واسلوب غير لائق من قبل موظف الاستقبال حيث ان تم
الانتظار اكثر من نصف ساعة وعند طرح ملاحظتي واستفساري قام بالرد باسلوب غير مهني</t>
  </si>
  <si>
    <t>تم حضوري الى الصيدلية لصرف الادوية وتم التعامل بشكل غير مهني واسلوب غيرلائق من قبل موظفة الصيدلية حيث
انها رفضت دفع قيمة الدواء كاش قبل صدور الموافقھ واسترجاع المبلغ فيما بعد في حال صدور الموافقھ</t>
  </si>
  <si>
    <t xml:space="preserve">I went to the pharmacy to pick up my medication, and the pharmacy employee treated me unprofessionally and inappropriately.
She refused to accept cash payment for the medication before approval and promised a refund later if approval was granted.
</t>
  </si>
  <si>
    <t>تم حضوري بتاريخ 22 يناير 2023م االى عيادة الدكتور أمير غانم فحصني وطلب بعض التحاليل وأشعھ سونار وطلب
اجراءها بعد الامتناع عن الطعام لمده ٦ ساعات.  نصحني في حاله زياده الاعراض التوجھ للطوارئ. بالفعل زاد التعب
ليلا . توجهت للطوارئ بعد فتره  تقريبا ساعھ دخلت وتم تركيب محاليل وسحب عينات دم وطلبوا اجراء اشعھ السونار
كما طلب دكتور امير غانم وقمت بعمل الاشعھ والنزول للطوارئ. افادوا بأن التشخييص التهاب الزائدة الدوديھ وطلبوا
الاستعداد للتنويم لعمل حراحھ مباشره لاستئصال الزائدة . رفضت التشخيص لان الاعراض سبق ان حدثت معي
الفتره السابقھ انها التهاب قولون. ورفضوا القيام باشعھ مقطعيھ بالصبغة والاكتفاء بالموجات الصوتيھ . طلبت
الخروج على مسئوليتي وتوجهت الى مستشفى اخر و بعد اجراء الاشعھ المقطعيھ والتحاليل والفحوصات . افادوا بأن
الزائده سليمھ ولا وجود لالتهاب يتطلب اجراء جراحھ والتشخيص التهاب في القولون</t>
  </si>
  <si>
    <t xml:space="preserve">On January 22, 2023, I visited Dr. Amir Ghanem's clinic. He examined me, ordered some tests and an ultrasound, and instructed me to fast for six hours beforehand. He advised me to go to the emergency room if my symptoms worsened. Indeed, my fatigue increased during the night.I went to the emergency room after about an hour. They administered IV fluids, drew blood samples, and ordered an ultrasound.
Dr. Amir Ghanem requested the ultrasound, and I had it done before going back to the emergency room. They diagnosed me with appendicitis and asked me to prepare for immediate surgery to remove my appendix.
I refused the diagnosis because I had experienced the same symptoms previously; they were diagnosed as colitis. They refused to perform a CT scan with contrast, only an ultrasound. I requested to be discharged against medical advice and went to another hospital. After a CT scan, tests, and examinations, they reported that my appendix was healthy, there was no inflammation requiring surgery, and the diagnosis was colitis.
</t>
  </si>
  <si>
    <t xml:space="preserve">بتاريخ 25 يناير 2023م تم الحضور الى عيادة الدكتورة سحر حيث انني حامل و كنت اعاني من الم في البطن وتم التعامل
معي من قبل الطبيبة باسلوب غير لائق وعدم تقدير للمريض عند سماعھ ولم يتم اعطائي حل للمشكلة وكانت غير
متعاونة </t>
  </si>
  <si>
    <t>On January 25, 2023, I went to Dr. Sahar's clinic because I was pregnant and suffering from abdominal pain. The doctor treated me inappropriately and showed a lack of respect for the patient when listening to me. She did not provide a solution to the problem and was uncooperative.</t>
  </si>
  <si>
    <t xml:space="preserve">بتاريخ 28 يناير 2023م تم انتظاري لدى قسم الصيدليھ ساعھ و عشر دقايق ولم يصل رقمي وبعدما توجهت للمدير
الاداري وتم مساعدتي وصرف لي الادويھ مما ادى االى استيائي الشديد بانتظاري لاكثر من ساعھ لصرف الادوية </t>
  </si>
  <si>
    <t xml:space="preserve">On January 28, 2023, I waited at the pharmacy for one hour and ten minutes without my number being called. After approaching the administrative manager, I was assisted and my medication was dispensed, which greatly upset me as I had to wait for more than an hour to receive my medication.
</t>
  </si>
  <si>
    <t>5:34:00P M</t>
  </si>
  <si>
    <t xml:space="preserve">تمت زيارة الدكتور احمد وتم شرح لھ مشكلة زوجتي حين راجعت مستشفى سابقا وابلغونا بوجود التهااب حاد في الرئة
ووجود حرارة في الجسم وتمت مشاهدة صورة الاشعة للصدر المرسلة من المستوصف وأفاد الطبيب احمد بأن الرئة
سليمة لايوجد بها مشكلة إنما المشكلة في من المريء(أكاليزيا) علما أن مشكلة المريء قديمة تم عمل اشعة مقطعية
ً
وبعد مشاهدة الطبيب للصورة أصر بإفادتھ أن الرئة سليمة وتم صرف دواء لتخفيف السعال ودواء للحساسية علما أن الطبيب أحمد لم يفحص المريضة سريريا فقط اكتفى بمشاهدة الصور ازدات حالة المريضھ سوء و تعاني من ألم شديد في الصدر من جهة اليمين تم اسعاف زوجتي الى قسم الطوارىء وتم تشخيصها سريريا من قبل طبيبة الطوارىء
بألتهاب حاد بالفص الأيمن من الرئة وهذا ما أكدتھ الصور و النتائج المخبيرية لاحقا بإصابتها بجرثومة (LEGIONELLA
PNEUMOPHILA) ولا علاقة (الأكاليزيا) بذلك وبناء عليه ذلك تم تنويم المريضة اريع ايام </t>
  </si>
  <si>
    <t xml:space="preserve">Dr. Ahmed was visited and the issue of the bottle was explained to him. He had previously been to the hospital and informed us of a severe lung infection and a fever. The chest x-ray image sent from the clinic was reviewed by Dr. Ahmed. The x-ray was normal and showed no problem, except for an esophageal issue (acidosis). It should be noted that a CT scan was performed to address the intermediate larval issue.
After reviewing the images, the doctor insisted that the lungs were healthy and prescribed cough suppressant and allergy medication. It's worth noting that Dr. Ahmed did not conduct a clinical examination; he only reviewed the images. The patient's condition worsened, and she experienced severe pain in the right side of her chest. My wife was rushed to the emergency room and clinically diagnosed by the emergency room physician.
She presented with acute inflammation of the right lobe of the lung, which was later confirmed by imaging and laboratory results indicating infection with Legionella pneumophila. Achalasia was unrelated. Consequently, the patient was hospitalized for four days.
</t>
  </si>
  <si>
    <t xml:space="preserve">تم نقل الطفلھ لقسم التنوبم وبعد عمل تحاليل والفحوصات تم طلب الخروج من قبل قسم التنويم وتم التوججھ
لقسم الطوارى والتحدث مع المدير المناوب للتعاون معي تم اخباري من قبلھ بالخروج وتم طلب الشرطھ واكمال
اجراءات الخروج من قبل قسم التنويم حيث لم يتم شرح الحالھ كما يجب </t>
  </si>
  <si>
    <t xml:space="preserve">The child was transferred to the inpatient ward. After tests and examinations, the ward requested her discharge. I went to the emergency department and spoke with the on-duty manager, who informed me of the discharge. The police were called, and the discharge procedures were completed by the inpatient ward, as the case was not explained properly.
</t>
  </si>
  <si>
    <t>تم دخول المريض الى الطوارئ انقاذ حياة وتم عمل الاجراءات اللازمة وحين موعد خروج المريض تم حضور الموظف
يوسف الى المريض وابلاغھ ان التامين لم يتم الموافقة على جزء من الطلب ويجب دفع 45الف او التوقيع على الكمبيالة
حيث ان الموظف طلب عدم استجابة التمريض للمريض لرفض المريض بالدفع والتوقيع وتم ابلاغھ بانھ سيتم حجزه</t>
  </si>
  <si>
    <t xml:space="preserve">The patient was admitted to the emergency room for life-saving treatment, and the necessary procedures were performed. When it was time for the patient's discharge, an employee named Youssef approached him and informed him that the insurance had not approved part of the claim and that he must either pay 45,000 or sign a promissory note. The employee instructed the nursing staff not to attend to the patient because the patient refused to pay and sign, and he was informed that he would be detained.
</t>
  </si>
  <si>
    <t xml:space="preserve">تم عمل اجراء عملية بتاريخ 27 نوفمبر2022م وتم الموافقة عليھ من قبل التامين ولكن تم ابلاغي من قبل المسشتفى
بعدم موافقة التامين على الاجراء ويجب دفع مبلغ مايقارب 5200 ريال </t>
  </si>
  <si>
    <t xml:space="preserve">A procedure was performed on November 27, 2022, and was approved by the insurance. However, the hospital informed me that the insurance did not approve the procedure and that I would have to pay approximately 5200 riyals.
</t>
  </si>
  <si>
    <t xml:space="preserve">تم التوجھ لقسم الموافقات وتم رفض استقبالي واخباري بعدم تفعيل التأمين لدى مستشفى ااحمادي ولم يتم الشرح
والتوضيح لي من قبلهم </t>
  </si>
  <si>
    <t xml:space="preserve">I went to the approvals department but was refused admission and told that my insurance wasn't activated at Al-Ahmadi Hospital. No explanation or clarification was provided.
</t>
  </si>
  <si>
    <t xml:space="preserve">تم الحضور لعمل جلسة العلاج الطبيبعي حيث تم البدأ في اجراءات العلاج الطبيعي دون شرح الخطة العلاجية وفي كل
مره اسألها عن الجهاز وعن الخطة تنفعل ولم يتم التوضيح لي بشكل كامل وتم رفض تكملة العلاج لديها حيث تم
انفعالها بسبب رفضي وابلغتها بانھ تم الاطلاع على ملفي لذلك لا ترديني ان اسال عن تفاصيل الخطة العلاجيھ </t>
  </si>
  <si>
    <t xml:space="preserve">I attended a physical therapy session where the treatment began without explaining the treatment plan. Every time I asked about the equipment or the plan, she became agitated and didn't explain anything fully. I refused to continue the treatment with her because she became upset by my refusal. I told her that she had reviewed my file and therefore didn't want me to ask about the details of the treatment plan.
</t>
  </si>
  <si>
    <t>تم انتظاري مايقارب ساعة لاستلام الموافقة من التأمين، أذهب للموظف وفور وقوفي عند مكتبھ يقوم باستلام مكالمة
هاتفية على جوالھ يتحدث فيها مع الطرف الآخر ولم يتم تقدير وقوفي أمامھ رغم فترة الإنتظار، وتم ذهابي الى الموظفة
التي بجانبھ لإنهاء الإجراء</t>
  </si>
  <si>
    <t xml:space="preserve">I waited for almost an hour to receive approval from the insurance company. I went to the employee, and as soon as I stood at his desk, he took a phone call on his mobile, speaking with the other party. He didn't acknowledge my waiting time, and I was then directed to the employee next to him to complete the procedure.
</t>
  </si>
  <si>
    <t>My vision was measured by an optician, and I was given the measurements and instructed to have glasses made and used.
This resulted in headaches, pain, burning, and discomfort in my eyes. Upon returning to the optician, it became clear that the measurements taken by the optician were incorrect. I was forced to have new measurements taken and new lenses, and I paid 625 riyals as a co-payment.</t>
  </si>
  <si>
    <t>Grand Total</t>
  </si>
  <si>
    <t>تمريض العيادات الخارجيه</t>
  </si>
  <si>
    <t>عيادات الصدريه</t>
  </si>
  <si>
    <t>تمريض تنويم الاطفال</t>
  </si>
  <si>
    <t>اداره التنويم</t>
  </si>
  <si>
    <t>العلاج الطبيعي</t>
  </si>
  <si>
    <t>فني تخطيط المخ والاعصاب</t>
  </si>
  <si>
    <t>تنويم النساء والولاده</t>
  </si>
  <si>
    <t>عيادات الجلديه</t>
  </si>
  <si>
    <t>المطبخ</t>
  </si>
  <si>
    <t>جراحه الانف واذن وحنجره</t>
  </si>
  <si>
    <t>عيادات جراحه العظام</t>
  </si>
  <si>
    <t>النظافه</t>
  </si>
  <si>
    <t>قسم الإدارة</t>
  </si>
  <si>
    <t>عيادات جراحة الختان</t>
  </si>
  <si>
    <t>عيادات الجراحة التجميلية</t>
  </si>
  <si>
    <t>قسم عمليات الولادة</t>
  </si>
  <si>
    <t>تمريض قسم عمليات الولادة</t>
  </si>
  <si>
    <t>مكتب التنويم</t>
  </si>
  <si>
    <t>تنويم الباطنية</t>
  </si>
  <si>
    <t>بنك الدم</t>
  </si>
  <si>
    <t>عيادات المخ والأعصاب</t>
  </si>
  <si>
    <t>قسم التغذية</t>
  </si>
  <si>
    <t>عيادات الأطفال</t>
  </si>
  <si>
    <t>عيادات الجراحة العامة</t>
  </si>
  <si>
    <t xml:space="preserve">تم ارسال طلب من قبل شركة التأمين الى قسم الموافقات ليتم كتابة معلومات اضافيھ من قبل الطبيب المعالج تخص
حالة المريضھ حيث لم يتم الرد من قبل القسم على ذلك ولم يتم افادتنا علما ان حالھ المريضھ غير مستقره وتستدعي
اتخاذ الاجراءات باسرع وقت </t>
  </si>
  <si>
    <t xml:space="preserve">A request was sent by the insurance company to the approval department for the treating physician to write additional information regarding the patient. The patient has not responded to this request, and we have not been informed, even though her condition is unstable and requires immediate attention.
</t>
  </si>
  <si>
    <t>لم يتم رفع الاجازه على المنصة الصحيحة .</t>
  </si>
  <si>
    <t xml:space="preserve">The leave request was not uploaded to the correct platform.
</t>
  </si>
  <si>
    <t xml:space="preserve">بعد الموافقھ على الخروج عدم تسليم الادوية والاجبار على الانتظار ٦ ساعات </t>
  </si>
  <si>
    <t xml:space="preserve">After agreeing to leave, the medication was not delivered and the patient was forced to wait for 6 hours.
</t>
  </si>
  <si>
    <t xml:space="preserve">تم رفع طلب تحاليل ماقبل الزواج وحصول تاخير بتقديم الخدمة واتضح وجود خطاء موظف ، وتمت الافادة انھ
سوف يتم تعويضي واعادة اخذ العينة وفي اليوم التالي تم التواصل من المستشفى والافادة انھ لن يتم التعويض
ولايوجد خطاء من قبل مستشفى الحمادي </t>
  </si>
  <si>
    <t xml:space="preserve">I submitted a request for premarital testing, but there was a delay in service delivery. It turned out to be an employee error, and I was informed that I would be compensated and the sample would be retaken. However, the following day, I contacted the hospital and was informed that there would be no compensation and that there was no error on the part of Al Hammadi Hospital.
</t>
  </si>
  <si>
    <t xml:space="preserve">I arrived at the hospital around 10:06 AM before my appointment, which was on 15:06 AM. Now it's 18:07 AM and I still haven't been seen. Several patients have been seen and seen more than once. The nurse told me once that they were waiting and another time that they were removing casts. I also booked an appointment at the same clinic about two weeks ago, and they canceled my appointment last Saturday. I had to book again today, and I'm still waiting. It's 20:07 AM now.
</t>
  </si>
  <si>
    <t>وصلت المستشفي قبل موعدي حوالي ١٠.٦ وموعدي ١٥.٦ والان ١٨.٧ ومازلت لم ادخل ودخل عدة مرضى وخرجوا أكثر
من مرة نفس والممرضة ابلغني مرة إنهم انتظار ومرة إنهم يفكون الجبس وايضا حجزت عند نفس العيادة منذ حوالي
أسبوعين والغوا معادي يوم السبت الماضي واضطررت للحجز اليوم ومازلت بالانظار الساعة إلا الان ٢٠.٧</t>
  </si>
  <si>
    <t>7:15:oo pm</t>
  </si>
  <si>
    <t>تهاني عبدالله القارني</t>
  </si>
  <si>
    <t>on 2 feb2023, the nurse did not put the cannula very well for my baby. the blood is leaked to the bed
and he was bleeding then I called the ER manager and he seen her mistake also this mistake affected
.for his blood pressure</t>
  </si>
  <si>
    <t>في ٢ فبراير ٢٠٢٣، لم تُركّب الممرضة القنية الوريدية بشكل صحيح لطفلي، مما أدى إلى تسرب الدم إلى السرير.
كان ينزف، فاتصلتُ بمدير قسم الطوارئ الذي لاحظ خطأها، وقد أثّر هذا الخطأ على ضغط دمه.</t>
  </si>
  <si>
    <t xml:space="preserve">لم يتم ارسال طلبات شركة التأمين ليتم الموافقة عليها </t>
  </si>
  <si>
    <t>The insurance company's requests have not been sent for approval.</t>
  </si>
  <si>
    <t>نسبھ التحمل بالتامين 75 ريال تم دفع كشفيھ وتحاليل واشعھ فقط واخذ مني المستشفى 161 ريال</t>
  </si>
  <si>
    <t>The insurance deductible is 75 riyals. I only paid for the consultation, tests, and X-rays, and the hospital charged me 161 riyals.</t>
  </si>
  <si>
    <t xml:space="preserve">تم الذهاب للاستقبال الباطنية لدى الموظف محمد وطلبت تسجيل اسعى لدى عيادة 77 للدكتور عادل حسامي فقام
باخباري انها ليست عيادة الدكتور المذكور طلبت منھ النظر في ملفي ويتم تسجيلي عند عند نفس الطبيب في اخر زيارة لي
حيث تم رفع الصوت علي من قبل الموظف ولم يكن متعاون علما انني مريض ويحق لي الاستفسار والسوال لم يكن لدي
علم بتغير العيادات ولم يكن هناك توضيح من قبلھ في بداية الامر </t>
  </si>
  <si>
    <t>I went to the internal medicine reception and spoke with employee Mohammed. I asked to be registered at clinic 77 for Dr. Adel Hossami, but he told me it wasn't the doctor's clinic. I asked him to look at my file and register me with the same doctor from my last visit.The employee raised his voice at me and was uncooperative, even though I am a patient and have the right to inquire and ask questions. I was unaware of the clinic change and there was no explanation from him initially.</t>
  </si>
  <si>
    <t xml:space="preserve">تم رفع طلب تحاليل ماقبل الزواج وكان كناك تاخير حيث تم الحضور والتحدث مع مدير العيادات وتم اخباري من قبلھ
بوجود خطأ وسوف يتم تعويضي حيث قام بخدمتي وتوجيهي للمختبر وفي اليوم التالي تم التواصل معي بعدم وجود
خطأ ولن يتم التعويض </t>
  </si>
  <si>
    <t>I submitted a request for premarital tests, but there was a delay. I went and spoke with the clinic manager, who informed me that there had been an error and that I would be compensated. He assisted me and directed me to the lab. The following day, I was contacted again and told that there was no error and that I would not be compensated.</t>
  </si>
  <si>
    <t>لدي اجازة لمدة يوم وذلك بتاريخ 6/2/2023 ولاكن في منصة صحتي تظهر بتاريخ 7/2/2023</t>
  </si>
  <si>
    <t>I have a day off on 6/2/2023, but on the Sehaty platform it shows as 7/2/2023</t>
  </si>
  <si>
    <t>تنويم الاطفال</t>
  </si>
  <si>
    <t>الجراحه العامه</t>
  </si>
  <si>
    <t>الجراحه التجميليه</t>
  </si>
  <si>
    <t xml:space="preserve"> المخ والاعصاب</t>
  </si>
  <si>
    <t>جراحه الختان</t>
  </si>
  <si>
    <t>الاشعه</t>
  </si>
  <si>
    <t>جراحه العظام</t>
  </si>
  <si>
    <t>تمريض تنويم الباطنيه</t>
  </si>
  <si>
    <t>الصيدليه</t>
  </si>
  <si>
    <t>التخدير</t>
  </si>
  <si>
    <t>تغذيه</t>
  </si>
  <si>
    <t>تم الحضور بتاريخ 5 فبراير 2022م الى المستشفى بموعد مجدول للولادة وليست طارئھ حيث تم دخولي الى قسم الطوارئ
وتم التنويم ولم يتم رفع طلب الموافقھ لشركة التامين الى بعد الولادة بتاريخ 6 فبراير 2022م حيث تم رفض التامين
الطلب لعدم وجود افصاح ولم يتم ابلاغي مسبقا بهذا ليكون لي الخيار بالذهاب الى مستشفى اخر بتكلفھ اقل</t>
  </si>
  <si>
    <t>I arrived at the hospital on February 5, 2022, for a scheduled delivery appointment, not an emergency. I was admitted to the emergency department.
I was admitted, and the insurance company's approval request was not submitted until after delivery on February 6, 2022. The insurance company rejected the request due to a lack of disclosure, and I was not informed of this beforehand, which would have given me the option to go to another hospital at a lower cost.</t>
  </si>
  <si>
    <t>تم صرف وصفة طبية وعند التوجيھ الى الصيدلية لصرفها تم افادتي بان سيتم صرفها في الفترة الصباحية .</t>
  </si>
  <si>
    <t>A prescription was issued, and when I went to the pharmacy to fill it, I was informed that it would be filled in the morning.</t>
  </si>
  <si>
    <t>يعاني طفلي من سوء امتصاص الغذاء و حساسيھ الحليب .. الطفل من عمر 3 اشهر استقر على حليب (DUO NAN (و
كانت المستشفى تصرف حليب للطفل من عمرالثلاث اشهر الى عمر 11 شهر(موجود في التقارير القديمھ المرفقھ) و
بعدها نفذ الحليب من المستشفى و عند التحويل الخارجي اصبح التأمين يرفض صرف الحليب بحجھ عدم وجود اي
طلبات سابقھ الحليب .. وكانت المشفى لا ترسل نوعيھ الحليب الى التأمين او حتى ارسال تقارير الى التأمين .. والان الولد
في حالھ يرثى لها من سوء الامتصاص والحساسيھ و المغص و الاسهال .. تم عمل فحص للدم و البراز(في 31 يناير 2023)
ولم يتم ارسالھ الى التأمين ايضا من المشفى و التامين يستمر بالرفض بحجھ عدم الحاجھ ...لماذا يجب على المريض
تحمل اخطاء المركز الصحي مع التامين.. الولد تعبان بهذا السبب يرجى المساعده .. مرفق تقارير الطفل المتوفره من
صرف الحليب السابق والتحاليل القديمھ للحساسيھ الحليب</t>
  </si>
  <si>
    <t>My child suffers from malabsorption and milk allergy. Since the age of 3 months, the child has been on (DUO NAN) milk, and the hospital used to prescribe milk for children from 3 months to 11 months (see attached old reports).After that, the hospital ran out of milk, and when an external transfer was made, the insurance company refused to provide milk, claiming there were no previous orders for it. The hospital was not sending the type of milk to the insurance company or even any reports to them.The boy is now in a deplorable state of malabsorption, allergies, colic, and diarrhea. Blood and stool tests were performed (on January 31, 2023), but the results were not sent to the insurance company by the hospital, and the insurance company continues to refuse, claiming it is unnecessary. Why should the patient...The health center's errors are covered by insurance. My son is unwell because of this. Please help. Attached are the child's available reports, including previous milk prescriptions and old milk allergy tests.</t>
  </si>
  <si>
    <t>On 11 feb 2023, my daughter was admitted, she had fever and vomiting and from 4 to 7 no one from
. the nurses response to me when i called them. also they was delay</t>
  </si>
  <si>
    <t xml:space="preserve">في 11 فبراير 2023، تم إدخال ابنتي إلى المستشفى، وكانت تعاني من الحمى والقيء، ومن الساعة 4 إلى 7 لم يستجب لي أحد من الممرضات عندما اتصلت بهن. كما كان هناك تأخير.
</t>
  </si>
  <si>
    <t xml:space="preserve">في 12 فبراير 2023، تعرضتُ لمعاملة غير لائقة ووقحة من قِبل موظف قسم الموافقات، ولم تُقدَّم لي الخدمة المطلوبة. حيث تم ذهابي الى لمشرفه، و تُقدَّيم الخدمة لي.
</t>
  </si>
  <si>
    <t>On February 12, 2023, I was treated in an inappropriate and rude manner by the approvals employee, and the required service was not provided. The supervisor was notified, and the service was not provided</t>
  </si>
  <si>
    <t xml:space="preserve">I arrived at my appointment on 9/2/2023 at the Spine Surgery Clinic at 6:00 PM, but I wasn't admitted. I waited for over an hour. When I went to the clinic reception, the employee informed me that the doctor was away.
</t>
  </si>
  <si>
    <t xml:space="preserve">وصلتُ إلى موعدي في عيادة جراحة العمود الفقري في تمام الساعة السادسة مساءً بتاريخ 2 سبتمبر 2023، لكن لم يتم استقبالي. انتظرتُ لأكثر من ساعة. وعندما ذهبتُ إلى مكتب الاستقبال، أخبرني الموظف أن الطبيب منزله بعيد مما ادى الى استيائي .
</t>
  </si>
  <si>
    <t xml:space="preserve">I had a scheduled appointment for the lab, and the doctor requested pre-tests. When I went to the lab, I was late and waited for about an hour. The sample was taken incorrectly, and when I arrived for my appointment, I was told there was a problem with the previous sample. The appointment was postponed to take a new sample.
</t>
  </si>
  <si>
    <t xml:space="preserve">تم حجز موعد تطهير لابني وطلب الدكتور تحاليل ماقبل التطهير . عندما ذهبت إلى المختبر، تأخرت بالدخول وانتظرت حوالي ساعة. وتم سحب العينة بطريقه خاطئه، وعندما وصلت في موعدي، أُبلغت بوجود مشكلة في العينة السابقة. حيث تم تأجيل الموعد لأخذ عينة جديدة.
</t>
  </si>
  <si>
    <t xml:space="preserve">تم تأكيد موعدي مع الدكتور عبد العزيز عدة مرات عبر الهاتف والرسائل النصية، وحضرت الموعد.
وافادني بانه تم تعديل الموعد ليكون بتاخر بساعه عن الموعد المؤكد </t>
  </si>
  <si>
    <t xml:space="preserve">My appointment with Dr. Abdul Aziz was confirmed several times by phone and text message, and I attended.
He informed me that the appointment had been changed to be one hour later than the confirmed time.
</t>
  </si>
  <si>
    <t xml:space="preserve">I booked an appointment a week ago for my child. I went to reception at 11:15 AM, but the doctor refused to admit my child.
The excuse given was that I was late and had several other appointments. The doctor's approach was inappropriate when I was informed of the refusal to admit my child and the lack of alternative solutions for the patient.
</t>
  </si>
  <si>
    <t>حجزتُ موعدًا لطفلي قبل أسبوع. ذهبتُ إلى الاستقبال في تمام الساعة 11:15 صباحًا، لكن الطبيب رفض استقباله.
كان عذره أنني تأخرتُ وأن لديّ مواعيد أخرى. كان أسلوب الطبيب غير لائق في التعامل عند ابلاغي بعدم قبوله لي وعدم ايجاد حلول بديله للمريض</t>
  </si>
  <si>
    <t>بتاريخ 12 فبراير2023م تم الدخول على طبيبة النساء لاجر لإجراء فحص فقط وابلغتني بأنھ لا يوجد لديها اي تصور
عن حالتي حتى تقوم بالفحص الموضعي وبعد ان قامت بفحص موضعي قالت إنهاا عملت إجراء الكي بدون موافقتي ولم
يتم شرح حالتي أو توضيح الخطھ العلاجية لي وانا اعرف أن من حقي أعرف الخطھ العلاجيھ قبل البدء بها وحقي في
الموافقھ والرفض لأي إجراء بدون إذني وحتى لا أعرف ماهو الكي الذيم تم إجرائھ لي</t>
  </si>
  <si>
    <t xml:space="preserve">On February 12, 2023, I went to a gynecologist for a physical examination only, and she informed me that she had no idea about my condition until she performed a physical examination.
After examining me, she said she performed the cauterization procedure without my consent. My condition wasn't explained to me, nor was the treatment plan clarified. I know I have the right to know the treatment plan before it begins, and the right to consent to or refuse any procedure performed without my permission. I don't even know what kind of cauterization was performed on me.
</t>
  </si>
  <si>
    <t>تم اعطائي اكثر من جرعة  للتخدير، وبعد انتهاء من عمليه جراحة الركبة، تم حدوث نزيف في موضع الحقن في الظهر. لم أستطع تحريك ظهري ، واستمر الألم. لم تتحسن حالتي بعد، ولم يقدم الطبيب المعالج أي تفسير.</t>
  </si>
  <si>
    <t xml:space="preserve">I was given multiple doses of anesthesia, and after my knee surgery, I experienced bleeding at the injection site on my back. I couldn't move my back, and the pain persisted. My condition hasn't improved, and the doctor hasn't offered any explanation.
</t>
  </si>
  <si>
    <t>7:23:oo pm</t>
  </si>
  <si>
    <t>There is no response and waiting for long time. There was a long delay by the nursing staff.</t>
  </si>
  <si>
    <t>لا يوجد رد، والانتظار طويل. كان هناك تأخير كبير من جانب طاقم التمريض.</t>
  </si>
  <si>
    <t>تحدثتُ مع موضف الموافقات وأبلغته بوجود فترة انتظار طويلة عند تحديث أو تقديم طلب. تحدث إليّ بنبرة انفعاليه وأحالني إلى الإدارة العليا إذا لم أكن راضياً عن خدمته.</t>
  </si>
  <si>
    <t>I spoke with the approvals officer and informed him of the long waiting period when updating or submitting an application. He spoke to me in an agitated tone and referred me to senior management if I was not satisfied with his service.</t>
  </si>
  <si>
    <t xml:space="preserve"> 2023/01/22</t>
  </si>
  <si>
    <t>دخلت إلى المستشفى للولادة الطبيعية، وما إن دخلتُ حتى أخبرتُ طبيبة قسم الطوارئ برغبتي في الحصول على ابره الظهر . قالت إن الوقت مناسبٌ لذلك. انتظرتُ حوالي ثلاث ساعاتٍ بينما كانوا يُجرون الإجراءات اللازمة للحقنة، بما في ذلك الفحوصات وبعض الأمور الأخرى. وصل طبيب التخدير في تمام الساعة الواحدة ظهرًا، وأُبلغنا بضرورة دفع ثمن ابره الظهر. الى ان يتم إرسال الموافقة إلى شركة التأمين، ودُفعت تكلفة الابره. قال الموظف إنه أرسل الطلب إلى شركة التأمين، لكن لم يتم ذلك. سيتم استرداد المبلغ كاملاً عند موافقة شركة التأمين. ثم...
بعد ذلك، في تمام الساعة 2:30، قرر الطبيب إجراء عملية قيصرية لأن حالة المريضة كانت خطيرة. بعد خمسة أيام من خروجنا من المستشفى بعد العملية، استفسرنا عن استرداد تكلفة ابره الظهر وبعد المتابعة. تبين أن الموافقة لم تُرسل إلى شركة التأمين. لذلك، قدمنا ​​طلبًا منفصلاً للموافقة على ابره الظهر، بالإضافة إلى الطلب الذي رفضته شركة التأمين.</t>
  </si>
  <si>
    <t>I went to the hospital for a natural birth, and as soon as I arrived, I told the emergency room doctor I wanted an epidural. She said it was a good time. I waited for about three hours while they prepared the injection, including tests and other procedures. The anesthesiologist arrived at 1:00 PM, and we were told we had to pay for the epidural.Until the insurance company received approval, the cost of the injection was paid. The employee said he had sent the request to the insurance company, but it hadn't been processed. The full amount would be refunded upon the insurance company's approval. Then...Five days after our discharge from the hospital following the procedure, we inquired about reimbursement for the epidural. Upon follow-up, it was discovered that the approval had not been sent to the insurance company. Therefore, we submitted a separate application for reimbursement of the epidural, in addition to the application that the insurance company had rejected.</t>
  </si>
  <si>
    <t>لم يكن هناك سوى حالة واحدة قبلنا، ولم يستغرق الطبيب أكثر من خمس دقائق. عندما سألنا عنه، قالوا إنه يصلي، وبعد الانتظار خمس عشرة دقيقة. اتضح أنه كان بالداخل، ويريد الان الخروج للصلاه. وانتظرنا أكثر من عشرين دقيقة، ولم يأتِ. ثم ذهبت لأشتكي عليه بعد حوالي أربعين دقيقة، وكان لا يزال خارج العيادة.</t>
  </si>
  <si>
    <t>There was only one patient before us, and the doctor took no more than five minutes. When we asked about him, they said he was praying, and after waiting fifteen minutes, it turned out he had been inside and now wanted to go out to pray. We waited for more than twenty minutes, and he didn't come. Then, about forty minutes later, I went to complain about him, and he was still outside the clinic.</t>
  </si>
  <si>
    <t>On December 26, 2022, we went to the emergency department where Dr. Asma examined my daughter. A white blood cell count was ordered, and I was informed that our daughter had a low white blood cell count and that the result should be less than 1500, even though it was determined that the normal range should be between 450 and 1500.However, the doctor's lack of experience in interpreting test results led to a misdiagnosis, compounded by the way she informed me of the results and the reason for the drop in my daughter's blood sugar. As a result of this drop, my daughter needs to be admitted to the intensive care unit and receive treatment, which may include cortisone, as the doctor has instructed her to remain completely immobile.Fearing the consequences of this drop, I informed them.
I asked a specialist to explain my daughter's condition. When Dr. Tarad arrived, he confirmed the exact opposite of what I had been told. He came to reassure them, telling them that the result was actually an increase, not a decrease, and that this was due to the body's resistance to the virus.</t>
  </si>
  <si>
    <t>في 26 ديسمبر 2022، ذهبنا إلى قسم الطوارئ حيث فحصت الدكتورة أسماء ابنتي. تم طلب فحص كريات الدم البيضاء النتائج، أُبلغتني أن ابنتنا تعاني من نقص في عدد كريات الدم البيضاء، وأن النتيجة يجب أن تكون أقل من 1500، على الرغم من أنه تم تحديد أن المعدل الطبيعي يجب أن يكون بين 450 و1500.مع ذلك، أدى نقص خبرة الطبيبة في تفسير نتائج الفحوصات إلى تشخيص خاطئ، بالإضافة إلى طريقة إبلاغها لي بتلك النتائج وسبب الانخفاض. ونتيجةً لهذا الانخفاض، يحتاج ابنتي إلى دخول وحدة العناية المركزة وتلقي العلاج، والذي قد يكون الكورتيزون، حيث طلبت الطبيبة منه عدم الحركة نهائياً.خوفًا من عواقب هذا الانخفاض، أبلغتهم.
طلبتُ من طبيب متخصص شرح حالة ابنتي. عندما حضر الدكتور طراد، أكد عكس ما قيل لي تمامًا. جاء ليطمئنهم وأخبرهم أن النتيجة كانت ارتفاعًا، لا انخفاضًا، وأن ذلك يعود إلى مقاومة الجسم للفيروس.</t>
  </si>
  <si>
    <t>تم دخولي للعمليه ، وبناءً على طلبي، تم التوصل إلى اتفاق مع الطبيب بشأن عملية تجميل الأنف. أُجريت العملية تحت إشراف طبي، وبعدها لوحظ تورم، بالإضافة إلى ميلان في طرف الأنف ووجود جزء زائد منه. هذه هي الصور التي التقطتها عندما طلبتُ حضور طبيب، فقام بفحصي. ثم أجرى لي تدليكًا للأنف، وقال إن المشكلة ستزول مع مرور الوقت. سأكمل عامًا على العملية، ولم يطرأ أي تغيير على أنفي، كما قيل لي.</t>
  </si>
  <si>
    <t>I was admitted for surgery, and at my request, an agreement was reached with the doctor regarding rhinoplasty. The procedure was performed under medical supervision, and afterwards, swelling was observed, along with a tilt in the tip of my nose and an excess part of it. These are the photos I took when I asked a doctor to examine me. He then massaged my nose and said the problem would resolve itself over time. It's been a year since the surgery, and my nose hasn't changed at all, contrary to what I was told.</t>
  </si>
  <si>
    <t xml:space="preserve">تم التعامل معي من قبل الدكتوره اسراء باسلوب سيء جدا حيث تم حضورها للكشف علي لانها الولاده الاولى لي تم رفضي ذلك لخوفي ولم يتم التحدث معاي وتهدئيتي ورفع معنوياتي من قبلها وتم حضورها مره اخره للكشف بعد تهدئتي من قبل طبيب التخدير وانا اترجاها حيث تم الرد علي ماله داعي هالحركات والترجي وابلغتني ان الرحم 8 ولايمكن اخذ ابره الظهر خرجت للباب وعادت لي قايله عشان مره ثانيه تسمعين الكلام لم يكن التعامل من قبلها تعامل طبيب مع مريضه وضع ولاده </t>
  </si>
  <si>
    <t>I was treated very badly by Dr. Israa. She came to examine me because it was my first delivery, but I refused due to fear. She didn't talk to me, calm me down, or raise my spirits. She came again after the anesthesiologist had calmed me down, and I begged her to come. She responded that there was no need for such pleading and told me that my uterus was 8 mm and I couldn't get an epidural.She went to the door and came back to me saying, "So that you'll listen next time." Her behavior was not that of a doctor treating a patient in labor.</t>
  </si>
  <si>
    <t>ابرار الشهري</t>
  </si>
  <si>
    <t>تم كتابة تقرير خروج المريض ابني من قبل الطبيب المعالج، وحالته غير مستقرة و يزال يعاني من الألم حتى الآن.</t>
  </si>
  <si>
    <t>My son's discharge report was written by the treating physician, and his condition is unstable and he is still suffering from pain.</t>
  </si>
  <si>
    <t>11:34:00AM</t>
  </si>
  <si>
    <t>11:38:00AM</t>
  </si>
  <si>
    <t>وصلتُ إلى موعدي في عيادة القلب مع الدكتور حسام في تمام الساعة ١٢:٥٠، وتوجهتُ إلى الاستقبال للاستفسار عن الموعد.
أجابتني موظفة الاستقبال بأنه لا يوجد طبيب بهذا الاسم (اذهب إلى الطابق السادس أو إلى مكتب استقبال العيادة). ذهبتُ إلى الاستقبال، فأخبرني موظف آخر أن الطبيب قد غادر العيادة.</t>
  </si>
  <si>
    <t>I arrived at my appointment with Dr. Hossam at the cardiology clinic at 12:50 PM and went to reception to inquire about the appointment.
The receptionist told me that there was no doctor by that name (go to the sixth floor or the clinic's reception desk). I went to reception, and another employee told me that the doctor had already left the clinic.</t>
  </si>
  <si>
    <t>تم الحضور في 15 فبراير 2023 حيث لم يتم ايجاد أي موقف سيارات في قسم الطوارئ، وأن جميع مواقف سيارات الموظفين مغلقة، بعضها بسلاسل وممنوع الوقوف فيها. وتم ايقاف سيارتي متوقفة بجوار مدخل الطوارئ. بعد ذلك تم حضور موظف الامن الى العياده وتم طرق الباب بقوه وجاء يصرخ لكي يبلغني ان اغير مكان سيارتي وتم استدعاء الشرطه من قبل الموظف وادعى موظف الامن بانني تلفظت فيه</t>
  </si>
  <si>
    <t>On February 15, 2023, I arrived to find no parking available in the emergency department. All staff parking spaces were closed, some chained shut, and parking was prohibited. My car was parked right next to the emergency entrance. Later, a security guard came to the clinic, banged loudly on the door, and shouted at me to move my car. The police were called by the employee, and the security guard claimed that I had verbally abused him.</t>
  </si>
  <si>
    <t>I have an appointment at clinic 69, but the required follow-up appointment for anesthesia was neither recorded nor attended to, demonstrating a lack of responsibility and attention, and disrupting patient appointments.</t>
  </si>
  <si>
    <t>تم رفع طلب موافقه التامين ( خزعه) في تاريخ 6 فبراير وتم الرفض من قبل شركه التامين لطلب المزيد من العلومات من قبل الطبيب المعالج حيث تم افادتي من قبل قسم الموافقات بالرجوع الى الدكتور وابلاغه عن طلب التامين مما ادى الى استيائي</t>
  </si>
  <si>
    <t>I submitted an insurance approval request (for a biopsy) on February 6th, but it was rejected by the insurance company, which requested further information from the treating physician. The approvals department advised me to contact the doctor and inform him of the insurance request, which caused me considerable frustration.</t>
  </si>
  <si>
    <t>10:53:00 شة</t>
  </si>
  <si>
    <t>on 21 feb 2023, the Dr request for me the CTG because the baby was not moved . when i do the
. Procedure the nurse was so tough with me she shouting to me and she was uncooperative</t>
  </si>
  <si>
    <t>في ٢١ فبراير ٢٠٢٣، طلب مني الطبيب إجراء تخطيط قلب الجنين (CTG) لأن حركة الجنين لم تكن طبيعية. أثناء إجراء الفحص، كانت الممرضة قاسية جدًا معي، تصرخ في وجهي، ولم تكن متعاونة.</t>
  </si>
  <si>
    <t>بتاريخ 19 فبراير 2023 تم الحضور الى عياده الطبيب ابو جنايا محمود حيث تم دخولي ولم يستغرق وقت الكشف خمص دقايق ثم طلب مني الطبيب عمل اشعه وعودتي اليه بعد ذلك , تم عمل اشعه والعوده الى العياده وتم ابلاغ ممرضه العياده بذلك وطلبت مني الانتظار حتى ينتهي 4 حالات امامه وقد استغرق 20 دقيقه غير انه تركني بالانتظار لحين انتهاء من مواعيد المرضى ولكن بعد الانتهاء من المرضى تم مغادره الطبيب للعياده دون مناداتي او ابلاغي مسبقا بالحضور في اليوم التالي او الممرضه اكدت انها اخبرت الطبيب بعودتي من الاشعه مرتين بان هناك حاله بالخارج</t>
  </si>
  <si>
    <t>On February 19, 2023, I went to Dr. Abu Janaya Mahmoud's clinic. I was admitted, and the examination took no more than five minutes. The doctor then asked me to have an X-ray and return to him afterward. I had the X-ray and returned to the clinic. I informed the clinic nurse, who asked me to wait until he finished with the four patients in front of him. This took 20 minutes, but he left me waiting until he finished with the other patients. However, after the patients were finished, the doctor left the clinic without calling me or informing me in advance to come the next day. The nurse confirmed that she had informed the doctor twice about my return from the radiology department, stating that there was a case outside.</t>
  </si>
  <si>
    <t>الدعم الفني</t>
  </si>
  <si>
    <t>on 14 feb 2023 , I went to the ER department and the nurse did not put the cannula for my daughter
. correctly , when my daughter admitted the nurse changed the cannula</t>
  </si>
  <si>
    <t>في ١٤ فبراير ٢٠٢٣، ذهبتُ إلى قسم الطوارئ، ولم تُدخل الممرضة الكانولا الوريدية لابنتي بشكل صحيح.</t>
  </si>
  <si>
    <t>بتاريخ 14 فبراير 2023 خاص فتره التنويم تم ابلاغنا باسلوب ترهيب وتخويف وتهويل اعراض مرض السكري من قبل اخضائيه تغذيه مما ادى الى تعب نفسيه المريض</t>
  </si>
  <si>
    <t xml:space="preserve">On February 14, 2023, during the hospitalization period, we were informed in a threatening and alarming manner about the symptoms of diabetes by a nutritionist, which led to psychological distress for the patient.
</t>
  </si>
  <si>
    <t>بتاريخ 14 فبراير 2023 خلاص فترت تنويمي تم صرف جهاز سكري ناقص من غري ملحقات من قبل الدكتوره وعندما طلبت منها تزويدي ولو بكميه بسيطه افادتني انه تم اغلاق الملف ولابد من الانتظار الى موعد العياده</t>
  </si>
  <si>
    <t xml:space="preserve">On February 14, 2023, at the end of my hospital stay, the doctor prescribed a glucose meter that was missing some accessories. When I asked her to provide me with even a small quantity, she informed me that my file had been closed and I would have to wait until my next clinic appointment.
</t>
  </si>
  <si>
    <t>I was treated emotionally by the employee when I approached him to talk to him about my mother’s examination and travel, and I told him that she wanted a female nurse and not a male nurse. He raised his voice at me and spoke to me in a rude and inappropriate manner, as he did not explain to me or resolve what I came for. I returned to the department, and the patient was not satisfied, and the procedures were completed.</t>
  </si>
  <si>
    <t>اتيت الى شباك استقبال الصيدليه وكان اسلوب الموظف سيء ورفض خدمتي في بدايه الامر وبعد التحدث له من قبل زميله في الصيدليه وانني بالانتظار منذ وقت قام باخذ بياناتي وبعد ذلك قام برفض صرف المبلغ المعطى له وقام باخباري بالذهاب لاي مكان لصرف المبلغ وتم التعامل بطريقه غير مهنيه من قبله</t>
  </si>
  <si>
    <t>I arrived at the pharmacy reception window, and the employee's attitude was poor. He initially refused to serve me, but after his colleague spoke to him and explained that I had been waiting for some time, he took my information. Afterward, he refused to give me the money I had given him and told me to go somewhere else to get it. His behavior was completely unprofessional.</t>
  </si>
  <si>
    <t xml:space="preserve">تم حضوري على موعدي في الساعه 6:25 وتم انتظاري اكثر من ساعه وعند دخولي الى العياده تم ابلاغ الدكتور بانتظاري ورجوت منه عدم التاخير لم يستلم حالتي وتعذر عن استقبالي بمجرد قولي ذلك </t>
  </si>
  <si>
    <t>I arrived for my appointment at 6:25 and waited for over an hour. Upon entering the clinic, I informed the doctor that I was waiting and asked him not to delay, but he refused to accept my case and declined to see me as soon as I said that.</t>
  </si>
  <si>
    <t>تم التعامل معاي بطريقه انفعاليه من قبل الموظف حيث تم التوجه له للتحدث معه فيما يخص الكشف على والدتي والاستفسار وتم اخباره برغبتها بوجود ممرضه وليس ممرض وتم رفع الصوت علي والتحدث معي باسلوب فظ وغير لائق حيث لم يتم التوضيح لي وحل ماتم القدوم لاجله وتم الرجوع الى القسم والمريضه غير راضيه واكمال الاجراءات. وتم التوضيح لاحقا ان المريض له حق بالاختيار</t>
  </si>
  <si>
    <t>تمريض الطوارى</t>
  </si>
  <si>
    <t>. when the ER manager ask the naruss to give me stripes he said this patient crazy</t>
  </si>
  <si>
    <t>عندما طلب مدير قسم الطوارئ من الطبيب المختص أن يصف لي شرائط، قال إن هذا المريض مجنون.</t>
  </si>
  <si>
    <t>I arrived for my radiology appointment on February 23, 2023, and went to the restroom. My name was called, and upon my return, the employee informed me that my name would be called again. After waiting for half an hour, I went to inquire about my appointment, and the radiologist told me that my name would be called after the other patients were seen. I went to the manager and explained my problem. He gave her my referral slip, but she refused to let me in.She speaks angrily to me in her native language, not in English.</t>
  </si>
  <si>
    <t xml:space="preserve">تم دخولي الى الطواري بحاله ولاده في تاريخ 2 نوفمبر 2023 وبعد ساعات من دخولي تم نقلي الى غرفه الوللاده واعطائي كل ساعتين ابر مضاد للجنين علما ان اعراض الولاده معي اكثر من 15ساعه مع طلق صناعي مما ادى الى توقف نبض الجنين وعن التواصل مع الدكتوره لم تحضر 24 دقيقه وافادت ان ابقى على نفس الوضع الى يوم غد علما بان حالتي طارئه وبعد التدخل من قبل زوجي تم نقلي بشكل عاجلالى غرفه العمليات وتم ولادتي عمليه قيصيريه وكانت حاله المولود صعبه بناء على تشخيص استشاري قسم العنايه المركزه للاطفال </t>
  </si>
  <si>
    <t xml:space="preserve">I was admitted to the emergency room in labor on November 2, 2023. Hours after my admission, I was transferred to the delivery room and given anti-fetal injections every two hours, even though I had been experiencing labor symptoms for over 15 hours with induced labor, which led to the baby's heartbeat stopping. When I tried to contact the doctor, she didn't come for 24 minutes and told me to stay in the same situation until the next day, despite my emergency situation.After my husband intervened, I was urgently transferred to the operating room and gave birth via cesarean section. The newborn's condition was critical, according to the diagnosis of the pediatric intensive care consultant.
After my husband intervened, I was urgently transferred to the operating room and gave birth via cesarean section. The newborn's condition was critical, according to the diagnosis of the pediatric intensive care consultant.
</t>
  </si>
  <si>
    <t xml:space="preserve">بتاريخ 16 نوفمبر 2022 حضرت الى موعدي في عياده لباطنيه وبعد تشخيص الطبيبي المعالج افادني ان حالتي مستقر رغفم انني كنت اشكو من اعراض حمى والم في البطن وكاتن اسلوب الطبيب غير لائق مما ادى الى استيائي </t>
  </si>
  <si>
    <t>On November 16, 2022, I attended my appointment at an internal medicine clinic. After the attending physician diagnosed me, he informed me that my condition was stable, even though I was suffering from fever and abdominal pain. The doctor's manner was inappropriate, which led to my dissatisfaction.</t>
  </si>
  <si>
    <t>الصيدلي قام بخدمتي بطريقه غير لائقه حيث كان يتحدث معي بطريقه غير مهنيه وتم رويه ذلك مع باقي المراجعين</t>
  </si>
  <si>
    <t>The pharmacist served me inappropriately, speaking to me unprofessionally, and this was witnessed by other patients.</t>
  </si>
  <si>
    <t xml:space="preserve">عدم استقبالي بالرغم من حضوري في وقت الموعد الموكد حيث لم يتم انتهاء وقت العياده للطبيب وحاله المريض تستدعي الكشف العاجل حيث كان الدكتور متواجد ولم يستقبلني ولم اجد حسن التعامل معنا من قبل الطبيب علما ان المريض ليس بحاله تسمح لنا بالانتظار </t>
  </si>
  <si>
    <t>I was refused an appointment despite arriving at the confirmed time, even though the doctor's clinic hours hadn't ended and the patient's condition required urgent attention. The doctor was present but refused to see me, and I didn't receive any courteous treatment from him, especially considering the patient's critical condition.</t>
  </si>
  <si>
    <t>كنت انتظر رقمي 305 في الصيدليه الدور ى وكان شباك 6 ينتظر رقم 302 وتجاوز مده ولم يحضر وطلبت من الموظف ان يتجاوز الرقم لعدم حضور المريض وتم رفض من قبله وتم حدوث نفس الشي مع الشباك رقم 5 تم الانتظار لمده للمراجع رقم 303 ولم يتم حضوره ايضا وتم انتظاري لوقت طويل لحين ظهور رقمي علما انه تم استلام ادويتي ولازال شباك رقم 6 في انتظار المراجعين</t>
  </si>
  <si>
    <t>I was waiting for my number 305 at the pharmacy, and window 6 was waiting for number 302. The wait was long, and the patient didn't come. I asked the employee to skip the number because the patient hadn't arrived, but he refused. The same thing happened at window 5; I waited for a while for patient number 303, but he also didn't come. I waited a long time until my number was called, even though I had already received my medication. Window 6 was still waiting for patients.</t>
  </si>
  <si>
    <t>تم زيارتي للطبيبه عبير وتم الذهاب للطوارى عده مرات حيث انني اعاني من صعوبه بالتنفس ولكن استمر التعب والكحه رغم اخذي للادويه وتم مراجعتي للطبيبه عبير بتاريخ 27 فبراير 2023 وابلاغها بحالتي السيئه وتعبي المستمر حيث تم صرف ادويه ومضاد فابلغتها بانني بحاجه الى اجازه مرضيه ثلاث او اربع ايام ولكن ردت علي قائله(تبين تتركين وظيفتك)  بطريقه غير مراعيه لحالتي المرضيه</t>
  </si>
  <si>
    <t>I visited Dr. Abeer and went to the emergency room several times because I was having difficulty breathing, but the fatigue and coughing continued despite taking the medications. I went back to Dr. Abeer on February 27, 2023, and informed her of my bad condition and my continuous fatigue. She prescribed medications and antibiotics, and I told her that I needed sick leave for three or four days, but she replied, "Do you want to leave your job?"In a way that disregards my medical condition</t>
  </si>
  <si>
    <t>لدي اجازه مرافقه بتاريخ 7-2 و 8-2 ولم يتم صدورها</t>
  </si>
  <si>
    <t>I have a leave request for accompanying family members dated 7-2 and 8-2, but it hasn't been issued.</t>
  </si>
  <si>
    <t xml:space="preserve">تم اجرى عمليه جراحيه عمليه فتق اسفل البطن بتاريخ 18 فبراير 2023 وبعد عودرتي الى المنزل لاحظت وجود جرح كبير اسف الظهر وبسببه لم استطع النوم والحركه بشكل طبيعي وقمت بزياره الطبيب المعالج والكشف على الجرح حيث افادني انه بسبب الميكروكروم مما ادرى الى وجود الحساسيه وتم صرف مرهم موضعي وقمت باستخدامه 5 ايام دون اي فاده او تحسن بحاله الجرح </t>
  </si>
  <si>
    <t>I underwent surgery for a lower abdominal hernia on February 18, 2023. After returning home, I noticed a large wound on my lower back, which prevented me from sleeping and moving normally. I visited my doctor, who examined the wound and informed me that it was due to mercurochrome, indicating an allergic reaction. He prescribed a topical ointment, which I used for five days without any benefit or improvement in the wound.</t>
  </si>
  <si>
    <t>24 يناير 2023 احضرت ابنتي للدكتور يمين وبعد شرحي له انها من الممكن انها انتقلت لها عدوى من اخيها الذي كان مريض باحتقان حاد بالبلعوم قام الدكتور بفحصها وطلب مني ان ادخلها للتنويم بحجه انه لايعلم مابيها وتوقع ان يكون بها مرض السحايه او التهاب الصدر مما اثار الهلع وبعد التوكل على الله تم رفضي للتنويم حيث طلب مني اشعه الصدر وتحليل بول  فذهبت للمستوصف وتم تشخيصها بالتهاب حاد بالبلعوم</t>
  </si>
  <si>
    <t>On January 24, 2023, I took my daughter to Dr. Yamin. After explaining that she might have contracted an infection from her brother, who was suffering from severe throat congestion, the doctor examined her and asked me to admit her, claiming he didn't know what was wrong with her and suspected meningitis or pneumonia. This caused panic, but after putting my trust in God, I refused to admit her. He then ordered a chest x-ray and a urine test. She went to the clinic and was diagnosed with acute pharyngitis.</t>
  </si>
  <si>
    <t>Negligence in providing medical care resulted in gallstones and gallbladder problems, leading to complications, severe pain, and bleeding. A stent placement procedure was scheduled, but the patient was not informed of this due to fasting. The surgery was postponed, and the patient is only given painkillers. As soon as the medication wears off, the pain returns.</t>
  </si>
  <si>
    <t>تهاني القرني</t>
  </si>
  <si>
    <t xml:space="preserve">ابرار الشمري </t>
  </si>
  <si>
    <t>تمريض وحده العنايه المركزه</t>
  </si>
  <si>
    <t>تمريض تنويم عمليات الولاده</t>
  </si>
  <si>
    <t>تمريض قسم  النساء و الولاده</t>
  </si>
  <si>
    <t>جراحه الانف واذن وحنجره اطفال</t>
  </si>
  <si>
    <t>تنويم الباطنيه</t>
  </si>
  <si>
    <t>عيادات الباطنيه</t>
  </si>
  <si>
    <t>قسم الامن</t>
  </si>
  <si>
    <t>اطباء الطوارئ</t>
  </si>
  <si>
    <t>ADMIN</t>
  </si>
  <si>
    <t>mnursing</t>
  </si>
  <si>
    <t>وحدة العناية المركزة للأطفال</t>
  </si>
  <si>
    <t>لا اعلم</t>
  </si>
  <si>
    <t>قسم العمليات</t>
  </si>
  <si>
    <t>عيادات العيون</t>
  </si>
  <si>
    <t>عيادات الصدرية (أطفال)</t>
  </si>
  <si>
    <t>قسم علاقات المرضى</t>
  </si>
  <si>
    <t>وحدة مرضى طويلي الإقامة</t>
  </si>
  <si>
    <t>050 429 6239</t>
  </si>
  <si>
    <t>قسم الصيانة</t>
  </si>
  <si>
    <t>استقبال المختبر</t>
  </si>
  <si>
    <t>ابرار بندر الشمري</t>
  </si>
  <si>
    <t>SELF</t>
  </si>
  <si>
    <t>امال ماهل القحطاني</t>
  </si>
  <si>
    <t>ابرار  بندرالشمري</t>
  </si>
  <si>
    <t>Self</t>
  </si>
  <si>
    <t>تم حضوري بتاريخ 26 فبراير 2023م للدكتور احمد نبيل اشتكي من اذني اليمين ‏بعدها قام الدكتور بوضع جهاز الفحص في إذني اليمين خلال
ثواني معدودة أخبرني بالتشخيص فورا انه لدي  التهاب في الأذن الوسطى حيث  تم طلب مني تخطيط الأذن فعندما ذهبت للتخطيط وانتهيت منه أعطيته للدكتور فقال لي أنت تفقد سمعك ويجب اعطائك كرتزون وتم صرف دواء الكرتزون لي وطلب مني أن اعمل اشعه رنين مغناطيسي مع اخذ الصبغة ولكن تم استيائي من كلام الطبيب واثر ذلك على نفسيتي حين اخباره لي بانني سافقد السمع تم مغادرتي ولم اصرف الدواء وتم ذهابي الى مستشفى اخر  تم الفحص علي  وعمل لي تنظيف للأذن وتم صرف قطرات للاذن وتم حل مشكلتي ولا اعاني من اي الام الان.</t>
  </si>
  <si>
    <t xml:space="preserve">تم حضوري بتاريخ 1 مارس 2023 لعيادة الاسنان حيث طلب مني الطبيب عمل اشعه وتم انتظاري لدى عيادة الاشعة ولم يتم مناداتي حيث خرجت موظفة القسم وبعد تأكدي من عدم وجود اي موظف داخل العيادة لخدمتي ، تم مساعدتي من قبل فني أسنان وتم الاتصال عليهم للحضور لتقديم الخدمة لي ولكن تم انتظاري لوقت طويل دون الاستجابة من قبلهم مما ادى الى استيائي الشديد ومغادرتي دون اكمال اي اجراء مع عيادات الاسنان في المستشفى  . </t>
  </si>
  <si>
    <t xml:space="preserve"> تعامل الدكتورة غير مهني واسلوبها غير محترم عند نسيانها لاضافة الوصفة وثم الصراخ علي لتطلب مني اذهب
للاستقبال لادفع استشاره جديدة وتحميلي خطأها . لو كان على الاقل اسلوبها محترم لتجاوزت الموضوع</t>
  </si>
  <si>
    <t>I attended a meeting with Dr. Ahmed Nabil on February 26, 2023, to complain about Iman Yangstan. Afterwards, Dr. E'tisam held a meeting regarding my Portuguese passport.And I was told the diagnosis immediately: I had otitis media. I was asked to have an otogram, and when I went for the test and finished, I gave it to the doctor. He told me I was losing my hearing and needed to be given cortisone, and he prescribed medication.The doctor prescribed cortisone and asked me to have an MRI with contrast dye, but I was upset by what he said, and it affected my mental state when he told me I would lose my hearing.I left without getting the medication and went to another hospital where I was examined and my ear was cleaned. Ear drops were prescribed and my problem was solved, and I am not suffering from any pain now.</t>
  </si>
  <si>
    <t>On March 1, 2023, I went to the dental clinic where the doctor asked me to have an x-ray. I waited at the radiology clinic, but I wasn't called. A staff member went out, and after confirming that there were no other patients present, I...An employee inside the clinic was there to serve me. I was assisted by a dental technician, and they were contacted to come and provide me with service, but I waited for a long time without any response from them, which led to my extreme dissatisfaction and my leaving without completing any procedure with the dental clinics in the hospital.</t>
  </si>
  <si>
    <t>The doctor's behavior was unprofessional and disrespectful. She forgot to add the prescription and then yelled at me, demanding I go to reception to pay for a new consultation and blame me for her mistake. If she had at least been respectful, I could have let it go.</t>
  </si>
  <si>
    <t xml:space="preserve">عدم التواصل مع التأمين لمتابعه الموافقه والانتظار أكثر من 20 دقيقه من قبل موظفة الموافقات لدى استقبال النساء والولاده حيث ان المريضه حامل وحالتها لا تتحمل الانتظار بحجة انها لا تستطيع التواصل مع القسم ولا يوجد لديها صلاحيات مع العلم ان هناك موظفه كانت بجانبها قامت بالتواصل وانجاز المهمه وتواصلت مع التأمين خلال اقل من 10 دقائق . </t>
  </si>
  <si>
    <t>Failure to contact the insurance to follow up on the approval and waiting for more than 20 minutes by the approvals employee at the women’s and maternity reception, as the patient is pregnant and her condition cannot tolerate waiting, under the pretext that she cannot contact the department and does not have the authority, knowing that there was an employee next to her who contacted and completed the task and contacted the insurance in less than 10 minutes.</t>
  </si>
  <si>
    <t>تم التوجهه  الى الصيدلية ولم يتم صرف الدواء له كامل لمدة شهرين تم صرف دواء لشهر واحد فقط وذلك لعدم توفر كمية كافية . 
CONCERTA 18 MG, 36 MG</t>
  </si>
  <si>
    <t>He went to the pharmacy but was not given the full two-month supply of medication; he was only given a one-month supply due to insufficient stock.
CONCERTA 18 MG, 36 MG</t>
  </si>
  <si>
    <t xml:space="preserve">لم يتم تحديد موعد اخذ خزعه حتى الان . </t>
  </si>
  <si>
    <t>The date for taking the biopsy has not yet been determined.</t>
  </si>
  <si>
    <t>تم التعامل معنا باسلوب سيئ جدا حيث تم طردنا من غرفة الاشعة وعند العوده للاطمئنان على المريضه تم طردنا للمره الثانيه ولم يكن هناك تعامل احترافي لتوضيح اسباب ماتم فعله معنا وتم اخبارنا من قبل المختص في عمل الاشعه اذا لم يتم خروجنا سوف يتم اغلاق الاشعه وتم قطع الاشعه واغلاقها بالفعل على المريضه  ليتم التحدث معي و طردي فقط . علما انه تم عمل نفس الاشعه سابقا للوالده وتم وقوف اكثر من شخص خارخ الغرفه ولم يوجد هناك اي اشكاليه .</t>
  </si>
  <si>
    <t>We were treated very badly. We were expelled from the radiology room, and when we returned to check on the patient, we were expelled a second time. There was no professional explanation given for what happened to us, and we were informed by the specialist. During the X-ray procedure, if we didn't leave, the machine would be shut down. The X-ray was indeed cut off and shut down on the patient just to speak to me and then ask me to leave. It's worth noting that the same X-ray was performed previously on my mother, and several people were standing outside the room without any problems.</t>
  </si>
  <si>
    <t>في 2 مارس 2023، في الغرفة 3134، كانت الممرضة غير متعاونة، ولم تستجب الممرضات عندما اتصلت بهن. وعندما خرجت والدتي لطلب المساعدة، كانت الممرضة فظة وطلبت منها العودة إلى الغرفة.</t>
  </si>
  <si>
    <t>On March 2, 2023, in room 3134, the nurse was unhelpful, and the other nurses did not respond when I called them. When my mother went out to ask for help, the nurse was rude and told her to go back into the room.</t>
  </si>
  <si>
    <t>قبل العملية أخذت تسعيرة من الأخت إيمان في مكتب التنويم 8307 ريال سعودي ووقت خروج الزوجة من
المستشفى زاد المبلغ ب4495 ريال سعودي دون علمي المسبق. ففيه تحليل بمبلغ تقريبا ٧٠٠ ريال وكذلك فيه أدوات
لم تضاف مسبقا قبل العملية ومن الشرط معرفة المريض عن التكلفة الكاملة قبل التنويم وليس بعد.</t>
  </si>
  <si>
    <t>Before the procedure, I received a quote from Sister Iman at the admissions office for 8307 Saudi Riyals. Upon my wife's discharge from the hospital, the amount increased by 4495 Saudi Riyals without my prior knowledge. This increase included tests costing approximately 700 Riyals, as well as other supplies not included before the procedure. It is mandatory for the patient to be informed of the total cost before admission, not afterward.</t>
  </si>
  <si>
    <t xml:space="preserve">بتاريخ 5 مارس 2023م  تم حضوري الى عيادة الطبيبه دعد اشرحلها حالتي الصحيه وبنفس اليوم توجهت سابقا لدى الطوارئ  بسبب الدوره الشهريه
تم اعطائي مسكن وتم تحويلي للعيادة للكشف وبنفس الوقت اخذ اجازه مرضيه لتعبي ولكن تم التعامل معي من قبل الطبيبة باسلوب غير لائق وتم الصراخ  علي قائلة لي   ماراح اعطيك اطلعي برا ولا عاد تجيني بصرفلك العذر بس لا عاد تجيني مره  ثانيه   مما ادى الى استيائي الشديد من تعاملها معي . </t>
  </si>
  <si>
    <t>On March 5, 2023, I went to Dr. Daad's clinic to explain my health condition. Earlier that same day, I had gone to the emergency room due to my menstrual period. At the same time, I took sick leave because of my illness, but the doctor treated me inappropriately and shouted at me, saying, “I won’t give you leave, get out and don’t come back. I’ll give you the excuse, but don’t come back again.” This led to my extreme dissatisfaction with how she treated me.</t>
  </si>
  <si>
    <t xml:space="preserve">تم اخراج جميع اغراض زوجتي لخارج غرفة التنويم ولم يتم انتظار حضوري </t>
  </si>
  <si>
    <t>All of my wife's belongings were taken out of the bedroom, and my arrival was not awaited.</t>
  </si>
  <si>
    <t>12:35:00 ؛ة</t>
  </si>
  <si>
    <t>تم اجراء عملية (تنظيف لرحم) بتاريخ 25/3/2023  وبعد الخروج من العملية تمت الافادة من قبل الطبيب المعالج  بوجود بقايا وسوف تزول مع مرور الوقت وتم افادتنا بالرجوع بعد اسبوعين للتاكد علما انه تم مراجعه المريضه خارج المستشفى للتاكد ووتم افادتنا بوجود بقايا والمشكله حتى الان لم تحل ولم يتم التوضيح من قبل الطبيب .</t>
  </si>
  <si>
    <t>A uterine cleaning procedure was performed on 3/25/2023. After leaving the operation, the treating physician stated that there were remnants that would disappear over time. We were advised to return after two weeks for confirmation. Note that the patient was examined outside the hospital for confirmation, and we were informed that there were remnants. The problem has not yet been resolved, and the doctor has not provided any explanation.</t>
  </si>
  <si>
    <t>تم تنويمي بتاريخ  21/2/2023  (حالة ولادة) وتم افادتي من قبل قسم الطوارى انه ليس هناك اي مستحقات لدفعها سوا 5000 ريال ، وعند الخروج من التنويم اتفاجاء بوجود مبالغ مالية مستحقه اضافة الى المبلغ الذي تم دفعه مما ادى الى استيائي ورفع شكوى .</t>
  </si>
  <si>
    <t>I was admitted on 2/21/2023 (birth case) and I was informed by the emergency department that there were no outstanding payments except for 5000 riyals. Upon leaving the hospital, I was surprised to find outstanding amounts of money in addition to the amount that had been paid, which led to my dissatisfaction and filing a complaint.</t>
  </si>
  <si>
    <t>تم التواصل مع المستشفى وتم طلب ارفاق اشعة الجراحة التجميلية لشركة التامين وهي اشعه لكيس دهني بالوجهه وابلغتني موظفة الموافقات بانه تم ارفاق الاشعه ولكن تم ابلاغي من قبل شركة التامين ان  الاشعة المرفقه اشعة لكسر باليد .</t>
  </si>
  <si>
    <t>The hospital was contacted and a request was made to attach the cosmetic surgery x-ray for the insurance company. It was an x-ray of a fatty cyst on the face. The approvals employee informed me that the x-ray had been attached, but I was informed by the insurance company that the attached x-ray was an x-ray of a hand fracture.</t>
  </si>
  <si>
    <t xml:space="preserve">تم تنويم المريضة من قبل الطبيب عمادالدين  بتاريخ 1 فبراير 2023م وتم اصدار اجازة مرافق لابنة  المريضة اثناء تنويم والدتها وترغب الان باجازة مرافق لمدة شهر لملازمة والدتها من تاريخ 20 شعبان حيث ان الطبيب اوصى بملازمة الوالده . </t>
  </si>
  <si>
    <t>The patient was admitted by Dr. Emad El-Din on February 1, 2023. A leave of absence was issued for the patient’s daughter to accompany her mother during her mother’s admission. She now wishes to take a leave of absence for a month to stay with her mother starting from the 20th of Sha’ban, as the doctor recommended staying with the mother.</t>
  </si>
  <si>
    <t xml:space="preserve">تم الحضور لفك الغرز وكان تعامل الطبيب جدا قاسي وعندما طلبت منه وضع بنج لعدم تحملي للالم  قام بالانفعال والصراخ علي وقال لن استخدم المخدر واذهبي لرؤية طبيب اخر علما انه لم تكن الزيارة الاولى له وكان بنفس الاسلوب وقت عمل الاجراء السابق لم يكن هناك اي مهنيه بالتعامل من قبل الطبيب حيث تم الخروج من العياده والذهاب الى طبيب اخر . </t>
  </si>
  <si>
    <t>I went to have the stitches removed, and the doctor's treatment was very harsh. When I asked him to give me anesthesia because I couldn't bear the pain, he became agitated and shouted at me, saying he wouldn't use anesthesia and that I should go see another doctor. Note that it wasn't my first visit to him, and he was the same way when performing the previous procedure. There was no professionalism in the doctor's treatment, so I left the clinic and went to another doctor.</t>
  </si>
  <si>
    <t xml:space="preserve">تم عمل اشعة لدى الطبيب محمد بتاريخ 4 مارس 2023م ولكن تم كتابة بالتقرير بيانات مختلفة عن بياناتي ولم اعمل اشعة لكسر باليد . </t>
  </si>
  <si>
    <t>I had an X-ray done by Dr. Muhammad on March 4, 2023, but the report contained different data than mine, and I did not have an X-ray done for a hand fracture.</t>
  </si>
  <si>
    <t xml:space="preserve">تم الحضور الى عيادة الطبيب يوسف بتاريخ 9 مارس 2023م وذلك لرغبي بالفحص على الهيموقلوبين للتبرع العلاجي ، تم التعامل معي من قبل الطبيب بطريقة غير جبدة بالاضافة الى لم يتم توضيح التحاليل والاجراءات المطلوبة مسبقا قبل التوجهه الى الاستقبال. </t>
  </si>
  <si>
    <t>I went to Dr. Youssef’s clinic on March 9, 2023, because I wanted to have my hemoglobin levels checked for therapeutic donation. The doctor treated me poorly, and the required tests and procedures were not explained beforehand before I went to the reception.</t>
  </si>
  <si>
    <t xml:space="preserve"> تم الحضور بتاريخ 11 مارس 2023م ( الاجراء هو تركيب قسطرة بولية مع حقن صبغة ملونة) تم حجز
موعد للإجراء الطبي المذكور أعلاه ، تم التوجهه الى قسم الطوارئ لتركيب القسطرة وتم تركيب قسطرة اكبر من مقاس الطفل وبعد التوجهه لقسم الاشعة وبعد حقن نصف المادة الملونه ولكن خرجت القسطرة من مكانها وتم خروج الطبيب عبدالمنعم والذهاب الى استراحة الاطباء دون الاهتمام بالامر واكمال  الاجراء الطبي والمتابعه  بعد ذلك تم التواصل مع طبيب الطوارئ وتم محاول تركيب قسطرة اخرى عدة مرات ولكن دون جدوى ابلغنا الطبيب  سأستدعي متخصص في جراحة الاطفال   تم توجهي الى مدير قسم الاشعة سعيد  وابلاغه بالاشكالية وذكر أنه  طالما الطبيبين موجودين اذهب لهم وسيتم التواصل معك لاحقا   ولكن دون اي اهتمام  وبسبب  خروج ودخول القسطرة اكثر من مرتين ادت لآلام شديدة جدا للطفل مما ادى الى استيائنا ومغادرتنا دون عمل الاشعة  . </t>
  </si>
  <si>
    <t>On March 11, 2023, an appointment was scheduled for the procedure (insertion of a urinary catheter with injection of a contrast dye). The patient went to the emergency department for catheter insertion, and a catheter larger than the child's size was inserted. After going to the radiology department and injecting half of the contrast dye, the catheter came out of place, and Dr. Abdulmonem left.We went to the doctors' lounge without paying attention to the matter and completing the medical procedure and follow-up. After that, we contacted the emergency room doctor and tried to insert another catheter several times, but to no avail. The doctor informed us that he would call a pediatric surgeon. I then went to the head of the radiology department, Saeed, and informed him of the problem. He mentioned that as long as the two doctors were present, go to them and they would contact you later, but without any attention. Because the catheter went out and in more than twice, it caused very severe pain for the child, which led to our dissatisfaction and our leaving without doing the X-ray.</t>
  </si>
  <si>
    <t>On March 11, 2023, I went to Dr. Ahmed's clinic, where he did not diagnose my condition, prescribed no medication, and referred me to the Saudi German Hospital for a balance test. The referral was initially rejected by my insurance company, then partially accepted. I tried to understand what would happen if the balance test wasn't performed, and I waited for the doctor for three consecutive appointments, but he refused to see me. So I took advantage of the situation...I took the opportunity of the third patient's discharge and went in to ask him for a solution and treatment, but he rebuked me and embarrassed me in front of the other patients. I didn't force my way in, but the door was open after the third patient had left.Knowing that I arrived at the hospital at 8:40 and remained there until 12 noon, and my pain increased due to the waiting, reviewing approvals, insurance, and the doctor, and in the end I did not know my illness or treatment, and in addition to that, the doctor's treatment was not appropriate or decent.</t>
  </si>
  <si>
    <t xml:space="preserve"> تم الحضور بتاريخ 11 مارس 2023م لدى عيادة الطبيب احمد حيث لم يشخص الحاله، ولم يكتب لي دواء وحولني لمستشفى السعودي الألماني لعمل فحص اتزان وحدث رفض للتحويل من شركة التأمين ثم قبول جزئي حاولت فهم ماذا ان لم يتم عمل تخطيط الاتزان وانتظرت الطبيب لثلاث كشوفات متتالية وهو يرفض مقابلتي فانتهزت فرصة خروج المريض الثالث ودخلت علىه لأسأله الحل والعلاج فنهرني وأحرجني أمام المراجعين ولم أدخل عنوه لكن الباب كان مفتوح بعد خروج المريض الثالث مع العلم بانني  حضرت للمستشفي الساعة 8:40 دقيقة وحتى الساعة 12 ظهرا والمي يزداد بسبب الانتظار ومراجعة الموافقات والتأمين والطبيب وفي النهاية لم أعرف مرضي ولا علاجي واضافة الى ذلك  كانت معاملة الطبيب ليست
مناسبة ولائقة . </t>
  </si>
  <si>
    <t xml:space="preserve">تم رفع تقرير مختبر رقم Lb2200084265 بتاريخ ٥ سبتمبر ٢٠٢٢ باسم شخص اخر وتم اعادة طلب التقرير بتاريخ ٢٥ فبراير ٢٠٢٣ طلب رقم LB2300016525 عدد ٣ تحاليل تم اظهار تحليلين صحيح وتم استبدال التحليل الثالث بتحليل اخر وهو نفس التحليل الذي تم طلبه بتاريخ ٥ سبتمبر ٢٠٢٢  ,ونريد الان اظهار تحليل حساسية الالبان المطلوب مرتين سابقا f2 caws m </t>
  </si>
  <si>
    <t>Laboratory report number Lb2200084265, dated September 5, 2022, was submitted under another person's name. The report was re-requested on February 25, 2023, under request number LB2300016525, for three tests. Two of the tests were correct, and the third was replaced with another test, which is the same test that was requested on September 5, 2022. We now need the results for the milk allergy test that was requested twice previously (f2 caws m).</t>
  </si>
  <si>
    <t xml:space="preserve"> The nurse deals with the patient in an unprofessional manner. Every time I visit the patient he told me the nurse Carl screams at him when he asks for something and there is no response when he call her. </t>
  </si>
  <si>
    <t>تتعامل الممرضة مع المريض بطريقة غير مهنية. في كل مرة أزوره، يخبرني أن الممرضة كارل تصرخ في وجهه عندما يطلب شيئًا، ولا تجيبه عندما يناديها.</t>
  </si>
  <si>
    <t>اجازه</t>
  </si>
  <si>
    <t>sick leave</t>
  </si>
  <si>
    <t xml:space="preserve"> الشكوى كالتالي: 1 -كان موعد الدخول للعملية الساعه 00:2 م ولم ندخل العملية الا الساعه 15:4 م مما ادى
التأخير وتألم الوالد من مرضه والاستغراب في الموضوع ان الدكتور سعد لم يعلم عن تأخير العملية وافاد ان
العملية كانت الساعه 15:3م واعتذر عن استقبالكم كونها تم تأخيرها 2 -عدم التزام موظفين الاستقبال في يوم
الخروج في عملهم ولم نجد من ينجزنا في آلية الخروج وجلب العلاج من الصيدلية 3 -موظف المدير التنفيذي
محمد الحمادي السكرتير عند سؤالي عن آلية المقابلة للمدير افادني انه في اجتماع وعن سؤالي له متى استطيع
مقابلته افادني لا تستطيع فسألته متى يخلص اجتماعه لاتمكن من مقابلته افادني وبطريقة مستفزه وغير
مؤدبه(الاجتماع مايخلص على طول في اجتماع) 4-افادنا الدكتور سعد ان سعر العملية 8500 ريال فتم دفع المبلغ +
مبلغ 3000 ريال اضافي كتأمين فنتفاجئ عند ااخروج ان المبلغ الاجمالي يفوق ال 14 الف.</t>
  </si>
  <si>
    <t xml:space="preserve">The complaint is as follows: 1- The scheduled surgery time was 2:00 PM, but we didn't enter the operating room until 4:15 PM. This caused a delay and my father's pain. Surprisingly, Dr. Saad was unaware of the delay and stated that the surgery was scheduled for 3:15 PM, apologizing for not being able to see us due to the delay. 2- The reception staff were not committed to their duties on the day of discharge, and we couldn't find anyone to assist us with the discharge process or to retrieve our medication from the pharmacy. 3- When I inquired about the interview procedure, the Executive Director's employee, Mohammed Al-Hammadi, the secretary, was unresponsive.
The manager informed me that he was in a meeting. When I asked him when I could meet with him, he said I couldn't. I then asked when his meeting would end so I could meet with him, and he replied in a provocative and rude manner, "The meeting never ends, there's always another meeting." Dr. Saad informed us that the price of the operation was 8500 riyals, so we paid that amount plus an additional 3000 riyals as a deposit. We were surprised upon leaving to find that the total amount exceeded 14,000 riyals.
</t>
  </si>
  <si>
    <t xml:space="preserve">تم حضور رجل الامن وقت انتظاري وتم سؤالي عن جنسيتي  من قبله (هل انت سوداني؟  ) لا اعلم ماسبب السؤال وبماذا تفيد االموظف اجابتي ولم يتم الرد وعاد السؤال علي ولم افهم المطلوب منه . </t>
  </si>
  <si>
    <t xml:space="preserve">He doesn't know the reason for the question, what benefit my answer would bring to the employee, and the question is usually not answered, nor does he understand what is required of him.
</t>
  </si>
  <si>
    <t xml:space="preserve">تم دخولي للعياده وكان واضح الانفعال على الدكتوره  قبل التحدث معها ولم اكن اعرف السبب ومن اول سوال قالت ماذا تريدين وتم اخبارها انه تم وصف حبوب الروكتان ولكن تم نصحي من قبل الطبيب بمراجعة طبيبه نسائية لان من الممكن ان تكون الحبوب بسبب هرمونات وعند اخبارها بذلك الامر تم رفع الصوت وكنت انا من يقوم بطرح الاسئله والاجابات على نفسي لاتمكن من توضيح الاسباب لها ولكن لا يوجد تجاوب فقط يتم سوالي اعطيني سبب اكتبه لتامين ليتم انهاء الموضوع لانك غير متزوجه وكنت احاول الشرح وتم بالاخير خروجي من العياده بسبب الاسلوب الغير مهني وعدم التجاوب معي . </t>
  </si>
  <si>
    <t xml:space="preserve">I entered the clinic and the doctor was clearly agitated before I even spoke to her, and I didn't know why. Her first question was, "What do you want?" and I told her that I had been prescribed Roaccutane pills.
However, the doctor advised me to consult a gynecologist because the pimples might be due to hormones, and when I told her this, she raised her voice.
However, the doctor advised me to consult a gynecologist because the pimples might be due to hormones, and when I told her this, she raised her voice.
I was asked to give a reason to write down so that the matter could be ended because I am not married, and I was trying to explain, but in the end I left the clinic because of the unprofessional approach and lack of response to me.
</t>
  </si>
  <si>
    <t xml:space="preserve">تم حضور زوجتي للولادة  مع دكتورة دعد ، الساعة 12:00 م من يوم الثلاثاء 14/3/2023  بعد الانتهاء من قسم الطوارئ توجهنا لقسم التنويم تحت رعاية الدكتورة دعد وكان الرحم حوالي 5 سم حسب كلام دكتورة اسراء المناوبة في قسم تنويم الولادة ، انتظرنا حتى الساعة 2:00 م ولم تأتي الدكتورة دعد وبدأ الالم يزداد وصل  الرحم الى اكثر من 8 سم حسب كلام دكتورة اسراء ولم يتم حضور الطبيبة دعد  ثم ذهبت إلى الدكتورة اسراء للمساعدة او استدعاء طبيبة الولادة حيث ابلغني التمريض ان الدكتورة دعد اعتذرت ولن تأتي مما ادى ذلك الى ولادة زوجتي بدون تواجد اي طبيبة ، بالاضافة الى لم يتم حضور الطبيبة دعد للاطمئنان على حالة زوجتي في اليوم التالي  ولم يتم حضورها الى قبل خروج المريضه بساعات قليله . 
</t>
  </si>
  <si>
    <t xml:space="preserve">My wife was admitted for childbirth with Dr. Daad at 12:00 PM on Tuesday, March 14, 2023. After finishing with the emergency department, we went to the inpatient department under the care of Dr. Daad. The uterus was about 5 cm according to Dr. Israa, who was on duty in the maternity inpatient department. We waited until 2:00 PM and Dr. Daad did not come. The pain began to increase, and the uterus reached more than 8 cm according to Dr. Israa. Dr. Daad still did not come. I then went to Dr. Israa to help or call for the obstetrician, as the nurses informed me that Dr. Daad had apologized and would not come. This led to my wife giving birth without any doctor present. In addition, Dr. Daad did not come to check on my wife's condition the following day and did not come until a few hours before the patient was discharged.
</t>
  </si>
  <si>
    <t xml:space="preserve">لا يتم توفير كرسي او سرير للمرافق علما انه تم الاتفاق مع قسم العنايه بوجود المرافق مع المريض </t>
  </si>
  <si>
    <t xml:space="preserve">No chair or bed is provided for the companion, even though it was agreed with the care department that a companion would be allowed with the patient.
</t>
  </si>
  <si>
    <t xml:space="preserve">تم حضوري لموعدي بتاريخ 5/3/2023 في الساعة 9:35 م ولم تكون الدكتوره راغبه بااستقبالي وتبين عليها العجل وذلك للحاق بالباص , علما انه تم حضوري على وقت الموعد ولم اخرج بنتيجة واضحه وتشخيصي بالحمل بقول (مبروك حامل ) ولااعلم على اي اساس تم تشخيصي بالحمل وطلبت مني اجراء الاشعة والتواصل عن طريق الواتس ولم يتم التواصل  .   </t>
  </si>
  <si>
    <t xml:space="preserve">I attended my appointment on 5/3/2023 at 9:35 PM, and the doctor was not willing to receive me and seemed to be in a hurry to catch the bus. Note that I arrived on time for the appointment, but I did not get a clear result and diagnosed me with pregnancy by saying (Congratulations, you are pregnant). I do not know on what basis I was diagnosed with pregnancy, and she asked me to undergo an X-ray and communicate via WhatsApp, but no communication took place.
</t>
  </si>
  <si>
    <t xml:space="preserve">عدم الرد من قبل  الطبيب وقسم الجهاز الهضمي و المدير المناوب للاستفسار عن نتيجة المنظار . </t>
  </si>
  <si>
    <t xml:space="preserve">The doctor, the gastroenterology department, and the on-call manager did not respond to inquiries about the endoscopy results.
</t>
  </si>
  <si>
    <t>Patient-staff 
communication</t>
  </si>
  <si>
    <t xml:space="preserve">تم الحضور بتاريخ 18 مارس 2023م الى عيادة الطبيبة اسراء حيث تم انتظارنا ما يقارب 40 دقيقه وتم استيائي من التاخير وتم سوال الطبيبة عن التاخير و أجابت  بأن التأخير أمر طبيعي وهي معتادة عليه في أماكن أخرى علماً أن التأخير لم يكن لي فقط ، حيث جميع من قبلي تأخروا
عن مواعيدهم لأن التأخير تراكمي دون أي مراعاة لأي مراجع. </t>
  </si>
  <si>
    <t xml:space="preserve">On March 18, 2023, I went to Dr. Israa's clinic. We waited for approximately 40 minutes, and I was upset by the delay. I asked the doctor about it, and she replied that delays were normal and that she was used to them in other places. It should be noted that I wasn't the only one experiencing delays; everyone before me was late for their appointments because the delays were cumulative and there was no consideration given to any of the patients.
</t>
  </si>
  <si>
    <t>3.Delays</t>
  </si>
  <si>
    <t xml:space="preserve">لم يتم ارفاق اجازتي لدى منصة صحتي </t>
  </si>
  <si>
    <t xml:space="preserve">My leave was not uploaded to the Sehaty platform.
</t>
  </si>
  <si>
    <t>6.Resources</t>
  </si>
  <si>
    <t xml:space="preserve"> تم تحويلي من قوى الامن الى مستشفى الحمادي بالنزهه وتم متابعة الحمل عند الدكتوره ( هاجر عاصم حسين ) وكنت اشعر بتنمل وثقل شديد برجلي اليمنى اكثر من رجلي اليسرى وعند ابلاغهم بذلك اخبروني انه طبيعي بسبب ابرة الظهر ، وبعد اربع ايام من ولادتي حدث عندي تورم بقدمي اليمنى وتم مراجعة طوارىء الحمادي وتم اخباري بانه سوف يترتب علي دفع رسوم علاجي وانه لا يشمل تحويل قوى الامن وتم الرجوع لطوارئ قوى الامن وأخبروني أن سبب ذلك لم يتم اعطائي ابرة السيولة بعد الولادة من اجل تفادي تخثر الدم وحدث عندي تجلطات بالرجل اليمنى وتخثر بالدم وصرف لي علاج ابر سيولة لمدة سته اسابيع مرتين في اليوم لم يتم توضيح ذلك واريد معرفة اسباب ذلك من قبل الطبيبه المعالجه علما انه تم ارفاق تقرير موضح فيه من قبل قوى الامن . </t>
  </si>
  <si>
    <t xml:space="preserve">I was transferred from the security forces to Al-Hammadi Hospital in Al-Nuzha, and my pregnancy was monitored by Dr. (Hajar Assem Hussein). I felt tingling and severe heaviness in my right leg more than my left leg, and when I informed them of this, they told me it was normal due to the epidural. Four days after my delivery, I developed swelling in my right foot, and I went to Al-Hammadi's emergency room. I was told that I would have to pay for my treatment and that it was not covered by the security forces' referral. I went back to the security forces' emergency room, and they told me that the reason for this was that I was not given a blood thinning injection after delivery to prevent blood clots. I developed blood clots in my right leg, and they prescribed blood thinning injections for six weeks, twice a day. This was not explained, and I want to know the reasons for this from the treating doctor, noting that a report was attached explaining it from the security forces.
</t>
  </si>
  <si>
    <t xml:space="preserve">تم الحضور الى قسم الطوارئ بتاريخ 18 مارس 2023م اعاني من الام في البطن تم الفحص علي وعمل الفحوصات اللازمة من قبل الطبيبة روان وتم  اعطائي خافض الحراره رغم انني لا اعاني من ارتفاع في الحراره تم مغادرة الطبيبة واستلمت حالتي طبيبة اخرى وابلغتني بنتائج الفحوصات انني اعاني من حصوة كلى  ولم يظهر بالاشعة بوجود حصوة كلى و وابلغتني انه حجمها كبير وذلك بناء على كلام الطبيبة روان  و يجب الذهاب للاستشاري المسالك البولية  تم اعطائي ادوية من قبل الطوارئ وتوجهت الى عيادة الطبيب توماس تم الكشف علي و ابلغني بعدم وجود حصوة للكلى و لا داعي لاخذ جميع الادوية المكتوبه من قسم الطوارئ . </t>
  </si>
  <si>
    <t xml:space="preserve">I came to the emergency department on March 18, 2023, suffering from abdominal pain. I was examined and the necessary tests were done by Dr. Rawan, and I was given a fever reducer even though I did not have a fever. The doctor left, and another doctor took over my case and informed me of the test results that I had a kidney stone, but the X-ray did not show the presence of a kidney stone. She told me that its size was large, based on what Dr. Rawan said, and that I should go to the urologist. I was given medications by the emergency department and went to Dr. Thomas's clinic. He examined me and informed me that there was no kidney stone and that there was no need to take all the medications prescribed by the emergency department.
</t>
  </si>
  <si>
    <t>تم الحضور الى قسم الطوارئ بتاريخ 25 مارس 2023م  لم يتم تقدير حالة الطفلة بشكل صحيح عند زيارتها الأولى للطوارئ، حيث كانت تستوجب النقل الفوري للعناية المركزة، وبدلا من ذلك تم السماح بخروج الطفلة من المستشفى  وعودتها مرة اخرى الى الطوارئ بعد عدة ساعات لعدم تحسن حالتها  وتم تنويمها ولكن تم وفاة الطفلة بعد يومين ( رحمها الله )</t>
  </si>
  <si>
    <t xml:space="preserve">The child was admitted to the emergency department on March 25, 2023. The child's condition was not properly assessed during her first visit to the emergency department, as she required immediate transfer to intensive care. Instead, the child was allowed to leave the hospital and return to the emergency department several hours later due to her condition not improving. She was admitted, but the child died two days later (may God have mercy on her).
</t>
  </si>
  <si>
    <t>1.Miscommunication with Patient</t>
  </si>
  <si>
    <t>1.Inappropriate/aggressive behavior</t>
  </si>
  <si>
    <t>3.Skills and Conduct</t>
  </si>
  <si>
    <t>1.Patient-staff 
communication</t>
  </si>
  <si>
    <t>2.Poor availability and scheduling</t>
  </si>
  <si>
    <t>4.Finance and
Billing</t>
  </si>
  <si>
    <t>1. Examination</t>
  </si>
  <si>
    <t>.2.Poor provider-patient communication</t>
  </si>
  <si>
    <t>3.Quality of Care</t>
  </si>
  <si>
    <t>.1.Substandard clinical/nursing care</t>
  </si>
  <si>
    <t>اهمال في تقديم الخدمه العلاجيه تم عمل حصوات ومراره ويجد مضاعفات والام شديده وتسببت بنزيف وتم اقرار عمليه تركيبي دعامه ولم يتم اشعار المريض بذلك من اجل الصيام وتم تاجيل التدخل الجراحي والمريض فقط على المسكنات ومجرد ماينتهي المعفول يرجع الالم</t>
  </si>
  <si>
    <t>حضرت الى موعدي في قسم الاشعه بتاريخ 23 فبراير 2023 وذهبت لدوره المياه وفي حينها تمت المناداه باسمي وعند عودتي افادني الموظف انه سوف تتم معاوده النداء علي. وبعد انتظار نصف ساعه ذهبت للاستفسار عن موعدي واجبتني اخصائيه الاشعه انه بعد الانتهاء من المرضى سوف تتم مناداتك. ذهبت الى المدير واخبرته عن مشكلتي قام باعطائها ورقتي ورفضت ان تدخلني وتتحدث بغضب بلغتها الام معي وليس باللغه الانجليزي</t>
  </si>
  <si>
    <t>1.Substandard clinical/nursing care</t>
  </si>
  <si>
    <t>2. Inadequate/incomplete assessment</t>
  </si>
  <si>
    <t>3.Skills and 
Conduct</t>
  </si>
  <si>
    <t>.3.Quality of Care</t>
  </si>
  <si>
    <t xml:space="preserve">تم حضوري مع  ابنتي بتاريخ 19 مارس 2023م لعيادة الطبيب عبدالله وتم استقبالنا من قبل الطبيب باسلوب غير مناسب 
وحين ابلاغه عن حالة ابنتي قال العلاج الذي تأخذه حاليا هو فقط ولا يوجد لدي علاج اخر او ابحث عن طبيب اخر
لعلاجها.  حيث كنت  متفاجأ جدا من اسلوب الدكتور مع العلم لم يصدر مني اي اساءه له ولا اتحدث له باي شي . وابلغته  يا دكتور هل صدر مني اي اساءه او سوء فهم ليخرج منك هذا الاسلوب . فقال اذهب الى طبيب اخر يعالج الطفله . </t>
  </si>
  <si>
    <t>8:53:pm</t>
  </si>
  <si>
    <t xml:space="preserve">On March 19, 2023, I took my daughter to Dr. Abdullah's clinic, and we were received by him in an inappropriate manner. When I informed him about my daughter's condition, he said that the treatment he was currently prescribing was the only one available and that there was no other treatment, or that I should seek another doctor. I was very surprised by the doctor's attitude, especially since I hadn't insulted him in any way or spoken to him about anything. I asked him, "Doctor, did I do something offensive or misunderstand to warrant such a reaction?" He replied, "Go to a doctor who hates his child."
</t>
  </si>
  <si>
    <t xml:space="preserve">on 19 MAR 2023, I came for delivery the nurses in the LND was not nice with me uncooperative also the Filipino nurse was so tough with me when I asked her to help me at the end  I delivered alone without any doctor and they were looking for me without doing anything . </t>
  </si>
  <si>
    <t xml:space="preserve">في 19 مارس 2023، جئت للولادة، ولم تكن الممرضات في قسم الولادة لطيفات معي وغير متعاونات، كما كانت الممرضة الفلبينية قاسية جداً معي عندما طلبت منها المساعدة، وفي النهاية ولدت بمفردي دون أي طبيب وكانوا يبحثون عني دون أن يفعلوا أي شيء.
</t>
  </si>
  <si>
    <t>.1.Inappropriate/aggressive behavior</t>
  </si>
  <si>
    <t xml:space="preserve"> تم حضوري للولادة بتاريخ 19 مارس 2023م حيث تم استدعاء الطبيبة دعاء وابلغتنا سيتم حضورها وبعد انتظار وتعب شديد تم استدعاء الطبيبة دعاء مرة اخرى ولم يتم الرد ولم يتم حضورها حيث تم ولادتي من غير اي طبيبة والطبيبة اريج لم تكن متعاونة ابدا حيث انني اطلب منها المساعدة ولم تستجب لي ابدا  .
</t>
  </si>
  <si>
    <t xml:space="preserve">I was present for childbirth on March 19, 2023. Dr. Duaa was summoned and informed us that she would come. After waiting and great fatigue, Dr. Duaa was summoned again, but there was no response and she did not come. I gave birth without any doctor, and Dr. Areej was not cooperative at all, as I asked her for help and she never responded to me.
</t>
  </si>
  <si>
    <t xml:space="preserve"> تم حضوري للولادة بتاريخ 19 مارس 2023م حيث تم استدعاء الطبيبة دعاء وابلغتنا سيتم حضورها وبعد انتظار وتعب شديد تم استدعاء الطبيبة دعاء مرة اخرى ولم يتم الرد ولم يتم حضورها حيث تم ولادتي من غير اي طبيبة .
</t>
  </si>
  <si>
    <t xml:space="preserve">I was present for childbirth on March 19, 2023. Dr. Duaa was summoned and informed us that she would attend. After waiting and great fatigue, Dr. Duaa was summoned again, but there was no response and she did not attend. I gave birth without any doctor.
</t>
  </si>
  <si>
    <t>زوجتي تم استدعاءها من قبل الممرضه ودخلت زوجتي ثم بعد دقائق دخل مراجع الى العياده من غير استأذان مع
العلم اني بلغت علاقات المرضى ولم اجد اي فائده من مكتب العلاقات</t>
  </si>
  <si>
    <t xml:space="preserve">My wife was called in by the nurse and went inside. A few minutes later, a patient entered the clinic without permission. I reported this to patient relations, but they haven't responded at all.
</t>
  </si>
  <si>
    <t xml:space="preserve">المريضة لديها عملية استئصال ثدي وتم رفع كود خاطئ الى شركة التامين ما ادى الى رفضها وتم الانتظار لاكثر من اسبوع برفع الكود الصحيح للتامين . </t>
  </si>
  <si>
    <t xml:space="preserve">The patient had a mastectomy and the wrong code was submitted to the insurance company, which led to her rejection. She waited for more than a week to submit the correct code to the insurance company.
</t>
  </si>
  <si>
    <t>ذهبت زوجتي الى طوارئ مستشفى الحمادي بالرياض/حي النزهة وافاد الموظف بان المستشفى خارج شبكة شركة للتأمين مما اضطرنا الى دفع كامل التكاليف مع العلم ان المستشفى ضمن شبكة شركة التأمين حسب بيانات تطبيق مجلس الضمان والمرفق صورة منه</t>
  </si>
  <si>
    <t xml:space="preserve">تم عمل اجراء تجميلي ونتائج ما بعد العمليه غير مرضيه بالرغم من مراجعة الطبيب مرات عديده ولكن لا يوجد تجاوب نهائي وسوء تعامل مع المراجع بطريقه غير مقبوله علما انه تم ارفاق صور توضح ماتم ذكره . </t>
  </si>
  <si>
    <t xml:space="preserve">A cosmetic procedure was performed and the post-operative results are unsatisfactory, despite the doctor being consulted many times. There is no final response and the patient is treated poorly in an unacceptable manner. Note that pictures have been attached illustrating what has been mentioned.
</t>
  </si>
  <si>
    <t xml:space="preserve">My wife went to the emergency room at Al Hammadi Hospital in Riyadh/Al Nuzha district. The employee informed us that the hospital was outside the insurance company's network, forcing us to pay the full costs, even though the hospital is within the insurance company's network according to the Council of Cooperative Insurance app data, a copy of which is attached.
</t>
  </si>
  <si>
    <t xml:space="preserve"> بعد الانتهاء من تشخيص الطبيب طلب مني عمل بعض الفحوصات والتحاليل وبعد القيام بها والعوده للعياده تم اخباري بعدم وجود الادوية لدى صيدلية المستشفى وتم طلب كتابة الوصفه لاحضارها من خارج المستشفى او كتابة البديل ولكن تم رفض ذلك وطردي من العياده واستدعاء الامن علما انه تم دخولي على طبيب اخر لاخذ الادوية ولم يكن هناك اي اشكاليه كم حدث مع الطبيب يوسف النمرواي . </t>
  </si>
  <si>
    <t xml:space="preserve">After the doctor finished diagnosing me, he asked me to do some tests and analyses. After doing them and returning to the clinic, I was told that the medicines were not available at the hospital pharmacy. I was asked to write the prescription to bring them from outside the hospital or to write an alternative, but this was refused, and I was expelled from the clinic and security was called. Note that I went to another doctor to get the medicines and there was no problem like what happened with Dr. Youssef Al-Nimrawi.
</t>
  </si>
  <si>
    <t xml:space="preserve">فوضى دخول المرضى بدون اخذ الاوليات انما الدخول لمن يطرق الباب ويقف على باب العيادة ولمن يتواصل مع
الممرضة مع ملاحظة ان جميعهم من جنسية واحدة!!!؟؟؟ ومن بعد الانتظار لأكثر من ساعة ونصف ومن بعد سؤلي
للمرضة عن الدور الخاص بنا وهل الدور بالوقوف اما الباب ام بالعلاقات كماهو واضح من الاحداث بعد فترة تخرج
لادخال مرضى اخرين ومن بعد سؤالها متى الدور الخاص بنا اجابت بتهكم بعد اربع مرضى بالرغم بانه لايوجد
بالانتظار خارج العيادة اكثر ٣ حالات ولكن واضح انهم لايرغبون بالكشف على الحالة وذلك لاسباب مجهوله!!؟؟؟
للعلم ليست هذه المره الاولى سبق ان قدمت ملاحظاتي على عيادة الدكتور والفوضى بها لمسؤلي العيادات
</t>
  </si>
  <si>
    <t xml:space="preserve">The chaotic entry of patients was disregarded; no one was given priority. Entry was granted to whoever knocked, stood at the clinic door, or spoke to the nurse. It's worth noting that they were all of the same nationality! After waiting for over an hour and a half, and after asking the nurse about our turn—whether it was by standing at the door or by connections, as was evident from the events—she left to admit other patients. When I asked her when our turn would be, she sarcastically replied, "After four patients," even though there were no more than three patients waiting outside the clinic. It was clear they didn't want to examine me for unknown reasons!
</t>
  </si>
  <si>
    <t xml:space="preserve"> تم دخول ابني للطوارئ  حيث تم مباشرة حالته وابلاغي عند الخروج في حال عدم تحسن حالته العودة مرة اخرى الى الطوارئ ، تم عوتنا الى الطوارئ بعد عدة ساعات ولكن عند اجراء التحاليل تم الطلب مني دفع مبلغ نسبة التحمل 100 مع العلم ان زيارتي الاولى تم دفع 100 ريال نسبة التحمل كاملة . </t>
  </si>
  <si>
    <t xml:space="preserve">My son was admitted to the emergency room where his condition was assessed and I was informed upon discharge that if his condition did not improve, I should return to the emergency room. We returned to the emergency room after several hours, but when conducting the tests, I was asked to pay the 100% co-payment, knowing that on my first visit I paid the full 100 riyals co-payment.
</t>
  </si>
  <si>
    <t xml:space="preserve">تم تنويم والدي  في قسم طويلي الاقامة تحت اسم الدكتور وليد الديب حيث ان الطبيب رفع طلب للتامين بتمديد العلاج وتم افادتهم بالتقرير  بان حالة المريض مستقره  مما ادى الى رفض التامين للتمديد ، وعند انتهاء موافقة التامين بتاريخ 15 مارس 2023م  تم حضور الطبيب وتقييم حالة المريض وابلاغهم بان حالته مستقره وبامكانه الخروج ، ولكن لم يتم كتابة الخروج للمريض الا بعد يومين  بتاريخ 18 مارس 2023م مع العلم ان التامين لم يتم الموافقه على تمديد اليومين السابقين . </t>
  </si>
  <si>
    <t xml:space="preserve">My father was admitted to the long-stay ward under the name of Dr. Walid Al-Deeb. The doctor submitted a request to the insurance to extend the treatment, and they were informed in the report that the patient’s condition was stable, which led to the insurance refusing the extension. When the insurance approval expired on March 15, 2023, the doctor came and assessed the patient’s condition and informed them that his condition was stable and he could leave. However, the patient was not discharged until two days later on March 18, 2023, knowing that the insurance had not approved the extension of the previous two days.
</t>
  </si>
  <si>
    <t xml:space="preserve">تم التوجهه لمقدم الخدمه وتم رفض استقبالي علما بانه مركز معتمد لي بتاريخ:21/3/2023
</t>
  </si>
  <si>
    <t xml:space="preserve">I approached the service provider but was refused service, even though it is an authorized center for me, dated 3/21/2023.
</t>
  </si>
  <si>
    <t xml:space="preserve">في ٢٣ مارس ٢٠٢٣، ذهبتُ إلى قسم الطوارئ، ولم تُدخل الممرضة القنية بشكل صحيح مرتين، كما شعرتُ بألم في يدي الأخرى. أرفقتُ صورة.
</t>
  </si>
  <si>
    <t xml:space="preserve">لم يتم اصدار الاجازة المرضية على منصة صحة </t>
  </si>
  <si>
    <t>The leave request was not uploaded to the correct platform.</t>
  </si>
  <si>
    <t xml:space="preserve">تم الدخول الى العنايه المركزه  من قبل موظف الامن بدون ماسك و ويتم اخبار الموجودين بارتداء الماسك علما انه لم يرتديه حيث ان المرضى بالعنايه حالتهم الصحيه لا تحتمل اي خطر ويجب اتخاذ الاحترازات الطبيه بشده عند الدخول لهم . 
</t>
  </si>
  <si>
    <t xml:space="preserve">The security officer entered the intensive care unit without a mask, while the other person present was wearing a mask, although he did not wear one, as the patients in the unit are in critical condition and medical precautions must be taken strictly when entering them.
</t>
  </si>
  <si>
    <t>3.Safety &amp; Security</t>
  </si>
  <si>
    <t xml:space="preserve">المكيف داخل الغرفة بارد جدا وليس لدي معرفة بطريقة الاستخدام .  </t>
  </si>
  <si>
    <t xml:space="preserve">The air conditioner inside the room is very cold and I have no knowledge of how to use it.
</t>
  </si>
  <si>
    <t>11.Heating, Ventilation, Air condition (HVAC) Failure</t>
  </si>
  <si>
    <t xml:space="preserve">توجهت للاستفسار عن الدور من قبل موظفة استقبال المختبر وتم تجاهلي بحجة وجود مريض رغم ان المريض لم يكن يتحدث معها فقام المريض بالطلب منها للرد علي فقالت ( ماعليك منها ) لم يتم الرد من قبلي على الموظفه للتم المحاسبه من قبلكم على هذا التصرف الغير مهني . 
</t>
  </si>
  <si>
    <t xml:space="preserve">I went to inquire about my turn with the lab receptionist, but I was ignored on the pretext that there was a patient, even though the patient was not speaking to her. The patient asked her to respond to me, and she said, "Never mind her." I did not respond to the employee, so that you would hold her accountable for this unprofessional behavior.
</t>
  </si>
  <si>
    <t>1.Equipment failure/malfunction</t>
  </si>
  <si>
    <t xml:space="preserve">تم صرف جهاز الاكسجين من الصيدلية ولكن عند استعمال الجهاز اتضح وجود عطل بالجهاز . </t>
  </si>
  <si>
    <t xml:space="preserve">The oxygen device was dispensed from the pharmacy, but upon using the device, it became clear that there was a malfunction in the device.
</t>
  </si>
  <si>
    <t xml:space="preserve">I went to the approvals department (pharmacy) at noon to see the employee, Rawan, to request insurance approval for a contraceptive implant. She told me it wasn't covered by insurance.
I informed her that the request had been submitted and we were waiting for the result. It was submitted and I received a message of approval. I went to her and informed her, but she put the request form in front of me and told me it was rejected.
I told her about the letter, but she showed no interest. I told her to mark the word "rejected" on the paper, but she told me I couldn't read and asked to call the manager. She replied, "Respect yourself. There's no one here but me," and threw the paper at me, along with her marker, and pointed with her finger, telling me to move aside and let the person behind me come. I took the paper and went to the administrative office and informed him of what had happened. He picked up the phone and called the approvals manager, giving her the file number to review the insurance request. She immediately informed him that the request had been approved. (A picture of the paper printed by the employee is included).
</t>
  </si>
  <si>
    <t xml:space="preserve">تم طلب مبلغ 400 ريال من قبل موظف الاستقبال عبدالعزيز لزيارتين بالعيادات ولكن تم فض استقبال طفلي من قبل الطبيبن بحكم صغر سنه وانه مصاب بالتوحد وعند ذهابي لاسترداد مبلغ من قبل الموظف تم انكار ذلك وابلغني بانه لا يوجد خدمات بهذا المبلغ توجهت الى الاستاذ صالح العبدان واخبرني بانه سيتم التاكد من ذلك ولم يتم الرد علي حتى الان . </t>
  </si>
  <si>
    <t xml:space="preserve">The receptionist, Abdulaziz, requested 400 riyals for two clinic visits, but my child was refused admission by the two doctors due to his young age and the fact that he has autism. When I went to get a refund from the employee, he denied it and told me that there were no services for this amount. I went to Mr. Saleh Al-Abdan, and he told me that he would check on it, but I have not received a response yet.
</t>
  </si>
  <si>
    <t xml:space="preserve">لا يوجد اتقان في وضع الابره من قبل الموظف حيث انه يتم استخدام الجوال من قبل الموظف عند خدمتي والتنقل بالجوال والشاحن معا وانا بالانتظار على الكرسي لسحب الدم لا يوجد هناك مرعاه للمريض والانتظار لحين الانتهاء من الخدمه . </t>
  </si>
  <si>
    <t xml:space="preserve">There is no skill in inserting the needle by the employee, as the employee uses the mobile phone while serving me and moves around with the mobile phone and charger together while I am waiting on the chair to have the blood drawn. There is no consideration for the patient and waiting until the service is completed.
</t>
  </si>
  <si>
    <t>2:26: pm</t>
  </si>
  <si>
    <t>.1. Examination</t>
  </si>
  <si>
    <t>3.Examination delay</t>
  </si>
  <si>
    <t>2.4.Poor Food service</t>
  </si>
  <si>
    <t>2.1.Deficient Information</t>
  </si>
  <si>
    <t>2.1.Inappropriate/aggressive behavior</t>
  </si>
  <si>
    <t>1.1.Miscommunication with Patient</t>
  </si>
  <si>
    <t>1.2.Neglect</t>
  </si>
  <si>
    <t>.1.1.Miscommunication with Patient</t>
  </si>
  <si>
    <t>تم الحضور لقسم الطوارئ لوجود حالة طارئة وكان هناك تأخير واضح في اجراءات الدخول حيث تم الانتظار لمدة
طويلھ ليتم حضور الطبيب وعند حضوره طلب تحاليل للطفلھ وتم الانتظار لوقت اطول لحين حضور طبيب اطفال
واخذ التحاليل المطلوبھ وبعد الكشف من قبل الطبيب المعالج لم يتم شرح اي تفاصيل عن الحالھ بشكل واضح لذوي
الطفلھ وعند مناقشة ذلك مع المدير المناوب لم يتم التعاون معي وتم التصرف بطريقة غير لائقة حيث تم طلب الخروج
والذهاب لمستشفى اخر . وطمئنتهم</t>
  </si>
  <si>
    <t xml:space="preserve">تم اخذ قياسات النظر من قبل فنية قياس النظر وتم اعطاي القياسات وتم توجيه لتفصيل النظارات واستخدامها
مما ادى للصداع والم وشرار وحرقان فالعين وعدم الارتياح و اتضح عند عودتي الى مسؤول النظارات ان القياسات
التي تم عملها من قبل فنية الفحص غير صحيحة فأضطررت الى اخذ قياسات جديده وعدسات جديده وتم دفع 625
ريال نسبة تحمل </t>
  </si>
  <si>
    <t xml:space="preserve">تم دخولي الى الطواري بحاله ولاده في تاريخ 2 نوفمبر 2023 وبعد ساعات من دخولي تم نقلي الى غرفه الوللاده واعطائي كل ساعتين ابر مضاد للجنين علما ان اعراض الولاده معي اكثر من 15ساعه مع طلق صناعي مما ادى الى توقف نبض الجنين وعن التواصل مع الدكتوره لم تحضر 24 دقيقه وافادت ان ابقى على نفس الوضع الى يوم غد علما بان حالتي طارئه وبعد التدخل من قبل زوجي تم نقلي بشكل عاجل الى غرفه العمليات وتم ولادتي عمليه قيصيريه وكانت حاله المولود صعبه بناء على تشخيص استشاري قسم العنايه المركزه للاطفال </t>
  </si>
  <si>
    <t>يوجد لدي موعد للعياده 69, حيث لم يتم كتابه او الاهتمام بالرجعه المطلوبه للتخدير, غياب المسؤليه والاهتمام وتعطيل مواعيد المراجعين</t>
  </si>
  <si>
    <t xml:space="preserve"> حاولت الاتصال بقسم الموافقات و مدير قسم الموافقات و حتى المدير المناوب لأكثر من 10 مرات على مدار
اكثر من يوم و لم يتم الرد على الاتصال ولا أي مرة .</t>
  </si>
  <si>
    <t>I tried contacting the approvals department, the approvals manager, and even the on-duty manager more than 10 times over the course of more than a day, and no one answered my calls even once.</t>
  </si>
  <si>
    <t xml:space="preserve">قام الطبيب يوم السبت 25 مارس 2023 م باستعمال بطني وصدري  للاتكاء عليها طوال عملية أخذ الاشعة، بالاضافة انه عندما طلبت منه حضور الممرضه لازالة الجل بعد الانتهاء من الاجراء  تم الرفض وقال (مافي داعي انت امسح الجل بنفسك ) </t>
  </si>
  <si>
    <t>On Saturday, March 25, 2023, the doctor used my stomach and chest to lean on throughout the X-ray procedure. In addition, when I asked him to have the nurse come to remove the gel after the procedure was completed, he refused and said, "There is no need, you wipe off the gel yourself."</t>
  </si>
  <si>
    <t xml:space="preserve">تم عمل عمليه تبديل مفاصل بمبلغ 75 الف ريال والمستشفى الان يطالب بدفع مبلغ 15 الف ريال لدخول الوالد في العناية المركزة بعد العملية حي لم يتم ابلاغنا بالخطة العلاجيه واحتمال زيادة المبلغ . </t>
  </si>
  <si>
    <t>Joint replacement surgery was performed for 75,000 riyals, and the hospital is now demanding payment of 15,000 riyals for my father's admission to intensive care after the surgery, as we have not been informed of the treatment plan and the possibility of an increase in the amount.</t>
  </si>
  <si>
    <t>ABDULHAKIM HAMOUD MOHAMMED ALLAHIM</t>
  </si>
  <si>
    <t>DALIA WAHEED ELYAMANY DEGHEED</t>
  </si>
  <si>
    <t>MAMDOUH MATAR HASSAN ALAMRI</t>
  </si>
  <si>
    <t>micheal</t>
  </si>
  <si>
    <t>RAWAN AHMED ALGHAMDI</t>
  </si>
  <si>
    <t>DAAD ZOUKAN  KARKOUT</t>
  </si>
  <si>
    <t>CARL</t>
  </si>
  <si>
    <t>WAEL ABDULLAH  ALOTAIBI</t>
  </si>
  <si>
    <t>SALEH AL ABDAN</t>
  </si>
  <si>
    <t xml:space="preserve"> بتاريخ 14 فبراير 2023م تم الحضور الى قسم الطوارى وتم التاخير في إجراءت التنويم لمدة 4 ساعات مع العلم بوجود الموافقة على طلب التنويم . </t>
  </si>
  <si>
    <t xml:space="preserve">On February 14, 2023, I went to the emergency department and the admission procedures were delayed for 4 hours, despite the fact that the admission request had been approved.
</t>
  </si>
  <si>
    <t>تم حجز موعد بتاريخ 19  فبراير 2023 للتبرع بالدم وعند حضوري على الموعد تم ابلاغي بان سيتم حضور الموظف الساعه 9 وعند عودتي الساعه 9 تم ابلاغي بانه سيحضر الساعه 10 وذلك ادى الى استيائي ومغادرتي المستشفى دون التبرع بالدم</t>
  </si>
  <si>
    <t>An appointment was booked for February 19, 2023, to donate blood. Upon arriving at the appointment, I was informed that the staff member would arrive at 9:00 AM. When I returned at 9:00 AM, I was told that he would arrive at 10:00 AM. This led to my frustration and I left the hospital without donating blood.</t>
  </si>
  <si>
    <t>On March 23, 2023, I went to the emergency department, and the nurse did not insert the cannula correctly twice. I also felt pain in my other hand. I have attached a photo.</t>
  </si>
  <si>
    <t>3. Institutional Issues</t>
  </si>
  <si>
    <t>6.1.Emotional
Support</t>
  </si>
  <si>
    <t>6.2.Assault and Harassment</t>
  </si>
  <si>
    <t>6.2.Assault  and 
Harassment</t>
  </si>
  <si>
    <t>توجهت الى قسم الموافقات ( الصيدليه) ظهرا  عند الموظفه روان  لطلب موافقة التامين على شريحة منع الحمل وأجابتني أنها ليست مدرجة بالتأمين ،
ابلغتها برفع الطلب  وننتظر النتيجة ، وتم رفعها  واستلمت رساله بالموافقه توجهت اليها وابلغتها ولكنها وضعت ورقه الطلب امامي وابلغتني انها مرفوضه ، وأخبرتها عن الرسالة ولم تبد أي إهتمام  فأخبرتها أن تشير إلي في الورقة على كلمة مرفوضه فأخبرتني   ماتعرفين تقرين    وطلب مناداة المدير فأجابت  إحترمي نفسك ومافي احد هنا غيري  ورمت الورقه جهتي ورمت قلمها الماركر  وأشرت بإصبعها  وخري خلي اللي وراك يجي ،أخذت الورقه وذهبت إلى المكتب الإداري و أبلغته ماحدث فرفع الهاتف وإتصل على مديرة الموافقات وأعطاها رقم الملف للنظر في طلب التامين وأبلغته حالا بأن الطلب تمت الموافقه عليه . (تم إدراج صورة الورقه المطبوعه من قبل الموظفه ).</t>
  </si>
  <si>
    <t>4.Finance and
 Billing</t>
  </si>
  <si>
    <t>6.2.Assault and 
Harassment</t>
  </si>
  <si>
    <t>5.1.Patient-staff communication</t>
  </si>
  <si>
    <t>5.2.Incorrect
Information</t>
  </si>
  <si>
    <t>2.3.Skills and
Conduct</t>
  </si>
  <si>
    <t>Dr YAMINE   KERARMA</t>
  </si>
  <si>
    <t>Dr MOHAMD SAMEER ABD ALRAZAK  ALRAHHAL</t>
  </si>
  <si>
    <t>Dr YOUSEF A M ELNEMRAWI</t>
  </si>
  <si>
    <t>Dr DOAA AWAD MASSOUD MOHAMED</t>
  </si>
  <si>
    <t>Dr HANAA MOHAMED MOHAMED SONBOL</t>
  </si>
  <si>
    <t>Dr MAHMOUD ELAMIN ELTAYEB ABUGANAYA</t>
  </si>
  <si>
    <t>Dr NIBAL RADWAN OKLEH SHAWAKFAH</t>
  </si>
  <si>
    <t>Dr ESRA MOHAMEDELHASSAN IBRAHIM ABDELKAREEM</t>
  </si>
  <si>
    <t>Dr HAGIR ASIM ABDELMONEINIM HUSSEIN</t>
  </si>
  <si>
    <t>Dr MAHMOUD FAWZY ABDELFATTAH ABDELHALIM</t>
  </si>
  <si>
    <t>Dr HAYTHAM QASEEM IBRAHIM ABUSAMHAN</t>
  </si>
  <si>
    <t>Dr DAAD ZOUKAN  KARKOUT</t>
  </si>
  <si>
    <t>Dr ABDELMONEM IBRAHIM AHMED ELSHAZLY</t>
  </si>
  <si>
    <t>Dr MAJIDAH MALAK  KESILIA</t>
  </si>
  <si>
    <t>Dr MARWA OSMAN AHMED ZAKI</t>
  </si>
  <si>
    <t>Dr ESRAA AHMED RAMADAN MOHAMED</t>
  </si>
  <si>
    <t>Dr TALAL FAHME  ABDALBAKI</t>
  </si>
  <si>
    <t>DR. MOHAMMED HAMDY</t>
  </si>
  <si>
    <t>DR. MOHAMMED AHMED</t>
  </si>
  <si>
    <t>DR. FAWAZ ALHUSSAIN</t>
  </si>
  <si>
    <t>DR. KAREEM AHMED</t>
  </si>
  <si>
    <t xml:space="preserve">DR. AZZA ALMUT </t>
  </si>
  <si>
    <t>DR. TAREK ALSHARAWI</t>
  </si>
  <si>
    <t>HAWAS TALEB ALSADOUN</t>
  </si>
  <si>
    <t>DR. SAMAH ABDULRAHMAN ABDO SAEED</t>
  </si>
  <si>
    <t>DR. RUBA HUSSEIN IBRAHIM ALMALLAH</t>
  </si>
  <si>
    <t>HIKMAH</t>
  </si>
  <si>
    <t>DR. SAHAR DERGHAM</t>
  </si>
  <si>
    <t>DR. AHMED MOHAMMED FARRAJ JAMALADDIEN</t>
  </si>
  <si>
    <t>YOUSEF</t>
  </si>
  <si>
    <t>DR. EHOUD AHMED AHMED ELSANDAROUSY</t>
  </si>
  <si>
    <t>MOHAMMED</t>
  </si>
  <si>
    <t xml:space="preserve">DR. ASMA HASSAN ALI </t>
  </si>
  <si>
    <t>DR.MUSAAB ALRHILI</t>
  </si>
  <si>
    <t>RAYYAN ALRASEES</t>
  </si>
  <si>
    <t>SAUD</t>
  </si>
  <si>
    <t>LUBNA BAKR</t>
  </si>
  <si>
    <t>ABDULLAH ALAZZAM</t>
  </si>
  <si>
    <t xml:space="preserve">FAWAZ AL HUSSAIN </t>
  </si>
  <si>
    <t>DR.ABEER HAMADAH</t>
  </si>
  <si>
    <t>DR.EKRAM ALLUBANI</t>
  </si>
  <si>
    <t>DR.AHMAD NABEEL</t>
  </si>
  <si>
    <t>REEM ALANAZI</t>
  </si>
  <si>
    <t>MOHAMMED HAMED</t>
  </si>
  <si>
    <t>DR.MOHAMMED SAATI</t>
  </si>
  <si>
    <t>15405-AHMAD ABDULKAREEM</t>
  </si>
  <si>
    <t xml:space="preserve">13592-MOHAMED ALI ELAMEEN MOHAMED </t>
  </si>
  <si>
    <t xml:space="preserve">8825-YOUSEF ALI EL NEMRAWI </t>
  </si>
  <si>
    <t>IBRAHEM ASEERI</t>
  </si>
  <si>
    <t>DR.TALAL</t>
  </si>
  <si>
    <t>FATEMA</t>
  </si>
  <si>
    <t xml:space="preserve">4963-ABDULLAH   AL SHAMRANI </t>
  </si>
  <si>
    <t>AREEJ YOUSEF</t>
  </si>
  <si>
    <t>DR.MOHAMMED MUNEER KHAN</t>
  </si>
  <si>
    <t>AMANI</t>
  </si>
  <si>
    <t>SHAHAD ALJUDAIEI</t>
  </si>
  <si>
    <t>RAWAN ALZAHRANI</t>
  </si>
  <si>
    <t>ABDULLAH</t>
  </si>
  <si>
    <t xml:space="preserve">تم الحضورلعيادة العيون بتاريخ 2 ابريل 2023م وتم دفع الكشفيه عند مغادرة العيادة تم الطلب منا بالتوجهه الى الاستقبال وطلب مبلغ 54.40 ريال وعند السؤال عن المبلغ تبين بانه اجراء لفحص ضغط العين ولم يتم ابلاغي مسبقا بذلك قبل عمل الاجراء لذلك من حقي كمريض اطلاعي على الاجراءات والمبالغ المطلوبه مني قبل عمل الاجراء و الزامي بالدفع. وعليه اطلب اعادة المبلغ لي. </t>
  </si>
  <si>
    <t>I attended the eye clinic on April 2, 2023, and I paid the consultation fee upon leaving the clinic. I was then asked to go to the reception and requested to pay an amount of 54.40 SAR. When I inquired about the amount, it was revealed that it was for a test for eye pressure, and I was not informed in advance about this procedure before it was performed. Therefore, as a patient, I have the right to be informed about the procedures and the required fees before they are performed and I am obligated to pay. Consequently, I request a refund of the amount.</t>
  </si>
  <si>
    <t>Dr. Yousef El Nemrawi</t>
  </si>
  <si>
    <t>تم دخولي للدكتور وطلب ابر الاوزمبك وتم اخباري من قبل الطبيب بعدم توفرها لدى المستشفى وانه سوف يقوم بطلب فحوصات وتحاليل لي فاخبرته بعدم حاجتي له اذا لم يتوفرالدواء وتم خروجي من العياده لاسترجاع المبلغ ولكن يتم اخباري من قبل مدير العيادات بعدم امكاني بالاسترجاع لان الطبيب قام بحفظ الكشفيه علما انه تم التوضيح سابقا للطبيب .</t>
  </si>
  <si>
    <t>Dr. Maad Faisal Al Saati</t>
  </si>
  <si>
    <t xml:space="preserve">تم الحضور الى عيادة الطبيب بتاريخ 3 مارس 2023م حيث تم انتظاري مايقارب الساعه ولم يتم مناداتي الى العيادة مما ادى الى استيائي والغاء الزيارة   . </t>
  </si>
  <si>
    <t xml:space="preserve">I attended the doctor's clinic on March 3, 2023, where I waited for almost an hour without being called into the clinic, which led to my annoyance and the cancellation of the visit.
</t>
  </si>
  <si>
    <t xml:space="preserve">عدم توفر دواء   SINEMET 25/250 في الصيدليه وتم التوجهه الى اكثر من صيدلية خارجية ولم يجد الدواء حيث ان حالة المريض تستدعي اخذ الدواء بشكل عاجل . </t>
  </si>
  <si>
    <t>The medication SINEMET 25/250 is not available at the pharmacy, and I have visited several external pharmacies without finding the medication. The patient's condition requires taking the medication urgently.</t>
  </si>
  <si>
    <t xml:space="preserve">تم التحويل من مستشفى الشميسي الى الحمادي على وزارة الصحه والان المستشفى يطالب المريض بمبلغ 70 الف . </t>
  </si>
  <si>
    <t>The patient was transferred from Al-Shumaisi Hospital to Al-Hammadi Hospital under the Ministry of Health, and now the hospital is demanding an amount of 70,000 SAR from the patient.</t>
  </si>
  <si>
    <t>تمريض غرفة التطعيمات</t>
  </si>
  <si>
    <t>السلام عليكم ورحمة الله وبركاته تم زيارة مستشفى الحمادي اانزهة - قسم الطوارئ عند الساعة ال ٣ صباحا وذلك نسبة لتعب ابنتي ولكن للاسف يوجد مماطلة في اجراءات الدخول وتم افادتي بان الاسرة مليانة ويجب الانتظار لمدة ساعتين علي الاقل هل يعقل قسم طوارئ ينتظر فيه طفل مريض مدة ساعتين ؟؟؟ المشكلة ااثانية قبلها بيوم تم زيادة المستشفى ودفع مبلغ الكشف وعند العودة في اليوم التالي للطوارئ افادوني بان الزيارة المحانية للعيادة مفصولة من الطوارئ ويجب دفع مبلغ كشفية جديد مما اضطررت لدفع مبلغ جديد ولكن للاسف لا يوجد اهتمام ولا يوجد قياس للوزن والمؤشرات الحيوية بشكل دقيق وانتظار مدة ساعتين لكي ياتي طبيب وصرف وصفة دوائية لم يتم تزويدي بفواتير .. ولكن تم ارفاق رسائل الخصم</t>
  </si>
  <si>
    <t>I visited Al-Hammadi Hospital in Al-Nazha - Emergency Department at 3 AM due to my daughter's illness. Unfortunately, there was a delay in the admission procedures, and I was informed that the beds were full and I had to wait for at least two hours. Is it reasonable for a child in the emergency department to wait for two hours?
The second issue is that a day before, I had visited the hospital and paid the consultation fee. Upon returning the next day to the emergency department, I was informed that the free visit for the clinic was separate from the emergency department, and I had to pay a new consultation fee. I was forced to pay an additional amount, but unfortunately, there was no attention given, and vital signs and weight measurements were not taken accurately. I had to wait two hours for a doctor to come and prescribe medication, and I was not provided with any invoices, only discount messages were attached.</t>
  </si>
  <si>
    <t>تم دخولنا الطوارى بتاريخ 5 ابريل 2023 ، اصابة بالعين بسبب دخول العين مادة كيمائية (اسيد ) بعد حضور الطبيب والكشف عن طريق تصوير العين بالجوال فقط وطلب من المريض غسل العين من الحنفية  ولم يتم قياس ضغط العين او اي اجراء اخر فقط قام بااعطاء مسكن بالوريد وفحص دم لانعرف سببه علما انه تم التوجه الى مستشفى اخر وتم اجراء غسيل للعين وقياس ضغط العين وعمل اجراءات الازمة للحالة .</t>
  </si>
  <si>
    <t>We were admitted to the emergency department on April 5, 2023, due to an eye injury caused by a chemical substance (acid). After the doctor examined the eye only by taking a picture with a mobile phone, he instructed the patient to wash the eye with tap water. No eye pressure measurement or any other procedures were performed. He only administered pain relief intravenously and ordered a blood test, the purpose of which we do not understand. It is worth noting that we went to another hospital where they performed eye washing, measured eye pressure, and took the necessary actions for the situation.</t>
  </si>
  <si>
    <t>Dr. Anwer Ahmed</t>
  </si>
  <si>
    <t xml:space="preserve">تم حضوري بالطوارئ بتاريخ 6 ابريل 2023م اعاني من الام بعد العملية ولازلت اتالم على الرغم من اخذ مسكن ترامادول وزيفو وبروفين وتم ابلاغي من قبل الطبيب انور بانه سيتم اعطائي باراسيتامول بالوريد وتم رفضي لذلك لانني لا استجيب مع المسكن فبدأ بالصراخ علي والتعامل معي من قبله بطريقة غير لائقة وابلغته انني ارفض التعالج وساغادر لمستشفى اخر واستمر بالصراخ علي </t>
  </si>
  <si>
    <t>I attended the emergency department on April 6, 2023, suffering from pain after surgery. I was still in pain despite taking tramadol, zefir, and ibuprofen. I was informed by Doctor Anwar that I would be given paracetamol intravenously, but I refused it because I do not respond well to that painkiller. He began shouting at me and treated me in an inappropriate manner. I informed him that I refused to receive treatment and would leave for another hospital, yet he continued to shout at me.</t>
  </si>
  <si>
    <t>تم حضورنا على موعد في عيادة الغدد الصماء مع د.مصلح بتاريخ 12 مارس 2023 ، ولم يتم الحصول على موعد اخر الى انتهاء فترة المتابعه 14 يوم علماً انه تمت المحاولة عدة مرات مع موظف الاستقبال .</t>
  </si>
  <si>
    <t>We attended an appointment at the endocrinology clinic with Dr. Muslih on March 12, 2023, and we have not been able to secure another appointment until the follow-up period of 14 days ended, despite several attempts with the reception staff.</t>
  </si>
  <si>
    <t xml:space="preserve">تم تشخيصي بالإصابة بالركبة وانا عندي الالم في الورك وتم فحصي سريريا وتبين أن الالم في الورك لكن الطبيب سجل في التقرير الطبي أن الإصابة في الركبة وتوجهت إلى الاشعه وتم دفع مبلغ ١٣٥ ريال وبعد أن استفسرت من موظفة الاشعه تم التوضيح لي بأن الاشعه خاصة بالركب . كما انني توجهت إلى مركز علاج طبيعي وتم فحصي سريريا وتبين أن الاصابه في الورك واحتاج الى علاج طبيعي ولكن تم الرفض من قبل شركة التأمين لان التقرير الطبي من د. معد الساعات مختلف عن الإصابة . </t>
  </si>
  <si>
    <t>I was diagnosed with a knee injury, but I have pain in my hip. I was examined clinically, and it was determined that the pain is in my hip, yet the doctor recorded in the medical report that the injury is in the knee. I went for imaging and paid an amount of 135 SAR. When I inquired with the imaging staff, they clarified that the imaging was specific to the knee. I also went to a physical therapy center, where I was examined clinically and it was determined that the injury is in the hip, and I need physical therapy. However, the insurance company refused coverage because the medical report from Dr. Maed Al-Sahat differs from the injury.</t>
  </si>
  <si>
    <t xml:space="preserve"> إهمال الممرضات وعدم التجاوب معي وعدم نظافه الحمام و الغرفه الملاحظات على الممرضات جدا كثيره وأرجو من اداره المستشفى الاهتمام ب المرضى وعدم إهمال الشكوى . </t>
  </si>
  <si>
    <t>The neglect of the nurses and their lack of responsiveness to me, along with the cleanliness issues in the bathroom and the room, are very concerning. I have many observations regarding the nurses, and I hope the hospital administration will pay attention to the patients and not ignore complaints.</t>
  </si>
  <si>
    <t xml:space="preserve">لا يوجد نظافة نهائيا تم التحدث معهم بخصوص النظافة لعدة مرات لا يوجد اي تجاوب من قبل اي موظف من قسم النظافة علما انه تم ارفاق صور ماتم ذكره. </t>
  </si>
  <si>
    <t>There is absolutely no cleanliness. I have spoken to them multiple times about the hygiene issues, but there has been no response from any staff in the cleaning department. It is worth noting that I have attached photos of what has been mentioned.</t>
  </si>
  <si>
    <t xml:space="preserve">لايتم الرد عليها لحجز موعد لتخطيط اليد . </t>
  </si>
  <si>
    <t>There has been no response regarding booking an appointment for a hand assessment.</t>
  </si>
  <si>
    <t xml:space="preserve">لم يتم اضافة تطعيمة الحمى الشوكية في نظام صحة. </t>
  </si>
  <si>
    <t>The meningococcal vaccine has not been added to the Seha system.</t>
  </si>
  <si>
    <t xml:space="preserve">يجب على الممرض أن يحافظ على نظافة الغرفة، لكن الممرض لا يغير القفازات، حيث يرتدي نفس القفازات طوال الوقت. كما أنه لا ينظف أو يغير غطاء السرير، مما يترك الأوساخ والماء على السرير.
</t>
  </si>
  <si>
    <t>The nurse must keep the room clean, but the nurse doesn’t change the gloves as she wears the same gloves all the time. also does not clean and change the bedspread, leaving dirt and water on the bed.</t>
  </si>
  <si>
    <t>Dr. Huda Abdulkadir Ali Farah</t>
  </si>
  <si>
    <t xml:space="preserve">تم اجراء عملية بتاريخ 2 ابريل 2023، وكان هناك الم من بعد العملية وتم طلب مسكن من قبل الدكتوره وقامت بالرفض بااسلوب غير مهني  والرد ( لاتريدين التالم من بعد عملية ) و (سويتو العملية وش تبون بعد )  بالاضافة الى افاده بتشخيص مختلف عن تشخيص الاستشارية . </t>
  </si>
  <si>
    <t>I had a surgery on April 2, 2023, and afterward, there was pain. I requested pain relief from the doctor, but she refused in an unprofessional manner, saying, "You don’t want to hurt after the surgery" and "You had the surgery; what do you want now?" Additionally, she provided a diagnosis different from the consulting physician's diagnosis.</t>
  </si>
  <si>
    <t>عيادات جراحة العمود الفقري</t>
  </si>
  <si>
    <t xml:space="preserve">تم اجراء عملية بتاريخ 2 ابريل 2023 ، وكان هناك الم مابعد العملية وتم طلب مسكن من قبل الدكتوره رفضت واجابت ( لاتريدين الم من بعد عملية ) و ( سويتو العملية وش تبون بعد ) بالاضافة بان افادتها بالتشخيص مختلفه عن افادة الاستشارية . </t>
  </si>
  <si>
    <t>I had a surgery on April 2, 2023, and afterward, I experienced pain. When I requested pain relief from the doctor, she refused and replied, "You don’t want to hurt after the surgery" and "You had the surgery; what else do you want?" Additionally, her diagnosis was different from that of the consulting physician.</t>
  </si>
  <si>
    <t>Dr. Hussam Aldeen Albeen Najab</t>
  </si>
  <si>
    <t xml:space="preserve">بتاريخ 12 ابريل 2023 تم زيارتي للطبيب حسام  لطلب تحاليل من ضمنها تحاليل الحمل ورفض الدكتور وليس انزعاجنا من رفضه بل بالطريقه التي كان يتحدث فيها معنا ( صوت عالي وتوبيخ شديد ) بامكانه توجيهنا بلطف للدخول على طبيب اخر في حال عدم رغبته بكتابة تحليل الحمل . </t>
  </si>
  <si>
    <t>On April 12, 2023, I visited Dr. Hossam to request some tests, including pregnancy tests. However, the doctor refused not only the tests but did so in a very disrespectful manner, speaking loudly and scolding us. He could have kindly directed us to see another doctor if he did not wish to order the pregnancy test.</t>
  </si>
  <si>
    <t>Saleh Alabdan</t>
  </si>
  <si>
    <t>تم صرف ادوية من قبل الطبيب المعالج ( ادوية سكر ) 3 اشهر ولاكن تم تسجيلها عن طريق الخطاء شهرين فقط وتم احتساب رسوم من قبل الصيدلية  وتوجهت للادارة ولاكن لم لم تتم خدمتي بشكل المطلوب وكان هناك سوء معاملة من قبل مدير العيادات مما ادى استيائي ورفع شكوى .</t>
  </si>
  <si>
    <t>Medications were prescribed by the treating doctor (diabetes medications) for three months, but they were mistakenly registered for only two months. The pharmacy charged me accordingly. I approached the administration, but I was not served as requested and experienced poor treatment from the clinic manager, which led to my frustration and the filing of a complaint.</t>
  </si>
  <si>
    <t>Dr. Omar Mohamed Ismail Osman</t>
  </si>
  <si>
    <t xml:space="preserve">تم خروج والدتي من قسم العناية المركز الى التنويم من دون التواصل معي او ابلاغي هاتفياً ،حيث ان والدتي مصابه ( زهايمر) وتحتاج الى عناية خاصة بالاضافة الى شدة برودة الغرفة من غير توفير غطاء ثقيل . </t>
  </si>
  <si>
    <t>My mother was moved from the intensive care unit to a regular ward without any communication or notification to me by phone. My mother is suffering from Alzheimer's and requires special care, in addition to the extreme cold in the room without providing a heavy blanket.</t>
  </si>
  <si>
    <t>تم التواصل  ولم يتم الرد والتجاوب ويرغب بالتواصل</t>
  </si>
  <si>
    <t>I attempted to communicate, but there was no response or engagement, and I would like to reach out again.</t>
  </si>
  <si>
    <t xml:space="preserve">يرغب بتزويده بالتقرير عن حالة المريض بانه على اكسجين موجه الى شركة الكهرباء  </t>
  </si>
  <si>
    <t>He would like to be provided with a report on the patient's condition indicating that they are on oxygen, addressed to the electricity company.</t>
  </si>
  <si>
    <t>2.1.11.Vaccinations timing</t>
  </si>
  <si>
    <t xml:space="preserve"> On13 Apr 2023 my appointment at 4:10pm  I came before the clinic at 3:53 pm with dr.yamin to take the vaccine for six months but when i went to the vaccine clinic they did not accepted me because they prepared to leave . </t>
  </si>
  <si>
    <t>Dr. Yamine Kerarma</t>
  </si>
  <si>
    <t xml:space="preserve"> تم الحضور بتاريخ 13 ابريل 2023م لعيادة  الطبيب يامن وذلك لاخذ تطعيمة الستة اشهر وتم حضورنا  قبل الموعد بوقت الساعه 3:53  وبالرغم من ذلك تم استعجالي من قبل الدكتور وتم الفحص بشكل سريع ولم يعطيني فرصه للأسئلة بحجة ان غرفة التطعيمات تغلق الساعه 4:00 و عند الذهاب لغرفة التطعيم وجدت الممرضات على وشك الخروج ولم يقبلوا تطعيم ابنتي وذلك لانتهاء الدوام الساعه 4:00 مساء وتم مغادرتي دون اي فائدة .</t>
  </si>
  <si>
    <t>تم التواصل مع المواعيد لحجز موعد مع الطبيب يامن لاخذ تطعيمة الستة اشهر وتم حجز الموعد  بتاريخ 13 ابريل 2023م  الساعه 4:10  مع التوضيح عدة مرات الغرض من الموعد وهو اخذ تطعيمة الستة اشهر وعند الذهاب لغرفة التطعيم وجدت الممرضات على وشك الخروج ولم يقبلوا تطعيم ابنتي وذلك لانتهاء الدوام الساعه 4:00 مساء وتم مغادرتي دون اي فائدة ..</t>
  </si>
  <si>
    <t>I contacted the appointments department to book an appointment with Dr. Yamin for my daughter's six-month vaccination. The appointment was scheduled for April 13, 2023, at 4:10 PM, and I clarified several times the purpose of the appointment, which was to receive the six-month vaccination. However, when I went to the vaccination room, I found the nurses were about to leave, and they did not accept to vaccinate my daughter because their shift ended at 4:00 PM. I left without any benefit.</t>
  </si>
  <si>
    <t>تم طلب تحاليل واشعة  من قبل الطبيب ولم يتم المتابعه من قبل قسم الموافقات لشركة التامين</t>
  </si>
  <si>
    <t>Tests and imaging were requested by the doctor, but there has been no follow-up from the approval department of the insurance company.</t>
  </si>
  <si>
    <t xml:space="preserve">بتاريخ 15ابريل 2023م تم الحضور لسحب دم من طفلي وتم  ادخال الابره للطفل مرتين  بدون اي نتيجة ولم يكن هنالك مختص لسحب الدم للاطفال مما ادى الى مغادرتنا وعدم رغبتنا بسحب الدم مرة اخرى . </t>
  </si>
  <si>
    <t>On April 15, 2023, I brought my child in for a blood draw, but the needle was inserted twice without any result. There was no specialist available for drawing blood from children, which led us to leave and not want to attempt the blood draw again.</t>
  </si>
  <si>
    <t xml:space="preserve"> تم طلب كشفيه ولكن لم يقم بعملها؟</t>
  </si>
  <si>
    <t>A consultation was requested, but it was not conducted.</t>
  </si>
  <si>
    <t xml:space="preserve">تم الحضور الى الطوارئ بتاريخ 15 ابريل 2023م تم الفحص علىها من قبل  الدكتورة تانيا وبعد الكشف طلبت وكتبت لزوجتي سونار لاكتشاف المشكلة ولكن ابلغتني بان طبيبة السونار ليست متواجدة وانما هي للحالات  الطارئة  وعندما طلبت منها  ان تبلغها  ان تأتي رفضت ايضاً  رغم انها طلبت لزوجتي السونار بالاضافة  الى عندما تم طلب السونار  لم تبلغنا  نوعه ان كان مهبلي او لا وحين زيارتنا الى العيادات الخارجية تم ابلاغنا بانه تم كتابة بالتقرير بان هذا الحمل الرابع لزوجتي والصحيح بانه الحمل الاول لها . </t>
  </si>
  <si>
    <t>I attended the emergency department on April 15, 2023. Dr. Tania examined my wife and ordered an ultrasound to identify the issue. However, she informed me that the ultrasound doctor was not available and only sees emergency cases. When I asked her to inform the ultrasound doctor to come, she refused. Despite requesting the ultrasound for my wife, she did not inform us whether it would be an abdominal or vaginal ultrasound. Additionally, when we visited the outpatient clinic, we were informed that the report stated it was my wife's fourth pregnancy, whereas it is actually her first.</t>
  </si>
  <si>
    <t>تم الحضور بتاريخ 29 مارس 2023م  الى عيادة الطبيب محمد الامين وتم طلب اشعه عادية  لابني فقط وتم تشخيصه ولكن مازال يتالم وعند حضورنا للمراجعه لم يتم عمل رنين رغم ابلاغنا له بانه لازال هنالك الم  وبعدها ذهبنا الى مستشفى اخر وتم عمل اشعه رنين وتبين انه تمزق ولم يتم ابلاغنا بان لديه تمزق من قبل الطبيب محمد . ى</t>
  </si>
  <si>
    <t>On March 29, 2023, I attended the clinic of Dr. Mohammed Al-Amin, where a standard X-ray was requested for my son. He was diagnosed, but he still experienced pain. During our follow-up visit, an MRI was not performed despite our informing him that there was still pain. Afterward, we went to another hospital where an MRI was done, and it was found that he had a tear, which Dr. Mohammed did not inform us about.</t>
  </si>
  <si>
    <t>Dr. Doaa Mohamed</t>
  </si>
  <si>
    <t xml:space="preserve">بتاريخ 7 ابريل 2023م تم حضور زوجتي للولادة و تم طلب الدكتورة دعاء لكي تولد زوجتي و لكن تفاجاأت بأن الطبيبة لم تحضر وتم توليد زوجتي من قبل الطبيبة الهام  وذلك بحجة ان الدكتورة دعاء لم ترد عليهم  ولا على الطاقم الطبي بعدها لم يتم عمل الخياطه لزوجتي بعد الولادة الا بعد  قدوم د. دعاء بعد ربع ساعه من انتهاء الولاده مما ادى الى التهاب جروح زوجتي وعند مراجعة زوجتي ظهر ان الجروح من الاساس لم يتم خياطتها ويوجد التهاب واضافه إلى عدم وجود  الطبيبة دعاء الا ان تقرير زوجتي الطبي تم كتابته باسم الطبيبة دعاء وليس الطبيبة الهام . </t>
  </si>
  <si>
    <t>On April 7, 2023, my wife went in for delivery, and Dr. Dua was requested to assist in the delivery. However, I was surprised that the doctor did not show up, and my wife was delivered by Dr. Ilham instead, under the pretext that Dr. Dua did not respond to them or the medical team. After the delivery, my wife did not receive stitches until Dr. Dua arrived a quarter of an hour after the delivery, which led to an infection in my wife's wounds. Upon follow-up, it was revealed that the wounds had not been stitched properly and there was inflammation. Additionally, even though Dr. Dua was absent, my wife's medical report was written under Dr. Dua's name rather than Dr. Ilham's.</t>
  </si>
  <si>
    <t xml:space="preserve"> There is no professional nursing staff i took iron on 22/ 1/ 2023 / and now I have bruises during inserting the cannula on  by the nurse , when I ask her for that she said its normal but when I went to another hospital nothing happened like this.</t>
  </si>
  <si>
    <t xml:space="preserve">تم الحضور بتاريخ 17 ابريل 2023م حيث تم التوجهه الى المدير المناوب لإلغاء الكشفية لعدم رغبتي في استكمال الاجراءات وتم رفض ذلك وتم طلب و الغاء خدمات لم يتم عملها لي وهي رسوم ملاحظه ٦ ساعات و المستهلكات الطبيه و رسوم التمريض وتم رفض ذلك ايضا حيث ان المدير تعامل معي باسلوب غير لائق. </t>
  </si>
  <si>
    <t>I attended on April 17, 2023, where I approached the on-duty manager to cancel the consultation fee as I did not want to continue with the procedures. This request was denied. I also requested to cancel services that were not provided to me, including a fee for a six-hour observation, medical supplies, and nursing fees, but this was also refused. The manager treated me in an inappropriate manner.</t>
  </si>
  <si>
    <t xml:space="preserve"> تم التواصل الساعة 1:04  يوم الاحد16 ابريل 2023م  ،لحجز موعد جلدية مع الدكتورة حنان المتوكل، ابلغت انها باجازة وستعود  يوم الاربعاء 19ابريل 2023م  واقرب موعد الساعة 8 ونص في 19 ابريل 2023م ، تم حجز الموعد وتم الحضور  للعيادة وفوجئت بموظفة الاستقبال تقول لي انه لا يوجد حجز وان الدكتورة انتهى عقدها مع المستشفى. </t>
  </si>
  <si>
    <t>I contacted at 1:04 PM on Sunday, April 16, 2023, to book a dermatology appointment with Dr. Hanan Al-Mutawakel. I was informed that she was on leave and would return on Wednesday, April 19, 2023, with the earliest appointment available at 8:30 AM on that day. The appointment was booked, and when I arrived at the clinic, I was surprised to hear the receptionist say that there was no reservation and that the doctor's contract with the hospital had ended.</t>
  </si>
  <si>
    <t>Dr. Sahar Abdelfattah Dorgham</t>
  </si>
  <si>
    <t xml:space="preserve">تم الحضور الى عيادة الطبيبه سحر لتركيب شريحة منع حمل ولكن تم تركيب الشريحة  في مكان خاطئ مما تسبب في تشوه وخروج طرفها وتم التوجهه لااكثر من مستشفى وكل الاطباء اجمعو بان مكانها خطاء بما في ذلك  الطبيب احمد عبدالكريم وتمت ازالتها وتم تركيب شريحه اخرى  مما ادى الى دفع مبلغ اخر للدكتور مبلغ للكشفيه ومبلغ للشريحه ومبلغ للتركيب مره اخرى . </t>
  </si>
  <si>
    <t>I attended Dr. Sahar's clinic to have a contraceptive implant inserted, but the implant was placed in the wrong location, which caused it to become disfigured and protrude. I went to several hospitals, and all the doctors, including Dr. Ahmed Abdul Karim, confirmed that it was incorrectly positioned. The implant was removed, and another one was inserted, which resulted in paying additional amounts for the doctor's consultation, the implant itself, and the insertion again.</t>
  </si>
  <si>
    <t xml:space="preserve">بتاريخ 26 ابريل 2023م  تم الحضور الى قسم الطوارئ اعاني من  الم كبير في الحلق ص وتم انتظاري لمدة 40 دقيقه حتى جاء الطبيب وتم الفحص علي من قبل الطبيب سامي  وتبين لدي فيروس حسب كلام الطبيب واخبرت الطبيب باني اخذت خافض حراره وكنت تعبان جدا ورفض يعطيني عذر طبي للعمل وذكر بشكل غريب امام المدير المناوب القرني(ماتحتاج عذر درجة حرارتك طبيعية وانا عندي الم بظهري وشوفني مداوم) </t>
  </si>
  <si>
    <t>On April 26, 2023, I attended the emergency department suffering from severe pain in my throat. I waited for 40 minutes until Dr. Sami came and examined me. According to the doctor, I had a virus. I informed him that I had taken a fever reducer and I was feeling very unwell, but he refused to provide me with a medical excuse for work. He made a strange comment in front of the on-duty manager, saying, "You don't need an excuse; your temperature is normal, and I have back pain, but I’m still working."</t>
  </si>
  <si>
    <t>Dr. Osama Alrhaili</t>
  </si>
  <si>
    <t xml:space="preserve">تم الحضور لموعدي  بتاريخ 27 ابريل 2023م  حيث تم التأخرعن دخولي الموعد لأكثر من نصف ساعة، دون أي تبليغ عن سبب التاخير مع العلم عدم القدرة على الانتظار لوقت طويل وذلك لالم الظهر الذي أتيت لعلاجه  مما ادى الى استيائي والغاء الكشف . </t>
  </si>
  <si>
    <t>I attended my appointment on April 27, 2023, where I was delayed for more than half an hour without any notification regarding the reason for the delay. I was unable to wait for a long time due to my back pain, for which I came for treatment, which led to my frustration and the cancellation of the consultation.</t>
  </si>
  <si>
    <t xml:space="preserve">تأخير في تسليم التقارير </t>
  </si>
  <si>
    <t>Delay in delivering the reports.</t>
  </si>
  <si>
    <t>Dr. Mahmoud Elamin Abuganaya</t>
  </si>
  <si>
    <t xml:space="preserve">تم الحضور الى عيادة الطبيب بتاريخ 27 ابريل 2023م  حيث ان  موعدي الساعة الثامنة والنصف مساءآ وكنت بحالة مرضية شديدة وقد تم إدخالي عيادة الطبيب من قبل الممرضة الساعة التاسعة وبعد دخولي العيادة اشتكيت للطبيب بخصوص التأخر في معالجته ولكنه أصر أنه لا يوجد تأخير من طرفه وأنه غير مسؤول عن المواعيد وإنما مسؤول عن معالجة المريض بعد دخوله العيادة وكان أسلوبه في التعامل معي غير مهني  ودخلنا في جدال شديد وقد أخبرته بعد معالجتي أنني سأتقدم بشكوى بحقه لدى المعنيين في المستشفى وكان غير مهتم . </t>
  </si>
  <si>
    <t xml:space="preserve">I attended the doctor's clinic on April 27, 2023, with my appointment scheduled for 8:30 PM. I was in a serious condition and was brought into the doctor's office by the nurse at 9 PM. After entering the office, I complained to the doctor about the delay in his treatment, but he insisted that there was no delay on his part and that he was not responsible for the appointments, only for treating the patient once they entered the clinic. His manner of dealing with me was unprofessional, and we got into a heated argument. After my treatment, I informed him that I would file a complaint against him with the hospital authorities, and he seemed unconcerned.
</t>
  </si>
  <si>
    <t>تم التوجهه الى الصيديلة شباك رقم 11  بتاريخ 29 ابريل 2023م  حيث تم صرف دواء مختلف تماماً عن ماوصفه الطبيب حيث وصفت طبيبة النساء والولادة حبوب منع حمل سيرازيت وقام الصيدلاني بصرف دواء زيرتازين مضاد للحساسية. تم ارفاق صورة الدواء</t>
  </si>
  <si>
    <t>I went to the pharmacy window number 11 on April 29, 2023, where a medication completely different from what the doctor prescribed was dispensed. The obstetrician prescribed Cerazette contraceptive pills, but the pharmacist dispensed Zertazin, an allergy medication. A photo of the medication has been attached.</t>
  </si>
  <si>
    <t>Total Complaints</t>
  </si>
  <si>
    <t>Week 1</t>
  </si>
  <si>
    <t>Satisfaction Table</t>
  </si>
  <si>
    <t>Week 2</t>
  </si>
  <si>
    <t>Total Responces</t>
  </si>
  <si>
    <t>Week 3</t>
  </si>
  <si>
    <t>Escalated Without Response</t>
  </si>
  <si>
    <t>Week 4</t>
  </si>
  <si>
    <t>Patient relatives</t>
  </si>
  <si>
    <t>Closed Without Response</t>
  </si>
  <si>
    <t>Week 5</t>
  </si>
  <si>
    <t>No Response</t>
  </si>
  <si>
    <t>Satisfaction Rate</t>
  </si>
  <si>
    <t>Response Rate</t>
  </si>
  <si>
    <t>Hospital Right</t>
  </si>
  <si>
    <t>Patient Right</t>
  </si>
  <si>
    <t>Reason For Escalation</t>
  </si>
  <si>
    <t>Number</t>
  </si>
  <si>
    <t>عدم رضى المريض</t>
  </si>
  <si>
    <t>تأخير الرد من قبل القسم</t>
  </si>
  <si>
    <t>سبب آخر</t>
  </si>
  <si>
    <t xml:space="preserve">Total </t>
  </si>
  <si>
    <t>غرفة رقم 5122 بتاريخ 1 مايو 2023م  الناخير في تقديم الطعام الخاص للمريض..وترك المريضه بدون وجبه ساعات
طويله وهي تتناول ادويه مضاده قويه بالاضافة الى  لم يتم تقديم الطعام المحدد من قبل الطبيب للمريضة .</t>
  </si>
  <si>
    <t>In room 5122 on May 1, 2023, there was a delay in providing the patient's food, leaving the patient without a meal for long hours while she was taking strong medications. Additionally, the food specified by the doctor was not provided to the patient.</t>
  </si>
  <si>
    <t>Dr. Marfa Hanna Salloum</t>
  </si>
  <si>
    <t xml:space="preserve"> عدم متابعة اجراءات التمريض من تركيب ابرة وريدية (كانيولا). حيث تم تركيبها بشكل خاطى ولم تعمل وانا اعرف
ذلك لاني كنت ممرض، وتم بعدها تركيب كانيولا اخرى باليد الاخرى وكانت فاشلة.. وكانت الدكتورة المسؤولة
تنفي وهمها الوحيد التهرب من المسؤولية والاتفاق مع الممرضات انه سوف احميكم....كانت تعتقد انني لا افهم
الانجليزية. ولم يستطيعو اخذ عينة دم وكتبو انه انا رافض ذلك...للاسف
ماهي النتيجة التي تبحث عنها
 مراعاة االله في العمل واعتبار المريض اخ او ابن، وليس فقط رقم تريد رميه على غيرك.</t>
  </si>
  <si>
    <t>There was a lack of follow-up on the nursing procedures for inserting a venous catheter (cannula). It was inserted incorrectly and did not work, which I know because I used to be a nurse. After that, another cannula was inserted in the other hand, which also failed. The responsible doctor was only concerned with evading responsibility and colluding with the nurses that she would protect them. She thought I did not understand English. They were unable to draw blood and wrote that I refused to do so. Unfortunately, what I seek is for there to be consideration for God in their work, treating the patient as a brother or a child, not just a number to be passed off to someone else.</t>
  </si>
  <si>
    <t>Dr. Majidah Malak</t>
  </si>
  <si>
    <t>اسلوب سيئ وتعامل جدا سيئ ورفع صوت معلومة تجدها بصعوبه وايضا تذمر ع طلب الاجازه المرضيه
ماهي النتيجة التي تبحث عنها
 اعتذار وتعامل جيد بين مريض وطبيب كالمعتاد والمتوقع من كل مستشفيات</t>
  </si>
  <si>
    <t>Poor attitude and very bad treatment, raised voices, and information that is difficult to find, along with complaints about requesting a medical leave.
What I seek is an apology and good treatment between patient and doctor, as is usual and expected in all hospitals.</t>
  </si>
  <si>
    <t>Dr. Ahmed Almfarreh Al Qarni</t>
  </si>
  <si>
    <t xml:space="preserve">بتاريخ 20 مارس 2022م تم عمل عملية تعديل انحرف لدى الطبيب احمد وتم مراجعه الطبيب عدة مرات ولكن لم يتم تحسن الانحراف خلال عام كامل وساءت حالتي مع الم شديد ادى الى عدم القدرة على المشي لمسافات طويلة وبعد الكشف خارج المستشفى تم ابلاغي بعمل عملية اخرى </t>
  </si>
  <si>
    <t>On March 20, 2022, I underwent a corrective surgery for a deviation with Dr. Ahmed. I visited the doctor several times, but there was no improvement in the deviation over a whole year, and my condition worsened with severe pain that prevented me from walking long distances. After an examination outside the hospital, I was informed that another surgery was needed.</t>
  </si>
  <si>
    <t>تم رفع اجازة  مرضية من قبل الطبيب 10 ايام ولم يتم رفع الا خمس ايام فقط عن طريق منصة صحتي .</t>
  </si>
  <si>
    <t>A medical leave of absence for 10 days was submitted by the doctor, but only 5 days were processed through the Seha platform.</t>
  </si>
  <si>
    <t xml:space="preserve">Dr. Hana Sonbol </t>
  </si>
  <si>
    <t xml:space="preserve">تم التوجه للصيدليه لصرف الدواء الموضح SEMAGLUTIDE (Rybelsus) حيث تم رفض صرف الدواء وطلب مني الدخول لطبيب اخر ودفع كشفيه جديده لصرف الدواء علما انه تم صرف نفس الدواء من الصيدليه في زياره سابقه بتاريخ 15/3/2023 . </t>
  </si>
  <si>
    <t>I went to the pharmacy to get the specified medication, SEMAGLUTIDE (Rybelsus), but the prescription was refused. I was asked to see another doctor and pay a new consultation fee to obtain the medication, even though the same medication was dispensed to me at the pharmacy during a previous visit on March 15, 2023.</t>
  </si>
  <si>
    <t xml:space="preserve">تم الدخول لدى الدكتوره لمياء تاريخ 5/3/2023 وتم كتابة الدواء الموضح SEMAGLUTIDE (Rybelsus) وعند التوجه للصيدليه تم رفض صرف الدواء وطلب مني الدخول لطبيب اخر ودفع كشفيه جديده لصرف الدواء علما انه تم صرف نفس الدواء من قبل الطبيبه المعالجه في زياره سابقه . </t>
  </si>
  <si>
    <t>I consulted with Dr. Lamya on March 5, 2023, and she prescribed the medication SEMAGLUTIDE (Rybelsus). When I went to the pharmacy, the medication was refused, and I was asked to see another doctor and pay a new consultation fee to obtain the medication, even though the same medication had been dispensed by the treating physician during a previous visit.</t>
  </si>
  <si>
    <t>استقبال العلاج الطبيعي</t>
  </si>
  <si>
    <t>تمريض الحضانة</t>
  </si>
  <si>
    <t xml:space="preserve">لم يتم اصدار تقرير فحص الكبد الوبائي في صحة </t>
  </si>
  <si>
    <t>The report for the hepatitis test has not been issued in Seha.</t>
  </si>
  <si>
    <t>تمريض غرفة تقديم الأدوية الوريدية (20)</t>
  </si>
  <si>
    <t xml:space="preserve">Dr. Azza Bashir </t>
  </si>
  <si>
    <t xml:space="preserve">تم التنويم ( حالة ولادة ) بتاريخ 20 مارس 2023 ، وبعد الانتهاء من الولادة افادة الدكتوره ( انا شاكة انه باقي جزء من المشمية حاولت وماقدرت اطلعها  بتجيك الدكتوره غادة) وتم انتظارها من الساعة 2 - 5 وانا في غرفة الولادة وبعدها تم اجراء السونار واتضح وجود بقايا للمشمية ، وتم اعطائي ابره لتنزيل المشمية وبعد ثلاث ساعات تم اجراء سونار مره اخرى وانه لابد من اجراء العملية ( تناظيف ) وبعد اجراها افادت الدكتوره زوجي انه تم اجراءها ولايوجد بقايا ، وبعد عشر ايام قمت بزيارة الدكتوره بالعيادة لوجود الم  في البطن وتم طلب سونار من الدكتوره وبعد اجراءه مع الدكتوره غادة افادة انه تجمع دموي فقط وبعد اخذ راي طبي اخر في مستشفيات اخرى اتضح وجود بقايا المشمية وهناك  تقاريرتثبت ذلك . </t>
  </si>
  <si>
    <t>I was admitted for delivery on March 20, 2023. After finishing the delivery, the doctor stated, "I'm not sure if there is still part of the placenta; I tried but couldn’t get it out. Dr. Ghada will come to you." I waited from 2 PM to 5 PM in the delivery room for her. Afterward, an ultrasound was performed, which revealed remnants of the placenta. I was given an injection to help expel the placenta, and after three hours, another ultrasound was done, indicating that a surgical procedure (cleansing) was necessary. After the procedure, the doctor informed my husband that it was completed and there were no remnants.
Ten days later, I visited the doctor in the clinic due to abdominal pain, and the doctor requested another ultrasound. After it was conducted with Dr. Ghada, she informed me that there was only a collection of blood. However, after seeking a second opinion at other hospitals, it was revealed that remnants of the placenta were present, and there are reports to confirm this.</t>
  </si>
  <si>
    <t xml:space="preserve">تم دفع رسوم الكشفيه ولم يتم تشخيص حالتي من قبل الطبيب في قسم الطوارئ  . </t>
  </si>
  <si>
    <t>The consultation fee was paid, but my condition was not diagnosed by the doctor in the emergency department.</t>
  </si>
  <si>
    <t>صيدلية الطوارئ</t>
  </si>
  <si>
    <t xml:space="preserve">تم اجراء تحليل( الاجسام المضادة) والتاخر في تسليم النتيجة ولم يتم افادتي حتى بالوقت المتوقع لظهورها . </t>
  </si>
  <si>
    <t>An antibody test was conducted, but there was a delay in delivering the results, and I was not informed even about the expected time for their availability.</t>
  </si>
  <si>
    <t>Dr. Marwa Zaki</t>
  </si>
  <si>
    <t xml:space="preserve">تم المراجعة لدى الطبيب مروى زكي وفي شهر مارس تم طلب تحاليل ولم تقم الطبيبة خلال الزيارات التالية بقراءة التحاليل او الاطلاع عليها وفتح الملف 
بالاضافة الى تم طلب تحاليل ( اجهاض ) علماً بأن المريضه لم تجهض مما سبب لدى المراجعه فقر دم شديد جداً وادى الى استخدام إبر الحديد وانا احملها كامل المسئووليه في ذالك وفي صحة المريضه و طفلها. </t>
  </si>
  <si>
    <t>I consulted with Dr. Marwa Zaki, and in March, tests were requested. During the following visits, the doctor did not read or review the test results or open the file. Additionally, a miscarriage test was requested, even though the patient had not experienced a miscarriage, which resulted in the patient suffering from severe anemia and required the use of iron injections. I hold her fully responsible for this and for the health of the patient and her child.</t>
  </si>
  <si>
    <t xml:space="preserve">تم اجراء عملية لوز و لحمية تمت الموافقة عليها من التامين و عند الخروج اتضح وجود طلب زائد ( كي الأنف ) حيث تم رفضه من التامين بسبب انه من ضمن بكج العملية  كما تم التوضيح لي من قبل شركة التأمين وتم التواصل معي من قبل قسم التحصيل فيما يخص المبلغ ولم يتم الدفع وحاليا تتم المطالبة بدفع مبلغ الطلب ( كي الأنف ) . </t>
  </si>
  <si>
    <t>A tonsil and adenoid surgery was performed, and it was approved by the insurance. Upon discharge, it became apparent that there was an additional request for nasal cauterization, which was rejected by the insurance because it was included in the surgery package, as clarified to me by the insurance company. The billing department contacted me regarding the amount, but payment was not made, and I am currently being requested to pay the amount for the nasal cauterization.</t>
  </si>
  <si>
    <t>تم اجراء عملية لوز و لحمية تمت الموافقة عليها من التامين و عند الخروج اتضح وجود طلب زائد ( كي الأنف ) حيث تم رفضه من التامين بسبب انه من ضمن بكج العملية  كما تم التوضيح لي من قبل شركة التأمين وتم التواصل معي وابلاغي من قبل الطبيب المعالج بعد الانتهاء من العمليه ولم يتم الدفع وحاليا تتم المطالبة بدفع مبلغ الطلب ( كي الأنف ) .</t>
  </si>
  <si>
    <t>A tonsil and adenoid surgery was performed, and it was approved by the insurance. Upon discharge, it became apparent that there was an additional request for nasal cauterization, which was rejected by the insurance because it was included in the surgery package, as explained to me by the insurance company. I was contacted and informed by the treating physician after the procedure, and payment has not been made. I am currently being requested to pay the amount for the nasal cauterization.</t>
  </si>
  <si>
    <t xml:space="preserve">في 8 مايو 2023، ذهبت إلى قسم الطوارئ. عندما جاء الممرض لأخذ عينة دم من طفلي، أخبرته أن يأخذها من قدمه لأنهم لم يستطيعوا سابقًا أخذها من يده، لكن ممرض الطوارئ قال: "دعني أقوم بعملي"، وحاول عدة مرات حتى فقد طفلي الوعي، ثم أخذ العينة من قدمه.
</t>
  </si>
  <si>
    <t>On 8 may 2023 , i went to the ER department when the nurse come to take the blood test from my baby I told him to take it from his foot because before they can not to take from his hand but the ER nurse said   let me to do my job   and he tried many time until my baby fainting  then he put it in his foot.</t>
  </si>
  <si>
    <t>عيادات الطب النفسي</t>
  </si>
  <si>
    <t xml:space="preserve">بتاريخ 29 اكتوبر 2022م تم حضوري للولادة وتم وضعي في غرفة العزل وذلك لوجود ازدحام في غرف الولاده وعند توليدي من قبل الطبيبه مروى زكي لم تتم خياطتي على الفور انتظرت 20 دقيقه لذهابها للصلاه وبعد عشرين دقيقه عادت لخياطتي وعند سؤالها قبل الخروج  من المستشفى وطلب مضاد حيوي رفضت اعطائي وابلغتني باستخدام المرًه  ولكن مرضت كثيرا والجرح لم يلتئم وذهبت لدى اكثر من طبيبه خارج المسشفى  اخبروني انني اصبت ببكتيريا من غرفة الولاده بسبب ان الدكتوره تركتني مكشوفه بدون خياط ٢٠ دقيقه واصبح الجرح ملتهب ولم يلتأم  مع وجود صديد تحت الجرح وتم اخذ اكثر من مضاد لمعالجه الالتهاب مما ادى ذلك الى تعبي الشديد ومعاناتي . </t>
  </si>
  <si>
    <t>On October 29, 2022, I arrived for delivery and was placed in an isolation room due to overcrowding in the delivery rooms. When I was delivered by Dr. Marwa Zaki, she did not stitch me up right away and left for 20 minutes to pray. After twenty minutes, she returned to stitch me up. When I asked her before leaving the hospital for an antibiotic, she refused to give it to me and told me to use a topical treatment instead. However, I became very ill, and the wound did not heal. I visited several doctors outside the hospital who informed me that I had contracted a bacterial infection from the delivery room because the doctor had left me exposed without stitches for 20 minutes, which caused the wound to become inflamed and not heal properly, along with pus under the wound. I was given multiple antibiotics to treat the infection, which led to severe fatigue and suffering.</t>
  </si>
  <si>
    <t>بتاريخ 20 مارس 2022م تم عمل عملية تعديل انحرف لدى الطبيب احمد وتم مراجعه الطبيب عدة مرات ولكن لم يتم
تحسن الانحراف خلال عام كامل وساءت حالتي مع الم شديد ادى الى عدم القدرة على المشي لمسافات طويلة وبعد الكشف
خارج المستشفى تم ابلاغي بعمل عملية اخرى</t>
  </si>
  <si>
    <t xml:space="preserve">الوقت كان من ٥ العصر الى ٧ تقرييبا موظفة الامن كانت تمنعني من الدخول للعناية وعندما دخلت برفقة اختي بعد كم ثانية تجي الموظفة وتطلب مني الخروج قلت لها اني بس بدخل اسال الدكتور واتطمن ع الوالد واطلع. لكن لم اجد منها تجاوب حيث كان اسلوبها جداً سيئ قامت بالدخول لغرفة المريض لتأخذ اسمي وتقوم فقط بابلاغ مديرها . بعدها طلعت من العناية.. وبعد فترة رجعت عشان ادخل مرافق مع الوالد .. قالت ممنوع قلت وين ورقة اوقات الحضور .. ردت ( روحي عند المدير)  !!! وقمت بالرد عليها ثم قامت برفع الصوت والصراخ ( اقولك مافي دخول ) كانت تتعامل بطريقه غير مهنيه  . </t>
  </si>
  <si>
    <t>The time was from 5 PM to about 7 PM. The security staff prevented me from entering the ICU. When I entered with my sister, the staff member came after a few seconds and asked me to leave. I told her that I just wanted to ask the doctor and check on my father and then leave. However, she was not responsive and had a very poor attitude. She entered the patient's room to take my name and only inform her manager. After that, I left the ICU.
After a while, I returned to accompany my father, and she said entry was prohibited. I asked where the visiting hours paper was, and she replied, "Go to the manager!" When I responded to her, she raised her voice and started yelling, saying, "I'm telling you there's no entry." Her behavior was unprofessional.</t>
  </si>
  <si>
    <t xml:space="preserve">عند عمل اشعه صبغه تم اعطائي ماده أخري بخلاف الماده المحدده من قبل الطبيب المعالج تم اعطائي ماده
الباريوم بدلا من ماده الجاستروجرافين المحدده من قبل الطبيب لأنها تناسب حالتي الصحيه  مع العلم تم ابلاغ فني المختبر بذلك ونتيجه عليه ترتب
علي اضرار صحيه أخري كما تم الغاء الاشعه الأخري التي كنت سأقوم بها بالمستشفي لظروفي الصحيه </t>
  </si>
  <si>
    <t>During the contrast imaging, I was given a substance different from the one specified by the treating physician. I was provided with barium instead of the gastrographin that was specified by the doctor, as it suited my health condition. I informed the laboratory technician about this, and as a result, it led to other health issues. Additionally, the other imaging that I was supposed to undergo at the hospital was canceled due to my health circumstances.</t>
  </si>
  <si>
    <t xml:space="preserve">عدم الانتظام برضعات الطفل وعدم تغير الحفائظ للمولود وعدم الرد على التحويلة والتعامل سيء جدا .
</t>
  </si>
  <si>
    <t>Lack of regular feedings for the baby, failure to change the newborn's diapers, and very poor handling of communication.</t>
  </si>
  <si>
    <t xml:space="preserve">بتاريخ 13 مايو 2023م تم الحضور الى قسم الصيديلة وتم انتظاري وحين سوال الموظفة عن طلب الموافقه تم التعامل معي بشكل غير لائق وتم تجاهل الموظفة وخدمتي من قبل الطبيب نبيل ولكن لم تكتفي الموظفة بل استمرت بالحديث ، وتم خروجي وعند عودة زوجي لاخذ الادوية  تم خدمته من قبل الطبيب نبيل  وتم التحدث مع زوجي والتعامل معه بطريقة غير لائقة ايضا وابلاغنا بإحضار الشرطة ومحاسبتنا ولم يصدر اي غلط بحق الموظفة ليتم التعامل معنا بهذه الطريقه وذلك ادى الى استيائنا الشديد . </t>
  </si>
  <si>
    <t>On May 13, 2023, I went to the pharmacy department and waited. When I asked the staff about the approval request, I was treated inappropriately, and the staff member ignored me while being served by Dr. Nabil. However, the staff member continued to talk. When my husband returned to collect the medications, he was also served by Dr. Nabil, but he was treated inappropriately as well, with threats of calling the police and holding us accountable. No misconduct on our part warranted this treatment, which led to our significant frustration.</t>
  </si>
  <si>
    <t xml:space="preserve">
في 19 نوفمبر 2022، تلقيت حقنة فرينجكت وواجهت آثار جانبية بعد الحقن بسبب عدم وضع الممرضة للكانولا بشكل صحيح. ذهبت إلى طبيبي الذي قال لي أن أنتظر من 3 إلى 6 أشهر. زرت طبيب الأمراض الجلدية الذي أعطاني الدواء لكنه لم يُحدث تحسناً، وأخبرني أنه يتوجب علي القيام بجلسة ليزر ولكن الجهاز غير متوفر في مستشفى الحمادي. لقد أخذت المريضة صورة ليدها كما هو موضح في المرفق.</t>
  </si>
  <si>
    <t xml:space="preserve">On19 NOV 2022 I took ferinject injection i faced said effects after the injection because the nurse did not put the cannula correctly i went to my doctor he said wait for 3 to 6 months   and i went to the dermatology doctor she gave me the medicine but did not improved and she told me i have to do a laser but the machine is not available at Al Hammadi hospital . patient took picture for her hand as shown on the attached. </t>
  </si>
  <si>
    <t>Dr. Ahmed Kakaa</t>
  </si>
  <si>
    <t xml:space="preserve">تم الحضور لعيادة الطبيب للاستشاره فقط وتم الانتظار طويلا وتم طلب التواصل معه من قبل موظف الاستقبال للتحدث والسوال فقط وعند الاتصال به تم اقفال الخط وانا على تحدث معه تم التعامل معي بطريقة غير مهنيه وبقلة احترام من قبل الطبيب وتم الرجوع والانتظار وكان الباب مفتوح وقام الدكتور بالصراخ امام الجميع بان ابتعد من امام باب العياده والجلوس باي مكان بعيد عن العياده علما اني لم اتحدث معه وقمت بالانتظار واقفه امام العياده فقط  تم التعامل معي بطريقه انفعاليه وبدون اسباب حيث تم خروجي من المستشفى والغاء الكشفيه لديه . </t>
  </si>
  <si>
    <t>I attended the doctor's clinic for a consultation only and waited a long time. The reception staff requested to contact him for just a few questions. When I called him, the line was disconnected while I was speaking with him. I was treated in an unprofessional manner and with a lack of respect by the doctor. I went back and continued to wait with the door open, and the doctor shouted in front of everyone to stay away from the clinic door and sit anywhere far from the clinic, even though I hadn’t spoken to him and was only standing in front of the clinic. I was treated in an emotional manner without any reason, and I left the hospital and canceled my appointment with him.</t>
  </si>
  <si>
    <t xml:space="preserve"> عند دخولي للعملية لازلة مسمار نخاعي من الساق تفاجات عند الخروج من العمليه بميلان بالوجه وضعف بالجنب
الايمن مع العلم باان العمليه بالساق الايسر</t>
  </si>
  <si>
    <t xml:space="preserve">يوجد موافقه معلقه لدى مستشفى الحمادي برقم 71016662 / 71016587 وعند التواصل مع قسم الموافقات لتاكد تم اخباري بعدم وجود اي موافقه لدى المستشفى وتم اخباري من قبل موظفة الموافقات بانه سوف يتم ارسال ايميل الى شركة التامين لدي يثبت ماتم ذكره لي بعدم وجود اي موافقه لدى المستشفى والى الان لم يتم حل الاشكاليه او التوضيح من قبل القسم المعني  . </t>
  </si>
  <si>
    <t>There are pending approvals at Al Hammadi Hospital with the numbers 71016662 and 71016587. When I contacted the approvals department to verify, I was informed that there are no approvals available at the hospital. The approvals staff member indicated that an email would be sent to my insurance company confirming what was mentioned to me about the absence of any approvals at the hospital. To this day, the issue has not been resolved or clarified by the concerned department.</t>
  </si>
  <si>
    <t>توجهت للصيدليه لإستلام الدواء الخاص بي وكان هناك نقص في الوصفه وطلبت من موظفة الصيدلية التواصل
مع الطبيب للإستفسار ولم يتم الرد وطلبتها إعادة التواصل ورفعت صوتها بأسلوب سيء طلبت منها خفض صوتها
وقالت (ارفع صوتي زي ماابي) واثناء الموقف دخلت احد موظفات علاقات المرضى .</t>
  </si>
  <si>
    <t>I went to the pharmacy to pick up my medication, and there was a shortage in the prescription. I asked the pharmacy staff to contact the doctor for clarification, but there was no response. When I requested her to reach out again, she raised her voice in a disrespectful manner. I asked her to lower her voice, and she responded, "I will raise my voice as I wish." During this situation, one of the patient relations staff entered the scene.</t>
  </si>
  <si>
    <t xml:space="preserve"> تم عمل اعادة علاج عصب وعمل حشوه والنتيجه تاثر أسناني من عمل علاج العصب ولم يتم عمل الحشوه بالشكل
الصحيح وكسر لجذر السن الي انعمل له علاج العصب ونسيان حديد تنضيف السن بالداخل مما جعلني اتعالج في
مستشفى دله النخيل وابلغوني أني ارجع لنفس الدكتوره لعلاج العصب والسن المتأثر من الحشوه السابقه للعمل
تم عمل اكثر علاج للعصب في اليمين واليسار وتم عمل حشوه دائمه لم تستمر لمدة شهر وايضاً عمل حشوه
ضغطت على اللثه .</t>
  </si>
  <si>
    <t>I underwent a root canal treatment and filling, but the results affected my teeth due to an improper filling. The root of the tooth that received the treatment was broken, and there was a forgotten metal cleaning tool left inside the tooth. This led me to seek treatment at Dallah Hospital in Al-Nakheel, where they informed me that I should return to the same doctor for the root canal and the affected tooth from the previous filling. I had more root canal treatments done on both the left and right sides, and a permanent filling was placed that did not last for a month. Additionally, the filling pressed against the gum.</t>
  </si>
  <si>
    <t>Dr. Mohammed Aslam Khushk</t>
  </si>
  <si>
    <t xml:space="preserve">
لدي موعد وكنت حاضرًا في الوقت المحدد، لكنني لم أدخل العيادة حتى انتظرت لمدة 45 دقيقة. سألت الطبيب عن سبب التأخير، لكنه رفض إكمال الزيارة وطلب مني الذهاب إلى طبيب آخر.</t>
  </si>
  <si>
    <t xml:space="preserve"> I have appointment and i attendance on time but i didnt enter the clinic until i waited for 45 min. I asked the doctor about reason for the delay , he refused to complete the visit and asked me to go another doctor</t>
  </si>
  <si>
    <t xml:space="preserve">تم رفض استقبال المريضه والإجابة عن اسباب عدم الدخول على الموعد وادخال مراجعين اخرين رغم الحضور المبكر عن الموعد بنصف ساعة تم الانتظار الطويل امام العياده وعند السوال تم اخبارنا من قبل الممرضه بالانتظار لوجود مرضى قبلي وبعد الانتهاء منهم تم الاستفسار للمره الثانيه وتم طلب الانتظار لمده اطول لوجود مرضى قبلي  وعند الدخول  تم رفع الصوت من قبل الدكتوره وكان هناك نقاش بينها وبين زوجي وعند السوال عن سبب تحويلي لدكتوره اخرى بعد مراجعات دامت  ٨ أشهر تم ابلاغي من قبل الطبيبه ان زوجي هو السبب حيث قامت بتحويلي على طبيبه اخرى وابلاغي بالتوجه لها في الزيارات القادمه علما اني ابلغتها بضرورة الحصول على تقرير مفصل على حالة المريضه والاحتياجات اللازمة ماقبل الولادة ويتم توضيح خطة مفصلة لما تم تقديمه من تطعيمات وأدوية والحاله الصحية ليتسنى لنا مراجعه دكتورة مختصة في مشفى اخر .   </t>
  </si>
  <si>
    <t>The patient was refused entry and was not given reasons for not being seen at the scheduled time, despite arriving 30 minutes early. After waiting a long time outside the clinic, when we inquired, the nurse told us to wait due to patients ahead of us. After they finished, we asked again and were told to wait longer for more patients. When we finally entered, the doctor raised her voice, and there was a discussion between her and my husband. When I asked about the reason for my referral to another doctor after 8 months of consultations, the doctor informed me that my husband was the reason for the referral and instructed me to go to another doctor for future visits. I informed her of the need for a detailed report on the patient’s condition and necessary prenatal needs, and I requested a clear plan outlining the vaccinations, medications, and health status provided so that we can consult a specialist at another hospital.</t>
  </si>
  <si>
    <t>لدي موعد الساعة ٥٠:٦ مساءً يوم الاربعاء ١٧ مايو و طرقت باب العياده في الساعه السابعة واعلمت الممرضه
بإسمي و موعدي فدعتني للانتظار و ادخلت مريض اخر ثم خرج المريض الاؤل و ادخلت مريض ثاني حتى صارت
الساعه السابعه و خمسة و ثلاثون دقيقة عندما خرج المريض الثاني و بعدها دخلت عندما ذكرتها بمو عدي مره
اخرى فادخلتني ليرفص الطبيب الزياره متعللاً بالتاخير عن الموعد و حضوري في الساعه السابعه و ليس
السادسة و خمسون دقيقة. و خرجت من العيادة دون كشف بعد ان انتظرنت لمدة ٣٥ دقيقة دون اعلامي بالغاء
الموعد مما يعد عدم احترام المريض و وقته و حاجته للعلاج. أرجوا النظر في الشكوى حتى لا تتكرر. و شكراً
ماهي النتيجة التي تبحث عنها
 معاقبة المخطئ و احترام المريض</t>
  </si>
  <si>
    <t>I had an appointment at 6:50 PM on Wednesday, May 17. I knocked on the clinic door at 7:00 PM and informed the nurse of my name and appointment. She asked me to wait and let another patient in, then another one after that. By 7:35 PM, when the second patient exited, I reminded her of my appointment again, and she let me in only for the doctor to refuse the visit, citing that I was late and arrived at 7:00 PM instead of 6:50 PM. I left the clinic without being seen after waiting for 35 minutes without being informed about the cancellation of my appointment, which shows a lack of respect for the patient, their time, and their need for treatment.
I hope this complaint is addressed to prevent it from happening again. Thank you.</t>
  </si>
  <si>
    <t xml:space="preserve">تم التواصل عدة مرات لحجز موعد العلاج الطبيعي ولم يتم الرد . </t>
  </si>
  <si>
    <t>I have reached out multiple times to schedule an appointment for physical therapy, but I have not received any response.</t>
  </si>
  <si>
    <t xml:space="preserve">تم رفض استقبال المريضه والإجابة عن اسباب عدم الدخول على الموعد وادخال مراجعين اخرين رغم الحضور المبكر للموعد بنصف ساعة تم الانتظار الطويل امام العياده وعند الدخول كان هناك نقاش بينها وبين زوجي عن سبب التأخير وسبب تحويلي لدكتوره اخرى بعد مراجعات دامت  ٨ أشهر  حيث تم تحويلي الى طبيبه اخرى وابلاغي بالتوجه لها في الزيارات القادمه علما اني ابلغتها بضرورة الحصول على تقرير مفصل على حالة المريضه والاحتياجات اللازمة ماقبل الولادة ويتم توضيح خطة مفصلة لما تم تقديمه من تطعيمات وأدوية والحاله الصحية ليتسنى لنا مراجعه دكتورة مختصة في مشفى اخر .  </t>
  </si>
  <si>
    <t>The patient was refused entry and not provided with reasons for not being seen at the scheduled time, despite arriving 30 minutes early. After a long wait outside the clinic, when I was finally allowed in, there was a discussion between the doctor and my husband about the delay and the reason for my referral to another doctor after 8 months of consultations. I was informed that I would be referred to another doctor and instructed to go to her for future visits. I emphasized the need for a detailed report on the patient's condition and necessary prenatal needs, requesting a clear plan outlining the vaccinations, medications, and health status provided to enable us to consult a specialist at another hospital.</t>
  </si>
  <si>
    <t>Dr. Israa Ali El Zumam</t>
  </si>
  <si>
    <t xml:space="preserve">تم تحويل زوجتي للعمليات وعند خروج المولوده من غرفة العمليات لوحظ وجود جروح اشبه بالخدوش من الجهة الخلفيه للمولود كما هو موضح بالصوره المرفقه وتم عمل العمليه القيصريه من قبل الدكتوره د. مروه زكي وتم الفحص قبل الولاده من قبل الدكتوره اسراء هي من قامت بفحص زوجتي قبل العمليه . وبعد الولاده تم حضور الدكتوره عزه بشير المسؤوله عن مراجعات زوجتي السابقه وطلب التوضيح منها لمى تم رؤيته وتم افادتنا بان الخدوش الموضحه كانت قبل العمليه اثناء الفحص اليدوي ولم تكن اثناء العلميه وعند السوال هل يتم الفحص اليدوي مع اداة ممكن ان تسبب هذه الخدوش تم ابلاغي من قبل الطبيبه عزه انه تم التوقيع من قبلي انا زوج المريضه  على اخلاء المستشفى من المسؤليه ولا اعلم مالمقصود حيث ان النقاش كان عن حالة الطفل الطبيه وبوجود خدوش واضحه حيث اني اريد شرح وتوضيح كامل عن اسباب حدوث هذه الجروح . </t>
  </si>
  <si>
    <t>My wife was referred for surgery, and upon the newborn's exit from the operating room, scratches resembling wounds were noticed on the back of the baby, as shown in the attached photo. The cesarean section was performed by Dr. Marwa Zaki, and the examination before childbirth was conducted by Dr. Isra, who performed the check-up on my wife prior to the operation. After the birth, Dr. Iza Bashir, who is responsible for my wife's previous consultations, came to clarify what was observed. She informed us that the visible scratches were present before the operation during the manual examination, not during the surgery. When I questioned whether manual examinations are conducted with tools that could cause such scratches, Dr. Iza mentioned that I had signed a waiver absolving the hospital of responsibility, which I did not understand, as the discussion was about the medical condition of the baby and the presence of clear scratches. I would like a complete explanation and clarification regarding the reasons for these wounds.</t>
  </si>
  <si>
    <t>في 20 مايو 2023، ذهبت إلى موعدي مع الدكتور محمد ميسرة، ثم تم تحويلي إلى الدكتور أيمن. كانت الممرضة عدوانية جداً معنا، حيث كانت تصرخ ولم ترغب في خدمتنا لأنها كانت تريد المغادرة. أخذت الفيتال بسرعة وتركتنا نغادر وأغلقت العيادة.</t>
  </si>
  <si>
    <t xml:space="preserve">On 20 may 2023, I went to my appointment with DR MOHAMMED MAISARAH then they transfer to dr AYMAN , the nurse was to aggressive with us she shouting and did not want to serves us because she want to leave she took the vitel quickly and let them to leave and close the clinic. </t>
  </si>
  <si>
    <t xml:space="preserve">On 20 may 2023, I went to my appointment with DR MOHAMMED MAISARAH then they transfer to dr YAMINE, the nurse was to aggressive with us she shouting and did not want to serves us because she want to leave she took the vitel quickly and let them to leave and close the clinic. </t>
  </si>
  <si>
    <t>تم الحضور بتاريخ 21 مايو 2023م الى قسم الطوارئ وذلك لتنويم طفلتي حيث تم انتظارنا  لمدة تتجاوز ال٣ ساعات بالطوارئ لأنهاء اجراءت دخولهم وتنويمهم وعند مراجعه المدير المناوب لأكثر من مره برر ذالك بوجود نقص بالممرضات! في اول مره تمت مراجعته اتصل بالممرضات وتمت افادته بأخذ الطفل وعند الرجوع للغرفة للطوارئ اتضح بأنهم لم يأخذو الطفل ولم يتم التجاوب .</t>
  </si>
  <si>
    <t>On May 21, 2023, I went to the emergency department to admit my daughter. We waited for more than 3 hours in the emergency room for the admission procedures to be completed. When we approached the on-duty manager multiple times, he justified the delay by saying there was a shortage of nurses. During our first visit to him, he called the nurses, who informed him to take the child. However, upon returning to the emergency room, it became clear that they had not taken the child and did not respond to us.</t>
  </si>
  <si>
    <t xml:space="preserve">بتاريخ 21 مايو 2023م تم التعامل معنا من قبل الطبيبة مارفا بشكل غير لائق وبطريقة غريبه وتهكم  قائله   هل بقي احد من اهل الطفل لم يأت معكم !!   في حال وجود عدد معين للمرافقين يتم ابلاغنا من القسم المختص بذلك وليس من قبلها . </t>
  </si>
  <si>
    <t>On May 21, 2023, we were treated inappropriately by Dr. Marva, who spoke to us in a strange and mocking manner, asking, "Is there anyone from the child's family who hasn't come with you?" If there is a specific number of accompanying persons allowed, we should be informed by the relevant department, not by her.</t>
  </si>
  <si>
    <t>Dr. Fahad A. Aldosary</t>
  </si>
  <si>
    <t>بتاريخ 23 مايو 2023م تم حضوري على الموعد ولكن لم يتم حضور الطبيب ولم يتم الالتزام بمواعيد وقد تكرر الامر اكثر من مره معي مما أدى الي استعجال الطبيب مع المرضى ووقت المريض الذي خصص له وادى ذلك الى استيائي والغاء الكشفية.</t>
  </si>
  <si>
    <t>On May 23, 2023, I attended my appointment, but the doctor did not show up and did not adhere to the scheduled times. This has happened multiple times, leading to the doctor rushing with patients and disregarding the allocated time for each patient. As a result, I was dissatisfied and decided to cancel the appointment.</t>
  </si>
  <si>
    <t xml:space="preserve">لم يتم اصدار الاجازة المرضية على منصة صحة . </t>
  </si>
  <si>
    <t>The sick leave has not been issued on the Seha platform.</t>
  </si>
  <si>
    <t>Dr. Ezzat Abdel Aziem</t>
  </si>
  <si>
    <t>تم حضوري لموعدي وشرح الحالة النفسية حتى انه اكد لي انها ( حالة اكتئاب ) وطلب منى حضور زوجي في المراجعه القادمة وبعد حضورنا افادنا انه ليس من اختصاصي واحالتي على دكتور اخر علما انه لم يذكر ذلك من البداية ،  مما ادى الى حصول سوء فهم بيني وبين زوجي واستياء حالتي النفسية اكثر .</t>
  </si>
  <si>
    <t>I attended my appointment and explained my mental state. The doctor confirmed that it was a "depression case" and requested that my husband attend the next visit. After we came for the follow-up, he informed us that it was not his specialty and referred me to another doctor, even though he did not mention this from the beginning. This led to a misunderstanding between my husband and me, further worsening my mental state.</t>
  </si>
  <si>
    <t>يتم النداء بالجرس ولا استجابه  نظافة الغرفه وتعقيمها . عدم الحرص على نظافة والاهتمام بالمريضه بعد، العميله الجراحيه عدم مراعاه حالة المريضه بعد خروجها من العنايه المركزه
ماهي النتيجة التي تبحث عنها، الحرص والاهتمام بالمريضه نفسيا وجسديا وخاصه منطقة العمليه الجراحيه الاستجابه عند نداء على الممرضه
وتقديم المساعده على الفور</t>
  </si>
  <si>
    <t>There is no response when the bell is rung, and the cleanliness and disinfection of the room are inadequate. There is a lack of attention to the patient's cleanliness and care after the surgical procedure, as well as a disregard for her condition after leaving the intensive care unit.</t>
  </si>
  <si>
    <t>Medical records</t>
  </si>
  <si>
    <t xml:space="preserve">تم طلب تقارير لابنتي وداد حيث طلبت من المستشفى ارسالها لي عن طريق الواتس ولم يتم ذلك. </t>
  </si>
  <si>
    <t>I requested reports for my daughter Widad and asked the hospital to send them to me via WhatsApp, but this has not been done.</t>
  </si>
  <si>
    <t>نادت الممرض على اسم والدتي في وقت الموعد وانا كنت عند مدخل دورات المياه اشرت اليها بانني قادم الان،
غسلت يدي وتوجهت مباشرة للعيادة، طرقت الباب ودخلت ووجدت طفله لدى الطبيب، قلت له عفواً هل انت
فاضي الان، ورد علي باسلوب خالي من المهنية والادب وبصوت مرتفع  عيونك ما تشوف المرضى الي قدامك  قلت
انتم ناديتم اسم الوالدة رجساء الدوسري، قال خلك برا وندعيك،، الاسلوب والطريقة لا تقبل من اي شخص فكيف
بطبيب من المفترض ان يكون على خلق رفيع مع العلم انني لم ارد على اساءته احتراماً للمستشفى والعاملين فيه
الغيت الموعد لديه وذهبت لطبيب اخر انتظار .</t>
  </si>
  <si>
    <t>The nurse called my mother's name at the time of the appointment, and I was at the entrance of the restrooms. I waved to her to indicate that I was coming right away. I washed my hands and went directly to the clinic. I knocked on the door and found a child with the doctor. I asked him, "Excuse me, are you free now?" He responded in an unprofessional and rude manner, raising his voice: "Can't you see the patients in front of you?" I explained that you called my mother, Rajesah Al-Dosari. He told me to stay outside and that he would call me. Such behavior and approach are unacceptable from anyone, especially a doctor who is expected to have high morals. I did not respond to his disrespect to honor the hospital and its staff. I canceled my appointment with him and went to wait for another doctor.</t>
  </si>
  <si>
    <t>تمريض قسم العمليات</t>
  </si>
  <si>
    <t>بعد نقل المريضة من غرفة العمليات على سرير العمليات الى غرفة التنويم، قامتا الممرضتين بطلب المريضة نقل
نفسها من سرير العمليات الى سرير التنويم وهي في حالة من الالم وفقدان الوعي، ولم يتم نقلها من سرير العمليات
الى سرير التنويم من قبل الممرضات، ادى ذلك الى تعرض المريضة( والدتي) للالم الشديد و اضطرار اخي الى
الصعود على السرير و حملها بيديه الى السرير، في حال تكرار هذا الموقف مع مريضة وحيده اعلنت اكثر من
والدتي جراء هذا الاهمال.</t>
  </si>
  <si>
    <t>After transferring the patient from the operating room bed to the recovery room, the two nurses asked the patient to transfer herself from the operating bed to the recovery bed while she was in pain and semi-conscious. The nurses did not assist in moving her from the operating bed to the recovery bed, which caused my mother to experience severe pain. My brother had to climb onto the bed and lift her himself. If this situation repeats with another patient who is alone, it could lead to serious consequences due to this negligence.</t>
  </si>
  <si>
    <t xml:space="preserve">تم دخولنا الى قسم الطوارى ولم يتم التشخيص على المريضه  نهائيا من قبل طبيب الطوارى، وتم الاكتفاء بتييسر اجراءت التنويم وبعد نقلها الى التنويم لم يتم فحصها الا بعد 3 ساعات ولم يتم عمل سونار وافادتنا ان الطفل نائم وفي الساعة 9 صباحا حضرت الدكتوره وافادتنا ان لابد من اجراء عملية قيصرية لان الحالة طارئة ( التفاف الحبل السري حول عنق الجنين ). </t>
  </si>
  <si>
    <t xml:space="preserve">We were admitted to the emergency department, but the patient was not diagnosed at all by the emergency doctor. They only facilitated the admission procedures. After transferring her to the ward, she was not examined until three hours later, and no ultrasound was performed. We were informed that the baby was asleep. At 9 AM, the doctor arrived and informed us that a cesarean section was necessary because the situation was emergency (the umbilical cord was wrapped around the baby's neck).
</t>
  </si>
  <si>
    <t xml:space="preserve"> </t>
  </si>
  <si>
    <t xml:space="preserve">تم حضوري لموعدي  في العيادة  وطلبت من الدكتور تقرير مفصل بحالة المريض وتم الرفض من قبل الطبيب . </t>
  </si>
  <si>
    <t>I attended my appointment at the clinic and requested a detailed report on the patient's condition. However, the doctor refused my request.</t>
  </si>
  <si>
    <t>عيادات جراحة العيون</t>
  </si>
  <si>
    <t>تم احضار وجبه العشاء وكان هناك شعر قصير في الشوربه مما ادى الى استيائي ورفع شكوى .</t>
  </si>
  <si>
    <t>Dinner was served, and there was a short hair in the soup, which caused my dissatisfaction and led me to file a complaint.</t>
  </si>
  <si>
    <t>فني تخطيط القلب</t>
  </si>
  <si>
    <t>لم يتم فحص المريضه بالطريقة الصحيحه اسلوب غير لبق - غير حضاري من د - طب باطنيه / المراجعة تعاني من
خفقان في القلب وخمول بياض شديد في الشفتان رفض اخذ تحاليل فايتمنات من قبل الدكتوره مع سبب غير
واضح</t>
  </si>
  <si>
    <t>The patient was not examined properly, and there was an unprofessional and uncivil attitude from the internal medicine doctor. The patient is suffering from heart palpitations and severe pallor in the lips. The doctor refused to conduct vitamin tests, providing no clear reason for this refusal.</t>
  </si>
  <si>
    <t xml:space="preserve"> تم عمل خزعه مع دكتور سعد ثابت القحطاني وعند طلب النتيجه من قبل الدكتور تم ابلاغي بوجود حالات حرجه وان نتيجتي لم تظهر لمدة اسبوع على النظام .
</t>
  </si>
  <si>
    <t>A biopsy was performed with Dr. Saad Thabet Al-Qahtani, and when I requested the results from the doctor, I was informed that there were urgent cases and that my results had not appeared in the system for a week.</t>
  </si>
  <si>
    <t>تحدث الصيدلي إليّ بطريقة غير مهنية وغير مقبولة عندما طلبت منه أن يوفر لي الوقت وألا يضيف ملصقات تعليمات استخدام الدواء إلى عبوات الأدوية، لأنني صيدلي بالفعل. أصر على أنني لن أأخذ الأدوية وأخبرني أنه قد فعل ذلك وطلب مني اتخاذ إجراء تأديبي. أبحث عن اعتذار ودواء زوجتي.
ما هي النتيجة التي تبحث عنها؟
أريد اتخاذ إجراء تأديبي، اعتذار، ودواء زوجتي.</t>
  </si>
  <si>
    <t>The pharmacist talked to me in unprofessional unacceptable way when I asked him to save my time and not to add the medication use instructions stickers to the medication packs as I am already a pharmacist and he insisted I will not take the medications and he already did and asked me to Disciplinary action, apology and my wife’s medication ماهي النتيجة التي تبحث عنها .complain</t>
  </si>
  <si>
    <t xml:space="preserve"> بعد جلستين من اصل ثلاث جلسات عصب اسنان خرج الدكتور من المستشفى وانا لي ثلاث فوق الشهرين لم يتم
توفير بديل .</t>
  </si>
  <si>
    <t>After two out of three root canal sessions, the doctor left the hospital, and I have been waiting for over two months without any replacement being provided.</t>
  </si>
  <si>
    <t>في الساعة 19:30 من 7 يونيو، ذهب الطبيب إلى مختبر التحاليل حيث تم إبلاغي من قبل الاستقبال أنه لا يوجد موافقة من التأمين. طلبت إجراء فحص الدم والبول، ولقد انتظرت ساعة ونصف لذلك. قلت لي عندما كنت في قسم الموافقات في الطابق الأرضي. ثم ذهبت للاستقبال لإجراء السونار، وعندما اتصلت هاتفيًا، فهمت أن الوقت قد تأخر بالفعل. بعد الموافقة على التأمين، حصلت فقط على موعد للسونار في حوالي 8:50 صباحًا (8 يونيو). غادرت المستشفى (7 يونيو)، وكنت مصدومًا لأن السونار الذي طلبته لم يتم إرساله. تلقيت رسالة من مستشفى الحمادي عبر الرقم 7771;0114837777 بأن المطالبة بالتأمين لا تزال قائمة. طوال اليوم، حاولت الوصول إلى التأمين. في الساعة 19:30 من اليوم (8 يونيو)، وصلت إلى المستشفى مرة أخرى دون جدوى، وتم إخباري من قسم الموافقات أن المطالبة الخاصة بي رُفضت بسبب أنها مكررة. عندما سألت عن توضيح، أخبروني أنني تلقيت ردًا خاطئًا بسبب عدم تحديث طلب الموافقة الخاص بالعيادة. طلبت من طبيبي الاستشارة حول ذلك، وطلبت أن يتم إعادة إرسال التوضيح للموظف في التأمين. مع ذلك، تلقيت تأكيدًا بأن التأمين رُفض مرة أخرى. بعد ذلك، طلبت من إدارة المستشفى أن تتدخل لضمان دعم التوضيح. بعد 12 عامًا من علاقتي مع مستشفى الحمادي، لم أواجه مثل هذه المشاكل من قبل. أعتقد بقوة أن عدم تدريب موظفي الاستقبال على التعامل مع التأمين هو السبب في ذلك. أطلب من الإدارة التحقيق في سبب عدم إرسال طلب الموافقة للتأمين. أخبروني بأنه يجب أن أتوصل إلى ما تسبب في الرفض عندما تم إرسال التوضيح (7 يونيو) بسبب خطأ في النظام في مستشفى الحمادي.</t>
  </si>
  <si>
    <t>Blood ,Urine for Lab to went doctor by advised as and hrs 1930 Jun 7th on consultation doctor a had I
to went I and available not was approval insurance informed reception Lab .tests Ultrasound and
to had I Since .approval for hour half for wait to asked was I .floor LG at section Approval Insurance
can I told was I There .reception Ultrasound to then and Floor Ground to went I ,call phone a make
understood I and late already was it Since .approval insurance after only appointment US take
I 8.50 around morning (Jun 8th) Today .hospital left I ,(Jun 7th ) yesterday done be cannot Ultrasound
sent not was request the why shocked was I .pending is claim Insurance that Hammadi from SMS saw
/ 7771;0114837777 number hospital calling tried I day the Throughout .approval for (7th) yesterday
Insurance the to(Jun 8th) today 1930hrs at again hospital reached I .luck without ,4 ext and 6103
was I .doctor from clarification pending to due rejected is claim my told was and section Approval
This .request insurance the updated clinic his and doctor to reached I .doctor my consult to asked
was it and claim duplicate a as clarification the raised incorrectly section approval Insurance the time
the resend to staff hospital instruct to me asked company Insurance .company Insurance by rejected
.company Insurance to sent was this , delay further After .itself request initial the on clarification
is request the ensuring on support get to room s‘Director Hospital into step to had I Eventually
a as Hospital Hammadi with relationship or years 12 my In .company Insurance to sent properly
approval insurance poor a such experiencing m‘I time first the is this ,patients of relative and patient
urge I .reception insurance at staff the to training of lack to due is this believe strongly I .process
company insurance to sent not was request approval the why investigate to management hospital
a was that told was I ) .sent was clarification when rejection caused what and (June 7th) yesterday
(system Hospital Hammadi from (??)error system</t>
  </si>
  <si>
    <t xml:space="preserve">Dr. Rami Mohamed Shaath </t>
  </si>
  <si>
    <t xml:space="preserve">تم تأخيري لمده تزيد عن ٤٠ دقيقه مع ان موعدي هو اول موعد والدكتور لا يوجد احد عنده في الداخل وكان
يكلم بجواله لما طرقت الباب بعد ٣٠ دقيقه طلع الدكتور من العيادة وافاد بصوت مرتفع
 ايش مكتوب عالباب  بعدها اقفل الباب بعد ٢٠ دقيقه من ذلك بعدها  ادخلني العيادة وقتها رفضت اني اكمل علاج مع نفس
الدكتور وقلت له هذا مو اسلوب تعامل فيه مراجع ورجل قالي انا تكلمت معك كذا وهذا اثر بنفسك لانه
قدام الناس ( طريقة تهكميه ). </t>
  </si>
  <si>
    <t>I was delayed for more than 40 minutes, even though my appointment was the first one, and there was no one in the room with the doctor. He was talking on his phone when I knocked on the door after 30 minutes. The doctor then came out of the clinic and loudly asked, "What does it say on the door?" After that, he closed the door. Twenty minutes later, he let me into the clinic, but at that point, I refused to continue my treatment with the same doctor and told him that this is not a way to treat a patient. He replied that he spoke to me like that because it affected me in front of others (in a mocking manner).</t>
  </si>
  <si>
    <t>Delay in response</t>
  </si>
  <si>
    <t xml:space="preserve">تم حضوري بتاريخ 10/6/2023 لتركيب جهاز ( الهولتر ) وبعد الانتظار 40 دقيقه والمماطله تم التعامل بطريقه غير مهنيه  تفيديني انه لايوجد بطاريات وانتهاء الداوم الان وبالاضافة الى ( الاكل داخل العيادة ) مما ادى الى استيائي ورفع الشكوى . </t>
  </si>
  <si>
    <t xml:space="preserve">I attended on June 10, 2023, for the installation of a Holter device. After waiting for 40 minutes and experiencing delays, I was treated unprofessionally and informed that there were no batteries available and that the operating hours had ended. Additionally, there was food inside the clinic, which caused my dissatisfaction and led me to file a complaint.
</t>
  </si>
  <si>
    <t>تمريض تنويم الجراحة العامة</t>
  </si>
  <si>
    <t xml:space="preserve">تم دخولنا للعيادة بتاريخ 10/6/2023 وتم طلب اجراء اشعة من قبل الطبيبه ، وعند العودة لها بعد اجراءها للمريضه تم رفع صوتها والتقليل من احترامي امام زوجتي وموظف مكتب ( قوى الامن ) بقولها ( مو انت اللي تعلمني شغلي ) مما ادى الى استيائي ورفع شكوى . </t>
  </si>
  <si>
    <t>We were admitted to the clinic on June 10, 2023, and the doctor requested an X-ray to be done. Upon returning to her after the procedure, she raised her voice and disrespected me in front of my wife and a staff member from the security office, saying, "You are not the one to teach me my job." This behavior caused my dissatisfaction and led me to file a complaint.</t>
  </si>
  <si>
    <t xml:space="preserve">كان لدى زوجتي موعد مع الدكتووة بتاريخ ٢٠٢٣/٥/٢٧ لتركيب لولب وكانت الدكتورة غير مهنيه بتعاملها حيث كانت  تكرر على المريضه (انتي خوافه روحي خذي حبوب ودواء مع انه امر ليس لها علاقه فيه مما جعل المريضه تتوتر اكثر وعند الحضور للموعد الثاني  بتاريخ ٢٠٢٣/٦/١١ لتركيب اللولب تم تكرار نفس التصرف من قبل الطبيبه وكانت توجه نفس العبارات للمريضه لعدة مرات ( انتي ليش متوتره انتي ليش خوافه ) مع ان المريضه كانت توجه الاستفسارات  للاطمئنان عن حالتها الا ان الدكتوره تردد نفس العبارات طوال وقت الزياره علما كل ماحدث كان بحضوري . وقمت بالتحدث مع الطبيبه ان المريضه يحق لها ان توجه الاستفسارات والاسئلة وتاخذ وقتها في الزياره والمفترض ان يكون الطبيب متفهم للخوف ويقوم بالتهدئة وليس العكس كما حدث معنا مما ادى الى رفض المريضه اكمال باقي الزيارات مع نفس الطبيبه . </t>
  </si>
  <si>
    <t>My wife had an appointment with the doctor on May 27, 2023, for the insertion of an IUD. The doctor was unprofessional in her behavior, repeatedly telling my wife, "You are cowardly; go take medication," even though this was unrelated to the situation, which made my wife more anxious. During the second appointment on June 11, 2023, for the IUD insertion, the same behavior was repeated, with the doctor directing the same comments to my wife multiple times, asking, "Why are you so anxious? Why are you cowardly?" Although my wife was asking questions to reassure herself about her condition, the doctor kept repeating those phrases throughout the visit, all in my presence.
I spoke with the doctor, stating that the patient has the right to ask questions and take her time during the visit, and that the doctor should be understanding of her fears and help calm her down rather than the opposite, as we experienced. This led my wife to refuse to continue with any further visits with the same doctor.</t>
  </si>
  <si>
    <t xml:space="preserve">Dr. Mohammed Issa </t>
  </si>
  <si>
    <t xml:space="preserve">تم  زيارة الطوارى حيث تم التعامل معي بطريقه غير مهنيه من قبل الطبيب حيث اني لم اطلب الا مسكن للألم ولم اطلب دواء معين وتم توضيح ذلك للطبيب بحاجتي للمسكن لوم اجد اي تجاوب من قبله  . </t>
  </si>
  <si>
    <t>I visited the emergency department where I was treated unprofessionally by the doctor. I only requested a pain reliever and did not ask for any specific medication. I explained to the doctor that I needed the painkiller, but I found no response or acknowledgment from him.</t>
  </si>
  <si>
    <t>تم تقديم فواتير مغلوطة لشركة التامين حيث تم خصم من وثيقة الحمل والولادة 10 الاف .</t>
  </si>
  <si>
    <t>Incorrect invoices were submitted to the insurance company, resulting in a deduction of 10,000 from the maternity policy.</t>
  </si>
  <si>
    <t xml:space="preserve">تم الحضور الى استقبال عيادات انف واذن وبعد اخذ المعلومات تم ابلاغي بان تاميني لا يشمل الحمادي وعند الرجوع لمدير العيادات تم ابلاغ ايضا بنفس المعلومه علما انه بعد الرجوع لشركة التأمين تم التأكد ان التأمين لدي فعال ولا يوجد به اي اشكاليه . </t>
  </si>
  <si>
    <t>I went to the ENT clinic reception, and after providing my information, I was informed that my insurance does not cover Al Hammadi. Upon consulting the clinic manager, I received the same information. However, after checking with the insurance company, I confirmed that my insurance is active and there are no issues with it.</t>
  </si>
  <si>
    <t xml:space="preserve">تم تشخيصي من قبل الطبيبه المعالجه بوجود التهابات مهبليه مع انها لم تكشف ولم تقوم بالفحص علي وتم عمل التحاليل وتسليم عينة البول بعد التشخيص المكتوب من قبل الطبيبه . </t>
  </si>
  <si>
    <t>I was diagnosed by the treating doctor with vaginal inflammation, even though she did not examine or perform a check-up on me. Tests were conducted, and I submitted a urine sample following the doctor's written diagnosis.</t>
  </si>
  <si>
    <t xml:space="preserve">تم تركي بعد الولاده لمدة مايقارب 20 بدون خياطه وبعد رجوع الطبيبه وعمل الخياطه تم طلب مضاد حيوي ورفضت كتابة ذلك وتم ابلاغي ( بامكانك استخدام المره ) وعند عودتي بعد ايام تم التهاب الجرح وعند مراجعة طبيب اخر في مستشفى اخر تم ابلاغي ان هناك بكتيربا تم التقاطها بعد الولاده . </t>
  </si>
  <si>
    <t>I was left after childbirth for about 20 hours without any stitching. After the doctor returned and performed the stitching, she requested an antibiotic but refused to prescribe it, informing me that "you can use marh." When I returned a few days later, the wound had become infected. Upon consulting another doctor at a different hospital, I was informed that there was bacteria that had been contracted after childbirth.</t>
  </si>
  <si>
    <t>Dr. Ahmed Saad Abdelkarim</t>
  </si>
  <si>
    <t xml:space="preserve">تم حضوري يوم الاحد بتاريخ 11/6/2023 بسبب الام في البطن وتم طلب تحاليل مخبريه وتم التواصل من قبل الطبيب عن طريق الواتساب وافادتي ان تبين وجود حمل بنتيجة التحليل  ، وبعد يومين عاودتني بعض الاعراض وتم زيارتي لدكتور اخر وافادني ان لاوجود للحمل اساسا والتحليل الذي تم اجراءه لاعلاقه له بالحمل . </t>
  </si>
  <si>
    <t>I attended on Sunday, June 11, 2023, due to abdominal pain, and laboratory tests were requested. The doctor communicated with me via WhatsApp, informing me that the test results indicated pregnancy. After two days, I experienced some symptoms again and visited another doctor, who informed me that there was no pregnancy at all and that the test I underwent was unrelated to pregnancy.</t>
  </si>
  <si>
    <t xml:space="preserve">تم اجبار زوجتي على أشعة السونار الداخلية من قبل الدكتوره المذكوره مع العلم انه تم اخبار دكتورة النساء والولاده بأن المريضة تريد أشعه سونار خارجية ولكن تفاجأنا من أسلوب الدكتوره داليا الغير مهني حيث قامت برفع صوتها على المريضة وتخبرها انهم قامو باستدعائها من البيت  لعمل الاشعه الداخليه وان الحاله غير حرجه واخبرتني انها لن تقوم بعمل الاشعه الداخليه وسوف تقوم بما ترغب به . 
</t>
  </si>
  <si>
    <t>My wife was forced by the mentioned doctor to undergo an internal ultrasound, despite informing the gynecologist that she wanted an external ultrasound. We were shocked by Dr. Dalia's unprofessional behavior, as she raised her voice at my wife, telling her that they had called her from home to perform the internal ultrasound and that the situation was not urgent. She informed me that she would not perform the internal ultrasound and would do whatever she wanted.</t>
  </si>
  <si>
    <t>ذهبت المريضة إلى العيادة 20 مع الدواء الموصوف (DIPHERELINE) P.R. 11.25. وأشارت المريضة إلى أن الممرضة أخذت حوالي 2.5 مل من 11.25 ملغ وألقت الزجاجة في سلة المهملات. بعد ذلك، قالت المريضة إنها أبلغت الممرضة عن المتبقي في الزجاجة، ومع ذلك، وبشكل مفاجئ، استرجعت الممرضة الزجاجة من القمامة وحاولت فتح الغطاء لأخذ المتبقي. تصرفها كان غير مهني، وكانت تفعل كل ذلك بينما كانت الحقنة مكشوفة. طلبت المساعدة من ممرضة محترفة أخرى.</t>
  </si>
  <si>
    <t xml:space="preserve">The patient went to clinic 20 with the prescribed medicine (DIPHERELINE) P.R.11.25). The patient added that the nurse took about 2.5 ml out of 11.25 mg and throw the bottle in the trash. After that, the patient said that she informed the nurse about the remain solution in the bottle, however, surprisingly, the nurse took back the bottle from the trash, and tried to remove the lid off to take the remain solution ,she has  behavior was  unprofessional . And , that she was doing all of that while the syringe was exposed . im asked the help from another professional nurse. </t>
  </si>
  <si>
    <t xml:space="preserve">تم التواصل عن طريق الاتصال اكثر من مره ولم يتم الرد . </t>
  </si>
  <si>
    <t xml:space="preserve">I have attempted to contact multiple times via phone, but there has been no response.
</t>
  </si>
  <si>
    <t xml:space="preserve">تم الغاء الموعد ولم يتم اخباري برساله نصية او اتصال من قبل المستشفى وحين اتيت للمستشفى تم اخباري من قبل موظف الاستقبال ان جميع المواعيد تم الغاها  حيث تم التاكد  من قبل بعض المراجعين بوجود رسائل لديهم بالالغاء . </t>
  </si>
  <si>
    <t>My appointment was canceled, and I was not informed via a text message or call from the hospital. When I arrived at the hospital, the reception staff informed me that all appointments had been canceled. Some other patients confirmed that they had received messages regarding their cancellations.</t>
  </si>
  <si>
    <t xml:space="preserve"> تم التوجهه لاستقبال الموافقات للاستفسار عن حالة الطلب وتم  التعامل من قبل الموظفه  بشكل سي والاشارات بيدها بطريقة غير محترمة لتوجههي للتحاليل وعند قولي باني ساقوم برفع شكوى قالت ( تبين ترفعين ارفعي شكوى ) </t>
  </si>
  <si>
    <t xml:space="preserve">I went to the approval reception to inquire about the status of my request. The employee treated me poorly and gestured with her hands in a disrespectful manner to direct me towards the tests. When I said that I would file a complaint, she responded, "If you want to file a complaint, go ahead."
</t>
  </si>
  <si>
    <t>Dr. Nibal Radwan Okleh Shawakfah</t>
  </si>
  <si>
    <t xml:space="preserve">تم حضورنا للموعد في الساعة 4:26  علما ان موعدنا في الساعة  4:28 وبعد التوجهه الى العيادة  يتم ابلاغنا ان الدكتور خرج مما ادى الى استيائي ورفع الشكوى . </t>
  </si>
  <si>
    <t>We arrived for our appointment at 4:26 PM, knowing that our scheduled time was at 4:28 PM. Upon going to the clinic, we were informed that the doctor had left, which caused my dissatisfaction and led me to file a complaint.</t>
  </si>
  <si>
    <t>تم حضوري الى الطوارى والتوجهه الى غرفة الاطباء وافادتي انه لايوجد دكتور انف واذن حنجرة الا على الساعة 4.</t>
  </si>
  <si>
    <t>I arrived at the emergency department and went to the doctors' room, where I was informed that there was no ENT doctor available until 4 PM.</t>
  </si>
  <si>
    <t xml:space="preserve">تم خروجي من غرفة الافاقة ونقلي الى التنويم وقامت ممرضة هندية الجنسية بمحاولة تركيب المغذي اكثر من مرهه واستخدام ابره كبيرة الحجم مما ادى الى الم في يدي اليمين وانتفاخ شديد وعند سؤالهم لم يتم التجاوب او حتى الاعتذار </t>
  </si>
  <si>
    <t>After I was discharged from the recovery room and transferred to the ward, an Indian nurse attempted to insert the IV multiple times using a large needle, which caused pain and significant swelling in my right hand. When I inquired about this, there was no response or even an apology.</t>
  </si>
  <si>
    <t xml:space="preserve">تم حضوري الى قسم الطوارى  والتوجهه الى اطباء الطوارى والاستفسار عن دكتور اذن وانف وحنجرة وتمت افادتي انه لايوجد الا على الساعه 4 </t>
  </si>
  <si>
    <t>I arrived at the emergency department and went to the emergency doctors to inquire about the ENT doctor. I was informed that there would be no ENT doctor available until 4 PM.</t>
  </si>
  <si>
    <t xml:space="preserve">لم يتم تسليم المستفيد تقارير طبيه فيما يخص حالته الصحيه . </t>
  </si>
  <si>
    <t>The beneficiary has not received the medical reports regarding their health condition</t>
  </si>
  <si>
    <t xml:space="preserve">حضرت إلى العيادة في الساعة 8:40. أخبرتني الممرضة أن مواعيد العيادة قد انتهت وأنه لا يمكن استقبال المرضى. </t>
  </si>
  <si>
    <t xml:space="preserve">I attended the clinic20 at 8:40. The nurse told me that the clinics its ended, and the patient could not be received. </t>
  </si>
  <si>
    <t xml:space="preserve">تم حضوري الى الطوراى ودفع نسبة تحمل رغم اني لم اتتجاز المدة 14 يوم بين الزيارتين وكنت اشكوى من نفس العرض . </t>
  </si>
  <si>
    <t>I attended the emergency department and paid the deductible percentage, despite not exceeding the 14-day period between visits and while complaining of the same symptoms.</t>
  </si>
  <si>
    <t xml:space="preserve">تم حضوري الطوارى بحالة ولادة عن طريق الهلال الاحمر ورفض استقبالي بالتوجهه لمستشفى سند </t>
  </si>
  <si>
    <t>I arrived at the emergency department in a state of labor via the Red Crescent, but I was refused admission and directed to go to Sind Hospital.</t>
  </si>
  <si>
    <t xml:space="preserve">تاخير في تسليم شرائح الصبغات من تاريخ 29/5/2023 علما ان حالتي طارئة . </t>
  </si>
  <si>
    <t xml:space="preserve">There has been a delay in the delivery of the dye strips since May 29, 2023, despite the fact that my condition is urgent.
</t>
  </si>
  <si>
    <t xml:space="preserve">لم يتم اضافة لقاح فايروس الكبد بالنظام </t>
  </si>
  <si>
    <t xml:space="preserve">The hepatitis vaccine has not been added to the system.
</t>
  </si>
  <si>
    <t xml:space="preserve">MAGDY AHMED ELERYAN </t>
  </si>
  <si>
    <t xml:space="preserve">DR. ORWA MOHAMED HAMICH </t>
  </si>
  <si>
    <t xml:space="preserve">TANIA SOHAIL </t>
  </si>
  <si>
    <t xml:space="preserve">MOHAMED ALI ELAMEEN MOHAMED </t>
  </si>
  <si>
    <t>DR.SAMI ESAM SAEED MOHAMMED</t>
  </si>
  <si>
    <t>I was seen by the doctor and requested Ozempic injections. The doctor told me the hospital did not have them and that he would order tests and analyses for me. I told him I did not need them if the medication was not available, and I left the clinic to request a refund. The clinic manager then told me I could not get a refund because the doctor had saved my consultation record, even though I had already explained this to the doctor.</t>
  </si>
  <si>
    <t>لا يوجد طاقم تمريض محترف. أخذت الحديد في 22/1/2023 والآن لدي كدمات بسبب إدخال القنية من قبل الممرضة. عندما سألتها عن ذلك، قالت إنه أمر طبيعي، لكن عندما ذهبت إلى مستشفى آخر لم يحدث لي شيء من هذا القبيل.</t>
  </si>
  <si>
    <t xml:space="preserve">DR. MOHAMMED SAMEER AL RAHHAL </t>
  </si>
  <si>
    <t>BASILAH</t>
  </si>
  <si>
    <t>Dr. azzah Almatt</t>
  </si>
  <si>
    <t xml:space="preserve">DR. HANI MOHAMMED MOUSA </t>
  </si>
  <si>
    <t>ABDULAZIZ</t>
  </si>
  <si>
    <t>Dr. Fahad Aldosary</t>
  </si>
  <si>
    <t xml:space="preserve">DR. LAMYA SAID SULAIMAN </t>
  </si>
  <si>
    <t>AHMED - PHARMACY SUPERVISOR</t>
  </si>
  <si>
    <t>Dr. MARWA ABDUALRHMAN HUSINEI</t>
  </si>
  <si>
    <t xml:space="preserve">Dr. MARWA OSMAN ZAKI </t>
  </si>
  <si>
    <t>DR.DALIA</t>
  </si>
  <si>
    <t>NORAH ALDAKHEEL</t>
  </si>
  <si>
    <t>Recomindation\Action plan</t>
  </si>
  <si>
    <t>Dr. HUSSAM ALDEEN ALBEEN  ABO NAJAB</t>
  </si>
  <si>
    <t>تم حضورنا لموعد في عيادة الباطنية واجراء تحاليل واخذ مغذي للمريضه وبعد الطلب من الدكتور اجازة مرضيه تم التعامل منن قبل الدكتور بطريقه غير مهنيه وعند رفضه قمت بمناقشته بكل احترام وان قمنا بدفع والحضور والمريضه متعبه اجاب بطريقه غير مهنيه  ( انتم مو دافعين بفلوسكم انتم على التامين ) .</t>
  </si>
  <si>
    <t>We attended an appointment at the Internal Medicine Clinic, where the patient underwent medical tests and received an IV drip. When we requested a sick leave certificate, the doctor handled the situation in an unprofessional manner. Despite my respectful attempt to discuss the matter—explaining that we had paid for the visit and that the patient was genuinely exhausted—the doctor responded unprofessionally, saying: 'You aren't paying out of your own pocket; you are covered by insurance</t>
  </si>
  <si>
    <t>رفض تسليم شهادة وفاة والدتي ( فرع العليا) من قبل المستشفى .</t>
  </si>
  <si>
    <t>Refusal by the hospital (Olaya Branch) to hand over my mother's death certificate</t>
  </si>
  <si>
    <t>فني اختبار السمع</t>
  </si>
  <si>
    <t>تاخير في تسليم نتائج التحاليل لاكثر من شهر .</t>
  </si>
  <si>
    <t>The laboratory results have been delayed for more than a month</t>
  </si>
  <si>
    <t>تم الدفع نقدا مبلغ (4الاف ريال) والمتعلق بعملية والمبرر أن شركة التأمين وافقت موافقه جزئية وبعد التخطاب مع شركة التأمين من مجلس الضمان الصحي أتضح ان العملية تم الموافقه عليها بشكل كامل</t>
  </si>
  <si>
    <t>An amount of (4,000 SAR) was paid in cash for a surgical procedure, under the justification that the insurance company had only provided partial approval. However, after communicating with the insurance company through the Council of Health Insurance (CHI), it was clarified that the procedure had actually been fully approved</t>
  </si>
  <si>
    <t xml:space="preserve">تم صرف ابر تنشيط من قبل الدكتوره وتم التوجه للمستشفى لاخذ الجرعه للمريضه وتم التوجه للمدير المناوب الساعه 11 ليلا تقريبا وتم رفض استقبالنا ولم بتم توضيح الاسباب علما بضرورة اخذ الابره بوقت معين ولا يمكن تاجيله بالاضافه الى انه يتم انتهاء عمل عياده 20 بذلك الوقت ولا يوجد حل اخر.  </t>
  </si>
  <si>
    <t>The doctor prescribed stimulating injections, and we went to the hospital to take the dose for the patient. We went to the on-duty manager at approximately 11 pm, and he refused to receive us. The reasons were not explained, noting that the injection must be taken at a specific time and cannot be postponed. In addition, the clinic 20 closes at that time, and there is no other solution.</t>
  </si>
  <si>
    <t xml:space="preserve">تم التواصل مع المستشفى بخصوص تقرير طبي ولم يتم التجاوب . </t>
  </si>
  <si>
    <t>The hospital was contacted regarding a medical report but received no response.</t>
  </si>
  <si>
    <t>تم دفع مبلغ كشفيه رغم ان لم تنتهي مدة المتابعة 14 يوم  و اخر زيارة كانت قبل اربع ايام .</t>
  </si>
  <si>
    <t>The consultation fee was paid even though the 14-day follow-up period has not ended and the last visit was four days ago.</t>
  </si>
  <si>
    <t xml:space="preserve">إدخال السائل الملون بطريقة غير احترافية مما أدى إلى تخثر في الجسم إضافة إلى عدم المهنية بالتعامل مع
المريضة في عملية شرح المشكلة وعدم التأكد من كافة الإجراءات المطلوبة قبل دخول المريضة إلى الجهاز وخلال
الفحص اكتشف ان بعض الإجراءات غير كاملة . إضافة إلى رمي الأخطاء على فريق التمريض أمامنا وتبرؤه من
المسؤلية. </t>
  </si>
  <si>
    <t>The injection of the colored liquid was done unprofessionally, leading to blood clotting. Furthermore, the patient was not properly explained to, and all necessary procedures were not followed before the patient entered the machine. During the examination, it was discovered that some procedures were incomplete. In addition, the nursing staff were blamed for the errors in our presence, and they disclaimed any responsibility.</t>
  </si>
  <si>
    <t>تم صرف ادويه لم تتوفر داخل صيدلية الحمادي او في صيدليه خارجيه .</t>
  </si>
  <si>
    <t>Medications were dispensed that were not available inside Al-Hammadi Pharmacy or in an external pharmacy.</t>
  </si>
  <si>
    <t>سحب عينة دم من رضيع عمره 5 ايام فقط من ممرضة يبدو جداً انها مبتدئة وغير متمكنه حاولت ادخال الابر 3
مرات متتالية من عدة اماكن ! و استمرارها رغم ترددها وعدم خبرتها و دخول المسؤول عنها و محاولة اخراج الاب
والام من الغرفة لمتابعة التجارب رغم ثبوت فشلها في المرات الثلاث ! وتدّخل ممرضه اخرى على نفس القدر من
قلة الخبرة والمحاولة ايضا بأظافر يد طويلة جداً لا تتناسب للعمل حسب البروتوكولات الطبية مع رضع حديثي
الولادة وبدون قفازات حتى !! وبعدها تم تحويلنا لقسم الحضانه لممرضات متمكنات وتم سحب العينة الاجدر
تحويل الرضع بشكل مباشر لمتمرسات ومختصات في الرضع وسحب العينة بشكل احترافي دون تعريض الرضيع
للبكاء الشديد واهله للتوتر والقلق</t>
  </si>
  <si>
    <t>A blood sample was drawn from a 5-day-old infant by a nurse who appeared very inexperienced and unqualified. She attempted to insert the needle three times consecutively from different locations! She persisted despite her hesitation and lack of experience, and even after her supervisor entered and tried to remove the parents from the room to continue the experimentation, despite her attempts proving unsuccessful all three times! Another nurse, equally inexperienced, then intervened, also attempting the procedure with very long fingernails, unsuitable for working with newborns according to medical protocols, and without even wearing gloves! We were then transferred to the neonatal unit where more experienced nurses took the sample. It would be more appropriate to transfer infants directly to experienced and specialized nurses who can take the sample professionally without causing the infant excessive crying or the parents stress and anxiety.</t>
  </si>
  <si>
    <t xml:space="preserve">خطا في اعطاء الابره لولدي بطريقع غير احترافيه او مهنيه  في كل اليدين قامت بالمحاولة  وترفع الجلد والابره  مما ادى بالم شديد لطفل .  </t>
  </si>
  <si>
    <t>A mistake was made in giving the injection to my son in an unprofessional or unethical manner in both hands. She tried to lift the skin and the needle, which led to severe pain for the child.</t>
  </si>
  <si>
    <t xml:space="preserve">تم ابلاغنا من قبل الطببيب بضرورة توفر جهاز ملاحه خاص للوصول الى مكان العمليه دون الاضرار بالمنطقة العصبية خلف العين لدقة وصعوبة العملية . بعد ذلك واثناء العمليه التي استغرقت وقت اطول مما تم الاتفاق عليه تم ابلاغنا من الطبيب المعالج ان جهاز الملاحه قد تعطل اثناء العمليه وتم التواصل مع قسم لصيانه ولم يتم التجاوب حيث تم اعطاء ابني جرعات اضافيه من المخدر ولم يتم ايقاف ذلك  لم يتم عمل اي اجراء لابني حيث تم الخروج من المستشفى لعمل الاجراء في مستشفى اخر ولكن تم الرفض من قبل شركة التأمين وافادتنا من قبل شركة التأمين ان العمليه تمت بالفعل وهذا غير صحيح . </t>
  </si>
  <si>
    <t>We were informed by the doctor that a special navigation device was necessary to reach the surgical site without damaging the nerve area behind the eye, due to the precision and complexity of the procedure. Later, during the operation, which lasted longer than agreed upon, the attending physician informed us that the navigation device had malfunctioned. We contacted the maintenance department, but received no response. My son was given additional doses of anesthesia, and this was not stopped. No further procedures were performed on my son. We were discharged from the hospital to have the procedure done at another hospital, but the insurance company refused to cover it. The insurance company informed us that the operation had already been performed, which is incorrect.</t>
  </si>
  <si>
    <t xml:space="preserve">	1231</t>
  </si>
  <si>
    <t>Dr. FAHAD ALDOSSARI</t>
  </si>
  <si>
    <t xml:space="preserve"> صرف دواء غير مناسب وتدهور حالة المريضه بسبب الدواء وبعد الرجوع له لم نجد اي تجاوب او حل من قبل الدكتور . </t>
  </si>
  <si>
    <t>The doctor prescribed an inappropriate medication, and the patient's condition deteriorated due to the medication. After returning to him, we found no response or solution from the doctor.</t>
  </si>
  <si>
    <t xml:space="preserve">قمت باجراء عملية جراحيه وانا مؤمن لدي شركة بوبا وعند دخولي المستشفى قد اجري فحص تحت التخدير لى دون موافقة التأمين وأنا لست على علم بذلك والان المستشفى تطالبني بمبلغ 5215.96 ريال خمسة الف ومائتين وخمسة عشر ريال وخمسه وتسعون هلله ومرفق لسعادتكم رد شركة التأمين </t>
  </si>
  <si>
    <t>I underwent surgery while insured with Bupa. Upon admission to the hospital, I was examined under anesthesia without the insurance company's consent, and I was unaware of this. Now the hospital is demanding 5215.96 riyals (five thousand two hundred and fifteen riyals and ninety-five halalas). Attached is the insurance company's response.</t>
  </si>
  <si>
    <t xml:space="preserve">عدم توفر دواء دواء مقيد في المستشفى وعند التحويل لاستلامه من صيدلية خارجية اتضح وجود نقص في اشتراطات سياسية صرف الادوية المقيده . </t>
  </si>
  <si>
    <t>The unavailability of a restricted drug at the hospital, and upon referral to receive it from an external pharmacy, it became clear that there was a deficiency in the policy requirements for dispensing restricted drugs.</t>
  </si>
  <si>
    <t xml:space="preserve">تم ارفاق اجازة المرافق للطفل في منصة صحتي باسم الام علما انه تم تسليمي اجازة المرافق سابقا ورقيه باسمي انا والد الطفل . </t>
  </si>
  <si>
    <t>The child’s escort leave was issued on the 'Sehhaty' platform under the mother’s name, noting that a paper version was previously issued in my name, the child’s father</t>
  </si>
  <si>
    <t>03:48PM</t>
  </si>
  <si>
    <t>محاولة حقن الإبرة أكثر من مرة، مما أدى إلى تورم وتغير لون اليد</t>
  </si>
  <si>
    <t>Attempting to inject the needle more than once, which led to swelling and discoloration of the hand</t>
  </si>
  <si>
    <t>حجزت موعداً مدته 40 دقيقة (الساعة 2:35 م) وحضرت قبل الموعد بـ 15 دقيقة حسب التعليمات. استمر انتظاري حتى الساعة 2:41 م، وعندها تم إدخال مريض آخر بدلاً مني. توجهت للمدير الإداري للاستفسار عن سبب التأخير، وعند دخولي للعيادة الساعة 3:00 م، كانت الطبيبة غاضبة بسبب استفساري لدى الإدارة.
قامت الطبيبة بإجراء "حشوة" فقط ورفضت إكمال "التلبيسة" أو تحديد موعد قادم، قائلة: "لا أستطيع إكمال العلاج معكِ لأنكِ اشتكيتِني"، رغم أنني لم أقدم شكوى رسمية حينها بل كان مجرد استفسار عن التنظيم.</t>
  </si>
  <si>
    <t>I booked a 40-minute appointment (at 2:35 PM) and arrived 15 minutes early as instructed. I waited until 2:41 PM, at which point another patient was seen instead. I went to the administrative manager to inquire about the delay, and when I finally arrived at the clinic at 3:00 PM, the doctor was angry because I had asked the administration.
The doctor only performed a filling and refused to complete the crown or schedule a future appointment, saying, "I can't continue treating you because you complained about me," even though I hadn't filed a formal complaint; it was simply a question about the organization.</t>
  </si>
  <si>
    <t xml:space="preserve">تم دفع مبالغ بعد عمل اجراء من قبل الطبيب عابد اللهيبي والان يتم مطالبتي بمالبغ لم يتم ابلاغي فيها سابقا بعد مدة طويله من عمل الاجراء . </t>
  </si>
  <si>
    <t>I paid money after a procedure was performed by Dr. Abed Al-Lahibi, and now I am being asked to pay an amount that I was not previously informed about, a long time after the procedure was performed</t>
  </si>
  <si>
    <t xml:space="preserve">تم التعامل معنا بطريقه غير مهنيه وبعد ادخالنا الغرفة وتركيب المغذي تم الانتهاء منه تم اخبار الطاقم الموجوج بالطوارئ من اطباء وتمريض وتم ترك المريضه لمدة طويله بدون اي تجاوب منهم . </t>
  </si>
  <si>
    <t>We were treated unprofessionally. After we were admitted to the room and the IV was inserted, the emergency staff of doctors and nurses were informed, and the patient was left for a long time without any response from them.</t>
  </si>
  <si>
    <t>NA</t>
  </si>
  <si>
    <t>Dr. SAMI ESSAM SAEED MOHAMMED</t>
  </si>
  <si>
    <t xml:space="preserve">تم التشخيص من قبل الطبيب ورفض إعطائي إجازة بمدة يومين مع العلم أن حالتي الصحيه لا تسمح لي بالمشي وابلغت المدير المناوب أنه سبق وأن اخذت إجازة لنفس الحاله  لمدة  يومين من الطوارى حيث ان الحاله الصحيه التي امر فيها لدي من سنوات وبإمكانهم الرجوع للنظام والتأكد ولكن كانت اجابة من قبل الطبيب أنه ( لو كان كسر ما عطيتك يومين  ) أسلوب مرفوض مع العلم أن الدكتور لم يقم بعمل أي تحاليل أو فحوصات لتاكد من حالتي الصحيه . </t>
  </si>
  <si>
    <t>The doctor diagnosed me and refused to give me a two-day leave, knowing that my health condition does not allow me to walk. I informed the on-duty manager that I had previously taken a two-day leave for the same condition from the emergency room, as I have had this condition for years, and they can refer back to the system and verify it. However, the doctor's response was, "If it were a fracture, I wouldn't have given you two days." This is an unacceptable approach, especially since the doctor did not perform any tests or examinations to confirm my health condition.</t>
  </si>
  <si>
    <t>طفلي عمره ٤٠ يوم وطلب سحب دم لعميله الختان  وفي المخبر لم يستطع الكادر الموجود سحب الدم بعد عده محاولات ثم تم تحويله الى الطابق الرابع قسم الاطفال وعند العوده للمنزل اكتشفنا وجود ازرقاق بثلاث اصابع نتيجه المعامله الغير إنسانيه اثناء سحب الدم علما بانه لم يسمح لي بمرافقه طفلي</t>
  </si>
  <si>
    <t>My baby is 40 days old and needed blood for his circumcision. At the lab, the staff couldn't draw the blood after several attempts, so he was transferred to the fourth floor, the pediatric ward. Upon returning home, we discovered he had bruises on three fingers due to the inhumane treatment during the blood draw. I wasn't even allowed to accompany my baby.</t>
  </si>
  <si>
    <t xml:space="preserve">لم يتم حجز موعد وتعويضي بموعد اخر بسبب اشكالية حصلت اثناء موعد سابق </t>
  </si>
  <si>
    <t>I was not given an appointment due to a problem that occurred during a previous appointment.</t>
  </si>
  <si>
    <t xml:space="preserve">عدم ظهور فصيلة الدم للمولوده والافاده بان النتيجة لاتظهر الا بعد 4 اشهر مما ادى الى تاخر في تبليغ الولادة للجهه المختصه . </t>
  </si>
  <si>
    <t>The blood type of the newborn was not shown, and it was stated that the result would not appear until after 4 months, which led to a delay in reporting the birth to the competent authority.</t>
  </si>
  <si>
    <t xml:space="preserve">تم احضار وجبة العشاء بتاريخ 25/7/2023  ، وتبين وجود حشره في الاكل وتم ارفاق صوره  . </t>
  </si>
  <si>
    <t>Dinner was brought on 7/25/2023, and an insect was found in the food. A picture was attached.</t>
  </si>
  <si>
    <t>دخلت للطوارىء بالمستشفى يوم ١٩ يوليو بألم فى الجانب الايسر السفلى من الظهر وتم عمل الاشاعات والتحاليل بقسم الطوارىء ودفعت ٣٤٥ ريال قيمة التحمل و بعدها توجهت لطبيب المسالك بنفس اليوم وطلب اشعه اخرى ودفعت ٣٤٥ ريال قيمة التحمل مره اخرى بسبب ان قسم الطوارىء لم يقم بتحويلى للطبيب المختص بنفس التذكرة لذلك اطالب بأستعادة ال ٣٤٥ ريال قيمة التحمل الثانية عن نفس المرض</t>
  </si>
  <si>
    <t>I was admitted to the hospital emergency room on July 19th with pain in my lower left side. X-rays and tests were performed in the emergency department, and I paid 345 riyals for the co-payment. Later that same day, I saw a urologist who ordered another X-ray, and I paid another 345 riyals for the co-payment because the emergency department did not refer me to the specialist on the same ticket. Therefore, I request a refund of the second 345 riyal co-payment for the same condition</t>
  </si>
  <si>
    <t>تم الحضور للمستشفى بتاريخ 21/7/2023 وتم رفض استقبال الحالة وبحجة ان لايوجد مكان تنويم بالعناية والحاله تحتاج عناية مركزه وعدم التواصل مع شركة التامين لتحويل لمستشفى اخر والحاله طارئة و سرعة بنبضات القلب ومازالت المشكلة قائمة</t>
  </si>
  <si>
    <t>I went to the hospital on 21/7/2023 and was refused admission on the grounds that there were no available beds in the ICU, even though the patient required intensive care. They also failed to contact the insurance company to transfer me to another hospital, despite the case being an emergency with a rapid heartbeat. The problem persists.</t>
  </si>
  <si>
    <t>بناء على الموافقة تم التوجه بتاريخ  25/7/2023 للمختبر و تم رفض اجراء التحاليل و ذلك سبب ان التحاليل قديمة ولابد من الدخول من جديد للطبيب</t>
  </si>
  <si>
    <t>Based on the approval, I went to the laboratory on 25/7/2023, but the tests were refused because the results were old and I had to see the doctor again.</t>
  </si>
  <si>
    <t xml:space="preserve">تم التنويم بتاريخ 25/7/2023 حيث تم سحب الدم الطفله من قبل الممرضه بطريقه غير احترافيه بالاضافه الى اسلوبها الغير مهني مما ادى الى تورم شديد باليد و خروج كمية كثيره من دم الطفله . </t>
  </si>
  <si>
    <t>The child was admitted on 7/25/2023, and the child’s blood was drawn by the nurse in an unprofessional manner, in addition to her unprofessional style, which led to severe swelling of the hand and the loss of a large amount of the child’s blood.</t>
  </si>
  <si>
    <t>بناء على الموافقة تم التوجه بتاريخ   25/7/2023  و لكن تم رفض اجراء التحاليل و ذلك سبب ان التحاليل قديمة ولابد من الدخول من جديد للطبيب</t>
  </si>
  <si>
    <t>تم دخولي قسم الطوارئ  تقريبا 5 فجرا بتاريخ 26/7/2023  معاملتي بطريق غير جيده من الدكتور لذكره عدم وجود اي شي خطير او حاد وتم صرف
علاجي ولكن بسبب مشكلة عدم القدره على البلع تم عودتي مره اخرى تقريبا ٧ صباح بنفس اليوم افاد الطبيب انه يجب التنويم لاخذ العلاجات بالوريد لماذا لم يتم تشخيصي بالطريقة الصحيحه ولماذا يذكر لي الطبيب انه لا يوجد شي خطر واخراجي دون عمل الفحوصات اللازمه مثل فحص الدم واخذ مسحه واشعه كما فعل الطبيب الاخر</t>
  </si>
  <si>
    <t>I was admitted to the emergency room around 5 AM on July 26, 2023. The doctor treated me poorly, stating there was nothing serious or acute. My medication was dispensed, but due to difficulty swallowing, I returned around 7 AM the same day. The doctor said I needed to be admitted for intravenous medication. Why wasn't I diagnosed correctly? Why did the doctor tell me there was nothing dangerous and discharge me without performing the necessary tests, such as blood tests, swabs, and X-rays, as the other doctor did?</t>
  </si>
  <si>
    <t xml:space="preserve">تم حضوري للموعد في عيادة الانف والاذن والحنجرة الساعة 9:10  وكان الدكتور يستخدم  هاتفه الشخصي دون المبالاة بوجود المريض مما إدى استيائي وإنصرافي من العيادة الساعة 9:25 دقيقه </t>
  </si>
  <si>
    <t>I arrived for my appointment at the ENT clinic at 9:10, and the doctor was using his personal phone without any regard for the patient's presence, which led to my dissatisfaction and my leaving the clinic at 9:25.</t>
  </si>
  <si>
    <t>Dr. ABDELHAMID ALI ABDELHAMID SHAMA</t>
  </si>
  <si>
    <t>تم دخول والدي الى طوارئ نتيجة اصابة والدي بوقوعه على الارض في الشارع وكان
الغرض من الزيارة التشييك على الوالد اذا يوجد نزيف داخلي او كسر نتيجة سقوطه ع الارض وكان هذا الكلام يوم
الثلاثاء ليلة الاربعاء الساعه الثانية صباحا وتم عمل اشعة مقطعية للراس والصدر واليدين والوجه لنتاكد من عدم
وجود اي كسر وخلال عمل الاشعه كنت مع والدي في نفس الغرفة لاساعده في تغيير ملابسة نتيجة الكدمات اللتي
اصابته وكنت انظر الى الصورة التي تاخذها مختصة الاشعة ولاحظت وجود كسر في الاضلع وعند الانتهاء رجعنا
للطوارئ وانتظرنا حوالي نص ساعه ثم اتى الدكتور عبدالحميد المسؤول عن الحالة ليخبرنا ان الامور طبيعية ولا
يوجد كسور وانه مجرد كدمات ورضوض نتيجة السقوط على الارض وعندها اخرجت الوالد الى البيت ثاني يوم
الالم يزداد ولم يستطع الوالد النوم ثم قمت يوم السبت بمراجعة الدكتورة عبير استشارية الصدرية في
المستشفى لنتفاجئ ان تقرير الاشعة مكتوب يوجد كسر في ضلعين وهم السابع والثامن ..وقمت باخبار الدكتوره
عبير انه لم يتم اخبارنا من قبل دكتور الطوارئ انه يوجد كسر واكتشفنا بعد ذلك انه انه عند خروجنا من الاشعه
الدكتور اكتفى بصورة الاشعه وللاسف لم يكن عنده القدرة لاكتشاف الكسر من خلال صورة الاشعه علما ان
التقرير صدر بعد صورة الاشعه وهذا يعتبر خطأ طبي فادح ان الطبيب لا يستطيع ترجمة صورة الاشعة على ارض
الواقع وتميييز الكسر في الاضلع وان تقرير الذي صدر من الاشعه مكتوب فيه انو يوجد كسر حتى الوصفة الطبية
اختلفت لوجود كسر حيث ان الدكتوره عبير قامت بوصف ادوية لتعالج الكسر ومثبت لديكم الوصفة.</t>
  </si>
  <si>
    <t>My father was admitted to the emergency room after falling in the street. The purpose of the visit was to check for internal bleeding or fractures resulting from the fall. This happened on Tuesday night/Wednesday morning at 2:00 AM. A CT scan of his head, chest, hands, and face was performed to ensure there were no fractures. During the scan, I was with my father in the room, helping him change his clothes due to the bruises he had sustained. I was watching the images the radiologist was taking and noticed a rib fracture. After the scan, we returned to the emergency room and waited for about half an hour. Then, Dr. Abdul Hamid, who was in charge of the case, came and told us that everything was normal, that there were no fractures, and that it was just bruises and contusions from the fall. I took my father home the next day. The pain increased, and my father couldn't sleep. On Saturday, I consulted Dr. Abeer, a pulmonologist at the hospital, and we were surprised to find that the CT scan report indicated fractures in two ribs, the seventh and eighth. I informed Dr. Abeer, we were not informed by the emergency room doctor that there was a fracture. We only discovered later that, upon leaving the X-ray room, the doctor relied solely on the X-ray image. Unfortunately, he was unable to detect the fracture from the X-ray alone. The report was issued after the X-ray, which constitutes a serious medical error. The doctor's inability to interpret the X-ray image accurately and identify a rib fracture is evident. The report issued after the X-ray clearly stated a fracture, and even the prescription was different due to the fracture. Dr. Abeer prescribed medication to treat the fracture, and the prescription is documented.</t>
  </si>
  <si>
    <t>Outpatient</t>
  </si>
  <si>
    <t>الصيدلية</t>
  </si>
  <si>
    <t>عيادات الأنف والأذن والحنجرة</t>
  </si>
  <si>
    <t xml:space="preserve">Internal </t>
  </si>
  <si>
    <t>External</t>
  </si>
  <si>
    <t>انتظرت لأكثر من ساعة. لم يحضر الطبيب في الموعد المحدد. لم يرد على مكالمات موظفة الاستقبال، ولم يتم الاتصال بي لإلغاء الموعد.</t>
  </si>
  <si>
    <t xml:space="preserve">I waited for more than 1 hour. Doctor did not come for appointment. Would not answer calls from receptionist and I was not contacted to cancel the appointment
</t>
  </si>
  <si>
    <t xml:space="preserve"> ١ -تهجم بالالفاظ بدون سابق تعامل ٢ -افتراء على المريض بالقول و سوء تعامل  </t>
  </si>
  <si>
    <t>1- Verbal abuse without prior interaction. 2- Slander and mistreatment of the patient.</t>
  </si>
  <si>
    <t>عدم رد القسم المعني</t>
  </si>
  <si>
    <t>Dr. ADEL ALHUSSAMI</t>
  </si>
  <si>
    <t>الطبيب قام باعطائي جرعه عاليه من الملين هاي فايبر مما تسبب لي ب التهاب وتغير في حركة الامعاء وبناءً عليه تضاعف الالم واصبح غير محتمل وفحوصات لم انتهي منها حتى الوقت الحالي مما ادى فقط الى حدوث مضاعفات مثل الجفاف وعمل مناظير لمعرفة مدى الخطوره في الجهاز الهضمي .</t>
  </si>
  <si>
    <t>The doctor gave me a high dose of the laxative High Fibre, which caused me inflammation and a change in bowel movements. As a result, the pain doubled and became unbearable, and I have not yet finished the tests, which only led to complications such as dehydration and the need for endoscopy to determine the extent of the danger in the digestive system.</t>
  </si>
  <si>
    <t xml:space="preserve">تم رفع  طلب موافقه على منفعة الحمل والولادة بتاريخ 20/7/2023 علما ان المريضه لديها حمى مالطيه وتم استنفاذ مبلغ الحمل والولاده.  </t>
  </si>
  <si>
    <t>A request for approval of the pregnancy and childbirth benefit was submitted on 7/20/2023, noting that the patient has brucellosis and the pregnancy and childbirth allowance has been exhausted.</t>
  </si>
  <si>
    <t>تاخير الوجبه على المريض وعلى المرافق وعدم الاستجابه لاي طلب من قبلنا لمدة اربع ساعات والمريض طفل لم يتجاوز ٣ سنين. وايضا الماء لم ياتي الا بعد ساعتين ولم يكونو متجاوبين ابدا.</t>
  </si>
  <si>
    <t>The patient and their companion were given a delayed meal, and none of our requests were answered for four hours. The patient is a child under three years old. Water didn't arrive until two hours later, and they were completely unresponsive.</t>
  </si>
  <si>
    <t>Dr. AZZA JAFFAR BASHIR MOHAMED</t>
  </si>
  <si>
    <t xml:space="preserve">رفضت الدكتورة عزة استقبال المريضة </t>
  </si>
  <si>
    <t>Dr. Azza refused to admit the patient.</t>
  </si>
  <si>
    <t>عيادات جراحة عظام (أطفال)</t>
  </si>
  <si>
    <t>Jawhara AlGhamdi</t>
  </si>
  <si>
    <t>تعامل سيء وغير مهني من قبل الموظفة أثناء الدخول لنقل الوالدة من العنايات إلى التنويم بناء على طلب الدكتور
وتبليغ الوالدة بذلك حيث أن الموظفة أثناء دخولنا أبلغتنا بدخول شخص واحد بأسلوب غير جيد بتاتا</t>
  </si>
  <si>
    <t>The staff member's behavior was poor and unprofessional during the transfer of my mother from intensive care to a ward, as requested by the doctor. They also failed to inform my mother of this, as the staff member informed us, upon our arrival, that only one person was allowed in, in a completely inappropriate manner.</t>
  </si>
  <si>
    <t>الأشعة</t>
  </si>
  <si>
    <t>تم حضور والدي الى قسم الطوارئ وذلك بتاريخ 5/8/2023 وافاد الطبيب انه يجب نقله للعنايه وتم الطلب بناء على رغبة المريضه بنقله لتنويم ولايرغب بالعناية وذلك مرعاة لنفسية والدي .</t>
  </si>
  <si>
    <t>My father was brought to the emergency department on 5/8/2023. The doctor stated that he should be transferred to intensive care. The request was made based on the patient’s wish to transfer him to inpatient care, as he does not want intensive care, and this was done in consideration of my father’s psychological state.</t>
  </si>
  <si>
    <t>Dr. YOUSEF A M ELNEMRAWI</t>
  </si>
  <si>
    <t xml:space="preserve"> الطبيب لم يتم وصف الحالة بشكل مفصل لجهة التأمين علمًا لقد وصف حالتي للطبيب بشكل مفصل ومدى معاناتي مع المرض لمدة اكثر من ١٠ سنوات وشرح حالتي بسطرين لجهة التأمين . </t>
  </si>
  <si>
    <t>The doctor did not describe the condition in detail to the insurance company, although he described my condition to the doctor in detail and the extent of my suffering with the disease for more than 10 years, and explained my condition in two lines to the insurance company</t>
  </si>
  <si>
    <t>JAWHARAH ALI ALGHAMDI</t>
  </si>
  <si>
    <t xml:space="preserve">تم الحضور للعيادة بتاريخ 8/8/2023 ولم استفيد من الموعد  وتم رفض استرجاع مبلغ الكشفيه . </t>
  </si>
  <si>
    <t>I came to the clinic on 8/8/2023 and I did not benefit from the appointment and the refund of the consultation fee was refused.</t>
  </si>
  <si>
    <t>تقدم بشكوى ضد منسقة د. عطا الله الرحيلي لسوء تعاملها ورفضها إدخالي في موعدي المؤكد رغم قدومي من خارج الرياض. ورغم توجيه الطبيب بإدخالي فور ظهور النتائج لمراعاة رحلة عودتي، تعمدت المنسقة تجاهلي وإدخال حالات الانتظار وإغلاق الباب في وجهي مراراً، مما تسبب في فوات رحلتي والمبيت بالمحطة. أطالب بالتحقيق في هذا التعامل غير المهني والضرر النفسي والمادي الذي لحق بي رغم سداد كامل الرسوم.</t>
  </si>
  <si>
    <t>I filed a complaint against Dr. Attallah Al-Rahili's coordinator for her mistreatment and refusal to admit me to my confirmed appointment, despite my having traveled from outside Riyadh. Although the doctor instructed me to be admitted immediately upon receiving the results to accommodate my return flight, the coordinator deliberately ignored me, prioritizing waiting lists and repeatedly slamming the door in my face. This resulted in me missing my flight and having to spend the night at the station. I demand an investigation into this unprofessional conduct and the psychological and financial harm I suffered, despite having paid all fees in full.</t>
  </si>
  <si>
    <t xml:space="preserve">تم ولادة مولودين ولكن تم تسجيل واستلام شهادة تبليغ ولادة لطفله واحده فقط دون تسجيل الاخرى . </t>
  </si>
  <si>
    <t>Two babies were born, but only one birth certificate was registered and received, without registering the other.</t>
  </si>
  <si>
    <t>أتقدم بشكوى ضد الدكتورة عزة بشير والموظفة نورة بقسم النساء، لرفض الطبيبة استقبال المريضة عزة الدوسري في موعدها المؤكد بتاريخ 6 أغسطس دون مبرر، ورفض الموظفة تحويلنا لطبيبة أخرى رغم الانتظار وتدهور حالة المريضة الصحية. أطالب بفتح تحقيق عاجل في هذا التصرف غير المهني الذي يوحي بالتمييز ضدنا، والوقوف على أسباب رفض الخدمة رغم الضرر الجسدي والنفسي الواقع علينا.</t>
  </si>
  <si>
    <t>I am filing a complaint against Dr. Azza Bashir and employee Noura in the women's ward. Dr. Bashir refused to see patient Azza Al-Dossari at her scheduled appointment on August 6th without justification, and employee Noura refused to refer us to another doctor despite our waiting and the deterioration of our patient's health. I demand an immediate investigation into this unprofessional conduct, which suggests discrimination against us, and an inquiry into the reasons for the refusal to provide service despite the physical and psychological harm inflicted upon us.</t>
  </si>
  <si>
    <t>12:42 م</t>
  </si>
  <si>
    <t>تم ولادة مولودتين واستلام لشهادة تبليغ ولادة واحدة دون الاخرى.</t>
  </si>
  <si>
    <t>Dr. MAHMOUD ELAMIN ELTAYEB ABUGANAYA</t>
  </si>
  <si>
    <t>سوء سلوك مهني وإهمال من قِبل الطبيب محمود أبو غناية؛ حيث واجهت المريضة ووالدتها (وهي طبيبة) فظاظة في التعامل وتجاهلاً لأسئلتهما الطبية بعد انتظار طويل. لم يكتفِ الطبيب بالرد بتهكم عند الاستفسار عن جودة الإجراء الطبي المسبب للألم، بل انشغل بهاتفه المحمول أثناء الاستشارة، محاولاً طردهما بطريقة غير لائقة.</t>
  </si>
  <si>
    <t>Dr. Mahmoud Abu Ghanayeh committed professional misconduct and negligence. The patient and her mother (also a doctor) were subjected to rude treatment and had their medical questions ignored after a long wait. Not only did the doctor respond sarcastically when they inquired about the quality of the painful procedure, but he also became preoccupied with his mobile phone during the consultation and attempted to dismiss them in an inappropriate manner.</t>
  </si>
  <si>
    <t>لم يتم الكشف ورفض المستشفى استرجاع مبلغ الكشفيه .</t>
  </si>
  <si>
    <t>The examination was not conducted and the hospital refused to refund the examination fee.</t>
  </si>
  <si>
    <t>عدم رفع طلب الموافقه بتاريخ 29/7/2023 عن طريق منصة نفيس .</t>
  </si>
  <si>
    <t>Failure to submit the approval request on 7/29/2023 via the Nafis platform.</t>
  </si>
  <si>
    <t>تأميني ساري المفعول هناك ومقبول، تأكدت من ذلك يوم الخميس. اليوم ذهبت إلى هناك لكنهم رفضوا استقبالي وقالوا إن تأميني لا يغطي خدماتهم.</t>
  </si>
  <si>
    <t>My Insurance is valid there and accepted I check it on Thursday Today I went they refused to entertain and said my insurance is not covering there</t>
  </si>
  <si>
    <t>تم الاستئناف بسبب ان المحكمه الزمت المستفيد بالسداد علما بان التأمين وافق على العمليه وبعد عمل العمليه رفض العمليه والمستشفى ضاعف المبلغ على التأمين وبنا على ذلك رفض التأمين وهذه الاشكاليه بين المستشفى والتأمين والمتضرر هو المؤمن عليه واصدرت المحكمه مهله خمس ايام في حال عدم السداد سوف تتوقف خدمات المستفيد / تم الاستئناف لارفاق المستنداتتم التوجه بتاريخ 24 ديسمبر وتمت الموافقه بكامل المبلغ وبعد اجراء الخدمه يقوم مقدم الخدمه برفع موافقات بخدمات لم اتلقاها بقيمه 22 الف وشركه التامين ترفض ولايوجد توضيح من مقدم الخدمه فيما يتعلق بالموافقات الاضافيه برقم (55513235)</t>
  </si>
  <si>
    <t xml:space="preserve">medical approval issue </t>
  </si>
  <si>
    <t>نحيطكم بأننا نواجه حالياً مشكلة مشتركة بين قسم الموافقات بمستشفى الحمادي فرع النزهة وشركة التأمين الطبي MEDGULF من حيث عدم الوضوح وانهاء أمر الموافقة على الطلب</t>
  </si>
  <si>
    <t xml:space="preserve">Medical approval issue </t>
  </si>
  <si>
    <t>Dr. TALAL MOHAMMED  AHMED</t>
  </si>
  <si>
    <t xml:space="preserve">عند اتصالي بالدكتور وكنت ابين واشرح له الحاله انها تحتاج رعاية خاصه  وتم اتصالي فيه ووعدني بوجود ممرضه خاصه به وكان
اتصالي به اشرح الحاله له ويرد علي ويقول انا مشغول انا مشغول ويكرر علي ( اذا تبي ارفع شكوى في وزاره الصحه )هذا اسلوب غير مقبول ورد مرفوض من قبل اي دكتور ، حيث ان المريض يحتاج الى عنايه خاصه جدا لانه مريض زهايمر ولا يتحرك ومقعد ولا يتكلم والحاله حرجه جدا وطلبنا من الدكتور بمرافقة المريض بممرضه كادر طبي خاصه به تعتني فيه في البيت ورفض ونقدر ذلك ولكن اسلوب الدكتور غير مهني . </t>
  </si>
  <si>
    <t xml:space="preserve">Doctor attitude </t>
  </si>
  <si>
    <t>تم التوجه لمقدم الخدمة لقسم التأمين ولايوجد تجاوب من قبلهم ، مقدم الخدمة طلب من المستفيد الدفع نقدا مبلغ (4الاف ريال) والمتعلق بعملية والمبرر أن شركة التأمين وافقت موافقه جزئية وبعد التخطاب مع شركة التأمين من مجلس الضمان الصحي أتضح ان العملية تم الموافقه عليها بشكل كامل</t>
  </si>
  <si>
    <t>تم التواصل أكثر من 7مرات مع السنترال لافادتي بتوفر تطعيم الحصبة لعمر ال9شهور وتم افادتي مره بتوفرها
ومرتين بتوفرها بأيام السبت والثلاثاء وعند طلب التحويل للدكتور تم افادتي بعدم تواصل المرضى مع الدكتور
وعند تحويلي إلى عيادة التطعيم لا يتم الرد لحين انقطاع الخط</t>
  </si>
  <si>
    <t xml:space="preserve">call centre issue </t>
  </si>
  <si>
    <t>تم طلب تخطيط سمع من قبل الدكتور والتوجه للاستقبال وتمت الافاده بالانتظار في حين يتم منادتي بعد ساعتين انتظار اتفاجئ انه ليس هناك اخصائي سمع في الفتره الصباحيه وانا كبير بالسن واعاني من الالم في الظهر ولم يتم تبلغي.</t>
  </si>
  <si>
    <t>The doctor requested a hearing test and I went to the reception and was told to wait. After two hours of waiting, I was called to find out that there was no hearing specialist in the morning, and I am elderly and suffer from back pain, and I was not informed.</t>
  </si>
  <si>
    <t>تمت زيارة الطبيب بتاريخ 5/8/2023 بسبب ضعف سمع متوسط الى شديد. واوصى الطبيب بسماعة طبية ولكن الطلب مازال معلق وحتى تاريخ اليوم ما بين مستشفى الحمادي وشركة التعاونية للتأمين بسبب عدم تحويل الطلب الى مركز اجهزة سمعيات.</t>
  </si>
  <si>
    <t>The doctor visited me on August 5, 2023, due to moderate to severe hearing loss. The doctor recommended a hearing aid, but the request remains pending to this day between Al Hammadi Hospital and the Tawuniya Insurance Company because the request has not yet been transferred to the Hearing Aid Center.</t>
  </si>
  <si>
    <t xml:space="preserve">عدم إرفاق شهادة التطعيم في منصة صحتي . </t>
  </si>
  <si>
    <t>Failure to attach the vaccination certificate to the Sehaty platform.</t>
  </si>
  <si>
    <t xml:space="preserve">تم حضوري لعيادة الدكتور فهد الدوسري انتظار حضرت الساعة 12:45 وبعد انتظار الى الساعه 2:15 وبعد دخولي سالني هذه الزياره الاولى له ابغلته بنعم  وقد اعتذر عن استقبالي  بحجة ان اليوم لصرف الادوية والحالات الخفيفه . </t>
  </si>
  <si>
    <t>I arrived at Dr. Fahd Al-Dossari’s clinic at 12:45 and waited until 2:15. After I entered, he asked me if this was my first visit to him. I told him yes, and he apologized for not receiving me, claiming that today was for dispensing medications and minor cases.</t>
  </si>
  <si>
    <t xml:space="preserve">عدم رفع شهادة التطعيمات عبر منصة صحتي </t>
  </si>
  <si>
    <t>Failure to upload vaccination certificate via the Sehaty platform</t>
  </si>
  <si>
    <t xml:space="preserve">تم التوجهه لتلقي تطعيمة (الحصبه ) لطفلتي  وتم الاعتذار لعدم توفرها </t>
  </si>
  <si>
    <t>I went to get my child vaccinated against measles, but they apologized because it was unavailable</t>
  </si>
  <si>
    <t>تشخيص طبي خاطئ</t>
  </si>
  <si>
    <t xml:space="preserve">Wrong diagnosis </t>
  </si>
  <si>
    <t>Dr. MUATH ALGHADEER</t>
  </si>
  <si>
    <t xml:space="preserve">عدم رفع شهادة التطعيم عبر منصة صحتي . </t>
  </si>
  <si>
    <t>Failure to upload the vaccination certificate via the Sehaty platform.</t>
  </si>
  <si>
    <t xml:space="preserve"> حاول الموظف الدخول لغرفة العمليات بعد العملية، وخلالها كانت المريضة تتبول وطلبت مني الممرض إعلام أي أحد بعدم الدخول، وجاء موظف الأشعة بسام العوفي وتوجه للدخول فأعلمته بطلب الممرضات وطبيعة الحالة داخل الغرفة وعرفته بنفسي بأني زوج المريضة إلا أنه قال لي  ( مو إنت إلي تقرر ) ودفعني بإحدى يديه على صدري وليس على كتفي فطلبت منه عدم استخدام اليدين وأن هذا ليس بقراري ولكنه طلب الممرضات ثم تكرر الموقف ودفعه لي على صدري وقال ( إخلص بسرعة بس ياالله ) !  فطلبت منه عدم تكرار استخدام اليدين وأخبرته بأني سأعلم الممرضات بالداخل وأعلمتهم وأعطوه الجهاز، بعدها بلحظات جاء شخص آخر وطلب جهاز آخر وأعطته الممرضات الجهاز الآخر. علماً بأن هذا الموقف مسجل على الكاميرا على باب غرفة العمليات الصغرى . </t>
  </si>
  <si>
    <t>The employee tried to enter the operating room after the procedure. While the patient was urinating, the nurse asked me to tell someone not to enter. The radiology technician, Bassam Al-Awfi, approached and tried to enter. I informed him of the nurses' request and the nature of the situation inside the room, introducing myself as the patient's husband. However, he told me, "You don't get to decide," and pushed me with one hand on my chest, not my shoulder. I asked him not to use his hands, explaining that it wasn't my decision, but he called the nurses. The situation repeated itself; he pushed me on the chest again and said, "Hurry up, for God's sake!" I asked him not to use his hands again and told him I would inform the nurses inside. I did inform them, and they gave him the device. Moments later, another person came and asked for another device, and the nurses gave him the other one. This entire incident was recorded on the camera at the door of the minor operating room.</t>
  </si>
  <si>
    <t xml:space="preserve">توجهت الى الصيدلية لصرف الدواء وطلبت مساعده من موظفة الموافقات ان تعطيني رقم لعدم معرفتي بجهاز الارقام واجابت ( خذ رقم واجلس ) قلت لااستطيع اخذ رقم لو سمحتي مشيني وانا كبير بالسن قالت ( توكل على الله ) وبصوت عالي وانا اعاني من سكر وضغط مما ادى الى استيائي ورفع شكوى . </t>
  </si>
  <si>
    <t>I went to the pharmacy to get the medicine and asked the approvals employee to give me a number because I didn't know how to use the numbering system. She replied, "Take a number and sit down." I said, "I can't take a number, please let me through, I'm old." She said, "Go ahead," in a loud voice, while I suffer from diabetes and high blood pressure, which led to my dissatisfaction and filing a complaint.</t>
  </si>
  <si>
    <t xml:space="preserve">تم حضور المريضه (حالة ولادة ) وتم رفض استقبال الحالة من قبل المستشفى علماً انه كان لدينا ورقة تحويل من قبل قوى الامن . </t>
  </si>
  <si>
    <t>The patient (a childbirth case) was brought in, but the hospital refused to admit her, even though we had a referral form from the security forces.</t>
  </si>
  <si>
    <t xml:space="preserve">رفض التحويل الخارجي من قبل المستشفى </t>
  </si>
  <si>
    <t>The hospital refused external transfer.</t>
  </si>
  <si>
    <t xml:space="preserve"> هل يعقل ان يأتي مريض يعاني من الآلام معينة ولا يوجد حرارة .. لا يقوم الموظف باجراء اللازم وادخاله للطبيب للكشف؟ وهل فعلاً يحق لموظف الاستقبال بالطوارئ ان لا يستقبل المريض حتى لو ما كان عليه حرارة؟ ومن يقرر هذا الشيء هل الموظف فعلاً  ولا يمكن معرفة مدى سوء الحالات والخسائر النفسية والبشرية والمعنوية اللي راح تصير لو تكرر مثل هذه الاخطاء خصوصاً مع الاطفال. </t>
  </si>
  <si>
    <t>is it reasonable that a patient arrives suffering from certain pains but without a fever, and the employee does not take the necessary action and admit him to the doctor for examination? And does the receptionist in the emergency room really have the right not to admit the patient even if he does not have a fever? And who decides this, the employee really, and how bad the cases are and the psychological, human and moral losses that will occur if such mistakes are repeated, especially with children.</t>
  </si>
  <si>
    <t xml:space="preserve">تم تنويم طفلتي بسبب ازمة ربو وبعد التشخيص من قبل الطبيب تم وصف ادويه ومن ضمنها (بروفينال ) الذي يسبب ويزيد من اعراض الاختناق لدى طفلتي حيث انه تم اخذه سابقا وسبب مارذكرته من اعراض علما انه تم التاكيد من قبلي قبل اعطاء الطفله واطالب بالتحقيق بالامر . </t>
  </si>
  <si>
    <t>My child was hospitalized due to an asthma attack. After diagnosis by the doctor, medications were prescribed, including (Profenal), which causes and increases my child's suffocation symptoms, as it was taken previously and caused the symptoms I mentioned. Note that I confirmed this before giving it to the child, and I demand an investigation into the matter.</t>
  </si>
  <si>
    <t>Dr. NIBAL RADWAN OKLEH SHAWAKFAH</t>
  </si>
  <si>
    <t xml:space="preserve">لم يتم ادخال تطعيمة الطفل لمنصة صحتي </t>
  </si>
  <si>
    <t>The child's vaccination was not entered into the "My Health" platform.</t>
  </si>
  <si>
    <t>توجهت الي موظف الفرز لدى قسم الطوارئ في تمام الساعه 11 مساء وانا في حاله غثيان و إغماء بالغه الذروة وكان رد موظف الفرز بأنه لا يوجد سرير قلت له لا مشكلة دع الطبيب يفحصني ويوجه بأعطاء حقنه إغاثة فأنا غير قادر الوقوف او علي الانتظار، رفض الموظف هذا الاقتراح وقال لي كل اللي اقدر اسويه لك هو فحص الوظائف الحيوية قلت له حالتي الصحيه غير قادره الانتظار ووافق علي ارجاع التذكره دون الفحص وللأسف وجدته يعامل
مرضي اخرين معامله طيبه ومختلفه ، وغادرت المستشفي والذي اسعفني هو مستوصف طبي وليس المستشفي</t>
  </si>
  <si>
    <t>I went to the triage officer in the emergency department at 11 PM, feeling extremely nauseous and faint. The triage officer told me there were no beds available. I told him it was no problem, that I should let the doctor examine me and prescribe a relief injection, as I couldn't stand or wait. The officer refused this suggestion, saying all he could do was check my vital signs. I told him my condition couldn't wait, and he agreed to return my ticket without the examination. Unfortunately, I found him treating other patients much better. I left the hospital, and the person who treated me was a medical clinic, not the hospital.</t>
  </si>
  <si>
    <t>تم وصف 12 جلسة علاج طبيعي لحالة انحراف في العمود الفقري اول 5 جلسات , و حيث لا يوجد تحسن في الحاله  بالعكس كانت تتدهور , و توقعت ان السبب ان العلاج شديد .ولكن  في الجلسة السابعة تم تغيير الطبيبة و المواعيد. و لاحظت الاتي: طريقة العلاج مختلفة تماما تم تحسن واضح لحالتي من
جلسة واحدة جهاز الذبذبات تم استخدامه مع قطع اسفنجية بدلا من استخدامه مباشر مسببا علامات في الجلسات الاولي. تم ايضا استخدام جهاز الذبذبات في وضع النوم علي البطن بدلا من الجلوس في الجلسات الاولي لم يتم استخدام اجهزة رياضية خلال الجلسة مع العلم ان الجلسات ال6 الاولي كانت تستخدم اجهزة رياضية. تم إستخدام كمادات بارده بدلا من الكمادات الساخنة التي استخدمت اول جلسة و خامس جلسة فقط.</t>
  </si>
  <si>
    <t>Twelve physical therapy sessions were prescribed for a case of scoliosis. The first five sessions showed no improvement; in fact, the condition worsened. I suspected the treatment was too intensive. However, in the seventh session, the doctor and the appointments were changed. I noticed the following: The treatment method was completely different, resulting in a clear improvement in my condition after just one session. The vibration device was used with foam pads instead of directly, which had caused marks in the initial sessions. The vibration device was also used while lying on my stomach instead of sitting up, as in the first few sessions. No exercise equipment was used during the session, whereas it had been used in the first six sessions. Cold compresses were used instead of the hot compresses used only in the first and fifth sessions.</t>
  </si>
  <si>
    <t xml:space="preserve">عدم رفع تقرير فحص السلاح عن طريق الموقع </t>
  </si>
  <si>
    <t>Failure to upload the weapon inspection report via the website</t>
  </si>
  <si>
    <t>قسم الأمن/ المطبخ</t>
  </si>
  <si>
    <t> امال القحطاني</t>
  </si>
  <si>
    <t> </t>
  </si>
  <si>
    <t xml:space="preserve"> 0:00:00</t>
  </si>
  <si>
    <t xml:space="preserve">تم التعامل مع المريضه بطريقه غير مهنيه وتم خروجها من عيادة الطبيب وهي بحاله غير جيده علما انها تبلغ من العمر 55 سنه وكانت تشتكي من طريقة تعامل اسلوب الطبيب اثناء التحدث معها  حيث لا يوجد اي تجاوب معها كما يجب وتم اعطائها وصفتين من المضاد علما ان لدى المريضه جرثومه مما يسبب لها المضاعفات لم يتم التاكد من قبل الطبيب وعند الرجوع له تم اخباره بوجود جرثومه ويتم اخباري من قبله بانه لم ينتبه لذلك  . </t>
  </si>
  <si>
    <t> The patient was treated unprofessionally and left the doctor's clinic in a poor condition, noting that she is 55 years old and was complaining about the way the doctor dealt with her while talking to her, as there was no response to her as should be, and she was given two prescriptions for antibiotics, noting that the patient has a germ, which causes her complications, which was not confirmed by the doctor, and when I went back to him, I informed him of the presence of a germ, and he told me that he did not notice that.</t>
  </si>
  <si>
    <t> 2023/09/06</t>
  </si>
  <si>
    <t> 07:39 pm</t>
  </si>
  <si>
    <t xml:space="preserve"> لم يتم توفير الوصفه لدى الصيدليه </t>
  </si>
  <si>
    <t> The prescription was not available at the pharmacy.</t>
  </si>
  <si>
    <t> 2023/09/09</t>
  </si>
  <si>
    <t> 06:49 pm</t>
  </si>
  <si>
    <t> 2023/09/11</t>
  </si>
  <si>
    <t> 06:12am</t>
  </si>
  <si>
    <t>  تقدمت بوصفة طبية الى شباك 6 وقام موظف بجانب شباك 6 من الجهه اليسار بالتحدث بصوت عالي لموظفة شباك 6 ( هالحين كريم افالون للعضلات وبخاخ فنتولين يعني عضلاته وصدره وقام بالضحك بطريقة استهزاء لا تليق بموظف داخل المستشفى لاضحاك الموظفة وزميلته بالعمل ) قمت بااخباره اني صاحب الدواء وما تلفظ به يعد توجيه اهانة مباشرة لمراجع ويجب عليه الاعتذار فورا امام زملاءة رفض وقال (اعلى مافي خيلك اركبه وتوكل على االله ) فتوكلت على االله وتقدمت بهذه الشكوى. وما بدر من الصيدلي موثق وبحضور شهادة زملائه علما اني اريد تقديمها ايضا لجهة الاختصاص لمقاضاته حسب النظام.</t>
  </si>
  <si>
    <t> I presented a prescription at window 6, and an employee on the left side of window 6 spoke loudly to the female employee there, saying, "So now Avalon cream for muscles and Ventolin inhaler? So, his muscles and chest?" He then laughed mockingly, in a manner unbecoming of a hospital employee, trying to amuse the female employee and his colleague. I informed him that I was the patient and that his words constituted a direct insult to a patient, and that he should apologize immediately in front of his colleagues. He refused, saying, "Do your worst, and may God be with you." So, I put my trust in God and filed this complaint. The pharmacist's behavior is documented and witnessed by his colleagues. I also intend to submit this complaint to the relevant authorities to pursue legal action against him according to the law.</t>
  </si>
  <si>
    <t> 07:05 pm</t>
  </si>
  <si>
    <t xml:space="preserve">تم دخول مريضة باستخدام تأميني في تاريخ 14\06\2023 و عمل تحاليل وصرف أدوية و بتاريخ 16\08\2023 باستخدام تأميني التابع لشركة ملاذ دون التأكد من هوية المريضة. </t>
  </si>
  <si>
    <t> A patient was admitted using my insurance on 06/14/2023, underwent tests and received medication, and on 08/16/2023, using my insurance belonging to Malath Company, without verifying the patient's identity.</t>
  </si>
  <si>
    <t> 07:27 pm</t>
  </si>
  <si>
    <t> 2023/09/10</t>
  </si>
  <si>
    <t> 07:56am</t>
  </si>
  <si>
    <t xml:space="preserve"> هناك سوء معاملة من الموظفة وتعامل غير مقبول والتحدث من معي بالاجبار ، تم السؤال عن عدم قبول التامين وما الذي تم قبوله والذي لم يتم قبوله والرد ( اسألي موظف المختبر يجاوبك ) وسألتها عن عدم قبول الطلب ؟ الرد كان ( حركي بسرعه بسرعه بخدم اللي وراك ) ارجو محاسبة الموظفه . </t>
  </si>
  <si>
    <t> There is mistreatment from the employee, unacceptable behavior, and she spoke to me by force. I asked about the insurance not being accepted, what was accepted and what was not, and the response was (Ask the lab employee, he will answer you). I asked her about the request not being accepted? The response was (Move quickly, quickly, I am serving the person behind you). I request that the employee be held accountable.</t>
  </si>
  <si>
    <t xml:space="preserve">لم يتم اضافة تطعيمات الطفله على منصة صحتي . </t>
  </si>
  <si>
    <t> The child's vaccinations have not been added to the Sehaty platform.</t>
  </si>
  <si>
    <t> 01:55 pm</t>
  </si>
  <si>
    <t> 06:06 pm</t>
  </si>
  <si>
    <t xml:space="preserve">تم الحضور لدى عيادة الطبيب  ومعي تحاليل خارجيه مدتها خمس ايام تقريبا ورفض الاطلاع عليها موضح بضرورة عمل التحاليل داخل المستشفى لوصف ابر المونجاروا علما انه تم سوال الطبيب والتاكيد على وجود التركيز المطلوب من الابره 10 , 7.5 والتركيز 5 وتم التوضيح والتاكيد من قبله بتوفر ماطلبت وعلى هذا الاساس قمت بعمل جميع التحاليل والدفع كاش وبعد عمل التحاليل والرجوع له يفيدني بعدم وجود ماطلبت والى الان لم تتوفر الوصفه علما اني اكملت الشهر على تواصل مع الصيدليه ايضا ولم يتم افادتي بوقت توفر الدواء  . </t>
  </si>
  <si>
    <t> I went to the doctor's clinic with external tests that took about five days, and he refused to look at them, explaining that it was necessary to do the tests inside the hospital to prescribe Monjaro injections. Note that I asked the doctor and confirmed that the required concentration of the injection was available: 10, 7.5, and 5. He explained and confirmed that what I requested was available, and on this basis, I did all the tests and paid in cash. After doing the tests and going back to him, he told me that what I requested was not available, and until now the prescription has not been available. Note that I have been in contact with the pharmacy for a month, and they have not informed me when the medicine will be available.</t>
  </si>
  <si>
    <t> 05:37 pm</t>
  </si>
  <si>
    <t xml:space="preserve"> لم تم اضافة التطعيمات للطفله . </t>
  </si>
  <si>
    <t> The child has not received any vaccinations.</t>
  </si>
  <si>
    <t> 10:35 am</t>
  </si>
  <si>
    <t> 06:11</t>
  </si>
  <si>
    <t xml:space="preserve"> تم الحضور لغرفه الولاده لدى الطوارئ ولم تكن مجهزه وادوات الولاده غير جاهزه ولا طاقم الاطباء مستعدين لاستقبال المولود ولم يكن هناك  ابره البنج والدكتوره ساره قامت بعمل جرح بدون بنج مع ان رأس الطفل كان نازل تم عمل تدخل جراحي لم يوجد له سبب اصبحت الولاده صعبه بسبب عدم استعدادهم للولاده وعدم وجودهم فى غرفه الولاده لمتابعه الحاله الامر الذى تسبب بعمل جرح كبير جديد غير جرح الولاده القديمه بدون اى داعى
لجرح ولاده اصلا بسبب صغر حجم البيبى وسهوله خروجه كما تم ابلاغي من قبل الطبيبه مروه وقامت بقطع الحبل السري وتركت المشيمه بالداخل ولم تصبر حتى خروج المشيمه علما انتي اتفقت مع دكتوره مروه  سابقا على ان يظل الحبل السري وقت ولا يتم قطعه بسرعه ولم تجعلني ارى طفلتي اثناء الولاده وان يحدث تلامس جسدي وعند حضور التمريض والدكتوره يتم اخباري بالانتظار باي منطق هذا هل اقوم بالانتظار لحين استعداد الطاقم لا يوجد اي تنظيم ولا ترتيب واستعداد وتجهيز الغرفه سابقا لحالات الطوارئ . </t>
  </si>
  <si>
    <t> I arrived at the emergency delivery room, but it was unprepared. The delivery equipment wasn't ready, and the medical staff wasn't prepared to receive the newborn. There was no anesthesia, and Dr. Sarah performed an incision without it, even though the baby's head was already descended. A surgical procedure was performed for no apparent reason. The delivery became difficult due to their lack of preparation and their absence from the delivery room to monitor the situation. This resulted in a large new incision on top of the previous one, completely unnecessary since the baby was small and easily delivered, as Dr. Marwa had informed me. She cut the umbilical cord, leaving the placenta inside, and didn't wait for it to be delivered, even though I had previously agreed with Dr. Marwa that the cord would remain attached for a while and not be cut quickly. She didn't allow me to see my baby during the delivery or have any physical contact with her. When the nurses and the doctor arrived, I was told to wait. What kind of logic is this? Should I wait until the staff is ready? There was no organization, no preparation, and the room wasn't properly equipped for emergencies. .</t>
  </si>
  <si>
    <t> 03:43 pm</t>
  </si>
  <si>
    <t> 2023/09/12</t>
  </si>
  <si>
    <t> 07:49</t>
  </si>
  <si>
    <t xml:space="preserve"> خلال اجراء أشعة الصبغة لزوجتي انسحب دكتور الأشعة (أنس) فجأة بعد خلاف مع الدكتورة هند في أمر متعلق بخطوات الأشعة. مما استدعى التواصل مع دكتور آخر لإعادة الفحص ( الدكتور عادل أو عدنان من قسم الأشعة). </t>
  </si>
  <si>
    <t>During my wife's contrast-enhanced X-ray, the radiologist (Anas) suddenly withdrew after a disagreement with Dr. Hind regarding the procedure. This necessitated contacting another doctor to repeat the examination (Dr. Adel or Dr. Adnan from the radiology department).</t>
  </si>
  <si>
    <t> 07:36 pm</t>
  </si>
  <si>
    <t> 07:50</t>
  </si>
  <si>
    <t> 2023/10/03</t>
  </si>
  <si>
    <t> ابرار الشمري</t>
  </si>
  <si>
    <t>Dr. Sarah Hamed</t>
  </si>
  <si>
    <t xml:space="preserve"> لدى والدتي موعد وتم دخولها للغرفه وهي كبيره بالسن ولا يمكنها التحرك الا بمساعده ولم تتلقى اي مساعدة من الممرضة في قسم الاشعة لصعود السرير والنزول منه لانه لم يكن هناك ممرضه اثناء الاجراء كما يتوجب لحين انتهاءه حيث واجهت الصعوبه بعمل ذلك بمفردها واطالب بالتوضيح فيما حصل .  
</t>
  </si>
  <si>
    <t> My mother had an appointment and was admitted to the room. She is elderly and cannot move without assistance. She did not receive any help from the nurse in the radiology department to get on and off the bed because there was no nurse present during the procedure as required until it was completed. She faced difficulty doing this on her own, and I demand an explanation of what happened.</t>
  </si>
  <si>
    <t> 10:22 am</t>
  </si>
  <si>
    <t xml:space="preserve"> تم ابلاغي من قبل موظف الاستقبال بان التامين الخاص لي لا يشمله المستشفى وقمت بطلب التاكد منه ورفض وبعد الاصرار قام بالتاكد وابلغني بعدم وجود تامين لدي وابلغني بالدفع كاش ولاني في عجله من امري دفعت وتم التواصل مع قسم التامين لديكم بعد الزياره وابلغني بان التامين يشمل ولا يوجد اي مشكله عكس ماتم اخباري به من قبل الموظف في الاستقبال . </t>
  </si>
  <si>
    <t> I was informed by the receptionist that my private insurance does not cover the hospital. I asked him to confirm, but he refused. After insistence, he checked and informed me that I do not have insurance. He told me to pay in cash, and because I was in a hurry, I paid. After the visit, I contacted your insurance department, and they informed me that the insurance does cover it and there is no problem, contrary to what the receptionist told me.</t>
  </si>
  <si>
    <t> 2023/09/13</t>
  </si>
  <si>
    <t> 12:07 pm</t>
  </si>
  <si>
    <t xml:space="preserve"> تم حضوري للعياده لدى الطبيب لقراءة التحاليل وتم رفض ادخالي الابعد دفع الكشفيه علما ان الزياره للمراجعه </t>
  </si>
  <si>
    <t> I went to the doctor's clinic to have my test results read, but I was refused admission until I paid the consultation fee, even though the visit was for a follow-up appointment.</t>
  </si>
  <si>
    <t> 12:15 pm</t>
  </si>
  <si>
    <t>  واريد اعادة صرف الادويه من قبل الطبيب لرفض صرفها لي بالصيدليات الخارجيه واكملت اسبوع من بعد اجراء العمليه وانا باانتظار التواصل من قبل الطبيب ولا يتم التواصل حتى الان</t>
  </si>
  <si>
    <t> I need my medication refilled by my doctor because they refused to dispense it to me at outside pharmacies. It's been a week since my surgery and I'm still waiting to hear from my doctor, but I haven't received any communication yet.</t>
  </si>
  <si>
    <t>قسم الخدمة الإجتماعية</t>
  </si>
  <si>
    <t> 06:02 pm</t>
  </si>
  <si>
    <t> سلوك سيئ من الدكتور</t>
  </si>
  <si>
    <t> Bad behavior from the doctor</t>
  </si>
  <si>
    <t> 06:51 pm</t>
  </si>
  <si>
    <t xml:space="preserve"> رفض اعطاء تقارير طبيه </t>
  </si>
  <si>
    <t>Refusal to provide medical reports</t>
  </si>
  <si>
    <t> 960</t>
  </si>
  <si>
    <t>Dr. MOHAMMED ALATTAS</t>
  </si>
  <si>
    <t> 07:33 pm</t>
  </si>
  <si>
    <t> يوجد مطالبة مالية لدى مستشفى الحمادي ولم يتم تسليم المبلغ المتبقي من اجراء عملية</t>
  </si>
  <si>
    <t> There is a financial claim against Al Hammadi Hospital, and the remaining amount for the operation has not been paid.</t>
  </si>
  <si>
    <t> 9</t>
  </si>
  <si>
    <t> 3</t>
  </si>
  <si>
    <t> 10:07 am</t>
  </si>
  <si>
    <t xml:space="preserve"> تم تشخيصي من قبل اطباء الطوارئ بجدري القرده ولم يتم اعطائي اجازه علما ان حالتي تستلزم ذلك  . </t>
  </si>
  <si>
    <t> I was diagnosed by emergency room doctors with monkeypox and was not given leave even though my condition requires it.</t>
  </si>
  <si>
    <t> 2023/09/14</t>
  </si>
  <si>
    <t> 12:51 pm</t>
  </si>
  <si>
    <t> طلب خدمات على التأمين من قبل الطبيب دون الشرح للمريض</t>
  </si>
  <si>
    <t> The doctor requested services covered by the insurance without explaining them to the patient.</t>
  </si>
  <si>
    <t> 2023/09/16</t>
  </si>
  <si>
    <t> 07:45 pm</t>
  </si>
  <si>
    <t> 2023/09/18</t>
  </si>
  <si>
    <t> 08:02am</t>
  </si>
  <si>
    <t> 07:34 pm</t>
  </si>
  <si>
    <t xml:space="preserve"> تم ابلاغ المريض قبل العملية بساعتين ان الموافقة على العملية جزئية ليست كامله مما اثر على جاهزية المريض لعمل العملية مع العلم كان الامر بحاجه الى متابعه فقط مع شركة التأمين لتتم الموافقه الكاملة </t>
  </si>
  <si>
    <t> The patient was informed two hours before the operation that approval was partial, not complete, which affected the patient's readiness for the procedure, even though the matter only required follow-up with the insurance company to obtain full approval.</t>
  </si>
  <si>
    <t> 2023/09/17</t>
  </si>
  <si>
    <t> 09:59 am</t>
  </si>
  <si>
    <t xml:space="preserve"> لم يتم الرد على التامين حتى الان علما انه تم طلب معلومات اضافيه لقبول الطلب ولم يتم التجاوب الى الان من قبل الطبيب المعالج  </t>
  </si>
  <si>
    <t> The insurance company has not yet responded, despite requesting additional information for processing the application. The treating physician has not yet replied.</t>
  </si>
  <si>
    <t> 2023/09/19</t>
  </si>
  <si>
    <t> 12:17 pm</t>
  </si>
  <si>
    <t>Dr. MUHAMMAD ALAMIN</t>
  </si>
  <si>
    <t> تم افادتي بوجود ابر مونجاروا  وتم ابلاغي من قبل  الطبيب بوجود الابر المطلوبه وبعد عمل التحاليل والرجوع له يتم افادتي بعدم توفرها .</t>
  </si>
  <si>
    <t> I was informed that Mongarwa injections were available, and the doctor told me that the required injections were available. After conducting tests and returning to him, I was informed that they were not available.</t>
  </si>
  <si>
    <t xml:space="preserve"> قمت باجراء عمليه وفي وقت التخدير دخل علي الدكتور وقام بادخال ابره التخدير اكثر من 7 مرات وبعدها تم استدعاء دكتور ثاني ومن اول مره تبنجت وبعد العمليه حتى الان اعاني من الم شدييييد مكان الابر وتنميل في نفس المكان واليد والارجل </t>
  </si>
  <si>
    <t>I had surgery, and while I was under anesthesia, the doctor came in and injected the anesthetic needle more than 7 times. After that, another doctor was called in. I was anesthetized the first time, and even now, after the surgery, I am suffering from severe pain at the injection site and numbness in the same area, as well as in my hand and legs.</t>
  </si>
  <si>
    <t> 01:56 pm</t>
  </si>
  <si>
    <t> 2023/09/27</t>
  </si>
  <si>
    <t> 03:49am</t>
  </si>
  <si>
    <t xml:space="preserve">اكثر من 4 اشهر يتم التواصل مع علاقات المرضى ولا يوجد تجاوب او رد </t>
  </si>
  <si>
    <t> For over 4 months, we have been contacting patient relations and there has been no response or reply.</t>
  </si>
  <si>
    <t> 05:56 pm</t>
  </si>
  <si>
    <t xml:space="preserve">لم يتم التأكد من صحة اسم المريض </t>
  </si>
  <si>
    <t> The patient's name has not been confirmed.</t>
  </si>
  <si>
    <t> 2023/09/20</t>
  </si>
  <si>
    <t> لم يتم اضافة التطعيمات للطفله .</t>
  </si>
  <si>
    <t> 06:59 pm</t>
  </si>
  <si>
    <t xml:space="preserve">تم رفع طلب موافقة من المستشفى الي التامين وتمت الموافقة برقم 61949101 وطلبت التحويل لصرف الجهاز من صيدلية خارجية ورفض المستشفى رفع الطلب لتحويل بحجة مشكلة تقنية </t>
  </si>
  <si>
    <t> A request for approval was submitted from the hospital to the insurance company and was approved under number 61949101. The hospital then requested a transfer to obtain the device from an external pharmacy, but refused to process the transfer request, citing a technical issue.</t>
  </si>
  <si>
    <t> 07:09 pm</t>
  </si>
  <si>
    <t> 2023/09/21</t>
  </si>
  <si>
    <t> 04:07 pm</t>
  </si>
  <si>
    <t xml:space="preserve"> تم حضوري لموعد الولادة وفي غرفة الولادة تمت المحاولة 7 مرات لاعطائي ابرة الظهر من قبل الدكتوره دون فائدة وبعد حضور دكتور اخر من اول محاوله نجح. </t>
  </si>
  <si>
    <t> I attended my delivery appointment, and in the delivery room, the doctor tried 7 times to give me an epidural without success. After another doctor came, he succeeded on the first attempt.</t>
  </si>
  <si>
    <t> 2023/09/24</t>
  </si>
  <si>
    <t> 05:22 pm</t>
  </si>
  <si>
    <t xml:space="preserve"> تم نقل المريضه الى العنايه وتم اخراج المرافق من الغرفه بدون سابق انذار بسياسة عدم المرافقه علماً ان المرافقه من خارج الرياض . </t>
  </si>
  <si>
    <t> The patient was transferred to intensive care and the companion was removed from the room without prior notice, in accordance with the policy of no companions, noting that the companion was from outside Riyadh.</t>
  </si>
  <si>
    <t> 05:32 pm</t>
  </si>
  <si>
    <t xml:space="preserve"> تمت افادة المريض بحتساب تكاليف العملية  القيصرية على التامين ولاكن مازال الموضوع معلق مابين المستشفى وشركة التامين وتم طلب توقيع سند امر </t>
  </si>
  <si>
    <t> The patient was informed that the costs of the cesarean section would be covered by insurance, but the matter is still pending between the hospital and the insurance company, and a promissory note has been requested.</t>
  </si>
  <si>
    <t> 2023/09/25</t>
  </si>
  <si>
    <t> 09:24 am</t>
  </si>
  <si>
    <t> 09:49 am</t>
  </si>
  <si>
    <t xml:space="preserve">مطالبة باستعادة مبلغ مالي بسبب رفع طلبات ليس لها داعلي لجهة التأمين مما تسبب في استفاذ الطاقة التأمينية </t>
  </si>
  <si>
    <t> A claim for financial compensation due to the submission of unwarranted claims to the insurance company, which resulted in the depletion of the insurance company's capacity.</t>
  </si>
  <si>
    <t> 2023/09/26</t>
  </si>
  <si>
    <t> 02:28 pm</t>
  </si>
  <si>
    <t> 02:36pm</t>
  </si>
  <si>
    <t> اثناء اجراء فحوصات تخطيط القلب دخول العامل سيد الاسلام الى الغرفة وتخطي الستارة ثم التوقف والمشاهدة</t>
  </si>
  <si>
    <t> During the electrocardiogram (ECG) examination, the worker, Sayed Al-Islam, entered the room, stepped over the curtain, then stopped and watched.</t>
  </si>
  <si>
    <t> 2023/09/28</t>
  </si>
  <si>
    <t> 12:18 pm</t>
  </si>
  <si>
    <t xml:space="preserve"> تم وضع ابرة التخديرمن قبل المريض لعدة مرات مايقارب 9 محاولات ويتم ابلاغي من قبله بعدم نجاح ذلك لوجود شد بالظهر بعد الالم الشديد الذي تسبب لي فيه  تم استدعاء طبيب اخر وقام بعمل ذلك من محاوله واحده وتم التخدير ولكن لازلت الى الان اشعر باالام مكان الابر السابقه . </t>
  </si>
  <si>
    <t> The anesthetic needle was inserted by the patient several times, approximately 9 attempts, and he informed me that it was unsuccessful due to a strain in my back after the severe pain it caused me. Another doctor was called in and did it in one attempt, and the anesthesia was administered, but I still feel pain in the previous injection sites.</t>
  </si>
  <si>
    <t> 02:20 pm</t>
  </si>
  <si>
    <t> الادوية غير متوفره لدى المستشفى</t>
  </si>
  <si>
    <t> The medications are not available at the hospital.</t>
  </si>
  <si>
    <t> 02:56 pm</t>
  </si>
  <si>
    <t xml:space="preserve"> تم افادتي بالدفع والموعد كان اول مراجعه للمريضه  علما ان المريضه محوله من قبل وزارة الصحه </t>
  </si>
  <si>
    <t> I was informed about the payment and the appointment; it was the patient's first follow-up appointment, noting that the patient was referred by the Ministry of Health.</t>
  </si>
  <si>
    <t>MEDICAL</t>
  </si>
  <si>
    <t> 03:32 pm</t>
  </si>
  <si>
    <t xml:space="preserve"> لم يتم ارسال التقارير </t>
  </si>
  <si>
    <t> The reports were not sent</t>
  </si>
  <si>
    <t> 08:21 pm</t>
  </si>
  <si>
    <t> تاخير في رفع اجازة مرضيه عن طريق المنصة وعدم التجاوب عن طريق الاتصال</t>
  </si>
  <si>
    <t> Delay in submitting sick leave requests through the platform and lack of response via phone.</t>
  </si>
  <si>
    <t> 08:27 pm</t>
  </si>
  <si>
    <t xml:space="preserve"> تعديل الاجازة ( الابوه ) من تاريخ 23 - 25  الى 25 وحتى 27 </t>
  </si>
  <si>
    <t> Paternity leave extended from 23-25 ​​to 25-27</t>
  </si>
  <si>
    <t> 2023/09/30</t>
  </si>
  <si>
    <t> 12:31 pm</t>
  </si>
  <si>
    <t> 2023/10/01</t>
  </si>
  <si>
    <t> 02:46 pm</t>
  </si>
  <si>
    <t>مشاكل في موافقات التأمين</t>
  </si>
  <si>
    <t> Problems with insurance approvals</t>
  </si>
  <si>
    <t xml:space="preserve"> 0:00:01</t>
  </si>
  <si>
    <t>م رفض استقبالي وابلاغي بعدم اعتماد تاميني لدى المستشفى</t>
  </si>
  <si>
    <t>They refused to admit me and informed me that my insurance was not accepted by the hospital.</t>
  </si>
  <si>
    <t xml:space="preserve"> 0:00:02</t>
  </si>
  <si>
    <t xml:space="preserve">تم ادخال اجازتي بتاريخ خطأ ولم يتم تعديلها الى الان </t>
  </si>
  <si>
    <t>My leave was entered with the wrong date and it hasn't been corrected yet.</t>
  </si>
  <si>
    <t xml:space="preserve"> 0:00:03</t>
  </si>
  <si>
    <t xml:space="preserve">تم ولاده المراجعه بحاله طارئه  وتم تغطية تكلفية الولاده من الوزراه  وامس االطبيبه افادتهم  سيتم كتابه خروج اليوم حالة الطفل مستقر وسليم و لكن باليوم التالي افادهم الطبيب انه سيتم اجراء تحاليل لا ن حجم راس الطفل غير طبيعي  ( تحاليل بقيمة 13 الف تم طلب دفعها كاش ) وغيرها والد الطفل يفيد انه تشخيص  تم الطبيب مختلف عن تشخيص الطبيبه بالامس ويرغب بالتحقيق في الامر  بشكل عاجل  </t>
  </si>
  <si>
    <t>The baby was delivered in an emergency situation, and the delivery costs were covered by the Ministry. Yesterday, the doctor informed them that the baby would be discharged today as his condition was stable and healthy. However, the following day, the doctor informed them that tests would be conducted because the baby's head size was abnormal (tests costing 13,000 [currency unspecified], which they were asked to pay in cash). The baby's father states that the doctor's diagnosis differs from the doctor's diagnosis yesterday and requests an urgent investigation into the matter.</t>
  </si>
  <si>
    <t xml:space="preserve">تنويم الاطفال </t>
  </si>
  <si>
    <t xml:space="preserve">عياددات الباطنية </t>
  </si>
  <si>
    <t>رهف علي العنزي</t>
  </si>
  <si>
    <t>insurance company</t>
  </si>
  <si>
    <t>NURSING</t>
  </si>
  <si>
    <t> 23</t>
  </si>
  <si>
    <t> 20</t>
  </si>
  <si>
    <t>اشواق الحربي</t>
  </si>
  <si>
    <t> 6.14</t>
  </si>
  <si>
    <t>تمريض وحدة غسيل الكلى</t>
  </si>
  <si>
    <t xml:space="preserve">قسم النظافة </t>
  </si>
  <si>
    <t xml:space="preserve">	90247</t>
  </si>
  <si>
    <t>Medical report issues</t>
  </si>
  <si>
    <t xml:space="preserve">تم التواصل عدة مرات  ولم يتم الرد لتزويدي بالتقارير . </t>
  </si>
  <si>
    <t>I contacted them BC3:BD61several times but received no response to provide me with the reports.</t>
  </si>
  <si>
    <t xml:space="preserve">No Response </t>
  </si>
  <si>
    <t>Relationship complaints</t>
  </si>
  <si>
    <t xml:space="preserve"> Communication</t>
  </si>
  <si>
    <t>Miscommunication with Patient</t>
  </si>
  <si>
    <t xml:space="preserve"> عند وصولي للاستقبال اخترت الذهاب للبنت الموجوده وعندما ذهب قامت بالرد علي ووعندما تحدثت قامت بتجاهلي وردت على الهاتف الخاص بها واشارت بيدها روحي للي جنبي وتركت المكان .  علما انه تم مراجعة الكاميرات ومشاهدة ماحدث كما ذكرت المريضه  بانتظار الافادة . </t>
  </si>
  <si>
    <t>Upon arriving at the reception, I chose to approach the receptionist. When I approached her, she responded, but then ignored me, answered her phone, and gestured for me to go to the person next to me before leaving. The security camera footage was reviewed, and the incident was observed, as the patient stated. We await further information.</t>
  </si>
  <si>
    <t>Environment</t>
  </si>
  <si>
    <t>Poor Food service</t>
  </si>
  <si>
    <t xml:space="preserve">  سوء وجبات الغداء والعشاء المقدمة لنا في التنويم بسبب تقديمها باردة والبعض منها يكون فيه رائحة غير جيدة ارجوا التأكد من صلاحية الطعام المقدم للمرضى . غرفة رقم 3189</t>
  </si>
  <si>
    <t>The lunches and dinners provided to us in the ward were poor quality, served cold, and some had an unpleasant odor. Please ensure the food provided to patients is safe for consumption. Room 3189</t>
  </si>
  <si>
    <t xml:space="preserve">لم يتم تسليمي التقارير الطبيه </t>
  </si>
  <si>
    <t>I was not given the medical reports.</t>
  </si>
  <si>
    <t>.Patient journey</t>
  </si>
  <si>
    <t>Miscoordination</t>
  </si>
  <si>
    <t xml:space="preserve">تم حضور على الموعد ولم يتمالنداء على بالموعد وبعد الاستفسار تم ابلاغ بعدم معرفة اسباب التأخير . </t>
  </si>
  <si>
    <t>I arrived on time but was not called for the appointment. After inquiring, I was informed that the reasons for the delay were unknown.</t>
  </si>
  <si>
    <t xml:space="preserve">تم اصدار اجازه للمرافق 3 ايام للمريض والمرافق يومين داخل المستشفى والثالث خارج المستشفى وتم رفض رفعها من قبل قسم التقارير بانتظار افادتكم على البلاغ . </t>
  </si>
  <si>
    <t>A leave of absence was issued for the companion of the patient for 3 days, two days inside the hospital and the third day outside the hospital, and it was refused by the reports department. We are waiting for your response to the report.</t>
  </si>
  <si>
    <t>الموافقات الطبية</t>
  </si>
  <si>
    <t>Administrative
Policies and
Procedures</t>
  </si>
  <si>
    <t>Required Service not obtained</t>
  </si>
  <si>
    <t xml:space="preserve">يوجد تاخير في تقديم الخدمات وعند التوجهه لمشرف العيادات تم ابلاغي من قبله بتقديم شكوى والتحدث معي بطريقه غير مباليه </t>
  </si>
  <si>
    <t>There was a delay in providing services, and when I approached the clinic supervisor, he told me to file a complaint and spoke to me in an indifferent manner.</t>
  </si>
  <si>
    <t>Quality of Care</t>
  </si>
  <si>
    <t>Substandard clinical/nursing care</t>
  </si>
  <si>
    <t xml:space="preserve">تم قطع كشفية عند الدكتور وطلب منا عمل اشعة للغدة وعند الانتهاء منها تم الرجوع للدكتور وبدون اي مقدمات طلب منا عمل خزعه وعند سؤاله للسبب قال يمكن يكون فيه سرطان او التهابات دون التاكد والتسرع بهذا الشي يجب عليه التاكد وطلبها بطريقة لائقة حاليا زوجتي بحاله نفسيه بسبب كلمه بدون اي مبالاة بالمريض او الحفاظ على مشاعره لا يمكن لاي طبيب  اصدار تشخيص لهذه الامراض قبل التاكد بظهور نتيجة معينه  . </t>
  </si>
  <si>
    <t>We had a consultation with the doctor and he asked us to do an X-ray of the gland. When it was finished, we went back to the doctor and without any introduction he asked us to do a biopsy. When we asked him for the reason, he said there might be cancer or inflammation without confirming and rushing into this matter. He should have confirmed and requested it in a proper manner. Currently my wife is in a psychological state because of the word without any concern for the patient or preserving his feelings. No doctor can issue a diagnosis of these diseases before confirming the appearance of a certain result.</t>
  </si>
  <si>
    <t>Access</t>
  </si>
  <si>
    <t>Poor availability and scheduling</t>
  </si>
  <si>
    <t xml:space="preserve">تم تاجيل موعد متابعه وابلاغي بان الموعد القادم لابد من دفع كشفيه جديده </t>
  </si>
  <si>
    <t>My follow-up appointment was postponed, and I was informed that I must pay a new consultation fee for the next appointment.</t>
  </si>
  <si>
    <t xml:space="preserve">تم تاجيل الموعد ( متابعه ) دون رغبه مني وإبلاغي انه لابد من دفع كشفيه في الموعد الجديد </t>
  </si>
  <si>
    <t>The appointment (follow-up) was postponed against my wishes, and I was informed that I must pay the consultation fee at the new appointment.</t>
  </si>
  <si>
    <t>.Birth registry issues</t>
  </si>
  <si>
    <t xml:space="preserve">تاخير في رفع تبليغ الولادة لمدة 5 ايام </t>
  </si>
  <si>
    <t>Delay in submitting the birth notification for 5 days</t>
  </si>
  <si>
    <t>Finance and
Billing</t>
  </si>
  <si>
    <t>Reimbursements issues</t>
  </si>
  <si>
    <t>تم إدخال أحد الزملاء في العمل بحالة طارئة استدعت تنويمه ووضعه بالعناية المركزة وتم الزامي بالتوقيع على كفالة غرم واخباري انه مجرد إجراء روتيني متبع في جميع المستشفيات والا لن يتم دخول الحالة للعناية. واستوجبت حالته نوع معين من الأدوية ذات التكلفة العالية والتي ينبغي لصرفها الحصول على موافقة مسبقة من شركة التأمين لكن ذلك لم يحدث ولم يتم الرجوع إلي قبل اتخاذ الإجراء مع التأكيد ان موافقة شركة التأمين أكيدة وهذا ما تم اخباري به من إدارة الحالة . ما تم من قبل شركة التأمين هو رفض المطالبة وعليه أصبحت ملزما بسداد مبلغ 67000 ريال تقريبا. ما أود تقديم الشكوى بخصوص هو اتخاذ مزود الخدمة قرار العلاج دون الحصول على موافقة مسبقة من شركة التأمين وعدم أخذ موافقتي على التكلفة قبل اتخاذ خطوات العلاج. تم رفع قضية علي من قبل مستشفى الحمادي  ( هوية المريض 2429763648)</t>
  </si>
  <si>
    <t>A colleague was admitted to the ICU in an emergency situation. I was required to sign a guarantee, told it was a routine procedure in all hospitals, otherwise the patient wouldn't have been admitted. His condition necessitated a specific type of expensive medication that requires prior approval from the insurance company. However, this approval was not obtained, and I wasn't consulted before the procedure was initiated, despite assurances from the case management that the insurance company's approval was guaranteed. The insurance company rejected the claim, leaving me obligated to pay approximately 67,000 riyals. My complaint concerns the healthcare provider's decision to proceed with treatment without prior insurance approval and without obtaining my consent regarding the cost before proceeding. A case has been filed against me by Al Hammadi Hospital (Patient ID 2429763648).</t>
  </si>
  <si>
    <t xml:space="preserve">تم حضوري لقسم الطوارئ بتاريخ 1/10/2023 واجراء مسحه  COVID-19  ، وكانت النتيجة موجبه وتمت إفادتي برفع اجازة يوم واحد في النظام ولم يتم رفعها من قبل قسم الطوارئ . </t>
  </si>
  <si>
    <t>I went to the emergency department on 1/10/2023 and had a COVID-19 swab taken. The result was positive, and I was informed that I needed to take one day off in the system, but it was not taken by the emergency department.</t>
  </si>
  <si>
    <t>Pricing variations</t>
  </si>
  <si>
    <t xml:space="preserve">تفيد انها دفعت 33 للكشفيه لدى الطبيب وتم ابلاغها بضرورة الدخول لفحص قبل الدخول لعيادة الطبيب وعند الانتهاء من العياده تم طلب دفع مبالغ اخرى بقيمة 57 وابلاغي بانه تابع لفحص لم يتم ابلاغي برسومه قبل الدخول لدى الطبيب . </t>
  </si>
  <si>
    <t>She stated that she paid 33 for the doctor’s consultation and was informed that she needed to undergo an examination before entering the doctor’s clinic. Upon completion of the clinic, she was asked to pay additional amounts of 57 and was informed that it was related to an examination whose fees she had not been informed of before entering the doctor’s clinic.</t>
  </si>
  <si>
    <t xml:space="preserve">تم دفع مبلغ 33 ريال وتم الزامي بضرورة دخول فحص قبل الدخول للعياده لدى الطبيب وعند الانتهاء من زيارتي  تم ابلاغي بضرورة دفع مبالغ اضافيه بقيمة 57 لفحص تم عمله بدون ابلاغي برسومه قبل دخول العياده . </t>
  </si>
  <si>
    <t>I paid 33 riyals and was required to undergo a medical examination before entering the clinic. Upon completion of my visit, I was informed that I needed to pay an additional 57 riyals for an examination that was performed without informing me of its fees before entering the clinic.</t>
  </si>
  <si>
    <t xml:space="preserve">تأخير في ادخال تبليغ الولاده . </t>
  </si>
  <si>
    <t>Delay in entering the birth notification.</t>
  </si>
  <si>
    <t>تنويم الجراحة العامة</t>
  </si>
  <si>
    <t xml:space="preserve">لم يتم رفع اجازتي علما تم التواصل لعدة مرات مع القسم ولم يتم الرد حتى الان </t>
  </si>
  <si>
    <t>My leave request has not been processed, despite contacting the department several times and receiving no response yet.</t>
  </si>
  <si>
    <t>Insensitive to patient needs</t>
  </si>
  <si>
    <t xml:space="preserve">طلبت تخطيط الجنين اثناء الولاده وتم رفض اعطائي ذلك من قبل الطبيب . </t>
  </si>
  <si>
    <t>I requested a fetal monitoring test during labor, but the doctor refused to give it to me.</t>
  </si>
  <si>
    <t xml:space="preserve">لم يتم رفع الموافقه الطبيه لشركة التأمين على النظام فيما يخص الادوية . </t>
  </si>
  <si>
    <t>The insurance company's medical approval for the system regarding medications has not been lifted.</t>
  </si>
  <si>
    <t xml:space="preserve">تفيد المريضه انه تم اجراء عملية اجهاض وتم رفع طلب لشركة التامين بالتنويم وتمت الموافقه على اليوم الاول فقط بينما اليوم الثاني لم يتم ارفاق مبررات طبيه . </t>
  </si>
  <si>
    <t>The patient reports that an abortion was performed and a request was submitted to the insurance company for hospitalization. Only the first day was approved, while no medical justifications were attached for the second day.</t>
  </si>
  <si>
    <t xml:space="preserve">تم اجراء عملية بالمنظار في القولون وتم تقديم الخدمه بطريقه ناقصه . </t>
  </si>
  <si>
    <t>An endoscopic colonoscopy was performed, and the service was provided in an incomplete manner.</t>
  </si>
  <si>
    <t xml:space="preserve">المطالبه بمبالغ ماليه على التنويم رغم وجود موافقه من قبل شركة التامين </t>
  </si>
  <si>
    <t>Claiming financial compensation for hospitalization despite having approval from the insurance company</t>
  </si>
  <si>
    <t>Examination</t>
  </si>
  <si>
    <t>Inadequate/incomplete assessment</t>
  </si>
  <si>
    <t xml:space="preserve">عدم تشخيص المريض بشكل صحيح والمماطله لدفع رسوم اضافيه حيث انه بعد التوجهه لمستشفى اخر تم نقل المريض بحاله طارئه للعمليات وبتر الرجل </t>
  </si>
  <si>
    <t>The patient was not properly diagnosed, and there was a delay in paying additional fees. After going to another hospital, the patient was transferred in an emergency situation for surgery, and his leg was amputated.</t>
  </si>
  <si>
    <t>تاخير في رفع تبليغ الولادة .</t>
  </si>
  <si>
    <t>Delay in submitting the birth notification.</t>
  </si>
  <si>
    <t xml:space="preserve">تم رفض الدخول مع زوجتي اثناء الولاده ولا يوجد تجاوب من قبل الاداره </t>
  </si>
  <si>
    <t>My wife was refused entry during childbirth, and there has been no response from the administration.</t>
  </si>
  <si>
    <t>Delays</t>
  </si>
  <si>
    <t>Examination delay</t>
  </si>
  <si>
    <t xml:space="preserve">يوجد تأخير واضح في اجراءات الخروج غرفة 4164 حيث تم كتابة الخروج الساعه 6 ولم يتم خروجنا الاالساعه 9 مساء وعند السؤال يتم ابلاغنا بضرورة الانتظار  لعدم تواجد دكتور وعدم ظهور نتائج تحليل الصفار للطفله وبعد الانتظار الطويل يتم ابلاغنا بعدم ظهور النتائج وضرورة عمل التحليل مره اخرى علما انه تم الخروج بدون اخذ نتائج التحليل  .  </t>
  </si>
  <si>
    <t>There is a clear delay in the discharge procedures for room 4164, as the discharge was written at 6 o'clock, but we did not leave until 9 pm. When we asked, we were told that we had to wait because there was no doctor present and the results of the jaundice test for the child had not appeared. After the long wait, we were told that the results had not appeared and that the test had to be done again, noting that we left without taking the test results.</t>
  </si>
  <si>
    <t>كانت زوجتي تحس بالالم المخاض وهي بشهرها الاخير وعند القدوم للطوارئ جاتنا الدكتورة هدى وكان اسلوب
جاف وغير مريح للمريض يحس بالم موجع وعند الاستفار عن بعض الاشياء كانت ترد باستياء وبطريقه غير مريحه
عندها رحت للمرض الي عند البوابه وشالته في دكتورة ثانيه قال مافي الا هالدكتورة بس نساء قلت نسكت ونصبر
لان مراجعتنا مع الدكتورة هدى وعندما سالتها زوجتي عن حالتها الصحيه قالت لها انتي اول مرة قالت لا هذا ثاني
مولد عندها قالت الدكتورة ماتعرفين الولادة هل هذا مخاض او الالم عادي قالت لها زوجتي الطفل مافي حركة
قالت الطفل ينام طبيعي وهي وزوجتي تسالها عن بعض الاشياء قالت ياالله نامي بسرعه بدون ان تجاوبه هل بتفحص
او بتسوي تحريض هنا قالت لها مابيك تسوين لي فحص ابي دكتورة ثانيه قالت مافيه دكتورة ثانيه عندها طلعت
الدكتورة وجيت اتكلم معها وهي ترفع صوتها علي تقول ما تتكلم معي توجه لمدير المناوب ولكن للاسف الشديد
المدير اداريا اسوء واعظم كارثه كان يوم بيديت معه بالكلام قال اصبر اتكلم مع الدكتورة ( لم يعطيني حقي بالكلام
وتركني وراح للدكتورة) هنا تضايقيت ورجع لي قال الدكتورة هذي كويسه ومن الافضل عندي وهي ما سوت شي
ولا عندنا دكتورة ثانيه تبون او بكيفكم قلت مافي مشكله كنسل الزيارة قال ما تتكنسل الزيارة ودفعت مبلغ التحمل
دون ان اجد خدمة بالمقابل ورحت للمرض الاول الي قابلته وجبته للمدير عشان افهمه ان فيه خلل من البدايه وكان
اسلوب المدير فض لدرجه يستخدم الكيبورد وهو يقدم شكواي بقوة حسيت شوي ويضربني</t>
  </si>
  <si>
    <t>My wife was experiencing labor pains in her last month of pregnancy. When we arrived at the emergency room, Dr. Huda saw us. Her manner was cold and uncomfortable for the patient, who was in excruciating pain. When we asked questions, she responded with annoyance and in an uncomfortable way. I then went to the nurse at the entrance and asked if there was another doctor available. She said that this was the only gynecologist available, so I told her to be patient since our appointment was with Dr. Huda. When my wife asked about her condition, the doctor said, "Is this your first time?" My wife replied, "No, this is my second delivery." The doctor asked if she knew about labor, whether it was labor or just normal pain. My wife said the baby wasn't moving. The doctor said the baby was sleeping normally. My wife and I asked her some questions, and she just said, "Go to sleep quickly," without answering whether she was going to examine me or induce labor. My wife told her she didn't want an examination and wanted another doctor. The doctor said there wasn't another doctor available. The doctor left, and when I tried to talk to her, she raised her voice and told me not to speak to her. I went to the on-duty manager, but unfortunately... The manager was extremely rude. The biggest disaster was when I started talking to him. He told me to wait while he spoke to the doctor (he didn't give me a chance to speak, he left me and went to the doctor). I was upset, and he came back and said, "This doctor is good, one of my favorites, and she didn't do anything wrong. We don't have another doctor, you can choose." I said, "No problem, cancel the visit." He said, "The visit can't be canceled," and I paid the co-payment without receiving any service in return. I went to the first patient I saw and brought him to the manager to explain that there was a problem from the beginning. The manager's attitude was so rude that he used the keyboard to forcefully present my complaint. I felt like he was about to hit me.</t>
  </si>
  <si>
    <t xml:space="preserve">يوجد عطل في التطبيق ولم يتم ارسال النتائج لي </t>
  </si>
  <si>
    <t>There is a problem with the app and the results were not sent to me.</t>
  </si>
  <si>
    <t>Medication &amp;
Vaccination</t>
  </si>
  <si>
    <t xml:space="preserve">Vaccinations timing </t>
  </si>
  <si>
    <t xml:space="preserve">لم يتم اضافة تطعيمات الطفل . </t>
  </si>
  <si>
    <t>The child's vaccinations were not added.</t>
  </si>
  <si>
    <t xml:space="preserve">لم يتم رفع التطيعمات بالنظام </t>
  </si>
  <si>
    <t>The vaccinations were not uploaded to the system.</t>
  </si>
  <si>
    <t xml:space="preserve"> أتقدم إليكم نيابة عن زوجتي، رغد مبارك الرشود ، بشكوى ضد الدكتورة مروة حسني، طبيبة النساء والولادة في المستشفى.  يوم الأربعاء الموافق ،11/10/2023 عندما قامت الدكتورة مروة بفحص عنق الرحم لزوجتي، وأفادتنا بأنه مقاسه اثنان أصابع. وأعطتنا موعدًا للمتابعة يوم السبت .14/10 في يوم الجمعة الموافق ،13/10 شعرت زوجتي بألم، فذهبنا إلى قسم الطوارئ. وبعد إجراء تخطيط للطفل، أفادتنا طبيبة الطوارئ بأن الألم ليس طلقًا ولا ولادة، وأن مقياس عنق الرحم نصف أصبع.  اليوم التالي، الموافق ،14/10 ذهبنا إلى عيادة الدكتورة مروة للمتابعة. وبعد الفحص، قالت الدكتورة مروة إن عنق الرحم زاد إلى ثلاثة أصابع، وأن الولادة بدأت. منذ ذلك الحين، بدأت معاناة زوجتي. فالدكتورة مروة لم تشرح لنا التشخيص الطبي للخطة العلاجية. وقد طرحنا عليها العديد من الأسئلة، لكن الجواب كان دائمًا واحدًا:  أمورك تمام، تعالي بعد ساعتين . لقد عدنا إلى العيادة عدة مرات، وكانت الإجابة دائمًا هي نفسها. وفي النهاية، قررت الدكتورة مروة دخول زوجتي إلى المستشفى الساعة 12 ليًلا. بعد دخول زوجتي إلى
المستشفى، تم فحصها من قبل عدة طبيبات في غرفة الولادة، جميعهن اتفقوا على أن عنق الرحم ثلاثة أصابع. وأفادونا بأن الولادة تحتاج إلى وقت، وأن المعالج هو المسؤول عن تقديم المعلومات. في الساعة السادسة صباحًا، جاءت الدكتورة المعالجة بعد أن أمرت طبيبة الجناح بفض ماء الرحم الساعة الخامسة صباحًا. حاولنا معرفة حالة زوجتي، لكن الدكتورة المعالجة قالت إن الرحم انفتح من ثلاثة أصابع إلى أربعة أصابع. وتم إعطاؤنا إبرة الظهر
بناءً على قرب الولادة. بعد ذلك، أجريت العديد من الفحوصات من قبل أطباء آخرين، لكن الرحم ظل على نفس المقاس، أي ثلاثة أصابع، ولم يحدث أي تقدم في توسع عنق الرحم. ثم قالت الدكتورة المعالجة إن الرحم في حالة توسع إلى خمسة أصابع. لكن تشخيص أطباء الجناح كان أن الرحم ثلاثة أصابع، ولا يوجد أي تقدم أو توسع. عندما كانت تأتي الدكتورة مروة، كنا نطلب توضيحًا واستفسارًا عن الحالة، لكن لم يكن هناك أي تجاوب. وكان الجواب المعتاد هو  ساعتين، وأمورك تمام . في الساعة الخامسة مساءً يوم الأحد ،15/10، ذهبت لتقديم شكوى لدى المدير المناوب. وبعد ذلك شرحت الأمر لدكتورة دعاء، التي كان تشخيصها مختلفًا عن تشخيص الدكتورة مروة. وقد تدخلت الدكتورة دعاء بإيقاف الطلق الصناعي الذي أثر على نبض الجنين. ثم جاءت الدكتورة مروة وأعطت أمرًا باعطاء زوجتي إبر مرخية لعنق الرحم. وبعد عشر دقائق، عادت وقالت إننا بحاجة إلى عملية قيصرية عاجلة. هذا القرار تم اتخاذه قبل فحص عنق الرحم. وقد حاولنا توضيح المخاطر، لكن السلوك كان غير مقبول جدًا. وقد أدخلت زوجتي في حالة رعب بطرح احتمال شلل الطفل. وقد حدث كل هذا بعد نصف ساعة فقط من تقديم الشكوى. وبعد ذلك، طلبت من الدكتورة مروة رأي طبيب آخر. 
لم يكن هناك تجاوب مع أسئلة المريضة وعائلتها. * من قبل الطبيبه مروى عدم إعطاء التشخيص الطبي بوضوح، بل بطريقة مبهمة وطمأنة فقط. * عدم شرح الخطة العلاجية. * عدم الإجابة على الأسئلة بوضوح، بل بالإجابة بتطمين فقط. كما أطالب المستشفى بتغطية تكاليف إبرة الظهر، إذا لم تتم الموافقة عليها من قبل التأمين. وذلك بناءً على إفادة الدكتورة مروة بأن التأمين الطبي سيغطي التكاليف بالكامل. وتفضلوا بقبول فائق التقدير والاحترام، أحمد بن عبداالله المطوع </t>
  </si>
  <si>
    <t>On behalf of my wife, Raghad Mubarak Al-Rashoud, I am writing to file a complaint against Dr. Marwa Hosni, the obstetrician/gynecologist at the hospital. On Wednesday, October 11, 2023, Dr. Marwa examined my wife's cervix and reported that it measured two fingers. She gave us a follow-up appointment for Saturday, October 14. On Friday, October 13, my wife experienced pain, so we went to the emergency room. After performing a fetal monitoring test, the emergency room doctor informed us that the pain was not labor and that her cervix measured half a finger. The following day, October 14, we went to Dr. Marwa's clinic for a follow-up appointment. After the examination, Dr. Marwa said that my wife's cervix had dilated to three fingers and that labor had begun. Since then, my wife's suffering has been ongoing. Dr. Marwa has not explained the medical diagnosis or the treatment plan. We have asked her many questions, but the answer has always been the same: "You're fine, come back in two hours." We have returned to the clinic several times, and the answer has always been the same. Finally, Dr. Marwa decided to admit my wife to the hospital at midnight. After my wife was admitted, she was examined by several doctors in the delivery room, all of whom agreed that her cervix was three fingers dilated. They informed us that labor would take time and that the attending physician was responsible for providing information. At 6:00 AM, the attending physician arrived after the ward doctor had ordered my water to break at 5:00 AM. We tried to ascertain my wife's condition, but the attending physician said that her cervix had dilated from three to four fingers. We were given an epidural because labor was imminent. After that, several examinations were conducted by other doctors, but the cervix remained the same size, three fingers dilated, and there was no progress in cervical dilation. Then the attending physician said that the cervix was dilated to five fingers. However, the ward doctors' diagnosis was that the cervix was three fingers dilated, with no progress or dilation. Whenever Dr. Marwa came, we would ask for clarification and information about the situation, but there was no response. The usual answer was, "Two hours, and you'll be fine." At 5:00 PM on Sunday, October 15th, I went to file a complaint with the on-duty manager. Afterward, I explained the situation to Dr. Doaa, whose diagnosis differed from that of Dr. Marwa. Dr. Doaa intervened by stopping the induced labor, which was affecting the fetal heartbeat. Dr. Marwa then came and ordered that my wife be given an epidural. Ten minutes later, she returned and said we needed an emergency C-section. This decision was made before examining the cervix. We tried to explain the risks, but her behavior was unacceptable. She terrified my wife by raising the possibility of the baby being paralyzed. All of this happened just half an hour after I filed the complaint. Afterward, I asked Dr. Marwa for a second opinion.
There was no response to the patient's and her family's questions. Dr. Marwa did not provide a clear diagnosis, but rather gave vague and reassuring answers. She did not explain the treatment plan. She did not answer questions clearly, but only reassuringly. I also demand that the hospital cover the costs of the epidural if it is not covered by insurance. This is based on Dr. Marwa's statement that medical insurance will cover all costs. With highest regards, Ahmed bin Abdullah Al-Mutawa</t>
  </si>
  <si>
    <t xml:space="preserve">تاخير في رفع بيانات فحص ماقبل الزواج وتمت افادتي برفعها ولاكن لم تظهر . </t>
  </si>
  <si>
    <t>There was a delay in uploading the premarital medical examination data, and I was informed that it had been uploaded but it did not appear.</t>
  </si>
  <si>
    <t xml:space="preserve">التاخير في رفع اجازة مرضية عبر منصة صحتي علماً انه تم التواصل ولم يتم الرد من قبل قسم التقارير الطبية . </t>
  </si>
  <si>
    <t>The delay in submitting a sick leave certificate via the Sehaty platform, noting that communication was made but no response was received from the medical reports department.</t>
  </si>
  <si>
    <t>Treatment delay</t>
  </si>
  <si>
    <t xml:space="preserve">تاخير بتلقي الخدمة العلاجية حيث تم الانتظار لمدة ساعتين . </t>
  </si>
  <si>
    <t>There was a delay in receiving medical services, as we waited for two hours.</t>
  </si>
  <si>
    <t xml:space="preserve">تاخير بتلقي الخدمة العلاجية  من الدكتور والتمريض والانتظار ساعة ونصف وعند طلب استرجاع المبلغ تم الرفض . </t>
  </si>
  <si>
    <t>There was a delay in receiving medical services from the doctor and nurses, and I had to wait an hour and a half. When I requested a refund, it was refused.</t>
  </si>
  <si>
    <t xml:space="preserve">تأخير بالعلاج وبالخدمة وتم الموافقه على العملية جزئية وعند دخولي لغرفة العملية تم تزويد بان يتم دفع مبلغ 12 الاف وبعد الخروج من المستشفى تم تزويدي 8 الاف وتم تاخر بخروج لدفع مبلغ ..
</t>
  </si>
  <si>
    <t>There was a delay in treatment and service, and the partial operation was approved. Upon entering the operating room, I was told to pay 12,000, and after leaving the hospital, I was given 8,000, and there was a delay in my discharge to pay the remaining amount.</t>
  </si>
  <si>
    <t xml:space="preserve">تاخير في رفع تبليغ الولادة . </t>
  </si>
  <si>
    <t xml:space="preserve"> حضرنا قبل اسبوعين وكان زوجي يتالم الم شديد وعند الدخول للدكتور تم الشرح للطبيب ان يمكن ان المريض سقط ولا يمكن معرفة ماسبب الالم وتم طلب  اجراء اشعه ورفض السبب انه مسوي لزوجي اشعه قبل شهرين والمريض علما انه بعد الرجوع للطوارئ تبين انه يعاني من كسر باالضلوع ونزيف حول الرئه  وحالته جدا خطيره . </t>
  </si>
  <si>
    <t>We came two weeks ago and my husband was in severe pain. Upon entering the doctor, it was explained to the doctor that the patient might have fallen and it was not possible to know the cause of the pain. An X-ray was requested and refused because my husband had an X-ray done two months ago. The patient, knowing that after returning to the emergency room, it became clear that he was suffering from a rib fracture and bleeding around the lung, and his condition was very serious.</t>
  </si>
  <si>
    <t>.Delayed test result</t>
  </si>
  <si>
    <t xml:space="preserve">لم يتم رفع تحليل الزواج الى الان </t>
  </si>
  <si>
    <t>Marriage analysis has not yet been submitted</t>
  </si>
  <si>
    <t>اختلاف الاسعار بعد البدأ بالخطه العلاجيه تم تبليغ المستفيد بان التأمين يغطي التكاليف وعند اتخاذ الاجراءات تم ابلاغي بوجود مبالغ اضافيه .</t>
  </si>
  <si>
    <t>The price difference after starting the treatment plan: The beneficiary was informed that the insurance covered the costs, but when taking action, I was informed that there were additional amounts.</t>
  </si>
  <si>
    <t xml:space="preserve">تفيد بانه تم رفع عمليه من قبل الطبيب وعند موافقة التأمين بعد 24 تم التشخيص من قبل طبيب اخر ورالغاء طلب العمليه وتم مطالبتي بمبالغ بعد ذلك لوجود تشخيصين من قبل الاطباء وعدم الوضوح. </t>
  </si>
  <si>
    <t>It states that a procedure was requested by the doctor, and after the insurance approved it, after 24 hours, the diagnosis was made by another doctor, and the procedure request was cancelled. I was then asked to pay money due to the existence of two diagnoses by doctors and the lack of clarity.</t>
  </si>
  <si>
    <t>Appointment delay</t>
  </si>
  <si>
    <t>كان موعدي ٤ وربع العصر وحضرت ٤ و٨د وانتظرت حتى الساعة ٤:٤٥ د ولم يدخلني على موعدي علماً انه يدخل
ناس اخرين ليس لديهم مواعيد على حساب من لديه موعد وعند سؤالي له عن ذلك اجاب بان الطائرة دائماً تتاخر
في المطار فلماذا هذ الاستهزاء وليست مره واحدة بل عدة مرات . و كذلك يستخدم الأشعة الصوتية للركبتين
والكتف لمدة ١٥د فقط اي لكل عضو ٥د فقط ويقول عندما تعالج الاسنان فانك تعالج لكل سن وحدة علماً بان
قيمة الجلسة ٧٥٠ لمدة ربع الساعة لثلاثة أعضاء فهل هذا ضمير وايضاً التعامل غير جيد .</t>
  </si>
  <si>
    <t>My appointment was at 4:15 PM, and I arrived at 4:08 PM. I waited until 4:45 PM, but he didn't let me in, even though he was letting in other people without appointments at the expense of those who did. When I asked him about it, he replied that the plane is always delayed at the airport. Why this disrespect? And it's not just once, but several times. He also only uses ultrasound for the knees and shoulders for 15 minutes, meaning only 5 minutes for each area. He says that when you treat teeth, you treat each tooth individually, even though the session costs 750 for 15 minutes for three areas. Is this ethical? His service is also poor.</t>
  </si>
  <si>
    <t>Treatment</t>
  </si>
  <si>
    <t>Inadequate pain management</t>
  </si>
  <si>
    <t>عدم تعاون طبيب التخدير لإعطاء جرعة التخدير المناسبة لإبرة الظهر بالرغم من اني قمت باستدعاءه اكثر من
مرة ولم يحضر ورفض اعطاء اوامر بزيادة الجرعة بالرغم انه كان يتوجب عليه ذلك لانها كانت جرعة خفيفة جدا
ولم استفد منها ابدا اخر ٣ ساعات قبل الولادة وخلال الولادة . عدم تواجد طبيبتي لتوليدي بسبب انشغالها في
عملية قيصرية وبالتالي قيام طبيية اخرى بتوليدي ( الدكتورة سارة ) مع عدم وجود اي نوع تسكين للألم خلال
الولادة وبعد ذلك تم تأجيل خياطة القطب حتى يأتي طبيب التخدير لزيادة الجرعه بسبب الألم الشديد وايضا طلبت
مني الدكتورة انتظار الاستشارية د.مروى حتى تأتي وتقوم بخياطة مكان الولادة وهذا اخذ وقت طويل جدا مما
تسبب ب تورم شديد في المنطقة استمر لمدة اسبوع متواصل وبشكل مؤلم جدا وبعد كل هذا قامو بالطلب من
زوجي التوقيع على ورقة للخياطة التجميلية من دون ان يتم الشرح له عما فيها واكتشفنا فيما بعد انه طلب للخياطة
التجميلية والتي لم تتم اصلا ولم اطلبها او حتى احتاجها خلال الولادة وبعدها قامو بتأخير خروجنا من المستشفى
حتى نقوم بدفع ثمن الخياطة التجميلية التي لم احصل عليها ....كانت تجربة سيئة جدا ومؤلمة جدا للأسف</t>
  </si>
  <si>
    <t>The anesthesiologist was uncooperative in administering the appropriate dose of anesthesia for the epidural, despite my calling him multiple times. He refused to come and ordered an increase in the dose, even though he was obligated to do so because it was a very low dose. I did not benefit from it at all during the last three hours before delivery and during labor. My doctor wasn't available to deliver my baby because she was performing a C-section, so another doctor (Dr. Sarah) delivered me. There was no pain relief whatsoever during the delivery, and the stitching was postponed until the anesthesiologist arrived to increase the dosage due to the severe pain. The doctor also told me to wait for the consultant, Dr. Marwa, to come and stitch the incision. This took a very long time, causing severe swelling in the area that lasted for a week and was extremely painful. After all this, they asked my husband to sign a form for cosmetic stitching without explaining what it was. We later discovered it was for cosmetic stitching, which was never done, and which I neither requested nor needed during the delivery. They then delayed our discharge from the hospital until we paid for the cosmetic stitching I never received. It was a very bad and very painful experience, unfortunately.</t>
  </si>
  <si>
    <t xml:space="preserve">تم التواصل مع شركة التامين وافادتي بعدم رفع طلب موافقه على الادويه والمرطبات للكزيما وعند الاستفسار من قسم الموافقات افادة انه سياسة جديده علماً بان سابقا تم صرفها لي من دون اي إشكاليه . </t>
  </si>
  <si>
    <t>I contacted the insurance company and they informed me that they had not submitted a request for approval of the medications and moisturizers for eczema. When I inquired with the approvals department, they stated that it was a new policy, noting that they had previously been dispensed to me without any problem.</t>
  </si>
  <si>
    <t xml:space="preserve">تأخير في رفع تبليغ الولاده من قبل القسم برقم هوية الام 2494788942
</t>
  </si>
  <si>
    <t>Delay in submitting the birth notification by the department, mother's ID number 2494788942</t>
  </si>
  <si>
    <t>لم تُضَف اللقاحات إلى النظام</t>
  </si>
  <si>
    <t>Vaccinations have not added to the system</t>
  </si>
  <si>
    <t xml:space="preserve">تاخير في رفع تبليغ الولادة </t>
  </si>
  <si>
    <t>Delay in submitting the birth notification</t>
  </si>
  <si>
    <t>Delay in admitting patient</t>
  </si>
  <si>
    <t>المماطلة في تقديم الخدمة من اجل انتظار رفع موافقه .</t>
  </si>
  <si>
    <t>Delaying service delivery in order to raise expectations of approval.</t>
  </si>
  <si>
    <t xml:space="preserve"> لم يتم ادخال تبيلغ الولاده الى الان </t>
  </si>
  <si>
    <t>The birth notification has not yet been entered.</t>
  </si>
  <si>
    <t xml:space="preserve">تأخير في ادخال تبليغ الولاده </t>
  </si>
  <si>
    <t>Delay in entering birth notification</t>
  </si>
  <si>
    <t xml:space="preserve">لم يتم رفع تبليغ الولاده . </t>
  </si>
  <si>
    <t>The birth notification was not submitted.</t>
  </si>
  <si>
    <t xml:space="preserve">تاخير في رفع التبليغ </t>
  </si>
  <si>
    <t xml:space="preserve">تاخير رفع تبليغ الولادة </t>
  </si>
  <si>
    <t>Patient journey</t>
  </si>
  <si>
    <t>Patient flow issues</t>
  </si>
  <si>
    <t>الممرضة لا تستجيب للمرضى، تجاهلت سؤالي وأدارت ظهرها لي بفظاظة، ثم لم تناديني في الوقت المحدد. كان موعدي الساعة 6:40 مساءً، واستمر المرضى الآخرون في الذهاب إلى العيادة دون أن ينادي أحد بأسمائهم، وعندها طلبت منها الالتزام بالمواعيد، فبدأت تتصرف بفظاظة كما ذكرت سابقًا. علماً بأنني تلقيت اتصالاً الساعة 7:10 مساءً.
بالنسبة لمستشفى يتمتع بسمعة طيبة كهذه، ينبغي على جميع الموظفين أن يتصرفوا بطريقة ترحيبية، على الأقل بشكل طبيعي، إن لم يكن ودودًا ومتعاونًا.</t>
  </si>
  <si>
    <t>The nurse does not respond to patients, she ignored my question and turned her back to me with a
rude way then she didn’t call me on time. My appointment was at 6:40pm and
other patients kept going to the office without anyone calling their names, and that’s when I asked
her to go by appointments then she begin to be rude as I mentioned above. Note I was called at
7:10pm
 For a hospital with such a good reputation, all employees should behave in a welcoming way. At least normal if not helpful and friendly</t>
  </si>
  <si>
    <t xml:space="preserve">تم إدخال زوجتي لغرفة خاصة مع أن تغطية التأمين سويت (جناح) وكانت الغرفة غير نظيفة من حيث الأثاث وبعد التصعيد ومخاطبتهم أدخلوها في اليوم التالي إلى سويت حسب تغطية التأمين مما تسبب هذا التأخر في عدم الاستطاعة لخدمات الضيافة للزوار . </t>
  </si>
  <si>
    <t>My wife was admitted to a private room even though the insurance coverage was for a suite. The room was unclean in terms of the furniture. After escalating the matter and addressing them, they admitted her the next day to a suite according to the insurance coverage. This delay caused an inability to provide hospitality services to visitors.</t>
  </si>
  <si>
    <t>the vaccinations have not added to the system</t>
  </si>
  <si>
    <t>تاخير في رفع تقرير (فحص السلاح ) عبر الموقع.</t>
  </si>
  <si>
    <t>There was a delay in uploading the (weapon inspection) report via the website.</t>
  </si>
  <si>
    <t xml:space="preserve">تاخير رفع التطعيمات </t>
  </si>
  <si>
    <t>Delay in lifting vaccinations</t>
  </si>
  <si>
    <t>تاخير اعطاء المريضه ابرة الانسولين لمدة ساعتين ونصف دون اي مبالاة بما يتسبب التاخير على الطفله .</t>
  </si>
  <si>
    <t>Delaying giving the patient an insulin injection for two and a half hours without any regard for what the delay would cause to the child.</t>
  </si>
  <si>
    <t xml:space="preserve">الاطلاع على الايميل . </t>
  </si>
  <si>
    <t>Check your email.</t>
  </si>
  <si>
    <t>عدم رفع موافقه لتامين والحالة كانت طارئه وذلك بتاربخ 8/10/2023</t>
  </si>
  <si>
    <t>The insurance approval was not submitted, and the case was an emergency, on 8/10/2023.</t>
  </si>
  <si>
    <t>Treatment plan issues</t>
  </si>
  <si>
    <t>قوم برفع الشكوى للمرة الثامنة بخصوص نفس المشكلة حيث تمت افادتي بإعادة تقديم الشكوى ضد المستشفى مرة اخرى حيث انهم لم يتجاوبوا وانكم ستقومون بالمتابعة. رقم الشكوى السابقة 230822-8471 تم تنويم ابني زياد في النستشفى يوم الأربعاء 21 - 6 لإجراء عملية في الجيوب الانفية ونظرا لدقة وصعوبة العملية في الجيب الانفي فوق العين، تطلب ذلك عملها بجهاز ملاحة خاص للوصول الى المكان دون الاضرار بالمنطقة العصبية خلف العين. كان من المقرر ان تستغرق العملية حوالي 20 الى 30 دقيقة ولكنها استمرت لاكثر من ساعتين ونصف. استغربت وقلقت بسبب عدم توضيح السبب او اعطائي اية معلومات وفي كل مرة أسأل فيها عن سبب التأخير كان قسم العمليات يرشدني الى قسم الافاقة بحجة انها انتهت وبرد قسم الافاقة بأن المريض ليس بالداخل. وفي النهاية اعترفوا في قسم العمليات ان ابني مازال في الداخل ولم يعطوني اية اسباب للتأخير. عندما خرج ابلغني الدكتور ان العملية لم تتم لأن جهاز الملاحة تعطل بمجرد البدء في العملية. وقاموا بالتواصل مع شركة الصيانة التي لم تستطع القدوم لضيق الوقت وتم عمل مكالمة فيديو ليتم الاصلاح خلالها ولم يتمكنوا من ذلك مع استمرارهم باعطاء جرعات مخدر اضافية لابني طوال هذه المدة ودون ان يفكروا بافاقته والغاء العمل. حصلت على تقرير مفصل لما حدث اثناء العملية وهو ما يثبت ما تم ذكره اعلاه بالاضافة الى انهم ذكروا انهم حاولوا العمل بدون الجهاز (Blindly) وبدون حتى استخدام منظار بديل وهذا خطر جدا لا يختلف عليه طبيبين. تم تنويم ابني لمدة 3 ايام لانهم كانوا يتوقعون حصول مضاعفات ثم خرج بعد هذه المعاناة بدون اي تحسن وبنفس الشكوى ولكن على الاقل بحفظ الله لم يحصل اضرار حتى الان ولكن تطلب الامر الذهاب لمستشفى اخر (سليمان الحبيب) لاجراء العملية وتم رفع الطلب ولكن تم الرفض من التأمين لان سجلاتهم تشير الى ان العملية تمت بالفعل وان المستشفى تقاضى كامل المبلغ. حاولت شركت التأمين كما حاولت انا التواصل مع المستشفى لالغاء الطلب دون نتيجة وذهبت وقابلت مدير المستشفى ووعدني بالحل منذ يوم الإثنين الماضي وايضا بدون تجاوب او حتى الرد على مكالماتي او رسائلي. تم ارفاق تقرير من مستشفى سليمان الحبيب يثبت وجود نفس المشكلة بعد اجراء العملية. ارجو منكم المساعدة لأن ابني بحاجة لاجراء العملية والعودة الى جامعته بأسرع وقت. ارجو المساعدة فيما يلي الغاء الطلب من قبل المستشفى توقيع العقوبة اللازمة عليهم وجزاكم الله خيرا.</t>
  </si>
  <si>
    <t>I am filing my eighth complaint regarding the same issue. I was told to resubmit the complaint against the hospital because they did not respond, and that I should follow up. My previous complaint number was 230822-8471. My son, Ziad, was admitted to the hospital on Wednesday, June 21st, for sinus surgery. Due to the delicate and complex nature of the surgery in the sinus above the eye, it required a special navigation device to reach the location without damaging the nerve area behind the eye. The surgery was scheduled to take about 20 to 30 minutes, but it lasted for more than two and a half hours. I was surprised and worried because there was no explanation or information given to me. Every time I asked about the reason for the delay, the operating room staff directed me to the recovery room, claiming that the surgery was over. The recovery room staff then said that the patient was not in the room. Finally, they admitted in the operating room that my son was still in the room but did not give me any reason for the delay. When he came out, the doctor informed me that the surgery was not completed because the navigation device malfunctioned as soon as the procedure began. They contacted the maintenance company, but they couldn't come due to time constraints. A video call was arranged for repairs, but they were unsuccessful. They continued administering additional doses of anesthesia to my son throughout this period without considering waking him or canceling the procedure. I obtained a detailed report of what happened during the operation, which confirms what I mentioned above. They also stated that they attempted to operate blindly, without even using an alternative endoscope, which is extremely dangerous, a fact no two doctors would dispute. My son was hospitalized for three days because they anticipated complications. He was discharged after this ordeal without any improvement and with the same symptoms. Thankfully, no harm has occurred so far, but it required a transfer to another hospital (Sulaiman Al Habib) for the procedure. The request was submitted, but it was rejected by the insurance company because their records indicate the operation was already performed and the hospital received full payment. The insurance company and I tried to contact the hospital to cancel the request, but to no avail. I went and met with the hospital director, who promised a solution last Monday, but there has been no response or reply to my calls or messages. A report from Sulaiman Al Habib Hospital is attached confirming the same problem after the surgery. I implore you to help, as my son needs the surgery and to return to university as soon as possible. I request your assistance in canceling the hospital's request and imposing the necessary penalties on them. May God reward you.</t>
  </si>
  <si>
    <t xml:space="preserve">لديه موافقة طبية سابقه يحتاج الغاء الموافقة السابقه لرفع موافقة بخصوص اجراء عملية ولا يوجد تجاوب او توضيح من قبل المستشفى </t>
  </si>
  <si>
    <t>He has prior medical approval and needs to cancel it in order to obtain approval for a procedure, but there has been no response or clarification from the hospital.</t>
  </si>
  <si>
    <t xml:space="preserve">اسلوب غير احترافي من قبل موظفة الاستقبال تم التحدث لها بوضوح بان لدي مراجعه لدى الدكتور ماجد العنزي بتاريخ امس وقامت باجباري بدفع رسوم رسوم 33 ريال وبعد الانتظار لمدة طويله  لدى العياده رجعت للموظفه واكتشقت انها ادخلت ملفي لدى دكتور اخر وعند السؤال قامت باخباري انها لم تتذكر ولا تعرف مالذي حصل علما اني قمت باعطائها كامل المعلومات . </t>
  </si>
  <si>
    <t>The receptionist acted unprofessionally. I spoke clearly to her that I had an appointment with Dr. Majed Al-Anzi yesterday, and she forced me to pay a fee of 33 riyals. After waiting for a long time at the clinic, I went back to the receptionist and discovered that she had entered my file with another doctor. When I asked her, she told me that she did not remember and did not know what had happened, even though I had given her all the information.</t>
  </si>
  <si>
    <t xml:space="preserve">تم افادتي من قبل قسم الصيدليه بتوفر الدواء ( Colchicine) ءبتاريخ 30/10/2023 وتم التواصل مع قسم الصيدليه ولم يتم الرد.  </t>
  </si>
  <si>
    <t>I was informed by the pharmacy department that the drug (Colchicine) was available on 10/30/2023, and I contacted the pharmacy department but received no response.</t>
  </si>
  <si>
    <t>Confidentiality</t>
  </si>
  <si>
    <t>Breach of patient privacy</t>
  </si>
  <si>
    <t>تم دخول عامل النظافه للغرفه رقم 2177 دون طرق الباب وتم تكرار ذلك  حيث كانت المريض وذوي المريض بحاله لا تسمح بالدخول لهم .</t>
  </si>
  <si>
    <t>The cleaning worker entered room number 2177 without knocking on the door, and this was repeated, even though the patient and the patient’s family were in a condition that did not allow entry to them.</t>
  </si>
  <si>
    <t xml:space="preserve">لم يتم التواصل لاخذ موعد </t>
  </si>
  <si>
    <t>No appointment has been scheduled.</t>
  </si>
  <si>
    <t xml:space="preserve">closed </t>
  </si>
  <si>
    <t>عند ارفاق الاجازه بمنصة صحة يفيد النظام بوجود خطأ في بيانات المستفيد والمستفيد متضرر ويريد التوضيح وحل الاشكاليه .</t>
  </si>
  <si>
    <t>When attaching the leave to the health platform, the system indicates that there is an error in the beneficiary's data, and the beneficiary is affected and wants clarification and resolution of the problem.</t>
  </si>
  <si>
    <t>وز+BW3:BW41ارة الصحة</t>
  </si>
  <si>
    <t>لم تُضَف التطعيمات إلى النظام.
ملف / 30293348 - معرف ندى / 1115275412
ملف / 30295505 / معرف الطفل / 1211953300</t>
  </si>
  <si>
    <t xml:space="preserve">: the vaccinations have not added to the system 
 file / 30293348 -  Nada ID  / 1115275412
file / 30295505 / baby ID / 1211953300 </t>
  </si>
  <si>
    <t>2.1.Medication &amp; Vaccination</t>
  </si>
  <si>
    <t>لم يتم صرف دواء لوصفه مقيده وتم ابلاغي من قبل الطبيب انه لن يتم صرف الوصفه الابعد عشر ايام  وان الدواء المطلوب لا يتم صرفه الا مره واحده كل ثلاث اشهر بانتظار التوضيح من قبلكم  .</t>
  </si>
  <si>
    <t>The medication was not dispensed for a restricted prescription and was reported by the doctor that the prescription will not be dispensed for another ten days and that the requested medication is only dispensed once every three months, pending your request.</t>
  </si>
  <si>
    <t>عيادات القلب</t>
  </si>
  <si>
    <t>تم طلب تقرير مفصل  من قبل الدكتور ولم يتم التجاوب من قبله .</t>
  </si>
  <si>
    <t>A detailed report was requested by the doctor, but there was no response from him.</t>
  </si>
  <si>
    <t xml:space="preserve">the vaccinations have not added to the system </t>
  </si>
  <si>
    <t>5.2.Incorrect Information</t>
  </si>
  <si>
    <t xml:space="preserve">يفيد المراجع بان لديه خصم معين تم افادته به من قبل المستشفى </t>
  </si>
  <si>
    <t>The patient reports that he has a specific discount which was communicated to him by the hospital.</t>
  </si>
  <si>
    <t>لم يتم رفع اجازتها بتاريخ 18, 19 , 22,23</t>
  </si>
  <si>
    <t>Her leave was not renewed on the 18th, 19th, 22nd, and 23rd.</t>
  </si>
  <si>
    <t>5.1.Patient-staff Communication</t>
  </si>
  <si>
    <t xml:space="preserve"> سويت عمليه عند د دعاء وقالت فترة الاستشفاء شهر وممكن ازيد لك اكثر عشان طبيعه عملي يحتاج جهد وحركه كثير ولما طلعت من التنويم يوم 5 اكتوبر اعطوني موعد 12 اكتوبر اعطت الجازه من 12 ورفضت تحط يوم 10 و 11 بعده جيت موعد ثاني وحطت من 12 الى 16 بعده قالت تعالي بعد اسبوعين واسبوع وارسلت اخوي يفتح الملف لان قالت لازم احد من اهلك يفتح الملف ليتم كتابة الاجازه المهم تم اعطائي الاجازه من 16 الى 19 الاسبوع اللي بعده جيت موعدي وتم استقبالي من قبل الطبيبه وهي معصبه ويتم ابلاغي من قبلها  ( مافيه اجازه للايام الباقيه وروحي دبري عمرك من مستوصفات وانتي مو محتاجه ) وانا مسويه عمليه يستصعب علي الحركه فيها وهي على علم بذلك وابلغتني ( انا مااعطي اجازه وانتي جالسه بالبيت ماتداومين ) تم اعطائي اجاز متقطعه وانا كل اسبوع افتح  ملف ليتم كتابة الاجازه والطبيبه ماتعطي ايام اسبوع كامله ؟ تريد مني  كل كم يوم الحضور للمستشفى وفتح ملف وتم رفض رفع الشكوى سابقا من قبلي لدى علاقات المرضى  لعدم ضرورة ذلك ولكن عند الرفض التام من قبل الطبيبه اريد التأكد من النظام لدى المستشفى المطلوب فقط ايام الاجازة المرفوضه من قبل الطبيبه لتقديمها لجهة عملي  . </t>
  </si>
  <si>
    <t>I had surgery with Dr. Duaa, and she said the recovery period would be a month, but she might extend it because my job requires a lot of effort and movement. When I was discharged on October 5th, they gave me an appointment for October 12th. She gave me leave starting on the 12th but refused to include the 10th and 11th. After that, I went for another appointment, and she gave me leave from the 12th to the 16th. Then she told me to come back in two weeks and sent my brother to open my file because she said someone from my family had to open it to issue the leave. Anyway, I was given leave from the 16th to the 19th. The following week, I went to my appointment, and the doctor was angry and told me, "There's no leave for the remaining days. Go figure it out yourself at clinics; you don't need it." I had surgery, and it's difficult for me to move around, and she knows that. She told me, "I don't give leave while you're sitting at home not working." I was given intermittent leave, and I... Every week I open a file to write the leave request, and the doctor doesn't give full days off. She wants me to come to the hospital every few days and open a file. I previously refused to file a complaint with patient relations because it wasn't necessary, but since the doctor completely refused, I want to make sure the hospital's system only requires the days of leave that were rejected by the doctor to submit to my employer.</t>
  </si>
  <si>
    <t xml:space="preserve">موظف الصيدلية ظهر رقم عند الكاونتر الخاص ورفض خدمتي وتحدث معي بطريقة غير محترمة وخدمني زميل له وهو غادر وتركني خلفه ولم يرد علي لابد من رد الاعتبار والاعتذار للمريض على عدم تعامله معي باحترافية . </t>
  </si>
  <si>
    <t>The pharmacy employee showed a number at the counter and refused to serve me, spoke to me disrespectfully, and a colleague served me. He then left me behind and did not respond to me. The patient must be given a refund and an apology for not dealing with me professionally.</t>
  </si>
  <si>
    <t xml:space="preserve">مقدمين الخدمة لم يقومون بالرد على شركة التامين بخصوص طلب استفسارات
</t>
  </si>
  <si>
    <t>The service providers did not respond to the insurance company's inquiry.</t>
  </si>
  <si>
    <t>التنسيق في المستشفى جدا سيئ. الوالد، علي جرجره رقم الملف 0030296512 المفترض عنده عملية صباح
الاحد ٥ نوفمبر مع الدكتور عماد بخاري و لكن لان الدكتور لم يعد  موظف  بالمستشفى لم يتم التنسيق مع فريقه
بطريقة صحيحة. .١ مع ان الدكتور عماد طلب تحديد العملية من يوم ٢٣ اكتوبر، الدكتور سامح عبدالفتاح ما رفع
طلب العملية الا يوم ٢٩ اكتوبر لما زاره الوالد للمراجعة. حتى مع التأخير دكتور سامح ما اعطى الوالد اي كرت
موعد للتنويم او اي تعليمات للخطوات التالية كلزوم زيارة قسم التخدير او التواصل مع المستشفى لترتيبات
الاستقبال يوم العملية. .٢ عند مكتب الاستقبال في الطوارئ الساعة ١٢ صباحا، الانتظار كان ساعة و نص لان
الموظف لم يجد ملف الوالد او معلومات العملية او رقم غرفة محددة. احدى اسباب التاخير المذكورة موظف
مكتب استقبال التنويم كان عدم تسجيل العملية لعدم التنسيق مع دكتور التخدير .٣ من مجرد دخول الغرفة، من
دون شرح او وضوح اي ترتيبات دخلت ممرضة لحلاقة ما قبل العملية. .٤ تم تركيب الكانيولا في اليد لسحب الدم و
لم يتم تركيب اي مغذي. .٥ خلال ساعات الفجر ما كان في اي راحة لدخول و خروج ممرضين للأشعة و تخطيط
القلب .٦ الساعة ١٠:١٥ صباحا دخل دكتور عشوائيا الغرفة يكلم الوالد عن عملية منظار. .٧ من دخوله الغرفة من
الساعة ١:٣٠ الصباح، الدكتور سامح عبد الفتاح ما زار الوالد مع انه كان في القسم الساعة ٩:٣٠ صباحا لتوقيع
اوراق. الدكتور سامح عبد الفتاح  و كمية الاخطاء و سوء التنسيق اثرت على نفسية الوالد بشكل سيئ جدا</t>
  </si>
  <si>
    <t>The coordination at the hospital is very poor. My father, Ali Jarjarah, file number 0030296512, was supposed to have surgery on Sunday morning, November 5th, with Dr. Emad Bukhari. However, because the doctor is no longer employed at the hospital, the coordination with his team was not done correctly. 1. Although Dr. Emad requested that the surgery be scheduled for October 23rd, Dr. Sameh Abdel Fattah did not submit the surgery request until October 29th when my father visited him for a check-up. Even with this delay, Dr. Sameh did not give my father any admission appointment card or any instructions for the next steps, such as the necessity of visiting the anesthesia department or contacting the hospital to arrange admission on the day of the surgery. 2. At the emergency reception desk at 12:00 AM, the wait was an hour and a half because the receptionist could not find my father's file, surgery information, or a specific room number. One of the reasons for the delay mentioned by the admission receptionist was the failure to register the surgery due to a lack of coordination with the anesthesiologist. 3. As soon as he entered the room, without any explanation or clarification of any arrangements, a nurse entered to perform a pre-operative shave. 4. A cannula was inserted into the hand to draw blood, but no IV fluids were administered. 5. During the early morning hours, there was no break due to the constant coming and going of nurses for radiology and ECG. 6. At 10:15 AM, a doctor entered the room at random and spoke to my father about an endoscopy procedure. 7. Since entering the room at 1:30 AM, Dr. Sameh Abdel Fattah has not visited my father, even though he was in the department at 9:30 AM to sign paperwork. Dr. Sameh Abdel Fattah's numerous errors and poor coordination have negatively impacted my father's mental state.</t>
  </si>
  <si>
    <t xml:space="preserve"> في يوم الاحد بعد منتصف الليل احضرت ولدي إلى الطوارئ نوبة إنخفاض سكر وقد طلبت اول دخولي إعطاء
الطفل إبرة الطوارئ الخاصه بإنخفاض السكر (الجلاجاكون) وتم إعطاء المريض الجلوكوز فقط من الساعه ١٢
ونصف حتى الساعه ٣ الفجر فقط جلوكوز ومن المفترض بعد استقرار وضع المريض يتم أعطاؤة مباشره وجبه
خفيفه حتى يستقر السكر وهذا الشي معروف عند الجميع وحضرت الدكتوره من الجنسيه المصريه وتصر ع ان
تضع الطفل في العنايه وسببها بأن العنايه فيها جلوكوز مركز!!! والطفل جالس معنا بأتم صحه وكان فقط يحتاج
وجبه خفيفه تم رفضي للموضوع وطلبت للطفل من خارج المستشفى وجبه وتن تناولها وهو بأتم صحه وخرجنا ع
خير منهم الشكوى كالآتي :١ طريقة التعامل مع الانخفاص كان فقط بالجلوكوز ٢؛ تذبذب السكر لمدة ثلاث ساعات
انخفاضات متتاليه لعدم حرص الطبيب تناوله وجبه لتعيد للطفل نشاطه واستقرار سكره وكان فقط تدخلي هو من
جعل الطفل يستقر السكرعنده ٣ : اصرار الدكتوره من الجنسيه المصريه ان تدخل الطفل العنايه وهو بكامل
صحته والسبب الغير مقنع وجود جلوكوز مركز في العنايه والأحرى اذا صحيح هناك جلوكوز مركز تواجده في
المكان الصحيح الطوارئ!!!!ولم تحرص ع اعطاء الطفل وجبه اطلاقآ :٤ الدكتوره المصريه تكلمت أمام المريض
تصر على تنويمه لو طلعتوه خطر ع حياته!!!! وهو يسمع لها والآن أسبوع كامل الجميع يحاول ان ننسيه هذي الكلمه
وأنا ليس هناك خطوره ع حياته وتأذى أبني نفسيآ منها :٤ عند الرفض وعدم ادخاله للعنايه اعطتنا تقرير بأن حالة
الطفل حرجه وقد لاقدر االله ان نتسبب في وفاته وهو في الغرفة يتناول وجبته بكامل صحته والحمدالله سوف اقوم
بتوكيل محامي يتابع كل الاذى النفسي الذي تسببت به الدكتوره في كلامها امام الطفل وتم إخراج الدكتوره من قبلي
خارج الغرفه امام الجميع اتمنى اختيار من عندهم أمانه طبيه عاليه وخوف من االله وعدم استغلال امراض الناس
ووجعهم للحصد المادي دون مراعاة مشاعر المريض واالله خير الحافظين وليس انتو من يحفظ لنا صحتنا
واحبابنا وحسبنا االله ونعم الوكيل</t>
  </si>
  <si>
    <t>On Sunday night, after midnight, I brought my son to the emergency room for a hypoglycemic episode. Upon arrival, I requested that he be given the emergency hypoglycemic injection (Glacagon). He was given only glucose from 12:30 AM until 3:00 AM. It is generally understood that after his condition stabilizes, he should be given a light meal to further stabilize his blood sugar. However, the Egyptian doctor insisted on placing him in the intensive care unit, claiming that the unit had concentrated glucose! My son was sitting with us, perfectly healthy, and only needed a light meal. I refused this and ordered a meal for him from outside the hospital, which he ate while in perfect health. We left the hospital in good health. My complaint is as follows: 1. The hypoglycemic episode was treated solely with glucose. 2. The child's blood sugar fluctuated for three hours, with consecutive drops due to the doctor's negligence in providing a meal to restore his energy and stabilize his blood sugar. Only my intervention stabilized the child's blood sugar. The Egyptian doctor insisted on admitting the child to the ICU despite his perfect health, citing the unconvincing reason of having concentrated glucose in the ICU. If there was indeed concentrated glucose, it should have been in the emergency room! She also neglected to provide the child with any meal. The Egyptian doctor even spoke in front of the patient, insisting on his admission, claiming that if he were discharged, it would be life-threatening! He listened to her, and now for a whole week everyone has been trying to make him forget that word.
There's no danger to his life, but my son was psychologically harmed by it. When we refused to admit him to intensive care, she gave us a report saying the child's condition was critical and that, God forbid, we might cause his death. He's in his room, eating his meals, perfectly healthy, thank God. I will hire a lawyer to pursue all the psychological harm the doctor caused with her words in front of the child. I personally escorted the doctor out of the room in front of everyone. I hope we choose doctors with high medical integrity and fear of God, who won't exploit people's illnesses and pain for financial gain without considering the patient's feelings. God is the best protector, not you. We entrust our health and the health of our loved ones to God. Sufficient for us is God, and He is the best Disposer of affairs.</t>
  </si>
  <si>
    <t xml:space="preserve">رفع شكوى على الموظفة رنا في قسم الموافقات بالدور السادس بخصوص رفضها تقديم طلب الموافقة لشركة التأمين بسبب أنه سيتم رفضه من قبلهم و أسلوب عدم المهنية في الرد علي و على الطبيب نفسه و عدم توضيح المعلومات الخاصة بطريقة الحصول على الدواء، قضيت ساعتين ما بين مكتب الطبيب و الموظفة و تضييع للوقت، قد ذكرت تفاصيل إضافية في المرفق ماهي النتيجة التي تبحث عنها  رفع طلبات الموافقات لشركة التأمين للرفض او القبول و توضيح طريقة الحصول على الأدوية في حال رفض التأمين علما انه يوجد ايضا افاددة من قبل الطبيب فيما يخص اسلوب الموظفه معه تم ارفاق الافادة . </t>
  </si>
  <si>
    <t>I filed a complaint against employee Rana in the approvals department on the sixth floor regarding her refusal to submit the approval request to the insurance company because it would be rejected by them, and her unprofessional manner in responding to me and the doctor himself, and her failure to clarify information regarding how to obtain the medication. I spent two hours between the doctor's office and the employee, which was a waste of time. I have mentioned additional details in the attachment. What is the result you are looking for? Submitting approval requests to the insurance company for rejection or acceptance and clarifying how to obtain the medication in case of insurance rejection, noting that there is also a statement from the doctor regarding the employee's manner with him, which has been attached.</t>
  </si>
  <si>
    <t xml:space="preserve">عدم رفع شهادة الوفاة الاكترونياً </t>
  </si>
  <si>
    <t>Failure to upload the death certificate electronically</t>
  </si>
  <si>
    <t xml:space="preserve">تم اجراء التحاليل ولاتظهر بالتطبيق ولم يتم التجاوب </t>
  </si>
  <si>
    <t>The tests were performed but are not showing up in the app and there has been no response.</t>
  </si>
  <si>
    <t>3.4.Finance and Billing</t>
  </si>
  <si>
    <t xml:space="preserve"> في يوم السبت دخل ابني سطام الطواري لقطع في الاصبع مع الوتر مع العصب وتم عمل الفحوصات وتقرر اجراء
عملية فورية في تمام الساعة الثامنة مساءً تم ادخاله غرفة العمليات في تمام التاسعة مساءً خرج من العمليات والله
الحمد وعند ذهابي للطواري لرفع طلب لتحمل تكاليف العملية من قبل وزارة الصحة والله الحمد صدرت موافقة
شركة التأمين التابعة لوزارة الصحة بناء على التحرير الذي رفعه المدير المناوب وعند تسجيل الخروج في اليوم
التالي تفاجئنا بأن هناك اختلاف بين كود العملية الذي رفعه المدير المناوب عن كود العملية التي اجراها الطبيب
صالح الغامدي مما تسبب في ايقاف عملية استرداد المبلغ من قبل الموظف علم في قسم موافقات التنويم انا ليس
لي علاقة في الخطأ الذي ارتكبه موظف المستشفى والرفع الذي تسبب فيه واختلاف اكواد العماليات انا صدرت لي
موافقة صريحة بتحمل الدولة تكاليف العلاج اذا هناك خطأ من المستشفى يتحمله الموظف المريض ليس له
علاقة وانا هنا اطلب بإسترداد كامل مبلغ العملية وجميع تكاليف الاشعة والتحاليل المتعلقة بالعملية</t>
  </si>
  <si>
    <t>On Saturday, my son, Sattam, was admitted to the emergency room with a severed finger, including the tendon and nerve. Tests were conducted, and it was decided that he needed immediate surgery. He was taken to the operating room at 8:00 PM and, thank God, he was out of surgery at 9:00 PM. When I went to the emergency room to submit a request for the Ministry of Health to cover the surgery costs, thank God, the insurance company affiliated with the Ministry of Health approved the request based on the report submitted by the on-duty manager. However, upon discharge the following day, we were surprised to find a discrepancy between the surgery code submitted by the on-duty manager and the code for the surgery performed by Dr. Saleh Al-Ghamdi. This caused the employee in the admission approvals department to halt the reimbursement process. I have no connection to the error made by the hospital employee, the report that caused it, or the discrepancy in the surgery codes. I received explicit approval for the state to cover the treatment costs. If there is an error on the part of the hospital, the employee is responsible. The patient is not involved. I am requesting a full reimbursement for the surgery cost and all related X-ray and test costs.</t>
  </si>
  <si>
    <t>عدم الرد على الاتصالات والواتس من قبل القسم المذكور حيث قمت بتواصل معهم من الساعه ٩ صباحا الى
الساعه ١١.١٥ ولا يوجد اي تجاوب منهم قمت بالاتصال بقسم المواعيد مشكورين على سرعة الرد وتم تحويل
المكالمه لقسم الموافقات ولم يتم الرد كذلك فقمت برفع طلب تواصل عن طريق قسم المواعيد وللاسف جاء
الاتصال بعد حضوري شخصيا للمستشفى والشكوى لدى المدير الاداري فتم التواصل من قبل الموافقات الساعه
١١.٢٨ دقيقه ساعتين ونص لكي يتم التواصل مع العميل هل هذا منطقي ؟ والنتيجه ضايع وقت مراجع في الحضور
للمستشفى لرفع موافقه طبيه يفترض انها رفعت من تاريخ ٧/١١/٢٠٢٣ ولكن بسبب تعطل النظام لم ترفع . الان
انا مجبر للانتظار بسبب قسم الموافقات الطبيه</t>
  </si>
  <si>
    <t>The aforementioned department failed to respond to my calls and WhatsApp messages. I tried contacting them from 9:00 AM to 11:15 AM without any response. I then contacted the appointments department, who thankfully responded quickly, and transferred the call to the approvals department, which also failed to answer. I submitted a request for contact through the appointments department, and unfortunately, the call came only after I had personally visited the hospital and complained to the administrative manager. The approvals department finally contacted me at 11:28 AM – two and a half hours to get in touch! Is this reasonable? As a result, I wasted my time coming to the hospital to submit a medical approval that should have been submitted on November 7, 2023, but was not processed due to a system malfunction. Now I am forced to wait because of the medical approvals department.</t>
  </si>
  <si>
    <t xml:space="preserve">تاخير في نتائج تحاليل حمى الضنك . </t>
  </si>
  <si>
    <t>Delay in dengue fever test results.</t>
  </si>
  <si>
    <t xml:space="preserve">لدى المريضه موعد وكانت حالة المريضه طارئه وعند التوجهه الى العيادة لم تكن الدكتوره موجوده . </t>
  </si>
  <si>
    <t>The patient had an appointment and her condition was urgent, but when she went to the clinic, the doctor was not there.</t>
  </si>
  <si>
    <t>لم يتم إدخال اللقاح في النظام</t>
  </si>
  <si>
    <t xml:space="preserve">the vaccination is not in the system </t>
  </si>
  <si>
    <t xml:space="preserve">التنسيق في المستشفى جدا سيئ. الوالد، المفترض عنده عملية صباح الاحد ٥ نوفمبر مع الدكتور عماد بخاري  بالمستشفى لم يتم التنسيق مع فريقه
بطريقة صحيحة. .١ مع ان الدكتور عماد طلب تحديد العملية من يوم ٢٣ اكتوبر، الدكتور سامح عبدالفتاح ما رفع طلب العملية الا يوم ٢٩ اكتوبر لما زاره الوالد للمراجعة. حتى مع التأخير دكتور سامح ما اعطى الوالد اي كرت موعد للتنويم او اي تعليمات للخطوات التالية كلزوم زيارة قسم التخدير او التواصل مع المستشفى لترتيبات الاستقبال يوم العملية. .  تم دخول الغرفة، من دون شرح او وتوضيح  . الساعة ١٠:١٥ صباحا دخل دكتور عشوائيا الغرفة يكلم الوالد عن عملية منظار وهذه غير صحيح . من الساعة ١:٣٠ الصباح، الدكتور سامح عبد الفتاح ما زار الوالد مع انه كان في القسم الساعة ٩:٣٠ صباحا لتوقيع اوراق. . اقل شي مطلوب اعتذار شخصي للوالد. و كمية الاخطاء و سوء التنسيق وعدم التواصل مع المريض او الشرح المطلوب اثرت جدا على نفسية الوالد بشكل سيئ جدا
</t>
  </si>
  <si>
    <t>The coordination at the hospital is extremely poor. My father, who was scheduled for surgery on Sunday morning, November 5th, with Dr. Emad Bukhari at the hospital, was not properly coordinated with his team. 1. Although Dr. Emad requested that the surgery be scheduled for October 23rd, Dr. Sameh Abdel Fattah only submitted the request on October 29th when my father visited him for a check-up. Even with this delay, Dr. Sameh did not give my father an admission appointment card or any instructions for the next steps, such as visiting the anesthesia department or contacting the hospital to arrange his admission on the day of the surgery. He was taken to the room without any explanation or clarification. At 10:15 AM, a doctor entered the room randomly and spoke to my father about an endoscopy, which was incorrect. From 1:30 AM onwards, Dr. Sameh Abdel Fattah did not visit my father, even though he was in the department at 9:30 AM to sign paperwork. At the very least, a personal apology is due to my father. The number of errors, poor coordination, and lack of communication with the patient or the necessary explanations have severely affected my father's mental state.</t>
  </si>
  <si>
    <t xml:space="preserve">تم رفض رفع طلب موافقه لشركه التأمين بتاريخ  5/11/2023
</t>
  </si>
  <si>
    <t>The request for approval from the insurance company was rejected on 5/11/2023</t>
  </si>
  <si>
    <t xml:space="preserve">المريض يفيد بان يوجد مشكله عامه بنظام نفيس ولم يتم رفع الطلبات بسبب العطل
</t>
  </si>
  <si>
    <t>The patient reports a general problem with the Nafis system and that requests were not being processed due to the malfunction.</t>
  </si>
  <si>
    <t xml:space="preserve"> قمت بالاتصال يوم الاثنين الموافق ٦ نوفمبر بالساعة ١:٢٢ ظهرا واستمرت المكالمة لمدة ٨ دقائق لحجز موعد للعلاج الطبيعي يوم السبت ١١ نوفمبر الساعة ١:٣٠ ظ وعند الحضور بالموعد المحدد تفاجئت بعدم وجود حجز وان الموظفة قامت بحجز موعد اخر بدل من الموعد المتفق عليه مما نتج عنه عدم عمل الجلسة في الموعد المتفق عليه. </t>
  </si>
  <si>
    <t>I called on Monday, November 6th at 1:22 PM and the call lasted for 8 minutes to book a physiotherapy appointment for Saturday, November 11th at 1:30 PM. When I arrived at the scheduled time, I was surprised to find that there was no booking and that the employee had booked another appointment instead of the agreed-upon one, which resulted in the session not being done at the agreed-upon time.</t>
  </si>
  <si>
    <t>تم الاستئناف حيث ان الموافقة لا زالت معلقة و عند رفع الطلب لشركة التأمين يظهر ان العملية سبق و تم اجرائها و تمت الموافقة عليها في المستشفى المستفيد ان عنده رقم الموافقة 2022\3617042 و الطلب لم يلغى حتى الان بعد انتهاء الوثيقة السابقة و سبق و تم رفع شكوى في مجلس الضمان الصحي ضد الشركة .</t>
  </si>
  <si>
    <t>The appeal was made as the approval is still pending, and when the request was submitted to the insurance company, it appears that the operation had already been carried out and approved at the beneficiary hospital, which has approval number 2022/3617042, and the request has not been canceled yet after the expiry of the previous policy, and a complaint was previously filed with the Health Insurance Council against the company.</t>
  </si>
  <si>
    <t xml:space="preserve">لم يتم رفع الطلب للتأمين </t>
  </si>
  <si>
    <t>The insurance application was not submitted</t>
  </si>
  <si>
    <t xml:space="preserve">عدم توفر دواء مضاد الفايروسات </t>
  </si>
  <si>
    <t>Lack of antiviral medication</t>
  </si>
  <si>
    <t xml:space="preserve">تم اضافة خدمة علاجيه الى الخياطه ولم يتم  ابلاغي بذلك </t>
  </si>
  <si>
    <t>A therapeutic service was added to the stitching service, but I was not informed of this.</t>
  </si>
  <si>
    <t xml:space="preserve">لم يتم رفع طلب للتأمين من قبل القسم </t>
  </si>
  <si>
    <t>No insurance application was submitted by the department.</t>
  </si>
  <si>
    <t xml:space="preserve">لم يتم رفع طلب حليب لطفلي الا بعد ثلاث اسابيع وعند رفع طلب يتم ابلاغي بان الكود المرفوع غير صحيح  بانتظار التوضيح من قبلكم  . </t>
  </si>
  <si>
    <t>My request for milk for my child was not submitted until three weeks later, and when I submitted the request, I was informed that the submitted code was incorrect. I await clarification from you.</t>
  </si>
  <si>
    <t>عدم وجود النتائج من العملية واستمرار احتقان الانف والجيوب الانفيه</t>
  </si>
  <si>
    <t>Lack of results from the procedure and continued nasal and sinus congestion</t>
  </si>
  <si>
    <t xml:space="preserve">تاخير في تسليم نتائج التحاليل . </t>
  </si>
  <si>
    <t>Delay in delivering test results.</t>
  </si>
  <si>
    <t>عدم رفع موافقه لصرف الادوية الى شركة التامين 10/10/2023</t>
  </si>
  <si>
    <t>Failure to submit approval for dispensing medications to the insurance company on 10/10/2023</t>
  </si>
  <si>
    <t xml:space="preserve">خطا تشخيص من الطبيب باجراء عملية ويتتطلب تنويم وبذلك افاد انه لا يحتاج وبناءا على التشخيص الطبيب تم تنويم المدة يوم وتم الدفع 6000 وبعد الغاء العملية تم ارجاع المبلغ 3021 وتبقى 2979 نرجوا ارجاع المتبقى </t>
  </si>
  <si>
    <t>The doctor misdiagnosed me with a procedure requiring hospitalization, but then stated it wasn't necessary. Based on this diagnosis, I was admitted for one day and paid 6000. After the procedure was canceled, 3021 was refunded, leaving a balance of 2979. We request a refund of the remaining amount.</t>
  </si>
  <si>
    <t xml:space="preserve">تاخير بتسليم نتائج التحاليل . </t>
  </si>
  <si>
    <t>عدم الاهتمام بالمريض خصوصا ان حالته طارئه واتى عن طريق الهلال الاحمر عدم مراعاه حاله والم المريض
حيث ان المريض كان يتوجع من الالم وسواله اساله في غير وقتها وليس مهمه ومن ثما ذهب الدكتور وترك المريض
يتالم لمده نص ساعه او اكثر وبعد ذالك قدم دكتور اخر وكتب ادويه مناسبه ووقف بجانبي ولم يتركني حتى عالج
خلع الكتف بعكس الدكتور المشتكى عليه ملاحظه ان المرافق ذهب الى الدكتور ود الدكتور كان رد غير لائق ولم
يستجب ولم يائتي رغم ان الكتف في حاله خلع و خروج من مكانه</t>
  </si>
  <si>
    <t>The lack of attention to the patient, especially given his emergency situation and the fact that he was brought in by the Red Crescent, and the disregard for his condition and pain, is unacceptable. The patient was in agony, and the doctor asked him irrelevant and untimely questions. Then the doctor left, leaving the patient in pain for half an hour or more. Afterwards, another doctor arrived, prescribed appropriate medication, and stayed with me until he treated the dislocated shoulder, unlike the doctor against whom the complaint was filed. Note that the patient's companion went to the doctor, but the doctor's response was inappropriate, and he did not come despite the shoulder being dislocated and out of place.</t>
  </si>
  <si>
    <t>تم رفض رفع موافقه لشركة التأمين بتاريخ 5/11/2023</t>
  </si>
  <si>
    <t>The request to submit an approval to the insurance company was rejected on 5/11/2023</t>
  </si>
  <si>
    <t xml:space="preserve">عدم تزويد المريضه بتقرير الولادة من قبل الطبيبة المعالجه . </t>
  </si>
  <si>
    <t>The patient was not provided with a birth report by the treating physician.</t>
  </si>
  <si>
    <t xml:space="preserve">تاخير في رفع الاجازة المرضيه </t>
  </si>
  <si>
    <t>Delay in processing sick leave application</t>
  </si>
  <si>
    <t>تأخير في معالجة طلب الإجازة المرضية، حيث لم يتم تسجيل التطعيم في النظام.</t>
  </si>
  <si>
    <t>the vaccination is not in the system</t>
  </si>
  <si>
    <t xml:space="preserve">لايتم تسليمنا تقارير الطبيه من تاريخ 27 اكتوبر - 7 نوفمبر </t>
  </si>
  <si>
    <t>We will not receive medical reports from October 27th to November 7th.</t>
  </si>
  <si>
    <t xml:space="preserve">لم يتم اضافة التطيعمات للطفله </t>
  </si>
  <si>
    <t>The child has not received any vaccinations.</t>
  </si>
  <si>
    <t xml:space="preserve"> لدي موعد الساعة ١١:١٠ وحظرت للعياده عند. الساعه ١٠:٥٦ وبعد جلوسي في الانتظار حظرت الممرضو برفقة ممرضة اخرى وتحدثت مع الدكتور انها اعادت له ممرضته ثم دخلوا عند الدكتور وانا انتظر وعد الساعة ١١:١٢ دخل طبيب اخر للعياده وخرجت الممرضه وقمت بالدخول للعيادة والتحدث مع الدكتور الذي برر ذلك انه كانت هناك استشاره بدون اي اعتذار ولو ان الدكتور بدلا من التبرير اعتذر لم اكن ارغب بالشكوى ولكن التبرير تصرف غير مقبول مما جعلني اغادر العياده . تم  ترك المريض ينتظر بدون وجود مريض اخر داخل العياده وفي حال وجود خلل يجب الاعتذار</t>
  </si>
  <si>
    <t>I had an appointment at 11:10 and arrived at the clinic at 10:56. After waiting, a nurse arrived with another nurse and spoke to the doctor, telling him she had sent her nurse back. They went in to see the doctor while I waited. At 11:12, another doctor entered the clinic, and the nurse left. I went into the clinic and spoke with the doctor, who explained that there had been a consultation without offering any apology. If the doctor had apologized instead of justifying his actions, I wouldn't have complained, but his explanation was unacceptable, which made me leave the clinic. The patient was left waiting without any other patients in the clinic. If there was a problem, an apology is necessary.</t>
  </si>
  <si>
    <t xml:space="preserve">حضر المريض والمرافق للعيادة وتم تلقي سوء معامله من قبل الطبيب ويفيد مرافق المريض بان المريض كان لديه فرط حركه وتم الطلب من الطبيب بااسلوب غير لائق بترك الجوال ورفع الصوت  . </t>
  </si>
  <si>
    <t>The patient and his companion came to the clinic and were mistreated by the doctor. The patient's companion stated that the patient had hyperactivity and asked the doctor in an inappropriate manner to put down his mobile phone and raise his voice.</t>
  </si>
  <si>
    <t>التطعيم</t>
  </si>
  <si>
    <t>the vaccination</t>
  </si>
  <si>
    <t xml:space="preserve">المستشفى يطالب المستفيد بمبلغ لاجراء عملية حصوة للغده اللعابية علما انه تم الغائها  ولم يتم اكمال الاجراء وتم الغاء الطلب من قبل شركة التأمين على افادة المستشفى ان الحاله لا تستدعي بتاريخ 11/11/2023 
</t>
  </si>
  <si>
    <t>The hospital is demanding payment from the patient for a salivary gland stone removal procedure, even though it was canceled and the procedure was not completed. The insurance company canceled the claim based on the hospital's statement that the case did not warrant it, dated 11/11/2023.</t>
  </si>
  <si>
    <t xml:space="preserve">عدم رفع الطلب لشركة التامين . </t>
  </si>
  <si>
    <t>Failure to submit the application to the insurance company.</t>
  </si>
  <si>
    <t xml:space="preserve">يفيد بانه تم دفع مبلغ عند الطبيب لتشخيص الحاله بشكل اوضح ولكن عند الدخول للعياده لم يتم الشرح ولا التشخيص كما هو مطلوب ولم يتم اعطاء  الخيارات العلاجيه للمريض وتم خروجي بدون اي استفاده من الزياره . </t>
  </si>
  <si>
    <t>He stated that he had paid a sum of money to the doctor for a clearer diagnosis of the condition, but upon entering the clinic, neither the explanation nor the diagnosis was given as required, and no treatment options were provided to the patient, and he left without any benefit from the visit.</t>
  </si>
  <si>
    <t xml:space="preserve">رفضت الموظفة رنا السعود المسؤولة عن الموافقات رفع طلب لشركة التأمين زعمًا منها بأن الدواء خارج التغطية التأمينية، قمت بالتواصل مع شركة التأمين وأفادوا بأن الدواء مغطى تأمينياً، وتم إبلاغها بذلك ولم تتجاوب وكانت تتعامل معي بطريقه غير مهنيه وليست اول مره اتلقى هذا التعامل منها وطلبت مني رفع شكوى عليها غير مباليه بما سوف يتم عمله لها . </t>
  </si>
  <si>
    <t>The employee, Rana Al-Saud, who is responsible for approvals, refused to submit a request to the insurance company, claiming that the medicine was outside the insurance coverage. I contacted the insurance company and they stated that the medicine was covered by insurance. She was informed of this and did not respond. She was dealing with me in an unprofessional manner, and this is not the first time I have received this treatment from her. She asked me to file a complaint against her, not caring about what would be done to her.</t>
  </si>
  <si>
    <t>اللقاح غير متوفر في النظام.</t>
  </si>
  <si>
    <t>the voccxine not avialble in the system.</t>
  </si>
  <si>
    <t>حضرت لصرف العلاج ولم يأتي رقمي في الشاشات ٦٠٩ اكثر من نصف ساعه وصل الرقم ٦٤٦ تواصلت مع الصيدلاني الذي يوزع الادوية وقلت له لم يتم صرف لي وبعدها وجهني للصيدلاني خالد وهنا بدأت سؤ التعامل حيث انه قال لي انتظر اجهز الوصفة انتظرت وهو ياخذ وصفات اخرى شخص بوصفه ومريض اخر بثلاث وصفات وعذره انه رجل كبير في السن وبعدها كلمته ومعي تذكرة الرقم اخذها مني وهو غضبان ورماها على الارض وكذلك
سئلني كم مقاس رجلي بينما ساعدي هو المتضرر وذهبت للدكتور احمد رسلان مشرف ولم يتم اي اتصال مع العلم تم شرح له كامل الموقف</t>
  </si>
  <si>
    <t>I went to collect my medication, but my number didn't appear on the screens. It took over half an hour for number 609 to appear. Then number 646 appeared. I contacted the pharmacist distributing the medications and told him I hadn't received my prescription. He then directed me to pharmacist Khaled, and that's where the poor treatment began. He told me to wait while he prepared the prescription. I waited while he took other prescriptions—one for one person and three for another—claiming the patient was elderly. Afterwards, I spoke to him, showing him my number slip. He angrily took it from me and threw it on the ground. He also asked me my shoe size, even though it was my forearm that was injured. I went to Dr. Ahmed Raslan, the supervisor, but he didn't contact me at all, despite explaining the entire situation to him.</t>
  </si>
  <si>
    <t>6.2.Assault  and Harassment</t>
  </si>
  <si>
    <t xml:space="preserve">موظفة تستخدم أسلوب توبيخ، وسخرية للمراجعين ومعي أنا أيضا. تم ملاحظة هذا الشي لمدة ربع ساعة فقط , وبشكل متكرر خصوصا أن المراجعين يكون منهم مريض عصبي ونفسي بانتظار ردكم والتوضيح . </t>
  </si>
  <si>
    <t>An employee used a reprimanding and mocking tone towards the clients, including me. This was observed for only fifteen minutes, and repeatedly, especially since some of the clients were suffering from nervous and psychological conditions. We await your response and clarification.</t>
  </si>
  <si>
    <t>الطبيب اخرني عن الموعد</t>
  </si>
  <si>
    <t>The doctor delayed my appointment.</t>
  </si>
  <si>
    <t xml:space="preserve">حضرت الى قسم الطوارى وكنت اعاني من الم شديد بالظهر ولم اتلقى الخدمة بالشكل المطلوب والمماطله بالخدمة من قبل المدير المناوب ومظفين الاستقبال وبعد التوجهه الى الغرفه تاخير من قبل الدكتور وتم خروجي من شدة الالم الى مستشفى اخر دون فائده من حضوري لمستشفى الحمادي . </t>
  </si>
  <si>
    <t>I came to the emergency department and I was suffering from severe back pain, but I did not receive the required service, and there was procrastination in the service by the duty manager and reception staff. After going to the room, there was a delay by the doctor, and I left due to the severity of the pain to another hospital without any benefit from my coming to Al-Hammadi Hospital.</t>
  </si>
  <si>
    <t>تم حجز موعد للمريض في الساعة 8:30 مساءً، لكن اتصلت به الممرضة في الساعة 5 مساءً وطلبت منه الحضور إن أمكن، إلا أنه رفض وأخبرها أنه لا يريد الحضور والانتظار طويلاً. وصل المريض إلى المستشفى كما هو مُحدد، وصُدم عندما أُخبر أن الطبيب سيأتي بعد 30 أو 40 دقيقة. طلب ​​المريض اتخاذ الإجراء المناسب بشأن شكواه.</t>
  </si>
  <si>
    <t>An appointment been booked at 8:30 p.m. but a nurse called the patient at 5 p.m. and asked him to come if possible, patient refused however and told her that he don’t want to attend and stay waiting for long. Patient arrived to hospital as been told and chocked by them telling him doctor will came after 30 or 40 min. patient asked for taking a suitable action regarding his complain.</t>
  </si>
  <si>
    <t>عدم رفع التطعيمات اكترونياً .</t>
  </si>
  <si>
    <t>Failure to upload vaccinations electronically.</t>
  </si>
  <si>
    <t xml:space="preserve">تم رفض طلب تمديد التنويم من قبل التامين رغم ان الطبيب المعالج قام برفع جميع المبررات الطبيه لتنويم وتوجهت لمدير العيادات الساعه 8:00 مساءُ صالح العبدان وإفاد بان خطاء موظف وسيتحقق من الموضوع وطلب مني الانصراف الى الغرفه وفي تمام الساعه الحاديه حضر الطبيب المعالج وافادتي بالخروج من الغرفه والمطالبه بمالغ مستحقه 2100 ريال دون توضيح ذلك من قبله . </t>
  </si>
  <si>
    <t>The insurance rejected my request to extend my stay, even though the attending physician had submitted all the medical justifications for my stay. I went to the clinic manager at 8:00 PM, Saleh Al-Abdan, and he stated that it was an employee's mistake and that he would investigate the matter. He asked me to leave for the room. At 11:00 PM, the attending physician arrived and told me to leave the room and to pay me 2100 riyals without explaining why.</t>
  </si>
  <si>
    <t xml:space="preserve">تم اعطائي محلول NORMAL SALINE 0.9% مع المضاد الحيوي  وتم ملاحظة ماهو مكتوب على المحلول ان مدة انتهاء صلاحيته 24 ساعه وبعد انتهاء الوقت لم يتم اخذه  تم الرجوع للموظف وتم ابلاغنا من قبله انه لا مانع من استخدامه وبعد طلب التغير تم تغير المحلول ولكن تم تغير الملاحظة المكتوبه عليه الى صالح الاستخدام لمدة 14 يوم بانتظار توضيحكم على ماتم ذكره من قبل المريضه . </t>
  </si>
  <si>
    <t>I was given NORMAL SALINE 0.9% solution with the antibiotic. It was noted that the solution had an expiry date of 24 hours. After the expiry date, it was not taken. We went back to the employee, and he informed us that there was no problem with using it. After requesting a change, the solution was changed, but the note written on it was changed to be good for use for 14 days. We await your clarification on what was mentioned by the patient.</t>
  </si>
  <si>
    <t xml:space="preserve"> تمت إفادة الأم بان خروج الطفل الساعة ٢ مساء بعد معرفة نتيجة ( الصفار في الطفل )  ولم تتم افادة الام بأن النتيجة سليمة حتى الساعة ٥:٣٠ مساء حيث تواصلت الأم مع الدكتور وأوضح  بان النتيجة سليمة ولابد بان يعرض الطفل على الاستشاري في الصباح  من الساعة ٩ الى الساعة ١٢صباحا 
وكانت تتحدث العربية والانجليزية ولم تفهم الأم الانجليزية بشكل واضح وابلغت الممرضة بسؤال الدكتور ومعاودة الاتصال بها وتم
التواصل مع الام بعدها لكنها لم تستطع الرد لظرف ما وتم تحويل سداد المبلغ المستحق من التامين الى الكاش لعدم رد الام على الاتصال بالرغم انتظارها حتى الساعة ٢ مساء .</t>
  </si>
  <si>
    <t>The mother was informed that the child would be discharged at 2 PM after the jaundice test results were available. However, she wasn't informed that the results were normal until 5:30 PM, when she contacted the doctor. He explained that the results were normal and that the child needed to see a consultant in the morning between 9 AM and 12 PM. The doctor spoke Arabic and English, but the mother didn't understand the English clearly. She asked the nurse to ask the doctor and call back. The mother was contacted afterward, but she was unable to answer due to unforeseen circumstances. The payment was then transferred from the insurance to cash because the mother didn't answer the call, despite waiting until 2 PM.</t>
  </si>
  <si>
    <t xml:space="preserve">عدم تسليم تقرير طبي </t>
  </si>
  <si>
    <t>Failure to submit a medical report</t>
  </si>
  <si>
    <t xml:space="preserve">قام المريض بتسجيل دخول للدكتور وأبلغته الموظفه بأمكانية دخوله  للدكتور مباشرة ولم تبلغه الموظفه انه على قائمة
الانتظار وقام بالانتظار لمدة اكثر من ساعة بالرغم من صعوبة الحالة وتم دخوله على الدكتور بعد الشكوى لمكتب علاقات المرضى ، حاليا يطالب المريض باتخاذ اجراء حازم بخصوص ماجرى.
</t>
  </si>
  <si>
    <t>The patient checked in to see the doctor, and the employee informed him that he could see the doctor directly. The employee did not inform him that he was on the waiting list, and he waited for more than an hour despite the seriousness of his condition. He was only seen by the doctor after complaining to the patient relations office. Currently, the patient is demanding that decisive action be taken regarding what happened.</t>
  </si>
  <si>
    <t>اتصلت الأم بالحضانة ثلاث مرات لكن لم يرد أحد حتى ذهب والد الطفل إلى الحضانة وطلب من ممرضة أن تأتي لأخذ الطفل بنفسه، وبعد أن دخلت الممرضة إلى الغرفة، رفعت صوتها وهي تسبّ الطفل ووالديه بينما كانت تدفع سرير الطفل بعنف.</t>
  </si>
  <si>
    <t>A mom called  nursery 3 times but no one respond till the baby’s father attended to nursery and asked a nurse to come to take the baby back by himself, and after the nurse came to the room, she raised her voice cursing the baby and his parents while pushing the baby`s bed violently.</t>
  </si>
  <si>
    <t>لم يتم اضافة تقرير فحص السلاح بالنظام الى الان .</t>
  </si>
  <si>
    <t>The weapon inspection report has not yet been added to the system.</t>
  </si>
  <si>
    <t xml:space="preserve">تم حجز موعد وتم ارسال رساله بالموعد وعند الحضور تم ابلاغي بعدم تواجد الطبيبه رانيا بهذا اليوم ويوجد هناك خطا بالحجز علما انه تم معرفة ذلك بعد الانتظار لمدة طويله وتم الخروج من المستشفى وعلما انه تم تكرار ذلك سابقا . </t>
  </si>
  <si>
    <t>An appointment was booked and a message was sent with the appointment. Upon arrival, I was informed that Dr. Rania was not present that day and that there was an error in the booking. This was discovered after waiting for a long time, and I left the hospital. This had happened before.</t>
  </si>
  <si>
    <t xml:space="preserve">تم مراجعه الطبيب بحاله حساسية ورفض إعطاء اي علاج وطلب الغاء الموعد وإرسال المريضه لدكتورة نسائية وعند مراجعه دكتورة دعد استغربت من هذا التصرف ورفعت ايميل بالموضوع وتم تحويل المريضه لقسم الطوارئ بعد تراجع حالتها بانتظار ردكم على ماتم ذكره . </t>
  </si>
  <si>
    <t>The doctor was consulted regarding an allergic reaction and refused to give any treatment, requesting that the appointment be canceled and the patient be sent to a gynecologist. When Dr. Daad was consulted, she was surprised by this behavior and sent an email about the matter. The patient was transferred to the emergency department after her condition deteriorated. We await your response regarding what has been mentioned.</t>
  </si>
  <si>
    <t xml:space="preserve"> التهاون في الفحص وعدم الاجابه بالشكل الواضح مما تسبب بدخول المريضه لحاله من الخوف والتوتر</t>
  </si>
  <si>
    <t>Negligence in the examination and failure to answer clearly caused the patient to enter a state of fear and anxiety.</t>
  </si>
  <si>
    <t xml:space="preserve">لم يتم اضافة تطعيم الولاده في النظام </t>
  </si>
  <si>
    <t>Birth vaccination has not been added to the system.</t>
  </si>
  <si>
    <t xml:space="preserve">تأخير في اصدار الاجازه </t>
  </si>
  <si>
    <t>Delay in issuing the leave</t>
  </si>
  <si>
    <t xml:space="preserve"> ابتلاني االله  بصرع بنتنا والذي يحتاج لعلاج يومي مرتين لعده سنوات وعند صرف زوجتي للعلاج بعد الكشف كانت الكميه ٥ علب  والصيدلي صرف ٤ فقط وعند سؤال زوجتي له عن العبوه الخامسه قال لزوجتي ( ايش الحكمه من صرف كل هذه الكميه هتخزنيها ) اصرت زوجتي علي استلام العبوه الخامسه حسب المكتوب في الوصفه وهو ماتم بالفعل . الرجاء الافاده عن تصرف الصيدلي بهذه الطريقه بالرغم من عدم تخصصه ووان الكميه محدده بالوصفه من قبل الطبيب ، وهل من حقه إبداء رأيه في الكميه المصروفة للمريض والتحدث بهذه الطريقة .</t>
  </si>
  <si>
    <t>God has afflicted my daughter with epilepsy, which requires twice-daily medication for several years. When my wife went to get the medication after her examination, the prescription was for five boxes, but the pharmacist only dispensed four. When my wife asked him about the fifth box, he said to her, "What's the point of dispensing this entire quantity? Are you going to hoard it?" My wife insisted on receiving the fifth box as written in the prescription, and that's what happened. Please advise on the pharmacist's behavior in this manner, given that he is not a pharmacist and the quantity was specified in the prescription by the doctor. Does he have the right to express his opinion on the quantity dispensed to the patient and to speak in this way?</t>
  </si>
  <si>
    <t>اشتكى مريض من رفض الدكتور محمد خان استقباله، على الرغم من أن طبيبه الرسمي يعمل كهواية.</t>
  </si>
  <si>
    <t>A patient complained about Dr. Mohammed khan refusing to receive him since his official doctor in avocation</t>
  </si>
  <si>
    <t xml:space="preserve">طلب الطبيب اخذ ابره تفجيريه لتكمله العلاج ورفض موظف قسم التامين رفع الطلب لشركة التامين بدون توضيح الاسباب . </t>
  </si>
  <si>
    <t>The doctor requested that I take a trigger shot to complete the treatment, but the insurance department employee refused to submit the request to the insurance company without explaining the reasons.</t>
  </si>
  <si>
    <t>تم طلب مبالغ اضافيه فيما يخص اجراء خدمه تم اجراءها في العمليه ( الاشعه ) علما بانه موافق عليها ضمن البكج بشكل كامل بتاريخ 26-11-2023 برقم الموافقه : 89467510 لكن تم رفع الاشعه بكود منفصل , والعمليه ذاتها سيتم اجراءها بعد اسبوعين</t>
  </si>
  <si>
    <t>Additional charges were requested for a service performed during the procedure (X-ray), even though it was fully approved within the package on 26-11-2023 under approval number: 89467510. However, the X-ray was uploaded with a separate code, and the procedure itself will be performed in two weeks.</t>
  </si>
  <si>
    <t xml:space="preserve">تفاصيل الشكوى كانت بخصوص الدكتورة شيماءعلي حيث تم حجز الموعد الساعة 2:15 مساءً ولم احضر في نفس الوقت وهذا غلطي وأقر به ولكن بعد وصولي انتظرت حتى الساعة الثالثة والنصف تقريبًا لوجود مريضة لديها وانتظر مريض آخر بجانبي وعندما خرجت المريضة خرجت بعدها الدكتورة مباشرة وعند الحديث معها من المريض الذي بجانبي لأجل شرح مشكلتنا لم يتم الرد علينا وتجاهلنا ولم نسمع اعذار مطمئنة او كلام يرضي المرضى ،حيث اقر المريض الذي بجانبي بأنتظاره لأكثر من ساعة ونصف وعندما علمت بأن هذه هي طريقتها بالتعامل مع المرضى لم استطع الاكمال والدخول إليها وخروجي من المستشفى لأنني مرتبط بأشياء أخرى ولا استطيع الانتظار كما إنتظر المريض السابق.  
</t>
  </si>
  <si>
    <t>The details of the complaint were regarding Dr. Shaimaa Ali, as the appointment was booked for 2:15 PM and I did not arrive at the same time, and this is my mistake and I admit it. However, after I arrived, I waited until about 3:30 PM because she had a patient, and another patient waited next to me. When the patient left, the doctor came out immediately after her. When the patient next to me spoke to her to explain our problem, she did not respond to us and ignored us, and we did not hear any reassuring excuses or words that would satisfy the patients. The patient next to me admitted that he waited for more than an hour and a half, and when I learned that this is her way of dealing with patients, I could not continue and go into her office and I left the hospital because I have other things to do and I cannot wait as the previous patient waited.</t>
  </si>
  <si>
    <t xml:space="preserve">تم ابلاغي من قبل الطبيب بالحضور لعمل اشعه ومن ثم يتم تحديد الاجراء المطلوب للضرس وعند الحضور لعمل اجراء الاشعه المقرره والدفع تم دفع مبلغ اخر لاجراء خلع الضرس دون ابلاغي او التوضيح من قبل الموظف وعند مراجعه مستشفى اخر يتم ابلاغي بعمل الاجراء لخلع الضرس سابقا وهذا غير صحيح وعند الرجوع للمستشفى تم ارجاع مبلغ نسبة التحمل فقط مطلوب ارجاع مبلغ الاجراء كامل اوالغاء الموافقه .
 </t>
  </si>
  <si>
    <t>I was informed by the doctor to come for an X-ray, after which the required procedure for the tooth would be determined. Upon coming for the scheduled X-ray procedure and paying, another amount was paid for the tooth extraction procedure without informing me or explaining it to me by the employee. When I went to another hospital, I was informed that the procedure for tooth extraction had been done previously, which is incorrect. Upon returning to the hospital, only the amount of the deductible was refunded. I am required to refund the full amount of the procedure or cancel the approval.</t>
  </si>
  <si>
    <t xml:space="preserve">Closed </t>
  </si>
  <si>
    <t xml:space="preserve"> حضرت بوالدي قسم الطوارئ اثر ارتفاع في السكر حيث تاخر الطبيب ثم بعد الحضور لم يفحص السكر وطلب تحليل ولم يتم حضور موظف لاخذ التحليل وخرجت بوالدي مسرعا لمستشفى اخر وبعد اسعاف والدي رجعت اطلب المبلغ و رفض المدير المناوب بحجة ان الطبيب زار المريض علما انه لم يتم عمل اي اجراء طبي . </t>
  </si>
  <si>
    <t>I took my father to the emergency department due to a rise in blood sugar. The doctor was late, and after he arrived, he did not check the blood sugar and ordered a test. No employee came to take the test, so I rushed my father to another hospital. After my father was treated, I went back to ask for the money, and the on-duty manager refused, claiming that the doctor had visited the patient, even though no medical procedure had been performed.</t>
  </si>
  <si>
    <t>اللقاح غير متوفر في النظام رقم تعريف الطفل: ١٢١١٩٥٠٧٩٣</t>
  </si>
  <si>
    <t xml:space="preserve">The vaccine is not available in the system ID FOR BABY : 1211950793 </t>
  </si>
  <si>
    <t>مي سليمان الدخيل</t>
  </si>
  <si>
    <t xml:space="preserve">تم التوجهه الى الطوارى وكانت حالة الطفل طارئه ( نقص اكسجين ) ولم يتم استقبال الحالة لعدم توفر سرير </t>
  </si>
  <si>
    <t>The child was taken to the emergency room and his condition was critical (oxygen deficiency), but he was not admitted due to the lack of available beds.</t>
  </si>
  <si>
    <t>حضرت لاختبار السمع ودفعت قيمة المخدر لدى الصيدلية، الا ان النتيجة لم تكن دقيقة بسبب خلل في جهاز تخطيط السمع، واعطينا موعد بديل الا اننا ابلغنا بلزوم دفع قيمة المخدر. كيف نلزم بدفع قيمة المخدر ولسنا نحن من تسبب بالخلل الحاصل في جهاز التخطيط .</t>
  </si>
  <si>
    <t>I went to the pharmacy for a hearing test and paid for the anesthetic, but the result was inaccurate due to a malfunction in the hearing test machine. We were given an alternative appointment, but were told we still had to pay for the anesthetic. How can we be required to pay for the anesthetic when we are not the ones who caused the malfunction in the testing machine?</t>
  </si>
  <si>
    <t xml:space="preserve">تم تكرار حضوري للدكتوره سحر وفي كل مره احضر لا يتم الحضور للعياده على الوقت وتم تكرار ذلك وعند الاستفسار عن وقت حضورها يتم ابلاغي بالانتظار لم يتم ذكر سبب او مبرر للتاخير علما انها تكون متواجده بالمستشفى . </t>
  </si>
  <si>
    <t>I have repeatedly visited Dr. Sahar, and each time I attend, she does not arrive at the clinic on time. This has happened repeatedly, and when I inquire about her arrival time, I am told to wait. No reason or justification for the delay has been mentioned, even though she is present at the hospital.</t>
  </si>
  <si>
    <t xml:space="preserve">تأخير في رفع اجازة المرافق </t>
  </si>
  <si>
    <t>Delay in lifting the accompanying person's leave</t>
  </si>
  <si>
    <t xml:space="preserve">لديها اجازه لم تصدر حتى الان </t>
  </si>
  <si>
    <t>She has a leave of absence that has not yet been issued.</t>
  </si>
  <si>
    <t>عيادات التخدير</t>
  </si>
  <si>
    <t xml:space="preserve">اجريت عملية قبل شهرين وبعد العملية باسبوع ازال الدكتور ابو قنايا الدعامات الانفية بدون اجراء تنظيف للأنف لانها من مسوؤلية الدكتور ماجد، وبعد شهر راجعت عند الدكتور واشتكيت من كثرت الافرازات في الحلق ولم يتم الكشف بالمنظار وطلبت تنظيف واخبرني انه غير مهم، والان بعد شهرين اصبح لدي تعفن في الانف شديد ورائحة قوية، اخذت موعد عند الدكتور وتم الغاءه، طلبت دكتور اخر والجيمع يرفض التنظيف لانه من مسوؤلية الدكتور  ماجد الذي اجرى العملية. اود سرعة الرد واتخاذ علاج باقرب وقت لانها حالتي طارئة . </t>
  </si>
  <si>
    <t>I had surgery two months ago. A week after the procedure, Dr. Abu Qanaya removed the nasal stents without cleaning my nose, claiming it was Dr. Majed's responsibility. A month later, I went back to the doctor complaining of excessive throat discharge. He didn't perform an endoscopy, and when I requested cleaning, he told me it wasn't necessary. Now, two months later, I have a severe nasal infection and a strong odor. I made an appointment with the doctor, but it was canceled. I asked for another doctor, but they all refused to clean my nose, saying it was Dr. Majed's responsibility since he performed the surgery. I urgently need a response and treatment as soon as possible because my case is critical.</t>
  </si>
  <si>
    <t>‎1818498</t>
  </si>
  <si>
    <t xml:space="preserve">تم رفض اعطائي تقارير طبيه </t>
  </si>
  <si>
    <t>I was refused medical reports</t>
  </si>
  <si>
    <t xml:space="preserve">تأخير باصدار اجازة المرافق </t>
  </si>
  <si>
    <t>Delay in issuing the accompanying person's permit</t>
  </si>
  <si>
    <t xml:space="preserve">لم يتم ادخال اجازه المريض للمنصه </t>
  </si>
  <si>
    <t>The patient's leave was not entered into the platform.</t>
  </si>
  <si>
    <t xml:space="preserve">تم الحضور الى قسم الطوارئ وتمت الافادة ان التامين لايغطي رغم تغطيته بمستشفى الحمادي </t>
  </si>
  <si>
    <t>I went to the emergency department and was informed that the insurance does not cover it, despite being covered at Al Hammadi Hospital.</t>
  </si>
  <si>
    <t xml:space="preserve">تأخير في رفع الاجازة المرضية </t>
  </si>
  <si>
    <t xml:space="preserve">لم يتم اصدار اجازة المرافق حتى الان </t>
  </si>
  <si>
    <t>The accompanying person's permit has not yet been issued.</t>
  </si>
  <si>
    <t>المريضة تشكو من ممرضات وحدة العناية المركزة اللواتي لا يكترثن لحالتها ويؤذينها عند إعطائها الحقنة بطريقة خاطئة.</t>
  </si>
  <si>
    <t>Patient complains about ICU`nurses who don’t care about the patient situation and hart her when putting injection in a bad way.</t>
  </si>
  <si>
    <t>تأخير في إصدار الإجازه .</t>
  </si>
  <si>
    <t>There was a delay in issuing the leave.</t>
  </si>
  <si>
    <t>nurse of Dr.Daad</t>
  </si>
  <si>
    <t>كان لدي موعد يوم السبت الماضي، وعاملتني الممرضة معاملة سيئة كالعادة عند زيارة هذه العيادة، فقد صرخت في وجهي عندما سألتها عن شيء ما، وعاملتني معاملة سيئة عندما طلبت المساعدة.</t>
  </si>
  <si>
    <t>I had an appointment last Saturday and the nurse treated me badly as always happened when visiting this clinic, she shouting over my face when ask her about something and treat me badly when asking for help</t>
  </si>
  <si>
    <t>تقدمت المريضة بشكوى ضد الأطباء (الدكتور علي عباس، الدكتور سعيد) الذين رفضوا إخراجها من وحدة العناية المركزة، وذلك على الرغم من موافقة طبيبها المعالج على خروجها، ودون توضيح السبب.</t>
  </si>
  <si>
    <t>Patient raises a complain about doctors (Dr.Ali Abbas,Dr.Said) who refuses to discharge the patient of ICU 
even with agreement of her official doctor to be out without clearifing the reason</t>
  </si>
  <si>
    <t xml:space="preserve"> عندي الم باذني ورحت لمستوصف صحي  وتم ابلاغي بضرور التوجه للاستشاري لوجود  شي غريب بالاذن وعند زياة الطبيب احمد قعقع تم الكشف بالعين المجرده من قبل الطبيب المعالج وابلاغي بعدم وجود شي علم اني ابلغته اني اعاني من الم شديد وتم ابلاغ بوجود شي داخل الاذن ويحتاج لتشخيص ادق لم يتم الاخذ بكلامي من قبله حيث انه يسبب لي الدوخه في بعض الاوقات ل تم اعطائي مسكن فقط وتكرار بعدم وجود شي وتم مرور اسبوع والى الان الالم موجود . </t>
  </si>
  <si>
    <t>I have pain in my ear and I went to a health clinic and I was told that I needed to go to a consultant because there was something strange in my ear. When I visited Dr. Ahmed Qaqa, the doctor examined me with the naked eye and told me that there was nothing, even though I told him that I was suffering from severe pain. He told me that there was something inside my ear and that it needed a more accurate diagnosis. He did not take my words into account, as it causes me dizziness at times. He only gave me a painkiller and repeated that there was nothing. A week has passed and the pain is still there.</t>
  </si>
  <si>
    <t xml:space="preserve">تم سوال موظف مكتب التنويم عن المبلغ المادي وأفادتني بأن مبلغ العمليه ( تقريباً ٦٠٠٠ ) تقريباً !! اجل مين يعطيني الاكيد اذا هي تقول تقريباً ! وقالت لي التحاليل والعلاجات مو محسوبه من ضمن المبلغ قلت لها بكم قالت التحاليل اللي قبل العمليه مبلغها ( ٦٠٠ ) وتفاجأت عند دخولي للطوارىء تقولي الدكتوره سوو اجراءات التنويم والتحاليل وعلي بدفع ( 1200 ريال ) دبل المبلغ المذكور من قبل الموظفة سابقا </t>
  </si>
  <si>
    <t>I asked the admissions office employee about the cost, and she told me the surgery would cost approximately 6000 riyals! So who can give me a definite answer if she's saying "approximately"? She also told me that tests and treatments weren't included in the total. I asked her how much, and she said the pre-operative tests cost 600 riyals. I was shocked when I went to the emergency room and the doctor told me to complete the admission procedures and tests, and that I would have to pay 1200 riyals – double the amount the employee had previously stated.</t>
  </si>
  <si>
    <t xml:space="preserve">تم التحدث مع موظفة  التنويم لاخذ تفاصيل العمليه من تعليمات قبل العمليه ولم يتم توضيح او شرح التعليمات ماقبل العمليه فيما يخص ( الاكل ، الشرب ، التدخين )لم يتم ابلاغي بما هو مسموح او ممنوع قبل الاجراء علما انها اول عمليه اقوم بعملها ليس لدي خبره سابقه وماعندي ادنى فكره عن اي شي ، ثانياً سألتها عن المبلغ المادي وأفادتني بأن مبلغ العمليه ( تقريباً ٦٠٠٠ ) تقريباً !! اجل مين يعطيني الاكيد اذا هي تقول تقريباً ! وقالت لي التحاليل والعلاجات مو محسوبه من ضمن المبلغ قلت لها بكم قالت التحاليل اللي قبل العمليه مبلغها ( ٦٠٠ ) وتفاجأت عند دخولي للطوارىء تقولي الدكتوره سوو اجراءات التنويم والتحاليل وعلي بدفع ( 1200 ريال ) دبل المبلغ المذكور من قبل الموظفة سابقا لماذا يتم طلب المريض  ضعف المبلغ وهو بحاله طارئه </t>
  </si>
  <si>
    <t>I spoke with the admissions officer to get details about the procedure and pre-operative instructions. However, these instructions regarding eating, drinking, and smoking were neither explained nor clarified. I wasn't informed about what was allowed or prohibited before the procedure, even though it was my first surgery and I have no prior experience or knowledge of anything. Secondly, I asked about the cost, and she told me it was approximately 6000 riyals! How can I be sure if she's just saying "approximately"? She also said that tests and treatments weren't included in the price. I asked how much, and she said the pre-operative tests cost 600 riyals. I was shocked when I arrived at the emergency room to find the doctor telling me to complete the admission procedures and tests, and that I would have to pay 1200 riyals – double the amount the admissions officer had previously stated. Why is a patient being asked to pay double when they are in an emergency situation?</t>
  </si>
  <si>
    <t xml:space="preserve">عند الحضور للزياره الثالثه للطبيبه قامت الدكتورة باضافة تحاليل الزيارة السابقه للمريضه دون الفحص او دخول المريض للعياده علما انه تم التأكد من ذلك من قبل مدير العيادات وتم رفض استقبالنا من قبل الطبيبه المعالجه بعد ذلك  . </t>
  </si>
  <si>
    <t xml:space="preserve">تم دفع مبلغ 15000 ريال شامل العمليه والتنويم حسب ماوضح لنا مكتب التنويم وبلغني بان المبلغ شامل العمليه والتنويم ولم اعطى خبر بان احتمال يكون فيه مبالغ اضافيه وتم الاتفاق ودفع المبلغ كامل. واجرئيتي العمليه للمريضه . وتفاجئت اليوم الظهر باتصال من الماليه . يفيدني بان لدي مبلغ 6000 ريال اضافي ولابد من دفعه علمًا لم ابلغ من اي قسم بالمستشفى بان احتمال فيه مبالغ اضافية  بان الطبيب قام باستخدام ادوات اضافيه ليس لدي علم فيها  علما انه على اطلاع كامل على الحاله قبل عمل الاجراء والمفترض انه على علم كامل بما سوف يتم عمله اريد التوضيح من قبل الطبيب ان وجد اجراءات طبيه اخرى تم عملها بدون ابلاغ المريضه بانتظار التوضيح  من قبلكم .  </t>
  </si>
  <si>
    <t>I paid 15,000 riyals, including the surgery and hospitalization, as explained by the admissions office. They informed me that the amount covered both the surgery and hospitalization, and I wasn't informed that there might be additional charges. The agreement was made, and I paid the full amount. I performed the surgery on the patient. This afternoon, I was surprised to receive a call from the finance department informing me that I owe an additional 6,000 riyals that must be paid. I was not informed by any department in the hospital about the possibility of additional charges, or that the doctor used extra instruments I wasn't aware of. He was fully informed about the patient's condition before the procedure and should have been fully aware of what was going to be done. I would like clarification from the doctor if any other medical procedures were performed without informing the patient. I await your explanation.</t>
  </si>
  <si>
    <t>قبل الدخول للعمليه لم يتم افادتي فيما يخص تعليمات قبل العمليه ولم يتم توضيح او شرح لي  فيما يخص ( الاكل ، الشرب ، التدخين ) لم يتم ابلاغي بما هو مسموح او ممنوع قبل الاجراء علما انها اول عمليه اقوم بعملها ليس لدي خبره سابقه وماعندي ادنى فكره عن اي شي</t>
  </si>
  <si>
    <t>Before the procedure, I received no pre-operative instructions, and no explanation was given regarding food, drink, or smoking. I wasn't informed of what was allowed or prohibited before the procedure, even though it was my first surgery and I had no prior experience or any prior knowledge.</t>
  </si>
  <si>
    <t xml:space="preserve">تم ابلاغي من قبل طبيب الطوارئ سيتم اصدار اجازه لمدة يومين ولم يتم اصداراها الى الان </t>
  </si>
  <si>
    <t>I was informed by the emergency room doctor that I would be given a two-day leave, but it hasn't been issued yet.</t>
  </si>
  <si>
    <t xml:space="preserve"> تم ولاده الطفل محمد عبدالرحمن الحربي و تم الكشف عليه من قبل الدكتور محمد سعد المناصير و تم الزياره بعد 7 ايام ايضا و بعد شهر ولم يذكر لنا الطبيب ان خصيتين الطفل لم تكن في مكانها الطبيعي  ، وبعد مراجعة مستشفى اخر تم ابلاغنا بوجود مشكله في الاعضاء التناسليه ويجب مراجعة الطبيب المعالج للحاله حيث انه تم ابلاغي بتشخيص اخر بضرورة القيام بما يلزم في علاج الطفل والتدخل الطبي بما يلزم حالته انتظار الرد من قبلكم علما انه تم ارفاق التقرير يوضح حالة الطفل ارجو الاطلاع عليه .</t>
  </si>
  <si>
    <t>The child, Muhammad Abdulrahman Al-Harbi, was born and examined by Dr. Muhammad Saad Al-Manasir. He was visited again after 7 days and again after a month, and the doctor did not mention that the child's testicles were not in their normal position. After visiting another hospital, we were informed that there was a problem with the reproductive organs and that we should consult the treating physician, as I was informed of another diagnosis and the need to do what is necessary to treat the child and the medical intervention required for his condition. We await your response, noting that the report explaining the child's condition has been attached. Please review it.</t>
  </si>
  <si>
    <t>تفيد المريضة بأنه تم الطلب من المريضة التوجة لقسم الصدرية وعمل  اشعه  من قبل طبيبة التخدير سلوى مع عدم طلب الطبيب وعدم حاجة المريضة لذلك.</t>
  </si>
  <si>
    <t>The patient reports that she was asked to go to the chest department and have an X-ray done by the anesthesiologist Salwa, without the doctor's request and without the patient needing it.</t>
  </si>
  <si>
    <t>تأخير في إصدار إجازة مرافق بتاريخ (16/12_17/12)2023</t>
  </si>
  <si>
    <t>Delay in issuing a companion's leave of absence dated (12/16-12/17) 2023</t>
  </si>
  <si>
    <t xml:space="preserve">مطالبة مالية باسترجاع 2979 ريال سعودي حيث لم يتم تزويد المريضة بالمبلغ حتى الان </t>
  </si>
  <si>
    <t>A financial claim for the return of 2979 Saudi Riyals, as the patient has not yet been provided with the amount.</t>
  </si>
  <si>
    <t>تأخير في اصدار إجازة مرضية.</t>
  </si>
  <si>
    <t>Delay in issuing sick leave.</t>
  </si>
  <si>
    <t>تأخير في اصدار إجازة مرضية مدتها شهر.</t>
  </si>
  <si>
    <t>A delay in issuing a one-month sick leave certificate.</t>
  </si>
  <si>
    <t xml:space="preserve">تم رفع طلب للتنويم وطلب التأمين اضافة تفاصيل عن الحاله ولم يتم الرد من المستشفى وبعد ذلك تم رفع طلب اخر للتنويم وتم بالفعل التنويم لمدة 5 ايام وواجراء مايتطلب للحاله وبعد انتهاء المدة تم اكمال اجراءات الخروج ولم يتم مطالبتي باي مبلغ مالي وبعد اسبوعين يتم التواصل معي من قبل قسم الماليه وطلب سداد مبالغ بقسمة 27 الف تقريبا لم يتم توضيح ذلك وقت التنويم او اثثناء الخروج لماذا بعد خروج المريض باسبوعين تتم اكتشاف هذي الاشكاليه والمبالغ علما انه لم يصلني اي رسائل من قبل شركة التأمين بالرفض ولم يتم رفض الخطة العلاجيه كما ذكر المستشفى بعد الرجوع لشركة التأمين وابلاغي بالموافقه من قبلهم على تغطية الحالة بوجود جميع المستندات التي تثبت ذالك . </t>
  </si>
  <si>
    <t>A request for admission was submitted, and the insurance company requested additional details about the case, but the hospital did not respond. After that, another request for admission was submitted, and I was admitted for 5 days, and the necessary procedures were carried out for the case. After the end of the period, the discharge procedures were completed, and I was not asked for any amount of money. After two weeks, I was contacted by the finance department, and they asked me to pay amounts divided into two parts, approximately 27,000. This was not explained at the time of admission or during discharge. Why is this problem and the amounts discovered two weeks after the patient's discharge, knowing that I did not receive any messages from the insurance company rejecting the treatment plan, and the treatment plan was not rejected as the hospital stated, after contacting the insurance company and informing me of their approval to cover the case, with all the documents proving that.</t>
  </si>
  <si>
    <t>البلاغ غير واضح بانتظار الرد</t>
  </si>
  <si>
    <t>The report is unclear; we await a response.</t>
  </si>
  <si>
    <t>التطعيم غير متوفر في النظام</t>
  </si>
  <si>
    <t>.vaccination not available on the system</t>
  </si>
  <si>
    <t xml:space="preserve">تم التوجه للاداره واحضار الوكاله وتم ابلاغي من  قبلهم بعدم وجود اي تقارير للوفاه علما بضرورة تسليمي التقرير للبنك وبانتظار ردكم .. </t>
  </si>
  <si>
    <t>I went to the administration and brought the power of attorney, and they informed me that there were no death reports, noting that I needed to submit the report to the bank. I am awaiting your response.</t>
  </si>
  <si>
    <t>5.1.Patient-staff  Communication</t>
  </si>
  <si>
    <t xml:space="preserve">تم رفض صرف TIRZEPATIDE (MOUNJARO) 15MG INJ PFP من قبل الطبيب بدون توضيح الاسباب </t>
  </si>
  <si>
    <t>The doctor refused to prescribe TIRZEPATIDE (MOUNJARO) 15MG INJ PFP without providing any reasons.</t>
  </si>
  <si>
    <t xml:space="preserve">تم صرف TIRZEPATIDE (MOUNJARO) 12.5MG لمدة اربع اشهر وبعد تواصل الصيدلاني مع الدكتور تم تغير الوصه لشهر واحد </t>
  </si>
  <si>
    <t>TIRZEPATIDE (MOUNJARO) 12.5MG was prescribed for four months, but after the pharmacist contacted the doctor, the prescription was changed to one month.</t>
  </si>
  <si>
    <t>تم رفض مرافقة والد الطفل من قبل الاداره  بالرغم من ان المرافق يعيش خارج مدينة الرياض وبالتحديد في منطقة الجوف ويصعب عليه الذهاب والابتعاد عن ابنه هذه المسافة الطويلة وهو في هذه الحالة الحرجه باانتظار ردكم  ..</t>
  </si>
  <si>
    <t>The administration refused to allow the child's father to accompany him, even though he lives outside Riyadh, specifically in the Al-Jawf region, and it is difficult for him to travel such a long distance away from his son in this critical situation. We await your response.</t>
  </si>
  <si>
    <t xml:space="preserve"> تمت مراجعة الطبيب مرتين خلال فترات متباعدة وفي كلا المرتين لم يتم الاستفادة بسبب انه يطلب
تحاليل ويتم ارسالها للتأمين ويتم رفضها دائما وفي المرة الاخيرة تم الرفع اكثر من ثلاث مرات وتم رفضهم وعند
الاتصال بشركة التأمين تمت الافادة ان شرح الطبيب لم يكن كافي للحصول على الموافقة مع العلم انه في المرتين تم
الذهاب الى مستشفى اخر وتم عمل المطلوب بكل سهولة ويسر ودون اي تعقيد مع العلم بأني اطلعته عند حضوري للمرة الثانية 
على تحاليل سابقة وشرحت له الحالة ، واطالب حاليا باسترجاع مبلغ الزيارتين لعدم الاستفادة.
</t>
  </si>
  <si>
    <t>I consulted the doctor twice at widely spaced intervals, and both times I received no benefit because he requested tests, which were then sent to the insurance company and consistently rejected. On my last visit, I submitted the requests more than three times, and each time they were rejected. When I contacted the insurance company, they stated that the doctor's explanation was insufficient for approval. It's worth noting that on both occasions, I went to another hospital where the necessary procedures were performed easily and smoothly, without any complications. Furthermore, during my second visit, I showed the doctor previous test results and explained my situation. I am now requesting a refund for both visits due to the lack of benefit.</t>
  </si>
  <si>
    <t xml:space="preserve">تم حجز موعد لأبني مع دكتور محمد سمير رحال أنف وأذن وحنجرة وذلك بناء على طلب طبيب الاطفال
الذي تم مراجعة أبني له سابقا لكن وردني اتصال من المستشفى ورسالة نصية يوم الخميس ٢١ ديسمبر تفيد بإلغاء الموعد مع الدكتور سمير رحال وبالتواصل معهم اتضح بأن الدكتور لديه عمليات وبناء عليه تم حجز موعد أخر جديد مع الدكتور المتوفر بنفس الوقت للموعد
السابق وهو الدكتور / محمود ابو قنابا ، حيث تم حضور الموعد وحسب الوقت المحدد إلا أنه طال الانتظار عند
العيادة واستقبل ما يقارب ٤ أو ٥ مراجعين  لعيادته ونحن مازلنا بالانتظار ، ( مع الأخذ بالعلم
باننا مرتبطين بموعد دكتور الاطفال بعده وتم الانتظار حتى الساعة ١١.٢٠ ص عندها تم استقبال مريض مقعد 
 وادخاله للدكتور محمود ابو قنايا و تكلمت مع ممرضة الدكتور واخبرتها بأن لدينا موعد وقد تجاوز الوقت لأكثر من ٤٥ دقيقة أو أكثر ونحن بالانتظار فكان ردها بأن الطبيب هو من يختار من يدخل عليه فصبرت والتزمت الصمت حتى تم خروج المريض المقعد واستقبل بعده مريضين اخرين وعاودت التواصل مع الممرضة فقالت لي تحدث مع الطبيب مباشرة ، فطرقت الباب مع دخول المريض الاخر وقلت له اني
حضرت بالوقت المحدد وصبرت كثيرا و بأن لدي مواعيد اخرى مع اطباء اخرين فليس من
المعقول الانتظار كل هذا الوقت، فكان رده لي حرفيا  ما يليه : ( روح شوف الاطباء اللي انتا مرتبط معاهم وخلص
وارجعلي! ) فرددت بلا واني ساقوم بإلغاء الكشف وتقديم شكوى لعدم احترام المواعيد ، وخرجت وتم استرجاع قيمة الكشف وتقديم الشكوى لسوء المعامله.
</t>
  </si>
  <si>
    <t>An appointment was booked for my son with Dr. Mohamed Samir Rahal, ENT specialist, at the request of the pediatrician he had previously seen. However, I received a call and text message from the hospital on Thursday, December 21st, informing me that the appointment with Dr. Samir Rahal had been canceled. Upon contacting them, it was discovered that the doctor had surgeries scheduled. Consequently, a new appointment was booked with the doctor available at the same time as the previous appointment, Dr. Mahmoud Abu Qanaba. I arrived at the appointment on time, but the wait at the clinic was very long. He saw approximately four or five patients while we were still waiting. (Note that we had an appointment with the pediatrician afterward.) We waited until 11:20 AM when a disabled patient was seen by Dr. Mahmoud Abu Qanaba. I spoke with the doctor's nurse and informed her that we had an appointment and that we had been waiting for over 45 minutes. Her response was that the doctor chooses who sees him. I remained patient and silent until the disabled patient was seen. He then saw two more patients. I contacted the nurse again, and she told me to speak to the doctor directly. I knocked on the door as the other patient entered and told him that I had arrived on time and had been very patient, and that I had other appointments with other doctors, so it wasn't reasonable to wait this long. His exact response was: "Go see the doctors you have appointments with and finish them, then come back to me!" I replied that I would cancel the appointment and file a complaint for not respecting appointments. I left, received a refund for the appointment, and filed a complaint for mistreatment.</t>
  </si>
  <si>
    <t>لم تتم عملية خلع ضرس العقل وقام مقدم الخدمة بفوترة العملية و باخذ مبلغ العملية من التامين ويرفض ارجاع المبلغ ويلزمونني باقامة العملية لديهم بحجة لا نستطيع ارجاع المبلغ مرفق اقرار الدكتور بعدم اقامة العملية والفاتورة التي اصدروها بانني اجريت العملية.</t>
  </si>
  <si>
    <t>The wisdom tooth extraction was not performed, and the service provider billed for the procedure and took the amount from the insurance. They refuse to refund the amount and force me to have the procedure done with them under the pretext that we cannot refund the amount. Attached is the doctor’s declaration that the procedure was not performed and the invoice they issued stating that I had the procedure done.</t>
  </si>
  <si>
    <t>لم يتم توضيح للاجراءات المطلوبة والاسباب وعدم رفع طلب لاشعة MRI وابرة الرئة  وعدم افادة شركة التأمين الطبي بذلك، مما ادى الى رفض الموافقة الطبية عدة مرات، حيث ان الاسباب الموضحه بالتقرير المرفوع لاتعكس الإجراءات التي سيقوم بها المستشفى فعلياً لحالة زوجتي الطبية والتي تستدعي ان تكون (تحت الملاحظة) كونها حامل في الاسبوع ٣١ ولديها نزول في المشيمه مع وجود احتمالية الولادة المبكرة، والتي لم تذكر في التقرير بالشكل الذي ذكر لنا من خلال الاطباء بانتظار اضافة كافة المعلومات المطلوبه للموافقه من قبل التأمين.</t>
  </si>
  <si>
    <t>The required procedures and reasons were not clarified, and no request was submitted for an MRI scan and lung injection, nor was the medical insurance company informed of this, which led to the medical approval being rejected several times. The reasons explained in the submitted report do not reflect the procedures that the hospital will actually carry out for my wife's medical condition, which requires her to be (under observation) as she is 31 weeks pregnant and has placenta previa with the possibility of premature birth, which was not mentioned in the report in the manner that was mentioned to us by the doctors. We are waiting for the addition of all the information required for approval by the insurance.</t>
  </si>
  <si>
    <t xml:space="preserve">تم طلب رفع احاله لضرورة احتياج الحاله علما تم ابلاغي بعدم وجود دكتور متخصص لحالة الوالده لدى المستتشفى وحالة المريضه في تدهور وتم التوجه للمدير المناوب فيما يخص الاحاله السابقه وبانتظار الرد   . </t>
  </si>
  <si>
    <t>A referral was requested due to the urgent need for the case. I was informed that there was no specialist doctor for my mother's condition at the hospital, and the patient's condition is deteriorating. I contacted the duty manager regarding the previous referral and am awaiting a response.</t>
  </si>
  <si>
    <t>التطعيم غير متوفر في النظام. رقم تعريف الأم: 1084124492Lulwah / رقم تعريف الطفل: 1212127011 sahaab ملف الطفل: 0030299821</t>
  </si>
  <si>
    <t>vaccination not available on the system  ID for mom : 1084124492Lulwah/ ID for baby:1212127011 sahaab baby file:0030299821</t>
  </si>
  <si>
    <t>لم يتم اضافة اجازة المرافق بتاريخ 12/14 , 12/17</t>
  </si>
  <si>
    <t>The accompanying person's leave was not added on 12/14 and 12/17.</t>
  </si>
  <si>
    <t xml:space="preserve"> تم استقبالنا والدفع كاش لعدم توافر تأمين في المستشفي حيث استقبلتنا دكتورة دعاء واخذت منا فحوصات
المستوصف السابق وطلبت فحوصات جديدة وطلبت سونار وتم الدفع كاش وتم تحويلنا علي غرفة ١٤ للسونار
قامت دكتورة السونار بعمل سونار مهبلي للمريضه وهي حامل بالشهر السابع وتسبب ذلك في ألم وصراخ ورجعنا للدكتورة دعاء لم نجدها وغادرت بدون إعلامنا  بمواعيد دوامها و اضطررنا للمغادرة  وبعد ساعة من عمل السونار حدث نزيف واضطررنا للذهاب لمستشفي آخر ودخلنا الطوارئ واكتشفنا ان سبب الألم هو انقباض للرحم مشابه للدورة او الطلق بسبب النزيف والجرح الموجود بسبب السونار المهبلي وتم عمل تخطيط للجنين وبناء علية تم حجزنا في مستشفي آخر لمدة ٤٨ ساعة الي ان استقرت الحالة وسمحوا لنا بخروج مؤقت مع عمل متابعة والالتزام بالادوية،
حاليا نطالب باسترداد ماتم دفعه من مبالغ ماليه وذلك لتسببكم في أضرار للمريضه واتخاذ اجراء مناسب مع دكتورة السونار المتسببة في النزيف.</t>
  </si>
  <si>
    <t>We were received and paid in cash as the hospital did not have insurance. Dr. Doaa received us, took our previous clinic tests, ordered new ones, and requested an ultrasound. We paid in cash and were then directed to room 14 for the ultrasound. The ultrasound doctor performed a transvaginal ultrasound on the patient, who is seven months pregnant. This caused her pain and screaming. We returned to Dr. Doaa, but she was gone and had left without informing us of her working hours. We were forced to leave. An hour after the ultrasound, bleeding occurred, and we had to go to another hospital. We went to the emergency room, where they discovered that the pain was due to uterine contractions similar to menstruation or labor pains caused by the bleeding and the wound from the transvaginal ultrasound. A fetal monitoring test was performed, and based on the results, we were admitted to another hospital for 48 hours until the patient's condition stabilized. They allowed us temporary discharge with follow-up appointments and instructions to adhere to the prescribed medications. We are now demanding a refund of the money paid due to the harm caused to the patient and requesting appropriate action be taken against the ultrasound doctor responsible for the bleeding.</t>
  </si>
  <si>
    <t xml:space="preserve"> اثناء توجهي لقسم الاشعة لاجراء اشعة بالصبغه وعند مقابلة المتخصصه (د. هدى) كان الاستقبال سئ حيث بدأت الحديث بان الاشعه غير مجديه ولا فائده لها وعند الاجابه بان دكتورة النساء هي من طلبت اجراء الاشعه ردت (انتي مش اول وحده ولا اخر واحده تولد قيصري) (طالما انك عندك اولاد ملوش لازمه انك تعملى اشاعه) (جوزك نفسه ولا واحد تاني) واعادت اجراء الاشعه اكثر من مره في نفس الوقت مع خطر كمية الصبغه على المريضة  وكان اسلوبها سئ جدا في الحديث والتعامل.</t>
  </si>
  <si>
    <t>While I was heading to the radiology department to have a dye-enhanced x-ray, and when I met the specialist (Dr. Huda), the reception was bad. She started by saying that the x-ray was useless and had no benefit. When I replied that the gynecologist had requested the x-ray, she responded, “You are not the first or last woman to have a cesarean section.” “As long as you have children, there is no need for you to have an x-ray.” “Is it your husband or someone else?” She repeated the x-ray more than once at the same time, with the risk of the amount of dye to the patient. Her manner of speaking and dealing was very bad.</t>
  </si>
  <si>
    <t xml:space="preserve">حضرت للمستشفى فجر الاربعاء وتم الكشف عند الدكتور زياد وصرف العلاج لي واعطائي راحه لمده يومين ولاكن اعتذر مني لان الطوارىء يعطي يوم واحد واستطيع الحظور اليوم الثاني لاخذ اليوم الاخر بنفس الكشفيه .. حضرت اليوم ولاكن للاسف تم التعامل معي من قبل دكتور اخر بطريقة غير لائقة   وكأنني جاي للمستشفى فقط لابحث عن اجازه وهذا مرفوض منه لاني في اليوم السابق متعب جدا جدا ولم اتشافى حتى الان. 
</t>
  </si>
  <si>
    <t>I arrived at the hospital at dawn on Wednesday and was examined by Dr. Ziad, who prescribed medication and gave me two days of rest. However, he apologized to me because the emergency department only gives one day off, and I can come the next day to get the other day off for the same examination fee. I came today, but unfortunately, I was treated inappropriately by another doctor, as if I only came to the hospital to look for a leave of absence. This is unacceptable to him because I was very, very tired the previous day and I have not recovered yet.</t>
  </si>
  <si>
    <t>لم يتم اصدار الاجازة</t>
  </si>
  <si>
    <t>The leave was not issued</t>
  </si>
  <si>
    <t xml:space="preserve">يفيد المريض بأنه تم اجراء العمليه و مطالبته بالمبلغ مع وجود طلب مرفوع للتأمين من قبل الطبيب.
</t>
  </si>
  <si>
    <t>The patient reports that the operation was performed and he was asked to pay the amount, with a request submitted to the insurance company by the doctor.</t>
  </si>
  <si>
    <t xml:space="preserve">  تم طلب مني نسبة تحمل على الادويه علما بان تاميني بدون نسبه تحمل وتم شرح ذلك لهم ولكن بلا جدوى.</t>
  </si>
  <si>
    <t>I was asked for a co-payment percentage for the medications, even though my insurance does not have a co-payment percentage, and I explained this to them, but to no avail.</t>
  </si>
  <si>
    <t xml:space="preserve">تم طلب تقرير طبي وتم رفض الطلب من قبل المستشفى </t>
  </si>
  <si>
    <t>A medical report was requested, but the request was rejected by the hospital.</t>
  </si>
  <si>
    <t xml:space="preserve">لم تظهر الاجازة حتى الان لدى المنصه </t>
  </si>
  <si>
    <t>The holiday has not yet appeared on the platform.</t>
  </si>
  <si>
    <t>الحمادي طلب مني سبه تحمل على الادويه علما بان تاميني بدون نسبه تحمل وتم شرح ذلك لهم ولكن بلا جدوى.</t>
  </si>
  <si>
    <t>Al-Hammadi asked me to cover the cost of the medications, knowing that my insurance does not cover any costs, and this was explained to them, but to no avail.</t>
  </si>
  <si>
    <t>تم طلب مني نسبة تحمل على الادويه علماً بان تاميني بدون نسبة تحمل وتم شرح ذلك لهم ولكن بلا جدوى .</t>
  </si>
  <si>
    <t>I was asked to provide a co-payment for the medications, even though my insurance does not have a co-payment, and I explained this to them, but to no avail.</t>
  </si>
  <si>
    <t xml:space="preserve">تم الحضور لدينا من قبل والد المريض المقيد برقم الملف30273140 وابلاغي بانه  ((عند خروجنا من المستشفى انا و ابني من البوابة رقم ٢ اتجهنا للدرج الذي يؤدي الى مواقف السيارات السفلية وكان متواجد عند الممر الخاص بالمواقف دكتور محمد سمير رحال وكان يدخن وعند مرورنا امامه نفخ الدخان في وجهي انا وابني !!! استغربت منه هذا التصرف ))
.
</t>
  </si>
  <si>
    <t>The patient's father, whose file number is 30273140, came to us and informed me that ((when my son and I left the hospital through gate number 2, we headed towards the stairs leading to the lower parking area. Dr. Muhammad Samir Rahal was present at the parking area and he was smoking. When we passed in front of him, he blew smoke in my son and me!!! I was surprised by this behavior from him))
.</t>
  </si>
  <si>
    <t xml:space="preserve"> بعد إدخال رقم ملف المريضة والحصول على رقم انتظار وبعد 45 دقيقة وصلنا لشباك 3 في الصيدلية وادعت الموظفة مشاعل الدوسري أن الوصفة مرفوضة ولا بد من مراجعة الموافقات، وعند مراجعتهم تبين أن تأخر الموافقة هو فقط على دواء واحد وبقية الأدوية مقبولة وأخبرتهم أنه لا مانع لدي من دفع مقابل هذا الدواء فأخبرتني موظفة الموافقات بالعودة إلى شباك 3 وحين عدت إليها قابلتني بأسلوب جاف وغير لائق ورفضت تقديم الخدمة لي وتوجهت للاداره وتم توجيهي لمشرف الصيدليه واكمال باقي الاجراءات .
</t>
  </si>
  <si>
    <t>After entering the patient's file number and obtaining a waiting number, and after 45 minutes we arrived at window 3 in the pharmacy, the employee Mashael Al-Dossari claimed that the prescription was rejected and that approvals had to be reviewed. Upon reviewing them, it became clear that the delay in approval was only for one medication and the rest of the medications were accepted. I told them that I had no objection to paying for this medication, so the approvals employee told me to return to window 3. When I returned to her, she met me in a dry and inappropriate manner and refused to provide me with service. I went to the administration and was directed to the pharmacy supervisor to complete the rest of the procedures.</t>
  </si>
  <si>
    <t>توجه المريض للطوارىء بعد اجراء حادث وتم رفض استقباله الا بعد دفع الرسوم او احضار موافقة التأمين علما ان المريض حاليا غير متواجد بالمستشفى.</t>
  </si>
  <si>
    <t>The patient went to the emergency room after an accident and was refused admission unless he paid the fees or brought insurance approval, noting that the patient is currently not in the hospital.</t>
  </si>
  <si>
    <t>حجزت موعد لابنتي الساعة ٩ صباحا وحضرت في تمام الساعة 8:59 ولم تكن الطبيبة ولا حتى الممرضة
موجودين بالعيادة وجلست انتظر حتى الساعة ٩:١٨ ثم توجهت لموظف الاستقبال علي حكمي وسالته عن الطبيبة
واجاب بان لديها راوند للمرضى المنومين علما بان الطبيبة لم تصل الى المستشفى الا الساعة ٩:٤٦ وقد رايتها عند
دخولها من الباب ولم يتجاوب معي بابلاغ المشرف بهذا التاخير ومن المفترض عدم حجز مواعيد بنفس وقت
الراوند ثم توجهت للممرضة وسالتها عن الطبيبة وكان جوابها ان الطبيبة يوميا مواعيدها الساعة 9:30 وان ليس
لديها خبر بالموعد وكانت تتحدث معي بصوت مرتفع علما بان التاخير هذا ليس للمرة الاولى من الطبيبة وسالتها
لماذا لم تكوني موجودة بالعيادة واجابت اخبري الادارة بكل استهتار توجهت بعدها لمشرف العيادات وابلغتها
بالشكوى وذهبت مرة اخرى لانتظر الطبيبة التي وصلت 9:46 واقفلت الباب الى 9:49 ثم ادخلتنا العيادة ولم تقدم
لي اي اعتذار او تبرير!</t>
  </si>
  <si>
    <t>I booked an appointment for my daughter at 9:00 AM and arrived at 8:59 AM. Neither the doctor nor the nurse was in the clinic. I waited until 9:18 AM, then went to the receptionist, Ali Hakami, and asked him about the doctor. He replied that she was on rounds for inpatients, even though the doctor didn't arrive at the hospital until 9:46 AM. I saw her enter through the door, but he didn't inform the supervisor about the delay. Appointments shouldn't be booked during rounds. I then went to the nurse and asked her about the doctor. She replied that the doctor's appointments are at 9:30 AM daily and that she had no idea about my appointment. She spoke loudly to me, even though this wasn't the first time the doctor had been late. I asked her why she wasn't in the clinic, and she dismissively replied, "Tell the administration." I then went to the clinic supervisor and complained. I went back to wait for the doctor, who arrived at 9:46 AM and locked the door until 9:49 AM. Then she let us into the clinic, but... Please offer me any apology or explanation!</t>
  </si>
  <si>
    <t xml:space="preserve">تم طلب نسبة تحمل من قبل الصيدلية علما بان لايوجد نسبة تحمل على التامين وتم شرح ذلك لهم دون جدوى . </t>
  </si>
  <si>
    <t>The pharmacy requested a deductible, even though there is no deductible on the insurance, and this was explained to them to no avail.</t>
  </si>
  <si>
    <t xml:space="preserve"> تم ادخال ابني لإجراء جراحه أسنان و قبل دخوله تم الجلوس مع د خالد العنزي لمعرفة
التكاليف وافادني بان التامين سوف يتحمل مبلغ ٣٠٠٠ الاف ريال وعلي تحويل مبلغ ١٠٨٢٠ريال من حسابي الخاص وتم
الاتفاق علي هذا الأساس وبعد انتهاء العمليه قابلت الدكتور وقال لي راجع التحصيل لاخذ ماتبقى من المبلغ المالي لان العمليه
تكلفتها اقل ولكن لم أراجعهم كوني منشغل مع الابن في غرفة التنويم وعند رغبتنا في المغادره بنفس اليوم تفاجئت
بان قسم التمريض ( ممرضتين من الجنسية السودانية يرفضون مغادرتنا ويرفضون تسليمنا العلاج المصروف
لنا بطريقة سيئة جدا  وبعد الرجوع للمدير المناوب في تلك اليلة ياسر العتيبي قام مشكورا
بالاعتذار لنا وجلب العلاج ومغادره المستشفي وبعدها تم تلقي اتصال من التحصيل ويفيد بان علي تسديد مبلغ ٣٠٠٠ الاف
ريال وهذا غير صحيح ومغاير لما تم الاتفاق عليه.
حاليا ارغب بإعادة المبلغ الذي افاد الدكتور خالد العنزي بأن علي مراجعة التحصيل لاستلامه وليس لسداده ، كما اطالب برد اعتباري مما تعرضت له من قسم التمريض الذي ذكرته في الشكوى. 
</t>
  </si>
  <si>
    <t>My son was admitted for dental surgery. Before his admission, I met with Dr. Khaled Al-Anzi to discuss the costs. He informed me that the insurance would cover 3,000 riyals, and I needed to transfer 10,820 riyals from my personal account. We agreed on this. After the surgery, I met with the doctor, who told me to go to the collections department to collect the remaining balance, as the surgery cost less. However, I didn't go because I was busy with my son in the hospital room. When we wanted to leave that same day, I was surprised to find that the nursing department (two Sudanese nurses) refused to let us leave and refused to give us the medication we had been prescribed. They treated us very rudely. After speaking with the on-duty manager that night, Yasser Al-Otaibi, he kindly apologized, retrieved the medication, and we left the hospital. Later, I received a call from the collections department stating that I needed to pay 3,000 riyals, which is incorrect and contradicts what was agreed upon. I now wish to receive the amount that Dr. Khaled Al-Anzi told me I should go to the collections department to collect, not pay. I also demand that I be compensated for the treatment I received from the department. The nursing care I mentioned in the complaint.</t>
  </si>
  <si>
    <t>JUMANAH</t>
  </si>
  <si>
    <t>DR.MOHAMMED MATAR</t>
  </si>
  <si>
    <t>DR. HUDA - ER</t>
  </si>
  <si>
    <t>11087-MARWA ABDUALRHMAN HUSINEI</t>
  </si>
  <si>
    <t>MOUAEED</t>
  </si>
  <si>
    <t>SAAD ALAMMAR</t>
  </si>
  <si>
    <t>SARAH</t>
  </si>
  <si>
    <t xml:space="preserve">6832-HUSSAM ALDEEN ALBEEN </t>
  </si>
  <si>
    <t xml:space="preserve">90738-MOHAMMED SALMAN ALSHAKHAS </t>
  </si>
  <si>
    <t xml:space="preserve">14761-DOAA MOHAMMED AWAD MASSOUD </t>
  </si>
  <si>
    <t xml:space="preserve">12055-SAMEH SAEED ABDELFATTAH </t>
  </si>
  <si>
    <t>4861-Dr. Sahar Abdelfattah Dorgham</t>
  </si>
  <si>
    <t xml:space="preserve">11043-MOHAMMED SAMEER AL RAHHAL </t>
  </si>
  <si>
    <t xml:space="preserve">DR.ABDULHAMEED ALI SHAMAH </t>
  </si>
  <si>
    <t xml:space="preserve">6722-DAAD ZOUKAN KARKOUT </t>
  </si>
  <si>
    <t>KHALED</t>
  </si>
  <si>
    <t xml:space="preserve">10524-MOHAMMED MAHMOUD ABDELWAHED </t>
  </si>
  <si>
    <t xml:space="preserve">DR.MAJED ALTHUBAITI </t>
  </si>
  <si>
    <t xml:space="preserve">90237-BADER MAJED ALJADAAN </t>
  </si>
  <si>
    <t>DR.WALAA</t>
  </si>
  <si>
    <t xml:space="preserve">15604-ALI HASHEM MAHMOUD </t>
  </si>
  <si>
    <t xml:space="preserve">14375-SHAIMAA ALY GENEDY </t>
  </si>
  <si>
    <t>DR.ALI ALABBAS</t>
  </si>
  <si>
    <t xml:space="preserve">6876-AHMED HASSAN KAKAA </t>
  </si>
  <si>
    <t>DR.ABED ALLUHAIBI</t>
  </si>
  <si>
    <t xml:space="preserve">DR.MOHAMMED ALMANASEER </t>
  </si>
  <si>
    <t>SALEH ALABDAN</t>
  </si>
  <si>
    <t xml:space="preserve">2892-MAHMOUD   ABUGANAYA </t>
  </si>
  <si>
    <t xml:space="preserve">DR.IBRAHIM ARSHAD </t>
  </si>
  <si>
    <t>RAKAN ALGHRAIMIL</t>
  </si>
  <si>
    <t xml:space="preserve">13830-HUDA ABDELKADIR ALI FARAH </t>
  </si>
  <si>
    <t>MESHAEL ALDAWSARI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</si>
</sst>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F800]dddd\,\ mmmm\ dd\,\ yyyy"/>
    <numFmt numFmtId="165" formatCode="\ [h]:mm:ss"/>
    <numFmt numFmtId="166" formatCode="[$-F400]h:mm:ss\ AM/PM"/>
    <numFmt numFmtId="167" formatCode="[$-2000401]0"/>
    <numFmt numFmtId="168" formatCode="yyyy\-mm\-dd;@"/>
  </numFmts>
  <fonts count="129">
    <font>
      <sz val="11"/>
      <color theme="1"/>
      <name val="Calibri"/>
      <family val="2"/>
      <charset val="178"/>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sz val="11"/>
      <color rgb="FF9C5700"/>
      <name val="Calibri"/>
      <family val="2"/>
      <charset val="178"/>
      <scheme val="minor"/>
    </font>
    <font>
      <sz val="11"/>
      <color rgb="FF9C0006"/>
      <name val="Calibri"/>
      <family val="2"/>
      <charset val="178"/>
      <scheme val="minor"/>
    </font>
    <font>
      <sz val="11"/>
      <color theme="1"/>
      <name val="Calibri"/>
      <family val="2"/>
      <charset val="178"/>
      <scheme val="minor"/>
    </font>
    <font>
      <sz val="10"/>
      <name val="Calibri"/>
      <family val="2"/>
      <scheme val="minor"/>
    </font>
    <font>
      <sz val="10"/>
      <color theme="1"/>
      <name val="Calibri"/>
      <family val="2"/>
      <scheme val="minor"/>
    </font>
    <font>
      <sz val="12"/>
      <color theme="1"/>
      <name val="Calibri"/>
      <family val="2"/>
    </font>
    <font>
      <sz val="11"/>
      <color theme="1"/>
      <name val="Calibri"/>
      <family val="2"/>
    </font>
    <font>
      <b/>
      <sz val="10"/>
      <color theme="1"/>
      <name val="Calibri"/>
      <family val="2"/>
      <charset val="178"/>
      <scheme val="minor"/>
    </font>
    <font>
      <sz val="10"/>
      <color theme="1"/>
      <name val="Calibri"/>
      <family val="2"/>
      <charset val="178"/>
      <scheme val="minor"/>
    </font>
    <font>
      <sz val="12"/>
      <name val="Calibri"/>
      <family val="2"/>
      <scheme val="minor"/>
    </font>
    <font>
      <sz val="12"/>
      <color theme="1"/>
      <name val="Calibri"/>
      <family val="2"/>
      <scheme val="minor"/>
    </font>
    <font>
      <b/>
      <sz val="11"/>
      <color theme="1"/>
      <name val="Calibri"/>
      <family val="2"/>
      <charset val="178"/>
      <scheme val="minor"/>
    </font>
    <font>
      <sz val="10"/>
      <name val="Calibri"/>
      <family val="2"/>
      <charset val="178"/>
      <scheme val="minor"/>
    </font>
    <font>
      <b/>
      <sz val="9"/>
      <color rgb="FF000000"/>
      <name val="Aptos Narrow"/>
      <family val="2"/>
    </font>
    <font>
      <sz val="9"/>
      <color rgb="FF9C0006"/>
      <name val="Aptos Narrow"/>
      <family val="2"/>
    </font>
    <font>
      <sz val="9"/>
      <color rgb="FF000000"/>
      <name val="Aptos Narrow"/>
      <family val="2"/>
    </font>
    <font>
      <sz val="9"/>
      <color rgb="FF000000"/>
      <name val="Calibri"/>
      <family val="2"/>
    </font>
    <font>
      <sz val="9"/>
      <color rgb="FF9C6500"/>
      <name val="Calibri"/>
      <family val="2"/>
    </font>
    <font>
      <sz val="9"/>
      <color rgb="FF9C6500"/>
      <name val="Aptos Narrow"/>
      <family val="2"/>
    </font>
    <font>
      <sz val="11"/>
      <color rgb="FF000000"/>
      <name val="Aptos Narrow"/>
      <family val="2"/>
      <charset val="178"/>
    </font>
    <font>
      <b/>
      <sz val="10"/>
      <color rgb="FF000000"/>
      <name val="Aptos Narrow"/>
      <family val="2"/>
    </font>
    <font>
      <sz val="11"/>
      <color rgb="FF9C0006"/>
      <name val="Aptos Narrow"/>
      <family val="2"/>
      <charset val="178"/>
    </font>
    <font>
      <sz val="11"/>
      <color rgb="FF000000"/>
      <name val="Aptos Narrow"/>
      <family val="2"/>
    </font>
    <font>
      <b/>
      <sz val="10"/>
      <color theme="1"/>
      <name val="Calibri"/>
      <family val="2"/>
      <scheme val="minor"/>
    </font>
    <font>
      <b/>
      <sz val="11"/>
      <color rgb="FF9C0006"/>
      <name val="Calibri"/>
      <family val="2"/>
      <scheme val="minor"/>
    </font>
    <font>
      <b/>
      <sz val="11"/>
      <color rgb="FF000000"/>
      <name val="Aptos Narrow"/>
      <family val="2"/>
    </font>
    <font>
      <b/>
      <sz val="11"/>
      <color rgb="FF006100"/>
      <name val="Aptos Narrow"/>
      <family val="2"/>
    </font>
    <font>
      <sz val="11"/>
      <name val="Calibri"/>
      <family val="2"/>
      <scheme val="minor"/>
    </font>
    <font>
      <sz val="11"/>
      <color theme="1"/>
      <name val="Aptos Narrow"/>
      <family val="2"/>
    </font>
    <font>
      <b/>
      <sz val="11"/>
      <color rgb="FF9C0006"/>
      <name val="Aptos Narrow"/>
      <family val="2"/>
    </font>
    <font>
      <sz val="10"/>
      <color rgb="FF000000"/>
      <name val="Calibri"/>
      <family val="2"/>
      <scheme val="minor"/>
    </font>
    <font>
      <sz val="9"/>
      <color theme="1"/>
      <name val="Calibri"/>
      <family val="2"/>
      <scheme val="minor"/>
    </font>
    <font>
      <b/>
      <sz val="15"/>
      <color theme="1"/>
      <name val="Calibri"/>
      <family val="2"/>
    </font>
    <font>
      <b/>
      <sz val="15"/>
      <name val="Calibri"/>
      <family val="2"/>
    </font>
    <font>
      <b/>
      <sz val="15"/>
      <color rgb="FF9C5700"/>
      <name val="Calibri"/>
      <family val="2"/>
    </font>
    <font>
      <b/>
      <sz val="15"/>
      <color rgb="FF9C0006"/>
      <name val="Calibri"/>
      <family val="2"/>
    </font>
    <font>
      <b/>
      <sz val="15"/>
      <color rgb="FF000000"/>
      <name val="Calibri"/>
      <family val="2"/>
    </font>
    <font>
      <b/>
      <sz val="15"/>
      <color theme="1"/>
      <name val="Calibri"/>
      <family val="2"/>
      <scheme val="minor"/>
    </font>
    <font>
      <b/>
      <sz val="15"/>
      <name val="Calibri"/>
      <family val="2"/>
      <scheme val="minor"/>
    </font>
    <font>
      <b/>
      <sz val="15"/>
      <color rgb="FF006100"/>
      <name val="Calibri"/>
      <family val="2"/>
      <scheme val="minor"/>
    </font>
    <font>
      <sz val="11"/>
      <color rgb="FF9C5700"/>
      <name val="Calibri"/>
      <family val="2"/>
    </font>
    <font>
      <sz val="11"/>
      <name val="Calibri"/>
      <family val="2"/>
      <charset val="178"/>
      <scheme val="minor"/>
    </font>
    <font>
      <sz val="9"/>
      <color rgb="FFFFFFFF"/>
      <name val="Calibri"/>
      <family val="2"/>
      <scheme val="minor"/>
    </font>
    <font>
      <sz val="9"/>
      <color rgb="FF000000"/>
      <name val="Calibri"/>
      <family val="2"/>
      <scheme val="minor"/>
    </font>
    <font>
      <sz val="9"/>
      <color rgb="FF1F1F1F"/>
      <name val="Calibri"/>
      <family val="2"/>
      <scheme val="minor"/>
    </font>
    <font>
      <sz val="10"/>
      <color rgb="FF1F1F1F"/>
      <name val="Calibri"/>
      <family val="2"/>
      <scheme val="minor"/>
    </font>
    <font>
      <sz val="10"/>
      <color rgb="FF1F1F1F"/>
      <name val="Inherit"/>
    </font>
    <font>
      <sz val="9"/>
      <color rgb="FF3F3F3F"/>
      <name val="Calibri"/>
      <family val="2"/>
      <scheme val="minor"/>
    </font>
    <font>
      <sz val="10"/>
      <color rgb="FF3F3F3F"/>
      <name val="Calibri"/>
      <family val="2"/>
      <scheme val="minor"/>
    </font>
    <font>
      <b/>
      <sz val="9"/>
      <color rgb="FF000000"/>
      <name val="Calibri"/>
      <family val="2"/>
      <scheme val="minor"/>
    </font>
    <font>
      <sz val="9"/>
      <color rgb="FF9C0006"/>
      <name val="Calibri"/>
      <family val="2"/>
      <scheme val="minor"/>
    </font>
    <font>
      <b/>
      <sz val="8"/>
      <color rgb="FF000000"/>
      <name val="Aptos Narrow"/>
      <family val="2"/>
    </font>
    <font>
      <b/>
      <sz val="11"/>
      <color rgb="FF000000"/>
      <name val="Aptos Narrow"/>
      <family val="2"/>
      <charset val="178"/>
    </font>
    <font>
      <b/>
      <sz val="10"/>
      <color rgb="FF000000"/>
      <name val="Aptos Narrow"/>
    </font>
    <font>
      <b/>
      <sz val="9"/>
      <color rgb="FF000000"/>
      <name val="Aptos Narrow"/>
    </font>
    <font>
      <sz val="9"/>
      <name val="Calibri"/>
      <family val="2"/>
      <scheme val="minor"/>
    </font>
    <font>
      <b/>
      <sz val="8"/>
      <color rgb="FF000000"/>
      <name val="Calibri"/>
      <family val="2"/>
      <scheme val="minor"/>
    </font>
    <font>
      <sz val="11"/>
      <color rgb="FF000000"/>
      <name val="Aptos Narrow"/>
    </font>
    <font>
      <sz val="11"/>
      <color rgb="FF006100"/>
      <name val="Aptos Narrow"/>
    </font>
    <font>
      <sz val="8"/>
      <color theme="1"/>
      <name val="Calibri"/>
      <family val="2"/>
      <scheme val="minor"/>
    </font>
    <font>
      <i/>
      <sz val="9"/>
      <color rgb="FF0000FF"/>
      <name val="Calibri"/>
      <family val="2"/>
      <scheme val="minor"/>
    </font>
    <font>
      <sz val="9"/>
      <color rgb="FF9C6500"/>
      <name val="Calibri"/>
      <family val="2"/>
      <scheme val="minor"/>
    </font>
    <font>
      <sz val="9"/>
      <color rgb="FF006100"/>
      <name val="Calibri"/>
      <family val="2"/>
      <scheme val="minor"/>
    </font>
    <font>
      <sz val="10"/>
      <color rgb="FF9C5700"/>
      <name val="Calibri"/>
      <family val="2"/>
      <scheme val="minor"/>
    </font>
    <font>
      <sz val="9"/>
      <color rgb="FF242424"/>
      <name val="Calibri"/>
      <family val="2"/>
      <scheme val="minor"/>
    </font>
    <font>
      <sz val="9"/>
      <color rgb="FF242424"/>
      <name val="Aptos Narrow"/>
    </font>
    <font>
      <sz val="12"/>
      <name val="Calibri"/>
      <family val="2"/>
      <charset val="178"/>
      <scheme val="minor"/>
    </font>
    <font>
      <b/>
      <sz val="10"/>
      <color rgb="FF9C0006"/>
      <name val="Calibri"/>
      <family val="2"/>
      <scheme val="minor"/>
    </font>
    <font>
      <b/>
      <sz val="11"/>
      <color rgb="FF9C5700"/>
      <name val="Calibri"/>
      <family val="2"/>
      <scheme val="minor"/>
    </font>
    <font>
      <b/>
      <sz val="10"/>
      <name val="Calibri"/>
      <family val="2"/>
      <scheme val="minor"/>
    </font>
    <font>
      <b/>
      <u/>
      <sz val="11"/>
      <color rgb="FFFF0000"/>
      <name val="Calibri"/>
      <family val="2"/>
      <scheme val="minor"/>
    </font>
    <font>
      <u/>
      <sz val="11"/>
      <color rgb="FFFF0000"/>
      <name val="Aptos Narrow"/>
      <family val="2"/>
      <charset val="178"/>
    </font>
    <font>
      <b/>
      <sz val="12"/>
      <color theme="1"/>
      <name val="Calibri"/>
      <family val="2"/>
    </font>
    <font>
      <b/>
      <sz val="12"/>
      <color theme="1"/>
      <name val="Calibri"/>
      <family val="2"/>
      <scheme val="minor"/>
    </font>
    <font>
      <sz val="12"/>
      <color rgb="FF000000"/>
      <name val="Calibri"/>
      <family val="2"/>
      <scheme val="minor"/>
    </font>
    <font>
      <b/>
      <sz val="12"/>
      <color rgb="FF9C0006"/>
      <name val="Calibri"/>
      <family val="2"/>
      <scheme val="minor"/>
    </font>
    <font>
      <sz val="9"/>
      <color rgb="FF3F3F3F"/>
      <name val="Calibri"/>
      <family val="2"/>
    </font>
    <font>
      <sz val="9"/>
      <name val="Calibri"/>
      <family val="2"/>
    </font>
    <font>
      <b/>
      <sz val="11"/>
      <color rgb="FF000000"/>
      <name val="Aptos Narrow"/>
    </font>
    <font>
      <b/>
      <sz val="14"/>
      <color theme="1"/>
      <name val="Calibri"/>
      <family val="2"/>
      <scheme val="minor"/>
    </font>
    <font>
      <sz val="14"/>
      <color theme="1"/>
      <name val="Calibri"/>
      <family val="2"/>
      <scheme val="minor"/>
    </font>
    <font>
      <sz val="14"/>
      <color rgb="FF000000"/>
      <name val="Calibri"/>
      <family val="2"/>
      <scheme val="minor"/>
    </font>
    <font>
      <sz val="14"/>
      <name val="Calibri"/>
      <family val="2"/>
      <scheme val="minor"/>
    </font>
    <font>
      <sz val="14"/>
      <color rgb="FF3F3F3F"/>
      <name val="Calibri"/>
      <family val="2"/>
      <scheme val="minor"/>
    </font>
    <font>
      <sz val="14"/>
      <color rgb="FFFFFFFF"/>
      <name val="Calibri"/>
      <family val="2"/>
      <scheme val="minor"/>
    </font>
    <font>
      <b/>
      <sz val="14"/>
      <color rgb="FF000000"/>
      <name val="Calibri"/>
      <family val="2"/>
      <scheme val="minor"/>
    </font>
    <font>
      <sz val="14"/>
      <color rgb="FF9C0006"/>
      <name val="Calibri"/>
      <family val="2"/>
      <scheme val="minor"/>
    </font>
    <font>
      <sz val="14"/>
      <color rgb="FF9C6500"/>
      <name val="Calibri"/>
      <family val="2"/>
      <scheme val="minor"/>
    </font>
    <font>
      <sz val="11"/>
      <name val="Aptos Narrow"/>
      <family val="2"/>
    </font>
    <font>
      <sz val="12"/>
      <color rgb="FF000000"/>
      <name val="Calibri"/>
      <family val="2"/>
    </font>
    <font>
      <sz val="11"/>
      <color rgb="FF3F3F3F"/>
      <name val="Calibri"/>
      <family val="2"/>
      <scheme val="minor"/>
    </font>
    <font>
      <sz val="10"/>
      <name val="Calibri"/>
      <family val="2"/>
    </font>
    <font>
      <sz val="10"/>
      <color rgb="FF000000"/>
      <name val="Calibri"/>
      <family val="2"/>
    </font>
    <font>
      <b/>
      <sz val="15"/>
      <color rgb="FF006100"/>
      <name val="Calibri"/>
      <family val="2"/>
    </font>
    <font>
      <b/>
      <sz val="10"/>
      <color rgb="FF000000"/>
      <name val="Calibri"/>
      <family val="2"/>
      <charset val="178"/>
    </font>
    <font>
      <sz val="10"/>
      <color rgb="FF000000"/>
      <name val="Calibri"/>
      <family val="2"/>
      <charset val="178"/>
    </font>
    <font>
      <sz val="10"/>
      <color rgb="FF000000"/>
      <name val="Aptos"/>
      <family val="2"/>
      <charset val="1"/>
    </font>
    <font>
      <sz val="12"/>
      <name val="Calibri"/>
      <family val="2"/>
    </font>
    <font>
      <sz val="10"/>
      <name val="Calibri"/>
      <family val="2"/>
      <charset val="178"/>
    </font>
    <font>
      <sz val="11"/>
      <color rgb="FF000000"/>
      <name val="Calibri"/>
      <family val="2"/>
      <charset val="178"/>
    </font>
    <font>
      <sz val="11"/>
      <color rgb="FF000000"/>
      <name val="Calibri"/>
      <family val="2"/>
    </font>
    <font>
      <sz val="9"/>
      <name val="Calibri"/>
      <family val="2"/>
      <charset val="178"/>
      <scheme val="minor"/>
    </font>
    <font>
      <sz val="12"/>
      <name val="Calibri"/>
      <family val="2"/>
      <charset val="178"/>
    </font>
    <font>
      <b/>
      <sz val="11"/>
      <color rgb="FF000000"/>
      <name val="Calibri"/>
      <family val="2"/>
    </font>
    <font>
      <b/>
      <sz val="9"/>
      <color rgb="FF9C0006"/>
      <name val="Calibri"/>
      <family val="2"/>
      <scheme val="minor"/>
    </font>
    <font>
      <b/>
      <sz val="11"/>
      <color rgb="FF9C0006"/>
      <name val="Calibri"/>
      <family val="2"/>
    </font>
    <font>
      <b/>
      <sz val="10"/>
      <color rgb="FF000000"/>
      <name val="Calibri"/>
      <family val="2"/>
    </font>
    <font>
      <b/>
      <sz val="12"/>
      <color rgb="FF000000"/>
      <name val="Calibri"/>
      <family val="2"/>
    </font>
    <font>
      <b/>
      <sz val="12"/>
      <color rgb="FF9C0006"/>
      <name val="Calibri"/>
      <family val="2"/>
    </font>
    <font>
      <sz val="9"/>
      <color theme="1"/>
      <name val="Arial"/>
      <family val="2"/>
    </font>
    <font>
      <b/>
      <sz val="9"/>
      <color rgb="FF3F3F3F"/>
      <name val="Calibri"/>
      <family val="2"/>
      <scheme val="minor"/>
    </font>
  </fonts>
  <fills count="8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7" tint="0.39997558519241921"/>
        <bgColor indexed="65"/>
      </patternFill>
    </fill>
    <fill>
      <patternFill patternType="solid">
        <fgColor theme="2"/>
        <bgColor indexed="64"/>
      </patternFill>
    </fill>
    <fill>
      <patternFill patternType="solid">
        <fgColor rgb="FFFFFFCC"/>
        <bgColor indexed="64"/>
      </patternFill>
    </fill>
    <fill>
      <patternFill patternType="solid">
        <fgColor rgb="FFE8E8E8"/>
        <bgColor rgb="FF000000"/>
      </patternFill>
    </fill>
    <fill>
      <patternFill patternType="solid">
        <fgColor rgb="FFFFFFCC"/>
        <bgColor rgb="FF000000"/>
      </patternFill>
    </fill>
    <fill>
      <patternFill patternType="solid">
        <fgColor rgb="FFCFE1B9"/>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rgb="FFFFC7CE"/>
        <bgColor rgb="FF000000"/>
      </patternFill>
    </fill>
    <fill>
      <patternFill patternType="solid">
        <fgColor rgb="FF00B050"/>
        <bgColor rgb="FF000000"/>
      </patternFill>
    </fill>
    <fill>
      <patternFill patternType="solid">
        <fgColor rgb="FF0070C0"/>
        <bgColor rgb="FF000000"/>
      </patternFill>
    </fill>
    <fill>
      <patternFill patternType="solid">
        <fgColor rgb="FF00B0F0"/>
        <bgColor rgb="FF000000"/>
      </patternFill>
    </fill>
    <fill>
      <patternFill patternType="solid">
        <fgColor rgb="FFFF0000"/>
        <bgColor rgb="FF000000"/>
      </patternFill>
    </fill>
    <fill>
      <patternFill patternType="solid">
        <fgColor rgb="FFFFEB9C"/>
        <bgColor rgb="FF000000"/>
      </patternFill>
    </fill>
    <fill>
      <patternFill patternType="solid">
        <fgColor rgb="FF83CCEB"/>
        <bgColor rgb="FF000000"/>
      </patternFill>
    </fill>
    <fill>
      <patternFill patternType="solid">
        <fgColor rgb="FF00B050"/>
        <bgColor indexed="64"/>
      </patternFill>
    </fill>
    <fill>
      <patternFill patternType="solid">
        <fgColor rgb="FF0070C0"/>
        <bgColor indexed="64"/>
      </patternFill>
    </fill>
    <fill>
      <patternFill patternType="solid">
        <fgColor rgb="FF00B0F0"/>
        <bgColor indexed="64"/>
      </patternFill>
    </fill>
    <fill>
      <patternFill patternType="solid">
        <fgColor rgb="FFC6EFCE"/>
        <bgColor rgb="FF000000"/>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rgb="FFD0D0D0"/>
        <bgColor rgb="FF000000"/>
      </patternFill>
    </fill>
    <fill>
      <patternFill patternType="solid">
        <fgColor theme="4" tint="0.79998168889431442"/>
        <bgColor indexed="64"/>
      </patternFill>
    </fill>
    <fill>
      <patternFill patternType="solid">
        <fgColor theme="7" tint="0.59999389629810485"/>
        <bgColor indexed="64"/>
      </patternFill>
    </fill>
    <fill>
      <patternFill patternType="solid">
        <fgColor rgb="FF97A97C"/>
        <bgColor indexed="64"/>
      </patternFill>
    </fill>
    <fill>
      <patternFill patternType="solid">
        <fgColor rgb="FFE01C04"/>
        <bgColor indexed="64"/>
      </patternFill>
    </fill>
    <fill>
      <patternFill patternType="solid">
        <fgColor rgb="FF1B74CE"/>
        <bgColor indexed="64"/>
      </patternFill>
    </fill>
    <fill>
      <patternFill patternType="solid">
        <fgColor rgb="FFF5E960"/>
        <bgColor indexed="64"/>
      </patternFill>
    </fill>
    <fill>
      <patternFill patternType="solid">
        <fgColor rgb="FF70AD47"/>
        <bgColor rgb="FF000000"/>
      </patternFill>
    </fill>
    <fill>
      <patternFill patternType="solid">
        <fgColor rgb="FFF4B084"/>
        <bgColor rgb="FF000000"/>
      </patternFill>
    </fill>
    <fill>
      <patternFill patternType="solid">
        <fgColor rgb="FFBF8F00"/>
        <bgColor rgb="FF000000"/>
      </patternFill>
    </fill>
    <fill>
      <patternFill patternType="solid">
        <fgColor rgb="FFB5E6A2"/>
        <bgColor rgb="FF000000"/>
      </patternFill>
    </fill>
    <fill>
      <patternFill patternType="solid">
        <fgColor rgb="FFA05AEE"/>
        <bgColor indexed="64"/>
      </patternFill>
    </fill>
    <fill>
      <patternFill patternType="solid">
        <fgColor rgb="FF112653"/>
        <bgColor indexed="64"/>
      </patternFill>
    </fill>
    <fill>
      <patternFill patternType="solid">
        <fgColor rgb="FFD19F20"/>
        <bgColor indexed="64"/>
      </patternFill>
    </fill>
    <fill>
      <patternFill patternType="solid">
        <fgColor rgb="FFFCCCE3"/>
        <bgColor indexed="64"/>
      </patternFill>
    </fill>
    <fill>
      <patternFill patternType="solid">
        <fgColor rgb="FF2744D1"/>
        <bgColor indexed="64"/>
      </patternFill>
    </fill>
    <fill>
      <patternFill patternType="solid">
        <fgColor rgb="FFD6AFB6"/>
        <bgColor indexed="64"/>
      </patternFill>
    </fill>
    <fill>
      <patternFill patternType="solid">
        <fgColor rgb="FF718041"/>
        <bgColor indexed="64"/>
      </patternFill>
    </fill>
    <fill>
      <patternFill patternType="solid">
        <fgColor rgb="FF836801"/>
        <bgColor indexed="64"/>
      </patternFill>
    </fill>
    <fill>
      <patternFill patternType="solid">
        <fgColor rgb="FF76B0D7"/>
        <bgColor indexed="64"/>
      </patternFill>
    </fill>
    <fill>
      <patternFill patternType="solid">
        <fgColor rgb="FF6D8196"/>
        <bgColor indexed="64"/>
      </patternFill>
    </fill>
    <fill>
      <patternFill patternType="solid">
        <fgColor rgb="FF077519"/>
        <bgColor indexed="64"/>
      </patternFill>
    </fill>
    <fill>
      <patternFill patternType="solid">
        <fgColor rgb="FF7661A9"/>
        <bgColor indexed="64"/>
      </patternFill>
    </fill>
    <fill>
      <patternFill patternType="solid">
        <fgColor rgb="FF38975F"/>
        <bgColor indexed="64"/>
      </patternFill>
    </fill>
    <fill>
      <patternFill patternType="solid">
        <fgColor rgb="FF23A61E"/>
        <bgColor indexed="64"/>
      </patternFill>
    </fill>
    <fill>
      <patternFill patternType="solid">
        <fgColor rgb="FF7E310E"/>
        <bgColor indexed="64"/>
      </patternFill>
    </fill>
    <fill>
      <patternFill patternType="solid">
        <fgColor rgb="FFD34C64"/>
        <bgColor indexed="64"/>
      </patternFill>
    </fill>
    <fill>
      <patternFill patternType="solid">
        <fgColor rgb="FF006600"/>
        <bgColor indexed="64"/>
      </patternFill>
    </fill>
    <fill>
      <patternFill patternType="solid">
        <fgColor rgb="FFF92F31"/>
        <bgColor indexed="64"/>
      </patternFill>
    </fill>
    <fill>
      <patternFill patternType="solid">
        <fgColor rgb="FFF2F2F2"/>
        <bgColor rgb="FF000000"/>
      </patternFill>
    </fill>
    <fill>
      <patternFill patternType="solid">
        <fgColor theme="0"/>
        <bgColor rgb="FF000000"/>
      </patternFill>
    </fill>
    <fill>
      <patternFill patternType="solid">
        <fgColor theme="7" tint="0.79998168889431442"/>
        <bgColor indexed="64"/>
      </patternFill>
    </fill>
    <fill>
      <patternFill patternType="solid">
        <fgColor rgb="FF008000"/>
        <bgColor indexed="64"/>
      </patternFill>
    </fill>
    <fill>
      <patternFill patternType="solid">
        <fgColor rgb="FF8ED973"/>
        <bgColor rgb="FF000000"/>
      </patternFill>
    </fill>
    <fill>
      <patternFill patternType="solid">
        <fgColor rgb="FFF1A983"/>
        <bgColor rgb="FF000000"/>
      </patternFill>
    </fill>
    <fill>
      <patternFill patternType="solid">
        <fgColor rgb="FFD86DCD"/>
        <bgColor rgb="FF000000"/>
      </patternFill>
    </fill>
    <fill>
      <patternFill patternType="solid">
        <fgColor theme="0" tint="-0.249977111117893"/>
        <bgColor indexed="64"/>
      </patternFill>
    </fill>
    <fill>
      <patternFill patternType="solid">
        <fgColor theme="4" tint="0.59999389629810485"/>
        <bgColor indexed="64"/>
      </patternFill>
    </fill>
    <fill>
      <patternFill patternType="solid">
        <fgColor rgb="FFFFFFCC"/>
        <bgColor rgb="FFFFFFFF"/>
      </patternFill>
    </fill>
    <fill>
      <patternFill patternType="solid">
        <fgColor rgb="FF006600"/>
        <bgColor rgb="FF000000"/>
      </patternFill>
    </fill>
    <fill>
      <patternFill patternType="solid">
        <fgColor rgb="FFFFFF00"/>
        <bgColor rgb="FF000000"/>
      </patternFill>
    </fill>
    <fill>
      <patternFill patternType="solid">
        <fgColor rgb="FFE7E6E6"/>
        <bgColor rgb="FF000000"/>
      </patternFill>
    </fill>
    <fill>
      <patternFill patternType="solid">
        <fgColor rgb="FFDDEBF7"/>
        <bgColor rgb="FF000000"/>
      </patternFill>
    </fill>
    <fill>
      <patternFill patternType="solid">
        <fgColor rgb="FFCFE1B9"/>
        <bgColor rgb="FF000000"/>
      </patternFill>
    </fill>
    <fill>
      <patternFill patternType="solid">
        <fgColor rgb="FFFFFFFF"/>
        <bgColor rgb="FF000000"/>
      </patternFill>
    </fill>
    <fill>
      <patternFill patternType="solid">
        <fgColor rgb="FF008000"/>
        <bgColor rgb="FF000000"/>
      </patternFill>
    </fill>
    <fill>
      <patternFill patternType="solid">
        <fgColor rgb="FFD0CECE"/>
        <bgColor rgb="FF000000"/>
      </patternFill>
    </fill>
    <fill>
      <patternFill patternType="solid">
        <fgColor rgb="FFBDD7EE"/>
        <bgColor rgb="FF000000"/>
      </patternFill>
    </fill>
    <fill>
      <patternFill patternType="solid">
        <fgColor theme="7" tint="0.79998168889431442"/>
        <bgColor rgb="FF000000"/>
      </patternFill>
    </fill>
    <fill>
      <patternFill patternType="solid">
        <fgColor theme="1"/>
        <bgColor indexed="64"/>
      </patternFill>
    </fill>
  </fills>
  <borders count="83">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rgb="FF000000"/>
      </top>
      <bottom style="thin">
        <color rgb="FF000000"/>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rgb="FF000000"/>
      </right>
      <top/>
      <bottom style="medium">
        <color rgb="FF000000"/>
      </bottom>
      <diagonal/>
    </border>
    <border>
      <left/>
      <right style="thin">
        <color indexed="64"/>
      </right>
      <top style="thin">
        <color indexed="64"/>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indexed="64"/>
      </right>
      <top style="thin">
        <color rgb="FF000000"/>
      </top>
      <bottom style="thin">
        <color rgb="FF000000"/>
      </bottom>
      <diagonal/>
    </border>
    <border>
      <left/>
      <right/>
      <top/>
      <bottom style="thin">
        <color rgb="FF000000"/>
      </bottom>
      <diagonal/>
    </border>
    <border>
      <left style="medium">
        <color indexed="64"/>
      </left>
      <right/>
      <top/>
      <bottom style="medium">
        <color indexed="64"/>
      </bottom>
      <diagonal/>
    </border>
    <border>
      <left style="thin">
        <color indexed="64"/>
      </left>
      <right/>
      <top style="thin">
        <color indexed="64"/>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medium">
        <color rgb="FF000000"/>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thin">
        <color indexed="64"/>
      </right>
      <top style="thin">
        <color rgb="FF000000"/>
      </top>
      <bottom style="thin">
        <color rgb="FF000000"/>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rgb="FF000000"/>
      </left>
      <right style="thin">
        <color indexed="64"/>
      </right>
      <top/>
      <bottom style="medium">
        <color rgb="FF000000"/>
      </bottom>
      <diagonal/>
    </border>
    <border>
      <left style="medium">
        <color rgb="FF000000"/>
      </left>
      <right style="thin">
        <color indexed="64"/>
      </right>
      <top style="thin">
        <color indexed="64"/>
      </top>
      <bottom style="medium">
        <color rgb="FF000000"/>
      </bottom>
      <diagonal/>
    </border>
    <border>
      <left/>
      <right style="thin">
        <color indexed="64"/>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medium">
        <color indexed="64"/>
      </right>
      <top style="thin">
        <color indexed="64"/>
      </top>
      <bottom style="thin">
        <color indexed="64"/>
      </bottom>
      <diagonal/>
    </border>
    <border>
      <left style="thin">
        <color indexed="64"/>
      </left>
      <right style="thin">
        <color indexed="64"/>
      </right>
      <top/>
      <bottom style="thin">
        <color rgb="FF000000"/>
      </bottom>
      <diagonal/>
    </border>
    <border>
      <left/>
      <right style="thin">
        <color rgb="FF000000"/>
      </right>
      <top style="medium">
        <color indexed="64"/>
      </top>
      <bottom style="thin">
        <color indexed="64"/>
      </bottom>
      <diagonal/>
    </border>
    <border>
      <left style="medium">
        <color indexed="64"/>
      </left>
      <right style="thin">
        <color indexed="64"/>
      </right>
      <top/>
      <bottom style="medium">
        <color rgb="FF000000"/>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rgb="FF000000"/>
      </right>
      <top style="thin">
        <color rgb="FF000000"/>
      </top>
      <bottom style="thin">
        <color rgb="FF000000"/>
      </bottom>
      <diagonal/>
    </border>
    <border>
      <left style="medium">
        <color rgb="FF000000"/>
      </left>
      <right style="thin">
        <color indexed="64"/>
      </right>
      <top style="thin">
        <color rgb="FF000000"/>
      </top>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s>
  <cellStyleXfs count="31">
    <xf numFmtId="0" fontId="0" fillId="0" borderId="0"/>
    <xf numFmtId="9" fontId="20" fillId="0" borderId="0" applyFont="0" applyFill="0" applyBorder="0" applyAlignment="0" applyProtection="0"/>
    <xf numFmtId="0" fontId="12" fillId="2" borderId="0" applyNumberFormat="0" applyBorder="0" applyAlignment="0" applyProtection="0"/>
    <xf numFmtId="0" fontId="19" fillId="3" borderId="0" applyNumberFormat="0" applyBorder="0" applyAlignment="0" applyProtection="0"/>
    <xf numFmtId="0" fontId="18" fillId="4" borderId="0" applyNumberFormat="0" applyBorder="0" applyAlignment="0" applyProtection="0"/>
    <xf numFmtId="0" fontId="11" fillId="0" borderId="0"/>
    <xf numFmtId="0" fontId="11" fillId="6" borderId="2" applyNumberFormat="0" applyFont="0" applyAlignment="0" applyProtection="0"/>
    <xf numFmtId="0" fontId="11" fillId="8" borderId="0" applyNumberFormat="0" applyBorder="0" applyAlignment="0" applyProtection="0"/>
    <xf numFmtId="0" fontId="11" fillId="7" borderId="0" applyNumberFormat="0" applyBorder="0" applyAlignment="0" applyProtection="0"/>
    <xf numFmtId="0" fontId="17" fillId="9" borderId="0" applyNumberFormat="0" applyBorder="0" applyAlignment="0" applyProtection="0"/>
    <xf numFmtId="0" fontId="15" fillId="5" borderId="1" applyNumberFormat="0" applyAlignment="0" applyProtection="0"/>
    <xf numFmtId="0" fontId="10" fillId="8" borderId="0" applyNumberFormat="0" applyBorder="0" applyAlignment="0" applyProtection="0"/>
    <xf numFmtId="0" fontId="10" fillId="0" borderId="0"/>
    <xf numFmtId="0" fontId="14" fillId="4" borderId="0" applyNumberFormat="0" applyBorder="0" applyAlignment="0" applyProtection="0"/>
    <xf numFmtId="0" fontId="13" fillId="3" borderId="0" applyNumberFormat="0" applyBorder="0" applyAlignment="0" applyProtection="0"/>
    <xf numFmtId="0" fontId="8" fillId="0" borderId="0"/>
    <xf numFmtId="0" fontId="8" fillId="6" borderId="2" applyNumberFormat="0" applyFont="0" applyAlignment="0" applyProtection="0"/>
    <xf numFmtId="0" fontId="8" fillId="7" borderId="0" applyNumberFormat="0" applyBorder="0" applyAlignment="0" applyProtection="0"/>
    <xf numFmtId="9" fontId="8" fillId="0" borderId="0" applyFont="0" applyFill="0" applyBorder="0" applyAlignment="0" applyProtection="0"/>
    <xf numFmtId="0" fontId="20" fillId="6" borderId="2" applyNumberFormat="0" applyFont="0" applyAlignment="0" applyProtection="0"/>
    <xf numFmtId="0" fontId="3" fillId="8" borderId="0" applyNumberFormat="0" applyBorder="0" applyAlignment="0" applyProtection="0"/>
    <xf numFmtId="0" fontId="2" fillId="0" borderId="0"/>
    <xf numFmtId="0" fontId="2" fillId="6" borderId="2" applyNumberFormat="0" applyFont="0" applyAlignment="0" applyProtection="0"/>
    <xf numFmtId="0" fontId="2" fillId="8" borderId="0" applyNumberFormat="0" applyBorder="0" applyAlignment="0" applyProtection="0"/>
    <xf numFmtId="0" fontId="2" fillId="7" borderId="0" applyNumberFormat="0" applyBorder="0" applyAlignment="0" applyProtection="0"/>
    <xf numFmtId="0" fontId="2" fillId="0" borderId="0"/>
    <xf numFmtId="0" fontId="1" fillId="0" borderId="0"/>
    <xf numFmtId="0" fontId="1" fillId="6" borderId="2" applyNumberFormat="0" applyFont="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cellStyleXfs>
  <cellXfs count="1179">
    <xf numFmtId="0" fontId="0" fillId="0" borderId="0" xfId="0"/>
    <xf numFmtId="164" fontId="21" fillId="6" borderId="4" xfId="6" applyNumberFormat="1" applyFont="1" applyBorder="1" applyAlignment="1">
      <alignment horizontal="center" vertical="center" wrapText="1"/>
    </xf>
    <xf numFmtId="166" fontId="21" fillId="6" borderId="4" xfId="6" applyNumberFormat="1" applyFont="1" applyBorder="1" applyAlignment="1">
      <alignment horizontal="center" vertical="center"/>
    </xf>
    <xf numFmtId="0" fontId="22" fillId="0" borderId="0" xfId="5" applyFont="1" applyAlignment="1">
      <alignment horizontal="center" vertical="center"/>
    </xf>
    <xf numFmtId="0" fontId="26" fillId="0" borderId="6" xfId="5" applyFont="1" applyBorder="1" applyAlignment="1">
      <alignment horizontal="center" vertical="center" wrapText="1"/>
    </xf>
    <xf numFmtId="0" fontId="21" fillId="6" borderId="4" xfId="6" applyFont="1" applyBorder="1" applyAlignment="1">
      <alignment horizontal="center" vertical="center"/>
    </xf>
    <xf numFmtId="165" fontId="22" fillId="8" borderId="4" xfId="7" applyNumberFormat="1" applyFont="1" applyBorder="1" applyAlignment="1">
      <alignment horizontal="center" vertical="center"/>
    </xf>
    <xf numFmtId="164" fontId="21" fillId="6" borderId="4" xfId="6" applyNumberFormat="1" applyFont="1" applyBorder="1" applyAlignment="1">
      <alignment horizontal="center" vertical="center"/>
    </xf>
    <xf numFmtId="18" fontId="21" fillId="6" borderId="4" xfId="6" applyNumberFormat="1" applyFont="1" applyBorder="1" applyAlignment="1">
      <alignment horizontal="center" vertical="center"/>
    </xf>
    <xf numFmtId="165" fontId="22" fillId="7" borderId="4" xfId="8" applyNumberFormat="1" applyFont="1" applyBorder="1" applyAlignment="1">
      <alignment horizontal="center" vertical="center"/>
    </xf>
    <xf numFmtId="164" fontId="27" fillId="6" borderId="4" xfId="6" applyNumberFormat="1" applyFont="1" applyBorder="1" applyAlignment="1">
      <alignment horizontal="center" vertical="center"/>
    </xf>
    <xf numFmtId="166" fontId="27" fillId="6" borderId="4" xfId="6" applyNumberFormat="1" applyFont="1" applyBorder="1" applyAlignment="1">
      <alignment horizontal="center" vertical="center"/>
    </xf>
    <xf numFmtId="165" fontId="28" fillId="7" borderId="4" xfId="8" applyNumberFormat="1" applyFont="1" applyBorder="1" applyAlignment="1">
      <alignment horizontal="center" vertical="center"/>
    </xf>
    <xf numFmtId="0" fontId="27" fillId="6" borderId="4" xfId="6" applyFont="1" applyBorder="1" applyAlignment="1">
      <alignment horizontal="center" vertical="center"/>
    </xf>
    <xf numFmtId="165" fontId="27" fillId="9" borderId="4" xfId="9" applyNumberFormat="1" applyFont="1" applyBorder="1" applyAlignment="1">
      <alignment horizontal="center" vertical="center"/>
    </xf>
    <xf numFmtId="0" fontId="22" fillId="0" borderId="4" xfId="5" applyFont="1" applyBorder="1" applyAlignment="1">
      <alignment horizontal="center" vertical="center"/>
    </xf>
    <xf numFmtId="0" fontId="22" fillId="0" borderId="4" xfId="5" applyFont="1" applyBorder="1" applyAlignment="1">
      <alignment horizontal="center" vertical="center" wrapText="1"/>
    </xf>
    <xf numFmtId="0" fontId="22" fillId="0" borderId="4" xfId="5" applyFont="1" applyBorder="1" applyAlignment="1">
      <alignment horizontal="center" vertical="top" wrapText="1"/>
    </xf>
    <xf numFmtId="0" fontId="21" fillId="17" borderId="4" xfId="5" applyFont="1" applyFill="1" applyBorder="1" applyAlignment="1">
      <alignment horizontal="center" vertical="center" wrapText="1"/>
    </xf>
    <xf numFmtId="0" fontId="21" fillId="17" borderId="4" xfId="10" applyFont="1" applyFill="1" applyBorder="1" applyAlignment="1">
      <alignment horizontal="center" vertical="center" wrapText="1"/>
    </xf>
    <xf numFmtId="0" fontId="28" fillId="0" borderId="0" xfId="5" applyFont="1" applyAlignment="1">
      <alignment horizontal="center" vertical="center"/>
    </xf>
    <xf numFmtId="0" fontId="30" fillId="6" borderId="4" xfId="6" applyFont="1" applyBorder="1" applyAlignment="1">
      <alignment horizontal="center" vertical="center"/>
    </xf>
    <xf numFmtId="0" fontId="26" fillId="0" borderId="8" xfId="5" applyFont="1" applyBorder="1" applyAlignment="1">
      <alignment horizontal="center" vertical="center" wrapText="1"/>
    </xf>
    <xf numFmtId="0" fontId="22" fillId="0" borderId="0" xfId="5" applyFont="1" applyAlignment="1">
      <alignment horizontal="center" vertical="top"/>
    </xf>
    <xf numFmtId="164" fontId="27" fillId="6" borderId="4" xfId="6" applyNumberFormat="1" applyFont="1" applyBorder="1" applyAlignment="1">
      <alignment horizontal="center" vertical="center" wrapText="1"/>
    </xf>
    <xf numFmtId="0" fontId="31" fillId="0" borderId="4" xfId="0" applyFont="1" applyBorder="1" applyAlignment="1">
      <alignment horizontal="center" vertical="center" wrapText="1"/>
    </xf>
    <xf numFmtId="0" fontId="31" fillId="0" borderId="9" xfId="0" applyFont="1" applyBorder="1" applyAlignment="1">
      <alignment horizontal="center" vertical="center" wrapText="1"/>
    </xf>
    <xf numFmtId="0" fontId="32" fillId="18" borderId="9" xfId="0" applyFont="1" applyFill="1" applyBorder="1" applyAlignment="1">
      <alignment horizontal="center" vertical="center" wrapText="1"/>
    </xf>
    <xf numFmtId="0" fontId="33" fillId="19" borderId="9" xfId="0" applyFont="1" applyFill="1" applyBorder="1" applyAlignment="1">
      <alignment horizontal="center" vertical="center" wrapText="1"/>
    </xf>
    <xf numFmtId="0" fontId="33" fillId="20" borderId="9" xfId="0" applyFont="1" applyFill="1" applyBorder="1" applyAlignment="1">
      <alignment horizontal="center" vertical="center" wrapText="1"/>
    </xf>
    <xf numFmtId="0" fontId="33" fillId="21" borderId="9" xfId="0" applyFont="1" applyFill="1" applyBorder="1" applyAlignment="1">
      <alignment horizontal="center" vertical="center" wrapText="1"/>
    </xf>
    <xf numFmtId="0" fontId="33" fillId="22" borderId="9" xfId="0" applyFont="1" applyFill="1" applyBorder="1" applyAlignment="1">
      <alignment horizontal="center" vertical="center" wrapText="1"/>
    </xf>
    <xf numFmtId="0" fontId="33" fillId="0" borderId="9" xfId="0" applyFont="1" applyBorder="1" applyAlignment="1">
      <alignment horizontal="center" vertical="center" wrapText="1"/>
    </xf>
    <xf numFmtId="0" fontId="34" fillId="0" borderId="5" xfId="0" applyFont="1" applyBorder="1" applyAlignment="1">
      <alignment horizontal="center" vertical="center" wrapText="1" readingOrder="2"/>
    </xf>
    <xf numFmtId="0" fontId="35" fillId="23" borderId="10" xfId="0" applyFont="1" applyFill="1" applyBorder="1" applyAlignment="1">
      <alignment horizontal="center" vertical="center" wrapText="1"/>
    </xf>
    <xf numFmtId="10" fontId="34" fillId="0" borderId="10" xfId="0" applyNumberFormat="1" applyFont="1" applyBorder="1" applyAlignment="1">
      <alignment horizontal="center" vertical="center" wrapText="1"/>
    </xf>
    <xf numFmtId="0" fontId="34" fillId="0" borderId="10" xfId="0" applyFont="1" applyBorder="1" applyAlignment="1">
      <alignment horizontal="center" vertical="center" wrapText="1"/>
    </xf>
    <xf numFmtId="0" fontId="36" fillId="23" borderId="10" xfId="0" applyFont="1" applyFill="1" applyBorder="1" applyAlignment="1">
      <alignment horizontal="center" vertical="center" wrapText="1"/>
    </xf>
    <xf numFmtId="0" fontId="32" fillId="18" borderId="5" xfId="0" applyFont="1" applyFill="1" applyBorder="1" applyAlignment="1">
      <alignment horizontal="center" vertical="center" wrapText="1"/>
    </xf>
    <xf numFmtId="0" fontId="32" fillId="18" borderId="10" xfId="0" applyFont="1" applyFill="1" applyBorder="1" applyAlignment="1">
      <alignment horizontal="center" vertical="center" wrapText="1"/>
    </xf>
    <xf numFmtId="9" fontId="32" fillId="18" borderId="10" xfId="1" applyFont="1" applyFill="1" applyBorder="1" applyAlignment="1">
      <alignment horizontal="center" vertical="center" wrapText="1"/>
    </xf>
    <xf numFmtId="0" fontId="33" fillId="0" borderId="10" xfId="0" applyFont="1" applyBorder="1" applyAlignment="1">
      <alignment horizontal="center" vertical="center" wrapText="1"/>
    </xf>
    <xf numFmtId="0" fontId="33" fillId="24" borderId="4" xfId="0" applyFont="1" applyFill="1" applyBorder="1" applyAlignment="1">
      <alignment horizontal="center" vertical="center" wrapText="1"/>
    </xf>
    <xf numFmtId="10" fontId="33" fillId="0" borderId="9" xfId="0" applyNumberFormat="1" applyFont="1" applyBorder="1" applyAlignment="1">
      <alignment horizontal="center" vertical="center" wrapText="1"/>
    </xf>
    <xf numFmtId="0" fontId="37" fillId="0" borderId="0" xfId="0" applyFont="1" applyAlignment="1">
      <alignment horizontal="center" vertical="center"/>
    </xf>
    <xf numFmtId="0" fontId="38" fillId="0" borderId="0" xfId="0" applyFont="1" applyAlignment="1">
      <alignment horizontal="center" vertical="center"/>
    </xf>
    <xf numFmtId="0" fontId="33" fillId="0" borderId="0" xfId="0" applyFont="1" applyAlignment="1">
      <alignment horizontal="center" vertical="center" wrapText="1"/>
    </xf>
    <xf numFmtId="0" fontId="33" fillId="19" borderId="4" xfId="0" applyFont="1" applyFill="1" applyBorder="1" applyAlignment="1">
      <alignment horizontal="center" vertical="center" wrapText="1"/>
    </xf>
    <xf numFmtId="0" fontId="33" fillId="0" borderId="5" xfId="0" applyFont="1" applyBorder="1" applyAlignment="1">
      <alignment horizontal="center" vertical="center" wrapText="1"/>
    </xf>
    <xf numFmtId="10" fontId="33" fillId="0" borderId="5" xfId="0" applyNumberFormat="1" applyFont="1" applyBorder="1" applyAlignment="1">
      <alignment horizontal="center" vertical="center" wrapText="1"/>
    </xf>
    <xf numFmtId="9" fontId="38" fillId="0" borderId="0" xfId="0" applyNumberFormat="1" applyFont="1" applyAlignment="1">
      <alignment horizontal="center" vertical="center"/>
    </xf>
    <xf numFmtId="0" fontId="33" fillId="0" borderId="4" xfId="0" applyFont="1" applyBorder="1" applyAlignment="1">
      <alignment horizontal="center" vertical="center" wrapText="1"/>
    </xf>
    <xf numFmtId="0" fontId="37" fillId="0" borderId="0" xfId="0" applyFont="1" applyAlignment="1">
      <alignment horizontal="center" vertical="center" wrapText="1"/>
    </xf>
    <xf numFmtId="9" fontId="32" fillId="18" borderId="10" xfId="0" applyNumberFormat="1" applyFont="1" applyFill="1" applyBorder="1" applyAlignment="1">
      <alignment horizontal="center" vertical="center" wrapText="1"/>
    </xf>
    <xf numFmtId="0" fontId="39" fillId="18" borderId="5" xfId="0" applyFont="1" applyFill="1" applyBorder="1" applyAlignment="1">
      <alignment horizontal="center" vertical="center" wrapText="1"/>
    </xf>
    <xf numFmtId="0" fontId="39" fillId="18" borderId="10" xfId="0" applyFont="1" applyFill="1" applyBorder="1" applyAlignment="1">
      <alignment horizontal="center" vertical="center" wrapText="1"/>
    </xf>
    <xf numFmtId="9" fontId="39" fillId="18" borderId="10" xfId="0" applyNumberFormat="1" applyFont="1" applyFill="1" applyBorder="1" applyAlignment="1">
      <alignment horizontal="center" vertical="center" wrapText="1"/>
    </xf>
    <xf numFmtId="10" fontId="33" fillId="0" borderId="10" xfId="0" applyNumberFormat="1" applyFont="1" applyBorder="1" applyAlignment="1">
      <alignment horizontal="center" vertical="center" wrapText="1"/>
    </xf>
    <xf numFmtId="20" fontId="21" fillId="6" borderId="4" xfId="6" applyNumberFormat="1" applyFont="1" applyBorder="1" applyAlignment="1">
      <alignment horizontal="center" vertical="center"/>
    </xf>
    <xf numFmtId="10" fontId="33" fillId="0" borderId="0" xfId="0" applyNumberFormat="1" applyFont="1" applyAlignment="1">
      <alignment horizontal="center" vertical="center" wrapText="1"/>
    </xf>
    <xf numFmtId="165" fontId="22" fillId="0" borderId="0" xfId="5" applyNumberFormat="1" applyFont="1" applyAlignment="1">
      <alignment horizontal="center" vertical="center"/>
    </xf>
    <xf numFmtId="164" fontId="22" fillId="0" borderId="0" xfId="5" applyNumberFormat="1" applyFont="1" applyAlignment="1">
      <alignment horizontal="center" vertical="center"/>
    </xf>
    <xf numFmtId="166" fontId="22" fillId="0" borderId="0" xfId="5" applyNumberFormat="1" applyFont="1" applyAlignment="1">
      <alignment horizontal="center" vertical="center"/>
    </xf>
    <xf numFmtId="0" fontId="22" fillId="0" borderId="0" xfId="5" applyFont="1" applyAlignment="1">
      <alignment horizontal="center" vertical="center" wrapText="1"/>
    </xf>
    <xf numFmtId="0" fontId="10" fillId="0" borderId="0" xfId="5" applyFont="1" applyAlignment="1">
      <alignment horizontal="center" vertical="center"/>
    </xf>
    <xf numFmtId="0" fontId="40" fillId="0" borderId="0" xfId="0" applyFont="1" applyAlignment="1">
      <alignment horizontal="center" vertical="center"/>
    </xf>
    <xf numFmtId="0" fontId="16" fillId="16" borderId="12" xfId="0" applyFont="1" applyFill="1" applyBorder="1" applyAlignment="1">
      <alignment horizontal="center" vertical="center" wrapText="1"/>
    </xf>
    <xf numFmtId="0" fontId="16" fillId="8" borderId="12" xfId="11" applyFont="1" applyBorder="1" applyAlignment="1">
      <alignment horizontal="center" vertical="center" wrapText="1"/>
    </xf>
    <xf numFmtId="0" fontId="42" fillId="3" borderId="15" xfId="3" applyFont="1" applyBorder="1" applyAlignment="1">
      <alignment horizontal="center" vertical="center" wrapText="1"/>
    </xf>
    <xf numFmtId="0" fontId="16" fillId="0" borderId="17" xfId="0" applyFont="1" applyBorder="1" applyAlignment="1">
      <alignment horizontal="center" vertical="center" wrapText="1"/>
    </xf>
    <xf numFmtId="2" fontId="40" fillId="30" borderId="19" xfId="0" applyNumberFormat="1" applyFont="1" applyFill="1" applyBorder="1" applyAlignment="1">
      <alignment horizontal="center" vertical="center"/>
    </xf>
    <xf numFmtId="0" fontId="46" fillId="0" borderId="4" xfId="0" applyFont="1" applyBorder="1" applyAlignment="1">
      <alignment horizontal="center" vertical="center"/>
    </xf>
    <xf numFmtId="0" fontId="46" fillId="0" borderId="4" xfId="0" applyFont="1" applyBorder="1" applyAlignment="1">
      <alignment horizontal="center"/>
    </xf>
    <xf numFmtId="0" fontId="43" fillId="0" borderId="0" xfId="0" applyFont="1" applyAlignment="1">
      <alignment horizontal="center" vertical="center"/>
    </xf>
    <xf numFmtId="2" fontId="40" fillId="31" borderId="19" xfId="0" applyNumberFormat="1" applyFont="1" applyFill="1" applyBorder="1" applyAlignment="1">
      <alignment horizontal="center" vertical="center"/>
    </xf>
    <xf numFmtId="0" fontId="42" fillId="3" borderId="24" xfId="3" applyFont="1" applyBorder="1" applyAlignment="1">
      <alignment horizontal="center" vertical="center" wrapText="1"/>
    </xf>
    <xf numFmtId="10" fontId="16" fillId="16" borderId="22" xfId="0" applyNumberFormat="1" applyFont="1" applyFill="1" applyBorder="1" applyAlignment="1">
      <alignment horizontal="center" vertical="center" wrapText="1"/>
    </xf>
    <xf numFmtId="10" fontId="16" fillId="8" borderId="22" xfId="11" applyNumberFormat="1" applyFont="1" applyBorder="1" applyAlignment="1">
      <alignment horizontal="center" vertical="center" wrapText="1"/>
    </xf>
    <xf numFmtId="0" fontId="42" fillId="3" borderId="23" xfId="3" applyFont="1" applyBorder="1" applyAlignment="1">
      <alignment horizontal="center" vertical="center" wrapText="1"/>
    </xf>
    <xf numFmtId="10" fontId="42" fillId="3" borderId="25" xfId="3" applyNumberFormat="1" applyFont="1" applyBorder="1" applyAlignment="1">
      <alignment horizontal="center" vertical="center"/>
    </xf>
    <xf numFmtId="0" fontId="0" fillId="0" borderId="0" xfId="0" applyAlignment="1">
      <alignment horizontal="center"/>
    </xf>
    <xf numFmtId="0" fontId="0" fillId="0" borderId="0" xfId="0" applyAlignment="1">
      <alignment horizontal="left"/>
    </xf>
    <xf numFmtId="0" fontId="44" fillId="28" borderId="27" xfId="0" applyFont="1" applyFill="1" applyBorder="1" applyAlignment="1">
      <alignment horizontal="center" vertical="center" wrapText="1"/>
    </xf>
    <xf numFmtId="0" fontId="44" fillId="28" borderId="28" xfId="0" applyFont="1" applyFill="1" applyBorder="1" applyAlignment="1">
      <alignment horizontal="center" vertical="center" wrapText="1"/>
    </xf>
    <xf numFmtId="0" fontId="0" fillId="0" borderId="18" xfId="0" applyBorder="1" applyAlignment="1">
      <alignment horizontal="center" vertical="center"/>
    </xf>
    <xf numFmtId="0" fontId="0" fillId="0" borderId="4" xfId="0" applyBorder="1" applyAlignment="1">
      <alignment horizontal="center" vertical="center"/>
    </xf>
    <xf numFmtId="0" fontId="40" fillId="0" borderId="4" xfId="0" applyFont="1" applyBorder="1" applyAlignment="1">
      <alignment horizontal="center" vertical="center"/>
    </xf>
    <xf numFmtId="0" fontId="44" fillId="28" borderId="26" xfId="0" applyFont="1" applyFill="1" applyBorder="1" applyAlignment="1">
      <alignment horizontal="center" vertical="center" wrapText="1"/>
    </xf>
    <xf numFmtId="0" fontId="41" fillId="0" borderId="0" xfId="5" applyFont="1" applyAlignment="1">
      <alignment horizontal="center" vertical="center"/>
    </xf>
    <xf numFmtId="0" fontId="33" fillId="29" borderId="10" xfId="0" applyFont="1" applyFill="1" applyBorder="1" applyAlignment="1">
      <alignment horizontal="center" vertical="center" wrapText="1"/>
    </xf>
    <xf numFmtId="10" fontId="34" fillId="29" borderId="10" xfId="0" applyNumberFormat="1" applyFont="1" applyFill="1" applyBorder="1" applyAlignment="1">
      <alignment horizontal="center" vertical="center" wrapText="1"/>
    </xf>
    <xf numFmtId="0" fontId="34" fillId="29" borderId="10" xfId="0" applyFont="1" applyFill="1" applyBorder="1" applyAlignment="1">
      <alignment horizontal="center" vertical="center" wrapText="1"/>
    </xf>
    <xf numFmtId="0" fontId="37" fillId="0" borderId="4" xfId="0" applyFont="1" applyBorder="1" applyAlignment="1">
      <alignment horizontal="center" vertical="center"/>
    </xf>
    <xf numFmtId="0" fontId="10" fillId="0" borderId="0" xfId="12"/>
    <xf numFmtId="0" fontId="14" fillId="4" borderId="0" xfId="13" applyAlignment="1">
      <alignment horizontal="center" vertical="center"/>
    </xf>
    <xf numFmtId="0" fontId="49" fillId="0" borderId="4" xfId="0" applyFont="1" applyBorder="1" applyAlignment="1">
      <alignment horizontal="center" vertical="center"/>
    </xf>
    <xf numFmtId="0" fontId="10" fillId="25" borderId="0" xfId="12" applyFill="1" applyAlignment="1">
      <alignment horizontal="center"/>
    </xf>
    <xf numFmtId="0" fontId="10" fillId="27" borderId="0" xfId="12" applyFill="1" applyAlignment="1">
      <alignment horizontal="center"/>
    </xf>
    <xf numFmtId="0" fontId="10" fillId="16" borderId="0" xfId="12" applyFill="1" applyAlignment="1">
      <alignment horizontal="center"/>
    </xf>
    <xf numFmtId="0" fontId="45" fillId="2" borderId="0" xfId="2" applyFont="1" applyAlignment="1">
      <alignment horizontal="center"/>
    </xf>
    <xf numFmtId="0" fontId="45" fillId="4" borderId="0" xfId="13" applyFont="1" applyAlignment="1">
      <alignment horizontal="center"/>
    </xf>
    <xf numFmtId="0" fontId="45" fillId="3" borderId="0" xfId="14" applyFont="1" applyAlignment="1">
      <alignment horizontal="center"/>
    </xf>
    <xf numFmtId="0" fontId="50" fillId="6" borderId="4" xfId="6" applyNumberFormat="1" applyFont="1" applyBorder="1" applyAlignment="1">
      <alignment horizontal="center" vertical="center"/>
    </xf>
    <xf numFmtId="0" fontId="50" fillId="0" borderId="0" xfId="5" applyFont="1" applyAlignment="1">
      <alignment horizontal="center" vertical="center"/>
    </xf>
    <xf numFmtId="0" fontId="55" fillId="0" borderId="0" xfId="5" applyFont="1"/>
    <xf numFmtId="164" fontId="56" fillId="6" borderId="4" xfId="6" applyNumberFormat="1" applyFont="1" applyBorder="1" applyAlignment="1">
      <alignment horizontal="center" vertical="center" wrapText="1"/>
    </xf>
    <xf numFmtId="166" fontId="56" fillId="6" borderId="4" xfId="6" applyNumberFormat="1" applyFont="1" applyBorder="1" applyAlignment="1">
      <alignment horizontal="center" vertical="center"/>
    </xf>
    <xf numFmtId="0" fontId="55" fillId="0" borderId="0" xfId="0" applyFont="1"/>
    <xf numFmtId="0" fontId="55" fillId="0" borderId="0" xfId="5" applyFont="1" applyAlignment="1">
      <alignment horizontal="center" vertical="center"/>
    </xf>
    <xf numFmtId="0" fontId="9" fillId="0" borderId="0" xfId="12" applyFont="1"/>
    <xf numFmtId="0" fontId="9" fillId="33" borderId="0" xfId="12" applyFont="1" applyFill="1" applyAlignment="1">
      <alignment horizontal="center" vertical="center"/>
    </xf>
    <xf numFmtId="0" fontId="9" fillId="34" borderId="0" xfId="12" applyFont="1" applyFill="1" applyAlignment="1">
      <alignment horizontal="center" vertical="center"/>
    </xf>
    <xf numFmtId="0" fontId="58" fillId="4" borderId="0" xfId="4" applyFont="1" applyBorder="1" applyAlignment="1">
      <alignment horizontal="center" vertical="center" wrapText="1"/>
    </xf>
    <xf numFmtId="0" fontId="20" fillId="0" borderId="0" xfId="0" applyFont="1"/>
    <xf numFmtId="0" fontId="58" fillId="4" borderId="0" xfId="4" applyFont="1" applyBorder="1" applyAlignment="1">
      <alignment horizontal="left" vertical="center" wrapText="1"/>
    </xf>
    <xf numFmtId="0" fontId="9" fillId="0" borderId="0" xfId="0" applyFont="1"/>
    <xf numFmtId="0" fontId="9" fillId="0" borderId="0" xfId="0" applyFont="1" applyAlignment="1">
      <alignment horizontal="left" vertical="center"/>
    </xf>
    <xf numFmtId="0" fontId="28" fillId="0" borderId="0" xfId="0" applyFont="1" applyAlignment="1">
      <alignment horizontal="left" vertical="center"/>
    </xf>
    <xf numFmtId="0" fontId="59" fillId="0" borderId="0" xfId="0" applyFont="1" applyAlignment="1">
      <alignment horizontal="left" vertical="center"/>
    </xf>
    <xf numFmtId="0" fontId="20" fillId="0" borderId="0" xfId="0" applyFont="1" applyAlignment="1">
      <alignment horizontal="left"/>
    </xf>
    <xf numFmtId="0" fontId="9" fillId="0" borderId="0" xfId="0" applyFont="1" applyAlignment="1">
      <alignment horizontal="left" vertical="center" wrapText="1"/>
    </xf>
    <xf numFmtId="0" fontId="9" fillId="0" borderId="0" xfId="0" applyFont="1" applyAlignment="1">
      <alignment wrapText="1"/>
    </xf>
    <xf numFmtId="0" fontId="20" fillId="0" borderId="0" xfId="0" applyFont="1" applyAlignment="1">
      <alignment wrapText="1"/>
    </xf>
    <xf numFmtId="0" fontId="20" fillId="0" borderId="0" xfId="0" applyFont="1" applyAlignment="1">
      <alignment horizontal="left" vertical="center"/>
    </xf>
    <xf numFmtId="0" fontId="58" fillId="4" borderId="0" xfId="4" applyFont="1" applyBorder="1" applyAlignment="1">
      <alignment vertical="center" wrapText="1"/>
    </xf>
    <xf numFmtId="0" fontId="49" fillId="35" borderId="4" xfId="0" applyFont="1" applyFill="1" applyBorder="1" applyAlignment="1">
      <alignment horizontal="center" vertical="center" wrapText="1"/>
    </xf>
    <xf numFmtId="22" fontId="49" fillId="35" borderId="4" xfId="0" applyNumberFormat="1" applyFont="1" applyFill="1" applyBorder="1" applyAlignment="1">
      <alignment horizontal="center" vertical="center" wrapText="1"/>
    </xf>
    <xf numFmtId="0" fontId="49" fillId="14" borderId="4" xfId="0" applyFont="1" applyFill="1" applyBorder="1" applyAlignment="1">
      <alignment horizontal="center" vertical="center" wrapText="1"/>
    </xf>
    <xf numFmtId="22" fontId="49" fillId="14" borderId="4" xfId="0" applyNumberFormat="1" applyFont="1" applyFill="1" applyBorder="1" applyAlignment="1">
      <alignment horizontal="center" vertical="center" wrapText="1"/>
    </xf>
    <xf numFmtId="0" fontId="60" fillId="36" borderId="4" xfId="0" applyFont="1" applyFill="1" applyBorder="1" applyAlignment="1">
      <alignment horizontal="center" vertical="center" wrapText="1"/>
    </xf>
    <xf numFmtId="0" fontId="49" fillId="38" borderId="4" xfId="0" applyFont="1" applyFill="1" applyBorder="1" applyAlignment="1">
      <alignment horizontal="center" vertical="center" wrapText="1"/>
    </xf>
    <xf numFmtId="22" fontId="49" fillId="38" borderId="4" xfId="0" applyNumberFormat="1" applyFont="1" applyFill="1" applyBorder="1" applyAlignment="1">
      <alignment horizontal="center" vertical="center" wrapText="1"/>
    </xf>
    <xf numFmtId="0" fontId="49" fillId="0" borderId="4" xfId="5" applyFont="1" applyBorder="1" applyAlignment="1">
      <alignment horizontal="center" vertical="top" wrapText="1"/>
    </xf>
    <xf numFmtId="0" fontId="9" fillId="26" borderId="0" xfId="12" applyFont="1" applyFill="1" applyAlignment="1">
      <alignment horizontal="center"/>
    </xf>
    <xf numFmtId="0" fontId="9" fillId="0" borderId="0" xfId="5" applyFont="1" applyAlignment="1">
      <alignment horizontal="center" vertical="center"/>
    </xf>
    <xf numFmtId="0" fontId="9" fillId="0" borderId="4" xfId="0" applyFont="1" applyBorder="1" applyAlignment="1">
      <alignment horizontal="center" vertical="center" wrapText="1"/>
    </xf>
    <xf numFmtId="10" fontId="9" fillId="29" borderId="4" xfId="0" applyNumberFormat="1" applyFont="1" applyFill="1" applyBorder="1" applyAlignment="1">
      <alignment horizontal="center" vertical="center" wrapText="1"/>
    </xf>
    <xf numFmtId="0" fontId="9" fillId="29" borderId="18" xfId="0" applyFont="1" applyFill="1" applyBorder="1" applyAlignment="1">
      <alignment horizontal="center" vertical="center" wrapText="1"/>
    </xf>
    <xf numFmtId="0" fontId="9" fillId="29" borderId="22" xfId="0" applyFont="1" applyFill="1" applyBorder="1" applyAlignment="1">
      <alignment horizontal="center" vertical="center" wrapText="1"/>
    </xf>
    <xf numFmtId="0" fontId="9" fillId="0" borderId="4" xfId="0" applyFont="1" applyBorder="1" applyAlignment="1">
      <alignment horizontal="center" vertical="center"/>
    </xf>
    <xf numFmtId="19" fontId="21" fillId="6" borderId="4" xfId="6" applyNumberFormat="1" applyFont="1" applyBorder="1" applyAlignment="1">
      <alignment horizontal="center" vertical="center"/>
    </xf>
    <xf numFmtId="0" fontId="61" fillId="0" borderId="4" xfId="0" applyFont="1" applyBorder="1" applyAlignment="1">
      <alignment horizontal="center" vertical="center" wrapText="1"/>
    </xf>
    <xf numFmtId="18" fontId="65" fillId="13" borderId="4" xfId="0" applyNumberFormat="1" applyFont="1" applyFill="1" applyBorder="1" applyAlignment="1">
      <alignment horizontal="center" vertical="center"/>
    </xf>
    <xf numFmtId="0" fontId="65" fillId="13" borderId="4" xfId="0" applyFont="1" applyFill="1" applyBorder="1" applyAlignment="1">
      <alignment horizontal="center" vertical="center"/>
    </xf>
    <xf numFmtId="164" fontId="65" fillId="13" borderId="4" xfId="0" applyNumberFormat="1" applyFont="1" applyFill="1" applyBorder="1" applyAlignment="1">
      <alignment horizontal="center" vertical="center"/>
    </xf>
    <xf numFmtId="18" fontId="66" fillId="13" borderId="4" xfId="0" applyNumberFormat="1" applyFont="1" applyFill="1" applyBorder="1" applyAlignment="1">
      <alignment horizontal="center" vertical="center"/>
    </xf>
    <xf numFmtId="164" fontId="66" fillId="13" borderId="4" xfId="0" applyNumberFormat="1" applyFont="1" applyFill="1" applyBorder="1" applyAlignment="1">
      <alignment horizontal="center" vertical="center"/>
    </xf>
    <xf numFmtId="0" fontId="66" fillId="13" borderId="4" xfId="0" applyFont="1" applyFill="1" applyBorder="1" applyAlignment="1">
      <alignment horizontal="center" vertical="center"/>
    </xf>
    <xf numFmtId="0" fontId="21" fillId="6" borderId="4" xfId="6" applyFont="1" applyBorder="1" applyAlignment="1">
      <alignment horizontal="center" vertical="top" wrapText="1"/>
    </xf>
    <xf numFmtId="0" fontId="49" fillId="0" borderId="0" xfId="0" applyFont="1" applyAlignment="1">
      <alignment horizontal="center" vertical="center"/>
    </xf>
    <xf numFmtId="0" fontId="67" fillId="0" borderId="4" xfId="0" applyFont="1" applyBorder="1" applyAlignment="1">
      <alignment horizontal="center" vertical="center" wrapText="1"/>
    </xf>
    <xf numFmtId="0" fontId="61" fillId="0" borderId="4" xfId="0" applyFont="1" applyBorder="1" applyAlignment="1">
      <alignment horizontal="center" vertical="center"/>
    </xf>
    <xf numFmtId="0" fontId="61" fillId="39" borderId="4" xfId="0" applyFont="1" applyFill="1" applyBorder="1" applyAlignment="1">
      <alignment horizontal="center" vertical="center" wrapText="1"/>
    </xf>
    <xf numFmtId="9" fontId="61" fillId="0" borderId="4" xfId="1" applyFont="1" applyBorder="1" applyAlignment="1">
      <alignment horizontal="center" vertical="center" wrapText="1"/>
    </xf>
    <xf numFmtId="0" fontId="49" fillId="0" borderId="0" xfId="0" applyFont="1" applyAlignment="1">
      <alignment vertical="center"/>
    </xf>
    <xf numFmtId="0" fontId="67" fillId="0" borderId="4" xfId="0" applyFont="1" applyBorder="1" applyAlignment="1">
      <alignment horizontal="center" vertical="center" wrapText="1" readingOrder="2"/>
    </xf>
    <xf numFmtId="0" fontId="61" fillId="20" borderId="4" xfId="0" applyFont="1" applyFill="1" applyBorder="1" applyAlignment="1">
      <alignment horizontal="center" vertical="center" wrapText="1"/>
    </xf>
    <xf numFmtId="0" fontId="61" fillId="40" borderId="4" xfId="0" applyFont="1" applyFill="1" applyBorder="1" applyAlignment="1">
      <alignment horizontal="center" vertical="center" wrapText="1"/>
    </xf>
    <xf numFmtId="0" fontId="61" fillId="41" borderId="4" xfId="0" applyFont="1" applyFill="1" applyBorder="1" applyAlignment="1">
      <alignment horizontal="center" vertical="center" wrapText="1"/>
    </xf>
    <xf numFmtId="0" fontId="68" fillId="18" borderId="4" xfId="0" applyFont="1" applyFill="1" applyBorder="1" applyAlignment="1">
      <alignment horizontal="center" vertical="center" wrapText="1"/>
    </xf>
    <xf numFmtId="10" fontId="61" fillId="0" borderId="4" xfId="0" applyNumberFormat="1" applyFont="1" applyBorder="1" applyAlignment="1">
      <alignment horizontal="center" vertical="center" wrapText="1"/>
    </xf>
    <xf numFmtId="0" fontId="21" fillId="6" borderId="4" xfId="6" applyFont="1" applyBorder="1" applyAlignment="1">
      <alignment horizontal="left" vertical="top"/>
    </xf>
    <xf numFmtId="0" fontId="0" fillId="0" borderId="0" xfId="0" applyAlignment="1">
      <alignment horizontal="center" vertical="center"/>
    </xf>
    <xf numFmtId="164" fontId="21" fillId="6" borderId="4" xfId="6" applyNumberFormat="1" applyFont="1" applyBorder="1" applyAlignment="1">
      <alignment horizontal="center" vertical="top" wrapText="1"/>
    </xf>
    <xf numFmtId="166" fontId="21" fillId="6" borderId="4" xfId="6" applyNumberFormat="1" applyFont="1" applyBorder="1" applyAlignment="1">
      <alignment horizontal="center" vertical="top" wrapText="1"/>
    </xf>
    <xf numFmtId="21" fontId="21" fillId="6" borderId="4" xfId="6" applyNumberFormat="1" applyFont="1" applyBorder="1" applyAlignment="1">
      <alignment horizontal="center" vertical="center"/>
    </xf>
    <xf numFmtId="0" fontId="61" fillId="0" borderId="0" xfId="0" applyFont="1" applyAlignment="1">
      <alignment horizontal="center" vertical="center" wrapText="1"/>
    </xf>
    <xf numFmtId="0" fontId="40" fillId="0" borderId="0" xfId="0" applyFont="1"/>
    <xf numFmtId="0" fontId="70" fillId="42" borderId="35" xfId="0" applyFont="1" applyFill="1" applyBorder="1" applyAlignment="1">
      <alignment horizontal="center" vertical="center"/>
    </xf>
    <xf numFmtId="0" fontId="37" fillId="0" borderId="0" xfId="0" applyFont="1"/>
    <xf numFmtId="0" fontId="37" fillId="0" borderId="0" xfId="0" applyFont="1" applyAlignment="1">
      <alignment vertical="center" readingOrder="2"/>
    </xf>
    <xf numFmtId="0" fontId="37" fillId="0" borderId="0" xfId="0" applyFont="1" applyAlignment="1">
      <alignment horizontal="center" vertical="center" readingOrder="2"/>
    </xf>
    <xf numFmtId="0" fontId="37" fillId="0" borderId="30" xfId="0" applyFont="1" applyBorder="1" applyAlignment="1">
      <alignment horizontal="center" vertical="center"/>
    </xf>
    <xf numFmtId="0" fontId="70" fillId="42" borderId="30" xfId="0" applyFont="1" applyFill="1" applyBorder="1" applyAlignment="1">
      <alignment horizontal="center" vertical="center"/>
    </xf>
    <xf numFmtId="0" fontId="37" fillId="0" borderId="0" xfId="0" applyFont="1" applyAlignment="1">
      <alignment vertical="center" wrapText="1" readingOrder="2"/>
    </xf>
    <xf numFmtId="0" fontId="70" fillId="0" borderId="0" xfId="0" applyFont="1" applyAlignment="1">
      <alignment horizontal="center" vertical="center"/>
    </xf>
    <xf numFmtId="0" fontId="70" fillId="42" borderId="4" xfId="0" applyFont="1" applyFill="1" applyBorder="1" applyAlignment="1">
      <alignment horizontal="center" vertical="center"/>
    </xf>
    <xf numFmtId="0" fontId="37" fillId="0" borderId="29" xfId="0" applyFont="1" applyBorder="1" applyAlignment="1">
      <alignment horizontal="center" vertical="center"/>
    </xf>
    <xf numFmtId="0" fontId="37" fillId="0" borderId="39" xfId="0" applyFont="1" applyBorder="1" applyAlignment="1">
      <alignment horizontal="center" vertical="center" readingOrder="2"/>
    </xf>
    <xf numFmtId="0" fontId="37" fillId="0" borderId="38" xfId="0" applyFont="1" applyBorder="1" applyAlignment="1">
      <alignment horizontal="center" vertical="center" readingOrder="2"/>
    </xf>
    <xf numFmtId="0" fontId="37" fillId="0" borderId="40" xfId="0" applyFont="1" applyBorder="1" applyAlignment="1">
      <alignment horizontal="center" vertical="center" readingOrder="2"/>
    </xf>
    <xf numFmtId="0" fontId="37" fillId="0" borderId="6" xfId="0" applyFont="1" applyBorder="1" applyAlignment="1">
      <alignment vertical="center" wrapText="1" readingOrder="2"/>
    </xf>
    <xf numFmtId="0" fontId="70" fillId="42" borderId="37" xfId="0" applyFont="1" applyFill="1" applyBorder="1" applyAlignment="1">
      <alignment horizontal="center" vertical="center"/>
    </xf>
    <xf numFmtId="0" fontId="37" fillId="0" borderId="41" xfId="0" applyFont="1" applyBorder="1" applyAlignment="1">
      <alignment horizontal="center" vertical="center"/>
    </xf>
    <xf numFmtId="0" fontId="37" fillId="0" borderId="3" xfId="0" applyFont="1" applyBorder="1" applyAlignment="1">
      <alignment horizontal="center" vertical="center" wrapText="1" readingOrder="2"/>
    </xf>
    <xf numFmtId="0" fontId="37" fillId="0" borderId="3" xfId="0" applyFont="1" applyBorder="1" applyAlignment="1">
      <alignment horizontal="center" vertical="center"/>
    </xf>
    <xf numFmtId="0" fontId="43" fillId="0" borderId="11" xfId="0" applyFont="1" applyBorder="1" applyAlignment="1">
      <alignment horizontal="center" vertical="center" wrapText="1" readingOrder="2"/>
    </xf>
    <xf numFmtId="0" fontId="43" fillId="0" borderId="12" xfId="0" applyFont="1" applyBorder="1" applyAlignment="1">
      <alignment horizontal="center" vertical="center" wrapText="1" readingOrder="2"/>
    </xf>
    <xf numFmtId="0" fontId="43" fillId="0" borderId="15" xfId="0" applyFont="1" applyBorder="1" applyAlignment="1">
      <alignment horizontal="center" vertical="center" wrapText="1" readingOrder="2"/>
    </xf>
    <xf numFmtId="0" fontId="40" fillId="0" borderId="4" xfId="0" applyFont="1" applyBorder="1" applyAlignment="1">
      <alignment horizontal="center" vertical="center" wrapText="1"/>
    </xf>
    <xf numFmtId="0" fontId="43" fillId="0" borderId="18" xfId="0" applyFont="1" applyBorder="1" applyAlignment="1">
      <alignment horizontal="center" vertical="center" wrapText="1" readingOrder="2"/>
    </xf>
    <xf numFmtId="0" fontId="40" fillId="0" borderId="22" xfId="0" applyFont="1" applyBorder="1" applyAlignment="1">
      <alignment horizontal="center" vertical="center" wrapText="1"/>
    </xf>
    <xf numFmtId="0" fontId="43" fillId="0" borderId="23" xfId="0" applyFont="1" applyBorder="1" applyAlignment="1">
      <alignment horizontal="center" vertical="center" wrapText="1" readingOrder="2"/>
    </xf>
    <xf numFmtId="0" fontId="37" fillId="0" borderId="0" xfId="0" applyFont="1" applyAlignment="1">
      <alignment horizontal="center"/>
    </xf>
    <xf numFmtId="0" fontId="43" fillId="0" borderId="11" xfId="0" applyFont="1" applyBorder="1" applyAlignment="1">
      <alignment horizontal="center"/>
    </xf>
    <xf numFmtId="0" fontId="43" fillId="0" borderId="15" xfId="0" applyFont="1" applyBorder="1" applyAlignment="1">
      <alignment horizontal="center"/>
    </xf>
    <xf numFmtId="0" fontId="43" fillId="0" borderId="24" xfId="0" applyFont="1" applyBorder="1" applyAlignment="1">
      <alignment horizontal="center"/>
    </xf>
    <xf numFmtId="0" fontId="43" fillId="0" borderId="23" xfId="0" applyFont="1" applyBorder="1" applyAlignment="1">
      <alignment horizontal="center"/>
    </xf>
    <xf numFmtId="0" fontId="67" fillId="0" borderId="0" xfId="0" applyFont="1" applyAlignment="1">
      <alignment horizontal="center" vertical="center" wrapText="1" readingOrder="2"/>
    </xf>
    <xf numFmtId="0" fontId="40" fillId="0" borderId="0" xfId="0" applyFont="1" applyAlignment="1">
      <alignment horizontal="center" vertical="center" wrapText="1"/>
    </xf>
    <xf numFmtId="10" fontId="40" fillId="0" borderId="0" xfId="0" applyNumberFormat="1" applyFont="1" applyAlignment="1">
      <alignment horizontal="center" vertical="center" wrapText="1"/>
    </xf>
    <xf numFmtId="0" fontId="34" fillId="0" borderId="0" xfId="0" applyFont="1" applyAlignment="1">
      <alignment horizontal="center" vertical="center" wrapText="1" readingOrder="2"/>
    </xf>
    <xf numFmtId="0" fontId="47" fillId="0" borderId="0" xfId="0" applyFont="1" applyAlignment="1">
      <alignment horizontal="center" vertical="center" wrapText="1"/>
    </xf>
    <xf numFmtId="10" fontId="43" fillId="0" borderId="0" xfId="0" applyNumberFormat="1" applyFont="1" applyAlignment="1">
      <alignment horizontal="center" vertical="center" wrapText="1"/>
    </xf>
    <xf numFmtId="10" fontId="47" fillId="0" borderId="0" xfId="0" applyNumberFormat="1" applyFont="1" applyAlignment="1">
      <alignment horizontal="center" vertical="center"/>
    </xf>
    <xf numFmtId="0" fontId="49" fillId="0" borderId="4" xfId="15" applyFont="1" applyBorder="1" applyAlignment="1">
      <alignment horizontal="center" vertical="center"/>
    </xf>
    <xf numFmtId="0" fontId="49" fillId="14" borderId="4" xfId="15" applyFont="1" applyFill="1" applyBorder="1" applyAlignment="1">
      <alignment horizontal="center" vertical="center" wrapText="1"/>
    </xf>
    <xf numFmtId="22" fontId="49" fillId="14" borderId="4" xfId="15" applyNumberFormat="1" applyFont="1" applyFill="1" applyBorder="1" applyAlignment="1">
      <alignment horizontal="center" vertical="center" wrapText="1"/>
    </xf>
    <xf numFmtId="0" fontId="49" fillId="35" borderId="4" xfId="15" applyFont="1" applyFill="1" applyBorder="1" applyAlignment="1">
      <alignment horizontal="center" vertical="center" wrapText="1"/>
    </xf>
    <xf numFmtId="22" fontId="49" fillId="35" borderId="4" xfId="15" applyNumberFormat="1" applyFont="1" applyFill="1" applyBorder="1" applyAlignment="1">
      <alignment horizontal="center" vertical="center" wrapText="1"/>
    </xf>
    <xf numFmtId="0" fontId="49" fillId="38" borderId="4" xfId="15" applyFont="1" applyFill="1" applyBorder="1" applyAlignment="1">
      <alignment horizontal="center" vertical="center" wrapText="1"/>
    </xf>
    <xf numFmtId="22" fontId="49" fillId="38" borderId="4" xfId="15" applyNumberFormat="1" applyFont="1" applyFill="1" applyBorder="1" applyAlignment="1">
      <alignment horizontal="center" vertical="center" wrapText="1"/>
    </xf>
    <xf numFmtId="0" fontId="60" fillId="37" borderId="4" xfId="15" applyFont="1" applyFill="1" applyBorder="1" applyAlignment="1">
      <alignment horizontal="center" vertical="center" wrapText="1"/>
    </xf>
    <xf numFmtId="0" fontId="60" fillId="43" borderId="4" xfId="15" applyFont="1" applyFill="1" applyBorder="1" applyAlignment="1">
      <alignment horizontal="center" vertical="center" wrapText="1"/>
    </xf>
    <xf numFmtId="0" fontId="60" fillId="44" borderId="4" xfId="15" applyFont="1" applyFill="1" applyBorder="1" applyAlignment="1">
      <alignment horizontal="center" vertical="center" wrapText="1"/>
    </xf>
    <xf numFmtId="0" fontId="60" fillId="45" borderId="4" xfId="15" applyFont="1" applyFill="1" applyBorder="1" applyAlignment="1">
      <alignment horizontal="center" vertical="center" wrapText="1"/>
    </xf>
    <xf numFmtId="0" fontId="60" fillId="46" borderId="4" xfId="15" applyFont="1" applyFill="1" applyBorder="1" applyAlignment="1">
      <alignment horizontal="center" vertical="center" wrapText="1"/>
    </xf>
    <xf numFmtId="0" fontId="60" fillId="47" borderId="4" xfId="15" applyFont="1" applyFill="1" applyBorder="1" applyAlignment="1">
      <alignment horizontal="center" vertical="center" wrapText="1"/>
    </xf>
    <xf numFmtId="0" fontId="60" fillId="48" borderId="4" xfId="15" applyFont="1" applyFill="1" applyBorder="1" applyAlignment="1">
      <alignment horizontal="center" vertical="center" wrapText="1"/>
    </xf>
    <xf numFmtId="0" fontId="60" fillId="49" borderId="4" xfId="15" applyFont="1" applyFill="1" applyBorder="1" applyAlignment="1">
      <alignment horizontal="center" vertical="center" wrapText="1"/>
    </xf>
    <xf numFmtId="0" fontId="60" fillId="50" borderId="4" xfId="15" applyFont="1" applyFill="1" applyBorder="1" applyAlignment="1">
      <alignment horizontal="center" vertical="center" wrapText="1"/>
    </xf>
    <xf numFmtId="0" fontId="60" fillId="51" borderId="4" xfId="15" applyFont="1" applyFill="1" applyBorder="1" applyAlignment="1">
      <alignment horizontal="center" vertical="center" wrapText="1"/>
    </xf>
    <xf numFmtId="0" fontId="60" fillId="52" borderId="4" xfId="15" applyFont="1" applyFill="1" applyBorder="1" applyAlignment="1">
      <alignment horizontal="center" vertical="center" wrapText="1"/>
    </xf>
    <xf numFmtId="0" fontId="60" fillId="53" borderId="4" xfId="15" applyFont="1" applyFill="1" applyBorder="1" applyAlignment="1">
      <alignment horizontal="center" vertical="center" wrapText="1"/>
    </xf>
    <xf numFmtId="0" fontId="60" fillId="54" borderId="4" xfId="15" applyFont="1" applyFill="1" applyBorder="1" applyAlignment="1">
      <alignment horizontal="center" vertical="center" wrapText="1"/>
    </xf>
    <xf numFmtId="0" fontId="60" fillId="55" borderId="4" xfId="15" applyFont="1" applyFill="1" applyBorder="1" applyAlignment="1">
      <alignment horizontal="center" vertical="center" wrapText="1"/>
    </xf>
    <xf numFmtId="0" fontId="60" fillId="56" borderId="4" xfId="15" applyFont="1" applyFill="1" applyBorder="1" applyAlignment="1">
      <alignment horizontal="center" vertical="center" wrapText="1"/>
    </xf>
    <xf numFmtId="0" fontId="60" fillId="57" borderId="4" xfId="15" applyFont="1" applyFill="1" applyBorder="1" applyAlignment="1">
      <alignment horizontal="center" vertical="center" wrapText="1"/>
    </xf>
    <xf numFmtId="0" fontId="60" fillId="58" borderId="4" xfId="15" applyFont="1" applyFill="1" applyBorder="1" applyAlignment="1">
      <alignment horizontal="center" vertical="center" wrapText="1"/>
    </xf>
    <xf numFmtId="0" fontId="73" fillId="16" borderId="4" xfId="15" applyFont="1" applyFill="1" applyBorder="1" applyAlignment="1">
      <alignment horizontal="center" vertical="center"/>
    </xf>
    <xf numFmtId="0" fontId="49" fillId="27" borderId="4" xfId="15" applyFont="1" applyFill="1" applyBorder="1" applyAlignment="1">
      <alignment horizontal="center" vertical="center"/>
    </xf>
    <xf numFmtId="0" fontId="49" fillId="26" borderId="4" xfId="15" applyFont="1" applyFill="1" applyBorder="1" applyAlignment="1">
      <alignment horizontal="center" vertical="center"/>
    </xf>
    <xf numFmtId="0" fontId="49" fillId="16" borderId="4" xfId="15" applyFont="1" applyFill="1" applyBorder="1" applyAlignment="1">
      <alignment horizontal="center" vertical="center"/>
    </xf>
    <xf numFmtId="0" fontId="49" fillId="25" borderId="4" xfId="15" applyFont="1" applyFill="1" applyBorder="1" applyAlignment="1">
      <alignment horizontal="center" vertical="center"/>
    </xf>
    <xf numFmtId="0" fontId="21" fillId="6" borderId="4" xfId="6" applyFont="1" applyBorder="1" applyAlignment="1">
      <alignment horizontal="center" vertical="center" wrapText="1"/>
    </xf>
    <xf numFmtId="0" fontId="44" fillId="28" borderId="42" xfId="0" applyFont="1" applyFill="1" applyBorder="1" applyAlignment="1">
      <alignment horizontal="center" vertical="center" wrapText="1"/>
    </xf>
    <xf numFmtId="0" fontId="75" fillId="0" borderId="0" xfId="0" applyFont="1" applyAlignment="1">
      <alignment horizontal="center"/>
    </xf>
    <xf numFmtId="0" fontId="76" fillId="0" borderId="0" xfId="0" applyFont="1" applyAlignment="1">
      <alignment horizontal="center" vertical="center" wrapText="1"/>
    </xf>
    <xf numFmtId="2" fontId="40" fillId="0" borderId="0" xfId="0" applyNumberFormat="1" applyFont="1" applyAlignment="1">
      <alignment horizontal="center" vertical="center"/>
    </xf>
    <xf numFmtId="0" fontId="46" fillId="0" borderId="0" xfId="0" applyFont="1" applyAlignment="1">
      <alignment horizontal="center" vertical="center"/>
    </xf>
    <xf numFmtId="0" fontId="46" fillId="0" borderId="0" xfId="0" applyFont="1" applyAlignment="1">
      <alignment horizontal="center"/>
    </xf>
    <xf numFmtId="0" fontId="37" fillId="0" borderId="0" xfId="0" applyFont="1" applyAlignment="1">
      <alignment horizontal="center" vertical="center" wrapText="1" readingOrder="2"/>
    </xf>
    <xf numFmtId="0" fontId="43" fillId="0" borderId="0" xfId="0" applyFont="1" applyAlignment="1">
      <alignment horizontal="center" vertical="center" wrapText="1" readingOrder="2"/>
    </xf>
    <xf numFmtId="0" fontId="60" fillId="59" borderId="4" xfId="0" applyFont="1" applyFill="1" applyBorder="1" applyAlignment="1">
      <alignment horizontal="center" vertical="center" wrapText="1"/>
    </xf>
    <xf numFmtId="0" fontId="77" fillId="14" borderId="4" xfId="0" applyFont="1" applyFill="1" applyBorder="1" applyAlignment="1">
      <alignment horizontal="center" vertical="center" wrapText="1"/>
    </xf>
    <xf numFmtId="0" fontId="60" fillId="0" borderId="0" xfId="0" applyFont="1" applyAlignment="1">
      <alignment horizontal="center" vertical="center" wrapText="1"/>
    </xf>
    <xf numFmtId="0" fontId="49" fillId="0" borderId="0" xfId="0" applyFont="1" applyAlignment="1">
      <alignment horizontal="center" vertical="center" wrapText="1"/>
    </xf>
    <xf numFmtId="22" fontId="49" fillId="0" borderId="0" xfId="0" applyNumberFormat="1" applyFont="1" applyAlignment="1">
      <alignment horizontal="center" vertical="center" wrapText="1"/>
    </xf>
    <xf numFmtId="0" fontId="23" fillId="0" borderId="0" xfId="0" applyFont="1" applyAlignment="1">
      <alignment horizontal="center" vertical="center"/>
    </xf>
    <xf numFmtId="0" fontId="23" fillId="0" borderId="0" xfId="0" applyFont="1" applyAlignment="1">
      <alignment horizontal="center" vertical="center" wrapText="1"/>
    </xf>
    <xf numFmtId="22" fontId="23" fillId="0" borderId="0" xfId="0" applyNumberFormat="1" applyFont="1" applyAlignment="1">
      <alignment horizontal="center" vertical="center" wrapText="1"/>
    </xf>
    <xf numFmtId="0" fontId="24" fillId="0" borderId="0" xfId="0" applyFont="1" applyAlignment="1">
      <alignment horizontal="center"/>
    </xf>
    <xf numFmtId="0" fontId="24" fillId="0" borderId="0" xfId="0" applyFont="1" applyAlignment="1">
      <alignment horizontal="center" vertical="center"/>
    </xf>
    <xf numFmtId="0" fontId="31" fillId="0" borderId="0" xfId="0" applyFont="1" applyAlignment="1">
      <alignment horizontal="center" vertical="center" wrapText="1"/>
    </xf>
    <xf numFmtId="0" fontId="32" fillId="0" borderId="0" xfId="0" applyFont="1" applyAlignment="1">
      <alignment horizontal="center" vertical="center" wrapText="1"/>
    </xf>
    <xf numFmtId="0" fontId="35" fillId="0" borderId="0" xfId="0" applyFont="1" applyAlignment="1">
      <alignment horizontal="center" vertical="center" wrapText="1"/>
    </xf>
    <xf numFmtId="10" fontId="34" fillId="0" borderId="0" xfId="0" applyNumberFormat="1" applyFont="1" applyAlignment="1">
      <alignment horizontal="center" vertical="center" wrapText="1"/>
    </xf>
    <xf numFmtId="0" fontId="34" fillId="0" borderId="0" xfId="0" applyFont="1" applyAlignment="1">
      <alignment horizontal="center" vertical="center" wrapText="1"/>
    </xf>
    <xf numFmtId="0" fontId="36" fillId="0" borderId="0" xfId="0" applyFont="1" applyAlignment="1">
      <alignment horizontal="center" vertical="center" wrapText="1"/>
    </xf>
    <xf numFmtId="9" fontId="32" fillId="0" borderId="0" xfId="1" applyFont="1" applyFill="1" applyBorder="1" applyAlignment="1">
      <alignment horizontal="center" vertical="center" wrapText="1"/>
    </xf>
    <xf numFmtId="0" fontId="39" fillId="0" borderId="0" xfId="0" applyFont="1" applyAlignment="1">
      <alignment horizontal="center" vertical="center" wrapText="1"/>
    </xf>
    <xf numFmtId="9" fontId="39" fillId="0" borderId="0" xfId="0" applyNumberFormat="1" applyFont="1" applyAlignment="1">
      <alignment horizontal="center" vertical="center" wrapText="1"/>
    </xf>
    <xf numFmtId="0" fontId="49" fillId="14" borderId="3" xfId="15" applyFont="1" applyFill="1" applyBorder="1" applyAlignment="1">
      <alignment horizontal="center" vertical="center" wrapText="1"/>
    </xf>
    <xf numFmtId="22" fontId="49" fillId="14" borderId="3" xfId="15" applyNumberFormat="1" applyFont="1" applyFill="1" applyBorder="1" applyAlignment="1">
      <alignment horizontal="center" vertical="center" wrapText="1"/>
    </xf>
    <xf numFmtId="0" fontId="49" fillId="16" borderId="3" xfId="15" applyFont="1" applyFill="1" applyBorder="1" applyAlignment="1">
      <alignment horizontal="center" vertical="center"/>
    </xf>
    <xf numFmtId="0" fontId="60" fillId="0" borderId="0" xfId="15" applyFont="1" applyAlignment="1">
      <alignment horizontal="center" vertical="center" wrapText="1"/>
    </xf>
    <xf numFmtId="0" fontId="49" fillId="0" borderId="0" xfId="15" applyFont="1" applyAlignment="1">
      <alignment horizontal="center" vertical="center" wrapText="1"/>
    </xf>
    <xf numFmtId="22" fontId="49" fillId="0" borderId="0" xfId="15" applyNumberFormat="1" applyFont="1" applyAlignment="1">
      <alignment horizontal="center" vertical="center" wrapText="1"/>
    </xf>
    <xf numFmtId="0" fontId="49" fillId="0" borderId="0" xfId="15" applyFont="1" applyAlignment="1">
      <alignment horizontal="center" vertical="center"/>
    </xf>
    <xf numFmtId="0" fontId="73" fillId="0" borderId="0" xfId="15" applyFont="1" applyAlignment="1">
      <alignment horizontal="center" vertical="center"/>
    </xf>
    <xf numFmtId="0" fontId="37" fillId="0" borderId="0" xfId="0" applyFont="1" applyAlignment="1">
      <alignment readingOrder="2"/>
    </xf>
    <xf numFmtId="0" fontId="7" fillId="0" borderId="4" xfId="0" applyFont="1" applyBorder="1" applyAlignment="1">
      <alignment horizontal="center" vertical="center"/>
    </xf>
    <xf numFmtId="0" fontId="7" fillId="0" borderId="3" xfId="0" applyFont="1" applyBorder="1" applyAlignment="1">
      <alignment horizontal="center"/>
    </xf>
    <xf numFmtId="2" fontId="40" fillId="30" borderId="43" xfId="0" applyNumberFormat="1" applyFont="1" applyFill="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22" fillId="0" borderId="10" xfId="5" applyFont="1" applyBorder="1" applyAlignment="1">
      <alignment vertical="center"/>
    </xf>
    <xf numFmtId="0" fontId="22" fillId="0" borderId="3" xfId="5" applyFont="1" applyBorder="1" applyAlignment="1">
      <alignment horizontal="center" vertical="center"/>
    </xf>
    <xf numFmtId="0" fontId="44" fillId="0" borderId="0" xfId="0" applyFont="1" applyAlignment="1">
      <alignment horizontal="center" vertical="center" wrapText="1"/>
    </xf>
    <xf numFmtId="9" fontId="32" fillId="0" borderId="0" xfId="0" applyNumberFormat="1" applyFont="1" applyAlignment="1">
      <alignment horizontal="center" vertical="center" wrapText="1"/>
    </xf>
    <xf numFmtId="0" fontId="49" fillId="0" borderId="4" xfId="0" applyFont="1" applyBorder="1" applyAlignment="1">
      <alignment horizontal="center" vertical="center" wrapText="1"/>
    </xf>
    <xf numFmtId="0" fontId="60" fillId="60" borderId="4" xfId="0" applyFont="1" applyFill="1" applyBorder="1" applyAlignment="1">
      <alignment horizontal="center" vertical="center" wrapText="1"/>
    </xf>
    <xf numFmtId="0" fontId="78" fillId="35" borderId="4" xfId="0" applyFont="1" applyFill="1" applyBorder="1" applyAlignment="1">
      <alignment horizontal="center" vertical="center" wrapText="1"/>
    </xf>
    <xf numFmtId="0" fontId="78" fillId="14" borderId="4" xfId="0" applyFont="1" applyFill="1" applyBorder="1" applyAlignment="1">
      <alignment horizontal="center" vertical="center" wrapText="1"/>
    </xf>
    <xf numFmtId="164" fontId="21" fillId="0" borderId="0" xfId="6" applyNumberFormat="1" applyFont="1" applyFill="1" applyBorder="1" applyAlignment="1">
      <alignment horizontal="center" vertical="center" wrapText="1"/>
    </xf>
    <xf numFmtId="166" fontId="21" fillId="0" borderId="0" xfId="6" applyNumberFormat="1" applyFont="1" applyFill="1" applyBorder="1" applyAlignment="1">
      <alignment horizontal="center" vertical="center"/>
    </xf>
    <xf numFmtId="0" fontId="21" fillId="0" borderId="0" xfId="6" applyFont="1" applyFill="1" applyBorder="1" applyAlignment="1">
      <alignment horizontal="center" vertical="center"/>
    </xf>
    <xf numFmtId="164" fontId="21" fillId="0" borderId="0" xfId="6" applyNumberFormat="1" applyFont="1" applyFill="1" applyBorder="1" applyAlignment="1">
      <alignment horizontal="center" vertical="center"/>
    </xf>
    <xf numFmtId="18" fontId="21" fillId="0" borderId="0" xfId="6" applyNumberFormat="1" applyFont="1" applyFill="1" applyBorder="1" applyAlignment="1">
      <alignment horizontal="center" vertical="center"/>
    </xf>
    <xf numFmtId="21" fontId="21" fillId="0" borderId="0" xfId="6" applyNumberFormat="1" applyFont="1" applyFill="1" applyBorder="1" applyAlignment="1">
      <alignment horizontal="center" vertical="center"/>
    </xf>
    <xf numFmtId="164" fontId="27" fillId="0" borderId="0" xfId="6" applyNumberFormat="1" applyFont="1" applyFill="1" applyBorder="1" applyAlignment="1">
      <alignment horizontal="center" vertical="center"/>
    </xf>
    <xf numFmtId="166" fontId="27" fillId="0" borderId="0" xfId="6" applyNumberFormat="1" applyFont="1" applyFill="1" applyBorder="1" applyAlignment="1">
      <alignment horizontal="center" vertical="center"/>
    </xf>
    <xf numFmtId="0" fontId="27" fillId="0" borderId="0" xfId="6" applyFont="1" applyFill="1" applyBorder="1" applyAlignment="1">
      <alignment horizontal="center" vertical="center"/>
    </xf>
    <xf numFmtId="165" fontId="27" fillId="0" borderId="0" xfId="9" applyNumberFormat="1" applyFont="1" applyFill="1" applyBorder="1" applyAlignment="1">
      <alignment horizontal="center" vertical="center"/>
    </xf>
    <xf numFmtId="164" fontId="73" fillId="6" borderId="4" xfId="19" applyNumberFormat="1" applyFont="1" applyBorder="1" applyAlignment="1">
      <alignment horizontal="center" vertical="center"/>
    </xf>
    <xf numFmtId="18" fontId="73" fillId="6" borderId="4" xfId="19" applyNumberFormat="1" applyFont="1" applyBorder="1" applyAlignment="1">
      <alignment horizontal="center" vertical="center"/>
    </xf>
    <xf numFmtId="0" fontId="73" fillId="6" borderId="4" xfId="19" applyFont="1" applyBorder="1" applyAlignment="1">
      <alignment horizontal="center" vertical="center"/>
    </xf>
    <xf numFmtId="164" fontId="73" fillId="6" borderId="4" xfId="19" applyNumberFormat="1" applyFont="1" applyBorder="1" applyAlignment="1">
      <alignment horizontal="center" vertical="center" wrapText="1"/>
    </xf>
    <xf numFmtId="164" fontId="65" fillId="6" borderId="4" xfId="19" applyNumberFormat="1" applyFont="1" applyBorder="1" applyAlignment="1">
      <alignment horizontal="center" vertical="center" wrapText="1"/>
    </xf>
    <xf numFmtId="18" fontId="65" fillId="6" borderId="4" xfId="19" applyNumberFormat="1" applyFont="1" applyBorder="1" applyAlignment="1">
      <alignment horizontal="center" vertical="center"/>
    </xf>
    <xf numFmtId="0" fontId="65" fillId="6" borderId="4" xfId="19" applyFont="1" applyBorder="1" applyAlignment="1">
      <alignment horizontal="center" vertical="center"/>
    </xf>
    <xf numFmtId="166" fontId="65" fillId="6" borderId="4" xfId="19" applyNumberFormat="1" applyFont="1" applyBorder="1" applyAlignment="1">
      <alignment horizontal="center" vertical="center"/>
    </xf>
    <xf numFmtId="0" fontId="61" fillId="0" borderId="4" xfId="0" applyFont="1" applyBorder="1" applyAlignment="1">
      <alignment horizontal="center" vertical="center" wrapText="1" readingOrder="2"/>
    </xf>
    <xf numFmtId="0" fontId="61" fillId="0" borderId="0" xfId="0" applyFont="1" applyAlignment="1">
      <alignment horizontal="center" vertical="center" wrapText="1" readingOrder="2"/>
    </xf>
    <xf numFmtId="164" fontId="61" fillId="0" borderId="4" xfId="0" applyNumberFormat="1" applyFont="1" applyBorder="1" applyAlignment="1">
      <alignment horizontal="center" vertical="center" wrapText="1"/>
    </xf>
    <xf numFmtId="0" fontId="61" fillId="19" borderId="4" xfId="0" applyFont="1" applyFill="1" applyBorder="1" applyAlignment="1">
      <alignment horizontal="center" vertical="center" wrapText="1"/>
    </xf>
    <xf numFmtId="0" fontId="61" fillId="21" borderId="4" xfId="0" applyFont="1" applyFill="1" applyBorder="1" applyAlignment="1">
      <alignment horizontal="center" vertical="center" wrapText="1"/>
    </xf>
    <xf numFmtId="0" fontId="61" fillId="22" borderId="4" xfId="0" applyFont="1" applyFill="1" applyBorder="1" applyAlignment="1">
      <alignment horizontal="center" vertical="center" wrapText="1"/>
    </xf>
    <xf numFmtId="0" fontId="65" fillId="61" borderId="4" xfId="0" applyFont="1" applyFill="1" applyBorder="1" applyAlignment="1">
      <alignment horizontal="center" vertical="center" wrapText="1"/>
    </xf>
    <xf numFmtId="0" fontId="68" fillId="18" borderId="3" xfId="0" applyFont="1" applyFill="1" applyBorder="1" applyAlignment="1">
      <alignment horizontal="center" vertical="center" wrapText="1"/>
    </xf>
    <xf numFmtId="0" fontId="68" fillId="18" borderId="5" xfId="0" applyFont="1" applyFill="1" applyBorder="1" applyAlignment="1">
      <alignment horizontal="center" vertical="center" wrapText="1"/>
    </xf>
    <xf numFmtId="0" fontId="43" fillId="0" borderId="0" xfId="0" applyFont="1" applyAlignment="1">
      <alignment horizontal="center"/>
    </xf>
    <xf numFmtId="0" fontId="71" fillId="0" borderId="0" xfId="0" applyFont="1" applyAlignment="1">
      <alignment vertical="center"/>
    </xf>
    <xf numFmtId="0" fontId="80" fillId="28" borderId="4" xfId="0" applyFont="1" applyFill="1" applyBorder="1" applyAlignment="1">
      <alignment horizontal="center" vertical="center" wrapText="1"/>
    </xf>
    <xf numFmtId="0" fontId="49" fillId="0" borderId="3" xfId="0" applyFont="1" applyBorder="1" applyAlignment="1">
      <alignment horizontal="center" vertical="center"/>
    </xf>
    <xf numFmtId="0" fontId="35" fillId="23" borderId="4" xfId="0" applyFont="1" applyFill="1" applyBorder="1" applyAlignment="1">
      <alignment horizontal="center" vertical="center" wrapText="1"/>
    </xf>
    <xf numFmtId="0" fontId="34" fillId="0" borderId="4" xfId="0" applyFont="1" applyBorder="1" applyAlignment="1">
      <alignment horizontal="center" vertical="center" wrapText="1"/>
    </xf>
    <xf numFmtId="0" fontId="36" fillId="23" borderId="4" xfId="0" applyFont="1" applyFill="1" applyBorder="1" applyAlignment="1">
      <alignment horizontal="center" vertical="center" wrapText="1"/>
    </xf>
    <xf numFmtId="0" fontId="32" fillId="18" borderId="4" xfId="0" applyFont="1" applyFill="1" applyBorder="1" applyAlignment="1">
      <alignment horizontal="center" vertical="center" wrapText="1"/>
    </xf>
    <xf numFmtId="0" fontId="34" fillId="0" borderId="4" xfId="0" applyFont="1" applyBorder="1" applyAlignment="1">
      <alignment horizontal="center" vertical="center" wrapText="1" readingOrder="2"/>
    </xf>
    <xf numFmtId="18" fontId="73" fillId="63" borderId="4" xfId="19" applyNumberFormat="1" applyFont="1" applyFill="1" applyBorder="1" applyAlignment="1">
      <alignment horizontal="center" vertical="center"/>
    </xf>
    <xf numFmtId="0" fontId="6" fillId="0" borderId="0" xfId="0" applyFont="1"/>
    <xf numFmtId="0" fontId="6" fillId="0" borderId="0" xfId="0" applyFont="1" applyAlignment="1">
      <alignment horizontal="left" vertical="center"/>
    </xf>
    <xf numFmtId="0" fontId="6" fillId="0" borderId="0" xfId="0" applyFont="1" applyAlignment="1">
      <alignment horizontal="left" vertical="center" wrapText="1"/>
    </xf>
    <xf numFmtId="0" fontId="5" fillId="0" borderId="0" xfId="0" applyFont="1"/>
    <xf numFmtId="0" fontId="37" fillId="0" borderId="4" xfId="0" applyFont="1" applyBorder="1" applyAlignment="1">
      <alignment horizontal="center" vertical="center" readingOrder="2"/>
    </xf>
    <xf numFmtId="0" fontId="69" fillId="0" borderId="4" xfId="0" applyFont="1" applyBorder="1" applyAlignment="1">
      <alignment horizontal="center" vertical="center" wrapText="1"/>
    </xf>
    <xf numFmtId="0" fontId="7" fillId="0" borderId="0" xfId="0" applyFont="1" applyAlignment="1">
      <alignment horizontal="center"/>
    </xf>
    <xf numFmtId="0" fontId="22" fillId="0" borderId="0" xfId="5" applyFont="1" applyAlignment="1">
      <alignment vertical="center"/>
    </xf>
    <xf numFmtId="0" fontId="37" fillId="0" borderId="0" xfId="0" applyFont="1" applyAlignment="1">
      <alignment vertical="top" wrapText="1" readingOrder="2"/>
    </xf>
    <xf numFmtId="0" fontId="4" fillId="0" borderId="0" xfId="0" applyFont="1"/>
    <xf numFmtId="0" fontId="4" fillId="0" borderId="0" xfId="0" applyFont="1" applyAlignment="1">
      <alignment wrapText="1"/>
    </xf>
    <xf numFmtId="0" fontId="72" fillId="0" borderId="0" xfId="0" applyFont="1" applyAlignment="1">
      <alignment vertical="center" wrapText="1"/>
    </xf>
    <xf numFmtId="0" fontId="81" fillId="23" borderId="4" xfId="0" applyFont="1" applyFill="1" applyBorder="1" applyAlignment="1">
      <alignment horizontal="center" vertical="center" wrapText="1"/>
    </xf>
    <xf numFmtId="0" fontId="3" fillId="0" borderId="0" xfId="0" applyFont="1" applyAlignment="1">
      <alignment horizontal="left" vertical="center"/>
    </xf>
    <xf numFmtId="0" fontId="21" fillId="0" borderId="0" xfId="5" applyFont="1" applyAlignment="1">
      <alignment horizontal="center" vertical="center" wrapText="1"/>
    </xf>
    <xf numFmtId="165" fontId="49" fillId="0" borderId="0" xfId="20" applyNumberFormat="1" applyFont="1" applyFill="1" applyBorder="1" applyAlignment="1">
      <alignment horizontal="center" vertical="center"/>
    </xf>
    <xf numFmtId="0" fontId="22" fillId="0" borderId="0" xfId="5" applyFont="1" applyAlignment="1">
      <alignment horizontal="center" vertical="top" wrapText="1"/>
    </xf>
    <xf numFmtId="0" fontId="21" fillId="0" borderId="0" xfId="10" applyFont="1" applyFill="1" applyBorder="1" applyAlignment="1">
      <alignment horizontal="center" vertical="center" wrapText="1"/>
    </xf>
    <xf numFmtId="0" fontId="40" fillId="0" borderId="0" xfId="0" applyFont="1" applyAlignment="1">
      <alignment horizontal="center"/>
    </xf>
    <xf numFmtId="0" fontId="9" fillId="0" borderId="0" xfId="0" applyFont="1" applyAlignment="1">
      <alignment horizontal="center" vertical="center"/>
    </xf>
    <xf numFmtId="165" fontId="3" fillId="7" borderId="4" xfId="8" applyNumberFormat="1" applyFont="1" applyBorder="1" applyAlignment="1">
      <alignment horizontal="center" vertical="center"/>
    </xf>
    <xf numFmtId="0" fontId="60" fillId="15" borderId="4" xfId="0" applyFont="1" applyFill="1" applyBorder="1" applyAlignment="1">
      <alignment horizontal="center" vertical="center" wrapText="1"/>
    </xf>
    <xf numFmtId="0" fontId="60" fillId="16" borderId="4" xfId="0" applyFont="1" applyFill="1" applyBorder="1" applyAlignment="1">
      <alignment horizontal="center" vertical="center" wrapText="1"/>
    </xf>
    <xf numFmtId="0" fontId="60" fillId="16" borderId="4" xfId="15" applyFont="1" applyFill="1" applyBorder="1" applyAlignment="1">
      <alignment horizontal="center" vertical="center" wrapText="1"/>
    </xf>
    <xf numFmtId="0" fontId="60" fillId="59" borderId="4" xfId="15" applyFont="1" applyFill="1" applyBorder="1" applyAlignment="1">
      <alignment horizontal="center" vertical="center" wrapText="1"/>
    </xf>
    <xf numFmtId="0" fontId="60" fillId="15" borderId="4" xfId="15" applyFont="1" applyFill="1" applyBorder="1" applyAlignment="1">
      <alignment horizontal="center" vertical="center" wrapText="1"/>
    </xf>
    <xf numFmtId="0" fontId="60" fillId="16" borderId="3" xfId="15" applyFont="1" applyFill="1" applyBorder="1" applyAlignment="1">
      <alignment horizontal="center" vertical="center" wrapText="1"/>
    </xf>
    <xf numFmtId="0" fontId="49" fillId="0" borderId="3" xfId="15" applyFont="1" applyBorder="1" applyAlignment="1">
      <alignment horizontal="center" vertical="center"/>
    </xf>
    <xf numFmtId="0" fontId="21" fillId="0" borderId="4" xfId="0" applyFont="1" applyBorder="1" applyAlignment="1">
      <alignment horizontal="center" vertical="center"/>
    </xf>
    <xf numFmtId="0" fontId="49" fillId="0" borderId="4" xfId="5" applyFont="1" applyBorder="1" applyAlignment="1">
      <alignment horizontal="center" vertical="center"/>
    </xf>
    <xf numFmtId="0" fontId="49" fillId="0" borderId="4" xfId="5" applyFont="1" applyBorder="1" applyAlignment="1">
      <alignment horizontal="center" vertical="center" wrapText="1"/>
    </xf>
    <xf numFmtId="0" fontId="82" fillId="0" borderId="4" xfId="0" applyFont="1" applyBorder="1"/>
    <xf numFmtId="0" fontId="82" fillId="0" borderId="4" xfId="0" applyFont="1" applyBorder="1" applyAlignment="1">
      <alignment horizontal="center"/>
    </xf>
    <xf numFmtId="0" fontId="37" fillId="0" borderId="6" xfId="0" applyFont="1" applyBorder="1" applyAlignment="1">
      <alignment horizontal="center" vertical="center" readingOrder="2"/>
    </xf>
    <xf numFmtId="0" fontId="37" fillId="0" borderId="0" xfId="0" applyFont="1" applyAlignment="1">
      <alignment horizontal="center" readingOrder="2"/>
    </xf>
    <xf numFmtId="0" fontId="61" fillId="0" borderId="0" xfId="0" applyFont="1" applyAlignment="1">
      <alignment vertical="center" wrapText="1"/>
    </xf>
    <xf numFmtId="0" fontId="26" fillId="0" borderId="4" xfId="0" applyFont="1" applyBorder="1" applyAlignment="1">
      <alignment horizontal="center" vertical="center"/>
    </xf>
    <xf numFmtId="0" fontId="48" fillId="0" borderId="4" xfId="0" applyFont="1" applyBorder="1" applyAlignment="1">
      <alignment horizontal="center"/>
    </xf>
    <xf numFmtId="0" fontId="82" fillId="0" borderId="4" xfId="0" applyFont="1" applyBorder="1" applyAlignment="1">
      <alignment horizontal="center" vertical="center"/>
    </xf>
    <xf numFmtId="0" fontId="26" fillId="0" borderId="4" xfId="0" applyFont="1" applyBorder="1" applyAlignment="1">
      <alignment horizontal="center"/>
    </xf>
    <xf numFmtId="0" fontId="49" fillId="0" borderId="4" xfId="0" applyFont="1" applyBorder="1" applyAlignment="1">
      <alignment horizontal="center" vertical="top"/>
    </xf>
    <xf numFmtId="0" fontId="26" fillId="0" borderId="33" xfId="5" applyFont="1" applyBorder="1" applyAlignment="1">
      <alignment horizontal="center" vertical="center" wrapText="1"/>
    </xf>
    <xf numFmtId="0" fontId="49" fillId="0" borderId="4" xfId="0" applyFont="1" applyBorder="1" applyAlignment="1">
      <alignment horizontal="center"/>
    </xf>
    <xf numFmtId="0" fontId="49" fillId="0" borderId="4" xfId="5" applyFont="1" applyBorder="1" applyAlignment="1">
      <alignment horizontal="left" vertical="center"/>
    </xf>
    <xf numFmtId="0" fontId="82" fillId="0" borderId="4" xfId="0" applyFont="1" applyBorder="1" applyAlignment="1">
      <alignment horizontal="left" vertical="center"/>
    </xf>
    <xf numFmtId="0" fontId="49" fillId="0" borderId="4" xfId="5" applyFont="1" applyBorder="1" applyAlignment="1">
      <alignment horizontal="left" vertical="center" wrapText="1"/>
    </xf>
    <xf numFmtId="0" fontId="49" fillId="0" borderId="4" xfId="0" applyFont="1" applyBorder="1" applyAlignment="1">
      <alignment horizontal="left" vertical="center"/>
    </xf>
    <xf numFmtId="0" fontId="62" fillId="0" borderId="4" xfId="0" applyFont="1" applyBorder="1" applyAlignment="1">
      <alignment horizontal="center" vertical="center" wrapText="1"/>
    </xf>
    <xf numFmtId="0" fontId="64" fillId="0" borderId="4" xfId="0" applyFont="1" applyBorder="1" applyAlignment="1">
      <alignment horizontal="left" vertical="center" wrapText="1"/>
    </xf>
    <xf numFmtId="0" fontId="63" fillId="0" borderId="4" xfId="0" applyFont="1" applyBorder="1" applyAlignment="1">
      <alignment horizontal="center" vertical="center" wrapText="1"/>
    </xf>
    <xf numFmtId="0" fontId="26" fillId="0" borderId="4" xfId="0" applyFont="1" applyBorder="1" applyAlignment="1">
      <alignment horizontal="center" vertical="center" wrapText="1"/>
    </xf>
    <xf numFmtId="0" fontId="64" fillId="0" borderId="4" xfId="0" applyFont="1" applyBorder="1" applyAlignment="1">
      <alignment horizontal="center" vertical="center" wrapText="1"/>
    </xf>
    <xf numFmtId="0" fontId="37" fillId="0" borderId="4" xfId="0" applyFont="1" applyBorder="1" applyAlignment="1">
      <alignment horizontal="center" vertical="center" wrapText="1" readingOrder="2"/>
    </xf>
    <xf numFmtId="0" fontId="43" fillId="0" borderId="4" xfId="0" applyFont="1" applyBorder="1" applyAlignment="1">
      <alignment horizontal="center" vertical="center" wrapText="1" readingOrder="2"/>
    </xf>
    <xf numFmtId="0" fontId="44" fillId="28" borderId="4" xfId="0" applyFont="1" applyFill="1" applyBorder="1" applyAlignment="1">
      <alignment horizontal="center" vertical="center" wrapText="1"/>
    </xf>
    <xf numFmtId="0" fontId="37" fillId="0" borderId="17" xfId="0" applyFont="1" applyBorder="1" applyAlignment="1">
      <alignment horizontal="center" vertical="center" readingOrder="2"/>
    </xf>
    <xf numFmtId="0" fontId="37" fillId="0" borderId="17" xfId="0" applyFont="1" applyBorder="1" applyAlignment="1">
      <alignment horizontal="center" vertical="center" wrapText="1" readingOrder="2"/>
    </xf>
    <xf numFmtId="0" fontId="37" fillId="0" borderId="18" xfId="0" applyFont="1" applyBorder="1" applyAlignment="1">
      <alignment horizontal="center" vertical="center"/>
    </xf>
    <xf numFmtId="2" fontId="44" fillId="28" borderId="26" xfId="0" applyNumberFormat="1" applyFont="1" applyFill="1" applyBorder="1" applyAlignment="1">
      <alignment horizontal="center" vertical="center" wrapText="1"/>
    </xf>
    <xf numFmtId="0" fontId="44" fillId="28" borderId="24" xfId="0" applyFont="1" applyFill="1" applyBorder="1" applyAlignment="1">
      <alignment horizontal="center" vertical="center" wrapText="1"/>
    </xf>
    <xf numFmtId="0" fontId="37" fillId="0" borderId="16" xfId="0" applyFont="1" applyBorder="1" applyAlignment="1">
      <alignment horizontal="center" vertical="center" readingOrder="2"/>
    </xf>
    <xf numFmtId="0" fontId="37" fillId="0" borderId="47" xfId="0" applyFont="1" applyBorder="1" applyAlignment="1">
      <alignment horizontal="center" vertical="center"/>
    </xf>
    <xf numFmtId="0" fontId="43" fillId="0" borderId="11" xfId="0" applyFont="1" applyBorder="1" applyAlignment="1">
      <alignment horizontal="center" vertical="center"/>
    </xf>
    <xf numFmtId="0" fontId="44" fillId="28" borderId="23" xfId="0" applyFont="1" applyFill="1" applyBorder="1" applyAlignment="1">
      <alignment horizontal="center" vertical="center" wrapText="1"/>
    </xf>
    <xf numFmtId="2" fontId="44" fillId="28" borderId="27" xfId="0" applyNumberFormat="1" applyFont="1" applyFill="1" applyBorder="1" applyAlignment="1">
      <alignment horizontal="center" vertical="center" wrapText="1"/>
    </xf>
    <xf numFmtId="0" fontId="33" fillId="20" borderId="4" xfId="0" applyFont="1" applyFill="1" applyBorder="1" applyAlignment="1">
      <alignment horizontal="center" vertical="center" wrapText="1"/>
    </xf>
    <xf numFmtId="0" fontId="33" fillId="21" borderId="4" xfId="0" applyFont="1" applyFill="1" applyBorder="1" applyAlignment="1">
      <alignment horizontal="center" vertical="center" wrapText="1"/>
    </xf>
    <xf numFmtId="0" fontId="33" fillId="22" borderId="4" xfId="0" applyFont="1" applyFill="1" applyBorder="1" applyAlignment="1">
      <alignment horizontal="center" vertical="center" wrapText="1"/>
    </xf>
    <xf numFmtId="9" fontId="39" fillId="18" borderId="10" xfId="1" applyFont="1" applyFill="1" applyBorder="1" applyAlignment="1">
      <alignment horizontal="center" vertical="center" wrapText="1"/>
    </xf>
    <xf numFmtId="9" fontId="68" fillId="18" borderId="4" xfId="1" applyFont="1" applyFill="1" applyBorder="1" applyAlignment="1">
      <alignment horizontal="center" vertical="center" wrapText="1"/>
    </xf>
    <xf numFmtId="0" fontId="70" fillId="0" borderId="0" xfId="0" applyFont="1" applyAlignment="1">
      <alignment vertical="center"/>
    </xf>
    <xf numFmtId="0" fontId="43" fillId="0" borderId="0" xfId="0" applyFont="1" applyAlignment="1">
      <alignment vertical="center"/>
    </xf>
    <xf numFmtId="0" fontId="69" fillId="0" borderId="4" xfId="0" applyFont="1" applyBorder="1" applyAlignment="1">
      <alignment vertical="center" wrapText="1"/>
    </xf>
    <xf numFmtId="0" fontId="74" fillId="0" borderId="4" xfId="0" applyFont="1" applyBorder="1" applyAlignment="1">
      <alignment vertical="center" wrapText="1"/>
    </xf>
    <xf numFmtId="0" fontId="67" fillId="0" borderId="18" xfId="0" applyFont="1" applyBorder="1" applyAlignment="1">
      <alignment horizontal="center" vertical="center" wrapText="1" readingOrder="2"/>
    </xf>
    <xf numFmtId="0" fontId="67" fillId="0" borderId="23" xfId="0" applyFont="1" applyBorder="1" applyAlignment="1">
      <alignment horizontal="center" vertical="center" wrapText="1" readingOrder="2"/>
    </xf>
    <xf numFmtId="0" fontId="44" fillId="0" borderId="0" xfId="0" applyFont="1" applyAlignment="1">
      <alignment vertical="center" wrapText="1"/>
    </xf>
    <xf numFmtId="2" fontId="40" fillId="30" borderId="0" xfId="0" applyNumberFormat="1" applyFont="1" applyFill="1" applyAlignment="1">
      <alignment horizontal="center" vertical="center"/>
    </xf>
    <xf numFmtId="2" fontId="44" fillId="28" borderId="4" xfId="0" applyNumberFormat="1" applyFont="1" applyFill="1" applyBorder="1" applyAlignment="1">
      <alignment horizontal="center" vertical="center" wrapText="1"/>
    </xf>
    <xf numFmtId="0" fontId="22" fillId="0" borderId="9" xfId="5" applyFont="1" applyBorder="1" applyAlignment="1">
      <alignment horizontal="center" vertical="center"/>
    </xf>
    <xf numFmtId="0" fontId="22" fillId="0" borderId="10" xfId="5" applyFont="1" applyBorder="1" applyAlignment="1">
      <alignment horizontal="center" vertical="center"/>
    </xf>
    <xf numFmtId="0" fontId="0" fillId="0" borderId="10" xfId="0" applyBorder="1" applyAlignment="1">
      <alignment horizontal="center" vertical="center"/>
    </xf>
    <xf numFmtId="2" fontId="40" fillId="31" borderId="4" xfId="0" applyNumberFormat="1" applyFont="1" applyFill="1" applyBorder="1" applyAlignment="1">
      <alignment horizontal="center" vertical="center"/>
    </xf>
    <xf numFmtId="0" fontId="22" fillId="0" borderId="4" xfId="5" applyFont="1" applyBorder="1" applyAlignment="1">
      <alignment vertical="center"/>
    </xf>
    <xf numFmtId="0" fontId="83" fillId="0" borderId="4" xfId="0" applyFont="1" applyBorder="1" applyAlignment="1">
      <alignment horizontal="center"/>
    </xf>
    <xf numFmtId="0" fontId="26" fillId="0" borderId="4" xfId="5" applyFont="1" applyBorder="1" applyAlignment="1">
      <alignment horizontal="center" vertical="center" wrapText="1"/>
    </xf>
    <xf numFmtId="0" fontId="29" fillId="0" borderId="4" xfId="0" applyFont="1" applyBorder="1" applyAlignment="1">
      <alignment wrapText="1"/>
    </xf>
    <xf numFmtId="2" fontId="40" fillId="30" borderId="4" xfId="0" applyNumberFormat="1" applyFont="1" applyFill="1" applyBorder="1" applyAlignment="1">
      <alignment horizontal="center" vertical="center"/>
    </xf>
    <xf numFmtId="10" fontId="33" fillId="0" borderId="4" xfId="0" applyNumberFormat="1" applyFont="1" applyBorder="1" applyAlignment="1">
      <alignment horizontal="center" vertical="center" wrapText="1"/>
    </xf>
    <xf numFmtId="0" fontId="39" fillId="18" borderId="4" xfId="0" applyFont="1" applyFill="1" applyBorder="1" applyAlignment="1">
      <alignment horizontal="center" vertical="center" wrapText="1"/>
    </xf>
    <xf numFmtId="9" fontId="39" fillId="18" borderId="4" xfId="0" applyNumberFormat="1" applyFont="1" applyFill="1" applyBorder="1" applyAlignment="1">
      <alignment horizontal="center" vertical="center" wrapText="1"/>
    </xf>
    <xf numFmtId="0" fontId="49" fillId="14" borderId="4" xfId="0" applyFont="1" applyFill="1" applyBorder="1" applyAlignment="1">
      <alignment horizontal="center" vertical="top" wrapText="1"/>
    </xf>
    <xf numFmtId="10" fontId="34" fillId="29" borderId="4" xfId="0" applyNumberFormat="1" applyFont="1" applyFill="1" applyBorder="1" applyAlignment="1">
      <alignment horizontal="center" vertical="center" wrapText="1"/>
    </xf>
    <xf numFmtId="9" fontId="32" fillId="18" borderId="4" xfId="1" applyFont="1" applyFill="1" applyBorder="1" applyAlignment="1">
      <alignment horizontal="center" vertical="center" wrapText="1"/>
    </xf>
    <xf numFmtId="0" fontId="33" fillId="29" borderId="4" xfId="0" applyFont="1" applyFill="1" applyBorder="1" applyAlignment="1">
      <alignment horizontal="center" vertical="center" wrapText="1"/>
    </xf>
    <xf numFmtId="0" fontId="50" fillId="6" borderId="4" xfId="22" applyNumberFormat="1" applyFont="1" applyBorder="1" applyAlignment="1">
      <alignment horizontal="center" vertical="center"/>
    </xf>
    <xf numFmtId="0" fontId="50" fillId="0" borderId="0" xfId="21" applyFont="1" applyAlignment="1">
      <alignment horizontal="center" vertical="center"/>
    </xf>
    <xf numFmtId="0" fontId="55" fillId="0" borderId="0" xfId="21" applyFont="1"/>
    <xf numFmtId="164" fontId="56" fillId="6" borderId="4" xfId="22" applyNumberFormat="1" applyFont="1" applyBorder="1" applyAlignment="1">
      <alignment horizontal="center" vertical="center" wrapText="1"/>
    </xf>
    <xf numFmtId="166" fontId="56" fillId="6" borderId="4" xfId="22" applyNumberFormat="1" applyFont="1" applyBorder="1" applyAlignment="1">
      <alignment horizontal="center" vertical="center"/>
    </xf>
    <xf numFmtId="0" fontId="55" fillId="0" borderId="0" xfId="21" applyFont="1" applyAlignment="1">
      <alignment horizontal="center" vertical="center"/>
    </xf>
    <xf numFmtId="0" fontId="26" fillId="0" borderId="6" xfId="21" applyFont="1" applyBorder="1" applyAlignment="1">
      <alignment horizontal="center" vertical="center" wrapText="1"/>
    </xf>
    <xf numFmtId="0" fontId="23" fillId="15" borderId="4" xfId="0" applyFont="1" applyFill="1" applyBorder="1" applyAlignment="1">
      <alignment horizontal="center" vertical="center"/>
    </xf>
    <xf numFmtId="0" fontId="23" fillId="14" borderId="4" xfId="0" applyFont="1" applyFill="1" applyBorder="1" applyAlignment="1">
      <alignment horizontal="center" vertical="center" wrapText="1"/>
    </xf>
    <xf numFmtId="22" fontId="23" fillId="14" borderId="4" xfId="0" applyNumberFormat="1" applyFont="1" applyFill="1" applyBorder="1" applyAlignment="1">
      <alignment horizontal="center" vertical="center" wrapText="1"/>
    </xf>
    <xf numFmtId="164" fontId="21" fillId="6" borderId="4" xfId="22" applyNumberFormat="1" applyFont="1" applyBorder="1" applyAlignment="1">
      <alignment horizontal="center" vertical="center" wrapText="1"/>
    </xf>
    <xf numFmtId="166" fontId="21" fillId="6" borderId="4" xfId="22" applyNumberFormat="1" applyFont="1" applyBorder="1" applyAlignment="1">
      <alignment horizontal="center" vertical="center"/>
    </xf>
    <xf numFmtId="0" fontId="21" fillId="6" borderId="4" xfId="22" applyFont="1" applyBorder="1" applyAlignment="1">
      <alignment horizontal="center" vertical="center"/>
    </xf>
    <xf numFmtId="165" fontId="22" fillId="8" borderId="4" xfId="23" applyNumberFormat="1" applyFont="1" applyBorder="1" applyAlignment="1">
      <alignment horizontal="center" vertical="center"/>
    </xf>
    <xf numFmtId="164" fontId="21" fillId="6" borderId="4" xfId="22" applyNumberFormat="1" applyFont="1" applyBorder="1" applyAlignment="1">
      <alignment horizontal="center" vertical="center"/>
    </xf>
    <xf numFmtId="18" fontId="21" fillId="6" borderId="4" xfId="22" applyNumberFormat="1" applyFont="1" applyBorder="1" applyAlignment="1">
      <alignment horizontal="center" vertical="center"/>
    </xf>
    <xf numFmtId="165" fontId="22" fillId="7" borderId="4" xfId="24" applyNumberFormat="1" applyFont="1" applyBorder="1" applyAlignment="1">
      <alignment horizontal="center" vertical="center"/>
    </xf>
    <xf numFmtId="164" fontId="27" fillId="6" borderId="4" xfId="22" applyNumberFormat="1" applyFont="1" applyBorder="1" applyAlignment="1">
      <alignment horizontal="center" vertical="center"/>
    </xf>
    <xf numFmtId="166" fontId="27" fillId="6" borderId="4" xfId="22" applyNumberFormat="1" applyFont="1" applyBorder="1" applyAlignment="1">
      <alignment horizontal="center" vertical="center"/>
    </xf>
    <xf numFmtId="165" fontId="3" fillId="7" borderId="4" xfId="24" applyNumberFormat="1" applyFont="1" applyBorder="1" applyAlignment="1">
      <alignment horizontal="center" vertical="center"/>
    </xf>
    <xf numFmtId="0" fontId="27" fillId="6" borderId="4" xfId="22" applyFont="1" applyBorder="1" applyAlignment="1">
      <alignment horizontal="center" vertical="center"/>
    </xf>
    <xf numFmtId="0" fontId="22" fillId="0" borderId="4" xfId="21" applyFont="1" applyBorder="1" applyAlignment="1">
      <alignment horizontal="center" vertical="center"/>
    </xf>
    <xf numFmtId="0" fontId="22" fillId="0" borderId="4" xfId="21" applyFont="1" applyBorder="1" applyAlignment="1">
      <alignment horizontal="center" vertical="center" wrapText="1"/>
    </xf>
    <xf numFmtId="0" fontId="22" fillId="0" borderId="4" xfId="21" applyFont="1" applyBorder="1" applyAlignment="1">
      <alignment horizontal="center" vertical="top" wrapText="1"/>
    </xf>
    <xf numFmtId="0" fontId="0" fillId="0" borderId="0" xfId="0" applyAlignment="1">
      <alignment vertical="center" wrapText="1"/>
    </xf>
    <xf numFmtId="0" fontId="2" fillId="34" borderId="0" xfId="25" applyFill="1" applyAlignment="1">
      <alignment horizontal="center" vertical="center"/>
    </xf>
    <xf numFmtId="0" fontId="21" fillId="17" borderId="4" xfId="21" applyFont="1" applyFill="1" applyBorder="1" applyAlignment="1">
      <alignment horizontal="center" vertical="center" wrapText="1"/>
    </xf>
    <xf numFmtId="0" fontId="22" fillId="0" borderId="0" xfId="21" applyFont="1" applyAlignment="1">
      <alignment horizontal="center" vertical="center"/>
    </xf>
    <xf numFmtId="0" fontId="23" fillId="16" borderId="4" xfId="0" applyFont="1" applyFill="1" applyBorder="1" applyAlignment="1">
      <alignment horizontal="center" vertical="center"/>
    </xf>
    <xf numFmtId="0" fontId="24" fillId="14" borderId="4" xfId="0" applyFont="1" applyFill="1" applyBorder="1" applyAlignment="1">
      <alignment horizontal="center" vertical="center" wrapText="1"/>
    </xf>
    <xf numFmtId="0" fontId="24" fillId="0" borderId="4" xfId="0" applyFont="1" applyBorder="1" applyAlignment="1">
      <alignment horizontal="center"/>
    </xf>
    <xf numFmtId="0" fontId="3" fillId="0" borderId="0" xfId="21" applyFont="1" applyAlignment="1">
      <alignment horizontal="center" vertical="center"/>
    </xf>
    <xf numFmtId="0" fontId="23" fillId="64" borderId="4" xfId="0" applyFont="1" applyFill="1" applyBorder="1" applyAlignment="1">
      <alignment horizontal="center" vertical="center"/>
    </xf>
    <xf numFmtId="0" fontId="30" fillId="6" borderId="4" xfId="22" applyFont="1" applyBorder="1" applyAlignment="1">
      <alignment horizontal="center" vertical="center"/>
    </xf>
    <xf numFmtId="0" fontId="2" fillId="33" borderId="0" xfId="25" applyFill="1" applyAlignment="1">
      <alignment horizontal="center" vertical="center"/>
    </xf>
    <xf numFmtId="0" fontId="26" fillId="0" borderId="8" xfId="21" applyFont="1" applyBorder="1" applyAlignment="1">
      <alignment horizontal="center" vertical="center" wrapText="1"/>
    </xf>
    <xf numFmtId="0" fontId="84" fillId="6" borderId="4" xfId="22" applyFont="1" applyBorder="1" applyAlignment="1">
      <alignment horizontal="center" vertical="center"/>
    </xf>
    <xf numFmtId="0" fontId="22" fillId="0" borderId="0" xfId="21" applyFont="1" applyAlignment="1">
      <alignment horizontal="center" vertical="top"/>
    </xf>
    <xf numFmtId="0" fontId="23" fillId="14" borderId="4" xfId="0" applyFont="1" applyFill="1" applyBorder="1" applyAlignment="1">
      <alignment horizontal="center" vertical="center"/>
    </xf>
    <xf numFmtId="22" fontId="23" fillId="14" borderId="4" xfId="0" applyNumberFormat="1" applyFont="1" applyFill="1" applyBorder="1" applyAlignment="1">
      <alignment horizontal="center" vertical="center"/>
    </xf>
    <xf numFmtId="164" fontId="27" fillId="6" borderId="4" xfId="22" applyNumberFormat="1" applyFont="1" applyBorder="1" applyAlignment="1">
      <alignment horizontal="center" vertical="center" wrapText="1"/>
    </xf>
    <xf numFmtId="0" fontId="2" fillId="0" borderId="0" xfId="21"/>
    <xf numFmtId="0" fontId="2" fillId="0" borderId="0" xfId="21" applyAlignment="1">
      <alignment wrapText="1"/>
    </xf>
    <xf numFmtId="165" fontId="22" fillId="0" borderId="0" xfId="21" applyNumberFormat="1" applyFont="1" applyAlignment="1">
      <alignment horizontal="center" vertical="center"/>
    </xf>
    <xf numFmtId="164" fontId="22" fillId="0" borderId="0" xfId="21" applyNumberFormat="1" applyFont="1" applyAlignment="1">
      <alignment horizontal="center" vertical="center"/>
    </xf>
    <xf numFmtId="166" fontId="22" fillId="0" borderId="0" xfId="21" applyNumberFormat="1" applyFont="1" applyAlignment="1">
      <alignment horizontal="center" vertical="center"/>
    </xf>
    <xf numFmtId="0" fontId="22" fillId="0" borderId="0" xfId="21" applyFont="1" applyAlignment="1">
      <alignment horizontal="center" vertical="center" wrapText="1"/>
    </xf>
    <xf numFmtId="0" fontId="16" fillId="0" borderId="0" xfId="21" applyFont="1" applyAlignment="1">
      <alignment horizontal="center" vertical="center"/>
    </xf>
    <xf numFmtId="0" fontId="2" fillId="0" borderId="0" xfId="21" applyAlignment="1">
      <alignment horizontal="center" vertical="center"/>
    </xf>
    <xf numFmtId="0" fontId="2" fillId="0" borderId="0" xfId="21" applyAlignment="1">
      <alignment horizontal="center" vertical="center" wrapText="1"/>
    </xf>
    <xf numFmtId="164" fontId="2" fillId="0" borderId="0" xfId="21" applyNumberFormat="1" applyAlignment="1">
      <alignment horizontal="center" vertical="center"/>
    </xf>
    <xf numFmtId="166" fontId="2" fillId="0" borderId="0" xfId="21" applyNumberFormat="1" applyAlignment="1">
      <alignment horizontal="center" vertical="center"/>
    </xf>
    <xf numFmtId="0" fontId="16" fillId="0" borderId="11" xfId="0" applyFont="1" applyBorder="1" applyAlignment="1">
      <alignment horizontal="center" vertical="center" wrapText="1"/>
    </xf>
    <xf numFmtId="0" fontId="41" fillId="0" borderId="12" xfId="0" applyFont="1" applyBorder="1" applyAlignment="1">
      <alignment horizontal="center" vertical="center" wrapText="1"/>
    </xf>
    <xf numFmtId="0" fontId="85" fillId="3" borderId="12" xfId="3" applyFont="1" applyBorder="1" applyAlignment="1">
      <alignment horizontal="center" vertical="center" wrapText="1"/>
    </xf>
    <xf numFmtId="0" fontId="16" fillId="25" borderId="48" xfId="0" applyFont="1" applyFill="1" applyBorder="1" applyAlignment="1">
      <alignment horizontal="center" vertical="center" wrapText="1"/>
    </xf>
    <xf numFmtId="0" fontId="16" fillId="26" borderId="48" xfId="0" applyFont="1" applyFill="1" applyBorder="1" applyAlignment="1">
      <alignment horizontal="center" vertical="center" wrapText="1"/>
    </xf>
    <xf numFmtId="0" fontId="16" fillId="27" borderId="48" xfId="0" applyFont="1" applyFill="1" applyBorder="1" applyAlignment="1">
      <alignment horizontal="center" vertical="center" wrapText="1"/>
    </xf>
    <xf numFmtId="0" fontId="16" fillId="16" borderId="48" xfId="0" applyFont="1" applyFill="1" applyBorder="1" applyAlignment="1">
      <alignment horizontal="center" vertical="center" wrapText="1"/>
    </xf>
    <xf numFmtId="0" fontId="16" fillId="0" borderId="12" xfId="0" applyFont="1" applyBorder="1" applyAlignment="1">
      <alignment horizontal="center" vertical="center" wrapText="1"/>
    </xf>
    <xf numFmtId="0" fontId="16" fillId="8" borderId="12" xfId="23" applyFont="1" applyBorder="1" applyAlignment="1">
      <alignment horizontal="center" vertical="center" wrapText="1"/>
    </xf>
    <xf numFmtId="0" fontId="16" fillId="0" borderId="15" xfId="0" applyFont="1" applyBorder="1" applyAlignment="1">
      <alignment horizontal="center" vertical="center" wrapText="1"/>
    </xf>
    <xf numFmtId="166" fontId="3" fillId="0" borderId="0" xfId="21" applyNumberFormat="1" applyFont="1" applyAlignment="1">
      <alignment horizontal="center" vertical="center"/>
    </xf>
    <xf numFmtId="0" fontId="44" fillId="28" borderId="51" xfId="0" applyFont="1" applyFill="1" applyBorder="1" applyAlignment="1">
      <alignment horizontal="center" vertical="center" wrapText="1"/>
    </xf>
    <xf numFmtId="0" fontId="42" fillId="3" borderId="4" xfId="3" applyFont="1" applyBorder="1" applyAlignment="1">
      <alignment horizontal="center" vertical="center"/>
    </xf>
    <xf numFmtId="0" fontId="40" fillId="0" borderId="52" xfId="0" applyFont="1" applyBorder="1" applyAlignment="1">
      <alignment horizontal="center" vertical="center"/>
    </xf>
    <xf numFmtId="0" fontId="40" fillId="65" borderId="11" xfId="0" applyFont="1" applyFill="1" applyBorder="1" applyAlignment="1">
      <alignment horizontal="center" vertical="center" wrapText="1"/>
    </xf>
    <xf numFmtId="0" fontId="40" fillId="0" borderId="14" xfId="0" applyFont="1" applyBorder="1" applyAlignment="1">
      <alignment horizontal="center" vertical="center" wrapText="1"/>
    </xf>
    <xf numFmtId="10" fontId="2" fillId="29" borderId="15" xfId="0" applyNumberFormat="1" applyFont="1" applyFill="1" applyBorder="1" applyAlignment="1">
      <alignment horizontal="center" vertical="center" wrapText="1"/>
    </xf>
    <xf numFmtId="0" fontId="16" fillId="0" borderId="16" xfId="0" applyFont="1" applyBorder="1" applyAlignment="1">
      <alignment horizontal="center" vertical="center" wrapText="1"/>
    </xf>
    <xf numFmtId="0" fontId="2" fillId="0" borderId="4" xfId="0" applyFont="1" applyBorder="1" applyAlignment="1">
      <alignment horizontal="center" vertical="center" wrapText="1"/>
    </xf>
    <xf numFmtId="10" fontId="86" fillId="4" borderId="3" xfId="4" applyNumberFormat="1" applyFont="1" applyBorder="1" applyAlignment="1">
      <alignment horizontal="center" vertical="center" wrapText="1"/>
    </xf>
    <xf numFmtId="10" fontId="2" fillId="29" borderId="4" xfId="0" applyNumberFormat="1" applyFont="1" applyFill="1" applyBorder="1" applyAlignment="1">
      <alignment horizontal="center" vertical="center" wrapText="1"/>
    </xf>
    <xf numFmtId="0" fontId="2" fillId="29" borderId="18" xfId="0" applyFont="1" applyFill="1" applyBorder="1" applyAlignment="1">
      <alignment horizontal="center" vertical="center" wrapText="1"/>
    </xf>
    <xf numFmtId="0" fontId="16" fillId="0" borderId="18" xfId="0" applyFont="1" applyBorder="1" applyAlignment="1">
      <alignment horizontal="center" vertical="center" wrapText="1"/>
    </xf>
    <xf numFmtId="0" fontId="37" fillId="0" borderId="11" xfId="0" applyFont="1" applyBorder="1" applyAlignment="1">
      <alignment horizontal="center" readingOrder="2"/>
    </xf>
    <xf numFmtId="0" fontId="37" fillId="0" borderId="15" xfId="0" applyFont="1" applyBorder="1" applyAlignment="1">
      <alignment horizontal="center"/>
    </xf>
    <xf numFmtId="0" fontId="41" fillId="0" borderId="4" xfId="0" applyFont="1" applyBorder="1" applyAlignment="1">
      <alignment horizontal="center" vertical="center"/>
    </xf>
    <xf numFmtId="0" fontId="48" fillId="0" borderId="4" xfId="0" applyFont="1" applyBorder="1" applyAlignment="1">
      <alignment horizontal="center" vertical="center"/>
    </xf>
    <xf numFmtId="0" fontId="43" fillId="0" borderId="53" xfId="0" applyFont="1" applyBorder="1" applyAlignment="1">
      <alignment horizontal="center" vertical="center"/>
    </xf>
    <xf numFmtId="0" fontId="40" fillId="0" borderId="54" xfId="0" applyFont="1" applyBorder="1" applyAlignment="1">
      <alignment horizontal="center" vertical="center"/>
    </xf>
    <xf numFmtId="0" fontId="40" fillId="24" borderId="53" xfId="0" applyFont="1" applyFill="1" applyBorder="1" applyAlignment="1">
      <alignment horizontal="center" vertical="center" wrapText="1"/>
    </xf>
    <xf numFmtId="0" fontId="40" fillId="0" borderId="10" xfId="0" applyFont="1" applyBorder="1" applyAlignment="1">
      <alignment horizontal="center" vertical="center" wrapText="1"/>
    </xf>
    <xf numFmtId="10" fontId="2" fillId="29" borderId="18" xfId="0" applyNumberFormat="1" applyFont="1" applyFill="1" applyBorder="1" applyAlignment="1">
      <alignment horizontal="center" vertical="center" wrapText="1"/>
    </xf>
    <xf numFmtId="0" fontId="0" fillId="0" borderId="17" xfId="0" applyBorder="1" applyAlignment="1">
      <alignment horizontal="center"/>
    </xf>
    <xf numFmtId="0" fontId="0" fillId="0" borderId="18" xfId="0" applyBorder="1" applyAlignment="1">
      <alignment horizontal="center"/>
    </xf>
    <xf numFmtId="0" fontId="2" fillId="0" borderId="17" xfId="0" applyFont="1" applyBorder="1" applyAlignment="1">
      <alignment horizontal="center" vertical="center" wrapText="1"/>
    </xf>
    <xf numFmtId="10" fontId="86" fillId="4" borderId="5" xfId="4" applyNumberFormat="1" applyFont="1" applyBorder="1" applyAlignment="1">
      <alignment horizontal="center" vertical="center" wrapText="1"/>
    </xf>
    <xf numFmtId="0" fontId="37" fillId="0" borderId="17" xfId="0" applyFont="1" applyBorder="1" applyAlignment="1">
      <alignment horizontal="center" readingOrder="2"/>
    </xf>
    <xf numFmtId="0" fontId="37" fillId="0" borderId="18" xfId="0" applyFont="1" applyBorder="1" applyAlignment="1">
      <alignment horizontal="center"/>
    </xf>
    <xf numFmtId="0" fontId="2" fillId="0" borderId="4" xfId="21" applyBorder="1" applyAlignment="1">
      <alignment horizontal="center" vertical="center"/>
    </xf>
    <xf numFmtId="0" fontId="40" fillId="66" borderId="53" xfId="0" applyFont="1" applyFill="1" applyBorder="1" applyAlignment="1">
      <alignment horizontal="center" vertical="center" wrapText="1"/>
    </xf>
    <xf numFmtId="0" fontId="2" fillId="0" borderId="22" xfId="0" applyFont="1" applyBorder="1" applyAlignment="1">
      <alignment horizontal="center" vertical="center" wrapText="1"/>
    </xf>
    <xf numFmtId="0" fontId="16" fillId="0" borderId="23" xfId="0" applyFont="1" applyBorder="1" applyAlignment="1">
      <alignment horizontal="center" vertical="center" wrapText="1"/>
    </xf>
    <xf numFmtId="0" fontId="41" fillId="0" borderId="4" xfId="21" applyFont="1" applyBorder="1" applyAlignment="1">
      <alignment horizontal="center" vertical="center"/>
    </xf>
    <xf numFmtId="0" fontId="40" fillId="67" borderId="53" xfId="0" applyFont="1" applyFill="1" applyBorder="1" applyAlignment="1">
      <alignment horizontal="center" vertical="center" wrapText="1"/>
    </xf>
    <xf numFmtId="0" fontId="2" fillId="29" borderId="22" xfId="0" applyFont="1" applyFill="1" applyBorder="1" applyAlignment="1">
      <alignment horizontal="center" vertical="center" wrapText="1"/>
    </xf>
    <xf numFmtId="10" fontId="16" fillId="8" borderId="22" xfId="23" applyNumberFormat="1" applyFont="1" applyBorder="1" applyAlignment="1">
      <alignment horizontal="center" vertical="center" wrapText="1"/>
    </xf>
    <xf numFmtId="0" fontId="47" fillId="18" borderId="21" xfId="0" applyFont="1" applyFill="1" applyBorder="1" applyAlignment="1">
      <alignment horizontal="center" vertical="center" wrapText="1"/>
    </xf>
    <xf numFmtId="0" fontId="47" fillId="18" borderId="55" xfId="0" applyFont="1" applyFill="1" applyBorder="1" applyAlignment="1">
      <alignment horizontal="center" vertical="center" wrapText="1"/>
    </xf>
    <xf numFmtId="10" fontId="42" fillId="3" borderId="23" xfId="3" applyNumberFormat="1" applyFont="1" applyBorder="1" applyAlignment="1">
      <alignment horizontal="center" vertical="center" wrapText="1"/>
    </xf>
    <xf numFmtId="0" fontId="87" fillId="17" borderId="4" xfId="10" applyFont="1" applyFill="1" applyBorder="1" applyAlignment="1">
      <alignment horizontal="center" vertical="center" wrapText="1"/>
    </xf>
    <xf numFmtId="0" fontId="43" fillId="0" borderId="21" xfId="0" applyFont="1" applyBorder="1" applyAlignment="1">
      <alignment horizontal="center" vertical="center"/>
    </xf>
    <xf numFmtId="0" fontId="43" fillId="32" borderId="26" xfId="0" applyFont="1" applyFill="1" applyBorder="1" applyAlignment="1">
      <alignment horizontal="center" vertical="center"/>
    </xf>
    <xf numFmtId="0" fontId="40" fillId="0" borderId="53" xfId="0" applyFont="1" applyBorder="1" applyAlignment="1">
      <alignment horizontal="center" vertical="center" wrapText="1"/>
    </xf>
    <xf numFmtId="0" fontId="2" fillId="0" borderId="0" xfId="0" applyFont="1"/>
    <xf numFmtId="0" fontId="2" fillId="29" borderId="4" xfId="0" applyFont="1" applyFill="1" applyBorder="1" applyAlignment="1">
      <alignment horizontal="center" vertical="center" wrapText="1"/>
    </xf>
    <xf numFmtId="10" fontId="2" fillId="29" borderId="22" xfId="0" applyNumberFormat="1" applyFont="1" applyFill="1" applyBorder="1" applyAlignment="1">
      <alignment horizontal="center" vertical="center" wrapText="1"/>
    </xf>
    <xf numFmtId="0" fontId="87" fillId="68" borderId="4" xfId="10" applyFont="1" applyFill="1" applyBorder="1" applyAlignment="1">
      <alignment horizontal="center" vertical="center" wrapText="1"/>
    </xf>
    <xf numFmtId="0" fontId="47" fillId="18" borderId="24" xfId="0" applyFont="1" applyFill="1" applyBorder="1" applyAlignment="1">
      <alignment horizontal="center" vertical="center" wrapText="1"/>
    </xf>
    <xf numFmtId="0" fontId="47" fillId="18" borderId="57" xfId="0" applyFont="1" applyFill="1" applyBorder="1" applyAlignment="1">
      <alignment horizontal="center" vertical="center" wrapText="1"/>
    </xf>
    <xf numFmtId="0" fontId="88" fillId="29" borderId="4" xfId="0" applyFont="1" applyFill="1" applyBorder="1" applyAlignment="1">
      <alignment horizontal="center" vertical="center"/>
    </xf>
    <xf numFmtId="0" fontId="89" fillId="29" borderId="4" xfId="0" applyFont="1" applyFill="1" applyBorder="1" applyAlignment="1">
      <alignment horizontal="center" vertical="center"/>
    </xf>
    <xf numFmtId="10" fontId="2" fillId="29" borderId="58" xfId="0" applyNumberFormat="1" applyFont="1" applyFill="1" applyBorder="1" applyAlignment="1">
      <alignment horizontal="center" vertical="center" wrapText="1"/>
    </xf>
    <xf numFmtId="0" fontId="44" fillId="28" borderId="59" xfId="0" applyFont="1" applyFill="1" applyBorder="1" applyAlignment="1">
      <alignment horizontal="center" vertical="center" wrapText="1"/>
    </xf>
    <xf numFmtId="0" fontId="44" fillId="28" borderId="24" xfId="0" applyFont="1" applyFill="1" applyBorder="1" applyAlignment="1">
      <alignment horizontal="center" wrapText="1"/>
    </xf>
    <xf numFmtId="0" fontId="44" fillId="28" borderId="23" xfId="0" applyFont="1" applyFill="1" applyBorder="1" applyAlignment="1">
      <alignment horizontal="center" wrapText="1"/>
    </xf>
    <xf numFmtId="0" fontId="16" fillId="0" borderId="11" xfId="0" applyFont="1" applyBorder="1" applyAlignment="1">
      <alignment horizontal="center"/>
    </xf>
    <xf numFmtId="0" fontId="16" fillId="29" borderId="15" xfId="0" applyFont="1" applyFill="1" applyBorder="1" applyAlignment="1">
      <alignment horizontal="center"/>
    </xf>
    <xf numFmtId="0" fontId="90" fillId="11" borderId="4" xfId="21" applyFont="1" applyFill="1" applyBorder="1" applyAlignment="1">
      <alignment horizontal="center" vertical="center" wrapText="1"/>
    </xf>
    <xf numFmtId="0" fontId="37" fillId="29" borderId="4" xfId="0" applyFont="1" applyFill="1" applyBorder="1" applyAlignment="1">
      <alignment horizontal="center" vertical="center"/>
    </xf>
    <xf numFmtId="0" fontId="16" fillId="0" borderId="24" xfId="0" applyFont="1" applyBorder="1" applyAlignment="1">
      <alignment horizontal="center"/>
    </xf>
    <xf numFmtId="0" fontId="16" fillId="29" borderId="23" xfId="0" applyFont="1" applyFill="1" applyBorder="1" applyAlignment="1">
      <alignment horizontal="center"/>
    </xf>
    <xf numFmtId="0" fontId="16" fillId="0" borderId="0" xfId="0" applyFont="1" applyAlignment="1">
      <alignment horizontal="center"/>
    </xf>
    <xf numFmtId="0" fontId="46" fillId="0" borderId="9" xfId="0" applyFont="1" applyBorder="1" applyAlignment="1">
      <alignment horizontal="center" vertical="center"/>
    </xf>
    <xf numFmtId="0" fontId="42" fillId="3" borderId="4" xfId="3" applyFont="1" applyBorder="1" applyAlignment="1">
      <alignment horizontal="center"/>
    </xf>
    <xf numFmtId="0" fontId="91" fillId="69" borderId="4" xfId="21" applyFont="1" applyFill="1" applyBorder="1" applyAlignment="1">
      <alignment horizontal="center" vertical="center"/>
    </xf>
    <xf numFmtId="0" fontId="91" fillId="69" borderId="4" xfId="0" applyFont="1" applyFill="1" applyBorder="1" applyAlignment="1">
      <alignment horizontal="center"/>
    </xf>
    <xf numFmtId="0" fontId="3" fillId="69" borderId="4" xfId="0" applyFont="1" applyFill="1" applyBorder="1" applyAlignment="1">
      <alignment horizontal="right" vertical="center"/>
    </xf>
    <xf numFmtId="0" fontId="3" fillId="0" borderId="4" xfId="0" applyFont="1" applyBorder="1"/>
    <xf numFmtId="0" fontId="3" fillId="29" borderId="4" xfId="0" applyFont="1" applyFill="1" applyBorder="1"/>
    <xf numFmtId="0" fontId="0" fillId="0" borderId="29" xfId="0" applyBorder="1" applyAlignment="1">
      <alignment horizontal="center" vertical="center"/>
    </xf>
    <xf numFmtId="0" fontId="92" fillId="69" borderId="4" xfId="0" applyFont="1" applyFill="1" applyBorder="1" applyAlignment="1">
      <alignment horizontal="right" vertical="center"/>
    </xf>
    <xf numFmtId="0" fontId="0" fillId="0" borderId="30" xfId="0" applyBorder="1" applyAlignment="1">
      <alignment horizontal="center"/>
    </xf>
    <xf numFmtId="0" fontId="92" fillId="0" borderId="4" xfId="0" applyFont="1" applyBorder="1" applyAlignment="1">
      <alignment horizontal="center" vertical="center"/>
    </xf>
    <xf numFmtId="0" fontId="92" fillId="29" borderId="4" xfId="0" applyFont="1" applyFill="1" applyBorder="1" applyAlignment="1">
      <alignment horizontal="center" vertical="center"/>
    </xf>
    <xf numFmtId="0" fontId="0" fillId="0" borderId="30" xfId="0" applyBorder="1" applyAlignment="1">
      <alignment horizontal="center" vertical="center"/>
    </xf>
    <xf numFmtId="0" fontId="93" fillId="3" borderId="4" xfId="3" applyFont="1" applyBorder="1" applyAlignment="1">
      <alignment horizontal="center"/>
    </xf>
    <xf numFmtId="0" fontId="40" fillId="0" borderId="30" xfId="0" applyFont="1" applyBorder="1" applyAlignment="1">
      <alignment horizontal="center"/>
    </xf>
    <xf numFmtId="166" fontId="0" fillId="0" borderId="0" xfId="0" applyNumberFormat="1"/>
    <xf numFmtId="0" fontId="46" fillId="0" borderId="30" xfId="0" applyFont="1" applyBorder="1" applyAlignment="1">
      <alignment horizontal="center" vertical="center"/>
    </xf>
    <xf numFmtId="0" fontId="44" fillId="28" borderId="21" xfId="0" applyFont="1" applyFill="1" applyBorder="1" applyAlignment="1">
      <alignment horizontal="center" vertical="center" wrapText="1"/>
    </xf>
    <xf numFmtId="166" fontId="37" fillId="0" borderId="0" xfId="0" applyNumberFormat="1" applyFont="1" applyAlignment="1">
      <alignment horizontal="center" vertical="center"/>
    </xf>
    <xf numFmtId="0" fontId="44" fillId="28" borderId="60" xfId="0" applyFont="1" applyFill="1" applyBorder="1" applyAlignment="1">
      <alignment horizontal="center" vertical="center" wrapText="1"/>
    </xf>
    <xf numFmtId="0" fontId="2" fillId="0" borderId="4" xfId="0" applyFont="1" applyBorder="1" applyAlignment="1">
      <alignment horizontal="center" vertical="center"/>
    </xf>
    <xf numFmtId="0" fontId="47" fillId="18" borderId="31" xfId="0" applyFont="1" applyFill="1" applyBorder="1" applyAlignment="1">
      <alignment horizontal="center" vertical="center" wrapText="1"/>
    </xf>
    <xf numFmtId="0" fontId="47" fillId="18" borderId="32" xfId="0" applyFont="1" applyFill="1" applyBorder="1" applyAlignment="1">
      <alignment horizontal="center" vertical="center" wrapText="1"/>
    </xf>
    <xf numFmtId="0" fontId="41" fillId="0" borderId="0" xfId="21" applyFont="1" applyAlignment="1">
      <alignment horizontal="center" vertical="center"/>
    </xf>
    <xf numFmtId="164" fontId="94" fillId="70" borderId="4" xfId="19" applyNumberFormat="1" applyFont="1" applyFill="1" applyBorder="1" applyAlignment="1">
      <alignment horizontal="center" vertical="center" wrapText="1"/>
    </xf>
    <xf numFmtId="166" fontId="94" fillId="70" borderId="4" xfId="19" applyNumberFormat="1" applyFont="1" applyFill="1" applyBorder="1" applyAlignment="1">
      <alignment horizontal="center" vertical="center"/>
    </xf>
    <xf numFmtId="0" fontId="94" fillId="70" borderId="4" xfId="19" applyFont="1" applyFill="1" applyBorder="1" applyAlignment="1">
      <alignment horizontal="center" vertical="center"/>
    </xf>
    <xf numFmtId="0" fontId="0" fillId="0" borderId="0" xfId="0" applyAlignment="1">
      <alignment vertical="top" wrapText="1"/>
    </xf>
    <xf numFmtId="0" fontId="29" fillId="0" borderId="0" xfId="0" applyFont="1" applyAlignment="1">
      <alignment wrapText="1"/>
    </xf>
    <xf numFmtId="164" fontId="95" fillId="70" borderId="4" xfId="19" applyNumberFormat="1" applyFont="1" applyFill="1" applyBorder="1" applyAlignment="1">
      <alignment horizontal="center" vertical="center"/>
    </xf>
    <xf numFmtId="18" fontId="95" fillId="70" borderId="4" xfId="19" applyNumberFormat="1" applyFont="1" applyFill="1" applyBorder="1" applyAlignment="1">
      <alignment horizontal="center" vertical="center"/>
    </xf>
    <xf numFmtId="0" fontId="95" fillId="70" borderId="4" xfId="19" applyFont="1" applyFill="1" applyBorder="1" applyAlignment="1">
      <alignment horizontal="center" vertical="center"/>
    </xf>
    <xf numFmtId="167" fontId="23" fillId="14" borderId="4" xfId="0" applyNumberFormat="1" applyFont="1" applyFill="1" applyBorder="1" applyAlignment="1">
      <alignment horizontal="center" vertical="center" wrapText="1"/>
    </xf>
    <xf numFmtId="164" fontId="95" fillId="70" borderId="4" xfId="19" applyNumberFormat="1" applyFont="1" applyFill="1" applyBorder="1" applyAlignment="1">
      <alignment horizontal="center" vertical="center" wrapText="1"/>
    </xf>
    <xf numFmtId="0" fontId="0" fillId="0" borderId="0" xfId="0" applyAlignment="1">
      <alignment wrapText="1"/>
    </xf>
    <xf numFmtId="0" fontId="0" fillId="0" borderId="11" xfId="0" applyBorder="1" applyAlignment="1">
      <alignment horizontal="center"/>
    </xf>
    <xf numFmtId="0" fontId="0" fillId="0" borderId="15" xfId="0" applyBorder="1" applyAlignment="1">
      <alignment horizontal="center"/>
    </xf>
    <xf numFmtId="0" fontId="0" fillId="0" borderId="24" xfId="0" applyBorder="1" applyAlignment="1">
      <alignment horizontal="center"/>
    </xf>
    <xf numFmtId="0" fontId="0" fillId="0" borderId="23" xfId="0" applyBorder="1" applyAlignment="1">
      <alignment horizontal="center"/>
    </xf>
    <xf numFmtId="0" fontId="3" fillId="69" borderId="4" xfId="0" applyFont="1" applyFill="1" applyBorder="1" applyAlignment="1">
      <alignment horizontal="center" vertical="center"/>
    </xf>
    <xf numFmtId="0" fontId="3" fillId="0" borderId="4" xfId="0" applyFont="1" applyBorder="1" applyAlignment="1">
      <alignment horizontal="center"/>
    </xf>
    <xf numFmtId="0" fontId="3" fillId="29" borderId="4" xfId="0" applyFont="1" applyFill="1" applyBorder="1" applyAlignment="1">
      <alignment horizontal="center"/>
    </xf>
    <xf numFmtId="0" fontId="92" fillId="69" borderId="4" xfId="0" applyFont="1" applyFill="1" applyBorder="1" applyAlignment="1">
      <alignment horizontal="center" vertical="center"/>
    </xf>
    <xf numFmtId="1" fontId="47" fillId="18" borderId="32" xfId="0" applyNumberFormat="1" applyFont="1" applyFill="1" applyBorder="1" applyAlignment="1">
      <alignment horizontal="center" vertical="center" wrapText="1"/>
    </xf>
    <xf numFmtId="0" fontId="98" fillId="0" borderId="6" xfId="21" applyFont="1" applyBorder="1" applyAlignment="1">
      <alignment horizontal="center" vertical="center" wrapText="1"/>
    </xf>
    <xf numFmtId="0" fontId="99" fillId="22" borderId="4" xfId="0" applyFont="1" applyFill="1" applyBorder="1" applyAlignment="1">
      <alignment horizontal="center" vertical="center" wrapText="1"/>
    </xf>
    <xf numFmtId="0" fontId="98" fillId="35" borderId="4" xfId="0" applyFont="1" applyFill="1" applyBorder="1" applyAlignment="1">
      <alignment horizontal="center" vertical="center" wrapText="1"/>
    </xf>
    <xf numFmtId="22" fontId="98" fillId="35" borderId="4" xfId="0" applyNumberFormat="1" applyFont="1" applyFill="1" applyBorder="1" applyAlignment="1">
      <alignment horizontal="center" vertical="center" wrapText="1"/>
    </xf>
    <xf numFmtId="0" fontId="98" fillId="0" borderId="4" xfId="0" applyFont="1" applyBorder="1" applyAlignment="1">
      <alignment horizontal="center" vertical="center" wrapText="1"/>
    </xf>
    <xf numFmtId="164" fontId="100" fillId="6" borderId="4" xfId="19" applyNumberFormat="1" applyFont="1" applyBorder="1" applyAlignment="1">
      <alignment horizontal="center" vertical="center" wrapText="1"/>
    </xf>
    <xf numFmtId="18" fontId="100" fillId="6" borderId="4" xfId="19" applyNumberFormat="1" applyFont="1" applyBorder="1" applyAlignment="1">
      <alignment horizontal="center" vertical="center" wrapText="1"/>
    </xf>
    <xf numFmtId="0" fontId="100" fillId="6" borderId="4" xfId="19" applyFont="1" applyBorder="1" applyAlignment="1">
      <alignment horizontal="center" vertical="center" wrapText="1"/>
    </xf>
    <xf numFmtId="164" fontId="100" fillId="6" borderId="4" xfId="22" applyNumberFormat="1" applyFont="1" applyBorder="1" applyAlignment="1">
      <alignment horizontal="center" vertical="center" wrapText="1"/>
    </xf>
    <xf numFmtId="166" fontId="100" fillId="6" borderId="4" xfId="22" applyNumberFormat="1" applyFont="1" applyBorder="1" applyAlignment="1">
      <alignment horizontal="center" vertical="center" wrapText="1"/>
    </xf>
    <xf numFmtId="165" fontId="98" fillId="8" borderId="4" xfId="23" applyNumberFormat="1" applyFont="1" applyBorder="1" applyAlignment="1">
      <alignment horizontal="center" vertical="center" wrapText="1"/>
    </xf>
    <xf numFmtId="18" fontId="100" fillId="6" borderId="4" xfId="22" applyNumberFormat="1" applyFont="1" applyBorder="1" applyAlignment="1">
      <alignment horizontal="center" vertical="center" wrapText="1"/>
    </xf>
    <xf numFmtId="165" fontId="98" fillId="7" borderId="4" xfId="24" applyNumberFormat="1" applyFont="1" applyBorder="1" applyAlignment="1">
      <alignment horizontal="center" vertical="center" wrapText="1"/>
    </xf>
    <xf numFmtId="0" fontId="100" fillId="6" borderId="4" xfId="22" applyFont="1" applyBorder="1" applyAlignment="1">
      <alignment horizontal="center" vertical="center" wrapText="1"/>
    </xf>
    <xf numFmtId="0" fontId="101" fillId="6" borderId="4" xfId="19" applyFont="1" applyBorder="1" applyAlignment="1">
      <alignment horizontal="center" vertical="center" wrapText="1"/>
    </xf>
    <xf numFmtId="165" fontId="100" fillId="9" borderId="4" xfId="9" applyNumberFormat="1" applyFont="1" applyBorder="1" applyAlignment="1">
      <alignment horizontal="center" vertical="center" wrapText="1"/>
    </xf>
    <xf numFmtId="0" fontId="98" fillId="0" borderId="4" xfId="21" applyFont="1" applyBorder="1" applyAlignment="1">
      <alignment horizontal="center" vertical="center" wrapText="1"/>
    </xf>
    <xf numFmtId="0" fontId="98" fillId="0" borderId="4" xfId="21" applyFont="1" applyBorder="1" applyAlignment="1">
      <alignment horizontal="center" vertical="top" wrapText="1"/>
    </xf>
    <xf numFmtId="0" fontId="98" fillId="0" borderId="0" xfId="0" applyFont="1" applyAlignment="1">
      <alignment wrapText="1"/>
    </xf>
    <xf numFmtId="0" fontId="100" fillId="17" borderId="4" xfId="10" applyFont="1" applyFill="1" applyBorder="1" applyAlignment="1">
      <alignment horizontal="center" vertical="center" wrapText="1"/>
    </xf>
    <xf numFmtId="0" fontId="100" fillId="17" borderId="4" xfId="21" applyFont="1" applyFill="1" applyBorder="1" applyAlignment="1">
      <alignment horizontal="center" vertical="center" wrapText="1"/>
    </xf>
    <xf numFmtId="0" fontId="98" fillId="0" borderId="0" xfId="21" applyFont="1" applyAlignment="1">
      <alignment horizontal="center" vertical="center" wrapText="1"/>
    </xf>
    <xf numFmtId="0" fontId="99" fillId="71" borderId="4" xfId="0" applyFont="1" applyFill="1" applyBorder="1" applyAlignment="1">
      <alignment horizontal="center" vertical="center" wrapText="1"/>
    </xf>
    <xf numFmtId="0" fontId="102" fillId="59" borderId="4" xfId="0" applyFont="1" applyFill="1" applyBorder="1" applyAlignment="1">
      <alignment horizontal="center" vertical="center" wrapText="1"/>
    </xf>
    <xf numFmtId="0" fontId="98" fillId="14" borderId="4" xfId="0" applyFont="1" applyFill="1" applyBorder="1" applyAlignment="1">
      <alignment horizontal="center" vertical="center" wrapText="1"/>
    </xf>
    <xf numFmtId="22" fontId="98" fillId="14" borderId="4" xfId="0" applyNumberFormat="1" applyFont="1" applyFill="1" applyBorder="1" applyAlignment="1">
      <alignment horizontal="center" vertical="center" wrapText="1"/>
    </xf>
    <xf numFmtId="0" fontId="99" fillId="59" borderId="4" xfId="0" applyFont="1" applyFill="1" applyBorder="1" applyAlignment="1">
      <alignment horizontal="center" vertical="center" wrapText="1"/>
    </xf>
    <xf numFmtId="164" fontId="101" fillId="6" borderId="4" xfId="19" applyNumberFormat="1" applyFont="1" applyBorder="1" applyAlignment="1">
      <alignment horizontal="center" vertical="center" wrapText="1"/>
    </xf>
    <xf numFmtId="166" fontId="101" fillId="6" borderId="4" xfId="19" applyNumberFormat="1" applyFont="1" applyBorder="1" applyAlignment="1">
      <alignment horizontal="center" vertical="center" wrapText="1"/>
    </xf>
    <xf numFmtId="18" fontId="101" fillId="6" borderId="4" xfId="19" applyNumberFormat="1" applyFont="1" applyBorder="1" applyAlignment="1">
      <alignment horizontal="center" vertical="center" wrapText="1"/>
    </xf>
    <xf numFmtId="0" fontId="99" fillId="72" borderId="4" xfId="0" applyFont="1" applyFill="1" applyBorder="1" applyAlignment="1">
      <alignment horizontal="center" vertical="center" wrapText="1"/>
    </xf>
    <xf numFmtId="0" fontId="102" fillId="16" borderId="4" xfId="0" applyFont="1" applyFill="1" applyBorder="1" applyAlignment="1">
      <alignment horizontal="center" vertical="center" wrapText="1"/>
    </xf>
    <xf numFmtId="0" fontId="98" fillId="0" borderId="8" xfId="21" applyFont="1" applyBorder="1" applyAlignment="1">
      <alignment horizontal="center" vertical="center" wrapText="1"/>
    </xf>
    <xf numFmtId="0" fontId="98" fillId="38" borderId="4" xfId="0" applyFont="1" applyFill="1" applyBorder="1" applyAlignment="1">
      <alignment horizontal="center" vertical="center" wrapText="1"/>
    </xf>
    <xf numFmtId="22" fontId="98" fillId="38" borderId="4" xfId="0" applyNumberFormat="1" applyFont="1" applyFill="1" applyBorder="1" applyAlignment="1">
      <alignment horizontal="center" vertical="center" wrapText="1"/>
    </xf>
    <xf numFmtId="0" fontId="98" fillId="0" borderId="0" xfId="21" applyFont="1" applyAlignment="1">
      <alignment horizontal="center" vertical="top" wrapText="1"/>
    </xf>
    <xf numFmtId="0" fontId="98" fillId="17" borderId="4" xfId="21" applyFont="1" applyFill="1" applyBorder="1" applyAlignment="1">
      <alignment horizontal="center" vertical="top" wrapText="1"/>
    </xf>
    <xf numFmtId="0" fontId="103" fillId="0" borderId="4" xfId="0" applyFont="1" applyBorder="1" applyAlignment="1">
      <alignment horizontal="center" vertical="center" wrapText="1"/>
    </xf>
    <xf numFmtId="0" fontId="104" fillId="18" borderId="4" xfId="0" applyFont="1" applyFill="1" applyBorder="1" applyAlignment="1">
      <alignment horizontal="center" vertical="center" wrapText="1"/>
    </xf>
    <xf numFmtId="0" fontId="99" fillId="19" borderId="4" xfId="0" applyFont="1" applyFill="1" applyBorder="1" applyAlignment="1">
      <alignment horizontal="center" vertical="center" wrapText="1"/>
    </xf>
    <xf numFmtId="0" fontId="99" fillId="20" borderId="4" xfId="0" applyFont="1" applyFill="1" applyBorder="1" applyAlignment="1">
      <alignment horizontal="center" vertical="center" wrapText="1"/>
    </xf>
    <xf numFmtId="0" fontId="99" fillId="21" borderId="4" xfId="0" applyFont="1" applyFill="1" applyBorder="1" applyAlignment="1">
      <alignment horizontal="center" vertical="center" wrapText="1"/>
    </xf>
    <xf numFmtId="0" fontId="99" fillId="0" borderId="4" xfId="0" applyFont="1" applyBorder="1" applyAlignment="1">
      <alignment horizontal="center" vertical="center" wrapText="1"/>
    </xf>
    <xf numFmtId="0" fontId="97" fillId="0" borderId="4" xfId="0" applyFont="1" applyBorder="1" applyAlignment="1">
      <alignment horizontal="center" vertical="center" wrapText="1"/>
    </xf>
    <xf numFmtId="0" fontId="105" fillId="23" borderId="4" xfId="0" applyFont="1" applyFill="1" applyBorder="1" applyAlignment="1">
      <alignment horizontal="center" vertical="center" wrapText="1"/>
    </xf>
    <xf numFmtId="10" fontId="99" fillId="0" borderId="4" xfId="0" applyNumberFormat="1" applyFont="1" applyBorder="1" applyAlignment="1">
      <alignment horizontal="center" vertical="center" wrapText="1"/>
    </xf>
    <xf numFmtId="0" fontId="103" fillId="0" borderId="9" xfId="0" applyFont="1" applyBorder="1" applyAlignment="1">
      <alignment horizontal="center" vertical="center" wrapText="1"/>
    </xf>
    <xf numFmtId="0" fontId="104" fillId="18" borderId="9" xfId="0" applyFont="1" applyFill="1" applyBorder="1" applyAlignment="1">
      <alignment horizontal="center" vertical="center" wrapText="1"/>
    </xf>
    <xf numFmtId="0" fontId="99" fillId="19" borderId="9" xfId="0" applyFont="1" applyFill="1" applyBorder="1" applyAlignment="1">
      <alignment horizontal="center" vertical="center" wrapText="1"/>
    </xf>
    <xf numFmtId="0" fontId="99" fillId="20" borderId="9" xfId="0" applyFont="1" applyFill="1" applyBorder="1" applyAlignment="1">
      <alignment horizontal="center" vertical="center" wrapText="1"/>
    </xf>
    <xf numFmtId="0" fontId="99" fillId="21" borderId="9" xfId="0" applyFont="1" applyFill="1" applyBorder="1" applyAlignment="1">
      <alignment horizontal="center" vertical="center" wrapText="1"/>
    </xf>
    <xf numFmtId="0" fontId="99" fillId="22" borderId="9" xfId="0" applyFont="1" applyFill="1" applyBorder="1" applyAlignment="1">
      <alignment horizontal="center" vertical="center" wrapText="1"/>
    </xf>
    <xf numFmtId="0" fontId="99" fillId="0" borderId="9" xfId="0" applyFont="1" applyBorder="1" applyAlignment="1">
      <alignment horizontal="center" vertical="center" wrapText="1"/>
    </xf>
    <xf numFmtId="0" fontId="97" fillId="0" borderId="16" xfId="0" applyFont="1" applyBorder="1" applyAlignment="1">
      <alignment horizontal="center" vertical="center" wrapText="1"/>
    </xf>
    <xf numFmtId="0" fontId="105" fillId="23" borderId="10" xfId="0" applyFont="1" applyFill="1" applyBorder="1" applyAlignment="1">
      <alignment horizontal="center" vertical="center" wrapText="1"/>
    </xf>
    <xf numFmtId="10" fontId="99" fillId="0" borderId="10" xfId="0" applyNumberFormat="1" applyFont="1" applyBorder="1" applyAlignment="1">
      <alignment horizontal="center" vertical="center" wrapText="1"/>
    </xf>
    <xf numFmtId="0" fontId="99" fillId="0" borderId="10" xfId="0" applyFont="1" applyBorder="1" applyAlignment="1">
      <alignment horizontal="center" vertical="center" wrapText="1"/>
    </xf>
    <xf numFmtId="9" fontId="104" fillId="18" borderId="4" xfId="1" applyFont="1" applyFill="1" applyBorder="1" applyAlignment="1">
      <alignment horizontal="center" vertical="center" wrapText="1"/>
    </xf>
    <xf numFmtId="0" fontId="99" fillId="29" borderId="4" xfId="0" applyFont="1" applyFill="1" applyBorder="1" applyAlignment="1">
      <alignment horizontal="center" vertical="center" wrapText="1"/>
    </xf>
    <xf numFmtId="0" fontId="104" fillId="18" borderId="5" xfId="0" applyFont="1" applyFill="1" applyBorder="1" applyAlignment="1">
      <alignment horizontal="center" vertical="center" wrapText="1"/>
    </xf>
    <xf numFmtId="0" fontId="104" fillId="18" borderId="10" xfId="0" applyFont="1" applyFill="1" applyBorder="1" applyAlignment="1">
      <alignment horizontal="center" vertical="center" wrapText="1"/>
    </xf>
    <xf numFmtId="9" fontId="104" fillId="18" borderId="10" xfId="1" applyFont="1" applyFill="1" applyBorder="1" applyAlignment="1">
      <alignment horizontal="center" vertical="center" wrapText="1"/>
    </xf>
    <xf numFmtId="0" fontId="99" fillId="29" borderId="10" xfId="0" applyFont="1" applyFill="1" applyBorder="1" applyAlignment="1">
      <alignment horizontal="center" vertical="center" wrapText="1"/>
    </xf>
    <xf numFmtId="0" fontId="99" fillId="24" borderId="4" xfId="0" applyFont="1" applyFill="1" applyBorder="1" applyAlignment="1">
      <alignment horizontal="center" vertical="center" wrapText="1"/>
    </xf>
    <xf numFmtId="10" fontId="99" fillId="0" borderId="9" xfId="0" applyNumberFormat="1" applyFont="1" applyBorder="1" applyAlignment="1">
      <alignment horizontal="center" vertical="center" wrapText="1"/>
    </xf>
    <xf numFmtId="0" fontId="99" fillId="0" borderId="0" xfId="0" applyFont="1" applyAlignment="1">
      <alignment horizontal="center" vertical="center" wrapText="1"/>
    </xf>
    <xf numFmtId="0" fontId="103" fillId="0" borderId="0" xfId="0" applyFont="1" applyAlignment="1">
      <alignment horizontal="center" vertical="center" wrapText="1"/>
    </xf>
    <xf numFmtId="0" fontId="99" fillId="0" borderId="5" xfId="0" applyFont="1" applyBorder="1" applyAlignment="1">
      <alignment horizontal="center" vertical="center" wrapText="1"/>
    </xf>
    <xf numFmtId="10" fontId="99" fillId="0" borderId="5" xfId="0" applyNumberFormat="1" applyFont="1" applyBorder="1" applyAlignment="1">
      <alignment horizontal="center" vertical="center" wrapText="1"/>
    </xf>
    <xf numFmtId="9" fontId="103" fillId="0" borderId="0" xfId="0" applyNumberFormat="1" applyFont="1" applyAlignment="1">
      <alignment horizontal="center" vertical="center" wrapText="1"/>
    </xf>
    <xf numFmtId="9" fontId="104" fillId="18" borderId="10" xfId="0" applyNumberFormat="1" applyFont="1" applyFill="1" applyBorder="1" applyAlignment="1">
      <alignment horizontal="center" vertical="center" wrapText="1"/>
    </xf>
    <xf numFmtId="0" fontId="104" fillId="18" borderId="61" xfId="0" applyFont="1" applyFill="1" applyBorder="1" applyAlignment="1">
      <alignment horizontal="center" vertical="center" wrapText="1"/>
    </xf>
    <xf numFmtId="10" fontId="99" fillId="0" borderId="0" xfId="0" applyNumberFormat="1" applyFont="1" applyAlignment="1">
      <alignment horizontal="center" vertical="center" wrapText="1"/>
    </xf>
    <xf numFmtId="0" fontId="106" fillId="17" borderId="4" xfId="0" applyFont="1" applyFill="1" applyBorder="1" applyAlignment="1">
      <alignment horizontal="center" vertical="center"/>
    </xf>
    <xf numFmtId="0" fontId="0" fillId="0" borderId="17" xfId="0" applyBorder="1" applyAlignment="1">
      <alignment horizontal="center" vertical="center"/>
    </xf>
    <xf numFmtId="0" fontId="3" fillId="0" borderId="4" xfId="0" applyFont="1" applyBorder="1" applyAlignment="1">
      <alignment horizontal="center" vertical="center"/>
    </xf>
    <xf numFmtId="9" fontId="3" fillId="29" borderId="4" xfId="1" applyFont="1" applyFill="1" applyBorder="1" applyAlignment="1">
      <alignment horizontal="center" vertical="center"/>
    </xf>
    <xf numFmtId="9" fontId="92" fillId="29" borderId="4" xfId="1" applyFont="1" applyFill="1" applyBorder="1" applyAlignment="1">
      <alignment horizontal="center" vertical="center"/>
    </xf>
    <xf numFmtId="9" fontId="93" fillId="3" borderId="4" xfId="1" applyFont="1" applyFill="1" applyBorder="1" applyAlignment="1">
      <alignment horizontal="center"/>
    </xf>
    <xf numFmtId="0" fontId="37" fillId="0" borderId="66" xfId="0" applyFont="1" applyBorder="1" applyAlignment="1">
      <alignment horizontal="center" readingOrder="2"/>
    </xf>
    <xf numFmtId="0" fontId="37" fillId="0" borderId="67" xfId="0" applyFont="1" applyBorder="1" applyAlignment="1">
      <alignment horizontal="center"/>
    </xf>
    <xf numFmtId="0" fontId="43" fillId="0" borderId="49" xfId="0" applyFont="1" applyBorder="1" applyAlignment="1">
      <alignment horizontal="center" vertical="center"/>
    </xf>
    <xf numFmtId="0" fontId="43" fillId="0" borderId="50" xfId="0" applyFont="1" applyBorder="1" applyAlignment="1">
      <alignment horizontal="center" vertical="center"/>
    </xf>
    <xf numFmtId="0" fontId="43" fillId="0" borderId="31" xfId="0" applyFont="1" applyBorder="1" applyAlignment="1">
      <alignment horizontal="center" vertical="center"/>
    </xf>
    <xf numFmtId="0" fontId="43" fillId="0" borderId="32" xfId="0" applyFont="1" applyBorder="1" applyAlignment="1">
      <alignment horizontal="center" vertical="center"/>
    </xf>
    <xf numFmtId="0" fontId="42" fillId="3" borderId="21" xfId="3" applyFont="1" applyBorder="1" applyAlignment="1">
      <alignment horizontal="center" vertical="center" wrapText="1"/>
    </xf>
    <xf numFmtId="0" fontId="43" fillId="0" borderId="15" xfId="0" applyFont="1" applyBorder="1" applyAlignment="1">
      <alignment horizontal="center" vertical="center"/>
    </xf>
    <xf numFmtId="0" fontId="43" fillId="0" borderId="64" xfId="0" applyFont="1" applyBorder="1" applyAlignment="1">
      <alignment horizontal="center" vertical="center"/>
    </xf>
    <xf numFmtId="0" fontId="43" fillId="0" borderId="65" xfId="0" applyFont="1" applyBorder="1" applyAlignment="1">
      <alignment horizontal="center" vertical="center"/>
    </xf>
    <xf numFmtId="0" fontId="26" fillId="0" borderId="33" xfId="21" applyFont="1" applyBorder="1" applyAlignment="1">
      <alignment horizontal="center" vertical="center" wrapText="1"/>
    </xf>
    <xf numFmtId="0" fontId="107" fillId="0" borderId="10" xfId="0" applyFont="1" applyBorder="1"/>
    <xf numFmtId="0" fontId="2" fillId="34" borderId="4" xfId="25" applyFill="1" applyBorder="1" applyAlignment="1">
      <alignment horizontal="center" vertical="center"/>
    </xf>
    <xf numFmtId="0" fontId="2" fillId="33" borderId="4" xfId="25" applyFill="1" applyBorder="1" applyAlignment="1">
      <alignment horizontal="center" vertical="center"/>
    </xf>
    <xf numFmtId="0" fontId="98" fillId="0" borderId="4" xfId="21" applyFont="1" applyBorder="1" applyAlignment="1">
      <alignment horizontal="left" vertical="center" wrapText="1"/>
    </xf>
    <xf numFmtId="0" fontId="50" fillId="6" borderId="4" xfId="27" applyNumberFormat="1" applyFont="1" applyBorder="1" applyAlignment="1">
      <alignment horizontal="center" vertical="center"/>
    </xf>
    <xf numFmtId="0" fontId="55" fillId="0" borderId="0" xfId="26" applyFont="1"/>
    <xf numFmtId="0" fontId="50" fillId="0" borderId="0" xfId="26" applyFont="1" applyAlignment="1">
      <alignment horizontal="center" vertical="center"/>
    </xf>
    <xf numFmtId="164" fontId="56" fillId="6" borderId="4" xfId="27" applyNumberFormat="1" applyFont="1" applyBorder="1" applyAlignment="1">
      <alignment horizontal="center" vertical="center" wrapText="1"/>
    </xf>
    <xf numFmtId="166" fontId="56" fillId="6" borderId="4" xfId="27" applyNumberFormat="1" applyFont="1" applyBorder="1" applyAlignment="1">
      <alignment horizontal="center" vertical="center"/>
    </xf>
    <xf numFmtId="0" fontId="55" fillId="0" borderId="0" xfId="26" applyFont="1" applyAlignment="1">
      <alignment horizontal="center" vertical="center"/>
    </xf>
    <xf numFmtId="0" fontId="26" fillId="0" borderId="6" xfId="26" applyFont="1" applyBorder="1" applyAlignment="1">
      <alignment horizontal="center" vertical="center" wrapText="1"/>
    </xf>
    <xf numFmtId="164" fontId="21" fillId="6" borderId="4" xfId="27" applyNumberFormat="1" applyFont="1" applyBorder="1" applyAlignment="1">
      <alignment horizontal="center" vertical="center" wrapText="1"/>
    </xf>
    <xf numFmtId="166" fontId="21" fillId="6" borderId="4" xfId="27" applyNumberFormat="1" applyFont="1" applyBorder="1" applyAlignment="1">
      <alignment horizontal="center" vertical="center"/>
    </xf>
    <xf numFmtId="0" fontId="21" fillId="6" borderId="4" xfId="27" applyFont="1" applyBorder="1" applyAlignment="1">
      <alignment horizontal="center" vertical="center"/>
    </xf>
    <xf numFmtId="165" fontId="22" fillId="8" borderId="4" xfId="28" applyNumberFormat="1" applyFont="1" applyBorder="1" applyAlignment="1">
      <alignment horizontal="center" vertical="center"/>
    </xf>
    <xf numFmtId="164" fontId="21" fillId="6" borderId="4" xfId="27" applyNumberFormat="1" applyFont="1" applyBorder="1" applyAlignment="1">
      <alignment horizontal="center" vertical="center"/>
    </xf>
    <xf numFmtId="18" fontId="21" fillId="6" borderId="4" xfId="27" applyNumberFormat="1" applyFont="1" applyBorder="1" applyAlignment="1">
      <alignment horizontal="center" vertical="center"/>
    </xf>
    <xf numFmtId="165" fontId="22" fillId="7" borderId="4" xfId="29" applyNumberFormat="1" applyFont="1" applyBorder="1" applyAlignment="1">
      <alignment horizontal="center" vertical="center"/>
    </xf>
    <xf numFmtId="164" fontId="108" fillId="6" borderId="4" xfId="19" applyNumberFormat="1" applyFont="1" applyBorder="1" applyAlignment="1">
      <alignment horizontal="center" vertical="center" wrapText="1"/>
    </xf>
    <xf numFmtId="166" fontId="108" fillId="6" borderId="4" xfId="19" applyNumberFormat="1" applyFont="1" applyBorder="1" applyAlignment="1">
      <alignment horizontal="center" vertical="center"/>
    </xf>
    <xf numFmtId="0" fontId="108" fillId="6" borderId="4" xfId="19" applyFont="1" applyBorder="1" applyAlignment="1">
      <alignment horizontal="center" vertical="center"/>
    </xf>
    <xf numFmtId="0" fontId="45" fillId="6" borderId="4" xfId="19" applyFont="1" applyBorder="1" applyAlignment="1">
      <alignment horizontal="center" vertical="center"/>
    </xf>
    <xf numFmtId="164" fontId="27" fillId="6" borderId="4" xfId="27" applyNumberFormat="1" applyFont="1" applyBorder="1" applyAlignment="1">
      <alignment horizontal="center" vertical="center"/>
    </xf>
    <xf numFmtId="166" fontId="27" fillId="6" borderId="4" xfId="27" applyNumberFormat="1" applyFont="1" applyBorder="1" applyAlignment="1">
      <alignment horizontal="center" vertical="center"/>
    </xf>
    <xf numFmtId="165" fontId="3" fillId="7" borderId="4" xfId="29" applyNumberFormat="1" applyFont="1" applyBorder="1" applyAlignment="1">
      <alignment horizontal="center" vertical="center"/>
    </xf>
    <xf numFmtId="0" fontId="27" fillId="6" borderId="4" xfId="27" applyFont="1" applyBorder="1" applyAlignment="1">
      <alignment horizontal="center" vertical="center"/>
    </xf>
    <xf numFmtId="0" fontId="109" fillId="0" borderId="4" xfId="0" applyFont="1" applyBorder="1" applyAlignment="1">
      <alignment horizontal="center" vertical="center"/>
    </xf>
    <xf numFmtId="0" fontId="22" fillId="0" borderId="4" xfId="26" applyFont="1" applyBorder="1" applyAlignment="1">
      <alignment horizontal="center" vertical="center"/>
    </xf>
    <xf numFmtId="0" fontId="22" fillId="0" borderId="4" xfId="26" applyFont="1" applyBorder="1" applyAlignment="1">
      <alignment horizontal="center" vertical="top" wrapText="1"/>
    </xf>
    <xf numFmtId="0" fontId="21" fillId="17" borderId="4" xfId="26" applyFont="1" applyFill="1" applyBorder="1" applyAlignment="1">
      <alignment horizontal="center" vertical="center" wrapText="1"/>
    </xf>
    <xf numFmtId="0" fontId="22" fillId="0" borderId="0" xfId="26" applyFont="1" applyAlignment="1">
      <alignment horizontal="center" vertical="center"/>
    </xf>
    <xf numFmtId="0" fontId="3" fillId="0" borderId="0" xfId="26" applyFont="1" applyAlignment="1">
      <alignment horizontal="center" vertical="center"/>
    </xf>
    <xf numFmtId="164" fontId="45" fillId="6" borderId="4" xfId="19" applyNumberFormat="1" applyFont="1" applyBorder="1" applyAlignment="1">
      <alignment horizontal="center" vertical="center"/>
    </xf>
    <xf numFmtId="0" fontId="30" fillId="6" borderId="4" xfId="27" applyFont="1" applyBorder="1" applyAlignment="1">
      <alignment horizontal="center" vertical="center"/>
    </xf>
    <xf numFmtId="0" fontId="26" fillId="0" borderId="8" xfId="26" applyFont="1" applyBorder="1" applyAlignment="1">
      <alignment horizontal="center" vertical="center" wrapText="1"/>
    </xf>
    <xf numFmtId="0" fontId="84" fillId="6" borderId="4" xfId="27" applyFont="1" applyBorder="1" applyAlignment="1">
      <alignment horizontal="center" vertical="center"/>
    </xf>
    <xf numFmtId="0" fontId="22" fillId="0" borderId="0" xfId="26" applyFont="1" applyAlignment="1">
      <alignment horizontal="center" vertical="top"/>
    </xf>
    <xf numFmtId="166" fontId="45" fillId="6" borderId="4" xfId="19" applyNumberFormat="1" applyFont="1" applyBorder="1" applyAlignment="1">
      <alignment horizontal="center" vertical="center"/>
    </xf>
    <xf numFmtId="164" fontId="45" fillId="29" borderId="4" xfId="19" applyNumberFormat="1" applyFont="1" applyFill="1" applyBorder="1" applyAlignment="1">
      <alignment horizontal="center" vertical="center"/>
    </xf>
    <xf numFmtId="0" fontId="22" fillId="0" borderId="0" xfId="26" applyFont="1" applyAlignment="1">
      <alignment horizontal="center" vertical="center" wrapText="1"/>
    </xf>
    <xf numFmtId="18" fontId="45" fillId="6" borderId="4" xfId="19" applyNumberFormat="1" applyFont="1" applyBorder="1" applyAlignment="1">
      <alignment horizontal="center" vertical="center"/>
    </xf>
    <xf numFmtId="0" fontId="22" fillId="0" borderId="4" xfId="26" applyFont="1" applyBorder="1" applyAlignment="1">
      <alignment horizontal="center" vertical="center" wrapText="1"/>
    </xf>
    <xf numFmtId="14" fontId="45" fillId="6" borderId="4" xfId="19" applyNumberFormat="1" applyFont="1" applyBorder="1" applyAlignment="1">
      <alignment horizontal="center" vertical="center"/>
    </xf>
    <xf numFmtId="165" fontId="3" fillId="15" borderId="4" xfId="29" applyNumberFormat="1" applyFont="1" applyFill="1" applyBorder="1" applyAlignment="1">
      <alignment horizontal="center" vertical="center"/>
    </xf>
    <xf numFmtId="0" fontId="1" fillId="0" borderId="0" xfId="26"/>
    <xf numFmtId="0" fontId="1" fillId="0" borderId="0" xfId="26" applyAlignment="1">
      <alignment wrapText="1"/>
    </xf>
    <xf numFmtId="165" fontId="22" fillId="0" borderId="0" xfId="26" applyNumberFormat="1" applyFont="1" applyAlignment="1">
      <alignment horizontal="center" vertical="center"/>
    </xf>
    <xf numFmtId="164" fontId="22" fillId="0" borderId="0" xfId="26" applyNumberFormat="1" applyFont="1" applyAlignment="1">
      <alignment horizontal="center" vertical="center"/>
    </xf>
    <xf numFmtId="166" fontId="22" fillId="0" borderId="0" xfId="26" applyNumberFormat="1" applyFont="1" applyAlignment="1">
      <alignment horizontal="center" vertical="center"/>
    </xf>
    <xf numFmtId="0" fontId="16" fillId="0" borderId="0" xfId="26" applyFont="1" applyAlignment="1">
      <alignment horizontal="center" vertical="center"/>
    </xf>
    <xf numFmtId="0" fontId="1" fillId="0" borderId="0" xfId="26" applyAlignment="1">
      <alignment horizontal="center" vertical="center"/>
    </xf>
    <xf numFmtId="0" fontId="1" fillId="0" borderId="0" xfId="26" applyAlignment="1">
      <alignment horizontal="center" vertical="center" wrapText="1"/>
    </xf>
    <xf numFmtId="164" fontId="1" fillId="0" borderId="0" xfId="26" applyNumberFormat="1" applyAlignment="1">
      <alignment horizontal="center" vertical="center"/>
    </xf>
    <xf numFmtId="0" fontId="16" fillId="8" borderId="12" xfId="30" applyFont="1" applyBorder="1" applyAlignment="1">
      <alignment horizontal="center" vertical="center" wrapText="1"/>
    </xf>
    <xf numFmtId="10" fontId="1" fillId="29" borderId="15" xfId="0" applyNumberFormat="1" applyFont="1" applyFill="1" applyBorder="1" applyAlignment="1">
      <alignment horizontal="center" vertical="center" wrapText="1"/>
    </xf>
    <xf numFmtId="0" fontId="1" fillId="0" borderId="4" xfId="0" applyFont="1" applyBorder="1" applyAlignment="1">
      <alignment horizontal="center" vertical="center" wrapText="1"/>
    </xf>
    <xf numFmtId="10" fontId="1" fillId="29" borderId="4" xfId="0" applyNumberFormat="1" applyFont="1" applyFill="1" applyBorder="1" applyAlignment="1">
      <alignment horizontal="center" vertical="center" wrapText="1"/>
    </xf>
    <xf numFmtId="0" fontId="1" fillId="29" borderId="18" xfId="0" applyFont="1" applyFill="1" applyBorder="1" applyAlignment="1">
      <alignment horizontal="center" vertical="center" wrapText="1"/>
    </xf>
    <xf numFmtId="10" fontId="1" fillId="29" borderId="18" xfId="0" applyNumberFormat="1" applyFont="1" applyFill="1" applyBorder="1" applyAlignment="1">
      <alignment horizontal="center" vertical="center" wrapText="1"/>
    </xf>
    <xf numFmtId="0" fontId="1" fillId="0" borderId="17" xfId="0" applyFont="1" applyBorder="1" applyAlignment="1">
      <alignment horizontal="center" vertical="center" wrapText="1"/>
    </xf>
    <xf numFmtId="0" fontId="1" fillId="0" borderId="4" xfId="26" applyBorder="1" applyAlignment="1">
      <alignment horizontal="center" vertical="center"/>
    </xf>
    <xf numFmtId="0" fontId="46" fillId="15" borderId="4" xfId="0" applyFont="1" applyFill="1" applyBorder="1" applyAlignment="1">
      <alignment horizontal="center" vertical="center"/>
    </xf>
    <xf numFmtId="0" fontId="41" fillId="0" borderId="4" xfId="26" applyFont="1" applyBorder="1" applyAlignment="1">
      <alignment horizontal="center" vertical="center"/>
    </xf>
    <xf numFmtId="0" fontId="1" fillId="29" borderId="22" xfId="0" applyFont="1" applyFill="1" applyBorder="1" applyAlignment="1">
      <alignment horizontal="center" vertical="center" wrapText="1"/>
    </xf>
    <xf numFmtId="10" fontId="16" fillId="8" borderId="22" xfId="30" applyNumberFormat="1" applyFont="1" applyBorder="1" applyAlignment="1">
      <alignment horizontal="center" vertical="center" wrapText="1"/>
    </xf>
    <xf numFmtId="0" fontId="1" fillId="29" borderId="4" xfId="0" applyFont="1" applyFill="1" applyBorder="1" applyAlignment="1">
      <alignment horizontal="center" vertical="center" wrapText="1"/>
    </xf>
    <xf numFmtId="10" fontId="1" fillId="29" borderId="22" xfId="0" applyNumberFormat="1" applyFont="1" applyFill="1" applyBorder="1" applyAlignment="1">
      <alignment horizontal="center" vertical="center" wrapText="1"/>
    </xf>
    <xf numFmtId="0" fontId="1" fillId="0" borderId="0" xfId="0" applyFont="1"/>
    <xf numFmtId="10" fontId="1" fillId="29" borderId="58" xfId="0" applyNumberFormat="1" applyFont="1" applyFill="1" applyBorder="1" applyAlignment="1">
      <alignment horizontal="center" vertical="center" wrapText="1"/>
    </xf>
    <xf numFmtId="0" fontId="90" fillId="11" borderId="4" xfId="26" applyFont="1" applyFill="1" applyBorder="1" applyAlignment="1">
      <alignment horizontal="center" vertical="center" wrapText="1"/>
    </xf>
    <xf numFmtId="0" fontId="91" fillId="69" borderId="4" xfId="26" applyFont="1" applyFill="1" applyBorder="1" applyAlignment="1">
      <alignment horizontal="center" vertical="center"/>
    </xf>
    <xf numFmtId="0" fontId="37" fillId="0" borderId="68" xfId="0" applyFont="1" applyBorder="1" applyAlignment="1">
      <alignment horizontal="center" readingOrder="2"/>
    </xf>
    <xf numFmtId="0" fontId="37" fillId="0" borderId="69" xfId="0" applyFont="1" applyBorder="1" applyAlignment="1">
      <alignment horizontal="center"/>
    </xf>
    <xf numFmtId="0" fontId="16" fillId="0" borderId="0" xfId="0" applyFont="1"/>
    <xf numFmtId="166" fontId="1" fillId="0" borderId="0" xfId="26" applyNumberFormat="1" applyAlignment="1">
      <alignment horizontal="center" vertical="center"/>
    </xf>
    <xf numFmtId="0" fontId="41" fillId="0" borderId="0" xfId="26" applyFont="1" applyAlignment="1">
      <alignment horizontal="center" vertical="center"/>
    </xf>
    <xf numFmtId="164" fontId="45" fillId="6" borderId="4" xfId="19" applyNumberFormat="1" applyFont="1" applyBorder="1" applyAlignment="1">
      <alignment horizontal="center" vertical="center" wrapText="1"/>
    </xf>
    <xf numFmtId="164" fontId="27" fillId="6" borderId="4" xfId="27" applyNumberFormat="1" applyFont="1" applyBorder="1" applyAlignment="1">
      <alignment horizontal="center" vertical="center" wrapText="1"/>
    </xf>
    <xf numFmtId="0" fontId="110" fillId="0" borderId="10" xfId="0" applyFont="1" applyBorder="1" applyAlignment="1">
      <alignment horizontal="center" vertical="center"/>
    </xf>
    <xf numFmtId="0" fontId="1" fillId="0" borderId="22" xfId="0" applyFont="1" applyBorder="1" applyAlignment="1">
      <alignment horizontal="center" vertical="center" wrapText="1"/>
    </xf>
    <xf numFmtId="0" fontId="37" fillId="0" borderId="16" xfId="0" applyFont="1" applyBorder="1" applyAlignment="1">
      <alignment horizontal="center" readingOrder="2"/>
    </xf>
    <xf numFmtId="0" fontId="37" fillId="0" borderId="35" xfId="0" applyFont="1" applyBorder="1" applyAlignment="1">
      <alignment horizontal="center" readingOrder="2"/>
    </xf>
    <xf numFmtId="0" fontId="37" fillId="0" borderId="70" xfId="0" applyFont="1" applyBorder="1" applyAlignment="1">
      <alignment horizontal="center"/>
    </xf>
    <xf numFmtId="0" fontId="37" fillId="0" borderId="53" xfId="0" applyFont="1" applyBorder="1" applyAlignment="1">
      <alignment horizontal="center" readingOrder="2"/>
    </xf>
    <xf numFmtId="9" fontId="37" fillId="29" borderId="4" xfId="0" applyNumberFormat="1" applyFont="1" applyFill="1" applyBorder="1" applyAlignment="1">
      <alignment horizontal="center" vertical="center"/>
    </xf>
    <xf numFmtId="0" fontId="54" fillId="13" borderId="9" xfId="0" applyFont="1" applyFill="1" applyBorder="1" applyAlignment="1">
      <alignment horizontal="center" vertical="center"/>
    </xf>
    <xf numFmtId="0" fontId="54" fillId="0" borderId="0" xfId="0" applyFont="1" applyAlignment="1">
      <alignment horizontal="center" vertical="center"/>
    </xf>
    <xf numFmtId="0" fontId="54" fillId="13" borderId="10" xfId="0" applyFont="1" applyFill="1" applyBorder="1" applyAlignment="1">
      <alignment horizontal="center" vertical="center"/>
    </xf>
    <xf numFmtId="0" fontId="51" fillId="13" borderId="10" xfId="0" applyFont="1" applyFill="1" applyBorder="1" applyAlignment="1">
      <alignment horizontal="center" vertical="center" wrapText="1"/>
    </xf>
    <xf numFmtId="0" fontId="51" fillId="13" borderId="10" xfId="0" applyFont="1" applyFill="1" applyBorder="1" applyAlignment="1">
      <alignment horizontal="center" vertical="center"/>
    </xf>
    <xf numFmtId="168" fontId="51" fillId="13" borderId="10" xfId="0" applyNumberFormat="1" applyFont="1" applyFill="1" applyBorder="1" applyAlignment="1">
      <alignment horizontal="center" vertical="center" wrapText="1"/>
    </xf>
    <xf numFmtId="166" fontId="51" fillId="13" borderId="10" xfId="0" applyNumberFormat="1" applyFont="1" applyFill="1" applyBorder="1" applyAlignment="1">
      <alignment horizontal="left" vertical="center"/>
    </xf>
    <xf numFmtId="0" fontId="113" fillId="0" borderId="8" xfId="0" applyFont="1" applyBorder="1" applyAlignment="1">
      <alignment horizontal="center" vertical="center" wrapText="1"/>
    </xf>
    <xf numFmtId="0" fontId="107" fillId="22" borderId="5" xfId="0" applyFont="1" applyFill="1" applyBorder="1" applyAlignment="1">
      <alignment horizontal="center" vertical="center"/>
    </xf>
    <xf numFmtId="0" fontId="107" fillId="75" borderId="10" xfId="0" applyFont="1" applyFill="1" applyBorder="1" applyAlignment="1">
      <alignment horizontal="center" vertical="center" wrapText="1"/>
    </xf>
    <xf numFmtId="14" fontId="109" fillId="13" borderId="10" xfId="0" applyNumberFormat="1" applyFont="1" applyFill="1" applyBorder="1" applyAlignment="1">
      <alignment horizontal="center" vertical="center" wrapText="1"/>
    </xf>
    <xf numFmtId="18" fontId="109" fillId="13" borderId="10" xfId="0" applyNumberFormat="1" applyFont="1" applyFill="1" applyBorder="1" applyAlignment="1">
      <alignment horizontal="center" vertical="center"/>
    </xf>
    <xf numFmtId="0" fontId="109" fillId="13" borderId="10" xfId="0" applyFont="1" applyFill="1" applyBorder="1" applyAlignment="1">
      <alignment horizontal="center" vertical="center" wrapText="1"/>
    </xf>
    <xf numFmtId="168" fontId="109" fillId="13" borderId="10" xfId="0" applyNumberFormat="1" applyFont="1" applyFill="1" applyBorder="1" applyAlignment="1">
      <alignment horizontal="center" vertical="center" wrapText="1"/>
    </xf>
    <xf numFmtId="166" fontId="114" fillId="11" borderId="10" xfId="0" applyNumberFormat="1" applyFont="1" applyFill="1" applyBorder="1" applyAlignment="1">
      <alignment horizontal="left"/>
    </xf>
    <xf numFmtId="0" fontId="109" fillId="13" borderId="10" xfId="0" applyFont="1" applyFill="1" applyBorder="1" applyAlignment="1">
      <alignment horizontal="center" vertical="center"/>
    </xf>
    <xf numFmtId="166" fontId="73" fillId="6" borderId="4" xfId="19" applyNumberFormat="1" applyFont="1" applyBorder="1" applyAlignment="1">
      <alignment horizontal="center" vertical="center"/>
    </xf>
    <xf numFmtId="0" fontId="110" fillId="74" borderId="10" xfId="0" applyFont="1" applyFill="1" applyBorder="1" applyAlignment="1">
      <alignment horizontal="center" vertical="center"/>
    </xf>
    <xf numFmtId="14" fontId="115" fillId="13" borderId="10" xfId="0" applyNumberFormat="1" applyFont="1" applyFill="1" applyBorder="1" applyAlignment="1">
      <alignment horizontal="center" vertical="center"/>
    </xf>
    <xf numFmtId="18" fontId="115" fillId="13" borderId="10" xfId="0" applyNumberFormat="1" applyFont="1" applyFill="1" applyBorder="1" applyAlignment="1">
      <alignment horizontal="center" vertical="center"/>
    </xf>
    <xf numFmtId="0" fontId="116" fillId="13" borderId="10" xfId="0" applyFont="1" applyFill="1" applyBorder="1" applyAlignment="1">
      <alignment horizontal="center" vertical="center"/>
    </xf>
    <xf numFmtId="0" fontId="110" fillId="0" borderId="10" xfId="0" applyFont="1" applyBorder="1" applyAlignment="1">
      <alignment horizontal="center" vertical="center" wrapText="1"/>
    </xf>
    <xf numFmtId="0" fontId="110" fillId="0" borderId="9" xfId="0" applyFont="1" applyBorder="1" applyAlignment="1">
      <alignment horizontal="center" vertical="center" wrapText="1"/>
    </xf>
    <xf numFmtId="0" fontId="109" fillId="76" borderId="10" xfId="0" applyFont="1" applyFill="1" applyBorder="1" applyAlignment="1">
      <alignment horizontal="center" vertical="center" wrapText="1"/>
    </xf>
    <xf numFmtId="0" fontId="117" fillId="0" borderId="0" xfId="0" applyFont="1" applyAlignment="1">
      <alignment horizontal="center" vertical="center"/>
    </xf>
    <xf numFmtId="0" fontId="110" fillId="0" borderId="0" xfId="0" applyFont="1" applyAlignment="1">
      <alignment horizontal="center" vertical="center"/>
    </xf>
    <xf numFmtId="0" fontId="107" fillId="77" borderId="5" xfId="0" applyFont="1" applyFill="1" applyBorder="1" applyAlignment="1">
      <alignment horizontal="center" vertical="center"/>
    </xf>
    <xf numFmtId="0" fontId="107" fillId="0" borderId="0" xfId="0" applyFont="1" applyAlignment="1">
      <alignment horizontal="center" vertical="center"/>
    </xf>
    <xf numFmtId="0" fontId="118" fillId="75" borderId="10" xfId="0" applyFont="1" applyFill="1" applyBorder="1" applyAlignment="1">
      <alignment horizontal="center" vertical="center" wrapText="1"/>
    </xf>
    <xf numFmtId="0" fontId="119" fillId="6" borderId="4" xfId="19" applyFont="1" applyBorder="1" applyAlignment="1">
      <alignment horizontal="center" vertical="center"/>
    </xf>
    <xf numFmtId="0" fontId="107" fillId="75" borderId="10" xfId="0" applyFont="1" applyFill="1" applyBorder="1" applyAlignment="1">
      <alignment horizontal="center" vertical="center"/>
    </xf>
    <xf numFmtId="14" fontId="109" fillId="13" borderId="10" xfId="0" applyNumberFormat="1" applyFont="1" applyFill="1" applyBorder="1" applyAlignment="1">
      <alignment horizontal="center" vertical="center"/>
    </xf>
    <xf numFmtId="0" fontId="115" fillId="13" borderId="10" xfId="0" applyFont="1" applyFill="1" applyBorder="1" applyAlignment="1">
      <alignment horizontal="center" vertical="center"/>
    </xf>
    <xf numFmtId="14" fontId="115" fillId="13" borderId="10" xfId="0" applyNumberFormat="1" applyFont="1" applyFill="1" applyBorder="1" applyAlignment="1">
      <alignment horizontal="center" vertical="center" wrapText="1"/>
    </xf>
    <xf numFmtId="9" fontId="34" fillId="0" borderId="10" xfId="0" applyNumberFormat="1" applyFont="1" applyBorder="1" applyAlignment="1">
      <alignment horizontal="center" vertical="center" wrapText="1"/>
    </xf>
    <xf numFmtId="21" fontId="3" fillId="7" borderId="4" xfId="29" applyNumberFormat="1" applyFont="1" applyBorder="1" applyAlignment="1">
      <alignment horizontal="center" vertical="center"/>
    </xf>
    <xf numFmtId="0" fontId="33" fillId="78" borderId="10" xfId="0" applyFont="1" applyFill="1" applyBorder="1" applyAlignment="1">
      <alignment horizontal="center" vertical="center" wrapText="1"/>
    </xf>
    <xf numFmtId="0" fontId="34" fillId="78" borderId="10" xfId="0" applyFont="1" applyFill="1" applyBorder="1" applyAlignment="1">
      <alignment horizontal="center" vertical="center" wrapText="1"/>
    </xf>
    <xf numFmtId="9" fontId="33" fillId="0" borderId="5" xfId="0" applyNumberFormat="1" applyFont="1" applyBorder="1" applyAlignment="1">
      <alignment horizontal="center" vertical="center" wrapText="1"/>
    </xf>
    <xf numFmtId="9" fontId="33" fillId="0" borderId="10" xfId="0" applyNumberFormat="1" applyFont="1" applyBorder="1" applyAlignment="1">
      <alignment horizontal="center" vertical="center" wrapText="1"/>
    </xf>
    <xf numFmtId="9" fontId="33" fillId="0" borderId="9" xfId="0" applyNumberFormat="1" applyFont="1" applyBorder="1" applyAlignment="1">
      <alignment horizontal="center" vertical="center" wrapText="1"/>
    </xf>
    <xf numFmtId="9" fontId="34" fillId="78" borderId="10" xfId="0" applyNumberFormat="1" applyFont="1" applyFill="1" applyBorder="1" applyAlignment="1">
      <alignment horizontal="center" vertical="center" wrapText="1"/>
    </xf>
    <xf numFmtId="0" fontId="120" fillId="13" borderId="10" xfId="0" applyFont="1" applyFill="1" applyBorder="1" applyAlignment="1">
      <alignment horizontal="center" vertical="center"/>
    </xf>
    <xf numFmtId="0" fontId="120" fillId="13" borderId="10" xfId="0" applyFont="1" applyFill="1" applyBorder="1" applyAlignment="1">
      <alignment horizontal="center" vertical="center" wrapText="1"/>
    </xf>
    <xf numFmtId="168" fontId="0" fillId="0" borderId="0" xfId="0" applyNumberFormat="1" applyAlignment="1">
      <alignment horizontal="center" vertical="center"/>
    </xf>
    <xf numFmtId="0" fontId="118" fillId="0" borderId="0" xfId="0" applyFont="1" applyAlignment="1">
      <alignment horizontal="center" vertical="center"/>
    </xf>
    <xf numFmtId="0" fontId="121" fillId="0" borderId="0" xfId="0" applyFont="1" applyAlignment="1">
      <alignment horizontal="center" vertical="center"/>
    </xf>
    <xf numFmtId="168" fontId="118" fillId="0" borderId="0" xfId="0" applyNumberFormat="1" applyFont="1" applyAlignment="1">
      <alignment horizontal="center" vertical="center"/>
    </xf>
    <xf numFmtId="0" fontId="122" fillId="18" borderId="4" xfId="0" applyFont="1" applyFill="1" applyBorder="1" applyAlignment="1">
      <alignment horizontal="center" vertical="center" wrapText="1"/>
    </xf>
    <xf numFmtId="0" fontId="67" fillId="19" borderId="4" xfId="0" applyFont="1" applyFill="1" applyBorder="1" applyAlignment="1">
      <alignment horizontal="center" vertical="center" wrapText="1"/>
    </xf>
    <xf numFmtId="0" fontId="67" fillId="20" borderId="4" xfId="0" applyFont="1" applyFill="1" applyBorder="1" applyAlignment="1">
      <alignment horizontal="center" vertical="center" wrapText="1"/>
    </xf>
    <xf numFmtId="0" fontId="67" fillId="21" borderId="4" xfId="0" applyFont="1" applyFill="1" applyBorder="1" applyAlignment="1">
      <alignment horizontal="center" vertical="center" wrapText="1"/>
    </xf>
    <xf numFmtId="0" fontId="67" fillId="22" borderId="4" xfId="0" applyFont="1" applyFill="1" applyBorder="1" applyAlignment="1">
      <alignment horizontal="center" vertical="center" wrapText="1"/>
    </xf>
    <xf numFmtId="0" fontId="121" fillId="22" borderId="14" xfId="0" applyFont="1" applyFill="1" applyBorder="1" applyAlignment="1">
      <alignment horizontal="center" vertical="center" wrapText="1"/>
    </xf>
    <xf numFmtId="0" fontId="121" fillId="79" borderId="14" xfId="0" applyFont="1" applyFill="1" applyBorder="1" applyAlignment="1">
      <alignment horizontal="center" vertical="center" wrapText="1"/>
    </xf>
    <xf numFmtId="0" fontId="123" fillId="18" borderId="52" xfId="0" applyFont="1" applyFill="1" applyBorder="1" applyAlignment="1">
      <alignment horizontal="center" vertical="center" wrapText="1"/>
    </xf>
    <xf numFmtId="0" fontId="61" fillId="0" borderId="6" xfId="0" applyFont="1" applyBorder="1" applyAlignment="1">
      <alignment horizontal="center" vertical="center" wrapText="1"/>
    </xf>
    <xf numFmtId="0" fontId="37" fillId="0" borderId="35" xfId="0" applyFont="1" applyBorder="1" applyAlignment="1">
      <alignment horizontal="center" vertical="center"/>
    </xf>
    <xf numFmtId="0" fontId="118" fillId="0" borderId="10" xfId="0" applyFont="1" applyBorder="1" applyAlignment="1">
      <alignment horizontal="center" vertical="center" wrapText="1"/>
    </xf>
    <xf numFmtId="9" fontId="118" fillId="78" borderId="10" xfId="0" applyNumberFormat="1" applyFont="1" applyFill="1" applyBorder="1" applyAlignment="1">
      <alignment horizontal="center" vertical="center" wrapText="1"/>
    </xf>
    <xf numFmtId="0" fontId="118" fillId="78" borderId="54" xfId="0" applyFont="1" applyFill="1" applyBorder="1" applyAlignment="1">
      <alignment horizontal="center" vertical="center" wrapText="1"/>
    </xf>
    <xf numFmtId="0" fontId="61" fillId="80" borderId="4" xfId="0" applyFont="1" applyFill="1" applyBorder="1" applyAlignment="1">
      <alignment horizontal="center" vertical="center" wrapText="1"/>
    </xf>
    <xf numFmtId="0" fontId="123" fillId="18" borderId="21" xfId="0" applyFont="1" applyFill="1" applyBorder="1" applyAlignment="1">
      <alignment horizontal="center" vertical="center" wrapText="1"/>
    </xf>
    <xf numFmtId="0" fontId="118" fillId="78" borderId="55" xfId="0" applyFont="1" applyFill="1" applyBorder="1" applyAlignment="1">
      <alignment horizontal="center" vertical="center" wrapText="1"/>
    </xf>
    <xf numFmtId="9" fontId="121" fillId="22" borderId="55" xfId="0" applyNumberFormat="1" applyFont="1" applyFill="1" applyBorder="1" applyAlignment="1">
      <alignment horizontal="center" vertical="center" wrapText="1"/>
    </xf>
    <xf numFmtId="9" fontId="121" fillId="79" borderId="55" xfId="0" applyNumberFormat="1" applyFont="1" applyFill="1" applyBorder="1" applyAlignment="1">
      <alignment horizontal="center" vertical="center" wrapText="1"/>
    </xf>
    <xf numFmtId="0" fontId="123" fillId="18" borderId="26" xfId="0" applyFont="1" applyFill="1" applyBorder="1" applyAlignment="1">
      <alignment horizontal="center" vertical="center" wrapText="1"/>
    </xf>
    <xf numFmtId="0" fontId="124" fillId="0" borderId="0" xfId="0" applyFont="1" applyAlignment="1">
      <alignment horizontal="center" vertical="center"/>
    </xf>
    <xf numFmtId="0" fontId="121" fillId="78" borderId="73" xfId="0" applyFont="1" applyFill="1" applyBorder="1" applyAlignment="1">
      <alignment horizontal="center" vertical="center" wrapText="1"/>
    </xf>
    <xf numFmtId="0" fontId="118" fillId="0" borderId="55" xfId="0" applyFont="1" applyBorder="1" applyAlignment="1">
      <alignment horizontal="center" vertical="center" wrapText="1"/>
    </xf>
    <xf numFmtId="0" fontId="121" fillId="0" borderId="26" xfId="0" applyFont="1" applyBorder="1" applyAlignment="1">
      <alignment horizontal="center" vertical="center" wrapText="1" readingOrder="2"/>
    </xf>
    <xf numFmtId="0" fontId="49" fillId="0" borderId="0" xfId="0" applyFont="1"/>
    <xf numFmtId="0" fontId="121" fillId="0" borderId="11" xfId="0" applyFont="1" applyBorder="1" applyAlignment="1">
      <alignment horizontal="center" vertical="center"/>
    </xf>
    <xf numFmtId="0" fontId="121" fillId="78" borderId="52" xfId="0" applyFont="1" applyFill="1" applyBorder="1" applyAlignment="1">
      <alignment horizontal="center" vertical="center"/>
    </xf>
    <xf numFmtId="0" fontId="110" fillId="0" borderId="0" xfId="0" applyFont="1" applyAlignment="1">
      <alignment horizontal="center" vertical="center" wrapText="1"/>
    </xf>
    <xf numFmtId="168" fontId="40" fillId="0" borderId="0" xfId="0" applyNumberFormat="1" applyFont="1" applyAlignment="1">
      <alignment horizontal="center" vertical="center"/>
    </xf>
    <xf numFmtId="0" fontId="121" fillId="0" borderId="21" xfId="0" applyFont="1" applyBorder="1" applyAlignment="1">
      <alignment horizontal="center" vertical="center"/>
    </xf>
    <xf numFmtId="0" fontId="121" fillId="78" borderId="26" xfId="0" applyFont="1" applyFill="1" applyBorder="1" applyAlignment="1">
      <alignment horizontal="center" vertical="center"/>
    </xf>
    <xf numFmtId="0" fontId="125" fillId="79" borderId="4" xfId="0" applyFont="1" applyFill="1" applyBorder="1"/>
    <xf numFmtId="0" fontId="125" fillId="79" borderId="9" xfId="0" applyFont="1" applyFill="1" applyBorder="1"/>
    <xf numFmtId="0" fontId="107" fillId="79" borderId="5" xfId="0" applyFont="1" applyFill="1" applyBorder="1" applyAlignment="1">
      <alignment readingOrder="2"/>
    </xf>
    <xf numFmtId="0" fontId="107" fillId="78" borderId="10" xfId="0" applyFont="1" applyFill="1" applyBorder="1"/>
    <xf numFmtId="0" fontId="126" fillId="18" borderId="5" xfId="0" applyFont="1" applyFill="1" applyBorder="1"/>
    <xf numFmtId="0" fontId="126" fillId="18" borderId="10" xfId="0" applyFont="1" applyFill="1" applyBorder="1"/>
    <xf numFmtId="0" fontId="49" fillId="0" borderId="6" xfId="0" applyFont="1" applyBorder="1" applyAlignment="1">
      <alignment horizontal="center" vertical="center" wrapText="1"/>
    </xf>
    <xf numFmtId="0" fontId="68" fillId="18" borderId="74" xfId="0" applyFont="1" applyFill="1" applyBorder="1" applyAlignment="1">
      <alignment horizontal="center" vertical="center" wrapText="1"/>
    </xf>
    <xf numFmtId="0" fontId="68" fillId="18" borderId="32" xfId="0" applyFont="1" applyFill="1" applyBorder="1" applyAlignment="1">
      <alignment horizontal="center" vertical="center" wrapText="1"/>
    </xf>
    <xf numFmtId="0" fontId="117" fillId="0" borderId="4" xfId="0" applyFont="1" applyBorder="1" applyAlignment="1">
      <alignment horizontal="center" vertical="center"/>
    </xf>
    <xf numFmtId="0" fontId="118" fillId="0" borderId="0" xfId="0" applyFont="1" applyAlignment="1">
      <alignment horizontal="center" vertical="center" wrapText="1"/>
    </xf>
    <xf numFmtId="168" fontId="110" fillId="0" borderId="0" xfId="0" applyNumberFormat="1" applyFont="1" applyAlignment="1">
      <alignment horizontal="center" vertical="center"/>
    </xf>
    <xf numFmtId="0" fontId="47" fillId="18" borderId="75" xfId="0" applyFont="1" applyFill="1" applyBorder="1" applyAlignment="1">
      <alignment horizontal="center" vertical="center" wrapText="1"/>
    </xf>
    <xf numFmtId="0" fontId="40" fillId="0" borderId="55" xfId="0" applyFont="1" applyBorder="1" applyAlignment="1">
      <alignment horizontal="center" vertical="center" wrapText="1"/>
    </xf>
    <xf numFmtId="10" fontId="1" fillId="29" borderId="23" xfId="0" applyNumberFormat="1" applyFont="1" applyFill="1" applyBorder="1" applyAlignment="1">
      <alignment horizontal="center" vertical="center" wrapText="1"/>
    </xf>
    <xf numFmtId="0" fontId="47" fillId="18" borderId="11" xfId="0" applyFont="1" applyFill="1" applyBorder="1" applyAlignment="1">
      <alignment horizontal="center" vertical="center" wrapText="1"/>
    </xf>
    <xf numFmtId="0" fontId="40" fillId="0" borderId="12" xfId="0" applyFont="1" applyBorder="1" applyAlignment="1">
      <alignment horizontal="center" vertical="center" wrapText="1"/>
    </xf>
    <xf numFmtId="0" fontId="1" fillId="0" borderId="4" xfId="0" applyFont="1" applyBorder="1" applyAlignment="1">
      <alignment vertical="center" wrapText="1"/>
    </xf>
    <xf numFmtId="0" fontId="37" fillId="0" borderId="76" xfId="0" applyFont="1" applyBorder="1" applyAlignment="1">
      <alignment horizontal="center" readingOrder="2"/>
    </xf>
    <xf numFmtId="10" fontId="32" fillId="18" borderId="10" xfId="0" applyNumberFormat="1" applyFont="1" applyFill="1" applyBorder="1" applyAlignment="1">
      <alignment horizontal="center" vertical="center" wrapText="1"/>
    </xf>
    <xf numFmtId="0" fontId="43" fillId="0" borderId="17" xfId="0" applyFont="1" applyBorder="1" applyAlignment="1">
      <alignment horizontal="center" vertical="center"/>
    </xf>
    <xf numFmtId="0" fontId="43" fillId="0" borderId="18" xfId="0" applyFont="1" applyBorder="1" applyAlignment="1">
      <alignment horizontal="center" vertical="center"/>
    </xf>
    <xf numFmtId="0" fontId="43" fillId="0" borderId="24" xfId="0" applyFont="1" applyBorder="1" applyAlignment="1">
      <alignment horizontal="center" vertical="center"/>
    </xf>
    <xf numFmtId="0" fontId="43" fillId="0" borderId="23" xfId="0" applyFont="1" applyBorder="1" applyAlignment="1">
      <alignment horizontal="center" vertical="center"/>
    </xf>
    <xf numFmtId="0" fontId="37" fillId="0" borderId="4" xfId="0" applyFont="1" applyBorder="1" applyAlignment="1">
      <alignment horizontal="center" vertical="center" wrapText="1"/>
    </xf>
    <xf numFmtId="0" fontId="118" fillId="0" borderId="4" xfId="0" applyFont="1" applyBorder="1" applyAlignment="1">
      <alignment horizontal="center" vertical="center"/>
    </xf>
    <xf numFmtId="0" fontId="107" fillId="0" borderId="4" xfId="0" applyFont="1" applyBorder="1" applyAlignment="1">
      <alignment horizontal="center" vertical="center"/>
    </xf>
    <xf numFmtId="0" fontId="0" fillId="0" borderId="4" xfId="0" applyBorder="1"/>
    <xf numFmtId="0" fontId="110" fillId="0" borderId="4" xfId="0" applyFont="1" applyBorder="1" applyAlignment="1">
      <alignment horizontal="center" vertical="center"/>
    </xf>
    <xf numFmtId="9" fontId="33" fillId="0" borderId="4" xfId="0" applyNumberFormat="1" applyFont="1" applyBorder="1" applyAlignment="1">
      <alignment horizontal="center" vertical="center" wrapText="1"/>
    </xf>
    <xf numFmtId="0" fontId="127" fillId="14" borderId="4" xfId="0" applyFont="1" applyFill="1" applyBorder="1" applyAlignment="1">
      <alignment horizontal="center" vertical="center" wrapText="1"/>
    </xf>
    <xf numFmtId="0" fontId="21" fillId="6" borderId="4" xfId="19" applyFont="1" applyBorder="1" applyAlignment="1">
      <alignment horizontal="center" vertical="center"/>
    </xf>
    <xf numFmtId="166" fontId="128" fillId="6" borderId="4" xfId="19" applyNumberFormat="1" applyFont="1" applyBorder="1" applyAlignment="1">
      <alignment horizontal="center" vertical="center"/>
    </xf>
    <xf numFmtId="0" fontId="128" fillId="6" borderId="4" xfId="19" applyFont="1" applyBorder="1" applyAlignment="1">
      <alignment horizontal="center" vertical="center"/>
    </xf>
    <xf numFmtId="164" fontId="128" fillId="6" borderId="4" xfId="19" applyNumberFormat="1" applyFont="1" applyBorder="1" applyAlignment="1">
      <alignment horizontal="center" vertical="center" wrapText="1"/>
    </xf>
    <xf numFmtId="0" fontId="21" fillId="0" borderId="4" xfId="26" applyFont="1" applyBorder="1" applyAlignment="1">
      <alignment vertical="top" wrapText="1"/>
    </xf>
    <xf numFmtId="0" fontId="1" fillId="0" borderId="0" xfId="0" applyFont="1" applyAlignment="1">
      <alignment horizontal="left" wrapText="1"/>
    </xf>
    <xf numFmtId="0" fontId="22" fillId="0" borderId="4" xfId="26" applyFont="1" applyBorder="1" applyAlignment="1">
      <alignment horizontal="left" vertical="top" wrapText="1"/>
    </xf>
    <xf numFmtId="0" fontId="22" fillId="0" borderId="4" xfId="26" applyFont="1" applyBorder="1" applyAlignment="1">
      <alignment vertical="top" wrapText="1"/>
    </xf>
    <xf numFmtId="0" fontId="25" fillId="0" borderId="0" xfId="26" applyFont="1" applyAlignment="1">
      <alignment vertical="center" wrapText="1"/>
    </xf>
    <xf numFmtId="0" fontId="22" fillId="0" borderId="0" xfId="26" applyFont="1" applyAlignment="1">
      <alignment vertical="center" wrapText="1"/>
    </xf>
    <xf numFmtId="0" fontId="22" fillId="0" borderId="0" xfId="26" applyFont="1" applyAlignment="1">
      <alignment horizontal="left" vertical="center"/>
    </xf>
    <xf numFmtId="0" fontId="1" fillId="0" borderId="0" xfId="26" applyAlignment="1">
      <alignment vertical="center"/>
    </xf>
    <xf numFmtId="0" fontId="1" fillId="0" borderId="0" xfId="26" applyAlignment="1">
      <alignment horizontal="left" vertical="center"/>
    </xf>
    <xf numFmtId="0" fontId="44" fillId="28" borderId="77" xfId="0" applyFont="1" applyFill="1" applyBorder="1" applyAlignment="1">
      <alignment horizontal="center" vertical="center" wrapText="1"/>
    </xf>
    <xf numFmtId="0" fontId="3" fillId="0" borderId="0" xfId="26" applyFont="1" applyAlignment="1">
      <alignment vertical="center"/>
    </xf>
    <xf numFmtId="0" fontId="3" fillId="0" borderId="0" xfId="26" applyFont="1" applyAlignment="1">
      <alignment horizontal="left" vertical="center"/>
    </xf>
    <xf numFmtId="0" fontId="37" fillId="0" borderId="6" xfId="0" applyFont="1" applyBorder="1" applyAlignment="1">
      <alignment horizontal="center"/>
    </xf>
    <xf numFmtId="0" fontId="46" fillId="0" borderId="4" xfId="0" applyFont="1" applyBorder="1" applyAlignment="1">
      <alignment vertical="center"/>
    </xf>
    <xf numFmtId="0" fontId="46" fillId="0" borderId="4" xfId="0" applyFont="1" applyBorder="1"/>
    <xf numFmtId="2" fontId="40" fillId="31" borderId="9" xfId="0" applyNumberFormat="1" applyFont="1" applyFill="1" applyBorder="1" applyAlignment="1">
      <alignment horizontal="center" vertical="center"/>
    </xf>
    <xf numFmtId="0" fontId="0" fillId="0" borderId="4" xfId="0" applyBorder="1" applyAlignment="1">
      <alignment vertical="center"/>
    </xf>
    <xf numFmtId="0" fontId="40" fillId="0" borderId="4" xfId="0" applyFont="1" applyBorder="1" applyAlignment="1">
      <alignment vertical="center"/>
    </xf>
    <xf numFmtId="0" fontId="37" fillId="0" borderId="0" xfId="0" applyFont="1" applyAlignment="1">
      <alignment vertical="center" wrapText="1"/>
    </xf>
    <xf numFmtId="0" fontId="44" fillId="28" borderId="9" xfId="0" applyFont="1" applyFill="1" applyBorder="1" applyAlignment="1">
      <alignment horizontal="center" vertical="center" wrapText="1"/>
    </xf>
    <xf numFmtId="0" fontId="37" fillId="0" borderId="78" xfId="0" applyFont="1" applyBorder="1" applyAlignment="1">
      <alignment horizontal="center"/>
    </xf>
    <xf numFmtId="2" fontId="40" fillId="30" borderId="9" xfId="0" applyNumberFormat="1" applyFont="1" applyFill="1" applyBorder="1" applyAlignment="1">
      <alignment horizontal="center" vertical="center"/>
    </xf>
    <xf numFmtId="0" fontId="37" fillId="0" borderId="0" xfId="0" applyFont="1" applyAlignment="1">
      <alignment horizontal="left" vertical="center" wrapText="1"/>
    </xf>
    <xf numFmtId="165" fontId="3" fillId="0" borderId="0" xfId="29" applyNumberFormat="1" applyFont="1" applyFill="1" applyBorder="1" applyAlignment="1">
      <alignment horizontal="center" vertical="center"/>
    </xf>
    <xf numFmtId="0" fontId="1" fillId="0" borderId="4" xfId="0" applyFont="1" applyBorder="1" applyAlignment="1">
      <alignment horizontal="center" vertical="center"/>
    </xf>
    <xf numFmtId="0" fontId="59" fillId="0" borderId="4" xfId="0" applyFont="1" applyBorder="1" applyAlignment="1">
      <alignment horizontal="left" vertical="center"/>
    </xf>
    <xf numFmtId="0" fontId="1" fillId="0" borderId="4" xfId="26" applyBorder="1" applyAlignment="1">
      <alignment horizontal="right" vertical="top" wrapText="1"/>
    </xf>
    <xf numFmtId="0" fontId="1" fillId="0" borderId="4" xfId="0" applyFont="1" applyBorder="1" applyAlignment="1">
      <alignment horizontal="left" wrapText="1"/>
    </xf>
    <xf numFmtId="0" fontId="1" fillId="0" borderId="4" xfId="26" applyBorder="1" applyAlignment="1">
      <alignment horizontal="left" vertical="top" wrapText="1"/>
    </xf>
    <xf numFmtId="164" fontId="73" fillId="29" borderId="4" xfId="19" applyNumberFormat="1" applyFont="1" applyFill="1" applyBorder="1" applyAlignment="1">
      <alignment horizontal="center" vertical="center"/>
    </xf>
    <xf numFmtId="166" fontId="73" fillId="29" borderId="4" xfId="19" applyNumberFormat="1" applyFont="1" applyFill="1" applyBorder="1" applyAlignment="1">
      <alignment horizontal="center" vertical="center"/>
    </xf>
    <xf numFmtId="0" fontId="26" fillId="0" borderId="0" xfId="26" applyFont="1" applyAlignment="1">
      <alignment horizontal="center" vertical="center" wrapText="1"/>
    </xf>
    <xf numFmtId="0" fontId="73" fillId="0" borderId="0" xfId="0" applyFont="1" applyAlignment="1">
      <alignment horizontal="center" vertical="center" wrapText="1"/>
    </xf>
    <xf numFmtId="164" fontId="21" fillId="0" borderId="0" xfId="27" applyNumberFormat="1" applyFont="1" applyFill="1" applyBorder="1" applyAlignment="1">
      <alignment horizontal="center" vertical="center" wrapText="1"/>
    </xf>
    <xf numFmtId="166" fontId="21" fillId="0" borderId="0" xfId="27" applyNumberFormat="1" applyFont="1" applyFill="1" applyBorder="1" applyAlignment="1">
      <alignment horizontal="center" vertical="center"/>
    </xf>
    <xf numFmtId="0" fontId="21" fillId="0" borderId="0" xfId="27" applyFont="1" applyFill="1" applyBorder="1" applyAlignment="1">
      <alignment horizontal="center" vertical="center"/>
    </xf>
    <xf numFmtId="165" fontId="22" fillId="0" borderId="0" xfId="28" applyNumberFormat="1" applyFont="1" applyFill="1" applyBorder="1" applyAlignment="1">
      <alignment horizontal="center" vertical="center"/>
    </xf>
    <xf numFmtId="164" fontId="21" fillId="0" borderId="0" xfId="27" applyNumberFormat="1" applyFont="1" applyFill="1" applyBorder="1" applyAlignment="1">
      <alignment horizontal="center" vertical="center"/>
    </xf>
    <xf numFmtId="18" fontId="21" fillId="0" borderId="0" xfId="27" applyNumberFormat="1" applyFont="1" applyFill="1" applyBorder="1" applyAlignment="1">
      <alignment horizontal="center" vertical="center"/>
    </xf>
    <xf numFmtId="165" fontId="22" fillId="0" borderId="0" xfId="29" applyNumberFormat="1" applyFont="1" applyFill="1" applyBorder="1" applyAlignment="1">
      <alignment horizontal="center" vertical="center"/>
    </xf>
    <xf numFmtId="164" fontId="27" fillId="0" borderId="0" xfId="27" applyNumberFormat="1" applyFont="1" applyFill="1" applyBorder="1" applyAlignment="1">
      <alignment horizontal="center" vertical="center"/>
    </xf>
    <xf numFmtId="166" fontId="27" fillId="0" borderId="0" xfId="27" applyNumberFormat="1" applyFont="1" applyFill="1" applyBorder="1" applyAlignment="1">
      <alignment horizontal="center" vertical="center"/>
    </xf>
    <xf numFmtId="0" fontId="27" fillId="0" borderId="0" xfId="27" applyFont="1" applyFill="1" applyBorder="1" applyAlignment="1">
      <alignment horizontal="center" vertical="center"/>
    </xf>
    <xf numFmtId="0" fontId="22" fillId="0" borderId="0" xfId="26" applyFont="1" applyAlignment="1">
      <alignment vertical="center"/>
    </xf>
    <xf numFmtId="0" fontId="22" fillId="0" borderId="0" xfId="26" applyFont="1" applyAlignment="1">
      <alignment horizontal="right" vertical="top" wrapText="1"/>
    </xf>
    <xf numFmtId="0" fontId="22" fillId="0" borderId="0" xfId="26" applyFont="1" applyAlignment="1">
      <alignment horizontal="left" vertical="top" wrapText="1"/>
    </xf>
    <xf numFmtId="0" fontId="21" fillId="0" borderId="0" xfId="26" applyFont="1" applyAlignment="1">
      <alignment horizontal="center" vertical="center" wrapText="1"/>
    </xf>
    <xf numFmtId="0" fontId="1" fillId="0" borderId="0" xfId="26" applyAlignment="1">
      <alignment horizontal="right" vertical="center"/>
    </xf>
    <xf numFmtId="0" fontId="3" fillId="0" borderId="0" xfId="26" applyFont="1" applyAlignment="1">
      <alignment horizontal="right" vertical="center"/>
    </xf>
    <xf numFmtId="10" fontId="86" fillId="4" borderId="47" xfId="4" applyNumberFormat="1" applyFont="1" applyBorder="1" applyAlignment="1">
      <alignment horizontal="center" vertical="center" wrapText="1"/>
    </xf>
    <xf numFmtId="0" fontId="1" fillId="0" borderId="9" xfId="0" applyFont="1" applyBorder="1" applyAlignment="1">
      <alignment horizontal="center" vertical="center" wrapText="1"/>
    </xf>
    <xf numFmtId="0" fontId="0" fillId="0" borderId="53" xfId="0" applyBorder="1" applyAlignment="1">
      <alignment horizontal="center" vertical="center"/>
    </xf>
    <xf numFmtId="0" fontId="0" fillId="0" borderId="58" xfId="0" applyBorder="1" applyAlignment="1">
      <alignment horizontal="center" vertical="center"/>
    </xf>
    <xf numFmtId="0" fontId="46" fillId="29" borderId="4" xfId="0" applyFont="1" applyFill="1" applyBorder="1" applyAlignment="1">
      <alignment horizontal="center" vertical="center"/>
    </xf>
    <xf numFmtId="0" fontId="46" fillId="0" borderId="4" xfId="0" applyFont="1" applyBorder="1" applyAlignment="1">
      <alignment horizontal="right" vertical="center"/>
    </xf>
    <xf numFmtId="10" fontId="86" fillId="4" borderId="58" xfId="4" applyNumberFormat="1" applyFont="1" applyBorder="1" applyAlignment="1">
      <alignment horizontal="center" vertical="center" wrapText="1"/>
    </xf>
    <xf numFmtId="0" fontId="46" fillId="0" borderId="4" xfId="0" applyFont="1" applyBorder="1" applyAlignment="1">
      <alignment horizontal="right"/>
    </xf>
    <xf numFmtId="0" fontId="1" fillId="29" borderId="57" xfId="0" applyFont="1" applyFill="1" applyBorder="1" applyAlignment="1">
      <alignment horizontal="center" vertical="center" wrapText="1"/>
    </xf>
    <xf numFmtId="0" fontId="1" fillId="0" borderId="53" xfId="0" applyFont="1" applyBorder="1" applyAlignment="1">
      <alignment horizontal="center" vertical="center" wrapText="1"/>
    </xf>
    <xf numFmtId="10" fontId="42" fillId="3" borderId="79" xfId="3" applyNumberFormat="1" applyFont="1" applyBorder="1" applyAlignment="1">
      <alignment horizontal="center" vertical="center"/>
    </xf>
    <xf numFmtId="0" fontId="3" fillId="0" borderId="0" xfId="29" applyNumberFormat="1" applyFont="1" applyFill="1" applyBorder="1" applyAlignment="1">
      <alignment horizontal="center" vertical="center"/>
    </xf>
    <xf numFmtId="0" fontId="27" fillId="0" borderId="0" xfId="27" applyNumberFormat="1" applyFont="1" applyFill="1" applyBorder="1" applyAlignment="1">
      <alignment horizontal="center" vertical="center"/>
    </xf>
    <xf numFmtId="0" fontId="0" fillId="0" borderId="4" xfId="0" applyBorder="1" applyAlignment="1">
      <alignment horizontal="center"/>
    </xf>
    <xf numFmtId="0" fontId="0" fillId="0" borderId="4" xfId="0" applyBorder="1" applyAlignment="1">
      <alignment horizontal="right" vertical="center"/>
    </xf>
    <xf numFmtId="0" fontId="40" fillId="0" borderId="4" xfId="0" applyFont="1" applyBorder="1" applyAlignment="1">
      <alignment horizontal="right" vertical="center"/>
    </xf>
    <xf numFmtId="0" fontId="37" fillId="0" borderId="0" xfId="0" applyFont="1" applyAlignment="1">
      <alignment horizontal="right" vertical="center" wrapText="1"/>
    </xf>
    <xf numFmtId="0" fontId="22" fillId="0" borderId="0" xfId="26" applyFont="1" applyAlignment="1">
      <alignment horizontal="right" vertical="center" wrapText="1"/>
    </xf>
    <xf numFmtId="14" fontId="128" fillId="6" borderId="4" xfId="19" applyNumberFormat="1" applyFont="1" applyBorder="1" applyAlignment="1">
      <alignment horizontal="center" vertical="center" wrapText="1"/>
    </xf>
    <xf numFmtId="166" fontId="3" fillId="7" borderId="4" xfId="29" applyNumberFormat="1" applyFont="1" applyBorder="1" applyAlignment="1">
      <alignment horizontal="center" vertical="center"/>
    </xf>
    <xf numFmtId="14" fontId="73" fillId="6" borderId="4" xfId="19" applyNumberFormat="1" applyFont="1" applyBorder="1" applyAlignment="1">
      <alignment horizontal="center" vertical="center"/>
    </xf>
    <xf numFmtId="166" fontId="73" fillId="6" borderId="4" xfId="19" applyNumberFormat="1" applyFont="1" applyBorder="1" applyAlignment="1">
      <alignment horizontal="center" vertical="center" wrapText="1"/>
    </xf>
    <xf numFmtId="166" fontId="73" fillId="81" borderId="4" xfId="19" applyNumberFormat="1" applyFont="1" applyFill="1" applyBorder="1" applyAlignment="1">
      <alignment horizontal="center" vertical="center"/>
    </xf>
    <xf numFmtId="20" fontId="73" fillId="6" borderId="4" xfId="19" applyNumberFormat="1" applyFont="1" applyBorder="1" applyAlignment="1">
      <alignment horizontal="center" vertical="center"/>
    </xf>
    <xf numFmtId="0" fontId="73" fillId="0" borderId="0" xfId="19" applyFont="1" applyFill="1" applyBorder="1" applyAlignment="1">
      <alignment horizontal="center" vertical="center"/>
    </xf>
    <xf numFmtId="0" fontId="73" fillId="0" borderId="8" xfId="19" applyFont="1" applyFill="1" applyBorder="1" applyAlignment="1">
      <alignment horizontal="center" vertical="center"/>
    </xf>
    <xf numFmtId="0" fontId="1" fillId="0" borderId="3" xfId="0" applyFont="1" applyBorder="1" applyAlignment="1">
      <alignment horizontal="center" vertical="center" wrapText="1"/>
    </xf>
    <xf numFmtId="0" fontId="37" fillId="0" borderId="81" xfId="0" applyFont="1" applyBorder="1" applyAlignment="1">
      <alignment horizontal="center" readingOrder="2"/>
    </xf>
    <xf numFmtId="0" fontId="37" fillId="0" borderId="82" xfId="0" applyFont="1" applyBorder="1" applyAlignment="1">
      <alignment horizontal="center"/>
    </xf>
    <xf numFmtId="166" fontId="3" fillId="0" borderId="0" xfId="29" applyNumberFormat="1" applyFont="1" applyFill="1" applyBorder="1" applyAlignment="1">
      <alignment horizontal="center" vertical="center"/>
    </xf>
    <xf numFmtId="0" fontId="16" fillId="29" borderId="17" xfId="0" applyFont="1" applyFill="1" applyBorder="1" applyAlignment="1">
      <alignment horizontal="center" vertical="center" wrapText="1"/>
    </xf>
    <xf numFmtId="0" fontId="16" fillId="29" borderId="24" xfId="0" applyFont="1" applyFill="1" applyBorder="1" applyAlignment="1">
      <alignment horizontal="center" vertical="center" wrapText="1"/>
    </xf>
    <xf numFmtId="0" fontId="43" fillId="0" borderId="49" xfId="0" applyFont="1" applyBorder="1" applyAlignment="1">
      <alignment horizontal="center" vertical="center"/>
    </xf>
    <xf numFmtId="0" fontId="43" fillId="0" borderId="50" xfId="0" applyFont="1" applyBorder="1" applyAlignment="1">
      <alignment horizontal="center" vertical="center"/>
    </xf>
    <xf numFmtId="0" fontId="90" fillId="11" borderId="6" xfId="26" applyFont="1" applyFill="1" applyBorder="1" applyAlignment="1">
      <alignment horizontal="center" vertical="center" wrapText="1"/>
    </xf>
    <xf numFmtId="0" fontId="90" fillId="11" borderId="33" xfId="26" applyFont="1" applyFill="1" applyBorder="1" applyAlignment="1">
      <alignment horizontal="center" vertical="center" wrapText="1"/>
    </xf>
    <xf numFmtId="0" fontId="90" fillId="11" borderId="9" xfId="26" applyFont="1" applyFill="1" applyBorder="1" applyAlignment="1">
      <alignment horizontal="center" vertical="center" wrapText="1"/>
    </xf>
    <xf numFmtId="0" fontId="45" fillId="17" borderId="3" xfId="4" applyFont="1" applyFill="1" applyBorder="1" applyAlignment="1">
      <alignment horizontal="center" vertical="center" wrapText="1"/>
    </xf>
    <xf numFmtId="0" fontId="45" fillId="17" borderId="5" xfId="4" applyFont="1" applyFill="1" applyBorder="1" applyAlignment="1">
      <alignment horizontal="center" vertical="center" wrapText="1"/>
    </xf>
    <xf numFmtId="10" fontId="1" fillId="29" borderId="3" xfId="0" applyNumberFormat="1" applyFont="1" applyFill="1" applyBorder="1" applyAlignment="1">
      <alignment horizontal="center" vertical="center" wrapText="1"/>
    </xf>
    <xf numFmtId="10" fontId="1" fillId="29" borderId="5" xfId="0" applyNumberFormat="1" applyFont="1" applyFill="1" applyBorder="1" applyAlignment="1">
      <alignment horizontal="center" vertical="center" wrapText="1"/>
    </xf>
    <xf numFmtId="0" fontId="42" fillId="3" borderId="16" xfId="3" applyFont="1" applyBorder="1" applyAlignment="1">
      <alignment horizontal="center" vertical="center" wrapText="1"/>
    </xf>
    <xf numFmtId="0" fontId="42" fillId="3" borderId="21" xfId="3" applyFont="1" applyBorder="1" applyAlignment="1">
      <alignment horizontal="center" vertical="center" wrapText="1"/>
    </xf>
    <xf numFmtId="0" fontId="13" fillId="3" borderId="3" xfId="3" applyFont="1" applyBorder="1" applyAlignment="1">
      <alignment horizontal="center" vertical="center" wrapText="1"/>
    </xf>
    <xf numFmtId="0" fontId="13" fillId="3" borderId="56" xfId="3" applyFont="1" applyBorder="1" applyAlignment="1">
      <alignment horizontal="center" vertical="center" wrapText="1"/>
    </xf>
    <xf numFmtId="10" fontId="13" fillId="3" borderId="3" xfId="3" applyNumberFormat="1" applyFont="1" applyBorder="1" applyAlignment="1">
      <alignment horizontal="center" vertical="center" wrapText="1"/>
    </xf>
    <xf numFmtId="10" fontId="13" fillId="3" borderId="56" xfId="3" applyNumberFormat="1" applyFont="1" applyBorder="1" applyAlignment="1">
      <alignment horizontal="center" vertical="center" wrapText="1"/>
    </xf>
    <xf numFmtId="10" fontId="42" fillId="3" borderId="3" xfId="3" applyNumberFormat="1" applyFont="1" applyBorder="1" applyAlignment="1">
      <alignment horizontal="center" vertical="center" wrapText="1"/>
    </xf>
    <xf numFmtId="10" fontId="42" fillId="3" borderId="56" xfId="3" applyNumberFormat="1" applyFont="1" applyBorder="1" applyAlignment="1">
      <alignment horizontal="center" vertical="center" wrapText="1"/>
    </xf>
    <xf numFmtId="0" fontId="16" fillId="29" borderId="16" xfId="0" applyFont="1" applyFill="1" applyBorder="1" applyAlignment="1">
      <alignment horizontal="center" vertical="center" wrapText="1"/>
    </xf>
    <xf numFmtId="0" fontId="16" fillId="29" borderId="20" xfId="0" applyFont="1" applyFill="1" applyBorder="1" applyAlignment="1">
      <alignment horizontal="center" vertical="center" wrapText="1"/>
    </xf>
    <xf numFmtId="0" fontId="16" fillId="29" borderId="21" xfId="0" applyFont="1" applyFill="1" applyBorder="1" applyAlignment="1">
      <alignment horizontal="center" vertical="center" wrapText="1"/>
    </xf>
    <xf numFmtId="0" fontId="25" fillId="0" borderId="4" xfId="26" applyFont="1" applyBorder="1" applyAlignment="1">
      <alignment horizontal="center" vertical="center" wrapText="1"/>
    </xf>
    <xf numFmtId="0" fontId="16" fillId="16" borderId="13" xfId="0" applyFont="1" applyFill="1" applyBorder="1" applyAlignment="1">
      <alignment horizontal="center" vertical="center" wrapText="1"/>
    </xf>
    <xf numFmtId="0" fontId="16" fillId="16" borderId="14" xfId="0" applyFont="1" applyFill="1" applyBorder="1" applyAlignment="1">
      <alignment horizontal="center" vertical="center" wrapText="1"/>
    </xf>
    <xf numFmtId="0" fontId="54" fillId="12" borderId="3" xfId="0" applyFont="1" applyFill="1" applyBorder="1" applyAlignment="1">
      <alignment horizontal="center" vertical="center" readingOrder="2"/>
    </xf>
    <xf numFmtId="0" fontId="54" fillId="12" borderId="5" xfId="0" applyFont="1" applyFill="1" applyBorder="1" applyAlignment="1">
      <alignment horizontal="center" vertical="center" readingOrder="2"/>
    </xf>
    <xf numFmtId="0" fontId="54" fillId="12" borderId="3" xfId="0" applyFont="1" applyFill="1" applyBorder="1" applyAlignment="1">
      <alignment horizontal="center" vertical="center" wrapText="1" readingOrder="2"/>
    </xf>
    <xf numFmtId="0" fontId="54" fillId="12" borderId="5" xfId="0" applyFont="1" applyFill="1" applyBorder="1" applyAlignment="1">
      <alignment horizontal="center" vertical="center" wrapText="1" readingOrder="2"/>
    </xf>
    <xf numFmtId="0" fontId="54" fillId="13" borderId="3" xfId="0" applyFont="1" applyFill="1" applyBorder="1" applyAlignment="1">
      <alignment horizontal="center" vertical="center"/>
    </xf>
    <xf numFmtId="0" fontId="54" fillId="13" borderId="5" xfId="0" applyFont="1" applyFill="1" applyBorder="1" applyAlignment="1">
      <alignment horizontal="center" vertical="center"/>
    </xf>
    <xf numFmtId="49" fontId="53" fillId="3" borderId="3" xfId="3" applyNumberFormat="1" applyFont="1" applyBorder="1" applyAlignment="1">
      <alignment horizontal="center" vertical="center" wrapText="1"/>
    </xf>
    <xf numFmtId="49" fontId="53" fillId="3" borderId="5" xfId="3" applyNumberFormat="1" applyFont="1" applyBorder="1" applyAlignment="1">
      <alignment horizontal="center" vertical="center" wrapText="1"/>
    </xf>
    <xf numFmtId="0" fontId="50" fillId="11" borderId="3" xfId="26" applyFont="1" applyFill="1" applyBorder="1" applyAlignment="1">
      <alignment horizontal="center" vertical="center" wrapText="1"/>
    </xf>
    <xf numFmtId="0" fontId="50" fillId="11" borderId="5" xfId="26" applyFont="1" applyFill="1" applyBorder="1" applyAlignment="1">
      <alignment horizontal="center" vertical="center" wrapText="1"/>
    </xf>
    <xf numFmtId="0" fontId="52" fillId="4" borderId="3" xfId="4" applyFont="1" applyBorder="1" applyAlignment="1">
      <alignment horizontal="center" vertical="center" wrapText="1"/>
    </xf>
    <xf numFmtId="0" fontId="52" fillId="4" borderId="5" xfId="4" applyFont="1" applyBorder="1" applyAlignment="1">
      <alignment horizontal="center" vertical="center" wrapText="1"/>
    </xf>
    <xf numFmtId="0" fontId="50" fillId="7" borderId="3" xfId="29" applyFont="1" applyBorder="1" applyAlignment="1">
      <alignment horizontal="center" vertical="center"/>
    </xf>
    <xf numFmtId="0" fontId="50" fillId="7" borderId="5" xfId="29" applyFont="1" applyBorder="1" applyAlignment="1">
      <alignment horizontal="center" vertical="center"/>
    </xf>
    <xf numFmtId="0" fontId="50" fillId="6" borderId="4" xfId="27" applyFont="1" applyBorder="1" applyAlignment="1">
      <alignment horizontal="center" vertical="center"/>
    </xf>
    <xf numFmtId="0" fontId="50" fillId="6" borderId="3" xfId="27" applyFont="1" applyBorder="1" applyAlignment="1">
      <alignment horizontal="center" vertical="center"/>
    </xf>
    <xf numFmtId="0" fontId="50" fillId="6" borderId="5" xfId="27" applyFont="1" applyBorder="1" applyAlignment="1">
      <alignment horizontal="center" vertical="center"/>
    </xf>
    <xf numFmtId="0" fontId="51" fillId="9" borderId="3" xfId="9" applyFont="1" applyBorder="1" applyAlignment="1">
      <alignment horizontal="center" vertical="center"/>
    </xf>
    <xf numFmtId="0" fontId="51" fillId="9" borderId="5" xfId="9" applyFont="1" applyBorder="1" applyAlignment="1">
      <alignment horizontal="center" vertical="center"/>
    </xf>
    <xf numFmtId="0" fontId="57" fillId="2" borderId="3" xfId="2" applyFont="1" applyBorder="1" applyAlignment="1">
      <alignment horizontal="center" vertical="center" wrapText="1"/>
    </xf>
    <xf numFmtId="0" fontId="57" fillId="2" borderId="5" xfId="2" applyFont="1" applyBorder="1" applyAlignment="1">
      <alignment horizontal="center" vertical="center" wrapText="1"/>
    </xf>
    <xf numFmtId="0" fontId="51" fillId="6" borderId="4" xfId="27" applyFont="1" applyBorder="1" applyAlignment="1">
      <alignment horizontal="center" vertical="center"/>
    </xf>
    <xf numFmtId="164" fontId="50" fillId="6" borderId="4" xfId="27" applyNumberFormat="1" applyFont="1" applyBorder="1" applyAlignment="1">
      <alignment horizontal="center" vertical="center"/>
    </xf>
    <xf numFmtId="165" fontId="50" fillId="8" borderId="3" xfId="28" applyNumberFormat="1" applyFont="1" applyBorder="1" applyAlignment="1">
      <alignment horizontal="center" vertical="center"/>
    </xf>
    <xf numFmtId="165" fontId="50" fillId="8" borderId="5" xfId="28" applyNumberFormat="1" applyFont="1" applyBorder="1" applyAlignment="1">
      <alignment horizontal="center" vertical="center"/>
    </xf>
    <xf numFmtId="0" fontId="50" fillId="10" borderId="3" xfId="27" applyNumberFormat="1" applyFont="1" applyFill="1" applyBorder="1" applyAlignment="1">
      <alignment horizontal="center" vertical="center"/>
    </xf>
    <xf numFmtId="0" fontId="50" fillId="10" borderId="5" xfId="27" applyNumberFormat="1" applyFont="1" applyFill="1" applyBorder="1" applyAlignment="1">
      <alignment horizontal="center" vertical="center"/>
    </xf>
    <xf numFmtId="0" fontId="50" fillId="0" borderId="3" xfId="26" applyFont="1" applyBorder="1" applyAlignment="1">
      <alignment horizontal="center" vertical="center"/>
    </xf>
    <xf numFmtId="0" fontId="50" fillId="0" borderId="5" xfId="26" applyFont="1" applyBorder="1" applyAlignment="1">
      <alignment horizontal="center" vertical="center"/>
    </xf>
    <xf numFmtId="0" fontId="50" fillId="10" borderId="3" xfId="27" applyNumberFormat="1" applyFont="1" applyFill="1" applyBorder="1" applyAlignment="1">
      <alignment horizontal="center" vertical="center" wrapText="1"/>
    </xf>
    <xf numFmtId="0" fontId="50" fillId="10" borderId="5" xfId="27" applyNumberFormat="1" applyFont="1" applyFill="1" applyBorder="1" applyAlignment="1">
      <alignment horizontal="center" vertical="center" wrapText="1"/>
    </xf>
    <xf numFmtId="0" fontId="58" fillId="4" borderId="0" xfId="4" applyFont="1" applyBorder="1" applyAlignment="1">
      <alignment horizontal="center" vertical="center" wrapText="1"/>
    </xf>
    <xf numFmtId="0" fontId="50" fillId="7" borderId="3" xfId="8" applyFont="1" applyBorder="1" applyAlignment="1">
      <alignment horizontal="center" vertical="center"/>
    </xf>
    <xf numFmtId="0" fontId="50" fillId="7" borderId="5" xfId="8" applyFont="1" applyBorder="1" applyAlignment="1">
      <alignment horizontal="center" vertical="center"/>
    </xf>
    <xf numFmtId="0" fontId="50" fillId="6" borderId="4" xfId="6" applyFont="1" applyBorder="1" applyAlignment="1">
      <alignment horizontal="center" vertical="center"/>
    </xf>
    <xf numFmtId="0" fontId="50" fillId="6" borderId="3" xfId="6" applyFont="1" applyBorder="1" applyAlignment="1">
      <alignment horizontal="center" vertical="center"/>
    </xf>
    <xf numFmtId="0" fontId="50" fillId="6" borderId="5" xfId="6" applyFont="1" applyBorder="1" applyAlignment="1">
      <alignment horizontal="center" vertical="center"/>
    </xf>
    <xf numFmtId="0" fontId="43" fillId="32" borderId="4" xfId="0" applyFont="1" applyFill="1" applyBorder="1" applyAlignment="1">
      <alignment horizontal="center" vertical="center" wrapText="1"/>
    </xf>
    <xf numFmtId="0" fontId="67" fillId="0" borderId="4" xfId="0" applyFont="1" applyBorder="1" applyAlignment="1">
      <alignment horizontal="center" vertical="center" wrapText="1"/>
    </xf>
    <xf numFmtId="0" fontId="61" fillId="0" borderId="4" xfId="0" applyFont="1" applyBorder="1" applyAlignment="1">
      <alignment horizontal="center" vertical="center"/>
    </xf>
    <xf numFmtId="0" fontId="43" fillId="0" borderId="4" xfId="0" applyFont="1" applyBorder="1" applyAlignment="1">
      <alignment horizontal="center" vertical="center"/>
    </xf>
    <xf numFmtId="0" fontId="50" fillId="10" borderId="3" xfId="6" applyNumberFormat="1" applyFont="1" applyFill="1" applyBorder="1" applyAlignment="1">
      <alignment horizontal="center" vertical="center"/>
    </xf>
    <xf numFmtId="0" fontId="50" fillId="10" borderId="5" xfId="6" applyNumberFormat="1" applyFont="1" applyFill="1" applyBorder="1" applyAlignment="1">
      <alignment horizontal="center" vertical="center"/>
    </xf>
    <xf numFmtId="0" fontId="50" fillId="0" borderId="3" xfId="5" applyFont="1" applyBorder="1" applyAlignment="1">
      <alignment horizontal="center" vertical="center"/>
    </xf>
    <xf numFmtId="0" fontId="50" fillId="0" borderId="5" xfId="5" applyFont="1" applyBorder="1" applyAlignment="1">
      <alignment horizontal="center" vertical="center"/>
    </xf>
    <xf numFmtId="0" fontId="50" fillId="10" borderId="3" xfId="6" applyNumberFormat="1" applyFont="1" applyFill="1" applyBorder="1" applyAlignment="1">
      <alignment horizontal="center" vertical="center" wrapText="1"/>
    </xf>
    <xf numFmtId="0" fontId="50" fillId="10" borderId="5" xfId="6" applyNumberFormat="1" applyFont="1" applyFill="1" applyBorder="1" applyAlignment="1">
      <alignment horizontal="center" vertical="center" wrapText="1"/>
    </xf>
    <xf numFmtId="165" fontId="50" fillId="8" borderId="3" xfId="7" applyNumberFormat="1" applyFont="1" applyBorder="1" applyAlignment="1">
      <alignment horizontal="center" vertical="center"/>
    </xf>
    <xf numFmtId="165" fontId="50" fillId="8" borderId="5" xfId="7" applyNumberFormat="1" applyFont="1" applyBorder="1" applyAlignment="1">
      <alignment horizontal="center" vertical="center"/>
    </xf>
    <xf numFmtId="164" fontId="50" fillId="6" borderId="4" xfId="6" applyNumberFormat="1" applyFont="1" applyBorder="1" applyAlignment="1">
      <alignment horizontal="center" vertical="center"/>
    </xf>
    <xf numFmtId="0" fontId="51" fillId="6" borderId="4" xfId="6" applyFont="1" applyBorder="1" applyAlignment="1">
      <alignment horizontal="center" vertical="center"/>
    </xf>
    <xf numFmtId="0" fontId="50" fillId="11" borderId="3" xfId="5" applyFont="1" applyFill="1" applyBorder="1" applyAlignment="1">
      <alignment horizontal="center" vertical="center" wrapText="1"/>
    </xf>
    <xf numFmtId="0" fontId="50" fillId="11" borderId="5" xfId="5" applyFont="1" applyFill="1" applyBorder="1" applyAlignment="1">
      <alignment horizontal="center" vertical="center" wrapText="1"/>
    </xf>
    <xf numFmtId="0" fontId="72" fillId="0" borderId="4" xfId="0" applyFont="1" applyBorder="1" applyAlignment="1">
      <alignment horizontal="center" vertical="center" wrapText="1"/>
    </xf>
    <xf numFmtId="0" fontId="44" fillId="28" borderId="24" xfId="0" applyFont="1" applyFill="1" applyBorder="1" applyAlignment="1">
      <alignment horizontal="center" vertical="center" wrapText="1"/>
    </xf>
    <xf numFmtId="0" fontId="44" fillId="28" borderId="23" xfId="0" applyFont="1" applyFill="1" applyBorder="1" applyAlignment="1">
      <alignment horizontal="center" vertical="center" wrapText="1"/>
    </xf>
    <xf numFmtId="0" fontId="61" fillId="0" borderId="4" xfId="0" applyFont="1" applyBorder="1" applyAlignment="1">
      <alignment horizontal="center" vertical="center" wrapText="1"/>
    </xf>
    <xf numFmtId="0" fontId="43" fillId="0" borderId="45" xfId="0" applyFont="1" applyBorder="1" applyAlignment="1">
      <alignment horizontal="center" vertical="center"/>
    </xf>
    <xf numFmtId="0" fontId="43" fillId="0" borderId="28" xfId="0" applyFont="1" applyBorder="1" applyAlignment="1">
      <alignment horizontal="center" vertical="center"/>
    </xf>
    <xf numFmtId="0" fontId="43" fillId="0" borderId="6" xfId="0" applyFont="1" applyBorder="1" applyAlignment="1">
      <alignment horizontal="center" vertical="center"/>
    </xf>
    <xf numFmtId="0" fontId="43" fillId="0" borderId="9" xfId="0" applyFont="1" applyBorder="1" applyAlignment="1">
      <alignment horizontal="center" vertical="center"/>
    </xf>
    <xf numFmtId="0" fontId="43" fillId="32" borderId="3" xfId="0" applyFont="1" applyFill="1" applyBorder="1" applyAlignment="1">
      <alignment horizontal="center" vertical="center" wrapText="1"/>
    </xf>
    <xf numFmtId="0" fontId="43" fillId="32" borderId="5" xfId="0" applyFont="1" applyFill="1" applyBorder="1" applyAlignment="1">
      <alignment horizontal="center" vertical="center" wrapText="1"/>
    </xf>
    <xf numFmtId="0" fontId="43" fillId="0" borderId="31" xfId="0" applyFont="1" applyBorder="1" applyAlignment="1">
      <alignment horizontal="center" vertical="center"/>
    </xf>
    <xf numFmtId="0" fontId="43" fillId="0" borderId="32" xfId="0" applyFont="1" applyBorder="1" applyAlignment="1">
      <alignment horizontal="center" vertical="center"/>
    </xf>
    <xf numFmtId="0" fontId="44" fillId="28" borderId="31" xfId="0" applyFont="1" applyFill="1" applyBorder="1" applyAlignment="1">
      <alignment horizontal="center" vertical="center" wrapText="1"/>
    </xf>
    <xf numFmtId="0" fontId="44" fillId="28" borderId="32" xfId="0" applyFont="1" applyFill="1" applyBorder="1" applyAlignment="1">
      <alignment horizontal="center" vertical="center" wrapText="1"/>
    </xf>
    <xf numFmtId="0" fontId="37" fillId="0" borderId="0" xfId="0" applyFont="1" applyAlignment="1">
      <alignment horizontal="center" readingOrder="2"/>
    </xf>
    <xf numFmtId="0" fontId="37" fillId="0" borderId="0" xfId="0" applyFont="1" applyAlignment="1">
      <alignment horizontal="center" vertical="center" readingOrder="2"/>
    </xf>
    <xf numFmtId="0" fontId="44" fillId="28" borderId="44" xfId="0" applyFont="1" applyFill="1" applyBorder="1" applyAlignment="1">
      <alignment horizontal="center" vertical="center" wrapText="1"/>
    </xf>
    <xf numFmtId="0" fontId="44" fillId="28" borderId="26" xfId="0" applyFont="1" applyFill="1" applyBorder="1" applyAlignment="1">
      <alignment horizontal="center" vertical="center" wrapText="1"/>
    </xf>
    <xf numFmtId="0" fontId="43" fillId="0" borderId="36" xfId="0" applyFont="1" applyBorder="1" applyAlignment="1">
      <alignment horizontal="center" vertical="center"/>
    </xf>
    <xf numFmtId="0" fontId="43" fillId="0" borderId="46" xfId="0" applyFont="1" applyBorder="1" applyAlignment="1">
      <alignment horizontal="center" vertical="center"/>
    </xf>
    <xf numFmtId="0" fontId="43" fillId="0" borderId="11" xfId="0" applyFont="1" applyBorder="1" applyAlignment="1">
      <alignment horizontal="center" vertical="center"/>
    </xf>
    <xf numFmtId="0" fontId="43" fillId="0" borderId="15" xfId="0" applyFont="1" applyBorder="1" applyAlignment="1">
      <alignment horizontal="center" vertical="center"/>
    </xf>
    <xf numFmtId="0" fontId="44" fillId="28" borderId="4" xfId="0" applyFont="1" applyFill="1" applyBorder="1" applyAlignment="1">
      <alignment horizontal="center" vertical="center" wrapText="1"/>
    </xf>
    <xf numFmtId="0" fontId="50" fillId="6" borderId="6" xfId="6" applyFont="1" applyBorder="1" applyAlignment="1">
      <alignment horizontal="center" vertical="center"/>
    </xf>
    <xf numFmtId="0" fontId="50" fillId="6" borderId="9" xfId="6" applyFont="1" applyBorder="1" applyAlignment="1">
      <alignment horizontal="center" vertical="center"/>
    </xf>
    <xf numFmtId="0" fontId="25" fillId="0" borderId="4" xfId="5" applyFont="1" applyBorder="1" applyAlignment="1">
      <alignment horizontal="center" vertical="center" wrapText="1"/>
    </xf>
    <xf numFmtId="164" fontId="50" fillId="6" borderId="6" xfId="6" applyNumberFormat="1" applyFont="1" applyBorder="1" applyAlignment="1">
      <alignment horizontal="center" vertical="center"/>
    </xf>
    <xf numFmtId="164" fontId="50" fillId="6" borderId="9" xfId="6" applyNumberFormat="1" applyFont="1" applyBorder="1" applyAlignment="1">
      <alignment horizontal="center" vertical="center"/>
    </xf>
    <xf numFmtId="0" fontId="51" fillId="6" borderId="6" xfId="6" applyFont="1" applyBorder="1" applyAlignment="1">
      <alignment horizontal="center" vertical="center"/>
    </xf>
    <xf numFmtId="0" fontId="51" fillId="6" borderId="9" xfId="6" applyFont="1" applyBorder="1" applyAlignment="1">
      <alignment horizontal="center" vertical="center"/>
    </xf>
    <xf numFmtId="0" fontId="43" fillId="32" borderId="16" xfId="0" applyFont="1" applyFill="1" applyBorder="1" applyAlignment="1">
      <alignment horizontal="center" vertical="center" wrapText="1"/>
    </xf>
    <xf numFmtId="0" fontId="43" fillId="32" borderId="20" xfId="0" applyFont="1" applyFill="1" applyBorder="1" applyAlignment="1">
      <alignment horizontal="center" vertical="center" wrapText="1"/>
    </xf>
    <xf numFmtId="0" fontId="43" fillId="32" borderId="21" xfId="0" applyFont="1" applyFill="1" applyBorder="1" applyAlignment="1">
      <alignment horizontal="center" vertical="center" wrapText="1"/>
    </xf>
    <xf numFmtId="0" fontId="43" fillId="0" borderId="0" xfId="0" applyFont="1" applyAlignment="1">
      <alignment horizontal="center" vertical="center"/>
    </xf>
    <xf numFmtId="0" fontId="70" fillId="0" borderId="0" xfId="0" applyFont="1" applyAlignment="1">
      <alignment horizontal="center" vertical="center"/>
    </xf>
    <xf numFmtId="0" fontId="43" fillId="32" borderId="17" xfId="0" applyFont="1" applyFill="1" applyBorder="1" applyAlignment="1">
      <alignment horizontal="center" vertical="center" wrapText="1"/>
    </xf>
    <xf numFmtId="0" fontId="43" fillId="32" borderId="24" xfId="0" applyFont="1" applyFill="1" applyBorder="1" applyAlignment="1">
      <alignment horizontal="center" vertical="center" wrapText="1"/>
    </xf>
    <xf numFmtId="0" fontId="76" fillId="0" borderId="0" xfId="0" applyFont="1" applyAlignment="1">
      <alignment horizontal="center" vertical="center" wrapText="1"/>
    </xf>
    <xf numFmtId="0" fontId="25" fillId="0" borderId="34" xfId="5" applyFont="1" applyBorder="1" applyAlignment="1">
      <alignment horizontal="center" vertical="center" wrapText="1"/>
    </xf>
    <xf numFmtId="0" fontId="25" fillId="0" borderId="0" xfId="5" applyFont="1" applyAlignment="1">
      <alignment horizontal="center" vertical="center" wrapText="1"/>
    </xf>
    <xf numFmtId="0" fontId="61" fillId="0" borderId="3" xfId="0" applyFont="1" applyBorder="1" applyAlignment="1">
      <alignment horizontal="center" vertical="center" wrapText="1"/>
    </xf>
    <xf numFmtId="0" fontId="61" fillId="0" borderId="7" xfId="0" applyFont="1" applyBorder="1" applyAlignment="1">
      <alignment horizontal="center" vertical="center" wrapText="1"/>
    </xf>
    <xf numFmtId="0" fontId="61" fillId="0" borderId="5" xfId="0" applyFont="1" applyBorder="1" applyAlignment="1">
      <alignment horizontal="center" vertical="center" wrapText="1"/>
    </xf>
    <xf numFmtId="0" fontId="79" fillId="23" borderId="3" xfId="0" applyFont="1" applyFill="1" applyBorder="1" applyAlignment="1">
      <alignment horizontal="center" vertical="center" wrapText="1"/>
    </xf>
    <xf numFmtId="0" fontId="79" fillId="23" borderId="5" xfId="0" applyFont="1" applyFill="1" applyBorder="1" applyAlignment="1">
      <alignment horizontal="center" vertical="center" wrapText="1"/>
    </xf>
    <xf numFmtId="9" fontId="61" fillId="0" borderId="3" xfId="1" applyFont="1" applyBorder="1" applyAlignment="1">
      <alignment horizontal="center" vertical="center" wrapText="1"/>
    </xf>
    <xf numFmtId="9" fontId="61" fillId="0" borderId="5" xfId="1" applyFont="1" applyBorder="1" applyAlignment="1">
      <alignment horizontal="center" vertical="center" wrapText="1"/>
    </xf>
    <xf numFmtId="0" fontId="68" fillId="18" borderId="3" xfId="0" applyFont="1" applyFill="1" applyBorder="1" applyAlignment="1">
      <alignment horizontal="center" vertical="center" wrapText="1"/>
    </xf>
    <xf numFmtId="0" fontId="68" fillId="18" borderId="5" xfId="0" applyFont="1" applyFill="1" applyBorder="1" applyAlignment="1">
      <alignment horizontal="center" vertical="center" wrapText="1"/>
    </xf>
    <xf numFmtId="9" fontId="68" fillId="18" borderId="3" xfId="0" applyNumberFormat="1" applyFont="1" applyFill="1" applyBorder="1" applyAlignment="1">
      <alignment horizontal="center" vertical="center" wrapText="1"/>
    </xf>
    <xf numFmtId="0" fontId="73" fillId="62" borderId="3" xfId="0" applyFont="1" applyFill="1" applyBorder="1" applyAlignment="1">
      <alignment horizontal="center" vertical="center" wrapText="1"/>
    </xf>
    <xf numFmtId="0" fontId="73" fillId="62" borderId="5" xfId="0" applyFont="1" applyFill="1" applyBorder="1" applyAlignment="1">
      <alignment horizontal="center" vertical="center" wrapText="1"/>
    </xf>
    <xf numFmtId="0" fontId="44" fillId="0" borderId="0" xfId="0" applyFont="1" applyAlignment="1">
      <alignment horizontal="center" vertical="center" wrapText="1"/>
    </xf>
    <xf numFmtId="0" fontId="43" fillId="0" borderId="0" xfId="0" applyFont="1" applyAlignment="1">
      <alignment horizontal="center" vertical="center" wrapText="1"/>
    </xf>
    <xf numFmtId="0" fontId="61" fillId="0" borderId="0" xfId="0" applyFont="1" applyAlignment="1">
      <alignment horizontal="center" vertical="center" wrapText="1"/>
    </xf>
    <xf numFmtId="0" fontId="69" fillId="0" borderId="0" xfId="0" applyFont="1" applyAlignment="1">
      <alignment horizontal="center" vertical="center" wrapText="1"/>
    </xf>
    <xf numFmtId="0" fontId="74" fillId="0" borderId="0" xfId="0" applyFont="1" applyAlignment="1">
      <alignment horizontal="center" vertical="center" wrapText="1"/>
    </xf>
    <xf numFmtId="0" fontId="25" fillId="0" borderId="3" xfId="21" applyFont="1" applyBorder="1" applyAlignment="1">
      <alignment horizontal="center" vertical="center" wrapText="1"/>
    </xf>
    <xf numFmtId="0" fontId="25" fillId="0" borderId="7" xfId="21" applyFont="1" applyBorder="1" applyAlignment="1">
      <alignment horizontal="center" vertical="center" wrapText="1"/>
    </xf>
    <xf numFmtId="0" fontId="25" fillId="0" borderId="5" xfId="21" applyFont="1" applyBorder="1" applyAlignment="1">
      <alignment horizontal="center" vertical="center" wrapText="1"/>
    </xf>
    <xf numFmtId="0" fontId="43" fillId="0" borderId="11" xfId="0" applyFont="1" applyBorder="1" applyAlignment="1">
      <alignment horizontal="center"/>
    </xf>
    <xf numFmtId="0" fontId="43" fillId="0" borderId="15" xfId="0" applyFont="1" applyBorder="1" applyAlignment="1">
      <alignment horizontal="center"/>
    </xf>
    <xf numFmtId="0" fontId="90" fillId="11" borderId="6" xfId="21" applyFont="1" applyFill="1" applyBorder="1" applyAlignment="1">
      <alignment horizontal="center" vertical="center" wrapText="1"/>
    </xf>
    <xf numFmtId="0" fontId="90" fillId="11" borderId="33" xfId="21" applyFont="1" applyFill="1" applyBorder="1" applyAlignment="1">
      <alignment horizontal="center" vertical="center" wrapText="1"/>
    </xf>
    <xf numFmtId="0" fontId="90" fillId="11" borderId="9" xfId="21" applyFont="1" applyFill="1" applyBorder="1" applyAlignment="1">
      <alignment horizontal="center" vertical="center" wrapText="1"/>
    </xf>
    <xf numFmtId="0" fontId="43" fillId="0" borderId="13" xfId="0" applyFont="1" applyBorder="1" applyAlignment="1">
      <alignment horizontal="center"/>
    </xf>
    <xf numFmtId="0" fontId="43" fillId="0" borderId="52" xfId="0" applyFont="1" applyBorder="1" applyAlignment="1">
      <alignment horizontal="center"/>
    </xf>
    <xf numFmtId="10" fontId="2" fillId="29" borderId="3" xfId="0" applyNumberFormat="1" applyFont="1" applyFill="1" applyBorder="1" applyAlignment="1">
      <alignment horizontal="center" vertical="center" wrapText="1"/>
    </xf>
    <xf numFmtId="10" fontId="2" fillId="29" borderId="5" xfId="0" applyNumberFormat="1" applyFont="1" applyFill="1" applyBorder="1" applyAlignment="1">
      <alignment horizontal="center" vertical="center" wrapText="1"/>
    </xf>
    <xf numFmtId="0" fontId="50" fillId="11" borderId="3" xfId="21" applyFont="1" applyFill="1" applyBorder="1" applyAlignment="1">
      <alignment horizontal="center" vertical="center" wrapText="1"/>
    </xf>
    <xf numFmtId="0" fontId="50" fillId="11" borderId="5" xfId="21" applyFont="1" applyFill="1" applyBorder="1" applyAlignment="1">
      <alignment horizontal="center" vertical="center" wrapText="1"/>
    </xf>
    <xf numFmtId="0" fontId="50" fillId="7" borderId="3" xfId="24" applyFont="1" applyBorder="1" applyAlignment="1">
      <alignment horizontal="center" vertical="center"/>
    </xf>
    <xf numFmtId="0" fontId="50" fillId="7" borderId="5" xfId="24" applyFont="1" applyBorder="1" applyAlignment="1">
      <alignment horizontal="center" vertical="center"/>
    </xf>
    <xf numFmtId="0" fontId="50" fillId="6" borderId="4" xfId="22" applyFont="1" applyBorder="1" applyAlignment="1">
      <alignment horizontal="center" vertical="center"/>
    </xf>
    <xf numFmtId="0" fontId="50" fillId="6" borderId="3" xfId="22" applyFont="1" applyBorder="1" applyAlignment="1">
      <alignment horizontal="center" vertical="center"/>
    </xf>
    <xf numFmtId="0" fontId="50" fillId="6" borderId="5" xfId="22" applyFont="1" applyBorder="1" applyAlignment="1">
      <alignment horizontal="center" vertical="center"/>
    </xf>
    <xf numFmtId="0" fontId="51" fillId="6" borderId="4" xfId="22" applyFont="1" applyBorder="1" applyAlignment="1">
      <alignment horizontal="center" vertical="center"/>
    </xf>
    <xf numFmtId="164" fontId="50" fillId="6" borderId="4" xfId="22" applyNumberFormat="1" applyFont="1" applyBorder="1" applyAlignment="1">
      <alignment horizontal="center" vertical="center"/>
    </xf>
    <xf numFmtId="165" fontId="50" fillId="8" borderId="3" xfId="23" applyNumberFormat="1" applyFont="1" applyBorder="1" applyAlignment="1">
      <alignment horizontal="center" vertical="center"/>
    </xf>
    <xf numFmtId="165" fontId="50" fillId="8" borderId="5" xfId="23" applyNumberFormat="1" applyFont="1" applyBorder="1" applyAlignment="1">
      <alignment horizontal="center" vertical="center"/>
    </xf>
    <xf numFmtId="0" fontId="50" fillId="10" borderId="3" xfId="22" applyNumberFormat="1" applyFont="1" applyFill="1" applyBorder="1" applyAlignment="1">
      <alignment horizontal="center" vertical="center"/>
    </xf>
    <xf numFmtId="0" fontId="50" fillId="10" borderId="5" xfId="22" applyNumberFormat="1" applyFont="1" applyFill="1" applyBorder="1" applyAlignment="1">
      <alignment horizontal="center" vertical="center"/>
    </xf>
    <xf numFmtId="0" fontId="50" fillId="0" borderId="3" xfId="21" applyFont="1" applyBorder="1" applyAlignment="1">
      <alignment horizontal="center" vertical="center"/>
    </xf>
    <xf numFmtId="0" fontId="50" fillId="0" borderId="5" xfId="21" applyFont="1" applyBorder="1" applyAlignment="1">
      <alignment horizontal="center" vertical="center"/>
    </xf>
    <xf numFmtId="0" fontId="50" fillId="10" borderId="3" xfId="22" applyNumberFormat="1" applyFont="1" applyFill="1" applyBorder="1" applyAlignment="1">
      <alignment horizontal="center" vertical="center" wrapText="1"/>
    </xf>
    <xf numFmtId="0" fontId="50" fillId="10" borderId="5" xfId="22" applyNumberFormat="1" applyFont="1" applyFill="1" applyBorder="1" applyAlignment="1">
      <alignment horizontal="center" vertical="center" wrapText="1"/>
    </xf>
    <xf numFmtId="0" fontId="96" fillId="0" borderId="11" xfId="0" applyFont="1" applyBorder="1" applyAlignment="1">
      <alignment horizontal="center" wrapText="1"/>
    </xf>
    <xf numFmtId="0" fontId="96" fillId="0" borderId="15" xfId="0" applyFont="1" applyBorder="1" applyAlignment="1">
      <alignment horizontal="center" wrapText="1"/>
    </xf>
    <xf numFmtId="0" fontId="43" fillId="0" borderId="62" xfId="0" applyFont="1" applyBorder="1" applyAlignment="1">
      <alignment horizontal="center" vertical="center"/>
    </xf>
    <xf numFmtId="0" fontId="43" fillId="0" borderId="63" xfId="0" applyFont="1" applyBorder="1" applyAlignment="1">
      <alignment horizontal="center" vertical="center"/>
    </xf>
    <xf numFmtId="0" fontId="25" fillId="0" borderId="4" xfId="21" applyFont="1" applyBorder="1" applyAlignment="1">
      <alignment horizontal="center" vertical="center" wrapText="1"/>
    </xf>
    <xf numFmtId="0" fontId="97" fillId="0" borderId="3" xfId="21" applyFont="1" applyBorder="1" applyAlignment="1">
      <alignment horizontal="center" vertical="center" wrapText="1"/>
    </xf>
    <xf numFmtId="0" fontId="97" fillId="0" borderId="7" xfId="21" applyFont="1" applyBorder="1" applyAlignment="1">
      <alignment horizontal="center" vertical="center" wrapText="1"/>
    </xf>
    <xf numFmtId="0" fontId="97" fillId="0" borderId="5" xfId="21" applyFont="1" applyBorder="1" applyAlignment="1">
      <alignment horizontal="center" vertical="center" wrapText="1"/>
    </xf>
    <xf numFmtId="0" fontId="97" fillId="0" borderId="28" xfId="21" applyFont="1" applyBorder="1" applyAlignment="1">
      <alignment horizontal="center" vertical="center" wrapText="1"/>
    </xf>
    <xf numFmtId="0" fontId="97" fillId="0" borderId="61" xfId="21" applyFont="1" applyBorder="1" applyAlignment="1">
      <alignment horizontal="center" vertical="center" wrapText="1"/>
    </xf>
    <xf numFmtId="0" fontId="97" fillId="0" borderId="10" xfId="21" applyFont="1" applyBorder="1" applyAlignment="1">
      <alignment horizontal="center" vertical="center" wrapText="1"/>
    </xf>
    <xf numFmtId="0" fontId="43" fillId="0" borderId="64" xfId="0" applyFont="1" applyBorder="1" applyAlignment="1">
      <alignment horizontal="center" vertical="center"/>
    </xf>
    <xf numFmtId="0" fontId="43" fillId="0" borderId="65" xfId="0" applyFont="1" applyBorder="1" applyAlignment="1">
      <alignment horizontal="center" vertical="center"/>
    </xf>
    <xf numFmtId="0" fontId="25" fillId="0" borderId="3" xfId="26" applyFont="1" applyBorder="1" applyAlignment="1">
      <alignment horizontal="center" vertical="center" wrapText="1"/>
    </xf>
    <xf numFmtId="0" fontId="25" fillId="0" borderId="5" xfId="26" applyFont="1" applyBorder="1" applyAlignment="1">
      <alignment horizontal="center" vertical="center" wrapText="1"/>
    </xf>
    <xf numFmtId="0" fontId="25" fillId="0" borderId="7" xfId="26" applyFont="1" applyBorder="1" applyAlignment="1">
      <alignment horizontal="center" vertical="center" wrapText="1"/>
    </xf>
    <xf numFmtId="0" fontId="67" fillId="0" borderId="3" xfId="0" applyFont="1" applyBorder="1" applyAlignment="1">
      <alignment horizontal="center" vertical="center" wrapText="1"/>
    </xf>
    <xf numFmtId="0" fontId="67" fillId="0" borderId="7" xfId="0" applyFont="1" applyBorder="1" applyAlignment="1">
      <alignment horizontal="center" vertical="center" wrapText="1"/>
    </xf>
    <xf numFmtId="0" fontId="67" fillId="0" borderId="5" xfId="0" applyFont="1" applyBorder="1" applyAlignment="1">
      <alignment horizontal="center" vertical="center" wrapText="1"/>
    </xf>
    <xf numFmtId="0" fontId="49" fillId="0" borderId="3" xfId="0" applyFont="1" applyBorder="1" applyAlignment="1">
      <alignment horizontal="center" vertical="center"/>
    </xf>
    <xf numFmtId="0" fontId="49" fillId="0" borderId="5" xfId="0" applyFont="1" applyBorder="1" applyAlignment="1">
      <alignment horizontal="center" vertical="center"/>
    </xf>
    <xf numFmtId="0" fontId="49" fillId="0" borderId="7" xfId="0" applyFont="1" applyBorder="1" applyAlignment="1">
      <alignment horizontal="center" vertical="center"/>
    </xf>
    <xf numFmtId="10" fontId="61" fillId="0" borderId="3" xfId="0" applyNumberFormat="1" applyFont="1" applyBorder="1" applyAlignment="1">
      <alignment horizontal="center" vertical="center" wrapText="1"/>
    </xf>
    <xf numFmtId="10" fontId="61" fillId="0" borderId="5" xfId="0" applyNumberFormat="1" applyFont="1" applyBorder="1" applyAlignment="1">
      <alignment horizontal="center" vertical="center" wrapText="1"/>
    </xf>
    <xf numFmtId="0" fontId="122" fillId="18" borderId="3" xfId="0" applyFont="1" applyFill="1" applyBorder="1" applyAlignment="1">
      <alignment horizontal="center" vertical="center" wrapText="1"/>
    </xf>
    <xf numFmtId="0" fontId="122" fillId="18" borderId="5" xfId="0" applyFont="1" applyFill="1" applyBorder="1" applyAlignment="1">
      <alignment horizontal="center" vertical="center" wrapText="1"/>
    </xf>
    <xf numFmtId="10" fontId="68" fillId="18" borderId="3" xfId="0" applyNumberFormat="1" applyFont="1" applyFill="1" applyBorder="1" applyAlignment="1">
      <alignment horizontal="center" vertical="center" wrapText="1"/>
    </xf>
    <xf numFmtId="10" fontId="68" fillId="18" borderId="5" xfId="0" applyNumberFormat="1" applyFont="1" applyFill="1" applyBorder="1" applyAlignment="1">
      <alignment horizontal="center" vertical="center" wrapText="1"/>
    </xf>
    <xf numFmtId="0" fontId="112" fillId="0" borderId="4" xfId="0" applyFont="1" applyBorder="1" applyAlignment="1">
      <alignment horizontal="center" vertical="center" wrapText="1"/>
    </xf>
    <xf numFmtId="0" fontId="121" fillId="22" borderId="13" xfId="0" applyFont="1" applyFill="1" applyBorder="1" applyAlignment="1">
      <alignment horizontal="center" vertical="center" wrapText="1"/>
    </xf>
    <xf numFmtId="0" fontId="121" fillId="22" borderId="72" xfId="0" applyFont="1" applyFill="1" applyBorder="1" applyAlignment="1">
      <alignment horizontal="center" vertical="center" wrapText="1"/>
    </xf>
    <xf numFmtId="0" fontId="54" fillId="12" borderId="71" xfId="0" applyFont="1" applyFill="1" applyBorder="1" applyAlignment="1">
      <alignment horizontal="center" vertical="center" readingOrder="2"/>
    </xf>
    <xf numFmtId="0" fontId="54" fillId="12" borderId="71" xfId="0" applyFont="1" applyFill="1" applyBorder="1" applyAlignment="1">
      <alignment horizontal="center" vertical="center" wrapText="1" readingOrder="2"/>
    </xf>
    <xf numFmtId="0" fontId="54" fillId="13" borderId="71" xfId="0" applyFont="1" applyFill="1" applyBorder="1" applyAlignment="1">
      <alignment horizontal="center" vertical="center"/>
    </xf>
    <xf numFmtId="0" fontId="112" fillId="0" borderId="4" xfId="0" applyFont="1" applyBorder="1" applyAlignment="1">
      <alignment horizontal="center" vertical="center"/>
    </xf>
    <xf numFmtId="0" fontId="53" fillId="18" borderId="3" xfId="0" applyFont="1" applyFill="1" applyBorder="1" applyAlignment="1">
      <alignment horizontal="center" vertical="center" wrapText="1" readingOrder="2"/>
    </xf>
    <xf numFmtId="0" fontId="53" fillId="18" borderId="71" xfId="0" applyFont="1" applyFill="1" applyBorder="1" applyAlignment="1">
      <alignment horizontal="center" vertical="center" wrapText="1" readingOrder="2"/>
    </xf>
    <xf numFmtId="0" fontId="54" fillId="13" borderId="3" xfId="0" applyFont="1" applyFill="1" applyBorder="1" applyAlignment="1">
      <alignment horizontal="center" vertical="center" wrapText="1"/>
    </xf>
    <xf numFmtId="0" fontId="54" fillId="13" borderId="71" xfId="0" applyFont="1" applyFill="1" applyBorder="1" applyAlignment="1">
      <alignment horizontal="center" vertical="center" wrapText="1"/>
    </xf>
    <xf numFmtId="0" fontId="52" fillId="23" borderId="3" xfId="0" applyFont="1" applyFill="1" applyBorder="1" applyAlignment="1">
      <alignment horizontal="center" vertical="center" wrapText="1"/>
    </xf>
    <xf numFmtId="0" fontId="52" fillId="23" borderId="71" xfId="0" applyFont="1" applyFill="1" applyBorder="1" applyAlignment="1">
      <alignment horizontal="center" vertical="center" wrapText="1"/>
    </xf>
    <xf numFmtId="0" fontId="52" fillId="23" borderId="3" xfId="0" applyFont="1" applyFill="1" applyBorder="1" applyAlignment="1">
      <alignment horizontal="center" vertical="center" wrapText="1" readingOrder="2"/>
    </xf>
    <xf numFmtId="0" fontId="52" fillId="23" borderId="71" xfId="0" applyFont="1" applyFill="1" applyBorder="1" applyAlignment="1">
      <alignment horizontal="center" vertical="center" wrapText="1" readingOrder="2"/>
    </xf>
    <xf numFmtId="0" fontId="54" fillId="13" borderId="33" xfId="0" applyFont="1" applyFill="1" applyBorder="1" applyAlignment="1">
      <alignment horizontal="center" vertical="center" readingOrder="2"/>
    </xf>
    <xf numFmtId="0" fontId="54" fillId="13" borderId="9" xfId="0" applyFont="1" applyFill="1" applyBorder="1" applyAlignment="1">
      <alignment horizontal="center" vertical="center" readingOrder="2"/>
    </xf>
    <xf numFmtId="0" fontId="54" fillId="13" borderId="33" xfId="0" applyFont="1" applyFill="1" applyBorder="1" applyAlignment="1">
      <alignment horizontal="center" vertical="center"/>
    </xf>
    <xf numFmtId="0" fontId="54" fillId="13" borderId="9" xfId="0" applyFont="1" applyFill="1" applyBorder="1" applyAlignment="1">
      <alignment horizontal="center" vertical="center"/>
    </xf>
    <xf numFmtId="0" fontId="111" fillId="28" borderId="3" xfId="0" applyFont="1" applyFill="1" applyBorder="1" applyAlignment="1">
      <alignment horizontal="center" vertical="center" wrapText="1"/>
    </xf>
    <xf numFmtId="0" fontId="111" fillId="28" borderId="71" xfId="0" applyFont="1" applyFill="1" applyBorder="1" applyAlignment="1">
      <alignment horizontal="center" vertical="center" wrapText="1"/>
    </xf>
    <xf numFmtId="0" fontId="51" fillId="13" borderId="33" xfId="0" applyFont="1" applyFill="1" applyBorder="1" applyAlignment="1">
      <alignment horizontal="center" vertical="center"/>
    </xf>
    <xf numFmtId="0" fontId="51" fillId="13" borderId="9" xfId="0" applyFont="1" applyFill="1" applyBorder="1" applyAlignment="1">
      <alignment horizontal="center" vertical="center"/>
    </xf>
    <xf numFmtId="0" fontId="54" fillId="74" borderId="3" xfId="0" applyFont="1" applyFill="1" applyBorder="1" applyAlignment="1">
      <alignment horizontal="center" vertical="center" readingOrder="2"/>
    </xf>
    <xf numFmtId="0" fontId="54" fillId="74" borderId="71" xfId="0" applyFont="1" applyFill="1" applyBorder="1" applyAlignment="1">
      <alignment horizontal="center" vertical="center" readingOrder="2"/>
    </xf>
    <xf numFmtId="0" fontId="54" fillId="73" borderId="3" xfId="0" applyFont="1" applyFill="1" applyBorder="1" applyAlignment="1">
      <alignment horizontal="center" vertical="center" readingOrder="2"/>
    </xf>
    <xf numFmtId="0" fontId="54" fillId="73" borderId="71" xfId="0" applyFont="1" applyFill="1" applyBorder="1" applyAlignment="1">
      <alignment horizontal="center" vertical="center" readingOrder="2"/>
    </xf>
    <xf numFmtId="0" fontId="54" fillId="0" borderId="3" xfId="0" applyFont="1" applyBorder="1" applyAlignment="1">
      <alignment horizontal="center" vertical="center"/>
    </xf>
    <xf numFmtId="0" fontId="54" fillId="0" borderId="7" xfId="0" applyFont="1" applyBorder="1" applyAlignment="1">
      <alignment horizontal="center" vertical="center"/>
    </xf>
    <xf numFmtId="0" fontId="54" fillId="0" borderId="71" xfId="0" applyFont="1" applyBorder="1" applyAlignment="1">
      <alignment horizontal="center" vertical="center"/>
    </xf>
    <xf numFmtId="0" fontId="54" fillId="73" borderId="3" xfId="0" applyFont="1" applyFill="1" applyBorder="1" applyAlignment="1">
      <alignment horizontal="center" vertical="center" wrapText="1" readingOrder="2"/>
    </xf>
    <xf numFmtId="0" fontId="54" fillId="73" borderId="71" xfId="0" applyFont="1" applyFill="1" applyBorder="1" applyAlignment="1">
      <alignment horizontal="center" vertical="center" wrapText="1" readingOrder="2"/>
    </xf>
    <xf numFmtId="10" fontId="42" fillId="3" borderId="47" xfId="3" applyNumberFormat="1" applyFont="1" applyBorder="1" applyAlignment="1">
      <alignment horizontal="center" vertical="center" wrapText="1"/>
    </xf>
    <xf numFmtId="10" fontId="42" fillId="3" borderId="80" xfId="3" applyNumberFormat="1" applyFont="1" applyBorder="1" applyAlignment="1">
      <alignment horizontal="center" vertical="center" wrapText="1"/>
    </xf>
    <xf numFmtId="0" fontId="45" fillId="17" borderId="28" xfId="4" applyFont="1" applyFill="1" applyBorder="1" applyAlignment="1">
      <alignment horizontal="center" vertical="center" wrapText="1"/>
    </xf>
    <xf numFmtId="0" fontId="45" fillId="17" borderId="10" xfId="4" applyFont="1" applyFill="1" applyBorder="1" applyAlignment="1">
      <alignment horizontal="center" vertical="center" wrapText="1"/>
    </xf>
  </cellXfs>
  <cellStyles count="31">
    <cellStyle name="20% - Accent1 2" xfId="17" xr:uid="{00000000-0005-0000-0000-000000000000}"/>
    <cellStyle name="20% - تمييز1 2" xfId="8" xr:uid="{00000000-0005-0000-0000-000001000000}"/>
    <cellStyle name="20% - تمييز1 2 2" xfId="24" xr:uid="{078949AC-F27A-4DF9-B439-BFED328EEF80}"/>
    <cellStyle name="20% - تمييز1 2 3" xfId="29" xr:uid="{E6C7A86B-1663-46A1-AB9B-8E435BBDEC43}"/>
    <cellStyle name="40% - Accent1" xfId="20" builtinId="31"/>
    <cellStyle name="40% - تمييز1 2" xfId="7" xr:uid="{00000000-0005-0000-0000-000003000000}"/>
    <cellStyle name="40% - تمييز1 2 2" xfId="28" xr:uid="{B21BA57C-DB43-4AE0-BAE9-A1FAC1F3F462}"/>
    <cellStyle name="40% - تمييز1 2 2 2" xfId="11" xr:uid="{00000000-0005-0000-0000-000004000000}"/>
    <cellStyle name="40% - تمييز1 2 2 2 2" xfId="23" xr:uid="{3BD81FC8-E0F9-4259-A89D-10A5D2E99701}"/>
    <cellStyle name="40% - تمييز1 2 2 2 3" xfId="30" xr:uid="{31365B52-37DD-4101-B68D-EA5F19D0352E}"/>
    <cellStyle name="60% - تمييز4 2" xfId="9" xr:uid="{00000000-0005-0000-0000-000005000000}"/>
    <cellStyle name="Bad" xfId="3" builtinId="27"/>
    <cellStyle name="Bad 2" xfId="14" xr:uid="{00000000-0005-0000-0000-000007000000}"/>
    <cellStyle name="Good" xfId="2" builtinId="26"/>
    <cellStyle name="Neutral" xfId="4" builtinId="28"/>
    <cellStyle name="Neutral 2" xfId="13" xr:uid="{00000000-0005-0000-0000-00000A000000}"/>
    <cellStyle name="Normal" xfId="0" builtinId="0"/>
    <cellStyle name="Normal 2" xfId="12" xr:uid="{00000000-0005-0000-0000-00000C000000}"/>
    <cellStyle name="Normal 2 2" xfId="25" xr:uid="{CAFD363E-BBC3-470D-A104-135B3B95F003}"/>
    <cellStyle name="Normal 3" xfId="15" xr:uid="{00000000-0005-0000-0000-00000D000000}"/>
    <cellStyle name="Note" xfId="19" builtinId="10"/>
    <cellStyle name="Note 2" xfId="16" xr:uid="{00000000-0005-0000-0000-00000F000000}"/>
    <cellStyle name="Percent" xfId="1" builtinId="5"/>
    <cellStyle name="Percent 2" xfId="18" xr:uid="{00000000-0005-0000-0000-000011000000}"/>
    <cellStyle name="حساب 2" xfId="10" xr:uid="{00000000-0005-0000-0000-000012000000}"/>
    <cellStyle name="عادي 2" xfId="5" xr:uid="{00000000-0005-0000-0000-000013000000}"/>
    <cellStyle name="عادي 2 2" xfId="21" xr:uid="{CF138DBA-2CDA-423A-99B0-618A9AC0E8F8}"/>
    <cellStyle name="عادي 2 3" xfId="26" xr:uid="{91E5D2CA-6099-4BF0-81D6-A9518C280B93}"/>
    <cellStyle name="ملاحظة 2" xfId="6" xr:uid="{00000000-0005-0000-0000-000014000000}"/>
    <cellStyle name="ملاحظة 2 2" xfId="22" xr:uid="{49A8E757-AC0D-4CA8-BFD9-E5447CB36E9E}"/>
    <cellStyle name="ملاحظة 2 3" xfId="27" xr:uid="{19F862E1-DE6A-46E9-A806-0B1B9D490AA8}"/>
  </cellStyles>
  <dxfs count="545">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F0"/>
        </patternFill>
      </fill>
    </dxf>
    <dxf>
      <fill>
        <patternFill>
          <bgColor rgb="FF00B050"/>
        </patternFill>
      </fill>
    </dxf>
    <dxf>
      <fill>
        <patternFill>
          <bgColor rgb="FF0070C0"/>
        </patternFill>
      </fill>
    </dxf>
    <dxf>
      <fill>
        <patternFill>
          <bgColor rgb="FFFF0000"/>
        </patternFill>
      </fill>
    </dxf>
    <dxf>
      <fill>
        <patternFill>
          <bgColor rgb="FF00B050"/>
        </patternFill>
      </fill>
    </dxf>
    <dxf>
      <fill>
        <patternFill>
          <bgColor rgb="FF0070C0"/>
        </patternFill>
      </fill>
    </dxf>
    <dxf>
      <fill>
        <patternFill>
          <bgColor rgb="FF00B0F0"/>
        </patternFill>
      </fill>
    </dxf>
    <dxf>
      <font>
        <color rgb="FF9C6500"/>
      </font>
      <fill>
        <patternFill>
          <bgColor rgb="FFFFEB9C"/>
        </patternFill>
      </fill>
    </dxf>
    <dxf>
      <fill>
        <patternFill>
          <bgColor rgb="FFFF0000"/>
        </patternFill>
      </fill>
    </dxf>
    <dxf>
      <fill>
        <patternFill>
          <bgColor rgb="FF0070C0"/>
        </patternFill>
      </fill>
    </dxf>
    <dxf>
      <fill>
        <patternFill>
          <bgColor rgb="FF00B050"/>
        </patternFill>
      </fill>
    </dxf>
    <dxf>
      <font>
        <color rgb="FF9C6500"/>
      </font>
      <fill>
        <patternFill>
          <bgColor rgb="FFFFEB9C"/>
        </patternFill>
      </fill>
    </dxf>
    <dxf>
      <fill>
        <patternFill>
          <bgColor rgb="FFFF0000"/>
        </patternFill>
      </fill>
    </dxf>
    <dxf>
      <fill>
        <patternFill>
          <bgColor rgb="FF00B0F0"/>
        </patternFill>
      </fill>
    </dxf>
    <dxf>
      <fill>
        <patternFill>
          <bgColor rgb="FF0070C0"/>
        </patternFill>
      </fill>
    </dxf>
    <dxf>
      <fill>
        <patternFill>
          <bgColor rgb="FF00B050"/>
        </patternFill>
      </fill>
    </dxf>
    <dxf>
      <font>
        <color rgb="FF9C6500"/>
      </font>
      <fill>
        <patternFill>
          <bgColor rgb="FFFFEB9C"/>
        </patternFill>
      </fill>
    </dxf>
    <dxf>
      <fill>
        <patternFill>
          <bgColor rgb="FFFF0000"/>
        </patternFill>
      </fill>
    </dxf>
    <dxf>
      <fill>
        <patternFill>
          <bgColor rgb="FF00B0F0"/>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F0"/>
        </patternFill>
      </fill>
    </dxf>
    <dxf>
      <fill>
        <patternFill>
          <bgColor rgb="FF00B050"/>
        </patternFill>
      </fill>
    </dxf>
    <dxf>
      <fill>
        <patternFill>
          <bgColor rgb="FF0070C0"/>
        </patternFill>
      </fill>
    </dxf>
    <dxf>
      <font>
        <color rgb="FF9C6500"/>
      </font>
      <fill>
        <patternFill>
          <bgColor rgb="FFFFEB9C"/>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bgColor theme="4"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FF0000"/>
        </patternFill>
      </fill>
    </dxf>
    <dxf>
      <fill>
        <patternFill>
          <bgColor rgb="FF0070C0"/>
        </patternFill>
      </fill>
    </dxf>
    <dxf>
      <font>
        <color rgb="FF9C6500"/>
      </font>
      <fill>
        <patternFill>
          <bgColor rgb="FFFFEB9C"/>
        </patternFill>
      </fill>
    </dxf>
    <dxf>
      <fill>
        <patternFill>
          <bgColor rgb="FF00B050"/>
        </patternFill>
      </fill>
    </dxf>
    <dxf>
      <fill>
        <patternFill>
          <bgColor rgb="FF00B0F0"/>
        </patternFill>
      </fill>
    </dxf>
    <dxf>
      <fill>
        <patternFill>
          <bgColor rgb="FFFF0000"/>
        </patternFill>
      </fill>
    </dxf>
    <dxf>
      <fill>
        <patternFill>
          <bgColor rgb="FF00B0F0"/>
        </patternFill>
      </fill>
    </dxf>
    <dxf>
      <fill>
        <patternFill>
          <bgColor rgb="FF0070C0"/>
        </patternFill>
      </fill>
    </dxf>
    <dxf>
      <fill>
        <patternFill>
          <bgColor rgb="FF00B050"/>
        </patternFill>
      </fill>
    </dxf>
    <dxf>
      <font>
        <color rgb="FF9C6500"/>
      </font>
      <fill>
        <patternFill>
          <bgColor rgb="FFFFEB9C"/>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0000"/>
        </patternFill>
      </fill>
    </dxf>
    <dxf>
      <font>
        <color rgb="FF9C6500"/>
      </font>
      <fill>
        <patternFill>
          <bgColor rgb="FFFFEB9C"/>
        </patternFill>
      </fill>
    </dxf>
    <dxf>
      <fill>
        <patternFill>
          <bgColor rgb="FFFF0000"/>
        </patternFill>
      </fill>
    </dxf>
    <dxf>
      <fill>
        <patternFill>
          <bgColor rgb="FF00B0F0"/>
        </patternFill>
      </fill>
    </dxf>
    <dxf>
      <fill>
        <patternFill>
          <bgColor rgb="FF0070C0"/>
        </patternFill>
      </fill>
    </dxf>
    <dxf>
      <fill>
        <patternFill>
          <bgColor rgb="FF00B050"/>
        </patternFill>
      </fill>
    </dxf>
    <dxf>
      <font>
        <color rgb="FF9C6500"/>
      </font>
      <fill>
        <patternFill>
          <bgColor rgb="FFFFEB9C"/>
        </patternFill>
      </fill>
    </dxf>
    <dxf>
      <fill>
        <patternFill>
          <bgColor rgb="FFFF0000"/>
        </patternFill>
      </fill>
    </dxf>
    <dxf>
      <fill>
        <patternFill>
          <bgColor rgb="FF00B0F0"/>
        </patternFill>
      </fill>
    </dxf>
    <dxf>
      <fill>
        <patternFill>
          <bgColor rgb="FF0070C0"/>
        </patternFill>
      </fill>
    </dxf>
    <dxf>
      <fill>
        <patternFill>
          <bgColor rgb="FF00B050"/>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ill>
        <patternFill>
          <bgColor rgb="FFFF0000"/>
        </patternFill>
      </fill>
    </dxf>
    <dxf>
      <fill>
        <patternFill>
          <bgColor rgb="FF00B0F0"/>
        </patternFill>
      </fill>
    </dxf>
    <dxf>
      <fill>
        <patternFill>
          <bgColor rgb="FF0070C0"/>
        </patternFill>
      </fill>
    </dxf>
    <dxf>
      <fill>
        <patternFill>
          <bgColor rgb="FF00B050"/>
        </patternFill>
      </fill>
    </dxf>
    <dxf>
      <font>
        <color rgb="FF9C6500"/>
      </font>
      <fill>
        <patternFill>
          <bgColor rgb="FFFFEB9C"/>
        </patternFill>
      </fill>
    </dxf>
    <dxf>
      <fill>
        <patternFill>
          <bgColor rgb="FF00B0F0"/>
        </patternFill>
      </fill>
    </dxf>
    <dxf>
      <fill>
        <patternFill>
          <bgColor rgb="FFFF0000"/>
        </patternFill>
      </fill>
    </dxf>
    <dxf>
      <fill>
        <patternFill>
          <bgColor rgb="FF0070C0"/>
        </patternFill>
      </fill>
    </dxf>
    <dxf>
      <fill>
        <patternFill>
          <bgColor rgb="FF00B050"/>
        </patternFill>
      </fill>
    </dxf>
    <dxf>
      <font>
        <color rgb="FF9C6500"/>
      </font>
      <fill>
        <patternFill>
          <bgColor rgb="FFFFEB9C"/>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70C0"/>
        </patternFill>
      </fill>
    </dxf>
    <dxf>
      <font>
        <color rgb="FF9C6500"/>
      </font>
      <fill>
        <patternFill>
          <bgColor rgb="FFFFEB9C"/>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0070C0"/>
        </patternFill>
      </fill>
    </dxf>
    <dxf>
      <fill>
        <patternFill>
          <bgColor rgb="FF00B050"/>
        </patternFill>
      </fill>
    </dxf>
    <dxf>
      <font>
        <color rgb="FF9C6500"/>
      </font>
      <fill>
        <patternFill>
          <bgColor rgb="FFFFEB9C"/>
        </patternFill>
      </fill>
    </dxf>
    <dxf>
      <font>
        <color rgb="FF9C6500"/>
      </font>
      <fill>
        <patternFill>
          <bgColor rgb="FFFFEB9C"/>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0070C0"/>
        </patternFill>
      </fill>
    </dxf>
    <dxf>
      <fill>
        <patternFill>
          <bgColor rgb="FF00B0F0"/>
        </patternFill>
      </fill>
    </dxf>
    <dxf>
      <font>
        <color rgb="FF9C6500"/>
      </font>
      <fill>
        <patternFill>
          <bgColor rgb="FFFFEB9C"/>
        </patternFill>
      </fill>
    </dxf>
    <dxf>
      <fill>
        <patternFill>
          <bgColor rgb="FF00B05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EB9C"/>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EB9C"/>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EB9C"/>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ill>
        <patternFill>
          <bgColor theme="4" tint="0.79998168889431442"/>
        </patternFill>
      </fill>
    </dxf>
    <dxf>
      <font>
        <color rgb="FF9C5700"/>
      </font>
      <fill>
        <patternFill>
          <bgColor rgb="FFFFEB9C"/>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EB9C"/>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EB9C"/>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EB9C"/>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EB9C"/>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ill>
        <patternFill>
          <bgColor theme="4" tint="0.79998168889431442"/>
        </patternFill>
      </fill>
    </dxf>
    <dxf>
      <font>
        <color rgb="FF9C5700"/>
      </font>
      <fill>
        <patternFill>
          <bgColor rgb="FFFFEB9C"/>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EB9C"/>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00B050"/>
        </patternFill>
      </fill>
    </dxf>
    <dxf>
      <font>
        <color rgb="FF9C6500"/>
      </font>
      <fill>
        <patternFill>
          <bgColor rgb="FFFFEB9C"/>
        </patternFill>
      </fill>
    </dxf>
    <dxf>
      <fill>
        <patternFill>
          <bgColor rgb="FFFF0000"/>
        </patternFill>
      </fill>
    </dxf>
    <dxf>
      <fill>
        <patternFill>
          <bgColor rgb="FF00B0F0"/>
        </patternFill>
      </fill>
    </dxf>
    <dxf>
      <fill>
        <patternFill>
          <bgColor rgb="FF0070C0"/>
        </patternFill>
      </fill>
    </dxf>
    <dxf>
      <fill>
        <patternFill>
          <bgColor rgb="FF00B050"/>
        </patternFill>
      </fill>
    </dxf>
    <dxf>
      <font>
        <color rgb="FF9C6500"/>
      </font>
      <fill>
        <patternFill>
          <bgColor rgb="FFFFEB9C"/>
        </patternFill>
      </fill>
    </dxf>
    <dxf>
      <fill>
        <patternFill>
          <bgColor rgb="FFFF0000"/>
        </patternFill>
      </fill>
    </dxf>
    <dxf>
      <fill>
        <patternFill>
          <bgColor rgb="FF00B0F0"/>
        </patternFill>
      </fill>
    </dxf>
    <dxf>
      <fill>
        <patternFill>
          <bgColor rgb="FF0070C0"/>
        </patternFill>
      </fill>
    </dxf>
    <dxf>
      <fill>
        <patternFill>
          <bgColor rgb="FF00B050"/>
        </patternFill>
      </fill>
    </dxf>
    <dxf>
      <font>
        <color rgb="FF9C6500"/>
      </font>
      <fill>
        <patternFill>
          <bgColor rgb="FFFFEB9C"/>
        </patternFill>
      </fill>
    </dxf>
    <dxf>
      <fill>
        <patternFill>
          <bgColor rgb="FFFF0000"/>
        </patternFill>
      </fill>
    </dxf>
    <dxf>
      <fill>
        <patternFill>
          <bgColor rgb="FF00B0F0"/>
        </patternFill>
      </fill>
    </dxf>
    <dxf>
      <fill>
        <patternFill>
          <bgColor rgb="FF0070C0"/>
        </patternFill>
      </fill>
    </dxf>
    <dxf>
      <fill>
        <patternFill>
          <bgColor rgb="FF00B050"/>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ill>
        <patternFill>
          <bgColor theme="4" tint="0.79998168889431442"/>
        </patternFill>
      </fill>
    </dxf>
    <dxf>
      <font>
        <color rgb="FF9C5700"/>
      </font>
      <fill>
        <patternFill>
          <bgColor rgb="FFFFEB9C"/>
        </patternFill>
      </fill>
    </dxf>
    <dxf>
      <fill>
        <patternFill>
          <bgColor rgb="FFFF0000"/>
        </patternFill>
      </fill>
    </dxf>
    <dxf>
      <fill>
        <patternFill>
          <bgColor rgb="FF00B0F0"/>
        </patternFill>
      </fill>
    </dxf>
    <dxf>
      <fill>
        <patternFill>
          <bgColor rgb="FF0070C0"/>
        </patternFill>
      </fill>
    </dxf>
    <dxf>
      <fill>
        <patternFill>
          <bgColor rgb="FF00B050"/>
        </patternFill>
      </fill>
    </dxf>
    <dxf>
      <font>
        <color rgb="FF9C6500"/>
      </font>
      <fill>
        <patternFill>
          <bgColor rgb="FFFFEB9C"/>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EB9C"/>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EB9C"/>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ill>
        <patternFill>
          <bgColor theme="4" tint="0.79998168889431442"/>
        </patternFill>
      </fill>
    </dxf>
    <dxf>
      <font>
        <color rgb="FF9C5700"/>
      </font>
      <fill>
        <patternFill>
          <bgColor rgb="FFFFEB9C"/>
        </patternFill>
      </fill>
    </dxf>
    <dxf>
      <fill>
        <patternFill>
          <bgColor rgb="FFFF0000"/>
        </patternFill>
      </fill>
    </dxf>
    <dxf>
      <fill>
        <patternFill>
          <bgColor rgb="FFFF0000"/>
        </patternFill>
      </fill>
    </dxf>
    <dxf>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EB9C"/>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EB9C"/>
        </patternFill>
      </fill>
    </dxf>
    <dxf>
      <fill>
        <patternFill>
          <bgColor rgb="FF00B0F0"/>
        </patternFill>
      </fill>
    </dxf>
    <dxf>
      <fill>
        <patternFill>
          <bgColor rgb="FFFF0000"/>
        </patternFill>
      </fill>
    </dxf>
    <dxf>
      <fill>
        <patternFill>
          <bgColor rgb="FF0070C0"/>
        </patternFill>
      </fill>
    </dxf>
    <dxf>
      <fill>
        <patternFill>
          <bgColor rgb="FF00B050"/>
        </patternFill>
      </fill>
    </dxf>
    <dxf>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5700"/>
      </font>
      <fill>
        <patternFill>
          <bgColor rgb="FFFFEB9C"/>
        </patternFill>
      </fill>
    </dxf>
    <dxf>
      <fill>
        <patternFill>
          <bgColor theme="4" tint="0.79998168889431442"/>
        </patternFill>
      </fill>
    </dxf>
    <dxf>
      <fill>
        <patternFill>
          <bgColor rgb="FFC6EFCE"/>
        </patternFill>
      </fill>
    </dxf>
    <dxf>
      <fill>
        <patternFill>
          <bgColor rgb="FFFF0000"/>
        </patternFill>
      </fill>
    </dxf>
    <dxf>
      <fill>
        <patternFill>
          <bgColor rgb="FF0070C0"/>
        </patternFill>
      </fill>
    </dxf>
    <dxf>
      <fill>
        <patternFill>
          <bgColor rgb="FF00B0F0"/>
        </patternFill>
      </fill>
    </dxf>
    <dxf>
      <fill>
        <patternFill>
          <bgColor rgb="FFFFEB9C"/>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70C0"/>
        </patternFill>
      </fill>
    </dxf>
    <dxf>
      <fill>
        <patternFill>
          <bgColor rgb="FF00B050"/>
        </patternFill>
      </fill>
    </dxf>
    <dxf>
      <fill>
        <patternFill>
          <bgColor rgb="FFFFEB9C"/>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EB9C"/>
        </patternFill>
      </fill>
    </dxf>
    <dxf>
      <fill>
        <patternFill>
          <bgColor rgb="FFFF0000"/>
        </patternFill>
      </fill>
    </dxf>
    <dxf>
      <fill>
        <patternFill>
          <bgColor rgb="FF00B050"/>
        </patternFill>
      </fill>
    </dxf>
    <dxf>
      <fill>
        <patternFill>
          <bgColor rgb="FF0070C0"/>
        </patternFill>
      </fill>
    </dxf>
    <dxf>
      <fill>
        <patternFill>
          <bgColor rgb="FF00B0F0"/>
        </patternFill>
      </fill>
    </dxf>
    <dxf>
      <font>
        <color rgb="FF9C6500"/>
      </font>
      <fill>
        <patternFill>
          <bgColor rgb="FFFFEB9C"/>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00B050"/>
        </patternFill>
      </fill>
    </dxf>
    <dxf>
      <font>
        <color rgb="FF9C6500"/>
      </font>
      <fill>
        <patternFill>
          <bgColor rgb="FFFFEB9C"/>
        </patternFill>
      </fill>
    </dxf>
    <dxf>
      <font>
        <color rgb="FF9C0006"/>
      </font>
      <fill>
        <patternFill>
          <bgColor rgb="FFFFC7CE"/>
        </patternFill>
      </fill>
    </dxf>
    <dxf>
      <fill>
        <patternFill>
          <bgColor rgb="FFFF0000"/>
        </patternFill>
      </fill>
    </dxf>
    <dxf>
      <fill>
        <patternFill>
          <bgColor rgb="FFFFEB9C"/>
        </patternFill>
      </fill>
    </dxf>
    <dxf>
      <fill>
        <patternFill>
          <bgColor rgb="FF00B050"/>
        </patternFill>
      </fill>
    </dxf>
    <dxf>
      <fill>
        <patternFill>
          <bgColor rgb="FF0070C0"/>
        </patternFill>
      </fill>
    </dxf>
    <dxf>
      <fill>
        <patternFill>
          <bgColor rgb="FF00B0F0"/>
        </patternFill>
      </fill>
    </dxf>
    <dxf>
      <font>
        <color rgb="FF9C6500"/>
      </font>
      <fill>
        <patternFill>
          <bgColor rgb="FFFFEB9C"/>
        </patternFill>
      </fill>
    </dxf>
    <dxf>
      <fill>
        <patternFill>
          <bgColor rgb="FFFF0000"/>
        </patternFill>
      </fill>
    </dxf>
    <dxf>
      <font>
        <color rgb="FF9C0006"/>
      </font>
      <fill>
        <patternFill>
          <bgColor rgb="FFFFC7CE"/>
        </patternFill>
      </fill>
    </dxf>
    <dxf>
      <fill>
        <patternFill>
          <bgColor rgb="FFFFC7CE"/>
        </patternFill>
      </fill>
    </dxf>
    <dxf>
      <fill>
        <patternFill>
          <bgColor theme="4" tint="0.79998168889431442"/>
        </patternFill>
      </fill>
    </dxf>
    <dxf>
      <font>
        <color rgb="FF9C5700"/>
      </font>
      <fill>
        <patternFill>
          <bgColor rgb="FFFFEB9C"/>
        </patternFill>
      </fill>
    </dxf>
    <dxf>
      <fill>
        <patternFill>
          <bgColor rgb="FFFFC7CE"/>
        </patternFill>
      </fill>
    </dxf>
    <dxf>
      <fill>
        <patternFill>
          <bgColor theme="4" tint="0.79998168889431442"/>
        </patternFill>
      </fill>
    </dxf>
    <dxf>
      <font>
        <color rgb="FF9C5700"/>
      </font>
      <fill>
        <patternFill>
          <bgColor rgb="FFFFEB9C"/>
        </patternFill>
      </fill>
    </dxf>
    <dxf>
      <fill>
        <patternFill>
          <bgColor rgb="FFFFC7CE"/>
        </patternFill>
      </fill>
    </dxf>
    <dxf>
      <fill>
        <patternFill>
          <bgColor rgb="FFFFC7CE"/>
        </patternFill>
      </fill>
    </dxf>
    <dxf>
      <fill>
        <patternFill>
          <bgColor theme="4" tint="0.79998168889431442"/>
        </patternFill>
      </fill>
    </dxf>
    <dxf>
      <font>
        <color rgb="FF9C5700"/>
      </font>
      <fill>
        <patternFill>
          <bgColor rgb="FFFFEB9C"/>
        </patternFill>
      </fill>
    </dxf>
    <dxf>
      <fill>
        <patternFill>
          <bgColor rgb="FFFFC7CE"/>
        </patternFill>
      </fill>
    </dxf>
    <dxf>
      <fill>
        <patternFill>
          <bgColor rgb="FFC6EFCE"/>
        </patternFill>
      </fill>
    </dxf>
    <dxf>
      <fill>
        <patternFill>
          <bgColor rgb="FFFFEB9C"/>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70C0"/>
        </patternFill>
      </fill>
    </dxf>
    <dxf>
      <fill>
        <patternFill>
          <bgColor rgb="FFFF0000"/>
        </patternFill>
      </fill>
    </dxf>
    <dxf>
      <fill>
        <patternFill>
          <bgColor rgb="FF00B0F0"/>
        </patternFill>
      </fill>
    </dxf>
    <dxf>
      <fill>
        <patternFill>
          <bgColor rgb="FFFFEB9C"/>
        </patternFill>
      </fill>
    </dxf>
    <dxf>
      <fill>
        <patternFill>
          <bgColor rgb="FF00B050"/>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EB9C"/>
        </patternFill>
      </fill>
    </dxf>
    <dxf>
      <fill>
        <patternFill>
          <bgColor rgb="FF00B050"/>
        </patternFill>
      </fill>
    </dxf>
    <dxf>
      <fill>
        <patternFill>
          <bgColor rgb="FF0070C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EB9C"/>
        </patternFill>
      </fill>
    </dxf>
    <dxf>
      <fill>
        <patternFill>
          <bgColor rgb="FFFF0000"/>
        </patternFill>
      </fill>
    </dxf>
    <dxf>
      <fill>
        <patternFill>
          <bgColor rgb="FF00B0F0"/>
        </patternFill>
      </fill>
    </dxf>
    <dxf>
      <fill>
        <patternFill>
          <bgColor rgb="FF0070C0"/>
        </patternFill>
      </fill>
    </dxf>
    <dxf>
      <fill>
        <patternFill>
          <bgColor rgb="FFFFEB9C"/>
        </patternFill>
      </fill>
    </dxf>
    <dxf>
      <fill>
        <patternFill>
          <bgColor rgb="FF00B050"/>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FF0000"/>
        </patternFill>
      </fill>
    </dxf>
    <dxf>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0000"/>
        </patternFill>
      </fill>
    </dxf>
    <dxf>
      <fill>
        <patternFill>
          <bgColor rgb="FFFFEB9C"/>
        </patternFill>
      </fill>
    </dxf>
    <dxf>
      <font>
        <color rgb="FF9C5700"/>
      </font>
      <fill>
        <patternFill>
          <bgColor rgb="FFFFEB9C"/>
        </patternFill>
      </fill>
    </dxf>
    <dxf>
      <fill>
        <patternFill>
          <bgColor rgb="FFFFC7CE"/>
        </patternFill>
      </fill>
    </dxf>
    <dxf>
      <fill>
        <patternFill>
          <bgColor theme="4" tint="0.79998168889431442"/>
        </patternFill>
      </fill>
    </dxf>
    <dxf>
      <fill>
        <patternFill>
          <bgColor theme="4" tint="0.79998168889431442"/>
        </patternFill>
      </fill>
    </dxf>
    <dxf>
      <font>
        <color rgb="FF9C5700"/>
      </font>
      <fill>
        <patternFill>
          <bgColor rgb="FFFFEB9C"/>
        </patternFill>
      </fill>
    </dxf>
    <dxf>
      <fill>
        <patternFill>
          <bgColor rgb="FFFFC7CE"/>
        </patternFill>
      </fill>
    </dxf>
    <dxf>
      <fill>
        <patternFill>
          <bgColor rgb="FFFFC7CE"/>
        </patternFill>
      </fill>
    </dxf>
    <dxf>
      <font>
        <color rgb="FF9C5700"/>
      </font>
      <fill>
        <patternFill>
          <bgColor rgb="FFFFEB9C"/>
        </patternFill>
      </fill>
    </dxf>
    <dxf>
      <fill>
        <patternFill>
          <bgColor theme="4" tint="0.79998168889431442"/>
        </patternFill>
      </fill>
    </dxf>
    <dxf>
      <fill>
        <patternFill>
          <bgColor rgb="FFFFC7CE"/>
        </patternFill>
      </fill>
    </dxf>
    <dxf>
      <fill>
        <patternFill>
          <bgColor theme="4" tint="0.79998168889431442"/>
        </patternFill>
      </fill>
    </dxf>
    <dxf>
      <font>
        <color rgb="FF9C5700"/>
      </font>
      <fill>
        <patternFill>
          <bgColor rgb="FFFFEB9C"/>
        </patternFill>
      </fill>
    </dxf>
    <dxf>
      <fill>
        <patternFill>
          <bgColor rgb="FFFFC7CE"/>
        </patternFill>
      </fill>
    </dxf>
    <dxf>
      <fill>
        <patternFill>
          <bgColor rgb="FFFFEB9C"/>
        </patternFill>
      </fill>
    </dxf>
    <dxf>
      <fill>
        <patternFill>
          <bgColor rgb="FFC6EFCE"/>
        </patternFill>
      </fill>
    </dxf>
    <dxf>
      <fill>
        <patternFill>
          <bgColor rgb="FFFF0000"/>
        </patternFill>
      </fill>
    </dxf>
    <dxf>
      <fill>
        <patternFill>
          <bgColor rgb="FF00B050"/>
        </patternFill>
      </fill>
    </dxf>
    <dxf>
      <fill>
        <patternFill>
          <bgColor rgb="FF0070C0"/>
        </patternFill>
      </fill>
    </dxf>
    <dxf>
      <fill>
        <patternFill>
          <bgColor rgb="FF00B0F0"/>
        </patternFill>
      </fill>
    </dxf>
    <dxf>
      <fill>
        <patternFill>
          <bgColor rgb="FFFFEB9C"/>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FF0000"/>
        </patternFill>
      </fill>
    </dxf>
    <dxf>
      <fill>
        <patternFill>
          <bgColor rgb="FF00B0F0"/>
        </patternFill>
      </fill>
    </dxf>
    <dxf>
      <fill>
        <patternFill>
          <bgColor rgb="FF00B0F0"/>
        </patternFill>
      </fill>
    </dxf>
    <dxf>
      <font>
        <color rgb="FF9C6500"/>
      </font>
      <fill>
        <patternFill>
          <bgColor rgb="FFFFEB9C"/>
        </patternFill>
      </fill>
    </dxf>
    <dxf>
      <fill>
        <patternFill>
          <bgColor rgb="FF00B050"/>
        </patternFill>
      </fill>
    </dxf>
    <dxf>
      <fill>
        <patternFill>
          <bgColor rgb="FF0070C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00B050"/>
        </patternFill>
      </fill>
    </dxf>
    <dxf>
      <font>
        <color rgb="FF9C6500"/>
      </font>
      <fill>
        <patternFill>
          <bgColor rgb="FFFFEB9C"/>
        </patternFill>
      </fill>
    </dxf>
    <dxf>
      <fill>
        <patternFill>
          <bgColor rgb="FF00B0F0"/>
        </patternFill>
      </fill>
    </dxf>
    <dxf>
      <fill>
        <patternFill>
          <bgColor rgb="FFFF0000"/>
        </patternFill>
      </fill>
    </dxf>
    <dxf>
      <fill>
        <patternFill>
          <bgColor rgb="FF0070C0"/>
        </patternFill>
      </fill>
    </dxf>
    <dxf>
      <fill>
        <patternFill>
          <bgColor rgb="FF00B050"/>
        </patternFill>
      </fill>
    </dxf>
    <dxf>
      <font>
        <color rgb="FF9C6500"/>
      </font>
      <fill>
        <patternFill>
          <bgColor rgb="FFFFEB9C"/>
        </patternFill>
      </fill>
    </dxf>
    <dxf>
      <fill>
        <patternFill>
          <bgColor rgb="FFFFC7CE"/>
        </patternFill>
      </fill>
    </dxf>
    <dxf>
      <fill>
        <patternFill>
          <bgColor theme="4" tint="0.79998168889431442"/>
        </patternFill>
      </fill>
    </dxf>
    <dxf>
      <font>
        <color rgb="FF9C5700"/>
      </font>
      <fill>
        <patternFill>
          <bgColor rgb="FFFFEB9C"/>
        </patternFill>
      </fill>
    </dxf>
    <dxf>
      <fill>
        <patternFill>
          <bgColor rgb="FFFFC7CE"/>
        </patternFill>
      </fill>
    </dxf>
    <dxf>
      <fill>
        <patternFill>
          <bgColor theme="4" tint="0.79998168889431442"/>
        </patternFill>
      </fill>
    </dxf>
    <dxf>
      <font>
        <color rgb="FF9C5700"/>
      </font>
      <fill>
        <patternFill>
          <bgColor rgb="FFFFEB9C"/>
        </patternFill>
      </fill>
    </dxf>
    <dxf>
      <fill>
        <patternFill>
          <bgColor rgb="FFFFC7CE"/>
        </patternFill>
      </fill>
    </dxf>
    <dxf>
      <fill>
        <patternFill>
          <bgColor theme="4" tint="0.79998168889431442"/>
        </patternFill>
      </fill>
    </dxf>
    <dxf>
      <font>
        <color rgb="FF9C5700"/>
      </font>
      <fill>
        <patternFill>
          <bgColor rgb="FFFFEB9C"/>
        </patternFill>
      </fill>
    </dxf>
    <dxf>
      <fill>
        <patternFill>
          <bgColor rgb="FFFFC7CE"/>
        </patternFill>
      </fill>
    </dxf>
    <dxf>
      <fill>
        <patternFill>
          <bgColor theme="4" tint="0.79998168889431442"/>
        </patternFill>
      </fill>
    </dxf>
    <dxf>
      <font>
        <color rgb="FF9C5700"/>
      </font>
      <fill>
        <patternFill>
          <bgColor rgb="FFFFEB9C"/>
        </patternFill>
      </fill>
    </dxf>
    <dxf>
      <fill>
        <patternFill>
          <bgColor rgb="FFFFC7CE"/>
        </patternFill>
      </fill>
    </dxf>
    <dxf>
      <fill>
        <patternFill>
          <bgColor theme="4" tint="0.79998168889431442"/>
        </patternFill>
      </fill>
    </dxf>
    <dxf>
      <font>
        <color rgb="FF9C5700"/>
      </font>
      <fill>
        <patternFill>
          <bgColor rgb="FFFFEB9C"/>
        </patternFill>
      </fill>
    </dxf>
    <dxf>
      <font>
        <color rgb="FF9C5700"/>
      </font>
      <fill>
        <patternFill>
          <bgColor rgb="FFFFEB9C"/>
        </patternFill>
      </fill>
    </dxf>
    <dxf>
      <fill>
        <patternFill>
          <bgColor theme="4" tint="0.79998168889431442"/>
        </patternFill>
      </fill>
    </dxf>
    <dxf>
      <fill>
        <patternFill>
          <bgColor rgb="FFFFC7CE"/>
        </patternFill>
      </fill>
    </dxf>
    <dxf>
      <fill>
        <patternFill>
          <bgColor rgb="FFFFEB9C"/>
        </patternFill>
      </fill>
    </dxf>
    <dxf>
      <fill>
        <patternFill>
          <bgColor rgb="FFC6EFCE"/>
        </patternFill>
      </fill>
    </dxf>
    <dxf>
      <fill>
        <patternFill>
          <bgColor rgb="FF00B050"/>
        </patternFill>
      </fill>
    </dxf>
    <dxf>
      <fill>
        <patternFill>
          <bgColor rgb="FF00B0F0"/>
        </patternFill>
      </fill>
    </dxf>
    <dxf>
      <fill>
        <patternFill>
          <bgColor rgb="FFFF0000"/>
        </patternFill>
      </fill>
    </dxf>
    <dxf>
      <fill>
        <patternFill>
          <bgColor rgb="FF0070C0"/>
        </patternFill>
      </fill>
    </dxf>
    <dxf>
      <font>
        <color rgb="FF9C6500"/>
      </font>
      <fill>
        <patternFill>
          <bgColor rgb="FFFFEB9C"/>
        </patternFill>
      </fill>
    </dxf>
    <dxf>
      <fill>
        <patternFill>
          <bgColor rgb="FFFFEB9C"/>
        </patternFill>
      </fill>
    </dxf>
    <dxf>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theme="4" tint="0.79998168889431442"/>
        </patternFill>
      </fill>
    </dxf>
    <dxf>
      <font>
        <color rgb="FF9C5700"/>
      </font>
      <fill>
        <patternFill>
          <bgColor rgb="FFFFEB9C"/>
        </patternFill>
      </fill>
    </dxf>
    <dxf>
      <fill>
        <patternFill>
          <bgColor rgb="FFFFC7CE"/>
        </patternFill>
      </fill>
    </dxf>
    <dxf>
      <fill>
        <patternFill>
          <bgColor rgb="FFFFEB9C"/>
        </patternFill>
      </fill>
    </dxf>
    <dxf>
      <fill>
        <patternFill>
          <bgColor rgb="FFC6EFCE"/>
        </patternFill>
      </fill>
    </dxf>
    <dxf>
      <fill>
        <patternFill>
          <bgColor rgb="FFFFEB9C"/>
        </patternFill>
      </fill>
    </dxf>
    <dxf>
      <font>
        <color rgb="FF9C5700"/>
      </font>
      <fill>
        <patternFill>
          <bgColor rgb="FFFFEB9C"/>
        </patternFill>
      </fill>
    </dxf>
    <dxf>
      <fill>
        <patternFill>
          <bgColor rgb="FFFF0000"/>
        </patternFill>
      </fill>
    </dxf>
    <dxf>
      <fill>
        <patternFill>
          <bgColor rgb="FF00B0F0"/>
        </patternFill>
      </fill>
    </dxf>
    <dxf>
      <fill>
        <patternFill>
          <bgColor rgb="FF0070C0"/>
        </patternFill>
      </fill>
    </dxf>
    <dxf>
      <font>
        <color theme="1"/>
      </font>
      <fill>
        <patternFill>
          <bgColor rgb="FF339933"/>
        </patternFill>
      </fill>
    </dxf>
    <dxf>
      <fill>
        <patternFill>
          <bgColor theme="4" tint="0.79998168889431442"/>
        </patternFill>
      </fill>
    </dxf>
    <dxf>
      <font>
        <color rgb="FF9C5700"/>
      </font>
      <fill>
        <patternFill>
          <bgColor rgb="FFFFEB9C"/>
        </patternFill>
      </fill>
    </dxf>
    <dxf>
      <font>
        <color rgb="FF9C5700"/>
      </font>
      <fill>
        <patternFill>
          <bgColor rgb="FFFFEB9C"/>
        </patternFill>
      </fill>
    </dxf>
  </dxfs>
  <tableStyles count="0" defaultTableStyle="TableStyleMedium2" defaultPivotStyle="PivotStyleLight16"/>
  <colors>
    <mruColors>
      <color rgb="FF006600"/>
      <color rgb="FFFF0000"/>
      <color rgb="FFFFEB9C"/>
      <color rgb="FFFFFFFF"/>
      <color rgb="FFFFC78F"/>
      <color rgb="FFFFC7CE"/>
      <color rgb="FFC6EFCE"/>
      <color rgb="FF00B0F0"/>
      <color rgb="FF0070C0"/>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Fie%20Alamri%20-%20Complaints%20Report%20Q2.2023...xlsx" TargetMode="External"/><Relationship Id="rId2" Type="http://schemas.openxmlformats.org/officeDocument/2006/relationships/externalLinkPath" Target="https://alhammadi0-my.sharepoint.com/personal/px_corporate_hh_med_sa/Documents/ATHEER%20&amp;%20SHAHAD/Complaints%20Report/Complaints%20Reports%20from%20New%20Staff/Fie%20Alamri%20-%20Complaints%20Report%20Q2.2023...xlsx" TargetMode="External"/><Relationship Id="rId1" Type="http://schemas.openxmlformats.org/officeDocument/2006/relationships/externalLinkPath" Target="/personal/px_corporate_hh_med_sa/Documents/ATHEER%20&amp;%20SHAHAD/Complaints%20Report/Complaints%20Reports%20from%20New%20Staff/Fie%20Alamri%20-%20Complaints%20Report%20Q2.2023...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Jul,Aug,Sep%202023%20-%20HWAIDA.xlsx" TargetMode="External"/><Relationship Id="rId2" Type="http://schemas.openxmlformats.org/officeDocument/2006/relationships/externalLinkPath" Target="https://alhammadi0-my.sharepoint.com/personal/px_corporate_hh_med_sa/Documents/ATHEER%20&amp;%20SHAHAD/Complaints%20Report/Complaints%20Reports%20from%20New%20Staff/Jul,Aug,Sep%202023%20-%20HWAIDA.xlsx" TargetMode="External"/><Relationship Id="rId1" Type="http://schemas.openxmlformats.org/officeDocument/2006/relationships/externalLinkPath" Target="/personal/px_corporate_hh_med_sa/Documents/ATHEER%20&amp;%20SHAHAD/Complaints%20Report/Complaints%20Reports%20from%20New%20Staff/Jul,Aug,Sep%202023%20-%20HWAIDA.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2023%20Q4%20-%20NOOR.xlsx" TargetMode="External"/><Relationship Id="rId2" Type="http://schemas.openxmlformats.org/officeDocument/2006/relationships/externalLinkPath" Target="https://alhammadi0-my.sharepoint.com/personal/px_corporate_hh_med_sa/Documents/ATHEER%20&amp;%20SHAHAD/Complaints%20Report/Complaints%20Reports%20from%20New%20Staff/2023%20Q4%20-%20NOOR.xlsx" TargetMode="External"/><Relationship Id="rId1" Type="http://schemas.openxmlformats.org/officeDocument/2006/relationships/externalLinkPath" Target="/personal/px_corporate_hh_med_sa/Documents/ATHEER%20&amp;%20SHAHAD/Complaints%20Report/Complaints%20Reports%20from%20New%20Staff/2023%20Q4%20-%20NOO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n.patientrelations04\Desktop\Fie's%202023\Fie's%20Complaints%20of%20JUNE%20202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patientrelations04\Desktop\Fie's%202023\Fie's%20Complaints%20of%20May%202023.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Users/n.pr012/OneDrive%20-%20Al%20Hammadi/Patient%20Experience%20Department/Final%20Reports%20-%20Complaints%20Portal/1.1.%20Complaints%20Reports/Complaints%20Report%20-%202025.xlsx" TargetMode="External"/><Relationship Id="rId1" Type="http://schemas.openxmlformats.org/officeDocument/2006/relationships/externalLinkPath" Target="/Users/n.pr012/OneDrive%20-%20Al%20Hammadi/Patient%20Experience%20Department/Final%20Reports%20-%20Complaints%20Portal/1.1.%20Complaints%20Reports/Complaints%20Report%20-%202025.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10.32.1.19/Patient%20Experience%20Department/Users/n.pr012/Downloads/2023%20JAN-JUN%20-%20REPORT.xlsx" TargetMode="External"/><Relationship Id="rId1" Type="http://schemas.openxmlformats.org/officeDocument/2006/relationships/externalLinkPath" Target="/10.32.1.19/Patient%20Experience%20Department/Users/n.pr012/Downloads/2023%20JAN-JUN%20-%20RE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ropdown"/>
      <sheetName val="April.2023"/>
      <sheetName val="April.2023 "/>
      <sheetName val="May.2023"/>
      <sheetName val="June.2023"/>
    </sheetNames>
    <sheetDataSet>
      <sheetData sheetId="0"/>
      <sheetData sheetId="1" refreshError="1"/>
      <sheetData sheetId="2" refreshError="1"/>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Jul"/>
      <sheetName val="Aug"/>
      <sheetName val="Seb"/>
      <sheetName val="Dropdown"/>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ropdown"/>
      <sheetName val="OCT"/>
      <sheetName val="NOV"/>
      <sheetName val="DEC"/>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ropDown"/>
      <sheetName val="JAN"/>
      <sheetName val="FEB"/>
      <sheetName val="MAR"/>
      <sheetName val="APR"/>
      <sheetName val="MAY"/>
      <sheetName val="JUN"/>
      <sheetName val="JUL"/>
      <sheetName val="AUG"/>
      <sheetName val="SEP"/>
      <sheetName val="OCT"/>
      <sheetName val="NOV"/>
      <sheetName val="DEC"/>
      <sheetName val="Rightful Side"/>
      <sheetName val="Sheet3"/>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ropdown"/>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60"/>
  <sheetViews>
    <sheetView zoomScale="85" zoomScaleNormal="85" workbookViewId="0">
      <selection activeCell="D1" sqref="D1:D1048576"/>
    </sheetView>
  </sheetViews>
  <sheetFormatPr defaultColWidth="9.140625" defaultRowHeight="15"/>
  <cols>
    <col min="1" max="1" width="23.28515625" style="93" bestFit="1" customWidth="1"/>
    <col min="2" max="2" width="18.42578125" style="93" bestFit="1" customWidth="1"/>
    <col min="3" max="6" width="9.140625" style="93"/>
    <col min="7" max="7" width="25" style="93" bestFit="1" customWidth="1"/>
    <col min="8" max="8" width="20.85546875" style="93" bestFit="1" customWidth="1"/>
    <col min="9" max="9" width="23" style="93" bestFit="1" customWidth="1"/>
    <col min="10" max="10" width="14.140625" style="93" customWidth="1"/>
    <col min="11" max="11" width="30.85546875" style="113" customWidth="1"/>
    <col min="12" max="12" width="33.42578125" style="113" customWidth="1"/>
    <col min="13" max="13" width="97.85546875" style="123" bestFit="1" customWidth="1"/>
    <col min="14" max="14" width="54.140625" style="119" customWidth="1"/>
    <col min="15" max="16384" width="9.140625" style="93"/>
  </cols>
  <sheetData>
    <row r="1" spans="1:14" ht="15" customHeight="1">
      <c r="A1" s="96" t="s">
        <v>0</v>
      </c>
      <c r="B1" s="93" t="s">
        <v>0</v>
      </c>
      <c r="G1" s="1007" t="s">
        <v>1</v>
      </c>
      <c r="H1" s="1007"/>
      <c r="I1" s="112" t="s">
        <v>2</v>
      </c>
      <c r="J1" s="112"/>
      <c r="K1" s="1007" t="s">
        <v>3</v>
      </c>
      <c r="L1" s="1007"/>
      <c r="M1" s="1007" t="s">
        <v>4</v>
      </c>
      <c r="N1" s="1007"/>
    </row>
    <row r="2" spans="1:14" ht="15" customHeight="1">
      <c r="A2" s="133" t="s">
        <v>5</v>
      </c>
      <c r="B2" s="93" t="s">
        <v>5</v>
      </c>
      <c r="G2" s="112" t="s">
        <v>6</v>
      </c>
      <c r="H2" s="112" t="s">
        <v>7</v>
      </c>
      <c r="I2" s="112" t="s">
        <v>6</v>
      </c>
      <c r="J2" s="112" t="s">
        <v>7</v>
      </c>
      <c r="K2" s="112" t="s">
        <v>6</v>
      </c>
      <c r="L2" s="112" t="s">
        <v>7</v>
      </c>
      <c r="M2" s="114" t="s">
        <v>6</v>
      </c>
      <c r="N2" s="114" t="s">
        <v>7</v>
      </c>
    </row>
    <row r="3" spans="1:14" ht="15.75" customHeight="1">
      <c r="A3" s="97" t="s">
        <v>8</v>
      </c>
      <c r="B3" s="93" t="s">
        <v>8</v>
      </c>
      <c r="G3" s="321" t="s">
        <v>9</v>
      </c>
      <c r="H3" s="321" t="s">
        <v>10</v>
      </c>
      <c r="I3" s="330" t="s">
        <v>11</v>
      </c>
      <c r="J3" s="322" t="s">
        <v>12</v>
      </c>
      <c r="K3" s="117" t="s">
        <v>13</v>
      </c>
      <c r="L3" s="113" t="s">
        <v>14</v>
      </c>
      <c r="M3" s="118" t="s">
        <v>15</v>
      </c>
      <c r="N3" s="119" t="s">
        <v>16</v>
      </c>
    </row>
    <row r="4" spans="1:14" ht="15.75">
      <c r="A4" s="98" t="s">
        <v>17</v>
      </c>
      <c r="B4" s="93" t="s">
        <v>17</v>
      </c>
      <c r="G4" s="321" t="s">
        <v>18</v>
      </c>
      <c r="H4" s="321" t="s">
        <v>19</v>
      </c>
      <c r="I4" s="321" t="s">
        <v>20</v>
      </c>
      <c r="J4" s="322" t="s">
        <v>21</v>
      </c>
      <c r="K4" s="117" t="s">
        <v>22</v>
      </c>
      <c r="L4" s="113" t="s">
        <v>23</v>
      </c>
      <c r="M4" s="118" t="s">
        <v>24</v>
      </c>
      <c r="N4" s="119" t="s">
        <v>25</v>
      </c>
    </row>
    <row r="5" spans="1:14" ht="15.75">
      <c r="A5" s="94" t="s">
        <v>26</v>
      </c>
      <c r="B5" s="109" t="s">
        <v>26</v>
      </c>
      <c r="G5" s="321" t="s">
        <v>27</v>
      </c>
      <c r="H5" s="321" t="s">
        <v>28</v>
      </c>
      <c r="I5" s="324" t="s">
        <v>29</v>
      </c>
      <c r="J5" s="322" t="s">
        <v>30</v>
      </c>
      <c r="K5" s="334" t="s">
        <v>31</v>
      </c>
      <c r="L5" s="113" t="s">
        <v>32</v>
      </c>
      <c r="M5" s="118" t="s">
        <v>33</v>
      </c>
      <c r="N5" s="119" t="s">
        <v>34</v>
      </c>
    </row>
    <row r="6" spans="1:14" ht="15.75">
      <c r="G6" s="113"/>
      <c r="H6" s="113"/>
      <c r="I6" s="330" t="s">
        <v>35</v>
      </c>
      <c r="J6" s="322" t="s">
        <v>36</v>
      </c>
      <c r="K6" s="334" t="s">
        <v>37</v>
      </c>
      <c r="L6" s="113" t="s">
        <v>38</v>
      </c>
      <c r="M6" s="118" t="s">
        <v>39</v>
      </c>
      <c r="N6" s="119" t="s">
        <v>40</v>
      </c>
    </row>
    <row r="7" spans="1:14" ht="15.75">
      <c r="G7" s="113"/>
      <c r="H7" s="113"/>
      <c r="I7" s="321" t="s">
        <v>41</v>
      </c>
      <c r="J7" s="322" t="s">
        <v>42</v>
      </c>
      <c r="K7" s="334" t="s">
        <v>43</v>
      </c>
      <c r="L7" s="113" t="s">
        <v>44</v>
      </c>
      <c r="M7" s="118" t="s">
        <v>45</v>
      </c>
      <c r="N7" s="119" t="s">
        <v>46</v>
      </c>
    </row>
    <row r="8" spans="1:14" ht="30">
      <c r="A8" s="99" t="s">
        <v>47</v>
      </c>
      <c r="B8" s="93" t="s">
        <v>47</v>
      </c>
      <c r="G8" s="113"/>
      <c r="H8" s="113"/>
      <c r="I8" s="324" t="s">
        <v>48</v>
      </c>
      <c r="J8" s="323" t="s">
        <v>49</v>
      </c>
      <c r="K8" s="331" t="s">
        <v>50</v>
      </c>
      <c r="L8" s="113" t="s">
        <v>51</v>
      </c>
      <c r="M8" s="118" t="s">
        <v>52</v>
      </c>
      <c r="N8" s="119" t="s">
        <v>53</v>
      </c>
    </row>
    <row r="9" spans="1:14">
      <c r="A9" s="100" t="s">
        <v>54</v>
      </c>
      <c r="B9" s="93" t="s">
        <v>54</v>
      </c>
      <c r="K9" s="115" t="s">
        <v>55</v>
      </c>
      <c r="L9" s="113" t="s">
        <v>56</v>
      </c>
      <c r="M9" s="118" t="s">
        <v>57</v>
      </c>
      <c r="N9" s="119" t="s">
        <v>58</v>
      </c>
    </row>
    <row r="10" spans="1:14" ht="30">
      <c r="A10" s="101" t="s">
        <v>59</v>
      </c>
      <c r="B10" s="93" t="s">
        <v>59</v>
      </c>
      <c r="K10" s="331" t="s">
        <v>60</v>
      </c>
      <c r="L10" s="113" t="s">
        <v>61</v>
      </c>
      <c r="M10" s="118" t="s">
        <v>62</v>
      </c>
      <c r="N10" s="119" t="s">
        <v>63</v>
      </c>
    </row>
    <row r="11" spans="1:14" ht="45">
      <c r="K11" s="331" t="s">
        <v>64</v>
      </c>
      <c r="L11" s="113" t="s">
        <v>65</v>
      </c>
      <c r="M11" s="118" t="s">
        <v>66</v>
      </c>
      <c r="N11" s="119" t="s">
        <v>67</v>
      </c>
    </row>
    <row r="12" spans="1:14">
      <c r="K12" s="330" t="s">
        <v>68</v>
      </c>
      <c r="L12" s="113" t="s">
        <v>69</v>
      </c>
      <c r="M12" s="118" t="s">
        <v>70</v>
      </c>
      <c r="N12" s="81" t="s">
        <v>71</v>
      </c>
    </row>
    <row r="13" spans="1:14">
      <c r="K13" s="330" t="s">
        <v>72</v>
      </c>
      <c r="L13" s="113" t="s">
        <v>73</v>
      </c>
      <c r="M13" s="118" t="s">
        <v>74</v>
      </c>
      <c r="N13" s="119" t="s">
        <v>75</v>
      </c>
    </row>
    <row r="14" spans="1:14" ht="30">
      <c r="K14" s="331" t="s">
        <v>76</v>
      </c>
      <c r="L14" s="122" t="s">
        <v>77</v>
      </c>
      <c r="M14" s="118" t="s">
        <v>78</v>
      </c>
      <c r="N14" s="119" t="s">
        <v>79</v>
      </c>
    </row>
    <row r="15" spans="1:14">
      <c r="K15" s="115" t="s">
        <v>80</v>
      </c>
      <c r="L15" s="113" t="s">
        <v>81</v>
      </c>
      <c r="M15" s="118" t="s">
        <v>82</v>
      </c>
      <c r="N15" s="119" t="s">
        <v>83</v>
      </c>
    </row>
    <row r="16" spans="1:14">
      <c r="A16" s="110" t="s">
        <v>84</v>
      </c>
      <c r="B16" s="109" t="s">
        <v>84</v>
      </c>
      <c r="K16" s="324" t="s">
        <v>85</v>
      </c>
      <c r="L16" s="113" t="s">
        <v>86</v>
      </c>
      <c r="M16" s="118" t="s">
        <v>87</v>
      </c>
      <c r="N16" s="119" t="s">
        <v>88</v>
      </c>
    </row>
    <row r="17" spans="1:14">
      <c r="A17" s="111" t="s">
        <v>89</v>
      </c>
      <c r="K17" s="330" t="s">
        <v>90</v>
      </c>
      <c r="L17" s="113" t="s">
        <v>91</v>
      </c>
      <c r="M17" s="118" t="s">
        <v>92</v>
      </c>
      <c r="N17" s="119" t="s">
        <v>93</v>
      </c>
    </row>
    <row r="18" spans="1:14">
      <c r="K18" s="115" t="s">
        <v>94</v>
      </c>
      <c r="L18" s="113" t="s">
        <v>95</v>
      </c>
      <c r="M18" s="118" t="s">
        <v>96</v>
      </c>
      <c r="N18" s="119" t="s">
        <v>97</v>
      </c>
    </row>
    <row r="19" spans="1:14" ht="30">
      <c r="K19" s="331" t="s">
        <v>98</v>
      </c>
      <c r="L19" t="s">
        <v>99</v>
      </c>
      <c r="M19" s="118" t="s">
        <v>100</v>
      </c>
      <c r="N19" s="119" t="s">
        <v>101</v>
      </c>
    </row>
    <row r="20" spans="1:14">
      <c r="K20" s="330" t="s">
        <v>102</v>
      </c>
      <c r="L20" t="s">
        <v>103</v>
      </c>
      <c r="M20" s="118" t="s">
        <v>104</v>
      </c>
      <c r="N20" s="119" t="s">
        <v>105</v>
      </c>
    </row>
    <row r="21" spans="1:14">
      <c r="A21" s="124" t="s">
        <v>1</v>
      </c>
      <c r="B21" s="93" t="s">
        <v>9</v>
      </c>
      <c r="K21" s="115" t="s">
        <v>106</v>
      </c>
      <c r="L21" s="113" t="s">
        <v>107</v>
      </c>
      <c r="M21" s="118" t="s">
        <v>108</v>
      </c>
      <c r="N21" s="119" t="s">
        <v>109</v>
      </c>
    </row>
    <row r="22" spans="1:14" ht="30">
      <c r="A22" s="115" t="s">
        <v>9</v>
      </c>
      <c r="B22" s="115" t="s">
        <v>10</v>
      </c>
      <c r="K22" s="331" t="s">
        <v>110</v>
      </c>
      <c r="L22" s="113" t="s">
        <v>111</v>
      </c>
      <c r="M22" s="118" t="s">
        <v>112</v>
      </c>
      <c r="N22" s="119" t="s">
        <v>113</v>
      </c>
    </row>
    <row r="23" spans="1:14" ht="30">
      <c r="A23" s="115" t="s">
        <v>18</v>
      </c>
      <c r="B23" s="115" t="s">
        <v>19</v>
      </c>
      <c r="K23" s="331" t="s">
        <v>114</v>
      </c>
      <c r="L23" s="113" t="s">
        <v>115</v>
      </c>
      <c r="M23" s="118" t="s">
        <v>116</v>
      </c>
      <c r="N23" s="119" t="s">
        <v>117</v>
      </c>
    </row>
    <row r="24" spans="1:14" ht="30">
      <c r="A24" s="115" t="s">
        <v>27</v>
      </c>
      <c r="B24" s="115" t="s">
        <v>28</v>
      </c>
      <c r="K24" s="121" t="s">
        <v>118</v>
      </c>
      <c r="L24" s="113" t="s">
        <v>119</v>
      </c>
      <c r="M24" s="118" t="s">
        <v>120</v>
      </c>
      <c r="N24" s="119" t="s">
        <v>121</v>
      </c>
    </row>
    <row r="25" spans="1:14" ht="30">
      <c r="K25" s="121" t="s">
        <v>122</v>
      </c>
      <c r="L25" s="113" t="s">
        <v>123</v>
      </c>
      <c r="M25" s="118" t="s">
        <v>124</v>
      </c>
      <c r="N25" s="119" t="s">
        <v>125</v>
      </c>
    </row>
    <row r="26" spans="1:14">
      <c r="K26" s="115" t="s">
        <v>126</v>
      </c>
      <c r="L26" s="113" t="s">
        <v>127</v>
      </c>
      <c r="M26" s="118" t="s">
        <v>128</v>
      </c>
      <c r="N26" s="119" t="s">
        <v>129</v>
      </c>
    </row>
    <row r="27" spans="1:14">
      <c r="A27" s="112" t="s">
        <v>2</v>
      </c>
      <c r="K27" s="115" t="s">
        <v>130</v>
      </c>
      <c r="L27" s="113" t="s">
        <v>131</v>
      </c>
      <c r="M27" s="118" t="s">
        <v>132</v>
      </c>
      <c r="N27" s="119" t="s">
        <v>133</v>
      </c>
    </row>
    <row r="28" spans="1:14">
      <c r="A28" s="115" t="s">
        <v>11</v>
      </c>
      <c r="B28" s="116" t="s">
        <v>12</v>
      </c>
      <c r="M28" s="118" t="s">
        <v>134</v>
      </c>
      <c r="N28" s="119" t="s">
        <v>135</v>
      </c>
    </row>
    <row r="29" spans="1:14">
      <c r="A29" s="115" t="s">
        <v>20</v>
      </c>
      <c r="B29" s="116" t="s">
        <v>21</v>
      </c>
      <c r="M29" s="118" t="s">
        <v>136</v>
      </c>
      <c r="N29" s="119" t="s">
        <v>137</v>
      </c>
    </row>
    <row r="30" spans="1:14">
      <c r="A30" s="115" t="s">
        <v>29</v>
      </c>
      <c r="B30" s="116" t="s">
        <v>30</v>
      </c>
      <c r="M30" s="118" t="s">
        <v>138</v>
      </c>
      <c r="N30" s="119" t="s">
        <v>139</v>
      </c>
    </row>
    <row r="31" spans="1:14">
      <c r="A31" s="115" t="s">
        <v>35</v>
      </c>
      <c r="B31" s="116" t="s">
        <v>36</v>
      </c>
      <c r="M31" s="118" t="s">
        <v>140</v>
      </c>
      <c r="N31" s="119" t="s">
        <v>141</v>
      </c>
    </row>
    <row r="32" spans="1:14">
      <c r="A32" s="115" t="s">
        <v>41</v>
      </c>
      <c r="B32" s="116" t="s">
        <v>42</v>
      </c>
      <c r="M32" s="118" t="s">
        <v>142</v>
      </c>
      <c r="N32" s="119" t="s">
        <v>143</v>
      </c>
    </row>
    <row r="33" spans="1:14">
      <c r="A33" s="115" t="s">
        <v>48</v>
      </c>
      <c r="B33" s="120" t="s">
        <v>49</v>
      </c>
      <c r="M33" s="118" t="s">
        <v>144</v>
      </c>
      <c r="N33" s="119" t="s">
        <v>145</v>
      </c>
    </row>
    <row r="34" spans="1:14">
      <c r="M34" s="118" t="s">
        <v>146</v>
      </c>
      <c r="N34" s="119" t="s">
        <v>147</v>
      </c>
    </row>
    <row r="35" spans="1:14">
      <c r="K35" s="115"/>
      <c r="L35" s="115"/>
      <c r="M35" s="118" t="s">
        <v>148</v>
      </c>
      <c r="N35" s="119" t="s">
        <v>149</v>
      </c>
    </row>
    <row r="36" spans="1:14">
      <c r="K36" s="121"/>
      <c r="L36" s="121"/>
      <c r="M36" s="118" t="s">
        <v>150</v>
      </c>
      <c r="N36" s="119" t="s">
        <v>151</v>
      </c>
    </row>
    <row r="37" spans="1:14">
      <c r="K37" s="121"/>
      <c r="L37" s="121"/>
      <c r="M37" s="118" t="s">
        <v>152</v>
      </c>
      <c r="N37" s="119" t="s">
        <v>153</v>
      </c>
    </row>
    <row r="38" spans="1:14">
      <c r="L38" s="115"/>
      <c r="M38" s="118" t="s">
        <v>154</v>
      </c>
      <c r="N38" s="119" t="s">
        <v>155</v>
      </c>
    </row>
    <row r="39" spans="1:14">
      <c r="L39" s="115"/>
      <c r="M39" s="118" t="s">
        <v>156</v>
      </c>
      <c r="N39" s="119" t="s">
        <v>157</v>
      </c>
    </row>
    <row r="40" spans="1:14">
      <c r="M40" s="118" t="s">
        <v>158</v>
      </c>
      <c r="N40" s="119" t="s">
        <v>159</v>
      </c>
    </row>
    <row r="41" spans="1:14">
      <c r="M41" s="118" t="s">
        <v>160</v>
      </c>
      <c r="N41" s="119" t="s">
        <v>161</v>
      </c>
    </row>
    <row r="42" spans="1:14">
      <c r="M42" s="118" t="s">
        <v>162</v>
      </c>
      <c r="N42" s="119" t="s">
        <v>163</v>
      </c>
    </row>
    <row r="43" spans="1:14">
      <c r="M43" s="118" t="s">
        <v>164</v>
      </c>
      <c r="N43" s="119" t="s">
        <v>165</v>
      </c>
    </row>
    <row r="44" spans="1:14">
      <c r="M44" s="118" t="s">
        <v>166</v>
      </c>
      <c r="N44" s="119" t="s">
        <v>167</v>
      </c>
    </row>
    <row r="45" spans="1:14">
      <c r="M45" s="118" t="s">
        <v>168</v>
      </c>
      <c r="N45" s="119" t="s">
        <v>169</v>
      </c>
    </row>
    <row r="46" spans="1:14">
      <c r="M46" s="118" t="s">
        <v>170</v>
      </c>
      <c r="N46" s="119" t="s">
        <v>171</v>
      </c>
    </row>
    <row r="47" spans="1:14">
      <c r="M47" s="118" t="s">
        <v>172</v>
      </c>
      <c r="N47" s="119" t="s">
        <v>173</v>
      </c>
    </row>
    <row r="48" spans="1:14">
      <c r="M48" s="118" t="s">
        <v>174</v>
      </c>
      <c r="N48" s="119" t="s">
        <v>175</v>
      </c>
    </row>
    <row r="49" spans="13:14">
      <c r="M49" s="118" t="s">
        <v>176</v>
      </c>
      <c r="N49" s="119" t="s">
        <v>177</v>
      </c>
    </row>
    <row r="50" spans="13:14">
      <c r="M50" s="118" t="s">
        <v>178</v>
      </c>
      <c r="N50" s="119" t="s">
        <v>179</v>
      </c>
    </row>
    <row r="51" spans="13:14">
      <c r="M51" s="118" t="s">
        <v>180</v>
      </c>
      <c r="N51" s="119" t="s">
        <v>181</v>
      </c>
    </row>
    <row r="52" spans="13:14">
      <c r="M52" s="118" t="s">
        <v>182</v>
      </c>
      <c r="N52" s="119" t="s">
        <v>183</v>
      </c>
    </row>
    <row r="53" spans="13:14">
      <c r="M53" s="118" t="s">
        <v>184</v>
      </c>
      <c r="N53" s="119" t="s">
        <v>185</v>
      </c>
    </row>
    <row r="54" spans="13:14">
      <c r="M54" s="118" t="s">
        <v>186</v>
      </c>
      <c r="N54" s="119" t="s">
        <v>187</v>
      </c>
    </row>
    <row r="55" spans="13:14">
      <c r="M55" s="118" t="s">
        <v>188</v>
      </c>
      <c r="N55" s="119" t="s">
        <v>189</v>
      </c>
    </row>
    <row r="56" spans="13:14">
      <c r="M56" s="118" t="s">
        <v>190</v>
      </c>
      <c r="N56" s="119" t="s">
        <v>191</v>
      </c>
    </row>
    <row r="57" spans="13:14">
      <c r="M57" s="118" t="s">
        <v>192</v>
      </c>
      <c r="N57" s="119" t="s">
        <v>193</v>
      </c>
    </row>
    <row r="58" spans="13:14">
      <c r="M58" s="118" t="s">
        <v>194</v>
      </c>
      <c r="N58" s="119" t="s">
        <v>195</v>
      </c>
    </row>
    <row r="59" spans="13:14">
      <c r="M59" s="118" t="s">
        <v>196</v>
      </c>
      <c r="N59" s="119" t="s">
        <v>197</v>
      </c>
    </row>
    <row r="60" spans="13:14">
      <c r="M60" s="118" t="s">
        <v>198</v>
      </c>
      <c r="N60" s="119" t="s">
        <v>199</v>
      </c>
    </row>
    <row r="61" spans="13:14">
      <c r="M61" s="118" t="s">
        <v>200</v>
      </c>
      <c r="N61" s="119" t="s">
        <v>201</v>
      </c>
    </row>
    <row r="62" spans="13:14">
      <c r="M62" s="118" t="s">
        <v>202</v>
      </c>
      <c r="N62" s="119" t="s">
        <v>203</v>
      </c>
    </row>
    <row r="63" spans="13:14">
      <c r="M63" s="118" t="s">
        <v>204</v>
      </c>
      <c r="N63" s="119" t="s">
        <v>205</v>
      </c>
    </row>
    <row r="64" spans="13:14">
      <c r="M64" s="118" t="s">
        <v>206</v>
      </c>
      <c r="N64" s="119" t="s">
        <v>207</v>
      </c>
    </row>
    <row r="65" spans="13:14">
      <c r="M65" s="118" t="s">
        <v>208</v>
      </c>
      <c r="N65" s="119" t="s">
        <v>209</v>
      </c>
    </row>
    <row r="66" spans="13:14">
      <c r="M66" s="118" t="s">
        <v>210</v>
      </c>
      <c r="N66" s="119" t="s">
        <v>211</v>
      </c>
    </row>
    <row r="67" spans="13:14">
      <c r="M67" s="118" t="s">
        <v>212</v>
      </c>
      <c r="N67" s="119" t="s">
        <v>213</v>
      </c>
    </row>
    <row r="68" spans="13:14">
      <c r="M68" s="118" t="s">
        <v>214</v>
      </c>
      <c r="N68" s="119" t="s">
        <v>215</v>
      </c>
    </row>
    <row r="69" spans="13:14">
      <c r="M69" s="118" t="s">
        <v>216</v>
      </c>
      <c r="N69" s="119" t="s">
        <v>217</v>
      </c>
    </row>
    <row r="70" spans="13:14">
      <c r="M70" s="118" t="s">
        <v>218</v>
      </c>
      <c r="N70" s="119" t="s">
        <v>219</v>
      </c>
    </row>
    <row r="71" spans="13:14">
      <c r="M71" s="118" t="s">
        <v>220</v>
      </c>
      <c r="N71" s="119" t="s">
        <v>221</v>
      </c>
    </row>
    <row r="72" spans="13:14">
      <c r="M72" s="118" t="s">
        <v>222</v>
      </c>
      <c r="N72" s="119" t="s">
        <v>223</v>
      </c>
    </row>
    <row r="73" spans="13:14">
      <c r="M73" s="118" t="s">
        <v>224</v>
      </c>
      <c r="N73" s="119" t="s">
        <v>225</v>
      </c>
    </row>
    <row r="74" spans="13:14">
      <c r="M74" s="118" t="s">
        <v>226</v>
      </c>
      <c r="N74" s="119" t="s">
        <v>227</v>
      </c>
    </row>
    <row r="75" spans="13:14">
      <c r="M75" s="118" t="s">
        <v>228</v>
      </c>
      <c r="N75" s="119" t="s">
        <v>229</v>
      </c>
    </row>
    <row r="76" spans="13:14">
      <c r="M76" s="118" t="s">
        <v>230</v>
      </c>
      <c r="N76" s="119" t="s">
        <v>231</v>
      </c>
    </row>
    <row r="77" spans="13:14">
      <c r="M77" s="118" t="s">
        <v>232</v>
      </c>
      <c r="N77" s="119" t="s">
        <v>233</v>
      </c>
    </row>
    <row r="78" spans="13:14">
      <c r="M78" s="118" t="s">
        <v>234</v>
      </c>
      <c r="N78" s="119" t="s">
        <v>235</v>
      </c>
    </row>
    <row r="79" spans="13:14">
      <c r="M79" s="118" t="s">
        <v>236</v>
      </c>
      <c r="N79" s="119" t="s">
        <v>237</v>
      </c>
    </row>
    <row r="80" spans="13:14">
      <c r="M80" s="118" t="s">
        <v>238</v>
      </c>
      <c r="N80" s="119" t="s">
        <v>239</v>
      </c>
    </row>
    <row r="81" spans="13:14">
      <c r="M81" s="118" t="s">
        <v>240</v>
      </c>
      <c r="N81" s="119" t="s">
        <v>241</v>
      </c>
    </row>
    <row r="82" spans="13:14">
      <c r="M82" s="118" t="s">
        <v>242</v>
      </c>
      <c r="N82" s="119" t="s">
        <v>243</v>
      </c>
    </row>
    <row r="83" spans="13:14">
      <c r="M83" s="118" t="s">
        <v>244</v>
      </c>
      <c r="N83" s="119" t="s">
        <v>245</v>
      </c>
    </row>
    <row r="84" spans="13:14">
      <c r="M84" s="118" t="s">
        <v>246</v>
      </c>
      <c r="N84" s="119" t="s">
        <v>247</v>
      </c>
    </row>
    <row r="85" spans="13:14">
      <c r="M85" s="118" t="s">
        <v>248</v>
      </c>
      <c r="N85" s="119" t="s">
        <v>249</v>
      </c>
    </row>
    <row r="86" spans="13:14">
      <c r="M86" s="118" t="s">
        <v>250</v>
      </c>
      <c r="N86" s="119" t="s">
        <v>251</v>
      </c>
    </row>
    <row r="87" spans="13:14">
      <c r="M87" s="118" t="s">
        <v>252</v>
      </c>
      <c r="N87" s="119" t="s">
        <v>253</v>
      </c>
    </row>
    <row r="88" spans="13:14">
      <c r="M88" s="118" t="s">
        <v>254</v>
      </c>
      <c r="N88" s="119" t="s">
        <v>255</v>
      </c>
    </row>
    <row r="89" spans="13:14">
      <c r="M89" s="118" t="s">
        <v>256</v>
      </c>
      <c r="N89" s="119" t="s">
        <v>257</v>
      </c>
    </row>
    <row r="90" spans="13:14">
      <c r="M90" s="118" t="s">
        <v>258</v>
      </c>
      <c r="N90" s="119" t="s">
        <v>259</v>
      </c>
    </row>
    <row r="91" spans="13:14">
      <c r="M91" s="118" t="s">
        <v>260</v>
      </c>
      <c r="N91" s="119" t="s">
        <v>261</v>
      </c>
    </row>
    <row r="92" spans="13:14">
      <c r="M92" s="118" t="s">
        <v>262</v>
      </c>
      <c r="N92" s="119" t="s">
        <v>263</v>
      </c>
    </row>
    <row r="93" spans="13:14">
      <c r="M93" s="118" t="s">
        <v>264</v>
      </c>
      <c r="N93" s="119" t="s">
        <v>265</v>
      </c>
    </row>
    <row r="94" spans="13:14">
      <c r="M94" s="118" t="s">
        <v>266</v>
      </c>
      <c r="N94" s="119" t="s">
        <v>267</v>
      </c>
    </row>
    <row r="95" spans="13:14">
      <c r="M95" s="118" t="s">
        <v>268</v>
      </c>
      <c r="N95" s="119" t="s">
        <v>269</v>
      </c>
    </row>
    <row r="96" spans="13:14">
      <c r="M96" s="118" t="s">
        <v>270</v>
      </c>
      <c r="N96" s="119" t="s">
        <v>271</v>
      </c>
    </row>
    <row r="97" spans="13:14">
      <c r="M97" s="118" t="s">
        <v>272</v>
      </c>
      <c r="N97" s="119" t="s">
        <v>273</v>
      </c>
    </row>
    <row r="98" spans="13:14">
      <c r="M98" s="118" t="s">
        <v>274</v>
      </c>
      <c r="N98" s="119" t="s">
        <v>275</v>
      </c>
    </row>
    <row r="99" spans="13:14">
      <c r="M99" s="118" t="s">
        <v>276</v>
      </c>
      <c r="N99" s="119" t="s">
        <v>277</v>
      </c>
    </row>
    <row r="100" spans="13:14">
      <c r="M100" s="118" t="s">
        <v>278</v>
      </c>
      <c r="N100" s="119" t="s">
        <v>279</v>
      </c>
    </row>
    <row r="101" spans="13:14">
      <c r="M101" s="118" t="s">
        <v>280</v>
      </c>
      <c r="N101" s="119" t="s">
        <v>281</v>
      </c>
    </row>
    <row r="102" spans="13:14">
      <c r="M102" s="118" t="s">
        <v>282</v>
      </c>
      <c r="N102" s="119" t="s">
        <v>283</v>
      </c>
    </row>
    <row r="103" spans="13:14">
      <c r="M103" s="118" t="s">
        <v>284</v>
      </c>
      <c r="N103" s="119" t="s">
        <v>285</v>
      </c>
    </row>
    <row r="104" spans="13:14">
      <c r="M104" s="118" t="s">
        <v>286</v>
      </c>
      <c r="N104" s="119" t="s">
        <v>287</v>
      </c>
    </row>
    <row r="105" spans="13:14">
      <c r="M105" s="118" t="s">
        <v>288</v>
      </c>
      <c r="N105" s="119" t="s">
        <v>289</v>
      </c>
    </row>
    <row r="106" spans="13:14">
      <c r="M106" s="118" t="s">
        <v>290</v>
      </c>
      <c r="N106" s="119" t="s">
        <v>291</v>
      </c>
    </row>
    <row r="107" spans="13:14">
      <c r="M107" s="118" t="s">
        <v>292</v>
      </c>
      <c r="N107" s="119" t="s">
        <v>293</v>
      </c>
    </row>
    <row r="108" spans="13:14">
      <c r="M108" s="118" t="s">
        <v>294</v>
      </c>
      <c r="N108" s="119" t="s">
        <v>295</v>
      </c>
    </row>
    <row r="109" spans="13:14">
      <c r="M109" s="118" t="s">
        <v>296</v>
      </c>
      <c r="N109" s="119" t="s">
        <v>297</v>
      </c>
    </row>
    <row r="110" spans="13:14">
      <c r="M110" s="118" t="s">
        <v>298</v>
      </c>
      <c r="N110" s="119" t="s">
        <v>299</v>
      </c>
    </row>
    <row r="111" spans="13:14">
      <c r="M111" s="118" t="s">
        <v>300</v>
      </c>
      <c r="N111" s="119" t="s">
        <v>301</v>
      </c>
    </row>
    <row r="112" spans="13:14">
      <c r="M112" s="118" t="s">
        <v>302</v>
      </c>
      <c r="N112" s="119" t="s">
        <v>303</v>
      </c>
    </row>
    <row r="113" spans="13:14">
      <c r="M113" s="118" t="s">
        <v>304</v>
      </c>
      <c r="N113" s="119" t="s">
        <v>305</v>
      </c>
    </row>
    <row r="114" spans="13:14">
      <c r="M114" s="118" t="s">
        <v>306</v>
      </c>
      <c r="N114" s="119" t="s">
        <v>307</v>
      </c>
    </row>
    <row r="115" spans="13:14">
      <c r="M115" s="118" t="s">
        <v>308</v>
      </c>
      <c r="N115" s="119" t="s">
        <v>309</v>
      </c>
    </row>
    <row r="116" spans="13:14">
      <c r="M116" s="118" t="s">
        <v>310</v>
      </c>
      <c r="N116" s="119" t="s">
        <v>311</v>
      </c>
    </row>
    <row r="117" spans="13:14">
      <c r="M117" s="118" t="s">
        <v>312</v>
      </c>
      <c r="N117" s="119" t="s">
        <v>313</v>
      </c>
    </row>
    <row r="118" spans="13:14">
      <c r="M118" s="118" t="s">
        <v>314</v>
      </c>
      <c r="N118" s="119" t="s">
        <v>315</v>
      </c>
    </row>
    <row r="119" spans="13:14">
      <c r="M119" s="118" t="s">
        <v>316</v>
      </c>
      <c r="N119" s="119" t="s">
        <v>317</v>
      </c>
    </row>
    <row r="120" spans="13:14">
      <c r="M120" s="118" t="s">
        <v>318</v>
      </c>
      <c r="N120" s="119" t="s">
        <v>319</v>
      </c>
    </row>
    <row r="121" spans="13:14">
      <c r="M121" s="118" t="s">
        <v>320</v>
      </c>
      <c r="N121" s="119" t="s">
        <v>321</v>
      </c>
    </row>
    <row r="122" spans="13:14">
      <c r="M122" s="118" t="s">
        <v>322</v>
      </c>
      <c r="N122" s="119" t="s">
        <v>323</v>
      </c>
    </row>
    <row r="123" spans="13:14">
      <c r="M123" s="118" t="s">
        <v>324</v>
      </c>
      <c r="N123" s="119" t="s">
        <v>325</v>
      </c>
    </row>
    <row r="124" spans="13:14">
      <c r="M124" s="118" t="s">
        <v>326</v>
      </c>
      <c r="N124" s="119" t="s">
        <v>327</v>
      </c>
    </row>
    <row r="125" spans="13:14">
      <c r="M125" s="118" t="s">
        <v>328</v>
      </c>
      <c r="N125" s="81" t="s">
        <v>329</v>
      </c>
    </row>
    <row r="126" spans="13:14">
      <c r="M126" s="118" t="s">
        <v>330</v>
      </c>
      <c r="N126" s="119" t="s">
        <v>331</v>
      </c>
    </row>
    <row r="127" spans="13:14">
      <c r="M127" s="118" t="s">
        <v>332</v>
      </c>
      <c r="N127" s="119" t="s">
        <v>333</v>
      </c>
    </row>
    <row r="128" spans="13:14">
      <c r="M128" s="118" t="s">
        <v>334</v>
      </c>
      <c r="N128" s="119" t="s">
        <v>335</v>
      </c>
    </row>
    <row r="129" spans="13:14">
      <c r="M129" s="118" t="s">
        <v>336</v>
      </c>
      <c r="N129" s="119" t="s">
        <v>337</v>
      </c>
    </row>
    <row r="130" spans="13:14">
      <c r="M130" s="118" t="s">
        <v>338</v>
      </c>
      <c r="N130" s="119" t="s">
        <v>339</v>
      </c>
    </row>
    <row r="131" spans="13:14">
      <c r="M131" s="118" t="s">
        <v>340</v>
      </c>
      <c r="N131" s="119" t="s">
        <v>341</v>
      </c>
    </row>
    <row r="132" spans="13:14">
      <c r="M132" s="118" t="s">
        <v>342</v>
      </c>
      <c r="N132" s="119" t="s">
        <v>343</v>
      </c>
    </row>
    <row r="133" spans="13:14">
      <c r="M133" s="118" t="s">
        <v>344</v>
      </c>
      <c r="N133" s="119" t="s">
        <v>345</v>
      </c>
    </row>
    <row r="134" spans="13:14">
      <c r="M134" s="118" t="s">
        <v>346</v>
      </c>
      <c r="N134" s="119" t="s">
        <v>347</v>
      </c>
    </row>
    <row r="135" spans="13:14">
      <c r="M135" s="118" t="s">
        <v>348</v>
      </c>
      <c r="N135" s="119" t="s">
        <v>349</v>
      </c>
    </row>
    <row r="136" spans="13:14">
      <c r="M136" s="118" t="s">
        <v>350</v>
      </c>
      <c r="N136" s="119" t="s">
        <v>351</v>
      </c>
    </row>
    <row r="137" spans="13:14">
      <c r="M137" s="118" t="s">
        <v>352</v>
      </c>
      <c r="N137" s="119" t="s">
        <v>353</v>
      </c>
    </row>
    <row r="138" spans="13:14">
      <c r="M138" s="118" t="s">
        <v>354</v>
      </c>
      <c r="N138" s="119" t="s">
        <v>355</v>
      </c>
    </row>
    <row r="139" spans="13:14">
      <c r="M139" s="118" t="s">
        <v>356</v>
      </c>
      <c r="N139" s="119" t="s">
        <v>357</v>
      </c>
    </row>
    <row r="140" spans="13:14">
      <c r="M140" s="118" t="s">
        <v>358</v>
      </c>
      <c r="N140" s="119" t="s">
        <v>359</v>
      </c>
    </row>
    <row r="141" spans="13:14">
      <c r="M141" s="118" t="s">
        <v>360</v>
      </c>
      <c r="N141" s="119" t="s">
        <v>361</v>
      </c>
    </row>
    <row r="142" spans="13:14">
      <c r="M142" s="118" t="s">
        <v>362</v>
      </c>
      <c r="N142" s="119" t="s">
        <v>363</v>
      </c>
    </row>
    <row r="143" spans="13:14">
      <c r="M143" s="118" t="s">
        <v>364</v>
      </c>
      <c r="N143" s="119" t="s">
        <v>365</v>
      </c>
    </row>
    <row r="144" spans="13:14">
      <c r="M144" s="118" t="s">
        <v>366</v>
      </c>
      <c r="N144" s="81" t="s">
        <v>367</v>
      </c>
    </row>
    <row r="145" spans="13:14">
      <c r="M145" s="118" t="s">
        <v>368</v>
      </c>
      <c r="N145" s="81" t="s">
        <v>369</v>
      </c>
    </row>
    <row r="146" spans="13:14">
      <c r="M146" s="118" t="s">
        <v>370</v>
      </c>
      <c r="N146" s="119" t="s">
        <v>371</v>
      </c>
    </row>
    <row r="147" spans="13:14">
      <c r="M147" s="118" t="s">
        <v>372</v>
      </c>
      <c r="N147" s="119" t="s">
        <v>373</v>
      </c>
    </row>
    <row r="148" spans="13:14">
      <c r="M148" s="118" t="s">
        <v>374</v>
      </c>
      <c r="N148" s="119" t="s">
        <v>375</v>
      </c>
    </row>
    <row r="149" spans="13:14">
      <c r="M149" s="118" t="s">
        <v>376</v>
      </c>
      <c r="N149" s="119" t="s">
        <v>377</v>
      </c>
    </row>
    <row r="150" spans="13:14">
      <c r="M150" s="118" t="s">
        <v>378</v>
      </c>
      <c r="N150" s="119" t="s">
        <v>379</v>
      </c>
    </row>
    <row r="151" spans="13:14">
      <c r="M151" s="118" t="s">
        <v>380</v>
      </c>
      <c r="N151" s="119" t="s">
        <v>381</v>
      </c>
    </row>
    <row r="152" spans="13:14">
      <c r="M152" s="118" t="s">
        <v>382</v>
      </c>
      <c r="N152" s="119" t="s">
        <v>383</v>
      </c>
    </row>
    <row r="153" spans="13:14">
      <c r="M153" s="118" t="s">
        <v>384</v>
      </c>
      <c r="N153" s="119" t="s">
        <v>385</v>
      </c>
    </row>
    <row r="154" spans="13:14">
      <c r="M154" s="118" t="s">
        <v>386</v>
      </c>
      <c r="N154" s="119" t="s">
        <v>387</v>
      </c>
    </row>
    <row r="155" spans="13:14">
      <c r="M155" s="118" t="s">
        <v>388</v>
      </c>
      <c r="N155" s="119" t="s">
        <v>389</v>
      </c>
    </row>
    <row r="156" spans="13:14">
      <c r="M156" s="118" t="s">
        <v>390</v>
      </c>
      <c r="N156" s="119" t="s">
        <v>391</v>
      </c>
    </row>
    <row r="157" spans="13:14">
      <c r="M157" s="118" t="s">
        <v>392</v>
      </c>
      <c r="N157" s="81" t="s">
        <v>393</v>
      </c>
    </row>
    <row r="158" spans="13:14">
      <c r="M158" s="118" t="s">
        <v>394</v>
      </c>
      <c r="N158" s="119" t="s">
        <v>395</v>
      </c>
    </row>
    <row r="159" spans="13:14">
      <c r="M159" s="118" t="s">
        <v>396</v>
      </c>
      <c r="N159" s="119" t="s">
        <v>397</v>
      </c>
    </row>
    <row r="160" spans="13:14">
      <c r="M160" s="118" t="s">
        <v>398</v>
      </c>
      <c r="N160" s="81" t="s">
        <v>399</v>
      </c>
    </row>
  </sheetData>
  <dataConsolidate>
    <dataRefs count="1">
      <dataRef ref="A16" sheet="Dropdown"/>
    </dataRefs>
  </dataConsolidate>
  <mergeCells count="3">
    <mergeCell ref="G1:H1"/>
    <mergeCell ref="K1:L1"/>
    <mergeCell ref="M1:N1"/>
  </mergeCells>
  <conditionalFormatting sqref="A5">
    <cfRule type="cellIs" dxfId="544" priority="47" operator="equal">
      <formula>$A$5</formula>
    </cfRule>
  </conditionalFormatting>
  <conditionalFormatting sqref="A16:A17">
    <cfRule type="cellIs" dxfId="543" priority="45" operator="equal">
      <formula>"Patient"</formula>
    </cfRule>
    <cfRule type="cellIs" dxfId="542" priority="46" operator="equal">
      <formula>"Hospital"</formula>
    </cfRule>
  </conditionalFormatting>
  <conditionalFormatting sqref="B1">
    <cfRule type="cellIs" dxfId="541" priority="57" operator="equal">
      <formula>$A$1</formula>
    </cfRule>
  </conditionalFormatting>
  <conditionalFormatting sqref="B2">
    <cfRule type="cellIs" dxfId="540" priority="56" operator="equal">
      <formula>$B$2</formula>
    </cfRule>
  </conditionalFormatting>
  <conditionalFormatting sqref="B3">
    <cfRule type="cellIs" dxfId="539" priority="55" operator="equal">
      <formula>$B$3</formula>
    </cfRule>
  </conditionalFormatting>
  <conditionalFormatting sqref="B4">
    <cfRule type="cellIs" dxfId="538" priority="54" operator="equal">
      <formula>$B$4</formula>
    </cfRule>
  </conditionalFormatting>
  <conditionalFormatting sqref="B5">
    <cfRule type="cellIs" dxfId="537" priority="48" operator="equal">
      <formula>$B$5</formula>
    </cfRule>
    <cfRule type="cellIs" dxfId="536" priority="49" operator="equal">
      <formula>$B$5</formula>
    </cfRule>
  </conditionalFormatting>
  <conditionalFormatting sqref="B8">
    <cfRule type="cellIs" dxfId="535" priority="52" operator="equal">
      <formula>$B$8</formula>
    </cfRule>
  </conditionalFormatting>
  <conditionalFormatting sqref="B9">
    <cfRule type="cellIs" dxfId="534" priority="51" operator="equal">
      <formula>$B$9</formula>
    </cfRule>
  </conditionalFormatting>
  <conditionalFormatting sqref="B10">
    <cfRule type="cellIs" dxfId="533" priority="50" operator="equal">
      <formula>$B$10</formula>
    </cfRule>
  </conditionalFormatting>
  <conditionalFormatting sqref="B16">
    <cfRule type="cellIs" dxfId="532" priority="43" operator="equal">
      <formula>"Patient"</formula>
    </cfRule>
    <cfRule type="cellIs" dxfId="531" priority="44" operator="equal">
      <formula>"Hospital"</formula>
    </cfRule>
  </conditionalFormatting>
  <conditionalFormatting sqref="B28:B33">
    <cfRule type="cellIs" dxfId="530" priority="42" operator="equal">
      <formula>1</formula>
    </cfRule>
  </conditionalFormatting>
  <conditionalFormatting sqref="I2:N2 L3:N9 L10:L27 M10:N28 K29:N34 M35:N39 K38:K39 K40:N160">
    <cfRule type="cellIs" dxfId="529" priority="7" operator="equal">
      <formula>1</formula>
    </cfRule>
  </conditionalFormatting>
  <conditionalFormatting sqref="J3:J8">
    <cfRule type="cellIs" dxfId="528" priority="8" operator="equal">
      <formula>1</formula>
    </cfRule>
  </conditionalFormatting>
  <conditionalFormatting sqref="K1:K2 K29:K34 K38:K1048576">
    <cfRule type="cellIs" priority="6" operator="equal">
      <formula>"1.1,1.2,1.3"</formula>
    </cfRule>
  </conditionalFormatting>
  <conditionalFormatting sqref="K3:K7">
    <cfRule type="cellIs" dxfId="527" priority="1" operator="equal">
      <formula>$C$3</formula>
    </cfRule>
    <cfRule type="cellIs" dxfId="526" priority="2" operator="equal">
      <formula>"quality"</formula>
    </cfRule>
    <cfRule type="cellIs" dxfId="525" priority="3" operator="equal">
      <formula>1</formula>
    </cfRule>
    <cfRule type="containsText" priority="4" operator="containsText" text="quality ">
      <formula>NOT(ISERROR(SEARCH("quality ",K3)))</formula>
    </cfRule>
    <cfRule type="colorScale" priority="5">
      <colorScale>
        <cfvo type="min"/>
        <cfvo type="percentile" val="50"/>
        <cfvo type="max"/>
        <color rgb="FF63BE7B"/>
        <color rgb="FFFFEB84"/>
        <color rgb="FFF8696B"/>
      </colorScale>
    </cfRule>
  </conditionalFormatting>
  <dataValidations disablePrompts="1" count="4">
    <dataValidation type="list" allowBlank="1" showInputMessage="1" showErrorMessage="1" sqref="B1:B5" xr:uid="{00000000-0002-0000-0000-000000000000}">
      <formula1>$A$1:$A$5</formula1>
    </dataValidation>
    <dataValidation type="list" allowBlank="1" showInputMessage="1" showErrorMessage="1" sqref="B8:B10" xr:uid="{00000000-0002-0000-0000-000001000000}">
      <formula1>$A$8:$A$10</formula1>
    </dataValidation>
    <dataValidation type="list" allowBlank="1" showInputMessage="1" showErrorMessage="1" sqref="B16" xr:uid="{00000000-0002-0000-0000-000002000000}">
      <formula1>$A$16:$A$17</formula1>
    </dataValidation>
    <dataValidation type="list" allowBlank="1" showInputMessage="1" showErrorMessage="1" sqref="B21" xr:uid="{00000000-0002-0000-0000-000003000000}">
      <formula1>$A$22:$A$24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F406E-5292-4F94-9782-F5BC4A2FE508}">
  <dimension ref="A1:GN148"/>
  <sheetViews>
    <sheetView zoomScale="55" zoomScaleNormal="55" workbookViewId="0">
      <selection activeCell="CP50" sqref="CP50"/>
    </sheetView>
  </sheetViews>
  <sheetFormatPr defaultColWidth="9.5703125" defaultRowHeight="15"/>
  <cols>
    <col min="1" max="1" width="11.140625" style="162" bestFit="1" customWidth="1"/>
    <col min="2" max="2" width="12.140625" style="162" customWidth="1"/>
    <col min="3" max="3" width="13.28515625" style="162" customWidth="1"/>
    <col min="4" max="4" width="16.5703125" style="162" bestFit="1" customWidth="1"/>
    <col min="5" max="5" width="19" style="162" bestFit="1" customWidth="1"/>
    <col min="6" max="6" width="15.42578125" style="162" bestFit="1" customWidth="1"/>
    <col min="7" max="7" width="17.7109375" style="162" customWidth="1"/>
    <col min="8" max="8" width="29.140625" style="162" bestFit="1" customWidth="1"/>
    <col min="9" max="9" width="28.140625" style="162" bestFit="1" customWidth="1"/>
    <col min="10" max="10" width="18" style="162" customWidth="1"/>
    <col min="11" max="11" width="16.42578125" style="162" bestFit="1" customWidth="1"/>
    <col min="12" max="12" width="28.42578125" style="162" customWidth="1"/>
    <col min="13" max="13" width="12.5703125" style="162" customWidth="1"/>
    <col min="14" max="14" width="16" style="162" customWidth="1"/>
    <col min="15" max="15" width="28.7109375" style="803" customWidth="1"/>
    <col min="16" max="16" width="20.5703125" style="162" customWidth="1"/>
    <col min="17" max="17" width="39.42578125" style="162" customWidth="1"/>
    <col min="18" max="18" width="17.85546875" style="162" customWidth="1"/>
    <col min="19" max="19" width="16.42578125" style="162" customWidth="1"/>
    <col min="20" max="20" width="28.7109375" style="162" customWidth="1"/>
    <col min="21" max="21" width="12.5703125" style="162" customWidth="1"/>
    <col min="22" max="22" width="16" style="162" customWidth="1"/>
    <col min="23" max="23" width="28.140625" style="162" customWidth="1"/>
    <col min="24" max="24" width="27.42578125" style="162" customWidth="1"/>
    <col min="25" max="25" width="13.7109375" style="162" customWidth="1"/>
    <col min="26" max="26" width="16" style="162" customWidth="1"/>
    <col min="27" max="27" width="26.140625" style="162" customWidth="1"/>
    <col min="28" max="28" width="28.28515625" style="162" customWidth="1"/>
    <col min="29" max="29" width="12.7109375" style="162" customWidth="1"/>
    <col min="30" max="30" width="16" style="162" customWidth="1"/>
    <col min="31" max="31" width="25" style="162" customWidth="1"/>
    <col min="32" max="32" width="28.28515625" style="162" customWidth="1"/>
    <col min="33" max="33" width="14.42578125" style="162" customWidth="1"/>
    <col min="34" max="35" width="16" style="162" customWidth="1"/>
    <col min="36" max="36" width="26" style="162" customWidth="1"/>
    <col min="37" max="37" width="29.5703125" style="162" customWidth="1"/>
    <col min="38" max="38" width="9.5703125" style="162"/>
    <col min="39" max="39" width="16" style="162" customWidth="1"/>
    <col min="40" max="40" width="26.140625" style="162" customWidth="1"/>
    <col min="41" max="41" width="36.7109375" style="162" customWidth="1"/>
    <col min="42" max="42" width="11.85546875" style="162" bestFit="1" customWidth="1"/>
    <col min="43" max="43" width="24.7109375" style="162" bestFit="1" customWidth="1"/>
    <col min="44" max="44" width="36.7109375" style="162" customWidth="1"/>
    <col min="45" max="45" width="28.7109375" style="162" customWidth="1"/>
    <col min="46" max="46" width="15.5703125" style="162" customWidth="1"/>
    <col min="47" max="47" width="31.140625" style="162" customWidth="1"/>
    <col min="48" max="48" width="10.42578125" style="162" customWidth="1"/>
    <col min="49" max="49" width="50.7109375" style="162" customWidth="1"/>
    <col min="50" max="53" width="28.42578125" style="162" customWidth="1"/>
    <col min="54" max="54" width="33.7109375" style="162" customWidth="1"/>
    <col min="55" max="55" width="30" style="162" customWidth="1"/>
    <col min="56" max="56" width="32.5703125" style="162" bestFit="1" customWidth="1"/>
    <col min="57" max="57" width="27.140625" style="162" bestFit="1" customWidth="1"/>
    <col min="58" max="58" width="37.7109375" style="162" customWidth="1"/>
    <col min="59" max="60" width="9.5703125" style="162"/>
    <col min="61" max="61" width="24.28515625" style="162" customWidth="1"/>
    <col min="62" max="62" width="27.140625" style="162" bestFit="1" customWidth="1"/>
    <col min="63" max="63" width="18.5703125" style="162" bestFit="1" customWidth="1"/>
    <col min="64" max="64" width="16.7109375" style="162" bestFit="1" customWidth="1"/>
    <col min="65" max="65" width="16.28515625" style="162" customWidth="1"/>
    <col min="66" max="66" width="21.85546875" style="162" bestFit="1" customWidth="1"/>
    <col min="67" max="67" width="19.7109375" style="162" bestFit="1" customWidth="1"/>
    <col min="68" max="68" width="20.7109375" style="162" bestFit="1" customWidth="1"/>
    <col min="69" max="69" width="14.7109375" style="162" customWidth="1"/>
    <col min="70" max="70" width="17.5703125" style="162" bestFit="1" customWidth="1"/>
    <col min="71" max="71" width="9.5703125" style="162"/>
    <col min="72" max="72" width="16" style="162" customWidth="1"/>
    <col min="73" max="73" width="15" style="162" bestFit="1" customWidth="1"/>
    <col min="74" max="74" width="15.28515625" style="162" bestFit="1" customWidth="1"/>
    <col min="75" max="75" width="18.140625" style="162" customWidth="1"/>
    <col min="76" max="76" width="16.42578125" style="162" customWidth="1"/>
    <col min="77" max="77" width="18.7109375" style="162" bestFit="1" customWidth="1"/>
    <col min="78" max="78" width="18.85546875" style="162" bestFit="1" customWidth="1"/>
    <col min="79" max="79" width="20.7109375" style="162" bestFit="1" customWidth="1"/>
    <col min="80" max="80" width="20.28515625" style="162" bestFit="1" customWidth="1"/>
    <col min="81" max="81" width="16.140625" style="162" customWidth="1"/>
    <col min="82" max="82" width="9.5703125" style="162"/>
    <col min="83" max="83" width="20.5703125" style="162" customWidth="1"/>
    <col min="84" max="84" width="23.140625" style="162" bestFit="1" customWidth="1"/>
    <col min="85" max="85" width="15" style="162" bestFit="1" customWidth="1"/>
    <col min="86" max="86" width="16.28515625" style="162" bestFit="1" customWidth="1"/>
    <col min="87" max="88" width="15" style="162" bestFit="1" customWidth="1"/>
    <col min="89" max="89" width="20" style="162" bestFit="1" customWidth="1"/>
    <col min="90" max="90" width="20.7109375" style="162" bestFit="1" customWidth="1"/>
    <col min="91" max="91" width="20.28515625" style="162" bestFit="1" customWidth="1"/>
    <col min="92" max="92" width="12.28515625" style="162" bestFit="1" customWidth="1"/>
    <col min="93" max="93" width="9.5703125" style="162"/>
    <col min="94" max="94" width="17" style="162" bestFit="1" customWidth="1"/>
    <col min="95" max="95" width="23.140625" style="162" bestFit="1" customWidth="1"/>
    <col min="96" max="96" width="15" style="162" bestFit="1" customWidth="1"/>
    <col min="97" max="97" width="22.140625" style="162" customWidth="1"/>
    <col min="98" max="98" width="14.42578125" style="162" customWidth="1"/>
    <col min="99" max="99" width="25.140625" style="162" bestFit="1" customWidth="1"/>
    <col min="100" max="100" width="18.28515625" style="162" bestFit="1" customWidth="1"/>
    <col min="101" max="101" width="20.7109375" style="162" customWidth="1"/>
    <col min="102" max="102" width="21.42578125" style="162" bestFit="1" customWidth="1"/>
    <col min="103" max="103" width="19.140625" style="162" bestFit="1" customWidth="1"/>
    <col min="104" max="105" width="19.85546875" style="162" bestFit="1" customWidth="1"/>
    <col min="106" max="16384" width="9.5703125" style="162"/>
  </cols>
  <sheetData>
    <row r="1" spans="1:196" ht="36.75" customHeight="1">
      <c r="A1" s="1170" t="s">
        <v>400</v>
      </c>
      <c r="B1" s="1170" t="s">
        <v>401</v>
      </c>
      <c r="C1" s="1173" t="s">
        <v>402</v>
      </c>
      <c r="D1" s="1168" t="s">
        <v>403</v>
      </c>
      <c r="E1" s="1168" t="s">
        <v>404</v>
      </c>
      <c r="F1" s="1168" t="s">
        <v>405</v>
      </c>
      <c r="G1" s="1168" t="s">
        <v>406</v>
      </c>
      <c r="H1" s="1168" t="s">
        <v>407</v>
      </c>
      <c r="I1" s="1168" t="s">
        <v>408</v>
      </c>
      <c r="J1" s="1168" t="s">
        <v>409</v>
      </c>
      <c r="K1" s="759" t="s">
        <v>410</v>
      </c>
      <c r="L1" s="1158" t="s">
        <v>411</v>
      </c>
      <c r="M1" s="1159"/>
      <c r="N1" s="980" t="s">
        <v>412</v>
      </c>
      <c r="O1" s="1158" t="s">
        <v>413</v>
      </c>
      <c r="P1" s="1159"/>
      <c r="Q1" s="1158" t="s">
        <v>414</v>
      </c>
      <c r="R1" s="1159"/>
      <c r="S1" s="980" t="s">
        <v>412</v>
      </c>
      <c r="T1" s="1158" t="s">
        <v>415</v>
      </c>
      <c r="U1" s="1159"/>
      <c r="V1" s="980" t="s">
        <v>412</v>
      </c>
      <c r="W1" s="999" t="s">
        <v>416</v>
      </c>
      <c r="X1" s="1164" t="s">
        <v>417</v>
      </c>
      <c r="Y1" s="1165"/>
      <c r="Z1" s="980" t="s">
        <v>412</v>
      </c>
      <c r="AA1" s="1166" t="s">
        <v>418</v>
      </c>
      <c r="AB1" s="1160" t="s">
        <v>419</v>
      </c>
      <c r="AC1" s="1161"/>
      <c r="AD1" s="980" t="s">
        <v>412</v>
      </c>
      <c r="AE1" s="1166" t="s">
        <v>420</v>
      </c>
      <c r="AF1" s="1160" t="s">
        <v>421</v>
      </c>
      <c r="AG1" s="1161"/>
      <c r="AH1" s="980" t="s">
        <v>412</v>
      </c>
      <c r="AI1" s="1162" t="s">
        <v>422</v>
      </c>
      <c r="AJ1" s="988" t="s">
        <v>423</v>
      </c>
      <c r="AK1" s="1160" t="s">
        <v>424</v>
      </c>
      <c r="AL1" s="1161"/>
      <c r="AM1" s="980" t="s">
        <v>412</v>
      </c>
      <c r="AN1" s="988" t="s">
        <v>425</v>
      </c>
      <c r="AO1" s="1158" t="s">
        <v>426</v>
      </c>
      <c r="AP1" s="1159"/>
      <c r="AQ1" s="988" t="s">
        <v>427</v>
      </c>
      <c r="AR1" s="1160" t="s">
        <v>428</v>
      </c>
      <c r="AS1" s="1161"/>
      <c r="AT1" s="980" t="s">
        <v>412</v>
      </c>
      <c r="AU1" s="993" t="s">
        <v>429</v>
      </c>
      <c r="AV1" s="1154" t="s">
        <v>430</v>
      </c>
      <c r="AW1" s="1156" t="s">
        <v>431</v>
      </c>
      <c r="AX1" s="1154" t="s">
        <v>432</v>
      </c>
      <c r="AY1" s="1154" t="s">
        <v>2</v>
      </c>
      <c r="AZ1" s="1154" t="s">
        <v>3</v>
      </c>
      <c r="BA1" s="1154" t="s">
        <v>4</v>
      </c>
      <c r="BB1" s="1150" t="s">
        <v>433</v>
      </c>
      <c r="BC1" s="1150" t="s">
        <v>434</v>
      </c>
      <c r="BD1" s="1152" t="s">
        <v>435</v>
      </c>
      <c r="BE1" s="1152" t="s">
        <v>436</v>
      </c>
      <c r="BF1" s="1152" t="s">
        <v>437</v>
      </c>
      <c r="BG1" s="760"/>
      <c r="BH1" s="760"/>
      <c r="BI1" s="760"/>
      <c r="BJ1" s="978" t="s">
        <v>402</v>
      </c>
      <c r="BK1" s="976" t="s">
        <v>403</v>
      </c>
      <c r="BL1" s="976" t="s">
        <v>404</v>
      </c>
      <c r="BM1" s="976" t="s">
        <v>405</v>
      </c>
      <c r="BN1" s="976" t="s">
        <v>406</v>
      </c>
      <c r="BO1" s="976" t="s">
        <v>407</v>
      </c>
      <c r="BP1" s="978" t="s">
        <v>408</v>
      </c>
      <c r="BQ1" s="976" t="s">
        <v>409</v>
      </c>
      <c r="BR1" s="980" t="s">
        <v>410</v>
      </c>
      <c r="BS1" s="760"/>
      <c r="BT1" s="760"/>
      <c r="BU1" s="978" t="s">
        <v>402</v>
      </c>
      <c r="BV1" s="976" t="s">
        <v>403</v>
      </c>
      <c r="BW1" s="976" t="s">
        <v>404</v>
      </c>
      <c r="BX1" s="976" t="s">
        <v>405</v>
      </c>
      <c r="BY1" s="976" t="s">
        <v>406</v>
      </c>
      <c r="BZ1" s="976" t="s">
        <v>407</v>
      </c>
      <c r="CA1" s="978" t="s">
        <v>408</v>
      </c>
      <c r="CB1" s="976" t="s">
        <v>409</v>
      </c>
      <c r="CC1" s="980" t="s">
        <v>410</v>
      </c>
      <c r="CD1" s="760"/>
      <c r="CE1" s="760"/>
      <c r="CF1" s="978" t="s">
        <v>402</v>
      </c>
      <c r="CG1" s="976" t="s">
        <v>403</v>
      </c>
      <c r="CH1" s="976" t="s">
        <v>404</v>
      </c>
      <c r="CI1" s="976" t="s">
        <v>405</v>
      </c>
      <c r="CJ1" s="976" t="s">
        <v>406</v>
      </c>
      <c r="CK1" s="976" t="s">
        <v>407</v>
      </c>
      <c r="CL1" s="978" t="s">
        <v>408</v>
      </c>
      <c r="CM1" s="976" t="s">
        <v>409</v>
      </c>
      <c r="CN1" s="980" t="s">
        <v>410</v>
      </c>
      <c r="CO1" s="760"/>
      <c r="CP1" s="760"/>
      <c r="CQ1" s="978" t="s">
        <v>402</v>
      </c>
      <c r="CR1" s="976" t="s">
        <v>403</v>
      </c>
      <c r="CS1" s="976" t="s">
        <v>404</v>
      </c>
      <c r="CT1" s="976" t="s">
        <v>405</v>
      </c>
      <c r="CU1" s="976" t="s">
        <v>406</v>
      </c>
      <c r="CV1" s="976" t="s">
        <v>407</v>
      </c>
      <c r="CW1" s="978" t="s">
        <v>408</v>
      </c>
      <c r="CX1" s="976" t="s">
        <v>409</v>
      </c>
      <c r="CY1" s="980" t="s">
        <v>410</v>
      </c>
      <c r="CZ1" s="760"/>
      <c r="DA1" s="760"/>
      <c r="DB1" s="760"/>
      <c r="DC1" s="760"/>
      <c r="DD1" s="760"/>
      <c r="DE1" s="760"/>
      <c r="DF1" s="760"/>
      <c r="DG1" s="760"/>
      <c r="DH1" s="760"/>
      <c r="DI1" s="760"/>
      <c r="DJ1" s="760"/>
      <c r="DK1" s="760"/>
      <c r="DL1" s="760"/>
      <c r="DM1" s="760"/>
      <c r="DN1" s="760"/>
      <c r="DO1" s="760"/>
      <c r="DP1" s="760"/>
      <c r="DQ1" s="760"/>
      <c r="DR1" s="760"/>
      <c r="DS1" s="760"/>
      <c r="DT1" s="760"/>
      <c r="DU1" s="760"/>
      <c r="DV1" s="760"/>
      <c r="DW1" s="760"/>
      <c r="DX1" s="760"/>
      <c r="DY1" s="760"/>
      <c r="DZ1" s="760"/>
      <c r="EA1" s="760"/>
      <c r="EB1" s="760"/>
      <c r="EC1" s="760"/>
      <c r="ED1" s="760"/>
      <c r="EE1" s="760"/>
      <c r="EF1" s="760"/>
      <c r="EG1" s="760"/>
      <c r="EH1" s="760"/>
      <c r="EI1" s="760"/>
      <c r="EJ1" s="760"/>
      <c r="EK1" s="760"/>
      <c r="EL1" s="760"/>
      <c r="EM1" s="760"/>
      <c r="EN1" s="760"/>
      <c r="EO1" s="760"/>
      <c r="EP1" s="760"/>
      <c r="EQ1" s="760"/>
      <c r="ER1" s="760"/>
      <c r="ES1" s="760"/>
      <c r="ET1" s="760"/>
      <c r="EU1" s="760"/>
      <c r="EV1" s="760"/>
      <c r="EW1" s="760"/>
      <c r="EX1" s="760"/>
      <c r="EY1" s="760"/>
      <c r="EZ1" s="760"/>
      <c r="FA1" s="760"/>
      <c r="FB1" s="760"/>
      <c r="FC1" s="760"/>
      <c r="FD1" s="760"/>
      <c r="FE1" s="760"/>
      <c r="FF1" s="760"/>
      <c r="FG1" s="760"/>
      <c r="FH1" s="760"/>
      <c r="FI1" s="760"/>
      <c r="FJ1" s="760"/>
      <c r="FK1" s="760"/>
      <c r="FL1" s="760"/>
      <c r="FM1" s="760"/>
      <c r="FN1" s="760"/>
      <c r="FO1" s="760"/>
      <c r="FP1" s="760"/>
      <c r="FQ1" s="760"/>
      <c r="FR1" s="760"/>
      <c r="FS1" s="760"/>
      <c r="FT1" s="760"/>
      <c r="FU1" s="760"/>
      <c r="FV1" s="760"/>
      <c r="FW1" s="760"/>
      <c r="FX1" s="760"/>
      <c r="FY1" s="760"/>
      <c r="FZ1" s="760"/>
      <c r="GA1" s="760"/>
      <c r="GB1" s="760"/>
      <c r="GC1" s="760"/>
      <c r="GD1" s="760"/>
      <c r="GE1" s="760"/>
      <c r="GF1" s="760"/>
      <c r="GG1" s="760"/>
      <c r="GH1" s="760"/>
      <c r="GI1" s="760"/>
      <c r="GJ1" s="760"/>
      <c r="GK1" s="760"/>
      <c r="GL1" s="760"/>
      <c r="GM1" s="760"/>
      <c r="GN1" s="760"/>
    </row>
    <row r="2" spans="1:196" ht="12.75" customHeight="1">
      <c r="A2" s="1171"/>
      <c r="B2" s="1172"/>
      <c r="C2" s="1174"/>
      <c r="D2" s="1169"/>
      <c r="E2" s="1169"/>
      <c r="F2" s="1169"/>
      <c r="G2" s="1169"/>
      <c r="H2" s="1169"/>
      <c r="I2" s="1169"/>
      <c r="J2" s="1169"/>
      <c r="K2" s="761" t="s">
        <v>410</v>
      </c>
      <c r="L2" s="762" t="s">
        <v>438</v>
      </c>
      <c r="M2" s="763" t="s">
        <v>439</v>
      </c>
      <c r="N2" s="1148"/>
      <c r="O2" s="764" t="s">
        <v>438</v>
      </c>
      <c r="P2" s="765" t="s">
        <v>439</v>
      </c>
      <c r="Q2" s="762" t="s">
        <v>438</v>
      </c>
      <c r="R2" s="763" t="s">
        <v>439</v>
      </c>
      <c r="S2" s="1148"/>
      <c r="T2" s="762" t="s">
        <v>438</v>
      </c>
      <c r="U2" s="763" t="s">
        <v>439</v>
      </c>
      <c r="V2" s="1148"/>
      <c r="W2" s="1000"/>
      <c r="X2" s="762" t="s">
        <v>438</v>
      </c>
      <c r="Y2" s="763" t="s">
        <v>439</v>
      </c>
      <c r="Z2" s="1148"/>
      <c r="AA2" s="1167"/>
      <c r="AB2" s="762" t="s">
        <v>438</v>
      </c>
      <c r="AC2" s="763" t="s">
        <v>439</v>
      </c>
      <c r="AD2" s="1148"/>
      <c r="AE2" s="1167"/>
      <c r="AF2" s="762" t="s">
        <v>438</v>
      </c>
      <c r="AG2" s="763" t="s">
        <v>439</v>
      </c>
      <c r="AH2" s="1148"/>
      <c r="AI2" s="1163"/>
      <c r="AJ2" s="989"/>
      <c r="AK2" s="762" t="s">
        <v>438</v>
      </c>
      <c r="AL2" s="763" t="s">
        <v>439</v>
      </c>
      <c r="AM2" s="1148"/>
      <c r="AN2" s="989"/>
      <c r="AO2" s="762" t="s">
        <v>438</v>
      </c>
      <c r="AP2" s="763" t="s">
        <v>439</v>
      </c>
      <c r="AQ2" s="989"/>
      <c r="AR2" s="762" t="s">
        <v>438</v>
      </c>
      <c r="AS2" s="763" t="s">
        <v>439</v>
      </c>
      <c r="AT2" s="1148"/>
      <c r="AU2" s="994"/>
      <c r="AV2" s="1155"/>
      <c r="AW2" s="1157"/>
      <c r="AX2" s="1155"/>
      <c r="AY2" s="1155"/>
      <c r="AZ2" s="1155"/>
      <c r="BA2" s="1155"/>
      <c r="BB2" s="1151"/>
      <c r="BC2" s="1151"/>
      <c r="BD2" s="1153"/>
      <c r="BE2" s="1153"/>
      <c r="BF2" s="1153"/>
      <c r="BG2" s="760"/>
      <c r="BH2" s="760"/>
      <c r="BI2" s="760"/>
      <c r="BJ2" s="1147"/>
      <c r="BK2" s="1146"/>
      <c r="BL2" s="1146"/>
      <c r="BM2" s="1146"/>
      <c r="BN2" s="1146"/>
      <c r="BO2" s="1146"/>
      <c r="BP2" s="1147"/>
      <c r="BQ2" s="1146"/>
      <c r="BR2" s="1148"/>
      <c r="BS2" s="760"/>
      <c r="BT2" s="760"/>
      <c r="BU2" s="1147"/>
      <c r="BV2" s="1146"/>
      <c r="BW2" s="1146"/>
      <c r="BX2" s="1146"/>
      <c r="BY2" s="1146"/>
      <c r="BZ2" s="1146"/>
      <c r="CA2" s="1147"/>
      <c r="CB2" s="1146"/>
      <c r="CC2" s="1148"/>
      <c r="CD2" s="760"/>
      <c r="CE2" s="760"/>
      <c r="CF2" s="1147"/>
      <c r="CG2" s="1146"/>
      <c r="CH2" s="1146"/>
      <c r="CI2" s="1146"/>
      <c r="CJ2" s="1146"/>
      <c r="CK2" s="1146"/>
      <c r="CL2" s="1147"/>
      <c r="CM2" s="1146"/>
      <c r="CN2" s="1148"/>
      <c r="CO2" s="760"/>
      <c r="CP2" s="760"/>
      <c r="CQ2" s="1147"/>
      <c r="CR2" s="1146"/>
      <c r="CS2" s="1146"/>
      <c r="CT2" s="1146"/>
      <c r="CU2" s="1146"/>
      <c r="CV2" s="1146"/>
      <c r="CW2" s="1147"/>
      <c r="CX2" s="1146"/>
      <c r="CY2" s="1148"/>
      <c r="CZ2" s="760"/>
      <c r="DA2" s="760"/>
      <c r="DB2" s="760"/>
      <c r="DC2" s="760"/>
      <c r="DD2" s="760"/>
      <c r="DE2" s="760"/>
      <c r="DF2" s="760"/>
      <c r="DG2" s="760"/>
      <c r="DH2" s="760"/>
      <c r="DI2" s="760"/>
      <c r="DJ2" s="760"/>
      <c r="DK2" s="760"/>
      <c r="DL2" s="760"/>
      <c r="DM2" s="760"/>
      <c r="DN2" s="760"/>
      <c r="DO2" s="760"/>
      <c r="DP2" s="760"/>
      <c r="DQ2" s="760"/>
      <c r="DR2" s="760"/>
      <c r="DS2" s="760"/>
      <c r="DT2" s="760"/>
      <c r="DU2" s="760"/>
      <c r="DV2" s="760"/>
      <c r="DW2" s="760"/>
      <c r="DX2" s="760"/>
      <c r="DY2" s="760"/>
      <c r="DZ2" s="760"/>
      <c r="EA2" s="760"/>
      <c r="EB2" s="760"/>
      <c r="EC2" s="760"/>
      <c r="ED2" s="760"/>
      <c r="EE2" s="760"/>
      <c r="EF2" s="760"/>
      <c r="EG2" s="760"/>
      <c r="EH2" s="760"/>
      <c r="EI2" s="760"/>
      <c r="EJ2" s="760"/>
      <c r="EK2" s="760"/>
      <c r="EL2" s="760"/>
      <c r="EM2" s="760"/>
      <c r="EN2" s="760"/>
      <c r="EO2" s="760"/>
      <c r="EP2" s="760"/>
      <c r="EQ2" s="760"/>
      <c r="ER2" s="760"/>
      <c r="ES2" s="760"/>
      <c r="ET2" s="760"/>
      <c r="EU2" s="760"/>
      <c r="EV2" s="760"/>
      <c r="EW2" s="760"/>
      <c r="EX2" s="760"/>
      <c r="EY2" s="760"/>
      <c r="EZ2" s="760"/>
      <c r="FA2" s="760"/>
      <c r="FB2" s="760"/>
      <c r="FC2" s="760"/>
      <c r="FD2" s="760"/>
      <c r="FE2" s="760"/>
      <c r="FF2" s="760"/>
      <c r="FG2" s="760"/>
      <c r="FH2" s="760"/>
      <c r="FI2" s="760"/>
      <c r="FJ2" s="760"/>
      <c r="FK2" s="760"/>
      <c r="FL2" s="760"/>
      <c r="FM2" s="760"/>
      <c r="FN2" s="760"/>
      <c r="FO2" s="760"/>
      <c r="FP2" s="760"/>
      <c r="FQ2" s="760"/>
      <c r="FR2" s="760"/>
      <c r="FS2" s="760"/>
      <c r="FT2" s="760"/>
      <c r="FU2" s="760"/>
      <c r="FV2" s="760"/>
      <c r="FW2" s="760"/>
      <c r="FX2" s="760"/>
      <c r="FY2" s="760"/>
      <c r="FZ2" s="760"/>
      <c r="GA2" s="760"/>
      <c r="GB2" s="760"/>
      <c r="GC2" s="760"/>
      <c r="GD2" s="760"/>
      <c r="GE2" s="760"/>
      <c r="GF2" s="760"/>
      <c r="GG2" s="760"/>
      <c r="GH2" s="760"/>
      <c r="GI2" s="760"/>
      <c r="GJ2" s="760"/>
      <c r="GK2" s="760"/>
      <c r="GL2" s="760"/>
      <c r="GM2" s="760"/>
      <c r="GN2" s="760"/>
    </row>
    <row r="3" spans="1:196" ht="15" customHeight="1">
      <c r="A3" s="1149">
        <v>1</v>
      </c>
      <c r="B3" s="766">
        <v>1</v>
      </c>
      <c r="C3" s="767">
        <v>1575</v>
      </c>
      <c r="D3" s="768">
        <v>30284980</v>
      </c>
      <c r="E3" s="768" t="s">
        <v>495</v>
      </c>
      <c r="F3" s="768" t="s">
        <v>496</v>
      </c>
      <c r="G3" s="768" t="s">
        <v>497</v>
      </c>
      <c r="H3" s="768" t="s">
        <v>471</v>
      </c>
      <c r="I3" s="128">
        <v>45172.441666666666</v>
      </c>
      <c r="J3" s="768" t="s">
        <v>498</v>
      </c>
      <c r="K3" s="95" t="s">
        <v>17</v>
      </c>
      <c r="L3" s="769">
        <v>45173</v>
      </c>
      <c r="M3" s="770">
        <v>0.38680555555555557</v>
      </c>
      <c r="N3" s="771" t="s">
        <v>1543</v>
      </c>
      <c r="O3" s="772">
        <v>45173</v>
      </c>
      <c r="P3" s="773">
        <v>0.38680555555555557</v>
      </c>
      <c r="Q3" s="771" t="s">
        <v>1544</v>
      </c>
      <c r="R3" s="774" t="s">
        <v>1544</v>
      </c>
      <c r="S3" s="774" t="s">
        <v>1544</v>
      </c>
      <c r="T3" s="294">
        <v>45176</v>
      </c>
      <c r="U3" s="775">
        <v>0.49791666666666667</v>
      </c>
      <c r="V3" s="296" t="s">
        <v>498</v>
      </c>
      <c r="W3" s="688">
        <f t="shared" ref="W3:W45" si="0">(U3+T3)-(P3+O3)</f>
        <v>3.1111111111094942</v>
      </c>
      <c r="X3" s="774" t="s">
        <v>1544</v>
      </c>
      <c r="Y3" s="774" t="s">
        <v>1544</v>
      </c>
      <c r="Z3" s="774" t="s">
        <v>1544</v>
      </c>
      <c r="AA3" s="776" t="s">
        <v>1545</v>
      </c>
      <c r="AB3" s="774" t="s">
        <v>1544</v>
      </c>
      <c r="AC3" s="774" t="s">
        <v>1544</v>
      </c>
      <c r="AD3" s="774" t="s">
        <v>1544</v>
      </c>
      <c r="AE3" s="776" t="s">
        <v>1545</v>
      </c>
      <c r="AF3" s="774" t="s">
        <v>1544</v>
      </c>
      <c r="AG3" s="774" t="s">
        <v>1544</v>
      </c>
      <c r="AH3" s="774" t="s">
        <v>1544</v>
      </c>
      <c r="AI3" s="774" t="s">
        <v>1544</v>
      </c>
      <c r="AJ3" s="691" t="e">
        <f>(AG3+AF3)-(U3+T3)</f>
        <v>#VALUE!</v>
      </c>
      <c r="AK3" s="774" t="s">
        <v>1544</v>
      </c>
      <c r="AL3" s="774" t="s">
        <v>1544</v>
      </c>
      <c r="AM3" s="774" t="s">
        <v>1544</v>
      </c>
      <c r="AN3" s="691" t="e">
        <f t="shared" ref="AN3:AN45" si="1">(AL3+AK3)-(U3+T3)</f>
        <v>#VALUE!</v>
      </c>
      <c r="AO3" s="777">
        <v>45202</v>
      </c>
      <c r="AP3" s="778">
        <v>0.81597222222222221</v>
      </c>
      <c r="AQ3" s="698">
        <f t="shared" ref="AQ3:AQ22" si="2">(AP3+AO3)-(U3+T3)</f>
        <v>26.318055555551837</v>
      </c>
      <c r="AR3" s="777">
        <v>45202</v>
      </c>
      <c r="AS3" s="778">
        <v>0.81597222222222221</v>
      </c>
      <c r="AT3" s="779" t="s">
        <v>1543</v>
      </c>
      <c r="AU3" s="14">
        <f t="shared" ref="AU3:AU45" si="3">(AS3+AR3)-(U3+T3)</f>
        <v>26.318055555551837</v>
      </c>
      <c r="AV3" s="752" t="s">
        <v>1544</v>
      </c>
      <c r="AW3" s="752"/>
      <c r="AX3" s="752" t="s">
        <v>18</v>
      </c>
      <c r="AY3" s="752" t="s">
        <v>48</v>
      </c>
      <c r="AZ3" s="752" t="s">
        <v>118</v>
      </c>
      <c r="BA3" s="752" t="s">
        <v>380</v>
      </c>
      <c r="BB3" s="780" t="s">
        <v>1546</v>
      </c>
      <c r="BC3" s="781" t="s">
        <v>1547</v>
      </c>
      <c r="BD3" s="782" t="s">
        <v>1544</v>
      </c>
      <c r="BE3" s="782" t="s">
        <v>89</v>
      </c>
      <c r="BF3" s="782" t="s">
        <v>1544</v>
      </c>
      <c r="BG3" s="783"/>
      <c r="BH3" s="784"/>
      <c r="BI3" s="784"/>
      <c r="BJ3" s="785">
        <v>1578</v>
      </c>
      <c r="BK3" s="768">
        <v>30164371</v>
      </c>
      <c r="BL3" s="768" t="s">
        <v>505</v>
      </c>
      <c r="BM3" s="768" t="s">
        <v>496</v>
      </c>
      <c r="BN3" s="768" t="s">
        <v>497</v>
      </c>
      <c r="BO3" s="768" t="s">
        <v>534</v>
      </c>
      <c r="BP3" s="128">
        <v>45173.386805555558</v>
      </c>
      <c r="BQ3" s="768" t="s">
        <v>498</v>
      </c>
      <c r="BR3" s="95" t="s">
        <v>0</v>
      </c>
      <c r="BS3" s="786"/>
      <c r="BT3" s="786"/>
      <c r="BU3" s="785">
        <v>1584</v>
      </c>
      <c r="BV3" s="768">
        <v>20337981</v>
      </c>
      <c r="BW3" s="768" t="s">
        <v>529</v>
      </c>
      <c r="BX3" s="768" t="s">
        <v>496</v>
      </c>
      <c r="BY3" s="768" t="s">
        <v>507</v>
      </c>
      <c r="BZ3" s="787" t="s">
        <v>483</v>
      </c>
      <c r="CA3" s="126">
        <v>45176.780555555553</v>
      </c>
      <c r="CB3" s="768" t="s">
        <v>498</v>
      </c>
      <c r="CC3" s="95" t="s">
        <v>8</v>
      </c>
      <c r="CD3" s="786"/>
      <c r="CE3" s="786"/>
      <c r="CF3" s="767">
        <v>1575</v>
      </c>
      <c r="CG3" s="768">
        <v>30284980</v>
      </c>
      <c r="CH3" s="768" t="s">
        <v>495</v>
      </c>
      <c r="CI3" s="768" t="s">
        <v>496</v>
      </c>
      <c r="CJ3" s="768" t="s">
        <v>497</v>
      </c>
      <c r="CK3" s="768" t="s">
        <v>471</v>
      </c>
      <c r="CL3" s="126">
        <v>45172.441666666666</v>
      </c>
      <c r="CM3" s="768" t="s">
        <v>498</v>
      </c>
      <c r="CN3" s="95" t="s">
        <v>17</v>
      </c>
      <c r="CO3" s="786"/>
      <c r="CP3" s="786"/>
      <c r="CQ3" s="785">
        <v>1627</v>
      </c>
      <c r="CR3" s="768">
        <v>20140137</v>
      </c>
      <c r="CS3" s="768" t="s">
        <v>501</v>
      </c>
      <c r="CT3" s="768" t="s">
        <v>506</v>
      </c>
      <c r="CU3" s="768" t="s">
        <v>497</v>
      </c>
      <c r="CV3" s="768" t="s">
        <v>474</v>
      </c>
      <c r="CW3" s="128">
        <v>45186.463888888888</v>
      </c>
      <c r="CX3" s="768" t="s">
        <v>498</v>
      </c>
      <c r="CY3" s="95" t="s">
        <v>17</v>
      </c>
      <c r="CZ3" s="784"/>
      <c r="DA3" s="784"/>
      <c r="DB3" s="784"/>
      <c r="DC3" s="784"/>
      <c r="DD3" s="784"/>
      <c r="DE3" s="784"/>
      <c r="DF3" s="784"/>
      <c r="DG3" s="784"/>
      <c r="DH3" s="784"/>
      <c r="DI3" s="784"/>
      <c r="DJ3" s="784"/>
      <c r="DK3" s="784"/>
      <c r="DL3" s="784"/>
      <c r="DM3" s="784"/>
      <c r="DN3" s="784"/>
      <c r="DO3" s="784"/>
      <c r="DP3" s="784"/>
      <c r="DQ3" s="784"/>
      <c r="DR3" s="784"/>
      <c r="DS3" s="784"/>
      <c r="DT3" s="784"/>
      <c r="DU3" s="784"/>
      <c r="DV3" s="784"/>
      <c r="DW3" s="784"/>
      <c r="DX3" s="784"/>
      <c r="DY3" s="784"/>
      <c r="DZ3" s="784"/>
      <c r="EA3" s="784"/>
      <c r="EB3" s="784"/>
      <c r="EC3" s="784"/>
      <c r="ED3" s="784"/>
      <c r="EE3" s="784"/>
      <c r="EF3" s="784"/>
      <c r="EG3" s="784"/>
      <c r="EH3" s="784"/>
      <c r="EI3" s="784"/>
      <c r="EJ3" s="784"/>
      <c r="EK3" s="784"/>
      <c r="EL3" s="784"/>
      <c r="EM3" s="784"/>
      <c r="EN3" s="784"/>
      <c r="EO3" s="784"/>
      <c r="EP3" s="784"/>
      <c r="EQ3" s="784"/>
      <c r="ER3" s="784"/>
      <c r="ES3" s="784"/>
      <c r="ET3" s="784"/>
      <c r="EU3" s="784"/>
      <c r="EV3" s="784"/>
      <c r="EW3" s="784"/>
      <c r="EX3" s="784"/>
      <c r="EY3" s="784"/>
      <c r="EZ3" s="784"/>
      <c r="FA3" s="784"/>
      <c r="FB3" s="784"/>
      <c r="FC3" s="784"/>
      <c r="FD3" s="784"/>
      <c r="FE3" s="784"/>
      <c r="FF3" s="784"/>
      <c r="FG3" s="784"/>
      <c r="FH3" s="784"/>
      <c r="FI3" s="784"/>
      <c r="FJ3" s="784"/>
      <c r="FK3" s="784"/>
      <c r="FL3" s="784"/>
      <c r="FM3" s="784"/>
      <c r="FN3" s="784"/>
      <c r="FO3" s="784"/>
      <c r="FP3" s="784"/>
      <c r="FQ3" s="784"/>
      <c r="FR3" s="784"/>
      <c r="FS3" s="784"/>
      <c r="FT3" s="784"/>
      <c r="FU3" s="784"/>
      <c r="FV3" s="784"/>
      <c r="FW3" s="784"/>
      <c r="FX3" s="784"/>
      <c r="FY3" s="784"/>
      <c r="FZ3" s="784"/>
      <c r="GA3" s="784"/>
      <c r="GB3" s="784"/>
      <c r="GC3" s="784"/>
      <c r="GD3" s="784"/>
      <c r="GE3" s="784"/>
      <c r="GF3" s="784"/>
      <c r="GG3" s="784"/>
      <c r="GH3" s="784"/>
      <c r="GI3" s="784"/>
      <c r="GJ3" s="784"/>
      <c r="GK3" s="784"/>
      <c r="GL3" s="784"/>
      <c r="GM3" s="784"/>
      <c r="GN3" s="784"/>
    </row>
    <row r="4" spans="1:196" ht="15" customHeight="1">
      <c r="A4" s="1149"/>
      <c r="B4" s="766">
        <v>2</v>
      </c>
      <c r="C4" s="785">
        <v>1578</v>
      </c>
      <c r="D4" s="768">
        <v>30164371</v>
      </c>
      <c r="E4" s="768" t="s">
        <v>505</v>
      </c>
      <c r="F4" s="768" t="s">
        <v>496</v>
      </c>
      <c r="G4" s="768" t="s">
        <v>497</v>
      </c>
      <c r="H4" s="768" t="s">
        <v>534</v>
      </c>
      <c r="I4" s="128">
        <v>45173.386805555558</v>
      </c>
      <c r="J4" s="768" t="s">
        <v>498</v>
      </c>
      <c r="K4" s="95" t="s">
        <v>0</v>
      </c>
      <c r="L4" s="771" t="s">
        <v>1548</v>
      </c>
      <c r="M4" s="774" t="s">
        <v>1549</v>
      </c>
      <c r="N4" s="771" t="s">
        <v>1543</v>
      </c>
      <c r="O4" s="772">
        <v>45175</v>
      </c>
      <c r="P4" s="773">
        <v>0.81874999999999998</v>
      </c>
      <c r="Q4" s="771" t="s">
        <v>1544</v>
      </c>
      <c r="R4" s="774" t="s">
        <v>1544</v>
      </c>
      <c r="S4" s="774" t="s">
        <v>1544</v>
      </c>
      <c r="T4" s="294">
        <v>45175</v>
      </c>
      <c r="U4" s="775">
        <v>0.81874999999999998</v>
      </c>
      <c r="V4" s="296" t="s">
        <v>498</v>
      </c>
      <c r="W4" s="688">
        <f t="shared" si="0"/>
        <v>0</v>
      </c>
      <c r="X4" s="774" t="s">
        <v>1544</v>
      </c>
      <c r="Y4" s="774" t="s">
        <v>1544</v>
      </c>
      <c r="Z4" s="774" t="s">
        <v>1544</v>
      </c>
      <c r="AA4" s="776" t="s">
        <v>1545</v>
      </c>
      <c r="AB4" s="774" t="s">
        <v>1544</v>
      </c>
      <c r="AC4" s="774" t="s">
        <v>1544</v>
      </c>
      <c r="AD4" s="774" t="s">
        <v>1544</v>
      </c>
      <c r="AE4" s="776" t="s">
        <v>1545</v>
      </c>
      <c r="AF4" s="774" t="s">
        <v>1544</v>
      </c>
      <c r="AG4" s="774" t="s">
        <v>1544</v>
      </c>
      <c r="AH4" s="774" t="s">
        <v>1544</v>
      </c>
      <c r="AI4" s="774" t="s">
        <v>1544</v>
      </c>
      <c r="AJ4" s="691" t="e">
        <f>(AG4+AF4)-(U4+T4)</f>
        <v>#VALUE!</v>
      </c>
      <c r="AK4" s="774" t="s">
        <v>1544</v>
      </c>
      <c r="AL4" s="774" t="s">
        <v>1544</v>
      </c>
      <c r="AM4" s="774" t="s">
        <v>1544</v>
      </c>
      <c r="AN4" s="691" t="e">
        <f t="shared" si="1"/>
        <v>#VALUE!</v>
      </c>
      <c r="AO4" s="777">
        <v>45175</v>
      </c>
      <c r="AP4" s="778">
        <v>0.86458333333333337</v>
      </c>
      <c r="AQ4" s="698">
        <f t="shared" si="2"/>
        <v>4.5833333337213844E-2</v>
      </c>
      <c r="AR4" s="777">
        <v>45175</v>
      </c>
      <c r="AS4" s="778">
        <v>0.86458333333333337</v>
      </c>
      <c r="AT4" s="779" t="s">
        <v>1543</v>
      </c>
      <c r="AU4" s="14">
        <f t="shared" si="3"/>
        <v>4.5833333337213844E-2</v>
      </c>
      <c r="AV4" s="700">
        <v>8825</v>
      </c>
      <c r="AW4" s="752" t="s">
        <v>1471</v>
      </c>
      <c r="AX4" s="752" t="s">
        <v>9</v>
      </c>
      <c r="AY4" s="752" t="s">
        <v>20</v>
      </c>
      <c r="AZ4" s="752" t="s">
        <v>50</v>
      </c>
      <c r="BA4" s="752" t="s">
        <v>146</v>
      </c>
      <c r="BB4" s="780" t="s">
        <v>1550</v>
      </c>
      <c r="BC4" s="780" t="s">
        <v>1551</v>
      </c>
      <c r="BD4" s="782" t="s">
        <v>1544</v>
      </c>
      <c r="BE4" s="782" t="s">
        <v>89</v>
      </c>
      <c r="BF4" s="782" t="s">
        <v>1544</v>
      </c>
      <c r="BG4" s="783"/>
      <c r="BH4" s="784"/>
      <c r="BI4" s="784"/>
      <c r="BJ4" s="785">
        <v>1586</v>
      </c>
      <c r="BK4" s="768">
        <v>30081040</v>
      </c>
      <c r="BL4" s="768" t="s">
        <v>505</v>
      </c>
      <c r="BM4" s="768" t="s">
        <v>496</v>
      </c>
      <c r="BN4" s="768" t="s">
        <v>513</v>
      </c>
      <c r="BO4" s="768" t="s">
        <v>1071</v>
      </c>
      <c r="BP4" s="128">
        <v>45178.795138888891</v>
      </c>
      <c r="BQ4" s="768" t="s">
        <v>498</v>
      </c>
      <c r="BR4" s="95" t="s">
        <v>0</v>
      </c>
      <c r="BS4" s="786"/>
      <c r="BT4" s="786"/>
      <c r="BU4" s="785">
        <v>1596</v>
      </c>
      <c r="BV4" s="768">
        <v>0</v>
      </c>
      <c r="BW4" s="768" t="s">
        <v>529</v>
      </c>
      <c r="BX4" s="768" t="s">
        <v>496</v>
      </c>
      <c r="BY4" s="768" t="s">
        <v>507</v>
      </c>
      <c r="BZ4" s="768" t="s">
        <v>483</v>
      </c>
      <c r="CA4" s="128">
        <v>45180.838194444441</v>
      </c>
      <c r="CB4" s="768" t="s">
        <v>498</v>
      </c>
      <c r="CC4" s="95" t="s">
        <v>0</v>
      </c>
      <c r="CD4" s="786"/>
      <c r="CE4" s="786"/>
      <c r="CF4" s="767">
        <v>1583</v>
      </c>
      <c r="CG4" s="768">
        <v>53584</v>
      </c>
      <c r="CH4" s="768" t="s">
        <v>495</v>
      </c>
      <c r="CI4" s="768" t="s">
        <v>496</v>
      </c>
      <c r="CJ4" s="768" t="s">
        <v>497</v>
      </c>
      <c r="CK4" s="768" t="s">
        <v>534</v>
      </c>
      <c r="CL4" s="128">
        <v>45175.818749999999</v>
      </c>
      <c r="CM4" s="768" t="s">
        <v>498</v>
      </c>
      <c r="CN4" s="95" t="s">
        <v>17</v>
      </c>
      <c r="CO4" s="786"/>
      <c r="CP4" s="786"/>
      <c r="CQ4" s="785">
        <v>1628</v>
      </c>
      <c r="CR4" s="768">
        <v>0</v>
      </c>
      <c r="CS4" s="768" t="s">
        <v>501</v>
      </c>
      <c r="CT4" s="768" t="s">
        <v>496</v>
      </c>
      <c r="CU4" s="768" t="s">
        <v>507</v>
      </c>
      <c r="CV4" s="768" t="s">
        <v>657</v>
      </c>
      <c r="CW4" s="128">
        <v>45186.415972222225</v>
      </c>
      <c r="CX4" s="768" t="s">
        <v>498</v>
      </c>
      <c r="CY4" s="95" t="s">
        <v>17</v>
      </c>
      <c r="CZ4" s="784"/>
      <c r="DA4" s="784"/>
      <c r="DB4" s="784"/>
      <c r="DC4" s="784"/>
      <c r="DD4" s="784"/>
      <c r="DE4" s="784"/>
      <c r="DF4" s="784"/>
      <c r="DG4" s="784"/>
      <c r="DH4" s="784"/>
      <c r="DI4" s="784"/>
      <c r="DJ4" s="784"/>
      <c r="DK4" s="784"/>
      <c r="DL4" s="784"/>
      <c r="DM4" s="784"/>
      <c r="DN4" s="784"/>
      <c r="DO4" s="784"/>
      <c r="DP4" s="784"/>
      <c r="DQ4" s="784"/>
      <c r="DR4" s="784"/>
      <c r="DS4" s="784"/>
      <c r="DT4" s="784"/>
      <c r="DU4" s="784"/>
      <c r="DV4" s="784"/>
      <c r="DW4" s="784"/>
      <c r="DX4" s="784"/>
      <c r="DY4" s="784"/>
      <c r="DZ4" s="784"/>
      <c r="EA4" s="784"/>
      <c r="EB4" s="784"/>
      <c r="EC4" s="784"/>
      <c r="ED4" s="784"/>
      <c r="EE4" s="784"/>
      <c r="EF4" s="784"/>
      <c r="EG4" s="784"/>
      <c r="EH4" s="784"/>
      <c r="EI4" s="784"/>
      <c r="EJ4" s="784"/>
      <c r="EK4" s="784"/>
      <c r="EL4" s="784"/>
      <c r="EM4" s="784"/>
      <c r="EN4" s="784"/>
      <c r="EO4" s="784"/>
      <c r="EP4" s="784"/>
      <c r="EQ4" s="784"/>
      <c r="ER4" s="784"/>
      <c r="ES4" s="784"/>
      <c r="ET4" s="784"/>
      <c r="EU4" s="784"/>
      <c r="EV4" s="784"/>
      <c r="EW4" s="784"/>
      <c r="EX4" s="784"/>
      <c r="EY4" s="784"/>
      <c r="EZ4" s="784"/>
      <c r="FA4" s="784"/>
      <c r="FB4" s="784"/>
      <c r="FC4" s="784"/>
      <c r="FD4" s="784"/>
      <c r="FE4" s="784"/>
      <c r="FF4" s="784"/>
      <c r="FG4" s="784"/>
      <c r="FH4" s="784"/>
      <c r="FI4" s="784"/>
      <c r="FJ4" s="784"/>
      <c r="FK4" s="784"/>
      <c r="FL4" s="784"/>
      <c r="FM4" s="784"/>
      <c r="FN4" s="784"/>
      <c r="FO4" s="784"/>
      <c r="FP4" s="784"/>
      <c r="FQ4" s="784"/>
      <c r="FR4" s="784"/>
      <c r="FS4" s="784"/>
      <c r="FT4" s="784"/>
      <c r="FU4" s="784"/>
      <c r="FV4" s="784"/>
      <c r="FW4" s="784"/>
      <c r="FX4" s="784"/>
      <c r="FY4" s="784"/>
      <c r="FZ4" s="784"/>
      <c r="GA4" s="784"/>
      <c r="GB4" s="784"/>
      <c r="GC4" s="784"/>
      <c r="GD4" s="784"/>
      <c r="GE4" s="784"/>
      <c r="GF4" s="784"/>
      <c r="GG4" s="784"/>
      <c r="GH4" s="784"/>
      <c r="GI4" s="784"/>
      <c r="GJ4" s="784"/>
      <c r="GK4" s="784"/>
      <c r="GL4" s="784"/>
      <c r="GM4" s="784"/>
      <c r="GN4" s="784"/>
    </row>
    <row r="5" spans="1:196" ht="14.25" customHeight="1">
      <c r="A5" s="1149"/>
      <c r="B5" s="766">
        <v>3</v>
      </c>
      <c r="C5" s="767">
        <v>1583</v>
      </c>
      <c r="D5" s="768">
        <v>53584</v>
      </c>
      <c r="E5" s="768" t="s">
        <v>495</v>
      </c>
      <c r="F5" s="768" t="s">
        <v>496</v>
      </c>
      <c r="G5" s="768" t="s">
        <v>497</v>
      </c>
      <c r="H5" s="768" t="s">
        <v>534</v>
      </c>
      <c r="I5" s="128">
        <v>45175.818749999999</v>
      </c>
      <c r="J5" s="768" t="s">
        <v>498</v>
      </c>
      <c r="K5" s="95" t="s">
        <v>17</v>
      </c>
      <c r="L5" s="771" t="s">
        <v>1552</v>
      </c>
      <c r="M5" s="774" t="s">
        <v>1553</v>
      </c>
      <c r="N5" s="771" t="s">
        <v>1543</v>
      </c>
      <c r="O5" s="772">
        <v>45179</v>
      </c>
      <c r="P5" s="773">
        <v>0.49652777777777779</v>
      </c>
      <c r="Q5" s="771" t="s">
        <v>1554</v>
      </c>
      <c r="R5" s="774" t="s">
        <v>1555</v>
      </c>
      <c r="S5" s="788" t="s">
        <v>498</v>
      </c>
      <c r="T5" s="294">
        <v>45180</v>
      </c>
      <c r="U5" s="775">
        <v>0.76388888888888884</v>
      </c>
      <c r="V5" s="296" t="s">
        <v>498</v>
      </c>
      <c r="W5" s="688">
        <f t="shared" si="0"/>
        <v>1.2673611111094942</v>
      </c>
      <c r="X5" s="774" t="s">
        <v>1544</v>
      </c>
      <c r="Y5" s="774" t="s">
        <v>1544</v>
      </c>
      <c r="Z5" s="774" t="s">
        <v>1544</v>
      </c>
      <c r="AA5" s="776" t="s">
        <v>1545</v>
      </c>
      <c r="AB5" s="774" t="s">
        <v>1544</v>
      </c>
      <c r="AC5" s="774" t="s">
        <v>1544</v>
      </c>
      <c r="AD5" s="774" t="s">
        <v>1544</v>
      </c>
      <c r="AE5" s="776" t="s">
        <v>1545</v>
      </c>
      <c r="AF5" s="774" t="s">
        <v>1544</v>
      </c>
      <c r="AG5" s="774" t="s">
        <v>1544</v>
      </c>
      <c r="AH5" s="774" t="s">
        <v>1544</v>
      </c>
      <c r="AI5" s="774" t="s">
        <v>1544</v>
      </c>
      <c r="AJ5" s="691" t="e">
        <f t="shared" ref="AJ5:AJ45" si="4">(AG5+AF5)-(U5+T5)</f>
        <v>#VALUE!</v>
      </c>
      <c r="AK5" s="774" t="s">
        <v>1544</v>
      </c>
      <c r="AL5" s="774" t="s">
        <v>1544</v>
      </c>
      <c r="AM5" s="774" t="s">
        <v>1544</v>
      </c>
      <c r="AN5" s="691" t="e">
        <f t="shared" si="1"/>
        <v>#VALUE!</v>
      </c>
      <c r="AO5" s="777">
        <v>45203</v>
      </c>
      <c r="AP5" s="778">
        <v>0.79236111111111107</v>
      </c>
      <c r="AQ5" s="698">
        <f t="shared" si="2"/>
        <v>23.028472222220444</v>
      </c>
      <c r="AR5" s="777">
        <v>45203</v>
      </c>
      <c r="AS5" s="778">
        <v>0.79236111111111107</v>
      </c>
      <c r="AT5" s="779" t="s">
        <v>1543</v>
      </c>
      <c r="AU5" s="14">
        <f t="shared" si="3"/>
        <v>23.028472222220444</v>
      </c>
      <c r="AV5" s="752" t="s">
        <v>1544</v>
      </c>
      <c r="AW5" s="752"/>
      <c r="AX5" s="752" t="s">
        <v>18</v>
      </c>
      <c r="AY5" s="752" t="s">
        <v>41</v>
      </c>
      <c r="AZ5" s="752" t="s">
        <v>110</v>
      </c>
      <c r="BA5" s="752" t="s">
        <v>368</v>
      </c>
      <c r="BB5" s="780" t="s">
        <v>1556</v>
      </c>
      <c r="BC5" s="780" t="s">
        <v>1557</v>
      </c>
      <c r="BD5" s="782" t="s">
        <v>1544</v>
      </c>
      <c r="BE5" s="782" t="s">
        <v>89</v>
      </c>
      <c r="BF5" s="782" t="s">
        <v>1544</v>
      </c>
      <c r="BG5" s="784"/>
      <c r="BH5" s="784"/>
      <c r="BI5" s="784"/>
      <c r="BJ5" s="767">
        <v>1591</v>
      </c>
      <c r="BK5" s="768">
        <v>30281963</v>
      </c>
      <c r="BL5" s="768" t="s">
        <v>505</v>
      </c>
      <c r="BM5" s="768" t="s">
        <v>496</v>
      </c>
      <c r="BN5" s="768" t="s">
        <v>497</v>
      </c>
      <c r="BO5" s="768" t="s">
        <v>471</v>
      </c>
      <c r="BP5" s="128">
        <v>45178.905555555553</v>
      </c>
      <c r="BQ5" s="768" t="s">
        <v>498</v>
      </c>
      <c r="BR5" s="95" t="s">
        <v>17</v>
      </c>
      <c r="BS5" s="786"/>
      <c r="BT5" s="786"/>
      <c r="BU5" s="767">
        <v>1609</v>
      </c>
      <c r="BV5" s="768">
        <v>30047320</v>
      </c>
      <c r="BW5" s="768" t="s">
        <v>529</v>
      </c>
      <c r="BX5" s="768" t="s">
        <v>496</v>
      </c>
      <c r="BY5" s="768" t="s">
        <v>507</v>
      </c>
      <c r="BZ5" s="768" t="s">
        <v>487</v>
      </c>
      <c r="CA5" s="128">
        <v>45182.886111111111</v>
      </c>
      <c r="CB5" s="768" t="s">
        <v>498</v>
      </c>
      <c r="CC5" s="95" t="s">
        <v>17</v>
      </c>
      <c r="CD5" s="786"/>
      <c r="CE5" s="786"/>
      <c r="CF5" s="767">
        <v>1585</v>
      </c>
      <c r="CG5" s="768">
        <v>20197492</v>
      </c>
      <c r="CH5" s="768" t="s">
        <v>495</v>
      </c>
      <c r="CI5" s="768" t="s">
        <v>496</v>
      </c>
      <c r="CJ5" s="768" t="s">
        <v>507</v>
      </c>
      <c r="CK5" s="768" t="s">
        <v>482</v>
      </c>
      <c r="CL5" s="128">
        <v>45179.496527777781</v>
      </c>
      <c r="CM5" s="768" t="s">
        <v>498</v>
      </c>
      <c r="CN5" s="95" t="s">
        <v>17</v>
      </c>
      <c r="CO5" s="786"/>
      <c r="CP5" s="786"/>
      <c r="CQ5" s="785">
        <v>1651</v>
      </c>
      <c r="CR5" s="768">
        <v>504447617</v>
      </c>
      <c r="CS5" s="768" t="s">
        <v>501</v>
      </c>
      <c r="CT5" s="768" t="s">
        <v>496</v>
      </c>
      <c r="CU5" s="768" t="s">
        <v>517</v>
      </c>
      <c r="CV5" s="768" t="s">
        <v>521</v>
      </c>
      <c r="CW5" s="128">
        <v>45193.723611111112</v>
      </c>
      <c r="CX5" s="768" t="s">
        <v>498</v>
      </c>
      <c r="CY5" s="95" t="s">
        <v>17</v>
      </c>
      <c r="CZ5" s="784"/>
      <c r="DA5" s="784"/>
      <c r="DB5" s="784"/>
      <c r="DC5" s="784"/>
      <c r="DD5" s="784"/>
      <c r="DE5" s="784"/>
      <c r="DF5" s="784"/>
      <c r="DG5" s="784"/>
      <c r="DH5" s="784"/>
      <c r="DI5" s="784"/>
      <c r="DJ5" s="784"/>
      <c r="DK5" s="784"/>
      <c r="DL5" s="784"/>
      <c r="DM5" s="784"/>
      <c r="DN5" s="784"/>
      <c r="DO5" s="784"/>
      <c r="DP5" s="784"/>
      <c r="DQ5" s="784"/>
      <c r="DR5" s="784"/>
      <c r="DS5" s="784"/>
      <c r="DT5" s="784"/>
      <c r="DU5" s="784"/>
      <c r="DV5" s="784"/>
      <c r="DW5" s="784"/>
      <c r="DX5" s="784"/>
      <c r="DY5" s="784"/>
      <c r="DZ5" s="784"/>
      <c r="EA5" s="784"/>
      <c r="EB5" s="784"/>
      <c r="EC5" s="784"/>
      <c r="ED5" s="784"/>
      <c r="EE5" s="784"/>
      <c r="EF5" s="784"/>
      <c r="EG5" s="784"/>
      <c r="EH5" s="784"/>
      <c r="EI5" s="784"/>
      <c r="EJ5" s="784"/>
      <c r="EK5" s="784"/>
      <c r="EL5" s="784"/>
      <c r="EM5" s="784"/>
      <c r="EN5" s="784"/>
      <c r="EO5" s="784"/>
      <c r="EP5" s="784"/>
      <c r="EQ5" s="784"/>
      <c r="ER5" s="784"/>
      <c r="ES5" s="784"/>
      <c r="ET5" s="784"/>
      <c r="EU5" s="784"/>
      <c r="EV5" s="784"/>
      <c r="EW5" s="784"/>
      <c r="EX5" s="784"/>
      <c r="EY5" s="784"/>
      <c r="EZ5" s="784"/>
      <c r="FA5" s="784"/>
      <c r="FB5" s="784"/>
      <c r="FC5" s="784"/>
      <c r="FD5" s="784"/>
      <c r="FE5" s="784"/>
      <c r="FF5" s="784"/>
      <c r="FG5" s="784"/>
      <c r="FH5" s="784"/>
      <c r="FI5" s="784"/>
      <c r="FJ5" s="784"/>
      <c r="FK5" s="784"/>
      <c r="FL5" s="784"/>
      <c r="FM5" s="784"/>
      <c r="FN5" s="784"/>
      <c r="FO5" s="784"/>
      <c r="FP5" s="784"/>
      <c r="FQ5" s="784"/>
      <c r="FR5" s="784"/>
      <c r="FS5" s="784"/>
      <c r="FT5" s="784"/>
      <c r="FU5" s="784"/>
      <c r="FV5" s="784"/>
      <c r="FW5" s="784"/>
      <c r="FX5" s="784"/>
      <c r="FY5" s="784"/>
      <c r="FZ5" s="784"/>
      <c r="GA5" s="784"/>
      <c r="GB5" s="784"/>
      <c r="GC5" s="784"/>
      <c r="GD5" s="784"/>
      <c r="GE5" s="784"/>
      <c r="GF5" s="784"/>
      <c r="GG5" s="784"/>
      <c r="GH5" s="784"/>
      <c r="GI5" s="784"/>
      <c r="GJ5" s="784"/>
      <c r="GK5" s="784"/>
      <c r="GL5" s="784"/>
      <c r="GM5" s="784"/>
      <c r="GN5" s="784"/>
    </row>
    <row r="6" spans="1:196" ht="14.25" customHeight="1">
      <c r="A6" s="1149"/>
      <c r="B6" s="766">
        <v>4</v>
      </c>
      <c r="C6" s="785">
        <v>1584</v>
      </c>
      <c r="D6" s="768">
        <v>20337981</v>
      </c>
      <c r="E6" s="768" t="s">
        <v>529</v>
      </c>
      <c r="F6" s="768" t="s">
        <v>496</v>
      </c>
      <c r="G6" s="768" t="s">
        <v>507</v>
      </c>
      <c r="H6" s="787" t="s">
        <v>483</v>
      </c>
      <c r="I6" s="128">
        <v>45176.780555555553</v>
      </c>
      <c r="J6" s="768" t="s">
        <v>498</v>
      </c>
      <c r="K6" s="95" t="s">
        <v>8</v>
      </c>
      <c r="L6" s="771" t="s">
        <v>1552</v>
      </c>
      <c r="M6" s="774" t="s">
        <v>1558</v>
      </c>
      <c r="N6" s="771" t="s">
        <v>1543</v>
      </c>
      <c r="O6" s="772">
        <v>45178</v>
      </c>
      <c r="P6" s="773">
        <v>0.79513888888888884</v>
      </c>
      <c r="Q6" s="771" t="s">
        <v>1544</v>
      </c>
      <c r="R6" s="774" t="s">
        <v>1544</v>
      </c>
      <c r="S6" s="774" t="s">
        <v>1544</v>
      </c>
      <c r="T6" s="294">
        <v>45178</v>
      </c>
      <c r="U6" s="775">
        <v>0.79513888888888884</v>
      </c>
      <c r="V6" s="296" t="s">
        <v>498</v>
      </c>
      <c r="W6" s="688">
        <f t="shared" si="0"/>
        <v>0</v>
      </c>
      <c r="X6" s="774" t="s">
        <v>1544</v>
      </c>
      <c r="Y6" s="774" t="s">
        <v>1544</v>
      </c>
      <c r="Z6" s="774" t="s">
        <v>1544</v>
      </c>
      <c r="AA6" s="776" t="s">
        <v>1545</v>
      </c>
      <c r="AB6" s="774" t="s">
        <v>1544</v>
      </c>
      <c r="AC6" s="774" t="s">
        <v>1544</v>
      </c>
      <c r="AD6" s="774" t="s">
        <v>1544</v>
      </c>
      <c r="AE6" s="776" t="s">
        <v>1545</v>
      </c>
      <c r="AF6" s="774" t="s">
        <v>1544</v>
      </c>
      <c r="AG6" s="774" t="s">
        <v>1544</v>
      </c>
      <c r="AH6" s="774" t="s">
        <v>1544</v>
      </c>
      <c r="AI6" s="774" t="s">
        <v>1544</v>
      </c>
      <c r="AJ6" s="691" t="e">
        <f>(AG6+AF6)-(U6+T6)</f>
        <v>#VALUE!</v>
      </c>
      <c r="AK6" s="774" t="s">
        <v>1544</v>
      </c>
      <c r="AL6" s="774" t="s">
        <v>1544</v>
      </c>
      <c r="AM6" s="774" t="s">
        <v>1544</v>
      </c>
      <c r="AN6" s="691" t="e">
        <f t="shared" si="1"/>
        <v>#VALUE!</v>
      </c>
      <c r="AO6" s="777">
        <v>45181</v>
      </c>
      <c r="AP6" s="778">
        <v>0.44166666666666665</v>
      </c>
      <c r="AQ6" s="698">
        <f t="shared" si="2"/>
        <v>2.6465277777751908</v>
      </c>
      <c r="AR6" s="777">
        <v>45181</v>
      </c>
      <c r="AS6" s="778">
        <v>0.44166666666666665</v>
      </c>
      <c r="AT6" s="779" t="s">
        <v>1543</v>
      </c>
      <c r="AU6" s="14">
        <f t="shared" si="3"/>
        <v>2.6465277777751908</v>
      </c>
      <c r="AV6" s="752" t="s">
        <v>1544</v>
      </c>
      <c r="AW6" s="752"/>
      <c r="AX6" s="752" t="s">
        <v>27</v>
      </c>
      <c r="AY6" s="752" t="s">
        <v>29</v>
      </c>
      <c r="AZ6" s="752" t="s">
        <v>76</v>
      </c>
      <c r="BA6" s="752" t="s">
        <v>276</v>
      </c>
      <c r="BB6" s="780" t="s">
        <v>1559</v>
      </c>
      <c r="BC6" s="780" t="s">
        <v>1560</v>
      </c>
      <c r="BD6" s="782" t="s">
        <v>1544</v>
      </c>
      <c r="BE6" s="782" t="s">
        <v>84</v>
      </c>
      <c r="BF6" s="782" t="s">
        <v>1544</v>
      </c>
      <c r="BG6" s="783"/>
      <c r="BH6" s="784"/>
      <c r="BI6" s="784"/>
      <c r="BJ6" s="785">
        <v>1592</v>
      </c>
      <c r="BK6" s="768">
        <v>30242234</v>
      </c>
      <c r="BL6" s="768" t="s">
        <v>505</v>
      </c>
      <c r="BM6" s="768" t="s">
        <v>496</v>
      </c>
      <c r="BN6" s="768" t="s">
        <v>513</v>
      </c>
      <c r="BO6" s="768" t="s">
        <v>1071</v>
      </c>
      <c r="BP6" s="128">
        <v>45178.875694444447</v>
      </c>
      <c r="BQ6" s="768" t="s">
        <v>498</v>
      </c>
      <c r="BR6" s="95" t="s">
        <v>0</v>
      </c>
      <c r="BS6" s="786"/>
      <c r="BT6" s="786"/>
      <c r="BU6" s="767">
        <v>1612</v>
      </c>
      <c r="BV6" s="768">
        <v>30061586</v>
      </c>
      <c r="BW6" s="768" t="s">
        <v>529</v>
      </c>
      <c r="BX6" s="768" t="s">
        <v>496</v>
      </c>
      <c r="BY6" s="768" t="s">
        <v>497</v>
      </c>
      <c r="BZ6" s="768" t="s">
        <v>531</v>
      </c>
      <c r="CA6" s="128">
        <v>45182.785416666666</v>
      </c>
      <c r="CB6" s="768" t="s">
        <v>498</v>
      </c>
      <c r="CC6" s="95" t="s">
        <v>17</v>
      </c>
      <c r="CD6" s="786"/>
      <c r="CE6" s="786"/>
      <c r="CF6" s="767">
        <v>1593</v>
      </c>
      <c r="CG6" s="768">
        <v>30046752</v>
      </c>
      <c r="CH6" s="768" t="s">
        <v>495</v>
      </c>
      <c r="CI6" s="768" t="s">
        <v>506</v>
      </c>
      <c r="CJ6" s="768" t="s">
        <v>497</v>
      </c>
      <c r="CK6" s="768" t="s">
        <v>660</v>
      </c>
      <c r="CL6" s="128">
        <v>45179.579861111109</v>
      </c>
      <c r="CM6" s="768" t="s">
        <v>498</v>
      </c>
      <c r="CN6" s="95" t="s">
        <v>17</v>
      </c>
      <c r="CO6" s="786"/>
      <c r="CP6" s="786"/>
      <c r="CQ6"/>
      <c r="CR6"/>
      <c r="CS6"/>
      <c r="CT6"/>
      <c r="CU6"/>
      <c r="CV6"/>
      <c r="CW6"/>
      <c r="CX6"/>
      <c r="CY6"/>
      <c r="CZ6" s="784"/>
      <c r="DA6" s="784"/>
      <c r="DB6" s="784"/>
      <c r="DC6" s="784"/>
      <c r="DD6" s="784"/>
      <c r="DE6" s="784"/>
      <c r="DF6" s="784"/>
      <c r="DG6" s="784"/>
      <c r="DH6" s="784"/>
      <c r="DI6" s="784"/>
      <c r="DJ6" s="784"/>
      <c r="DK6" s="784"/>
      <c r="DL6" s="784"/>
      <c r="DM6" s="784"/>
      <c r="DN6" s="784"/>
      <c r="DO6" s="784"/>
      <c r="DP6" s="784"/>
      <c r="DQ6" s="784"/>
      <c r="DR6" s="784"/>
      <c r="DS6" s="784"/>
      <c r="DT6" s="784"/>
      <c r="DU6" s="784"/>
      <c r="DV6" s="784"/>
      <c r="DW6" s="784"/>
      <c r="DX6" s="784"/>
      <c r="DY6" s="784"/>
      <c r="DZ6" s="784"/>
      <c r="EA6" s="784"/>
      <c r="EB6" s="784"/>
      <c r="EC6" s="784"/>
      <c r="ED6" s="784"/>
      <c r="EE6" s="784"/>
      <c r="EF6" s="784"/>
      <c r="EG6" s="784"/>
      <c r="EH6" s="784"/>
      <c r="EI6" s="784"/>
      <c r="EJ6" s="784"/>
      <c r="EK6" s="784"/>
      <c r="EL6" s="784"/>
      <c r="EM6" s="784"/>
      <c r="EN6" s="784"/>
      <c r="EO6" s="784"/>
      <c r="EP6" s="784"/>
      <c r="EQ6" s="784"/>
      <c r="ER6" s="784"/>
      <c r="ES6" s="784"/>
      <c r="ET6" s="784"/>
      <c r="EU6" s="784"/>
      <c r="EV6" s="784"/>
      <c r="EW6" s="784"/>
      <c r="EX6" s="784"/>
      <c r="EY6" s="784"/>
      <c r="EZ6" s="784"/>
      <c r="FA6" s="784"/>
      <c r="FB6" s="784"/>
      <c r="FC6" s="784"/>
      <c r="FD6" s="784"/>
      <c r="FE6" s="784"/>
      <c r="FF6" s="784"/>
      <c r="FG6" s="784"/>
      <c r="FH6" s="784"/>
      <c r="FI6" s="784"/>
      <c r="FJ6" s="784"/>
      <c r="FK6" s="784"/>
      <c r="FL6" s="784"/>
      <c r="FM6" s="784"/>
      <c r="FN6" s="784"/>
      <c r="FO6" s="784"/>
      <c r="FP6" s="784"/>
      <c r="FQ6" s="784"/>
      <c r="FR6" s="784"/>
      <c r="FS6" s="784"/>
      <c r="FT6" s="784"/>
      <c r="FU6" s="784"/>
      <c r="FV6" s="784"/>
      <c r="FW6" s="784"/>
      <c r="FX6" s="784"/>
      <c r="FY6" s="784"/>
      <c r="FZ6" s="784"/>
      <c r="GA6" s="784"/>
      <c r="GB6" s="784"/>
      <c r="GC6" s="784"/>
      <c r="GD6" s="784"/>
      <c r="GE6" s="784"/>
      <c r="GF6" s="784"/>
      <c r="GG6" s="784"/>
      <c r="GH6" s="784"/>
      <c r="GI6" s="784"/>
      <c r="GJ6" s="784"/>
      <c r="GK6" s="784"/>
      <c r="GL6" s="784"/>
      <c r="GM6" s="784"/>
      <c r="GN6" s="784"/>
    </row>
    <row r="7" spans="1:196" ht="15" customHeight="1">
      <c r="A7" s="1143">
        <v>2</v>
      </c>
      <c r="B7" s="766">
        <v>5</v>
      </c>
      <c r="C7" s="767">
        <v>1585</v>
      </c>
      <c r="D7" s="768">
        <v>20197492</v>
      </c>
      <c r="E7" s="768" t="s">
        <v>495</v>
      </c>
      <c r="F7" s="768" t="s">
        <v>496</v>
      </c>
      <c r="G7" s="768" t="s">
        <v>507</v>
      </c>
      <c r="H7" s="768" t="s">
        <v>482</v>
      </c>
      <c r="I7" s="128">
        <v>45179.496527777781</v>
      </c>
      <c r="J7" s="768" t="s">
        <v>498</v>
      </c>
      <c r="K7" s="95" t="s">
        <v>17</v>
      </c>
      <c r="L7" s="771" t="s">
        <v>1552</v>
      </c>
      <c r="M7" s="774" t="s">
        <v>1561</v>
      </c>
      <c r="N7" s="771" t="s">
        <v>1543</v>
      </c>
      <c r="O7" s="772">
        <v>45178</v>
      </c>
      <c r="P7" s="773">
        <v>0.90555555555555556</v>
      </c>
      <c r="Q7" s="771" t="s">
        <v>1562</v>
      </c>
      <c r="R7" s="774" t="s">
        <v>1563</v>
      </c>
      <c r="S7" s="788" t="s">
        <v>498</v>
      </c>
      <c r="T7" s="294">
        <v>45179</v>
      </c>
      <c r="U7" s="775">
        <v>0.8354166666666667</v>
      </c>
      <c r="V7" s="296" t="s">
        <v>498</v>
      </c>
      <c r="W7" s="688">
        <f t="shared" si="0"/>
        <v>0.929861111115315</v>
      </c>
      <c r="X7" s="774" t="s">
        <v>1544</v>
      </c>
      <c r="Y7" s="774" t="s">
        <v>1544</v>
      </c>
      <c r="Z7" s="774" t="s">
        <v>1544</v>
      </c>
      <c r="AA7" s="776" t="s">
        <v>1545</v>
      </c>
      <c r="AB7" s="774" t="s">
        <v>1544</v>
      </c>
      <c r="AC7" s="774" t="s">
        <v>1544</v>
      </c>
      <c r="AD7" s="774" t="s">
        <v>1544</v>
      </c>
      <c r="AE7" s="776" t="s">
        <v>1545</v>
      </c>
      <c r="AF7" s="774" t="s">
        <v>1544</v>
      </c>
      <c r="AG7" s="774" t="s">
        <v>1544</v>
      </c>
      <c r="AH7" s="774" t="s">
        <v>1544</v>
      </c>
      <c r="AI7" s="774" t="s">
        <v>1544</v>
      </c>
      <c r="AJ7" s="691" t="e">
        <f t="shared" si="4"/>
        <v>#VALUE!</v>
      </c>
      <c r="AK7" s="774" t="s">
        <v>1544</v>
      </c>
      <c r="AL7" s="774" t="s">
        <v>1544</v>
      </c>
      <c r="AM7" s="774" t="s">
        <v>1544</v>
      </c>
      <c r="AN7" s="691" t="e">
        <f t="shared" si="1"/>
        <v>#VALUE!</v>
      </c>
      <c r="AO7" s="777">
        <v>45202</v>
      </c>
      <c r="AP7" s="778">
        <v>0.81319444444444444</v>
      </c>
      <c r="AQ7" s="698">
        <f t="shared" si="2"/>
        <v>22.977777777778101</v>
      </c>
      <c r="AR7" s="777">
        <v>45202</v>
      </c>
      <c r="AS7" s="778">
        <v>0.81319444444444444</v>
      </c>
      <c r="AT7" s="779" t="s">
        <v>1543</v>
      </c>
      <c r="AU7" s="14">
        <f t="shared" si="3"/>
        <v>22.977777777778101</v>
      </c>
      <c r="AV7" s="752" t="s">
        <v>1544</v>
      </c>
      <c r="AW7" s="752"/>
      <c r="AX7" s="752" t="s">
        <v>18</v>
      </c>
      <c r="AY7" s="752" t="s">
        <v>41</v>
      </c>
      <c r="AZ7" s="752" t="s">
        <v>110</v>
      </c>
      <c r="BA7" s="752" t="s">
        <v>368</v>
      </c>
      <c r="BB7" s="780" t="s">
        <v>1564</v>
      </c>
      <c r="BC7" s="780" t="s">
        <v>1565</v>
      </c>
      <c r="BD7" s="782" t="s">
        <v>1544</v>
      </c>
      <c r="BE7" s="782" t="s">
        <v>89</v>
      </c>
      <c r="BF7" s="782" t="s">
        <v>1544</v>
      </c>
      <c r="BG7" s="783"/>
      <c r="BH7" s="784"/>
      <c r="BI7" s="784"/>
      <c r="BJ7" s="767">
        <v>1602</v>
      </c>
      <c r="BK7" s="768">
        <v>30090261</v>
      </c>
      <c r="BL7" s="768" t="s">
        <v>505</v>
      </c>
      <c r="BM7" s="768" t="s">
        <v>496</v>
      </c>
      <c r="BN7" s="768" t="s">
        <v>507</v>
      </c>
      <c r="BO7" s="768" t="s">
        <v>483</v>
      </c>
      <c r="BP7" s="126">
        <v>45180.823611111111</v>
      </c>
      <c r="BQ7" s="768" t="s">
        <v>498</v>
      </c>
      <c r="BR7" s="95" t="s">
        <v>0</v>
      </c>
      <c r="BS7" s="786"/>
      <c r="BT7" s="786"/>
      <c r="BU7" s="785">
        <v>1637</v>
      </c>
      <c r="BV7" s="768">
        <v>1457274</v>
      </c>
      <c r="BW7" s="768" t="s">
        <v>529</v>
      </c>
      <c r="BX7" s="768" t="s">
        <v>496</v>
      </c>
      <c r="BY7" s="768" t="s">
        <v>507</v>
      </c>
      <c r="BZ7" s="768" t="s">
        <v>482</v>
      </c>
      <c r="CA7" s="128">
        <v>45188.910416666666</v>
      </c>
      <c r="CB7" s="768" t="s">
        <v>528</v>
      </c>
      <c r="CC7" s="95" t="s">
        <v>0</v>
      </c>
      <c r="CD7" s="786"/>
      <c r="CE7" s="786"/>
      <c r="CF7" s="767">
        <v>1594</v>
      </c>
      <c r="CG7" s="768">
        <v>30278347</v>
      </c>
      <c r="CH7" s="768" t="s">
        <v>495</v>
      </c>
      <c r="CI7" s="768" t="s">
        <v>496</v>
      </c>
      <c r="CJ7" s="768" t="s">
        <v>497</v>
      </c>
      <c r="CK7" s="768" t="s">
        <v>468</v>
      </c>
      <c r="CL7" s="128">
        <v>45179.734027777777</v>
      </c>
      <c r="CM7" s="768" t="s">
        <v>498</v>
      </c>
      <c r="CN7" s="95" t="s">
        <v>17</v>
      </c>
      <c r="CO7" s="786"/>
      <c r="CP7" s="786"/>
      <c r="CQ7"/>
      <c r="CR7"/>
      <c r="CS7"/>
      <c r="CT7"/>
      <c r="CU7"/>
      <c r="CV7"/>
      <c r="CW7"/>
      <c r="CX7"/>
      <c r="CY7"/>
      <c r="CZ7" s="784"/>
      <c r="DA7" s="784"/>
      <c r="DB7" s="784"/>
      <c r="DC7" s="784"/>
      <c r="DD7" s="784"/>
      <c r="DE7" s="784"/>
      <c r="DF7" s="784"/>
      <c r="DG7" s="784"/>
      <c r="DH7" s="784"/>
      <c r="DI7" s="784"/>
      <c r="DJ7" s="784"/>
      <c r="DK7" s="784"/>
      <c r="DL7" s="784"/>
      <c r="DM7" s="784"/>
      <c r="DN7" s="784"/>
      <c r="DO7" s="784"/>
      <c r="DP7" s="784"/>
      <c r="DQ7" s="784"/>
      <c r="DR7" s="784"/>
      <c r="DS7" s="784"/>
      <c r="DT7" s="784"/>
      <c r="DU7" s="784"/>
      <c r="DV7" s="784"/>
      <c r="DW7" s="784"/>
      <c r="DX7" s="784"/>
      <c r="DY7" s="784"/>
      <c r="DZ7" s="784"/>
      <c r="EA7" s="784"/>
      <c r="EB7" s="784"/>
      <c r="EC7" s="784"/>
      <c r="ED7" s="784"/>
      <c r="EE7" s="784"/>
      <c r="EF7" s="784"/>
      <c r="EG7" s="784"/>
      <c r="EH7" s="784"/>
      <c r="EI7" s="784"/>
      <c r="EJ7" s="784"/>
      <c r="EK7" s="784"/>
      <c r="EL7" s="784"/>
      <c r="EM7" s="784"/>
      <c r="EN7" s="784"/>
      <c r="EO7" s="784"/>
      <c r="EP7" s="784"/>
      <c r="EQ7" s="784"/>
      <c r="ER7" s="784"/>
      <c r="ES7" s="784"/>
      <c r="ET7" s="784"/>
      <c r="EU7" s="784"/>
      <c r="EV7" s="784"/>
      <c r="EW7" s="784"/>
      <c r="EX7" s="784"/>
      <c r="EY7" s="784"/>
      <c r="EZ7" s="784"/>
      <c r="FA7" s="784"/>
      <c r="FB7" s="784"/>
      <c r="FC7" s="784"/>
      <c r="FD7" s="784"/>
      <c r="FE7" s="784"/>
      <c r="FF7" s="784"/>
      <c r="FG7" s="784"/>
      <c r="FH7" s="784"/>
      <c r="FI7" s="784"/>
      <c r="FJ7" s="784"/>
      <c r="FK7" s="784"/>
      <c r="FL7" s="784"/>
      <c r="FM7" s="784"/>
      <c r="FN7" s="784"/>
      <c r="FO7" s="784"/>
      <c r="FP7" s="784"/>
      <c r="FQ7" s="784"/>
      <c r="FR7" s="784"/>
      <c r="FS7" s="784"/>
      <c r="FT7" s="784"/>
      <c r="FU7" s="784"/>
      <c r="FV7" s="784"/>
      <c r="FW7" s="784"/>
      <c r="FX7" s="784"/>
      <c r="FY7" s="784"/>
      <c r="FZ7" s="784"/>
      <c r="GA7" s="784"/>
      <c r="GB7" s="784"/>
      <c r="GC7" s="784"/>
      <c r="GD7" s="784"/>
      <c r="GE7" s="784"/>
      <c r="GF7" s="784"/>
      <c r="GG7" s="784"/>
      <c r="GH7" s="784"/>
      <c r="GI7" s="784"/>
      <c r="GJ7" s="784"/>
      <c r="GK7" s="784"/>
      <c r="GL7" s="784"/>
      <c r="GM7" s="784"/>
      <c r="GN7" s="784"/>
    </row>
    <row r="8" spans="1:196" ht="15" customHeight="1">
      <c r="A8" s="1143"/>
      <c r="B8" s="766">
        <v>6</v>
      </c>
      <c r="C8" s="785">
        <v>1586</v>
      </c>
      <c r="D8" s="768">
        <v>30081040</v>
      </c>
      <c r="E8" s="768" t="s">
        <v>505</v>
      </c>
      <c r="F8" s="768" t="s">
        <v>496</v>
      </c>
      <c r="G8" s="768" t="s">
        <v>513</v>
      </c>
      <c r="H8" s="768" t="s">
        <v>1071</v>
      </c>
      <c r="I8" s="128">
        <v>45178.795138888891</v>
      </c>
      <c r="J8" s="768" t="s">
        <v>498</v>
      </c>
      <c r="K8" s="95" t="s">
        <v>0</v>
      </c>
      <c r="L8" s="771" t="s">
        <v>1552</v>
      </c>
      <c r="M8" s="770">
        <v>0.87569444444444444</v>
      </c>
      <c r="N8" s="771" t="s">
        <v>1543</v>
      </c>
      <c r="O8" s="772">
        <v>45178</v>
      </c>
      <c r="P8" s="773">
        <v>0.87569444444444444</v>
      </c>
      <c r="Q8" s="771" t="s">
        <v>1544</v>
      </c>
      <c r="R8" s="774" t="s">
        <v>1544</v>
      </c>
      <c r="S8" s="774" t="s">
        <v>1544</v>
      </c>
      <c r="T8" s="294">
        <v>45178</v>
      </c>
      <c r="U8" s="775">
        <v>0.87569444444444444</v>
      </c>
      <c r="V8" s="296" t="s">
        <v>498</v>
      </c>
      <c r="W8" s="688">
        <f t="shared" si="0"/>
        <v>0</v>
      </c>
      <c r="X8" s="774" t="s">
        <v>1544</v>
      </c>
      <c r="Y8" s="774" t="s">
        <v>1544</v>
      </c>
      <c r="Z8" s="774" t="s">
        <v>1544</v>
      </c>
      <c r="AA8" s="776" t="s">
        <v>1545</v>
      </c>
      <c r="AB8" s="774" t="s">
        <v>1544</v>
      </c>
      <c r="AC8" s="774" t="s">
        <v>1544</v>
      </c>
      <c r="AD8" s="774" t="s">
        <v>1544</v>
      </c>
      <c r="AE8" s="776" t="s">
        <v>1545</v>
      </c>
      <c r="AF8" s="774" t="s">
        <v>1544</v>
      </c>
      <c r="AG8" s="774" t="s">
        <v>1544</v>
      </c>
      <c r="AH8" s="774" t="s">
        <v>1544</v>
      </c>
      <c r="AI8" s="774" t="s">
        <v>1544</v>
      </c>
      <c r="AJ8" s="691" t="e">
        <f t="shared" si="4"/>
        <v>#VALUE!</v>
      </c>
      <c r="AK8" s="774" t="s">
        <v>1544</v>
      </c>
      <c r="AL8" s="774" t="s">
        <v>1544</v>
      </c>
      <c r="AM8" s="774" t="s">
        <v>1544</v>
      </c>
      <c r="AN8" s="691" t="e">
        <f t="shared" si="1"/>
        <v>#VALUE!</v>
      </c>
      <c r="AO8" s="777">
        <v>45179</v>
      </c>
      <c r="AP8" s="778">
        <v>0.50972222222222219</v>
      </c>
      <c r="AQ8" s="698">
        <f t="shared" si="2"/>
        <v>0.63402777777810115</v>
      </c>
      <c r="AR8" s="777">
        <v>45179</v>
      </c>
      <c r="AS8" s="778">
        <v>0.50972222222222219</v>
      </c>
      <c r="AT8" s="779" t="s">
        <v>1543</v>
      </c>
      <c r="AU8" s="14">
        <f t="shared" si="3"/>
        <v>0.63402777777810115</v>
      </c>
      <c r="AV8" s="752" t="s">
        <v>1544</v>
      </c>
      <c r="AW8" s="752"/>
      <c r="AX8" s="752" t="s">
        <v>27</v>
      </c>
      <c r="AY8" s="752" t="s">
        <v>29</v>
      </c>
      <c r="AZ8" s="752" t="s">
        <v>64</v>
      </c>
      <c r="BA8" s="752" t="s">
        <v>208</v>
      </c>
      <c r="BB8" s="780" t="s">
        <v>1566</v>
      </c>
      <c r="BC8" s="780" t="s">
        <v>1567</v>
      </c>
      <c r="BD8" s="782" t="s">
        <v>1544</v>
      </c>
      <c r="BE8" s="782" t="s">
        <v>89</v>
      </c>
      <c r="BF8" s="782" t="s">
        <v>1544</v>
      </c>
      <c r="BG8" s="783"/>
      <c r="BH8" s="784"/>
      <c r="BI8" s="784"/>
      <c r="BJ8" s="785">
        <v>1603</v>
      </c>
      <c r="BK8" s="768">
        <v>30284515</v>
      </c>
      <c r="BL8" s="768" t="s">
        <v>505</v>
      </c>
      <c r="BM8" s="768" t="s">
        <v>496</v>
      </c>
      <c r="BN8" s="768" t="s">
        <v>497</v>
      </c>
      <c r="BO8" s="768" t="s">
        <v>531</v>
      </c>
      <c r="BP8" s="128">
        <v>45181.431944444441</v>
      </c>
      <c r="BQ8" s="768" t="s">
        <v>498</v>
      </c>
      <c r="BR8" s="95" t="s">
        <v>0</v>
      </c>
      <c r="BS8" s="786"/>
      <c r="BT8" s="786"/>
      <c r="BU8" s="785">
        <v>1648</v>
      </c>
      <c r="BV8" s="768">
        <v>30182548</v>
      </c>
      <c r="BW8" s="768" t="s">
        <v>529</v>
      </c>
      <c r="BX8" s="768" t="s">
        <v>496</v>
      </c>
      <c r="BY8" s="768" t="s">
        <v>507</v>
      </c>
      <c r="BZ8" s="768" t="s">
        <v>482</v>
      </c>
      <c r="CA8" s="128">
        <v>45189.79791666667</v>
      </c>
      <c r="CB8" s="768" t="s">
        <v>498</v>
      </c>
      <c r="CC8" s="95" t="s">
        <v>0</v>
      </c>
      <c r="CD8" s="786"/>
      <c r="CE8" s="786"/>
      <c r="CF8" s="785">
        <v>1595</v>
      </c>
      <c r="CG8" s="768">
        <v>30120834</v>
      </c>
      <c r="CH8" s="768" t="s">
        <v>495</v>
      </c>
      <c r="CI8" s="768" t="s">
        <v>496</v>
      </c>
      <c r="CJ8" s="768" t="s">
        <v>497</v>
      </c>
      <c r="CK8" s="768" t="s">
        <v>468</v>
      </c>
      <c r="CL8" s="128">
        <v>45180.509027777778</v>
      </c>
      <c r="CM8" s="768" t="s">
        <v>498</v>
      </c>
      <c r="CN8" s="95" t="s">
        <v>17</v>
      </c>
      <c r="CO8" s="786"/>
      <c r="CP8" s="786"/>
      <c r="CQ8"/>
      <c r="CR8"/>
      <c r="CS8"/>
      <c r="CT8"/>
      <c r="CU8"/>
      <c r="CV8"/>
      <c r="CW8"/>
      <c r="CX8"/>
      <c r="CY8"/>
      <c r="CZ8" s="784"/>
      <c r="DA8" s="784"/>
      <c r="DB8" s="784"/>
      <c r="DC8" s="784"/>
      <c r="DD8" s="784"/>
      <c r="DE8" s="784"/>
      <c r="DF8" s="784"/>
      <c r="DG8" s="784"/>
      <c r="DH8" s="784"/>
      <c r="DI8" s="784"/>
      <c r="DJ8" s="784"/>
      <c r="DK8" s="784"/>
      <c r="DL8" s="784"/>
      <c r="DM8" s="784"/>
      <c r="DN8" s="784"/>
      <c r="DO8" s="784"/>
      <c r="DP8" s="784"/>
      <c r="DQ8" s="784"/>
      <c r="DR8" s="784"/>
      <c r="DS8" s="784"/>
      <c r="DT8" s="784"/>
      <c r="DU8" s="784"/>
      <c r="DV8" s="784"/>
      <c r="DW8" s="784"/>
      <c r="DX8" s="784"/>
      <c r="DY8" s="784"/>
      <c r="DZ8" s="784"/>
      <c r="EA8" s="784"/>
      <c r="EB8" s="784"/>
      <c r="EC8" s="784"/>
      <c r="ED8" s="784"/>
      <c r="EE8" s="784"/>
      <c r="EF8" s="784"/>
      <c r="EG8" s="784"/>
      <c r="EH8" s="784"/>
      <c r="EI8" s="784"/>
      <c r="EJ8" s="784"/>
      <c r="EK8" s="784"/>
      <c r="EL8" s="784"/>
      <c r="EM8" s="784"/>
      <c r="EN8" s="784"/>
      <c r="EO8" s="784"/>
      <c r="EP8" s="784"/>
      <c r="EQ8" s="784"/>
      <c r="ER8" s="784"/>
      <c r="ES8" s="784"/>
      <c r="ET8" s="784"/>
      <c r="EU8" s="784"/>
      <c r="EV8" s="784"/>
      <c r="EW8" s="784"/>
      <c r="EX8" s="784"/>
      <c r="EY8" s="784"/>
      <c r="EZ8" s="784"/>
      <c r="FA8" s="784"/>
      <c r="FB8" s="784"/>
      <c r="FC8" s="784"/>
      <c r="FD8" s="784"/>
      <c r="FE8" s="784"/>
      <c r="FF8" s="784"/>
      <c r="FG8" s="784"/>
      <c r="FH8" s="784"/>
      <c r="FI8" s="784"/>
      <c r="FJ8" s="784"/>
      <c r="FK8" s="784"/>
      <c r="FL8" s="784"/>
      <c r="FM8" s="784"/>
      <c r="FN8" s="784"/>
      <c r="FO8" s="784"/>
      <c r="FP8" s="784"/>
      <c r="FQ8" s="784"/>
      <c r="FR8" s="784"/>
      <c r="FS8" s="784"/>
      <c r="FT8" s="784"/>
      <c r="FU8" s="784"/>
      <c r="FV8" s="784"/>
      <c r="FW8" s="784"/>
      <c r="FX8" s="784"/>
      <c r="FY8" s="784"/>
      <c r="FZ8" s="784"/>
      <c r="GA8" s="784"/>
      <c r="GB8" s="784"/>
      <c r="GC8" s="784"/>
      <c r="GD8" s="784"/>
      <c r="GE8" s="784"/>
      <c r="GF8" s="784"/>
      <c r="GG8" s="784"/>
      <c r="GH8" s="784"/>
      <c r="GI8" s="784"/>
      <c r="GJ8" s="784"/>
      <c r="GK8" s="784"/>
      <c r="GL8" s="784"/>
      <c r="GM8" s="784"/>
      <c r="GN8" s="784"/>
    </row>
    <row r="9" spans="1:196" ht="15" customHeight="1">
      <c r="A9" s="1143"/>
      <c r="B9" s="766">
        <v>7</v>
      </c>
      <c r="C9" s="767">
        <v>1591</v>
      </c>
      <c r="D9" s="768">
        <v>30281963</v>
      </c>
      <c r="E9" s="768" t="s">
        <v>505</v>
      </c>
      <c r="F9" s="768" t="s">
        <v>496</v>
      </c>
      <c r="G9" s="768" t="s">
        <v>497</v>
      </c>
      <c r="H9" s="768" t="s">
        <v>471</v>
      </c>
      <c r="I9" s="128">
        <v>45178.905555555553</v>
      </c>
      <c r="J9" s="768" t="s">
        <v>498</v>
      </c>
      <c r="K9" s="95" t="s">
        <v>17</v>
      </c>
      <c r="L9" s="771" t="s">
        <v>1562</v>
      </c>
      <c r="M9" s="774" t="s">
        <v>1568</v>
      </c>
      <c r="N9" s="771" t="s">
        <v>1543</v>
      </c>
      <c r="O9" s="772">
        <v>45179</v>
      </c>
      <c r="P9" s="773">
        <v>0.57986111111111116</v>
      </c>
      <c r="Q9" s="771" t="s">
        <v>1544</v>
      </c>
      <c r="R9" s="774" t="s">
        <v>1544</v>
      </c>
      <c r="S9" s="774" t="s">
        <v>1544</v>
      </c>
      <c r="T9" s="294">
        <v>45179</v>
      </c>
      <c r="U9" s="775">
        <v>0.58750000000000002</v>
      </c>
      <c r="V9" s="296" t="s">
        <v>498</v>
      </c>
      <c r="W9" s="688">
        <f t="shared" si="0"/>
        <v>7.6388888919609599E-3</v>
      </c>
      <c r="X9" s="774" t="s">
        <v>1562</v>
      </c>
      <c r="Y9" s="774" t="s">
        <v>1569</v>
      </c>
      <c r="Z9" s="296" t="s">
        <v>498</v>
      </c>
      <c r="AA9" s="776" t="s">
        <v>1545</v>
      </c>
      <c r="AB9" s="774" t="s">
        <v>1544</v>
      </c>
      <c r="AC9" s="774" t="s">
        <v>1544</v>
      </c>
      <c r="AD9" s="774" t="s">
        <v>1544</v>
      </c>
      <c r="AE9" s="776" t="s">
        <v>1545</v>
      </c>
      <c r="AF9" s="774" t="s">
        <v>1544</v>
      </c>
      <c r="AG9" s="774" t="s">
        <v>1544</v>
      </c>
      <c r="AH9" s="774" t="s">
        <v>1544</v>
      </c>
      <c r="AI9" s="774" t="s">
        <v>1544</v>
      </c>
      <c r="AJ9" s="691" t="e">
        <f t="shared" si="4"/>
        <v>#VALUE!</v>
      </c>
      <c r="AK9" s="774" t="s">
        <v>1544</v>
      </c>
      <c r="AL9" s="774" t="s">
        <v>1544</v>
      </c>
      <c r="AM9" s="774" t="s">
        <v>1544</v>
      </c>
      <c r="AN9" s="691" t="e">
        <f t="shared" si="1"/>
        <v>#VALUE!</v>
      </c>
      <c r="AO9" s="777">
        <v>45202</v>
      </c>
      <c r="AP9" s="778">
        <v>0.87152777777777779</v>
      </c>
      <c r="AQ9" s="698">
        <f t="shared" si="2"/>
        <v>23.284027777779556</v>
      </c>
      <c r="AR9" s="777">
        <v>45202</v>
      </c>
      <c r="AS9" s="778">
        <v>0.87152777777777779</v>
      </c>
      <c r="AT9" s="779" t="s">
        <v>1543</v>
      </c>
      <c r="AU9" s="14">
        <f t="shared" si="3"/>
        <v>23.284027777779556</v>
      </c>
      <c r="AV9" s="752" t="s">
        <v>1544</v>
      </c>
      <c r="AW9" s="752"/>
      <c r="AX9" s="752" t="s">
        <v>9</v>
      </c>
      <c r="AY9" s="752" t="s">
        <v>20</v>
      </c>
      <c r="AZ9" s="752" t="s">
        <v>50</v>
      </c>
      <c r="BA9" s="752" t="s">
        <v>146</v>
      </c>
      <c r="BB9" s="780" t="s">
        <v>1570</v>
      </c>
      <c r="BC9" s="780" t="s">
        <v>1571</v>
      </c>
      <c r="BD9" s="782" t="s">
        <v>1544</v>
      </c>
      <c r="BE9" s="782" t="s">
        <v>89</v>
      </c>
      <c r="BF9" s="782" t="s">
        <v>1544</v>
      </c>
      <c r="BG9" s="783"/>
      <c r="BH9" s="784"/>
      <c r="BI9" s="784"/>
      <c r="BJ9" s="785">
        <v>1607</v>
      </c>
      <c r="BK9" s="789">
        <v>30080193</v>
      </c>
      <c r="BL9" s="789" t="s">
        <v>505</v>
      </c>
      <c r="BM9" s="789" t="s">
        <v>496</v>
      </c>
      <c r="BN9" s="789" t="s">
        <v>507</v>
      </c>
      <c r="BO9" s="789" t="s">
        <v>486</v>
      </c>
      <c r="BP9" s="128">
        <v>45182.504861111112</v>
      </c>
      <c r="BQ9" s="789" t="s">
        <v>498</v>
      </c>
      <c r="BR9" s="95" t="s">
        <v>0</v>
      </c>
      <c r="BS9" s="786"/>
      <c r="BT9" s="786"/>
      <c r="BU9" s="767">
        <v>1662</v>
      </c>
      <c r="BV9" s="768">
        <v>30291232</v>
      </c>
      <c r="BW9" s="768" t="s">
        <v>529</v>
      </c>
      <c r="BX9" s="768" t="s">
        <v>496</v>
      </c>
      <c r="BY9" s="768" t="s">
        <v>507</v>
      </c>
      <c r="BZ9" s="768" t="s">
        <v>483</v>
      </c>
      <c r="CA9" s="128">
        <v>45197.647222222222</v>
      </c>
      <c r="CB9" s="768" t="s">
        <v>498</v>
      </c>
      <c r="CC9" s="95" t="s">
        <v>5</v>
      </c>
      <c r="CD9" s="786"/>
      <c r="CE9" s="786"/>
      <c r="CF9" s="785">
        <v>1605</v>
      </c>
      <c r="CG9" s="768">
        <v>30165874</v>
      </c>
      <c r="CH9" s="768" t="s">
        <v>495</v>
      </c>
      <c r="CI9" s="768" t="s">
        <v>496</v>
      </c>
      <c r="CJ9" s="768" t="s">
        <v>497</v>
      </c>
      <c r="CK9" s="768" t="s">
        <v>515</v>
      </c>
      <c r="CL9" s="126">
        <v>45181.867361111108</v>
      </c>
      <c r="CM9" s="768" t="s">
        <v>498</v>
      </c>
      <c r="CN9" s="95" t="s">
        <v>17</v>
      </c>
      <c r="CO9" s="786"/>
      <c r="CP9" s="786"/>
      <c r="CQ9"/>
      <c r="CR9"/>
      <c r="CS9"/>
      <c r="CT9"/>
      <c r="CU9"/>
      <c r="CV9"/>
      <c r="CW9"/>
      <c r="CX9"/>
      <c r="CY9"/>
      <c r="CZ9" s="784"/>
      <c r="DA9" s="784"/>
      <c r="DB9" s="784"/>
      <c r="DC9" s="784"/>
      <c r="DD9" s="784"/>
      <c r="DE9" s="784"/>
      <c r="DF9" s="784"/>
      <c r="DG9" s="784"/>
      <c r="DH9" s="784"/>
      <c r="DI9" s="784"/>
      <c r="DJ9" s="784"/>
      <c r="DK9" s="784"/>
      <c r="DL9" s="784"/>
      <c r="DM9" s="784"/>
      <c r="DN9" s="784"/>
      <c r="DO9" s="784"/>
      <c r="DP9" s="784"/>
      <c r="DQ9" s="784"/>
      <c r="DR9" s="784"/>
      <c r="DS9" s="784"/>
      <c r="DT9" s="784"/>
      <c r="DU9" s="784"/>
      <c r="DV9" s="784"/>
      <c r="DW9" s="784"/>
      <c r="DX9" s="784"/>
      <c r="DY9" s="784"/>
      <c r="DZ9" s="784"/>
      <c r="EA9" s="784"/>
      <c r="EB9" s="784"/>
      <c r="EC9" s="784"/>
      <c r="ED9" s="784"/>
      <c r="EE9" s="784"/>
      <c r="EF9" s="784"/>
      <c r="EG9" s="784"/>
      <c r="EH9" s="784"/>
      <c r="EI9" s="784"/>
      <c r="EJ9" s="784"/>
      <c r="EK9" s="784"/>
      <c r="EL9" s="784"/>
      <c r="EM9" s="784"/>
      <c r="EN9" s="784"/>
      <c r="EO9" s="784"/>
      <c r="EP9" s="784"/>
      <c r="EQ9" s="784"/>
      <c r="ER9" s="784"/>
      <c r="ES9" s="784"/>
      <c r="ET9" s="784"/>
      <c r="EU9" s="784"/>
      <c r="EV9" s="784"/>
      <c r="EW9" s="784"/>
      <c r="EX9" s="784"/>
      <c r="EY9" s="784"/>
      <c r="EZ9" s="784"/>
      <c r="FA9" s="784"/>
      <c r="FB9" s="784"/>
      <c r="FC9" s="784"/>
      <c r="FD9" s="784"/>
      <c r="FE9" s="784"/>
      <c r="FF9" s="784"/>
      <c r="FG9" s="784"/>
      <c r="FH9" s="784"/>
      <c r="FI9" s="784"/>
      <c r="FJ9" s="784"/>
      <c r="FK9" s="784"/>
      <c r="FL9" s="784"/>
      <c r="FM9" s="784"/>
      <c r="FN9" s="784"/>
      <c r="FO9" s="784"/>
      <c r="FP9" s="784"/>
      <c r="FQ9" s="784"/>
      <c r="FR9" s="784"/>
      <c r="FS9" s="784"/>
      <c r="FT9" s="784"/>
      <c r="FU9" s="784"/>
      <c r="FV9" s="784"/>
      <c r="FW9" s="784"/>
      <c r="FX9" s="784"/>
      <c r="FY9" s="784"/>
      <c r="FZ9" s="784"/>
      <c r="GA9" s="784"/>
      <c r="GB9" s="784"/>
      <c r="GC9" s="784"/>
      <c r="GD9" s="784"/>
      <c r="GE9" s="784"/>
      <c r="GF9" s="784"/>
      <c r="GG9" s="784"/>
      <c r="GH9" s="784"/>
      <c r="GI9" s="784"/>
      <c r="GJ9" s="784"/>
      <c r="GK9" s="784"/>
      <c r="GL9" s="784"/>
      <c r="GM9" s="784"/>
      <c r="GN9" s="784"/>
    </row>
    <row r="10" spans="1:196" ht="15" customHeight="1">
      <c r="A10" s="1143"/>
      <c r="B10" s="766">
        <v>8</v>
      </c>
      <c r="C10" s="785">
        <v>1592</v>
      </c>
      <c r="D10" s="768">
        <v>30242234</v>
      </c>
      <c r="E10" s="768" t="s">
        <v>505</v>
      </c>
      <c r="F10" s="768" t="s">
        <v>496</v>
      </c>
      <c r="G10" s="768" t="s">
        <v>513</v>
      </c>
      <c r="H10" s="768" t="s">
        <v>1071</v>
      </c>
      <c r="I10" s="128">
        <v>45178.875694444447</v>
      </c>
      <c r="J10" s="768" t="s">
        <v>498</v>
      </c>
      <c r="K10" s="95" t="s">
        <v>0</v>
      </c>
      <c r="L10" s="771" t="s">
        <v>1562</v>
      </c>
      <c r="M10" s="774" t="s">
        <v>1572</v>
      </c>
      <c r="N10" s="771" t="s">
        <v>1543</v>
      </c>
      <c r="O10" s="772">
        <v>45179</v>
      </c>
      <c r="P10" s="773">
        <v>0.73402777777777772</v>
      </c>
      <c r="Q10" s="771" t="s">
        <v>1544</v>
      </c>
      <c r="R10" s="774" t="s">
        <v>1544</v>
      </c>
      <c r="S10" s="774" t="s">
        <v>1544</v>
      </c>
      <c r="T10" s="294">
        <v>45179</v>
      </c>
      <c r="U10" s="775">
        <v>0.73402777777777783</v>
      </c>
      <c r="V10" s="296" t="s">
        <v>498</v>
      </c>
      <c r="W10" s="688">
        <f t="shared" si="0"/>
        <v>0</v>
      </c>
      <c r="X10" s="774" t="s">
        <v>1544</v>
      </c>
      <c r="Y10" s="774" t="s">
        <v>1544</v>
      </c>
      <c r="Z10" s="774" t="s">
        <v>1544</v>
      </c>
      <c r="AA10" s="776" t="s">
        <v>1545</v>
      </c>
      <c r="AB10" s="774" t="s">
        <v>1544</v>
      </c>
      <c r="AC10" s="774" t="s">
        <v>1544</v>
      </c>
      <c r="AD10" s="774" t="s">
        <v>1544</v>
      </c>
      <c r="AE10" s="776" t="s">
        <v>1545</v>
      </c>
      <c r="AF10" s="774" t="s">
        <v>1544</v>
      </c>
      <c r="AG10" s="774" t="s">
        <v>1544</v>
      </c>
      <c r="AH10" s="774" t="s">
        <v>1544</v>
      </c>
      <c r="AI10" s="774" t="s">
        <v>1544</v>
      </c>
      <c r="AJ10" s="691" t="e">
        <f t="shared" si="4"/>
        <v>#VALUE!</v>
      </c>
      <c r="AK10" s="774" t="s">
        <v>1544</v>
      </c>
      <c r="AL10" s="774" t="s">
        <v>1544</v>
      </c>
      <c r="AM10" s="774" t="s">
        <v>1544</v>
      </c>
      <c r="AN10" s="691" t="e">
        <f t="shared" si="1"/>
        <v>#VALUE!</v>
      </c>
      <c r="AO10" s="777">
        <v>45179</v>
      </c>
      <c r="AP10" s="778">
        <v>0.74930555555555556</v>
      </c>
      <c r="AQ10" s="698">
        <f t="shared" si="2"/>
        <v>1.5277777776645962E-2</v>
      </c>
      <c r="AR10" s="777">
        <v>45179</v>
      </c>
      <c r="AS10" s="778">
        <v>0.74930555555555556</v>
      </c>
      <c r="AT10" s="779" t="s">
        <v>1543</v>
      </c>
      <c r="AU10" s="14">
        <f t="shared" si="3"/>
        <v>1.5277777776645962E-2</v>
      </c>
      <c r="AV10" s="752" t="s">
        <v>1544</v>
      </c>
      <c r="AW10" s="752"/>
      <c r="AX10" s="752" t="s">
        <v>27</v>
      </c>
      <c r="AY10" s="752" t="s">
        <v>29</v>
      </c>
      <c r="AZ10" s="752" t="s">
        <v>90</v>
      </c>
      <c r="BA10" s="752" t="s">
        <v>314</v>
      </c>
      <c r="BB10" s="780" t="s">
        <v>1573</v>
      </c>
      <c r="BC10" s="780" t="s">
        <v>1574</v>
      </c>
      <c r="BD10" s="782" t="s">
        <v>1544</v>
      </c>
      <c r="BE10" s="782" t="s">
        <v>89</v>
      </c>
      <c r="BF10" s="782" t="s">
        <v>1544</v>
      </c>
      <c r="BG10" s="783"/>
      <c r="BH10" s="784"/>
      <c r="BI10" s="784"/>
      <c r="BJ10" s="785">
        <v>1608</v>
      </c>
      <c r="BK10" s="789">
        <v>30080193</v>
      </c>
      <c r="BL10" s="789" t="s">
        <v>505</v>
      </c>
      <c r="BM10" s="789" t="s">
        <v>496</v>
      </c>
      <c r="BN10" s="789" t="s">
        <v>507</v>
      </c>
      <c r="BO10" s="789" t="s">
        <v>486</v>
      </c>
      <c r="BP10" s="128">
        <v>45182.510416666664</v>
      </c>
      <c r="BQ10" s="789" t="s">
        <v>498</v>
      </c>
      <c r="BR10" s="95" t="s">
        <v>0</v>
      </c>
      <c r="BS10" s="786"/>
      <c r="BT10" s="786"/>
      <c r="BU10" s="786"/>
      <c r="BV10" s="786"/>
      <c r="BW10" s="786"/>
      <c r="BX10" s="786"/>
      <c r="BY10" s="786"/>
      <c r="BZ10" s="786"/>
      <c r="CA10" s="786"/>
      <c r="CB10" s="786"/>
      <c r="CC10" s="786"/>
      <c r="CD10" s="786"/>
      <c r="CE10" s="786"/>
      <c r="CF10" s="767">
        <v>1618</v>
      </c>
      <c r="CG10" s="768">
        <v>30276026</v>
      </c>
      <c r="CH10" s="768" t="s">
        <v>495</v>
      </c>
      <c r="CI10" s="768" t="s">
        <v>496</v>
      </c>
      <c r="CJ10" s="768" t="s">
        <v>507</v>
      </c>
      <c r="CK10" s="768" t="s">
        <v>482</v>
      </c>
      <c r="CL10" s="128">
        <v>45182.814583333333</v>
      </c>
      <c r="CM10" s="768" t="s">
        <v>498</v>
      </c>
      <c r="CN10" s="95" t="s">
        <v>17</v>
      </c>
      <c r="CO10" s="786"/>
      <c r="CP10" s="786"/>
      <c r="CQ10"/>
      <c r="CR10"/>
      <c r="CS10"/>
      <c r="CT10"/>
      <c r="CU10"/>
      <c r="CV10"/>
      <c r="CW10"/>
      <c r="CX10"/>
      <c r="CY10"/>
      <c r="CZ10" s="784"/>
      <c r="DA10" s="784"/>
      <c r="DB10" s="784"/>
      <c r="DC10" s="784"/>
      <c r="DD10" s="784"/>
      <c r="DE10" s="784"/>
      <c r="DF10" s="784"/>
      <c r="DG10" s="784"/>
      <c r="DH10" s="784"/>
      <c r="DI10" s="784"/>
      <c r="DJ10" s="784"/>
      <c r="DK10" s="784"/>
      <c r="DL10" s="784"/>
      <c r="DM10" s="784"/>
      <c r="DN10" s="784"/>
      <c r="DO10" s="784"/>
      <c r="DP10" s="784"/>
      <c r="DQ10" s="784"/>
      <c r="DR10" s="784"/>
      <c r="DS10" s="784"/>
      <c r="DT10" s="784"/>
      <c r="DU10" s="784"/>
      <c r="DV10" s="784"/>
      <c r="DW10" s="784"/>
      <c r="DX10" s="784"/>
      <c r="DY10" s="784"/>
      <c r="DZ10" s="784"/>
      <c r="EA10" s="784"/>
      <c r="EB10" s="784"/>
      <c r="EC10" s="784"/>
      <c r="ED10" s="784"/>
      <c r="EE10" s="784"/>
      <c r="EF10" s="784"/>
      <c r="EG10" s="784"/>
      <c r="EH10" s="784"/>
      <c r="EI10" s="784"/>
      <c r="EJ10" s="784"/>
      <c r="EK10" s="784"/>
      <c r="EL10" s="784"/>
      <c r="EM10" s="784"/>
      <c r="EN10" s="784"/>
      <c r="EO10" s="784"/>
      <c r="EP10" s="784"/>
      <c r="EQ10" s="784"/>
      <c r="ER10" s="784"/>
      <c r="ES10" s="784"/>
      <c r="ET10" s="784"/>
      <c r="EU10" s="784"/>
      <c r="EV10" s="784"/>
      <c r="EW10" s="784"/>
      <c r="EX10" s="784"/>
      <c r="EY10" s="784"/>
      <c r="EZ10" s="784"/>
      <c r="FA10" s="784"/>
      <c r="FB10" s="784"/>
      <c r="FC10" s="784"/>
      <c r="FD10" s="784"/>
      <c r="FE10" s="784"/>
      <c r="FF10" s="784"/>
      <c r="FG10" s="784"/>
      <c r="FH10" s="784"/>
      <c r="FI10" s="784"/>
      <c r="FJ10" s="784"/>
      <c r="FK10" s="784"/>
      <c r="FL10" s="784"/>
      <c r="FM10" s="784"/>
      <c r="FN10" s="784"/>
      <c r="FO10" s="784"/>
      <c r="FP10" s="784"/>
      <c r="FQ10" s="784"/>
      <c r="FR10" s="784"/>
      <c r="FS10" s="784"/>
      <c r="FT10" s="784"/>
      <c r="FU10" s="784"/>
      <c r="FV10" s="784"/>
      <c r="FW10" s="784"/>
      <c r="FX10" s="784"/>
      <c r="FY10" s="784"/>
      <c r="FZ10" s="784"/>
      <c r="GA10" s="784"/>
      <c r="GB10" s="784"/>
      <c r="GC10" s="784"/>
      <c r="GD10" s="784"/>
      <c r="GE10" s="784"/>
      <c r="GF10" s="784"/>
      <c r="GG10" s="784"/>
      <c r="GH10" s="784"/>
      <c r="GI10" s="784"/>
      <c r="GJ10" s="784"/>
      <c r="GK10" s="784"/>
      <c r="GL10" s="784"/>
      <c r="GM10" s="784"/>
      <c r="GN10" s="784"/>
    </row>
    <row r="11" spans="1:196" ht="15" customHeight="1">
      <c r="A11" s="1143"/>
      <c r="B11" s="766">
        <v>9</v>
      </c>
      <c r="C11" s="767">
        <v>1593</v>
      </c>
      <c r="D11" s="768">
        <v>30046752</v>
      </c>
      <c r="E11" s="768" t="s">
        <v>495</v>
      </c>
      <c r="F11" s="768" t="s">
        <v>506</v>
      </c>
      <c r="G11" s="768" t="s">
        <v>497</v>
      </c>
      <c r="H11" s="768" t="s">
        <v>660</v>
      </c>
      <c r="I11" s="128">
        <v>45179.579861111109</v>
      </c>
      <c r="J11" s="768" t="s">
        <v>498</v>
      </c>
      <c r="K11" s="95" t="s">
        <v>17</v>
      </c>
      <c r="L11" s="771" t="s">
        <v>1554</v>
      </c>
      <c r="M11" s="774" t="s">
        <v>1575</v>
      </c>
      <c r="N11" s="771" t="s">
        <v>1543</v>
      </c>
      <c r="O11" s="772">
        <v>45180</v>
      </c>
      <c r="P11" s="773">
        <v>0.50902777777777775</v>
      </c>
      <c r="Q11" s="771" t="s">
        <v>1554</v>
      </c>
      <c r="R11" s="774" t="s">
        <v>1576</v>
      </c>
      <c r="S11" s="788" t="s">
        <v>498</v>
      </c>
      <c r="T11" s="294">
        <v>45180</v>
      </c>
      <c r="U11" s="775">
        <v>0.87152777777777779</v>
      </c>
      <c r="V11" s="296" t="s">
        <v>498</v>
      </c>
      <c r="W11" s="688">
        <f t="shared" si="0"/>
        <v>0.36250000000291038</v>
      </c>
      <c r="X11" s="774" t="s">
        <v>1544</v>
      </c>
      <c r="Y11" s="774" t="s">
        <v>1544</v>
      </c>
      <c r="Z11" s="774" t="s">
        <v>1544</v>
      </c>
      <c r="AA11" s="776" t="s">
        <v>1545</v>
      </c>
      <c r="AB11" s="774" t="s">
        <v>1544</v>
      </c>
      <c r="AC11" s="774" t="s">
        <v>1544</v>
      </c>
      <c r="AD11" s="774" t="s">
        <v>1544</v>
      </c>
      <c r="AE11" s="776" t="s">
        <v>1545</v>
      </c>
      <c r="AF11" s="774" t="s">
        <v>1544</v>
      </c>
      <c r="AG11" s="774" t="s">
        <v>1544</v>
      </c>
      <c r="AH11" s="774" t="s">
        <v>1544</v>
      </c>
      <c r="AI11" s="774" t="s">
        <v>1544</v>
      </c>
      <c r="AJ11" s="691" t="e">
        <f>(AG11+AF11)-(U11+T11)</f>
        <v>#VALUE!</v>
      </c>
      <c r="AK11" s="774" t="s">
        <v>1544</v>
      </c>
      <c r="AL11" s="774" t="s">
        <v>1544</v>
      </c>
      <c r="AM11" s="774" t="s">
        <v>1544</v>
      </c>
      <c r="AN11" s="691" t="e">
        <f t="shared" si="1"/>
        <v>#VALUE!</v>
      </c>
      <c r="AO11" s="777">
        <v>45202</v>
      </c>
      <c r="AP11" s="778">
        <v>0.81527777777777777</v>
      </c>
      <c r="AQ11" s="698">
        <f t="shared" si="2"/>
        <v>21.943749999998545</v>
      </c>
      <c r="AR11" s="777">
        <v>45202</v>
      </c>
      <c r="AS11" s="778">
        <v>0.81527777777777777</v>
      </c>
      <c r="AT11" s="779" t="s">
        <v>1543</v>
      </c>
      <c r="AU11" s="14">
        <f t="shared" si="3"/>
        <v>21.943749999998545</v>
      </c>
      <c r="AV11" s="700">
        <v>8825</v>
      </c>
      <c r="AW11" s="752" t="s">
        <v>1471</v>
      </c>
      <c r="AX11" s="752" t="s">
        <v>9</v>
      </c>
      <c r="AY11" s="752" t="s">
        <v>11</v>
      </c>
      <c r="AZ11" s="752" t="s">
        <v>13</v>
      </c>
      <c r="BA11" s="752" t="s">
        <v>24</v>
      </c>
      <c r="BB11" s="780" t="s">
        <v>1577</v>
      </c>
      <c r="BC11" s="780" t="s">
        <v>1578</v>
      </c>
      <c r="BD11" s="782" t="s">
        <v>1544</v>
      </c>
      <c r="BE11" s="782" t="s">
        <v>89</v>
      </c>
      <c r="BF11" s="782" t="s">
        <v>1544</v>
      </c>
      <c r="BG11" s="783"/>
      <c r="BH11" s="784"/>
      <c r="BI11" s="784"/>
      <c r="BJ11" s="785">
        <v>1610</v>
      </c>
      <c r="BK11" s="768">
        <v>30285441</v>
      </c>
      <c r="BL11" s="768" t="s">
        <v>505</v>
      </c>
      <c r="BM11" s="768" t="s">
        <v>502</v>
      </c>
      <c r="BN11" s="768" t="s">
        <v>497</v>
      </c>
      <c r="BO11" s="768" t="s">
        <v>503</v>
      </c>
      <c r="BP11" s="126">
        <v>45182.785416666666</v>
      </c>
      <c r="BQ11" s="768" t="s">
        <v>498</v>
      </c>
      <c r="BR11" s="95" t="s">
        <v>8</v>
      </c>
      <c r="BS11" s="786"/>
      <c r="BT11" s="786"/>
      <c r="BU11" s="784"/>
      <c r="BV11" s="784"/>
      <c r="BW11" s="784"/>
      <c r="BX11" s="784"/>
      <c r="BY11" s="784"/>
      <c r="BZ11" s="784"/>
      <c r="CA11" s="784"/>
      <c r="CB11" s="784"/>
      <c r="CC11" s="786"/>
      <c r="CD11" s="786"/>
      <c r="CE11" s="786"/>
      <c r="CF11" s="767">
        <v>1630</v>
      </c>
      <c r="CG11" s="768">
        <v>30094572</v>
      </c>
      <c r="CH11" s="768" t="s">
        <v>495</v>
      </c>
      <c r="CI11" s="768" t="s">
        <v>506</v>
      </c>
      <c r="CJ11" s="768" t="s">
        <v>497</v>
      </c>
      <c r="CK11" s="768" t="s">
        <v>474</v>
      </c>
      <c r="CL11" s="128">
        <v>45188.511805555558</v>
      </c>
      <c r="CM11" s="768" t="s">
        <v>498</v>
      </c>
      <c r="CN11" s="95" t="s">
        <v>17</v>
      </c>
      <c r="CO11" s="786"/>
      <c r="CP11" s="786"/>
      <c r="CQ11"/>
      <c r="CR11"/>
      <c r="CS11"/>
      <c r="CT11"/>
      <c r="CU11"/>
      <c r="CV11"/>
      <c r="CW11"/>
      <c r="CX11"/>
      <c r="CY11"/>
      <c r="CZ11" s="784"/>
      <c r="DA11" s="784"/>
      <c r="DB11" s="784"/>
      <c r="DC11" s="784"/>
      <c r="DD11" s="784"/>
      <c r="DE11" s="784"/>
      <c r="DF11" s="784"/>
      <c r="DG11" s="784"/>
      <c r="DH11" s="784"/>
      <c r="DI11" s="784"/>
      <c r="DJ11" s="784"/>
      <c r="DK11" s="784"/>
      <c r="DL11" s="784"/>
      <c r="DM11" s="784"/>
      <c r="DN11" s="784"/>
      <c r="DO11" s="784"/>
      <c r="DP11" s="784"/>
      <c r="DQ11" s="784"/>
      <c r="DR11" s="784"/>
      <c r="DS11" s="784"/>
      <c r="DT11" s="784"/>
      <c r="DU11" s="784"/>
      <c r="DV11" s="784"/>
      <c r="DW11" s="784"/>
      <c r="DX11" s="784"/>
      <c r="DY11" s="784"/>
      <c r="DZ11" s="784"/>
      <c r="EA11" s="784"/>
      <c r="EB11" s="784"/>
      <c r="EC11" s="784"/>
      <c r="ED11" s="784"/>
      <c r="EE11" s="784"/>
      <c r="EF11" s="784"/>
      <c r="EG11" s="784"/>
      <c r="EH11" s="784"/>
      <c r="EI11" s="784"/>
      <c r="EJ11" s="784"/>
      <c r="EK11" s="784"/>
      <c r="EL11" s="784"/>
      <c r="EM11" s="784"/>
      <c r="EN11" s="784"/>
      <c r="EO11" s="784"/>
      <c r="EP11" s="784"/>
      <c r="EQ11" s="784"/>
      <c r="ER11" s="784"/>
      <c r="ES11" s="784"/>
      <c r="ET11" s="784"/>
      <c r="EU11" s="784"/>
      <c r="EV11" s="784"/>
      <c r="EW11" s="784"/>
      <c r="EX11" s="784"/>
      <c r="EY11" s="784"/>
      <c r="EZ11" s="784"/>
      <c r="FA11" s="784"/>
      <c r="FB11" s="784"/>
      <c r="FC11" s="784"/>
      <c r="FD11" s="784"/>
      <c r="FE11" s="784"/>
      <c r="FF11" s="784"/>
      <c r="FG11" s="784"/>
      <c r="FH11" s="784"/>
      <c r="FI11" s="784"/>
      <c r="FJ11" s="784"/>
      <c r="FK11" s="784"/>
      <c r="FL11" s="784"/>
      <c r="FM11" s="784"/>
      <c r="FN11" s="784"/>
      <c r="FO11" s="784"/>
      <c r="FP11" s="784"/>
      <c r="FQ11" s="784"/>
      <c r="FR11" s="784"/>
      <c r="FS11" s="784"/>
      <c r="FT11" s="784"/>
      <c r="FU11" s="784"/>
      <c r="FV11" s="784"/>
      <c r="FW11" s="784"/>
      <c r="FX11" s="784"/>
      <c r="FY11" s="784"/>
      <c r="FZ11" s="784"/>
      <c r="GA11" s="784"/>
      <c r="GB11" s="784"/>
      <c r="GC11" s="784"/>
      <c r="GD11" s="784"/>
      <c r="GE11" s="784"/>
      <c r="GF11" s="784"/>
      <c r="GG11" s="784"/>
      <c r="GH11" s="784"/>
      <c r="GI11" s="784"/>
      <c r="GJ11" s="784"/>
      <c r="GK11" s="784"/>
      <c r="GL11" s="784"/>
      <c r="GM11" s="784"/>
      <c r="GN11" s="784"/>
    </row>
    <row r="12" spans="1:196" ht="15" customHeight="1">
      <c r="A12" s="1143"/>
      <c r="B12" s="766">
        <v>10</v>
      </c>
      <c r="C12" s="767">
        <v>1594</v>
      </c>
      <c r="D12" s="768">
        <v>30278347</v>
      </c>
      <c r="E12" s="768" t="s">
        <v>495</v>
      </c>
      <c r="F12" s="768" t="s">
        <v>496</v>
      </c>
      <c r="G12" s="768" t="s">
        <v>497</v>
      </c>
      <c r="H12" s="768" t="s">
        <v>468</v>
      </c>
      <c r="I12" s="128">
        <v>45179.734027777777</v>
      </c>
      <c r="J12" s="768" t="s">
        <v>498</v>
      </c>
      <c r="K12" s="95" t="s">
        <v>17</v>
      </c>
      <c r="L12" s="771" t="s">
        <v>1554</v>
      </c>
      <c r="M12" s="774" t="s">
        <v>1579</v>
      </c>
      <c r="N12" s="771" t="s">
        <v>1543</v>
      </c>
      <c r="O12" s="772">
        <v>45180</v>
      </c>
      <c r="P12" s="773">
        <v>0.83819444444444446</v>
      </c>
      <c r="Q12" s="771" t="s">
        <v>1580</v>
      </c>
      <c r="R12" s="774" t="s">
        <v>1581</v>
      </c>
      <c r="S12" s="788" t="s">
        <v>498</v>
      </c>
      <c r="T12" s="294">
        <v>45182</v>
      </c>
      <c r="U12" s="775">
        <v>0.43541666666666662</v>
      </c>
      <c r="V12" s="296" t="s">
        <v>498</v>
      </c>
      <c r="W12" s="688">
        <f t="shared" si="0"/>
        <v>1.5972222222262644</v>
      </c>
      <c r="X12" s="774" t="s">
        <v>1544</v>
      </c>
      <c r="Y12" s="774" t="s">
        <v>1544</v>
      </c>
      <c r="Z12" s="774" t="s">
        <v>1544</v>
      </c>
      <c r="AA12" s="776" t="s">
        <v>1545</v>
      </c>
      <c r="AB12" s="774" t="s">
        <v>1544</v>
      </c>
      <c r="AC12" s="774" t="s">
        <v>1544</v>
      </c>
      <c r="AD12" s="774" t="s">
        <v>1544</v>
      </c>
      <c r="AE12" s="776" t="s">
        <v>1545</v>
      </c>
      <c r="AF12" s="774" t="s">
        <v>1544</v>
      </c>
      <c r="AG12" s="774" t="s">
        <v>1544</v>
      </c>
      <c r="AH12" s="774" t="s">
        <v>1544</v>
      </c>
      <c r="AI12" s="774" t="s">
        <v>1544</v>
      </c>
      <c r="AJ12" s="691" t="e">
        <f t="shared" si="4"/>
        <v>#VALUE!</v>
      </c>
      <c r="AK12" s="774" t="s">
        <v>1544</v>
      </c>
      <c r="AL12" s="774" t="s">
        <v>1544</v>
      </c>
      <c r="AM12" s="774" t="s">
        <v>1544</v>
      </c>
      <c r="AN12" s="691" t="e">
        <f t="shared" si="1"/>
        <v>#VALUE!</v>
      </c>
      <c r="AO12" s="777">
        <v>45203</v>
      </c>
      <c r="AP12" s="778">
        <v>0.78333333333333333</v>
      </c>
      <c r="AQ12" s="698">
        <f t="shared" si="2"/>
        <v>21.347916666665697</v>
      </c>
      <c r="AR12" s="777">
        <v>45203</v>
      </c>
      <c r="AS12" s="778">
        <v>0.78333333333333333</v>
      </c>
      <c r="AT12" s="779" t="s">
        <v>1543</v>
      </c>
      <c r="AU12" s="14">
        <f t="shared" si="3"/>
        <v>21.347916666665697</v>
      </c>
      <c r="AV12" s="752" t="s">
        <v>1544</v>
      </c>
      <c r="AW12" s="752"/>
      <c r="AX12" s="752" t="s">
        <v>9</v>
      </c>
      <c r="AY12" s="752" t="s">
        <v>11</v>
      </c>
      <c r="AZ12" s="752" t="s">
        <v>22</v>
      </c>
      <c r="BA12" s="752" t="s">
        <v>57</v>
      </c>
      <c r="BB12" s="780" t="s">
        <v>1582</v>
      </c>
      <c r="BC12" s="780" t="s">
        <v>1583</v>
      </c>
      <c r="BD12" s="782" t="s">
        <v>1544</v>
      </c>
      <c r="BE12" s="782" t="s">
        <v>89</v>
      </c>
      <c r="BF12" s="782" t="s">
        <v>1544</v>
      </c>
      <c r="BG12" s="783"/>
      <c r="BH12" s="784"/>
      <c r="BI12" s="784"/>
      <c r="BJ12" s="785">
        <v>1619</v>
      </c>
      <c r="BK12" s="768">
        <v>30288767</v>
      </c>
      <c r="BL12" s="768" t="s">
        <v>505</v>
      </c>
      <c r="BM12" s="768" t="s">
        <v>496</v>
      </c>
      <c r="BN12" s="768" t="s">
        <v>507</v>
      </c>
      <c r="BO12" s="768" t="s">
        <v>482</v>
      </c>
      <c r="BP12" s="128">
        <v>45183.421527777777</v>
      </c>
      <c r="BQ12" s="768" t="s">
        <v>498</v>
      </c>
      <c r="BR12" s="95" t="s">
        <v>0</v>
      </c>
      <c r="BS12" s="786"/>
      <c r="BT12" s="786"/>
      <c r="BU12" s="784"/>
      <c r="BV12" s="784"/>
      <c r="BW12" s="784"/>
      <c r="BX12" s="784"/>
      <c r="BY12" s="784"/>
      <c r="BZ12" s="784"/>
      <c r="CA12" s="784"/>
      <c r="CB12" s="784"/>
      <c r="CC12" s="786"/>
      <c r="CD12" s="786"/>
      <c r="CE12" s="786"/>
      <c r="CF12"/>
      <c r="CG12"/>
      <c r="CH12"/>
      <c r="CI12"/>
      <c r="CJ12"/>
      <c r="CK12"/>
      <c r="CL12"/>
      <c r="CM12"/>
      <c r="CN12"/>
      <c r="CO12" s="786"/>
      <c r="CP12" s="786"/>
      <c r="CQ12"/>
      <c r="CR12"/>
      <c r="CS12"/>
      <c r="CT12"/>
      <c r="CU12"/>
      <c r="CV12"/>
      <c r="CW12"/>
      <c r="CX12"/>
      <c r="CY12"/>
      <c r="CZ12" s="784"/>
      <c r="DA12" s="784"/>
      <c r="DB12" s="784"/>
      <c r="DC12" s="784"/>
      <c r="DD12" s="784"/>
      <c r="DE12" s="784"/>
      <c r="DF12" s="784"/>
      <c r="DG12" s="784"/>
      <c r="DH12" s="784"/>
      <c r="DI12" s="784"/>
      <c r="DJ12" s="784"/>
      <c r="DK12" s="784"/>
      <c r="DL12" s="784"/>
      <c r="DM12" s="784"/>
      <c r="DN12" s="784"/>
      <c r="DO12" s="784"/>
      <c r="DP12" s="784"/>
      <c r="DQ12" s="784"/>
      <c r="DR12" s="784"/>
      <c r="DS12" s="784"/>
      <c r="DT12" s="784"/>
      <c r="DU12" s="784"/>
      <c r="DV12" s="784"/>
      <c r="DW12" s="784"/>
      <c r="DX12" s="784"/>
      <c r="DY12" s="784"/>
      <c r="DZ12" s="784"/>
      <c r="EA12" s="784"/>
      <c r="EB12" s="784"/>
      <c r="EC12" s="784"/>
      <c r="ED12" s="784"/>
      <c r="EE12" s="784"/>
      <c r="EF12" s="784"/>
      <c r="EG12" s="784"/>
      <c r="EH12" s="784"/>
      <c r="EI12" s="784"/>
      <c r="EJ12" s="784"/>
      <c r="EK12" s="784"/>
      <c r="EL12" s="784"/>
      <c r="EM12" s="784"/>
      <c r="EN12" s="784"/>
      <c r="EO12" s="784"/>
      <c r="EP12" s="784"/>
      <c r="EQ12" s="784"/>
      <c r="ER12" s="784"/>
      <c r="ES12" s="784"/>
      <c r="ET12" s="784"/>
      <c r="EU12" s="784"/>
      <c r="EV12" s="784"/>
      <c r="EW12" s="784"/>
      <c r="EX12" s="784"/>
      <c r="EY12" s="784"/>
      <c r="EZ12" s="784"/>
      <c r="FA12" s="784"/>
      <c r="FB12" s="784"/>
      <c r="FC12" s="784"/>
      <c r="FD12" s="784"/>
      <c r="FE12" s="784"/>
      <c r="FF12" s="784"/>
      <c r="FG12" s="784"/>
      <c r="FH12" s="784"/>
      <c r="FI12" s="784"/>
      <c r="FJ12" s="784"/>
      <c r="FK12" s="784"/>
      <c r="FL12" s="784"/>
      <c r="FM12" s="784"/>
      <c r="FN12" s="784"/>
      <c r="FO12" s="784"/>
      <c r="FP12" s="784"/>
      <c r="FQ12" s="784"/>
      <c r="FR12" s="784"/>
      <c r="FS12" s="784"/>
      <c r="FT12" s="784"/>
      <c r="FU12" s="784"/>
      <c r="FV12" s="784"/>
      <c r="FW12" s="784"/>
      <c r="FX12" s="784"/>
      <c r="FY12" s="784"/>
      <c r="FZ12" s="784"/>
      <c r="GA12" s="784"/>
      <c r="GB12" s="784"/>
      <c r="GC12" s="784"/>
      <c r="GD12" s="784"/>
      <c r="GE12" s="784"/>
      <c r="GF12" s="784"/>
      <c r="GG12" s="784"/>
      <c r="GH12" s="784"/>
      <c r="GI12" s="784"/>
      <c r="GJ12" s="784"/>
      <c r="GK12" s="784"/>
      <c r="GL12" s="784"/>
      <c r="GM12" s="784"/>
      <c r="GN12" s="784"/>
    </row>
    <row r="13" spans="1:196" ht="15" customHeight="1">
      <c r="A13" s="1143"/>
      <c r="B13" s="766">
        <v>11</v>
      </c>
      <c r="C13" s="785">
        <v>1595</v>
      </c>
      <c r="D13" s="768">
        <v>30120834</v>
      </c>
      <c r="E13" s="768" t="s">
        <v>495</v>
      </c>
      <c r="F13" s="768" t="s">
        <v>496</v>
      </c>
      <c r="G13" s="768" t="s">
        <v>497</v>
      </c>
      <c r="H13" s="768" t="s">
        <v>468</v>
      </c>
      <c r="I13" s="128">
        <v>45180.509027777778</v>
      </c>
      <c r="J13" s="768" t="s">
        <v>498</v>
      </c>
      <c r="K13" s="95" t="s">
        <v>17</v>
      </c>
      <c r="L13" s="771" t="s">
        <v>1554</v>
      </c>
      <c r="M13" s="774" t="s">
        <v>1584</v>
      </c>
      <c r="N13" s="771" t="s">
        <v>1543</v>
      </c>
      <c r="O13" s="772">
        <v>45180</v>
      </c>
      <c r="P13" s="773">
        <v>0.82361111111111107</v>
      </c>
      <c r="Q13" s="771" t="s">
        <v>1580</v>
      </c>
      <c r="R13" s="774" t="s">
        <v>1585</v>
      </c>
      <c r="S13" s="788" t="s">
        <v>498</v>
      </c>
      <c r="T13" s="294">
        <v>45182</v>
      </c>
      <c r="U13" s="775">
        <v>0.44375000000000003</v>
      </c>
      <c r="V13" s="296" t="s">
        <v>498</v>
      </c>
      <c r="W13" s="688">
        <f t="shared" si="0"/>
        <v>1.6201388888875954</v>
      </c>
      <c r="X13" s="774" t="s">
        <v>1586</v>
      </c>
      <c r="Y13" s="774" t="s">
        <v>1561</v>
      </c>
      <c r="Z13" s="774" t="s">
        <v>1543</v>
      </c>
      <c r="AA13" s="776" t="s">
        <v>1545</v>
      </c>
      <c r="AB13" s="790">
        <v>45172</v>
      </c>
      <c r="AC13" s="770">
        <v>0.86527777777777781</v>
      </c>
      <c r="AD13" s="774" t="s">
        <v>1543</v>
      </c>
      <c r="AE13" s="776" t="s">
        <v>1545</v>
      </c>
      <c r="AF13" s="774" t="s">
        <v>1544</v>
      </c>
      <c r="AG13" s="774" t="s">
        <v>1544</v>
      </c>
      <c r="AH13" s="774" t="s">
        <v>1544</v>
      </c>
      <c r="AI13" s="774" t="s">
        <v>1544</v>
      </c>
      <c r="AJ13" s="691" t="e">
        <f>(AG13+AF13)-(U13+T13)</f>
        <v>#VALUE!</v>
      </c>
      <c r="AK13" s="790">
        <v>45456</v>
      </c>
      <c r="AL13" s="770">
        <v>0.74027777777777781</v>
      </c>
      <c r="AM13" s="774" t="s">
        <v>1587</v>
      </c>
      <c r="AN13" s="691">
        <f t="shared" si="1"/>
        <v>274.29652777777665</v>
      </c>
      <c r="AO13" s="791" t="s">
        <v>1544</v>
      </c>
      <c r="AP13" s="791" t="s">
        <v>1544</v>
      </c>
      <c r="AQ13" s="698" t="e">
        <f t="shared" si="2"/>
        <v>#VALUE!</v>
      </c>
      <c r="AR13" s="791" t="s">
        <v>1544</v>
      </c>
      <c r="AS13" s="791" t="s">
        <v>1544</v>
      </c>
      <c r="AT13" s="779" t="s">
        <v>1544</v>
      </c>
      <c r="AU13" s="14" t="e">
        <f t="shared" si="3"/>
        <v>#VALUE!</v>
      </c>
      <c r="AV13" s="752" t="s">
        <v>1416</v>
      </c>
      <c r="AW13" s="752" t="s">
        <v>1588</v>
      </c>
      <c r="AX13" s="752" t="s">
        <v>18</v>
      </c>
      <c r="AY13" s="752" t="s">
        <v>48</v>
      </c>
      <c r="AZ13" s="752" t="s">
        <v>118</v>
      </c>
      <c r="BA13" s="752" t="s">
        <v>378</v>
      </c>
      <c r="BB13" s="780" t="s">
        <v>1589</v>
      </c>
      <c r="BC13" s="780" t="s">
        <v>1590</v>
      </c>
      <c r="BD13" s="782" t="s">
        <v>1544</v>
      </c>
      <c r="BE13" s="782" t="s">
        <v>89</v>
      </c>
      <c r="BF13" s="782" t="s">
        <v>1544</v>
      </c>
      <c r="BG13" s="783"/>
      <c r="BH13" s="784"/>
      <c r="BI13" s="784"/>
      <c r="BJ13" s="785">
        <v>1626</v>
      </c>
      <c r="BK13" s="768">
        <v>30281963</v>
      </c>
      <c r="BL13" s="768" t="s">
        <v>505</v>
      </c>
      <c r="BM13" s="768" t="s">
        <v>496</v>
      </c>
      <c r="BN13" s="768" t="s">
        <v>497</v>
      </c>
      <c r="BO13" s="768" t="s">
        <v>534</v>
      </c>
      <c r="BP13" s="128">
        <v>45183.535416666666</v>
      </c>
      <c r="BQ13" s="768" t="s">
        <v>498</v>
      </c>
      <c r="BR13" s="95" t="s">
        <v>0</v>
      </c>
      <c r="BS13" s="786"/>
      <c r="BT13" s="786"/>
      <c r="BU13" s="784"/>
      <c r="BV13" s="784"/>
      <c r="BW13" s="784"/>
      <c r="BX13" s="784"/>
      <c r="BY13" s="784"/>
      <c r="BZ13" s="784"/>
      <c r="CA13" s="784"/>
      <c r="CB13" s="784"/>
      <c r="CC13" s="786"/>
      <c r="CD13" s="786"/>
      <c r="CE13" s="786"/>
      <c r="CF13" s="786"/>
      <c r="CG13" s="786"/>
      <c r="CH13" s="786"/>
      <c r="CI13" s="786"/>
      <c r="CJ13" s="786"/>
      <c r="CK13" s="786"/>
      <c r="CL13" s="786"/>
      <c r="CM13" s="786"/>
      <c r="CN13" s="786"/>
      <c r="CO13" s="786"/>
      <c r="CP13" s="786"/>
      <c r="CQ13"/>
      <c r="CR13"/>
      <c r="CS13"/>
      <c r="CT13"/>
      <c r="CU13"/>
      <c r="CV13"/>
      <c r="CW13"/>
      <c r="CX13"/>
      <c r="CY13"/>
      <c r="CZ13" s="784"/>
      <c r="DA13" s="784"/>
      <c r="DB13" s="784"/>
      <c r="DC13" s="784"/>
      <c r="DD13" s="784"/>
      <c r="DE13" s="784"/>
      <c r="DF13" s="784"/>
      <c r="DG13" s="784"/>
      <c r="DH13" s="784"/>
      <c r="DI13" s="784"/>
      <c r="DJ13" s="784"/>
      <c r="DK13" s="784"/>
      <c r="DL13" s="784"/>
      <c r="DM13" s="784"/>
      <c r="DN13" s="784"/>
      <c r="DO13" s="784"/>
      <c r="DP13" s="784"/>
      <c r="DQ13" s="784"/>
      <c r="DR13" s="784"/>
      <c r="DS13" s="784"/>
      <c r="DT13" s="784"/>
      <c r="DU13" s="784"/>
      <c r="DV13" s="784"/>
      <c r="DW13" s="784"/>
      <c r="DX13" s="784"/>
      <c r="DY13" s="784"/>
      <c r="DZ13" s="784"/>
      <c r="EA13" s="784"/>
      <c r="EB13" s="784"/>
      <c r="EC13" s="784"/>
      <c r="ED13" s="784"/>
      <c r="EE13" s="784"/>
      <c r="EF13" s="784"/>
      <c r="EG13" s="784"/>
      <c r="EH13" s="784"/>
      <c r="EI13" s="784"/>
      <c r="EJ13" s="784"/>
      <c r="EK13" s="784"/>
      <c r="EL13" s="784"/>
      <c r="EM13" s="784"/>
      <c r="EN13" s="784"/>
      <c r="EO13" s="784"/>
      <c r="EP13" s="784"/>
      <c r="EQ13" s="784"/>
      <c r="ER13" s="784"/>
      <c r="ES13" s="784"/>
      <c r="ET13" s="784"/>
      <c r="EU13" s="784"/>
      <c r="EV13" s="784"/>
      <c r="EW13" s="784"/>
      <c r="EX13" s="784"/>
      <c r="EY13" s="784"/>
      <c r="EZ13" s="784"/>
      <c r="FA13" s="784"/>
      <c r="FB13" s="784"/>
      <c r="FC13" s="784"/>
      <c r="FD13" s="784"/>
      <c r="FE13" s="784"/>
      <c r="FF13" s="784"/>
      <c r="FG13" s="784"/>
      <c r="FH13" s="784"/>
      <c r="FI13" s="784"/>
      <c r="FJ13" s="784"/>
      <c r="FK13" s="784"/>
      <c r="FL13" s="784"/>
      <c r="FM13" s="784"/>
      <c r="FN13" s="784"/>
      <c r="FO13" s="784"/>
      <c r="FP13" s="784"/>
      <c r="FQ13" s="784"/>
      <c r="FR13" s="784"/>
      <c r="FS13" s="784"/>
      <c r="FT13" s="784"/>
      <c r="FU13" s="784"/>
      <c r="FV13" s="784"/>
      <c r="FW13" s="784"/>
      <c r="FX13" s="784"/>
      <c r="FY13" s="784"/>
      <c r="FZ13" s="784"/>
      <c r="GA13" s="784"/>
      <c r="GB13" s="784"/>
      <c r="GC13" s="784"/>
      <c r="GD13" s="784"/>
      <c r="GE13" s="784"/>
      <c r="GF13" s="784"/>
      <c r="GG13" s="784"/>
      <c r="GH13" s="784"/>
      <c r="GI13" s="784"/>
      <c r="GJ13" s="784"/>
      <c r="GK13" s="784"/>
      <c r="GL13" s="784"/>
      <c r="GM13" s="784"/>
      <c r="GN13" s="784"/>
    </row>
    <row r="14" spans="1:196" ht="15" customHeight="1">
      <c r="A14" s="1143"/>
      <c r="B14" s="766">
        <v>12</v>
      </c>
      <c r="C14" s="785">
        <v>1596</v>
      </c>
      <c r="D14" s="768">
        <v>0</v>
      </c>
      <c r="E14" s="768" t="s">
        <v>529</v>
      </c>
      <c r="F14" s="768" t="s">
        <v>496</v>
      </c>
      <c r="G14" s="768" t="s">
        <v>507</v>
      </c>
      <c r="H14" s="768" t="s">
        <v>483</v>
      </c>
      <c r="I14" s="128">
        <v>45180.838194444441</v>
      </c>
      <c r="J14" s="768" t="s">
        <v>498</v>
      </c>
      <c r="K14" s="95" t="s">
        <v>0</v>
      </c>
      <c r="L14" s="771" t="s">
        <v>1580</v>
      </c>
      <c r="M14" s="774" t="s">
        <v>1591</v>
      </c>
      <c r="N14" s="771" t="s">
        <v>1543</v>
      </c>
      <c r="O14" s="772">
        <v>45181</v>
      </c>
      <c r="P14" s="773">
        <v>0.43194444444444446</v>
      </c>
      <c r="Q14" s="771" t="s">
        <v>1544</v>
      </c>
      <c r="R14" s="774" t="s">
        <v>1544</v>
      </c>
      <c r="S14" s="774" t="s">
        <v>1544</v>
      </c>
      <c r="T14" s="294">
        <v>45181</v>
      </c>
      <c r="U14" s="775">
        <v>0.44722222222222219</v>
      </c>
      <c r="V14" s="296" t="s">
        <v>498</v>
      </c>
      <c r="W14" s="688">
        <f t="shared" si="0"/>
        <v>1.527777778392192E-2</v>
      </c>
      <c r="X14" s="774" t="s">
        <v>1544</v>
      </c>
      <c r="Y14" s="774" t="s">
        <v>1544</v>
      </c>
      <c r="Z14" s="774" t="s">
        <v>1544</v>
      </c>
      <c r="AA14" s="776" t="s">
        <v>1545</v>
      </c>
      <c r="AB14" s="774" t="s">
        <v>1544</v>
      </c>
      <c r="AC14" s="774" t="s">
        <v>1544</v>
      </c>
      <c r="AD14" s="774" t="s">
        <v>1544</v>
      </c>
      <c r="AE14" s="776" t="s">
        <v>1545</v>
      </c>
      <c r="AF14" s="774" t="s">
        <v>1544</v>
      </c>
      <c r="AG14" s="774" t="s">
        <v>1544</v>
      </c>
      <c r="AH14" s="774" t="s">
        <v>1544</v>
      </c>
      <c r="AI14" s="774" t="s">
        <v>1544</v>
      </c>
      <c r="AJ14" s="691" t="e">
        <f t="shared" si="4"/>
        <v>#VALUE!</v>
      </c>
      <c r="AK14" s="774" t="s">
        <v>1544</v>
      </c>
      <c r="AL14" s="774" t="s">
        <v>1544</v>
      </c>
      <c r="AM14" s="774" t="s">
        <v>1544</v>
      </c>
      <c r="AN14" s="691" t="e">
        <f t="shared" si="1"/>
        <v>#VALUE!</v>
      </c>
      <c r="AO14" s="777">
        <v>45181</v>
      </c>
      <c r="AP14" s="778">
        <v>0.84513888888888888</v>
      </c>
      <c r="AQ14" s="698">
        <f t="shared" si="2"/>
        <v>0.39791666666133096</v>
      </c>
      <c r="AR14" s="777">
        <v>45181</v>
      </c>
      <c r="AS14" s="778">
        <v>0.84513888888888888</v>
      </c>
      <c r="AT14" s="779" t="s">
        <v>1543</v>
      </c>
      <c r="AU14" s="14">
        <f t="shared" si="3"/>
        <v>0.39791666666133096</v>
      </c>
      <c r="AV14" s="752" t="s">
        <v>1544</v>
      </c>
      <c r="AW14" s="752"/>
      <c r="AX14" s="752" t="s">
        <v>27</v>
      </c>
      <c r="AY14" s="752" t="s">
        <v>29</v>
      </c>
      <c r="AZ14" s="752" t="s">
        <v>76</v>
      </c>
      <c r="BA14" s="752" t="s">
        <v>272</v>
      </c>
      <c r="BB14" s="780" t="s">
        <v>1592</v>
      </c>
      <c r="BC14" s="780" t="s">
        <v>1593</v>
      </c>
      <c r="BD14" s="782" t="s">
        <v>1544</v>
      </c>
      <c r="BE14" s="782" t="s">
        <v>89</v>
      </c>
      <c r="BF14" s="782" t="s">
        <v>1544</v>
      </c>
      <c r="BG14" s="783"/>
      <c r="BH14" s="784"/>
      <c r="BI14" s="784"/>
      <c r="BJ14" s="785">
        <v>1632</v>
      </c>
      <c r="BK14" s="768">
        <v>30286958</v>
      </c>
      <c r="BL14" s="768" t="s">
        <v>505</v>
      </c>
      <c r="BM14" s="768" t="s">
        <v>496</v>
      </c>
      <c r="BN14" s="768" t="s">
        <v>513</v>
      </c>
      <c r="BO14" s="768" t="s">
        <v>1071</v>
      </c>
      <c r="BP14" s="128">
        <v>45188.552083333336</v>
      </c>
      <c r="BQ14" s="768" t="s">
        <v>498</v>
      </c>
      <c r="BR14" s="95" t="s">
        <v>0</v>
      </c>
      <c r="BS14" s="786"/>
      <c r="BT14" s="786"/>
      <c r="BU14" s="784"/>
      <c r="BV14" s="784"/>
      <c r="BW14" s="784"/>
      <c r="BX14" s="784"/>
      <c r="BY14" s="784"/>
      <c r="BZ14" s="784"/>
      <c r="CA14" s="784"/>
      <c r="CB14" s="784"/>
      <c r="CC14" s="786"/>
      <c r="CD14" s="786"/>
      <c r="CE14" s="786"/>
      <c r="CF14" s="786"/>
      <c r="CG14" s="786"/>
      <c r="CH14" s="786"/>
      <c r="CI14" s="786"/>
      <c r="CJ14" s="786"/>
      <c r="CK14" s="786"/>
      <c r="CL14" s="786"/>
      <c r="CM14" s="786"/>
      <c r="CN14" s="786"/>
      <c r="CO14" s="786"/>
      <c r="CP14" s="786"/>
      <c r="CQ14" s="786"/>
      <c r="CR14" s="786"/>
      <c r="CS14" s="786"/>
      <c r="CT14" s="786"/>
      <c r="CU14" s="786"/>
      <c r="CV14" s="786"/>
      <c r="CW14" s="786"/>
      <c r="CX14" s="786"/>
      <c r="CY14" s="786"/>
      <c r="CZ14" s="783"/>
      <c r="DA14" s="783"/>
      <c r="DB14" s="784"/>
      <c r="DC14" s="784"/>
      <c r="DD14" s="784"/>
      <c r="DE14" s="784"/>
      <c r="DF14" s="784"/>
      <c r="DG14" s="784"/>
      <c r="DH14" s="784"/>
      <c r="DI14" s="784"/>
      <c r="DJ14" s="784"/>
      <c r="DK14" s="784"/>
      <c r="DL14" s="784"/>
      <c r="DM14" s="784"/>
      <c r="DN14" s="784"/>
      <c r="DO14" s="784"/>
      <c r="DP14" s="784"/>
      <c r="DQ14" s="784"/>
      <c r="DR14" s="784"/>
      <c r="DS14" s="784"/>
      <c r="DT14" s="784"/>
      <c r="DU14" s="784"/>
      <c r="DV14" s="784"/>
      <c r="DW14" s="784"/>
      <c r="DX14" s="784"/>
      <c r="DY14" s="784"/>
      <c r="DZ14" s="784"/>
      <c r="EA14" s="784"/>
      <c r="EB14" s="784"/>
      <c r="EC14" s="784"/>
      <c r="ED14" s="784"/>
      <c r="EE14" s="784"/>
      <c r="EF14" s="784"/>
      <c r="EG14" s="784"/>
      <c r="EH14" s="784"/>
      <c r="EI14" s="784"/>
      <c r="EJ14" s="784"/>
      <c r="EK14" s="784"/>
      <c r="EL14" s="784"/>
      <c r="EM14" s="784"/>
      <c r="EN14" s="784"/>
      <c r="EO14" s="784"/>
      <c r="EP14" s="784"/>
      <c r="EQ14" s="784"/>
      <c r="ER14" s="784"/>
      <c r="ES14" s="784"/>
      <c r="ET14" s="784"/>
      <c r="EU14" s="784"/>
      <c r="EV14" s="784"/>
      <c r="EW14" s="784"/>
      <c r="EX14" s="784"/>
      <c r="EY14" s="784"/>
      <c r="EZ14" s="784"/>
      <c r="FA14" s="784"/>
      <c r="FB14" s="784"/>
      <c r="FC14" s="784"/>
      <c r="FD14" s="784"/>
      <c r="FE14" s="784"/>
      <c r="FF14" s="784"/>
      <c r="FG14" s="784"/>
      <c r="FH14" s="784"/>
      <c r="FI14" s="784"/>
      <c r="FJ14" s="784"/>
      <c r="FK14" s="784"/>
      <c r="FL14" s="784"/>
      <c r="FM14" s="784"/>
      <c r="FN14" s="784"/>
      <c r="FO14" s="784"/>
      <c r="FP14" s="784"/>
      <c r="FQ14" s="784"/>
      <c r="FR14" s="784"/>
      <c r="FS14" s="784"/>
      <c r="FT14" s="784"/>
      <c r="FU14" s="784"/>
      <c r="FV14" s="784"/>
      <c r="FW14" s="784"/>
      <c r="FX14" s="784"/>
      <c r="FY14" s="784"/>
      <c r="FZ14" s="784"/>
      <c r="GA14" s="784"/>
      <c r="GB14" s="784"/>
      <c r="GC14" s="784"/>
      <c r="GD14" s="784"/>
      <c r="GE14" s="784"/>
      <c r="GF14" s="784"/>
      <c r="GG14" s="784"/>
      <c r="GH14" s="784"/>
      <c r="GI14" s="784"/>
      <c r="GJ14" s="784"/>
      <c r="GK14" s="784"/>
      <c r="GL14" s="784"/>
      <c r="GM14" s="784"/>
      <c r="GN14" s="784"/>
    </row>
    <row r="15" spans="1:196" ht="15" customHeight="1">
      <c r="A15" s="1143"/>
      <c r="B15" s="766">
        <v>13</v>
      </c>
      <c r="C15" s="767">
        <v>1602</v>
      </c>
      <c r="D15" s="768">
        <v>30090261</v>
      </c>
      <c r="E15" s="768" t="s">
        <v>505</v>
      </c>
      <c r="F15" s="768" t="s">
        <v>496</v>
      </c>
      <c r="G15" s="768" t="s">
        <v>507</v>
      </c>
      <c r="H15" s="768" t="s">
        <v>483</v>
      </c>
      <c r="I15" s="128">
        <v>45180.823611111111</v>
      </c>
      <c r="J15" s="768" t="s">
        <v>498</v>
      </c>
      <c r="K15" s="95" t="s">
        <v>0</v>
      </c>
      <c r="L15" s="771" t="s">
        <v>1594</v>
      </c>
      <c r="M15" s="774" t="s">
        <v>1595</v>
      </c>
      <c r="N15" s="771" t="s">
        <v>1543</v>
      </c>
      <c r="O15" s="772">
        <v>45182</v>
      </c>
      <c r="P15" s="773">
        <v>0.50486111111111109</v>
      </c>
      <c r="Q15" s="771" t="s">
        <v>1544</v>
      </c>
      <c r="R15" s="774" t="s">
        <v>1544</v>
      </c>
      <c r="S15" s="774" t="s">
        <v>1544</v>
      </c>
      <c r="T15" s="294">
        <v>45182</v>
      </c>
      <c r="U15" s="775">
        <v>0.50486111111111109</v>
      </c>
      <c r="V15" s="296" t="s">
        <v>498</v>
      </c>
      <c r="W15" s="688">
        <f t="shared" si="0"/>
        <v>0</v>
      </c>
      <c r="X15" s="774" t="s">
        <v>1544</v>
      </c>
      <c r="Y15" s="774" t="s">
        <v>1544</v>
      </c>
      <c r="Z15" s="774" t="s">
        <v>1544</v>
      </c>
      <c r="AA15" s="776" t="s">
        <v>1545</v>
      </c>
      <c r="AB15" s="774" t="s">
        <v>1544</v>
      </c>
      <c r="AC15" s="774" t="s">
        <v>1544</v>
      </c>
      <c r="AD15" s="774" t="s">
        <v>1544</v>
      </c>
      <c r="AE15" s="776" t="s">
        <v>1545</v>
      </c>
      <c r="AF15" s="774" t="s">
        <v>1544</v>
      </c>
      <c r="AG15" s="774" t="s">
        <v>1544</v>
      </c>
      <c r="AH15" s="774" t="s">
        <v>1544</v>
      </c>
      <c r="AI15" s="774" t="s">
        <v>1544</v>
      </c>
      <c r="AJ15" s="691" t="e">
        <f t="shared" si="4"/>
        <v>#VALUE!</v>
      </c>
      <c r="AK15" s="774" t="s">
        <v>1544</v>
      </c>
      <c r="AL15" s="774" t="s">
        <v>1544</v>
      </c>
      <c r="AM15" s="774" t="s">
        <v>1544</v>
      </c>
      <c r="AN15" s="691" t="e">
        <f t="shared" si="1"/>
        <v>#VALUE!</v>
      </c>
      <c r="AO15" s="777">
        <v>45182</v>
      </c>
      <c r="AP15" s="778">
        <v>0.55138888888888893</v>
      </c>
      <c r="AQ15" s="698">
        <f t="shared" si="2"/>
        <v>4.6527777776645962E-2</v>
      </c>
      <c r="AR15" s="777">
        <v>45182</v>
      </c>
      <c r="AS15" s="778">
        <v>0.55138888888888893</v>
      </c>
      <c r="AT15" s="779" t="s">
        <v>1543</v>
      </c>
      <c r="AU15" s="14">
        <f t="shared" si="3"/>
        <v>4.6527777776645962E-2</v>
      </c>
      <c r="AV15" s="752" t="s">
        <v>1544</v>
      </c>
      <c r="AW15" s="780"/>
      <c r="AX15" s="752" t="s">
        <v>18</v>
      </c>
      <c r="AY15" s="752" t="s">
        <v>41</v>
      </c>
      <c r="AZ15" s="752" t="s">
        <v>114</v>
      </c>
      <c r="BA15" s="752" t="s">
        <v>376</v>
      </c>
      <c r="BB15" s="780" t="s">
        <v>1596</v>
      </c>
      <c r="BC15" s="780" t="s">
        <v>1597</v>
      </c>
      <c r="BD15" s="782" t="s">
        <v>1544</v>
      </c>
      <c r="BE15" s="782" t="s">
        <v>89</v>
      </c>
      <c r="BF15" s="782" t="s">
        <v>1544</v>
      </c>
      <c r="BG15" s="783"/>
      <c r="BH15" s="784"/>
      <c r="BI15" s="784"/>
      <c r="BJ15" s="785">
        <v>1638</v>
      </c>
      <c r="BK15" s="768">
        <v>30147651</v>
      </c>
      <c r="BL15" s="768" t="s">
        <v>505</v>
      </c>
      <c r="BM15" s="768" t="s">
        <v>506</v>
      </c>
      <c r="BN15" s="768" t="s">
        <v>497</v>
      </c>
      <c r="BO15" s="768" t="s">
        <v>660</v>
      </c>
      <c r="BP15" s="128">
        <v>45188.74722222222</v>
      </c>
      <c r="BQ15" s="768" t="s">
        <v>528</v>
      </c>
      <c r="BR15" s="95" t="s">
        <v>17</v>
      </c>
      <c r="BS15" s="786"/>
      <c r="BT15" s="786"/>
      <c r="BU15" s="784"/>
      <c r="BV15" s="784"/>
      <c r="BW15" s="784"/>
      <c r="BX15" s="784"/>
      <c r="BY15" s="784"/>
      <c r="BZ15" s="784"/>
      <c r="CA15" s="784"/>
      <c r="CB15" s="784"/>
      <c r="CC15" s="786"/>
      <c r="CD15" s="786"/>
      <c r="CE15" s="786"/>
      <c r="CF15" s="784"/>
      <c r="CG15" s="784"/>
      <c r="CH15" s="784"/>
      <c r="CI15" s="784"/>
      <c r="CJ15" s="784"/>
      <c r="CK15" s="784"/>
      <c r="CL15" s="784"/>
      <c r="CM15" s="784"/>
      <c r="CN15" s="786"/>
      <c r="CO15" s="786"/>
      <c r="CP15" s="786"/>
      <c r="CQ15" s="786"/>
      <c r="CR15" s="786"/>
      <c r="CS15" s="786"/>
      <c r="CT15" s="786"/>
      <c r="CU15" s="786"/>
      <c r="CV15" s="786"/>
      <c r="CW15" s="786"/>
      <c r="CX15" s="786"/>
      <c r="CY15" s="786"/>
      <c r="CZ15" s="783"/>
      <c r="DA15" s="783"/>
      <c r="DB15" s="783"/>
      <c r="DC15" s="784"/>
      <c r="DD15" s="784"/>
      <c r="DE15" s="784"/>
      <c r="DF15" s="784"/>
      <c r="DG15" s="784"/>
      <c r="DH15" s="784"/>
      <c r="DI15" s="784"/>
      <c r="DJ15" s="784"/>
      <c r="DK15" s="784"/>
      <c r="DL15" s="784"/>
      <c r="DM15" s="784"/>
      <c r="DN15" s="784"/>
      <c r="DO15" s="784"/>
      <c r="DP15" s="784"/>
      <c r="DQ15" s="784"/>
      <c r="DR15" s="784"/>
      <c r="DS15" s="784"/>
      <c r="DT15" s="784"/>
      <c r="DU15" s="784"/>
      <c r="DV15" s="784"/>
      <c r="DW15" s="784"/>
      <c r="DX15" s="784"/>
      <c r="DY15" s="784"/>
      <c r="DZ15" s="784"/>
      <c r="EA15" s="784"/>
      <c r="EB15" s="784"/>
      <c r="EC15" s="784"/>
      <c r="ED15" s="784"/>
      <c r="EE15" s="784"/>
      <c r="EF15" s="784"/>
      <c r="EG15" s="784"/>
      <c r="EH15" s="784"/>
      <c r="EI15" s="784"/>
      <c r="EJ15" s="784"/>
      <c r="EK15" s="784"/>
      <c r="EL15" s="784"/>
      <c r="EM15" s="784"/>
      <c r="EN15" s="784"/>
      <c r="EO15" s="784"/>
      <c r="EP15" s="784"/>
      <c r="EQ15" s="784"/>
      <c r="ER15" s="784"/>
      <c r="ES15" s="784"/>
      <c r="ET15" s="784"/>
      <c r="EU15" s="784"/>
      <c r="EV15" s="784"/>
      <c r="EW15" s="784"/>
      <c r="EX15" s="784"/>
      <c r="EY15" s="784"/>
      <c r="EZ15" s="784"/>
      <c r="FA15" s="784"/>
      <c r="FB15" s="784"/>
      <c r="FC15" s="784"/>
      <c r="FD15" s="784"/>
      <c r="FE15" s="784"/>
      <c r="FF15" s="784"/>
      <c r="FG15" s="784"/>
      <c r="FH15" s="784"/>
      <c r="FI15" s="784"/>
      <c r="FJ15" s="784"/>
      <c r="FK15" s="784"/>
      <c r="FL15" s="784"/>
      <c r="FM15" s="784"/>
      <c r="FN15" s="784"/>
      <c r="FO15" s="784"/>
      <c r="FP15" s="784"/>
      <c r="FQ15" s="784"/>
      <c r="FR15" s="784"/>
      <c r="FS15" s="784"/>
      <c r="FT15" s="784"/>
      <c r="FU15" s="784"/>
      <c r="FV15" s="784"/>
      <c r="FW15" s="784"/>
      <c r="FX15" s="784"/>
      <c r="FY15" s="784"/>
      <c r="FZ15" s="784"/>
      <c r="GA15" s="784"/>
      <c r="GB15" s="784"/>
      <c r="GC15" s="784"/>
      <c r="GD15" s="784"/>
      <c r="GE15" s="784"/>
      <c r="GF15" s="784"/>
      <c r="GG15" s="784"/>
      <c r="GH15" s="784"/>
      <c r="GI15" s="784"/>
      <c r="GJ15" s="784"/>
      <c r="GK15" s="784"/>
      <c r="GL15" s="784"/>
      <c r="GM15" s="784"/>
      <c r="GN15" s="784"/>
    </row>
    <row r="16" spans="1:196" ht="15" customHeight="1">
      <c r="A16" s="1143"/>
      <c r="B16" s="766">
        <v>14</v>
      </c>
      <c r="C16" s="785">
        <v>1603</v>
      </c>
      <c r="D16" s="768">
        <v>30284515</v>
      </c>
      <c r="E16" s="768" t="s">
        <v>505</v>
      </c>
      <c r="F16" s="768" t="s">
        <v>496</v>
      </c>
      <c r="G16" s="768" t="s">
        <v>497</v>
      </c>
      <c r="H16" s="768" t="s">
        <v>531</v>
      </c>
      <c r="I16" s="128">
        <v>45181.431944444441</v>
      </c>
      <c r="J16" s="768" t="s">
        <v>498</v>
      </c>
      <c r="K16" s="95" t="s">
        <v>0</v>
      </c>
      <c r="L16" s="771" t="s">
        <v>1594</v>
      </c>
      <c r="M16" s="774" t="s">
        <v>1598</v>
      </c>
      <c r="N16" s="771" t="s">
        <v>1543</v>
      </c>
      <c r="O16" s="772">
        <v>45182</v>
      </c>
      <c r="P16" s="773">
        <v>0.51041666666666663</v>
      </c>
      <c r="Q16" s="771" t="s">
        <v>1544</v>
      </c>
      <c r="R16" s="774" t="s">
        <v>1544</v>
      </c>
      <c r="S16" s="774" t="s">
        <v>1544</v>
      </c>
      <c r="T16" s="294">
        <v>45182</v>
      </c>
      <c r="U16" s="775">
        <v>0.51041666666666663</v>
      </c>
      <c r="V16" s="296" t="s">
        <v>498</v>
      </c>
      <c r="W16" s="688">
        <f t="shared" si="0"/>
        <v>0</v>
      </c>
      <c r="X16" s="774" t="s">
        <v>1544</v>
      </c>
      <c r="Y16" s="774" t="s">
        <v>1544</v>
      </c>
      <c r="Z16" s="774" t="s">
        <v>1544</v>
      </c>
      <c r="AA16" s="776" t="s">
        <v>1545</v>
      </c>
      <c r="AB16" s="774" t="s">
        <v>1544</v>
      </c>
      <c r="AC16" s="774" t="s">
        <v>1544</v>
      </c>
      <c r="AD16" s="774" t="s">
        <v>1544</v>
      </c>
      <c r="AE16" s="776" t="s">
        <v>1545</v>
      </c>
      <c r="AF16" s="774" t="s">
        <v>1544</v>
      </c>
      <c r="AG16" s="774" t="s">
        <v>1544</v>
      </c>
      <c r="AH16" s="774" t="s">
        <v>1544</v>
      </c>
      <c r="AI16" s="774" t="s">
        <v>1544</v>
      </c>
      <c r="AJ16" s="691" t="e">
        <f t="shared" si="4"/>
        <v>#VALUE!</v>
      </c>
      <c r="AK16" s="774" t="s">
        <v>1544</v>
      </c>
      <c r="AL16" s="774" t="s">
        <v>1544</v>
      </c>
      <c r="AM16" s="774" t="s">
        <v>1544</v>
      </c>
      <c r="AN16" s="691" t="e">
        <f t="shared" si="1"/>
        <v>#VALUE!</v>
      </c>
      <c r="AO16" s="792">
        <v>45182</v>
      </c>
      <c r="AP16" s="778">
        <v>0.53541666666666665</v>
      </c>
      <c r="AQ16" s="698">
        <f t="shared" si="2"/>
        <v>2.5000000001455192E-2</v>
      </c>
      <c r="AR16" s="792">
        <v>45182</v>
      </c>
      <c r="AS16" s="778">
        <v>0.53541666666666665</v>
      </c>
      <c r="AT16" s="779" t="s">
        <v>1543</v>
      </c>
      <c r="AU16" s="14">
        <f t="shared" si="3"/>
        <v>2.5000000001455192E-2</v>
      </c>
      <c r="AV16" s="752" t="s">
        <v>1544</v>
      </c>
      <c r="AW16" s="752"/>
      <c r="AX16" s="752" t="s">
        <v>9</v>
      </c>
      <c r="AY16" s="752" t="s">
        <v>20</v>
      </c>
      <c r="AZ16" s="752" t="s">
        <v>50</v>
      </c>
      <c r="BA16" s="752" t="s">
        <v>132</v>
      </c>
      <c r="BB16" s="780" t="s">
        <v>1599</v>
      </c>
      <c r="BC16" s="780" t="s">
        <v>1600</v>
      </c>
      <c r="BD16" s="782" t="s">
        <v>1544</v>
      </c>
      <c r="BE16" s="782" t="s">
        <v>89</v>
      </c>
      <c r="BF16" s="782" t="s">
        <v>1544</v>
      </c>
      <c r="BG16" s="783"/>
      <c r="BH16" s="784"/>
      <c r="BI16" s="784"/>
      <c r="BJ16" s="767">
        <v>1643</v>
      </c>
      <c r="BK16" s="768">
        <v>30220367</v>
      </c>
      <c r="BL16" s="768" t="s">
        <v>505</v>
      </c>
      <c r="BM16" s="768" t="s">
        <v>506</v>
      </c>
      <c r="BN16" s="768" t="s">
        <v>507</v>
      </c>
      <c r="BO16" s="768" t="s">
        <v>1601</v>
      </c>
      <c r="BP16" s="128">
        <v>45189.549305555556</v>
      </c>
      <c r="BQ16" s="768" t="s">
        <v>528</v>
      </c>
      <c r="BR16" s="95" t="s">
        <v>17</v>
      </c>
      <c r="BS16" s="786"/>
      <c r="BT16" s="786"/>
      <c r="BU16" s="784"/>
      <c r="BV16" s="784"/>
      <c r="BW16" s="784"/>
      <c r="BX16" s="784"/>
      <c r="BY16" s="784"/>
      <c r="BZ16" s="784"/>
      <c r="CA16" s="784"/>
      <c r="CB16" s="784"/>
      <c r="CC16" s="786"/>
      <c r="CD16" s="786"/>
      <c r="CE16" s="786"/>
      <c r="CF16" s="784"/>
      <c r="CG16" s="784"/>
      <c r="CH16" s="784"/>
      <c r="CI16" s="784"/>
      <c r="CJ16" s="784"/>
      <c r="CK16" s="784"/>
      <c r="CL16" s="784"/>
      <c r="CM16" s="784"/>
      <c r="CN16" s="786"/>
      <c r="CO16" s="786"/>
      <c r="CP16" s="786"/>
      <c r="CQ16" s="786"/>
      <c r="CR16" s="786"/>
      <c r="CS16" s="786"/>
      <c r="CT16" s="786"/>
      <c r="CU16" s="786"/>
      <c r="CV16" s="786"/>
      <c r="CW16" s="786"/>
      <c r="CX16" s="786"/>
      <c r="CY16" s="786"/>
      <c r="CZ16" s="783"/>
      <c r="DA16" s="783"/>
      <c r="DB16" s="783"/>
      <c r="DC16" s="784"/>
      <c r="DD16" s="784"/>
      <c r="DE16" s="784"/>
      <c r="DF16" s="784"/>
      <c r="DG16" s="784"/>
      <c r="DH16" s="784"/>
      <c r="DI16" s="784"/>
      <c r="DJ16" s="784"/>
      <c r="DK16" s="784"/>
      <c r="DL16" s="784"/>
      <c r="DM16" s="784"/>
      <c r="DN16" s="784"/>
      <c r="DO16" s="784"/>
      <c r="DP16" s="784"/>
      <c r="DQ16" s="784"/>
      <c r="DR16" s="784"/>
      <c r="DS16" s="784"/>
      <c r="DT16" s="784"/>
      <c r="DU16" s="784"/>
      <c r="DV16" s="784"/>
      <c r="DW16" s="784"/>
      <c r="DX16" s="784"/>
      <c r="DY16" s="784"/>
      <c r="DZ16" s="784"/>
      <c r="EA16" s="784"/>
      <c r="EB16" s="784"/>
      <c r="EC16" s="784"/>
      <c r="ED16" s="784"/>
      <c r="EE16" s="784"/>
      <c r="EF16" s="784"/>
      <c r="EG16" s="784"/>
      <c r="EH16" s="784"/>
      <c r="EI16" s="784"/>
      <c r="EJ16" s="784"/>
      <c r="EK16" s="784"/>
      <c r="EL16" s="784"/>
      <c r="EM16" s="784"/>
      <c r="EN16" s="784"/>
      <c r="EO16" s="784"/>
      <c r="EP16" s="784"/>
      <c r="EQ16" s="784"/>
      <c r="ER16" s="784"/>
      <c r="ES16" s="784"/>
      <c r="ET16" s="784"/>
      <c r="EU16" s="784"/>
      <c r="EV16" s="784"/>
      <c r="EW16" s="784"/>
      <c r="EX16" s="784"/>
      <c r="EY16" s="784"/>
      <c r="EZ16" s="784"/>
      <c r="FA16" s="784"/>
      <c r="FB16" s="784"/>
      <c r="FC16" s="784"/>
      <c r="FD16" s="784"/>
      <c r="FE16" s="784"/>
      <c r="FF16" s="784"/>
      <c r="FG16" s="784"/>
      <c r="FH16" s="784"/>
      <c r="FI16" s="784"/>
      <c r="FJ16" s="784"/>
      <c r="FK16" s="784"/>
      <c r="FL16" s="784"/>
      <c r="FM16" s="784"/>
      <c r="FN16" s="784"/>
      <c r="FO16" s="784"/>
      <c r="FP16" s="784"/>
      <c r="FQ16" s="784"/>
      <c r="FR16" s="784"/>
      <c r="FS16" s="784"/>
      <c r="FT16" s="784"/>
      <c r="FU16" s="784"/>
      <c r="FV16" s="784"/>
      <c r="FW16" s="784"/>
      <c r="FX16" s="784"/>
      <c r="FY16" s="784"/>
      <c r="FZ16" s="784"/>
      <c r="GA16" s="784"/>
      <c r="GB16" s="784"/>
      <c r="GC16" s="784"/>
      <c r="GD16" s="784"/>
      <c r="GE16" s="784"/>
      <c r="GF16" s="784"/>
      <c r="GG16" s="784"/>
      <c r="GH16" s="784"/>
      <c r="GI16" s="784"/>
      <c r="GJ16" s="784"/>
      <c r="GK16" s="784"/>
      <c r="GL16" s="784"/>
      <c r="GM16" s="784"/>
      <c r="GN16" s="784"/>
    </row>
    <row r="17" spans="1:196" ht="15" customHeight="1">
      <c r="A17" s="1143"/>
      <c r="B17" s="766">
        <v>15</v>
      </c>
      <c r="C17" s="785">
        <v>1605</v>
      </c>
      <c r="D17" s="768">
        <v>30165874</v>
      </c>
      <c r="E17" s="768" t="s">
        <v>495</v>
      </c>
      <c r="F17" s="768" t="s">
        <v>496</v>
      </c>
      <c r="G17" s="768" t="s">
        <v>497</v>
      </c>
      <c r="H17" s="768" t="s">
        <v>515</v>
      </c>
      <c r="I17" s="128">
        <v>45181.867361111108</v>
      </c>
      <c r="J17" s="768" t="s">
        <v>498</v>
      </c>
      <c r="K17" s="95" t="s">
        <v>17</v>
      </c>
      <c r="L17" s="771" t="s">
        <v>1594</v>
      </c>
      <c r="M17" s="774" t="s">
        <v>1602</v>
      </c>
      <c r="N17" s="771" t="s">
        <v>1543</v>
      </c>
      <c r="O17" s="772">
        <v>45182</v>
      </c>
      <c r="P17" s="773">
        <v>0.88611111111111107</v>
      </c>
      <c r="Q17" s="771" t="s">
        <v>1544</v>
      </c>
      <c r="R17" s="774" t="s">
        <v>1544</v>
      </c>
      <c r="S17" s="774" t="s">
        <v>1544</v>
      </c>
      <c r="T17" s="294">
        <v>45186</v>
      </c>
      <c r="U17" s="775">
        <v>0.56874999999999998</v>
      </c>
      <c r="V17" s="296" t="s">
        <v>498</v>
      </c>
      <c r="W17" s="688">
        <f t="shared" si="0"/>
        <v>3.6826388888875954</v>
      </c>
      <c r="X17" s="774" t="s">
        <v>1544</v>
      </c>
      <c r="Y17" s="774" t="s">
        <v>1544</v>
      </c>
      <c r="Z17" s="774" t="s">
        <v>1544</v>
      </c>
      <c r="AA17" s="776" t="s">
        <v>1545</v>
      </c>
      <c r="AB17" s="774" t="s">
        <v>1544</v>
      </c>
      <c r="AC17" s="774" t="s">
        <v>1544</v>
      </c>
      <c r="AD17" s="774" t="s">
        <v>1544</v>
      </c>
      <c r="AE17" s="776" t="s">
        <v>1545</v>
      </c>
      <c r="AF17" s="774" t="s">
        <v>1544</v>
      </c>
      <c r="AG17" s="774" t="s">
        <v>1544</v>
      </c>
      <c r="AH17" s="774" t="s">
        <v>1544</v>
      </c>
      <c r="AI17" s="774" t="s">
        <v>1544</v>
      </c>
      <c r="AJ17" s="691" t="e">
        <f t="shared" si="4"/>
        <v>#VALUE!</v>
      </c>
      <c r="AK17" s="774" t="s">
        <v>1544</v>
      </c>
      <c r="AL17" s="774" t="s">
        <v>1544</v>
      </c>
      <c r="AM17" s="774" t="s">
        <v>1544</v>
      </c>
      <c r="AN17" s="691" t="e">
        <f t="shared" si="1"/>
        <v>#VALUE!</v>
      </c>
      <c r="AO17" s="777">
        <v>45188</v>
      </c>
      <c r="AP17" s="778">
        <v>0.57430555555555551</v>
      </c>
      <c r="AQ17" s="698">
        <f t="shared" si="2"/>
        <v>2.0055555555591127</v>
      </c>
      <c r="AR17" s="777">
        <v>45188</v>
      </c>
      <c r="AS17" s="778">
        <v>0.57430555555555551</v>
      </c>
      <c r="AT17" s="779" t="s">
        <v>1543</v>
      </c>
      <c r="AU17" s="14">
        <f t="shared" si="3"/>
        <v>2.0055555555591127</v>
      </c>
      <c r="AV17" s="700">
        <v>8825</v>
      </c>
      <c r="AW17" s="752" t="s">
        <v>1471</v>
      </c>
      <c r="AX17" s="752" t="s">
        <v>9</v>
      </c>
      <c r="AY17" s="752" t="s">
        <v>11</v>
      </c>
      <c r="AZ17" s="752" t="s">
        <v>31</v>
      </c>
      <c r="BA17" s="752" t="s">
        <v>78</v>
      </c>
      <c r="BB17" s="780" t="s">
        <v>1603</v>
      </c>
      <c r="BC17" s="780" t="s">
        <v>1604</v>
      </c>
      <c r="BD17" s="782" t="s">
        <v>1544</v>
      </c>
      <c r="BE17" s="782" t="s">
        <v>89</v>
      </c>
      <c r="BF17" s="782" t="s">
        <v>1544</v>
      </c>
      <c r="BG17" s="783"/>
      <c r="BH17" s="784"/>
      <c r="BI17" s="784"/>
      <c r="BJ17" s="785">
        <v>1644</v>
      </c>
      <c r="BK17" s="768">
        <v>1774293</v>
      </c>
      <c r="BL17" s="768" t="s">
        <v>505</v>
      </c>
      <c r="BM17" s="768" t="s">
        <v>496</v>
      </c>
      <c r="BN17" s="768" t="s">
        <v>507</v>
      </c>
      <c r="BO17" s="768" t="s">
        <v>482</v>
      </c>
      <c r="BP17" s="128">
        <v>45189.790972222225</v>
      </c>
      <c r="BQ17" s="768" t="s">
        <v>528</v>
      </c>
      <c r="BR17" s="95" t="s">
        <v>17</v>
      </c>
      <c r="BS17" s="786"/>
      <c r="BT17" s="786"/>
      <c r="BU17" s="784"/>
      <c r="BV17" s="784"/>
      <c r="BW17" s="784"/>
      <c r="BX17" s="784"/>
      <c r="BY17" s="784"/>
      <c r="BZ17" s="784"/>
      <c r="CA17" s="784"/>
      <c r="CB17" s="784"/>
      <c r="CC17" s="786"/>
      <c r="CD17" s="786"/>
      <c r="CE17" s="786"/>
      <c r="CF17" s="784"/>
      <c r="CG17" s="784"/>
      <c r="CH17" s="784"/>
      <c r="CI17" s="784"/>
      <c r="CJ17" s="784"/>
      <c r="CK17" s="784"/>
      <c r="CL17" s="784"/>
      <c r="CM17" s="784"/>
      <c r="CN17" s="786"/>
      <c r="CO17" s="786"/>
      <c r="CP17" s="786"/>
      <c r="CQ17" s="786"/>
      <c r="CR17" s="786"/>
      <c r="CS17" s="786"/>
      <c r="CT17" s="786"/>
      <c r="CU17" s="786"/>
      <c r="CV17" s="786"/>
      <c r="CW17" s="786"/>
      <c r="CX17" s="786"/>
      <c r="CY17" s="786"/>
      <c r="CZ17" s="783"/>
      <c r="DA17" s="783"/>
      <c r="DB17" s="783"/>
      <c r="DC17" s="784"/>
      <c r="DD17" s="784"/>
      <c r="DE17" s="784"/>
      <c r="DF17" s="784"/>
      <c r="DG17" s="784"/>
      <c r="DH17" s="784"/>
      <c r="DI17" s="784"/>
      <c r="DJ17" s="784"/>
      <c r="DK17" s="784"/>
      <c r="DL17" s="784"/>
      <c r="DM17" s="784"/>
      <c r="DN17" s="784"/>
      <c r="DO17" s="784"/>
      <c r="DP17" s="784"/>
      <c r="DQ17" s="784"/>
      <c r="DR17" s="784"/>
      <c r="DS17" s="784"/>
      <c r="DT17" s="784"/>
      <c r="DU17" s="784"/>
      <c r="DV17" s="784"/>
      <c r="DW17" s="784"/>
      <c r="DX17" s="784"/>
      <c r="DY17" s="784"/>
      <c r="DZ17" s="784"/>
      <c r="EA17" s="784"/>
      <c r="EB17" s="784"/>
      <c r="EC17" s="784"/>
      <c r="ED17" s="784"/>
      <c r="EE17" s="784"/>
      <c r="EF17" s="784"/>
      <c r="EG17" s="784"/>
      <c r="EH17" s="784"/>
      <c r="EI17" s="784"/>
      <c r="EJ17" s="784"/>
      <c r="EK17" s="784"/>
      <c r="EL17" s="784"/>
      <c r="EM17" s="784"/>
      <c r="EN17" s="784"/>
      <c r="EO17" s="784"/>
      <c r="EP17" s="784"/>
      <c r="EQ17" s="784"/>
      <c r="ER17" s="784"/>
      <c r="ES17" s="784"/>
      <c r="ET17" s="784"/>
      <c r="EU17" s="784"/>
      <c r="EV17" s="784"/>
      <c r="EW17" s="784"/>
      <c r="EX17" s="784"/>
      <c r="EY17" s="784"/>
      <c r="EZ17" s="784"/>
      <c r="FA17" s="784"/>
      <c r="FB17" s="784"/>
      <c r="FC17" s="784"/>
      <c r="FD17" s="784"/>
      <c r="FE17" s="784"/>
      <c r="FF17" s="784"/>
      <c r="FG17" s="784"/>
      <c r="FH17" s="784"/>
      <c r="FI17" s="784"/>
      <c r="FJ17" s="784"/>
      <c r="FK17" s="784"/>
      <c r="FL17" s="784"/>
      <c r="FM17" s="784"/>
      <c r="FN17" s="784"/>
      <c r="FO17" s="784"/>
      <c r="FP17" s="784"/>
      <c r="FQ17" s="784"/>
      <c r="FR17" s="784"/>
      <c r="FS17" s="784"/>
      <c r="FT17" s="784"/>
      <c r="FU17" s="784"/>
      <c r="FV17" s="784"/>
      <c r="FW17" s="784"/>
      <c r="FX17" s="784"/>
      <c r="FY17" s="784"/>
      <c r="FZ17" s="784"/>
      <c r="GA17" s="784"/>
      <c r="GB17" s="784"/>
      <c r="GC17" s="784"/>
      <c r="GD17" s="784"/>
      <c r="GE17" s="784"/>
      <c r="GF17" s="784"/>
      <c r="GG17" s="784"/>
      <c r="GH17" s="784"/>
      <c r="GI17" s="784"/>
      <c r="GJ17" s="784"/>
      <c r="GK17" s="784"/>
      <c r="GL17" s="784"/>
      <c r="GM17" s="784"/>
      <c r="GN17" s="784"/>
    </row>
    <row r="18" spans="1:196" ht="15" customHeight="1">
      <c r="A18" s="1143"/>
      <c r="B18" s="766">
        <v>16</v>
      </c>
      <c r="C18" s="785">
        <v>1607</v>
      </c>
      <c r="D18" s="789">
        <v>30080193</v>
      </c>
      <c r="E18" s="789" t="s">
        <v>505</v>
      </c>
      <c r="F18" s="789" t="s">
        <v>496</v>
      </c>
      <c r="G18" s="789" t="s">
        <v>507</v>
      </c>
      <c r="H18" s="789" t="s">
        <v>486</v>
      </c>
      <c r="I18" s="128">
        <v>45182.504861111112</v>
      </c>
      <c r="J18" s="789" t="s">
        <v>498</v>
      </c>
      <c r="K18" s="95" t="s">
        <v>0</v>
      </c>
      <c r="L18" s="771" t="s">
        <v>1594</v>
      </c>
      <c r="M18" s="774" t="s">
        <v>1605</v>
      </c>
      <c r="N18" s="771" t="s">
        <v>1543</v>
      </c>
      <c r="O18" s="772">
        <v>45182</v>
      </c>
      <c r="P18" s="773">
        <v>0.78541666666666665</v>
      </c>
      <c r="Q18" s="771" t="s">
        <v>1544</v>
      </c>
      <c r="R18" s="774" t="s">
        <v>1544</v>
      </c>
      <c r="S18" s="774" t="s">
        <v>1544</v>
      </c>
      <c r="T18" s="294">
        <v>45182</v>
      </c>
      <c r="U18" s="775">
        <v>0.78541666666666676</v>
      </c>
      <c r="V18" s="296" t="s">
        <v>498</v>
      </c>
      <c r="W18" s="688">
        <f t="shared" si="0"/>
        <v>0</v>
      </c>
      <c r="X18" s="774" t="s">
        <v>1544</v>
      </c>
      <c r="Y18" s="774" t="s">
        <v>1544</v>
      </c>
      <c r="Z18" s="774" t="s">
        <v>1544</v>
      </c>
      <c r="AA18" s="776" t="s">
        <v>1545</v>
      </c>
      <c r="AB18" s="774" t="s">
        <v>1544</v>
      </c>
      <c r="AC18" s="774" t="s">
        <v>1544</v>
      </c>
      <c r="AD18" s="774" t="s">
        <v>1544</v>
      </c>
      <c r="AE18" s="776" t="s">
        <v>1545</v>
      </c>
      <c r="AF18" s="774" t="s">
        <v>1544</v>
      </c>
      <c r="AG18" s="774" t="s">
        <v>1544</v>
      </c>
      <c r="AH18" s="774" t="s">
        <v>1544</v>
      </c>
      <c r="AI18" s="774" t="s">
        <v>1544</v>
      </c>
      <c r="AJ18" s="691" t="e">
        <f t="shared" si="4"/>
        <v>#VALUE!</v>
      </c>
      <c r="AK18" s="790">
        <v>45183</v>
      </c>
      <c r="AL18" s="770">
        <v>0.40069444444444446</v>
      </c>
      <c r="AM18" s="774" t="s">
        <v>1543</v>
      </c>
      <c r="AN18" s="691">
        <f t="shared" si="1"/>
        <v>0.61527777777519077</v>
      </c>
      <c r="AO18" s="791" t="s">
        <v>1544</v>
      </c>
      <c r="AP18" s="791" t="s">
        <v>1544</v>
      </c>
      <c r="AQ18" s="698" t="e">
        <f t="shared" si="2"/>
        <v>#VALUE!</v>
      </c>
      <c r="AR18" s="791" t="s">
        <v>1544</v>
      </c>
      <c r="AS18" s="791" t="s">
        <v>1544</v>
      </c>
      <c r="AT18" s="791" t="s">
        <v>1544</v>
      </c>
      <c r="AU18" s="14" t="e">
        <f t="shared" si="3"/>
        <v>#VALUE!</v>
      </c>
      <c r="AV18" s="752" t="s">
        <v>1544</v>
      </c>
      <c r="AW18" s="752"/>
      <c r="AX18" s="752" t="s">
        <v>27</v>
      </c>
      <c r="AY18" s="752" t="s">
        <v>29</v>
      </c>
      <c r="AZ18" s="752" t="s">
        <v>90</v>
      </c>
      <c r="BA18" s="752" t="s">
        <v>312</v>
      </c>
      <c r="BB18" s="780" t="s">
        <v>1606</v>
      </c>
      <c r="BC18" s="780" t="s">
        <v>1607</v>
      </c>
      <c r="BD18" s="782" t="s">
        <v>1544</v>
      </c>
      <c r="BE18" s="782" t="s">
        <v>89</v>
      </c>
      <c r="BF18" s="782" t="s">
        <v>1544</v>
      </c>
      <c r="BG18" s="783"/>
      <c r="BH18" s="784"/>
      <c r="BI18" s="784"/>
      <c r="BJ18" s="785">
        <v>1653</v>
      </c>
      <c r="BK18" s="768">
        <v>20140137</v>
      </c>
      <c r="BL18" s="768" t="s">
        <v>505</v>
      </c>
      <c r="BM18" s="768" t="s">
        <v>506</v>
      </c>
      <c r="BN18" s="768" t="s">
        <v>497</v>
      </c>
      <c r="BO18" s="768" t="s">
        <v>474</v>
      </c>
      <c r="BP18" s="128">
        <v>45193.730555555558</v>
      </c>
      <c r="BQ18" s="768" t="s">
        <v>498</v>
      </c>
      <c r="BR18" s="95" t="s">
        <v>17</v>
      </c>
      <c r="BS18" s="786"/>
      <c r="BT18" s="786"/>
      <c r="BU18" s="784"/>
      <c r="BV18" s="784"/>
      <c r="BW18" s="784"/>
      <c r="BX18" s="784"/>
      <c r="BY18" s="784"/>
      <c r="BZ18" s="784"/>
      <c r="CA18" s="784"/>
      <c r="CB18" s="784"/>
      <c r="CC18" s="786"/>
      <c r="CD18" s="786"/>
      <c r="CE18" s="786"/>
      <c r="CF18" s="784"/>
      <c r="CG18" s="784"/>
      <c r="CH18" s="784"/>
      <c r="CI18" s="784"/>
      <c r="CJ18" s="784"/>
      <c r="CK18" s="784"/>
      <c r="CL18" s="784"/>
      <c r="CM18" s="784"/>
      <c r="CN18" s="786"/>
      <c r="CO18" s="786"/>
      <c r="CP18" s="786"/>
      <c r="CQ18" s="786"/>
      <c r="CR18" s="786"/>
      <c r="CS18" s="786"/>
      <c r="CT18" s="786"/>
      <c r="CU18" s="786"/>
      <c r="CV18" s="786"/>
      <c r="CW18" s="786"/>
      <c r="CX18" s="786"/>
      <c r="CY18" s="786"/>
      <c r="CZ18" s="783"/>
      <c r="DA18" s="783"/>
      <c r="DB18" s="783"/>
      <c r="DC18" s="784"/>
      <c r="DD18" s="784"/>
      <c r="DE18" s="784"/>
      <c r="DF18" s="784"/>
      <c r="DG18" s="784"/>
      <c r="DH18" s="784"/>
      <c r="DI18" s="784"/>
      <c r="DJ18" s="784"/>
      <c r="DK18" s="784"/>
      <c r="DL18" s="784"/>
      <c r="DM18" s="784"/>
      <c r="DN18" s="784"/>
      <c r="DO18" s="784"/>
      <c r="DP18" s="784"/>
      <c r="DQ18" s="784"/>
      <c r="DR18" s="784"/>
      <c r="DS18" s="784"/>
      <c r="DT18" s="784"/>
      <c r="DU18" s="784"/>
      <c r="DV18" s="784"/>
      <c r="DW18" s="784"/>
      <c r="DX18" s="784"/>
      <c r="DY18" s="784"/>
      <c r="DZ18" s="784"/>
      <c r="EA18" s="784"/>
      <c r="EB18" s="784"/>
      <c r="EC18" s="784"/>
      <c r="ED18" s="784"/>
      <c r="EE18" s="784"/>
      <c r="EF18" s="784"/>
      <c r="EG18" s="784"/>
      <c r="EH18" s="784"/>
      <c r="EI18" s="784"/>
      <c r="EJ18" s="784"/>
      <c r="EK18" s="784"/>
      <c r="EL18" s="784"/>
      <c r="EM18" s="784"/>
      <c r="EN18" s="784"/>
      <c r="EO18" s="784"/>
      <c r="EP18" s="784"/>
      <c r="EQ18" s="784"/>
      <c r="ER18" s="784"/>
      <c r="ES18" s="784"/>
      <c r="ET18" s="784"/>
      <c r="EU18" s="784"/>
      <c r="EV18" s="784"/>
      <c r="EW18" s="784"/>
      <c r="EX18" s="784"/>
      <c r="EY18" s="784"/>
      <c r="EZ18" s="784"/>
      <c r="FA18" s="784"/>
      <c r="FB18" s="784"/>
      <c r="FC18" s="784"/>
      <c r="FD18" s="784"/>
      <c r="FE18" s="784"/>
      <c r="FF18" s="784"/>
      <c r="FG18" s="784"/>
      <c r="FH18" s="784"/>
      <c r="FI18" s="784"/>
      <c r="FJ18" s="784"/>
      <c r="FK18" s="784"/>
      <c r="FL18" s="784"/>
      <c r="FM18" s="784"/>
      <c r="FN18" s="784"/>
      <c r="FO18" s="784"/>
      <c r="FP18" s="784"/>
      <c r="FQ18" s="784"/>
      <c r="FR18" s="784"/>
      <c r="FS18" s="784"/>
      <c r="FT18" s="784"/>
      <c r="FU18" s="784"/>
      <c r="FV18" s="784"/>
      <c r="FW18" s="784"/>
      <c r="FX18" s="784"/>
      <c r="FY18" s="784"/>
      <c r="FZ18" s="784"/>
      <c r="GA18" s="784"/>
      <c r="GB18" s="784"/>
      <c r="GC18" s="784"/>
      <c r="GD18" s="784"/>
      <c r="GE18" s="784"/>
      <c r="GF18" s="784"/>
      <c r="GG18" s="784"/>
      <c r="GH18" s="784"/>
      <c r="GI18" s="784"/>
      <c r="GJ18" s="784"/>
      <c r="GK18" s="784"/>
      <c r="GL18" s="784"/>
      <c r="GM18" s="784"/>
      <c r="GN18" s="784"/>
    </row>
    <row r="19" spans="1:196" ht="15" customHeight="1">
      <c r="A19" s="1143"/>
      <c r="B19" s="766">
        <v>17</v>
      </c>
      <c r="C19" s="785">
        <v>1608</v>
      </c>
      <c r="D19" s="789">
        <v>30080193</v>
      </c>
      <c r="E19" s="789" t="s">
        <v>505</v>
      </c>
      <c r="F19" s="789" t="s">
        <v>496</v>
      </c>
      <c r="G19" s="789" t="s">
        <v>507</v>
      </c>
      <c r="H19" s="789" t="s">
        <v>486</v>
      </c>
      <c r="I19" s="128">
        <v>45182.510416666664</v>
      </c>
      <c r="J19" s="789" t="s">
        <v>498</v>
      </c>
      <c r="K19" s="95" t="s">
        <v>0</v>
      </c>
      <c r="L19" s="771" t="s">
        <v>1594</v>
      </c>
      <c r="M19" s="774" t="s">
        <v>1605</v>
      </c>
      <c r="N19" s="771" t="s">
        <v>1543</v>
      </c>
      <c r="O19" s="772">
        <v>45182</v>
      </c>
      <c r="P19" s="773">
        <v>0.78541666666666665</v>
      </c>
      <c r="Q19" s="771" t="s">
        <v>1544</v>
      </c>
      <c r="R19" s="774" t="s">
        <v>1544</v>
      </c>
      <c r="S19" s="774" t="s">
        <v>1544</v>
      </c>
      <c r="T19" s="294">
        <v>45182</v>
      </c>
      <c r="U19" s="775">
        <v>0.78541666666666676</v>
      </c>
      <c r="V19" s="296" t="s">
        <v>498</v>
      </c>
      <c r="W19" s="688">
        <f t="shared" si="0"/>
        <v>0</v>
      </c>
      <c r="X19" s="774" t="s">
        <v>1544</v>
      </c>
      <c r="Y19" s="774" t="s">
        <v>1544</v>
      </c>
      <c r="Z19" s="774" t="s">
        <v>1544</v>
      </c>
      <c r="AA19" s="776" t="s">
        <v>1545</v>
      </c>
      <c r="AB19" s="774" t="s">
        <v>1544</v>
      </c>
      <c r="AC19" s="774" t="s">
        <v>1544</v>
      </c>
      <c r="AD19" s="774" t="s">
        <v>1544</v>
      </c>
      <c r="AE19" s="776" t="s">
        <v>1545</v>
      </c>
      <c r="AF19" s="774" t="s">
        <v>1544</v>
      </c>
      <c r="AG19" s="774" t="s">
        <v>1544</v>
      </c>
      <c r="AH19" s="774" t="s">
        <v>1544</v>
      </c>
      <c r="AI19" s="774" t="s">
        <v>1544</v>
      </c>
      <c r="AJ19" s="691" t="e">
        <f t="shared" si="4"/>
        <v>#VALUE!</v>
      </c>
      <c r="AK19" s="774" t="s">
        <v>1544</v>
      </c>
      <c r="AL19" s="774" t="s">
        <v>1544</v>
      </c>
      <c r="AM19" s="774" t="s">
        <v>1544</v>
      </c>
      <c r="AN19" s="691" t="e">
        <f t="shared" si="1"/>
        <v>#VALUE!</v>
      </c>
      <c r="AO19" s="777">
        <v>45182</v>
      </c>
      <c r="AP19" s="778">
        <v>0.79791666666666672</v>
      </c>
      <c r="AQ19" s="698">
        <f t="shared" si="2"/>
        <v>1.2500000004365575E-2</v>
      </c>
      <c r="AR19" s="777">
        <v>45182</v>
      </c>
      <c r="AS19" s="778">
        <v>0.79791666666666672</v>
      </c>
      <c r="AT19" s="779" t="s">
        <v>1543</v>
      </c>
      <c r="AU19" s="14">
        <f t="shared" si="3"/>
        <v>1.2500000004365575E-2</v>
      </c>
      <c r="AV19" s="752" t="s">
        <v>1608</v>
      </c>
      <c r="AW19" s="752" t="s">
        <v>1609</v>
      </c>
      <c r="AX19" s="752" t="s">
        <v>27</v>
      </c>
      <c r="AY19" s="752" t="s">
        <v>29</v>
      </c>
      <c r="AZ19" s="752" t="s">
        <v>90</v>
      </c>
      <c r="BA19" s="752" t="s">
        <v>312</v>
      </c>
      <c r="BB19" s="780" t="s">
        <v>1606</v>
      </c>
      <c r="BC19" s="780" t="s">
        <v>1607</v>
      </c>
      <c r="BD19" s="782" t="s">
        <v>1544</v>
      </c>
      <c r="BE19" s="782" t="s">
        <v>89</v>
      </c>
      <c r="BF19" s="782" t="s">
        <v>1544</v>
      </c>
      <c r="BG19" s="783"/>
      <c r="BH19" s="784"/>
      <c r="BI19" s="784"/>
      <c r="BJ19" s="785">
        <v>1656</v>
      </c>
      <c r="BK19" s="768">
        <v>30171416</v>
      </c>
      <c r="BL19" s="768" t="s">
        <v>505</v>
      </c>
      <c r="BM19" s="768" t="s">
        <v>496</v>
      </c>
      <c r="BN19" s="768" t="s">
        <v>507</v>
      </c>
      <c r="BO19" s="768" t="s">
        <v>482</v>
      </c>
      <c r="BP19" s="128">
        <v>45194.39166666667</v>
      </c>
      <c r="BQ19" s="768" t="s">
        <v>528</v>
      </c>
      <c r="BR19" s="95" t="s">
        <v>0</v>
      </c>
      <c r="BS19" s="786"/>
      <c r="BT19" s="786"/>
      <c r="BU19" s="25" t="s">
        <v>440</v>
      </c>
      <c r="BV19" s="26" t="s">
        <v>441</v>
      </c>
      <c r="BW19" s="27" t="s">
        <v>442</v>
      </c>
      <c r="BX19" s="28" t="s">
        <v>0</v>
      </c>
      <c r="BY19" s="29" t="s">
        <v>5</v>
      </c>
      <c r="BZ19" s="30" t="s">
        <v>8</v>
      </c>
      <c r="CA19" s="31" t="s">
        <v>443</v>
      </c>
      <c r="CB19" s="32" t="s">
        <v>444</v>
      </c>
      <c r="CC19" s="786"/>
      <c r="CD19" s="786"/>
      <c r="CE19" s="786"/>
      <c r="CF19" s="25" t="s">
        <v>440</v>
      </c>
      <c r="CG19" s="26" t="s">
        <v>441</v>
      </c>
      <c r="CH19" s="27" t="s">
        <v>442</v>
      </c>
      <c r="CI19" s="28" t="s">
        <v>0</v>
      </c>
      <c r="CJ19" s="29" t="s">
        <v>5</v>
      </c>
      <c r="CK19" s="30" t="s">
        <v>8</v>
      </c>
      <c r="CL19" s="31" t="s">
        <v>443</v>
      </c>
      <c r="CM19" s="32" t="s">
        <v>444</v>
      </c>
      <c r="CN19" s="786"/>
      <c r="CO19" s="786"/>
      <c r="CP19" s="786"/>
      <c r="CQ19" s="25" t="s">
        <v>440</v>
      </c>
      <c r="CR19" s="26" t="s">
        <v>441</v>
      </c>
      <c r="CS19" s="27" t="s">
        <v>442</v>
      </c>
      <c r="CT19" s="28" t="s">
        <v>0</v>
      </c>
      <c r="CU19" s="29" t="s">
        <v>5</v>
      </c>
      <c r="CV19" s="30" t="s">
        <v>8</v>
      </c>
      <c r="CW19" s="31" t="s">
        <v>443</v>
      </c>
      <c r="CX19" s="32" t="s">
        <v>444</v>
      </c>
      <c r="CY19" s="786"/>
      <c r="CZ19" s="783"/>
      <c r="DA19" s="783"/>
      <c r="DB19" s="783"/>
      <c r="DC19" s="784"/>
      <c r="DD19" s="784"/>
      <c r="DE19" s="784"/>
      <c r="DF19" s="784"/>
      <c r="DG19" s="784"/>
      <c r="DH19" s="784"/>
      <c r="DI19" s="784"/>
      <c r="DJ19" s="784"/>
      <c r="DK19" s="784"/>
      <c r="DL19" s="784"/>
      <c r="DM19" s="784"/>
      <c r="DN19" s="784"/>
      <c r="DO19" s="784"/>
      <c r="DP19" s="784"/>
      <c r="DQ19" s="784"/>
      <c r="DR19" s="784"/>
      <c r="DS19" s="784"/>
      <c r="DT19" s="784"/>
      <c r="DU19" s="784"/>
      <c r="DV19" s="784"/>
      <c r="DW19" s="784"/>
      <c r="DX19" s="784"/>
      <c r="DY19" s="784"/>
      <c r="DZ19" s="784"/>
      <c r="EA19" s="784"/>
      <c r="EB19" s="784"/>
      <c r="EC19" s="784"/>
      <c r="ED19" s="784"/>
      <c r="EE19" s="784"/>
      <c r="EF19" s="784"/>
      <c r="EG19" s="784"/>
      <c r="EH19" s="784"/>
      <c r="EI19" s="784"/>
      <c r="EJ19" s="784"/>
      <c r="EK19" s="784"/>
      <c r="EL19" s="784"/>
      <c r="EM19" s="784"/>
      <c r="EN19" s="784"/>
      <c r="EO19" s="784"/>
      <c r="EP19" s="784"/>
      <c r="EQ19" s="784"/>
      <c r="ER19" s="784"/>
      <c r="ES19" s="784"/>
      <c r="ET19" s="784"/>
      <c r="EU19" s="784"/>
      <c r="EV19" s="784"/>
      <c r="EW19" s="784"/>
      <c r="EX19" s="784"/>
      <c r="EY19" s="784"/>
      <c r="EZ19" s="784"/>
      <c r="FA19" s="784"/>
      <c r="FB19" s="784"/>
      <c r="FC19" s="784"/>
      <c r="FD19" s="784"/>
      <c r="FE19" s="784"/>
      <c r="FF19" s="784"/>
      <c r="FG19" s="784"/>
      <c r="FH19" s="784"/>
      <c r="FI19" s="784"/>
      <c r="FJ19" s="784"/>
      <c r="FK19" s="784"/>
      <c r="FL19" s="784"/>
      <c r="FM19" s="784"/>
      <c r="FN19" s="784"/>
      <c r="FO19" s="784"/>
      <c r="FP19" s="784"/>
      <c r="FQ19" s="784"/>
      <c r="FR19" s="784"/>
      <c r="FS19" s="784"/>
      <c r="FT19" s="784"/>
      <c r="FU19" s="784"/>
      <c r="FV19" s="784"/>
      <c r="FW19" s="784"/>
      <c r="FX19" s="784"/>
      <c r="FY19" s="784"/>
      <c r="FZ19" s="784"/>
      <c r="GA19" s="784"/>
      <c r="GB19" s="784"/>
      <c r="GC19" s="784"/>
      <c r="GD19" s="784"/>
      <c r="GE19" s="784"/>
      <c r="GF19" s="784"/>
      <c r="GG19" s="784"/>
      <c r="GH19" s="784"/>
      <c r="GI19" s="784"/>
      <c r="GJ19" s="784"/>
      <c r="GK19" s="784"/>
      <c r="GL19" s="784"/>
      <c r="GM19" s="784"/>
      <c r="GN19" s="784"/>
    </row>
    <row r="20" spans="1:196" ht="17.25" customHeight="1">
      <c r="A20" s="1143"/>
      <c r="B20" s="766">
        <v>18</v>
      </c>
      <c r="C20" s="767">
        <v>1609</v>
      </c>
      <c r="D20" s="768">
        <v>30047320</v>
      </c>
      <c r="E20" s="768" t="s">
        <v>529</v>
      </c>
      <c r="F20" s="768" t="s">
        <v>496</v>
      </c>
      <c r="G20" s="768" t="s">
        <v>507</v>
      </c>
      <c r="H20" s="768" t="s">
        <v>487</v>
      </c>
      <c r="I20" s="128">
        <v>45182.886111111111</v>
      </c>
      <c r="J20" s="768" t="s">
        <v>498</v>
      </c>
      <c r="K20" s="95" t="s">
        <v>17</v>
      </c>
      <c r="L20" s="771" t="s">
        <v>1594</v>
      </c>
      <c r="M20" s="774" t="s">
        <v>1610</v>
      </c>
      <c r="N20" s="771" t="s">
        <v>1543</v>
      </c>
      <c r="O20" s="772">
        <v>45182</v>
      </c>
      <c r="P20" s="773">
        <v>0.81458333333333333</v>
      </c>
      <c r="Q20" s="771" t="s">
        <v>1544</v>
      </c>
      <c r="R20" s="774" t="s">
        <v>1544</v>
      </c>
      <c r="S20" s="774" t="s">
        <v>1544</v>
      </c>
      <c r="T20" s="294">
        <v>45182</v>
      </c>
      <c r="U20" s="775">
        <v>0.83333333333333337</v>
      </c>
      <c r="V20" s="296" t="s">
        <v>498</v>
      </c>
      <c r="W20" s="688">
        <f t="shared" si="0"/>
        <v>1.8750000002910383E-2</v>
      </c>
      <c r="X20" s="774" t="s">
        <v>1544</v>
      </c>
      <c r="Y20" s="774" t="s">
        <v>1544</v>
      </c>
      <c r="Z20" s="774" t="s">
        <v>1544</v>
      </c>
      <c r="AA20" s="776" t="s">
        <v>1545</v>
      </c>
      <c r="AB20" s="774" t="s">
        <v>1544</v>
      </c>
      <c r="AC20" s="774" t="s">
        <v>1544</v>
      </c>
      <c r="AD20" s="774" t="s">
        <v>1544</v>
      </c>
      <c r="AE20" s="776" t="s">
        <v>1545</v>
      </c>
      <c r="AF20" s="774" t="s">
        <v>1544</v>
      </c>
      <c r="AG20" s="774" t="s">
        <v>1544</v>
      </c>
      <c r="AH20" s="774" t="s">
        <v>1544</v>
      </c>
      <c r="AI20" s="774" t="s">
        <v>1544</v>
      </c>
      <c r="AJ20" s="691" t="e">
        <f t="shared" si="4"/>
        <v>#VALUE!</v>
      </c>
      <c r="AK20" s="774" t="s">
        <v>1544</v>
      </c>
      <c r="AL20" s="774" t="s">
        <v>1544</v>
      </c>
      <c r="AM20" s="774" t="s">
        <v>1544</v>
      </c>
      <c r="AN20" s="691" t="e">
        <f t="shared" si="1"/>
        <v>#VALUE!</v>
      </c>
      <c r="AO20" s="777">
        <v>45188</v>
      </c>
      <c r="AP20" s="778">
        <v>0.57499999999999996</v>
      </c>
      <c r="AQ20" s="698">
        <f t="shared" si="2"/>
        <v>5.741666666661331</v>
      </c>
      <c r="AR20" s="777">
        <v>45188</v>
      </c>
      <c r="AS20" s="778">
        <v>0.57499999999999996</v>
      </c>
      <c r="AT20" s="779" t="s">
        <v>1543</v>
      </c>
      <c r="AU20" s="14">
        <f t="shared" si="3"/>
        <v>5.741666666661331</v>
      </c>
      <c r="AV20" s="752" t="s">
        <v>1544</v>
      </c>
      <c r="AW20" s="752"/>
      <c r="AX20" s="752" t="s">
        <v>27</v>
      </c>
      <c r="AY20" s="752" t="s">
        <v>29</v>
      </c>
      <c r="AZ20" s="752" t="s">
        <v>76</v>
      </c>
      <c r="BA20" s="752" t="s">
        <v>276</v>
      </c>
      <c r="BB20" s="780" t="s">
        <v>1611</v>
      </c>
      <c r="BC20" s="780" t="s">
        <v>1612</v>
      </c>
      <c r="BD20" s="782" t="s">
        <v>1544</v>
      </c>
      <c r="BE20" s="782" t="s">
        <v>89</v>
      </c>
      <c r="BF20" s="782" t="s">
        <v>1544</v>
      </c>
      <c r="BG20" s="783"/>
      <c r="BH20" s="784"/>
      <c r="BI20" s="784"/>
      <c r="BJ20" s="785">
        <v>1657</v>
      </c>
      <c r="BK20" s="768">
        <v>30288078</v>
      </c>
      <c r="BL20" s="768" t="s">
        <v>505</v>
      </c>
      <c r="BM20" s="768" t="s">
        <v>496</v>
      </c>
      <c r="BN20" s="768" t="s">
        <v>507</v>
      </c>
      <c r="BO20" s="768" t="s">
        <v>483</v>
      </c>
      <c r="BP20" s="128">
        <v>45195.607638888891</v>
      </c>
      <c r="BQ20" s="768" t="s">
        <v>528</v>
      </c>
      <c r="BR20" s="95" t="s">
        <v>0</v>
      </c>
      <c r="BS20" s="786"/>
      <c r="BT20" s="786"/>
      <c r="BU20" s="33" t="s">
        <v>498</v>
      </c>
      <c r="BV20" s="34">
        <v>6</v>
      </c>
      <c r="BW20" s="793">
        <f>BV20/BV23</f>
        <v>0.8571428571428571</v>
      </c>
      <c r="BX20" s="36">
        <v>2</v>
      </c>
      <c r="BY20" s="36">
        <v>1</v>
      </c>
      <c r="BZ20" s="36">
        <v>1</v>
      </c>
      <c r="CA20" s="36">
        <v>2</v>
      </c>
      <c r="CB20" s="37">
        <f>BX20+BY20+BZ20+CA20</f>
        <v>6</v>
      </c>
      <c r="CC20" s="786"/>
      <c r="CD20" s="786"/>
      <c r="CE20" s="786"/>
      <c r="CF20" s="33" t="s">
        <v>498</v>
      </c>
      <c r="CG20" s="34">
        <v>9</v>
      </c>
      <c r="CH20" s="36">
        <f>CG20/CG23</f>
        <v>1</v>
      </c>
      <c r="CI20" s="36" t="s">
        <v>1544</v>
      </c>
      <c r="CJ20" s="36" t="s">
        <v>1544</v>
      </c>
      <c r="CK20" s="36" t="s">
        <v>1544</v>
      </c>
      <c r="CL20" s="36" t="s">
        <v>1613</v>
      </c>
      <c r="CM20" s="37">
        <v>9</v>
      </c>
      <c r="CN20" s="786"/>
      <c r="CO20" s="786"/>
      <c r="CP20" s="786"/>
      <c r="CQ20" s="33" t="s">
        <v>498</v>
      </c>
      <c r="CR20" s="34">
        <v>3</v>
      </c>
      <c r="CS20" s="36">
        <f>CR20/CR23</f>
        <v>1</v>
      </c>
      <c r="CT20" s="36" t="s">
        <v>1544</v>
      </c>
      <c r="CU20" s="36" t="s">
        <v>1544</v>
      </c>
      <c r="CV20" s="36" t="s">
        <v>1544</v>
      </c>
      <c r="CW20" s="36" t="s">
        <v>1614</v>
      </c>
      <c r="CX20" s="37">
        <v>3</v>
      </c>
      <c r="CY20" s="786"/>
      <c r="CZ20" s="783"/>
      <c r="DA20" s="783"/>
      <c r="DB20" s="783"/>
      <c r="DC20" s="784"/>
      <c r="DD20" s="784"/>
      <c r="DE20" s="784"/>
      <c r="DF20" s="784"/>
      <c r="DG20" s="784"/>
      <c r="DH20" s="784"/>
      <c r="DI20" s="784"/>
      <c r="DJ20" s="784"/>
      <c r="DK20" s="784"/>
      <c r="DL20" s="784"/>
      <c r="DM20" s="784"/>
      <c r="DN20" s="784"/>
      <c r="DO20" s="784"/>
      <c r="DP20" s="784"/>
      <c r="DQ20" s="784"/>
      <c r="DR20" s="784"/>
      <c r="DS20" s="784"/>
      <c r="DT20" s="784"/>
      <c r="DU20" s="784"/>
      <c r="DV20" s="784"/>
      <c r="DW20" s="784"/>
      <c r="DX20" s="784"/>
      <c r="DY20" s="784"/>
      <c r="DZ20" s="784"/>
      <c r="EA20" s="784"/>
      <c r="EB20" s="784"/>
      <c r="EC20" s="784"/>
      <c r="ED20" s="784"/>
      <c r="EE20" s="784"/>
      <c r="EF20" s="784"/>
      <c r="EG20" s="784"/>
      <c r="EH20" s="784"/>
      <c r="EI20" s="784"/>
      <c r="EJ20" s="784"/>
      <c r="EK20" s="784"/>
      <c r="EL20" s="784"/>
      <c r="EM20" s="784"/>
      <c r="EN20" s="784"/>
      <c r="EO20" s="784"/>
      <c r="EP20" s="784"/>
      <c r="EQ20" s="784"/>
      <c r="ER20" s="784"/>
      <c r="ES20" s="784"/>
      <c r="ET20" s="784"/>
      <c r="EU20" s="784"/>
      <c r="EV20" s="784"/>
      <c r="EW20" s="784"/>
      <c r="EX20" s="784"/>
      <c r="EY20" s="784"/>
      <c r="EZ20" s="784"/>
      <c r="FA20" s="784"/>
      <c r="FB20" s="784"/>
      <c r="FC20" s="784"/>
      <c r="FD20" s="784"/>
      <c r="FE20" s="784"/>
      <c r="FF20" s="784"/>
      <c r="FG20" s="784"/>
      <c r="FH20" s="784"/>
      <c r="FI20" s="784"/>
      <c r="FJ20" s="784"/>
      <c r="FK20" s="784"/>
      <c r="FL20" s="784"/>
      <c r="FM20" s="784"/>
      <c r="FN20" s="784"/>
      <c r="FO20" s="784"/>
      <c r="FP20" s="784"/>
      <c r="FQ20" s="784"/>
      <c r="FR20" s="784"/>
      <c r="FS20" s="784"/>
      <c r="FT20" s="784"/>
      <c r="FU20" s="784"/>
      <c r="FV20" s="784"/>
      <c r="FW20" s="784"/>
      <c r="FX20" s="784"/>
      <c r="FY20" s="784"/>
      <c r="FZ20" s="784"/>
      <c r="GA20" s="784"/>
      <c r="GB20" s="784"/>
      <c r="GC20" s="784"/>
      <c r="GD20" s="784"/>
      <c r="GE20" s="784"/>
      <c r="GF20" s="784"/>
      <c r="GG20" s="784"/>
      <c r="GH20" s="784"/>
      <c r="GI20" s="784"/>
      <c r="GJ20" s="784"/>
      <c r="GK20" s="784"/>
      <c r="GL20" s="784"/>
      <c r="GM20" s="784"/>
      <c r="GN20" s="784"/>
    </row>
    <row r="21" spans="1:196" ht="15" customHeight="1">
      <c r="A21" s="1143"/>
      <c r="B21" s="766">
        <v>19</v>
      </c>
      <c r="C21" s="785">
        <v>1610</v>
      </c>
      <c r="D21" s="768">
        <v>30285441</v>
      </c>
      <c r="E21" s="768" t="s">
        <v>505</v>
      </c>
      <c r="F21" s="768" t="s">
        <v>502</v>
      </c>
      <c r="G21" s="768" t="s">
        <v>497</v>
      </c>
      <c r="H21" s="768" t="s">
        <v>503</v>
      </c>
      <c r="I21" s="128">
        <v>45182.785416666666</v>
      </c>
      <c r="J21" s="768" t="s">
        <v>498</v>
      </c>
      <c r="K21" s="95" t="s">
        <v>8</v>
      </c>
      <c r="L21" s="769">
        <v>45183</v>
      </c>
      <c r="M21" s="774" t="s">
        <v>1615</v>
      </c>
      <c r="N21" s="771" t="s">
        <v>1543</v>
      </c>
      <c r="O21" s="772">
        <v>45183</v>
      </c>
      <c r="P21" s="773">
        <v>0.42152777777777778</v>
      </c>
      <c r="Q21" s="771" t="s">
        <v>1544</v>
      </c>
      <c r="R21" s="774" t="s">
        <v>1544</v>
      </c>
      <c r="S21" s="774" t="s">
        <v>1544</v>
      </c>
      <c r="T21" s="294">
        <v>45183</v>
      </c>
      <c r="U21" s="775">
        <v>0.77222222222222225</v>
      </c>
      <c r="V21" s="296" t="s">
        <v>498</v>
      </c>
      <c r="W21" s="688">
        <f t="shared" si="0"/>
        <v>0.35069444444525288</v>
      </c>
      <c r="X21" s="774" t="s">
        <v>1544</v>
      </c>
      <c r="Y21" s="774" t="s">
        <v>1544</v>
      </c>
      <c r="Z21" s="774" t="s">
        <v>1544</v>
      </c>
      <c r="AA21" s="776" t="s">
        <v>1545</v>
      </c>
      <c r="AB21" s="774" t="s">
        <v>1544</v>
      </c>
      <c r="AC21" s="774" t="s">
        <v>1544</v>
      </c>
      <c r="AD21" s="774" t="s">
        <v>1544</v>
      </c>
      <c r="AE21" s="776" t="s">
        <v>1545</v>
      </c>
      <c r="AF21" s="774" t="s">
        <v>1544</v>
      </c>
      <c r="AG21" s="774" t="s">
        <v>1544</v>
      </c>
      <c r="AH21" s="774" t="s">
        <v>1544</v>
      </c>
      <c r="AI21" s="774" t="s">
        <v>1544</v>
      </c>
      <c r="AJ21" s="691" t="e">
        <f t="shared" si="4"/>
        <v>#VALUE!</v>
      </c>
      <c r="AK21" s="774" t="s">
        <v>1544</v>
      </c>
      <c r="AL21" s="774" t="s">
        <v>1544</v>
      </c>
      <c r="AM21" s="774" t="s">
        <v>1544</v>
      </c>
      <c r="AN21" s="691" t="e">
        <f t="shared" si="1"/>
        <v>#VALUE!</v>
      </c>
      <c r="AO21" s="777">
        <v>45185</v>
      </c>
      <c r="AP21" s="778">
        <v>0.82847222222222228</v>
      </c>
      <c r="AQ21" s="698">
        <f t="shared" si="2"/>
        <v>2.0562500000014552</v>
      </c>
      <c r="AR21" s="777">
        <v>45185</v>
      </c>
      <c r="AS21" s="778">
        <v>0.82847222222222228</v>
      </c>
      <c r="AT21" s="779" t="s">
        <v>1543</v>
      </c>
      <c r="AU21" s="14">
        <f t="shared" si="3"/>
        <v>2.0562500000014552</v>
      </c>
      <c r="AV21" s="752" t="s">
        <v>1544</v>
      </c>
      <c r="AW21" s="752"/>
      <c r="AX21" s="752" t="s">
        <v>9</v>
      </c>
      <c r="AY21" s="752" t="s">
        <v>11</v>
      </c>
      <c r="AZ21" s="752" t="s">
        <v>37</v>
      </c>
      <c r="BA21" s="752" t="s">
        <v>96</v>
      </c>
      <c r="BB21" s="780" t="s">
        <v>1616</v>
      </c>
      <c r="BC21" s="780" t="s">
        <v>1617</v>
      </c>
      <c r="BD21" s="782" t="s">
        <v>1544</v>
      </c>
      <c r="BE21" s="782" t="s">
        <v>89</v>
      </c>
      <c r="BF21" s="782" t="s">
        <v>1544</v>
      </c>
      <c r="BG21" s="783"/>
      <c r="BH21" s="784"/>
      <c r="BI21" s="784"/>
      <c r="BJ21" s="785">
        <v>1658</v>
      </c>
      <c r="BK21" s="768">
        <v>30024538</v>
      </c>
      <c r="BL21" s="768" t="s">
        <v>505</v>
      </c>
      <c r="BM21" s="768" t="s">
        <v>496</v>
      </c>
      <c r="BN21" s="768" t="s">
        <v>507</v>
      </c>
      <c r="BO21" s="768" t="s">
        <v>486</v>
      </c>
      <c r="BP21" s="128">
        <v>45197.512499999997</v>
      </c>
      <c r="BQ21" s="768" t="s">
        <v>498</v>
      </c>
      <c r="BR21" s="95" t="s">
        <v>0</v>
      </c>
      <c r="BS21" s="786"/>
      <c r="BT21" s="786"/>
      <c r="BU21" s="33" t="s">
        <v>528</v>
      </c>
      <c r="BV21" s="34">
        <v>1</v>
      </c>
      <c r="BW21" s="793">
        <f>BV21/BV23</f>
        <v>0.14285714285714285</v>
      </c>
      <c r="BX21" s="36">
        <v>1</v>
      </c>
      <c r="BY21" s="36" t="s">
        <v>1544</v>
      </c>
      <c r="BZ21" s="36" t="s">
        <v>1544</v>
      </c>
      <c r="CA21" s="36" t="s">
        <v>1544</v>
      </c>
      <c r="CB21" s="37">
        <f>BX21</f>
        <v>1</v>
      </c>
      <c r="CC21" s="786"/>
      <c r="CD21" s="786"/>
      <c r="CE21" s="786"/>
      <c r="CF21" s="33" t="s">
        <v>528</v>
      </c>
      <c r="CG21" s="34" t="s">
        <v>1544</v>
      </c>
      <c r="CH21" s="36" t="e">
        <v>#DIV/0!</v>
      </c>
      <c r="CI21" s="36" t="s">
        <v>1544</v>
      </c>
      <c r="CJ21" s="36" t="s">
        <v>1544</v>
      </c>
      <c r="CK21" s="36" t="s">
        <v>1544</v>
      </c>
      <c r="CL21" s="36" t="s">
        <v>1544</v>
      </c>
      <c r="CM21" s="37">
        <v>0</v>
      </c>
      <c r="CN21" s="786"/>
      <c r="CO21" s="786"/>
      <c r="CP21" s="786"/>
      <c r="CQ21" s="33" t="s">
        <v>528</v>
      </c>
      <c r="CR21" s="34" t="s">
        <v>1544</v>
      </c>
      <c r="CS21" s="36" t="e">
        <v>#DIV/0!</v>
      </c>
      <c r="CT21" s="36" t="s">
        <v>1544</v>
      </c>
      <c r="CU21" s="36" t="s">
        <v>1544</v>
      </c>
      <c r="CV21" s="36" t="s">
        <v>1544</v>
      </c>
      <c r="CW21" s="36" t="s">
        <v>1544</v>
      </c>
      <c r="CX21" s="37">
        <v>0</v>
      </c>
      <c r="CY21" s="786"/>
      <c r="CZ21" s="783"/>
      <c r="DA21" s="783"/>
      <c r="DB21" s="783"/>
      <c r="DC21" s="784"/>
      <c r="DD21" s="784"/>
      <c r="DE21" s="784"/>
      <c r="DF21" s="784"/>
      <c r="DG21" s="784"/>
      <c r="DH21" s="784"/>
      <c r="DI21" s="784"/>
      <c r="DJ21" s="784"/>
      <c r="DK21" s="784"/>
      <c r="DL21" s="784"/>
      <c r="DM21" s="784"/>
      <c r="DN21" s="784"/>
      <c r="DO21" s="784"/>
      <c r="DP21" s="784"/>
      <c r="DQ21" s="784"/>
      <c r="DR21" s="784"/>
      <c r="DS21" s="784"/>
      <c r="DT21" s="784"/>
      <c r="DU21" s="784"/>
      <c r="DV21" s="784"/>
      <c r="DW21" s="784"/>
      <c r="DX21" s="784"/>
      <c r="DY21" s="784"/>
      <c r="DZ21" s="784"/>
      <c r="EA21" s="784"/>
      <c r="EB21" s="784"/>
      <c r="EC21" s="784"/>
      <c r="ED21" s="784"/>
      <c r="EE21" s="784"/>
      <c r="EF21" s="784"/>
      <c r="EG21" s="784"/>
      <c r="EH21" s="784"/>
      <c r="EI21" s="784"/>
      <c r="EJ21" s="784"/>
      <c r="EK21" s="784"/>
      <c r="EL21" s="784"/>
      <c r="EM21" s="784"/>
      <c r="EN21" s="784"/>
      <c r="EO21" s="784"/>
      <c r="EP21" s="784"/>
      <c r="EQ21" s="784"/>
      <c r="ER21" s="784"/>
      <c r="ES21" s="784"/>
      <c r="ET21" s="784"/>
      <c r="EU21" s="784"/>
      <c r="EV21" s="784"/>
      <c r="EW21" s="784"/>
      <c r="EX21" s="784"/>
      <c r="EY21" s="784"/>
      <c r="EZ21" s="784"/>
      <c r="FA21" s="784"/>
      <c r="FB21" s="784"/>
      <c r="FC21" s="784"/>
      <c r="FD21" s="784"/>
      <c r="FE21" s="784"/>
      <c r="FF21" s="784"/>
      <c r="FG21" s="784"/>
      <c r="FH21" s="784"/>
      <c r="FI21" s="784"/>
      <c r="FJ21" s="784"/>
      <c r="FK21" s="784"/>
      <c r="FL21" s="784"/>
      <c r="FM21" s="784"/>
      <c r="FN21" s="784"/>
      <c r="FO21" s="784"/>
      <c r="FP21" s="784"/>
      <c r="FQ21" s="784"/>
      <c r="FR21" s="784"/>
      <c r="FS21" s="784"/>
      <c r="FT21" s="784"/>
      <c r="FU21" s="784"/>
      <c r="FV21" s="784"/>
      <c r="FW21" s="784"/>
      <c r="FX21" s="784"/>
      <c r="FY21" s="784"/>
      <c r="FZ21" s="784"/>
      <c r="GA21" s="784"/>
      <c r="GB21" s="784"/>
      <c r="GC21" s="784"/>
      <c r="GD21" s="784"/>
      <c r="GE21" s="784"/>
      <c r="GF21" s="784"/>
      <c r="GG21" s="784"/>
      <c r="GH21" s="784"/>
      <c r="GI21" s="784"/>
      <c r="GJ21" s="784"/>
      <c r="GK21" s="784"/>
      <c r="GL21" s="784"/>
      <c r="GM21" s="784"/>
      <c r="GN21" s="784"/>
    </row>
    <row r="22" spans="1:196" ht="15" customHeight="1">
      <c r="A22" s="1143"/>
      <c r="B22" s="766">
        <v>20</v>
      </c>
      <c r="C22" s="767">
        <v>1612</v>
      </c>
      <c r="D22" s="768">
        <v>30061586</v>
      </c>
      <c r="E22" s="768" t="s">
        <v>529</v>
      </c>
      <c r="F22" s="768" t="s">
        <v>496</v>
      </c>
      <c r="G22" s="768" t="s">
        <v>497</v>
      </c>
      <c r="H22" s="768" t="s">
        <v>531</v>
      </c>
      <c r="I22" s="128">
        <v>45182.785416666666</v>
      </c>
      <c r="J22" s="768" t="s">
        <v>498</v>
      </c>
      <c r="K22" s="95" t="s">
        <v>17</v>
      </c>
      <c r="L22" s="771" t="s">
        <v>1618</v>
      </c>
      <c r="M22" s="774" t="s">
        <v>1619</v>
      </c>
      <c r="N22" s="771" t="s">
        <v>1543</v>
      </c>
      <c r="O22" s="772">
        <v>45183</v>
      </c>
      <c r="P22" s="773">
        <v>0.53541666666666665</v>
      </c>
      <c r="Q22" s="771" t="s">
        <v>1544</v>
      </c>
      <c r="R22" s="774" t="s">
        <v>1544</v>
      </c>
      <c r="S22" s="774" t="s">
        <v>1544</v>
      </c>
      <c r="T22" s="294">
        <v>45183</v>
      </c>
      <c r="U22" s="775">
        <v>0.77083333333333337</v>
      </c>
      <c r="V22" s="296" t="s">
        <v>498</v>
      </c>
      <c r="W22" s="688">
        <f t="shared" si="0"/>
        <v>0.23541666667006211</v>
      </c>
      <c r="X22" s="774" t="s">
        <v>1544</v>
      </c>
      <c r="Y22" s="774" t="s">
        <v>1544</v>
      </c>
      <c r="Z22" s="774" t="s">
        <v>1544</v>
      </c>
      <c r="AA22" s="776" t="s">
        <v>1545</v>
      </c>
      <c r="AB22" s="774" t="s">
        <v>1544</v>
      </c>
      <c r="AC22" s="774" t="s">
        <v>1544</v>
      </c>
      <c r="AD22" s="774" t="s">
        <v>1544</v>
      </c>
      <c r="AE22" s="776" t="s">
        <v>1545</v>
      </c>
      <c r="AF22" s="774" t="s">
        <v>1544</v>
      </c>
      <c r="AG22" s="774" t="s">
        <v>1544</v>
      </c>
      <c r="AH22" s="774" t="s">
        <v>1544</v>
      </c>
      <c r="AI22" s="774" t="s">
        <v>1544</v>
      </c>
      <c r="AJ22" s="691" t="e">
        <f t="shared" si="4"/>
        <v>#VALUE!</v>
      </c>
      <c r="AK22" s="774" t="s">
        <v>1544</v>
      </c>
      <c r="AL22" s="774" t="s">
        <v>1544</v>
      </c>
      <c r="AM22" s="774" t="s">
        <v>1544</v>
      </c>
      <c r="AN22" s="691" t="e">
        <f t="shared" si="1"/>
        <v>#VALUE!</v>
      </c>
      <c r="AO22" s="791" t="s">
        <v>1544</v>
      </c>
      <c r="AP22" s="791" t="s">
        <v>1544</v>
      </c>
      <c r="AQ22" s="698" t="e">
        <f t="shared" si="2"/>
        <v>#VALUE!</v>
      </c>
      <c r="AR22" s="791" t="s">
        <v>1544</v>
      </c>
      <c r="AS22" s="791" t="s">
        <v>1544</v>
      </c>
      <c r="AT22" s="791" t="s">
        <v>1544</v>
      </c>
      <c r="AU22" s="14" t="e">
        <f t="shared" si="3"/>
        <v>#VALUE!</v>
      </c>
      <c r="AV22" s="752" t="s">
        <v>1544</v>
      </c>
      <c r="AW22" s="752"/>
      <c r="AX22" s="752" t="s">
        <v>27</v>
      </c>
      <c r="AY22" s="752" t="s">
        <v>29</v>
      </c>
      <c r="AZ22" s="752" t="s">
        <v>64</v>
      </c>
      <c r="BA22" s="752" t="s">
        <v>208</v>
      </c>
      <c r="BB22" s="780" t="s">
        <v>1620</v>
      </c>
      <c r="BC22" s="780" t="s">
        <v>1621</v>
      </c>
      <c r="BD22" s="782" t="s">
        <v>1544</v>
      </c>
      <c r="BE22" s="782" t="s">
        <v>89</v>
      </c>
      <c r="BF22" s="782" t="s">
        <v>1544</v>
      </c>
      <c r="BG22" s="783"/>
      <c r="BH22" s="784"/>
      <c r="BI22" s="784"/>
      <c r="BJ22" s="785">
        <v>1659</v>
      </c>
      <c r="BK22" s="768">
        <v>1829063</v>
      </c>
      <c r="BL22" s="768" t="s">
        <v>505</v>
      </c>
      <c r="BM22" s="768" t="s">
        <v>496</v>
      </c>
      <c r="BN22" s="768" t="s">
        <v>507</v>
      </c>
      <c r="BO22" s="768" t="s">
        <v>486</v>
      </c>
      <c r="BP22" s="128">
        <v>45197.552083333336</v>
      </c>
      <c r="BQ22" s="768" t="s">
        <v>528</v>
      </c>
      <c r="BR22" s="95" t="s">
        <v>0</v>
      </c>
      <c r="BS22" s="786"/>
      <c r="BT22" s="786"/>
      <c r="BU22" s="33"/>
      <c r="BV22" s="34"/>
      <c r="BW22" s="793"/>
      <c r="BX22" s="36"/>
      <c r="BY22" s="36"/>
      <c r="BZ22" s="36"/>
      <c r="CA22" s="36"/>
      <c r="CB22" s="37"/>
      <c r="CC22" s="786"/>
      <c r="CD22" s="786"/>
      <c r="CE22" s="786"/>
      <c r="CF22" s="33"/>
      <c r="CG22" s="34" t="s">
        <v>1544</v>
      </c>
      <c r="CH22" s="36" t="e">
        <v>#DIV/0!</v>
      </c>
      <c r="CI22" s="36" t="s">
        <v>1544</v>
      </c>
      <c r="CJ22" s="36" t="s">
        <v>1544</v>
      </c>
      <c r="CK22" s="36" t="s">
        <v>1544</v>
      </c>
      <c r="CL22" s="36" t="s">
        <v>1544</v>
      </c>
      <c r="CM22" s="37">
        <v>0</v>
      </c>
      <c r="CN22" s="786"/>
      <c r="CO22" s="786"/>
      <c r="CP22" s="786"/>
      <c r="CQ22" s="33"/>
      <c r="CR22" s="34" t="s">
        <v>1544</v>
      </c>
      <c r="CS22" s="36" t="e">
        <v>#DIV/0!</v>
      </c>
      <c r="CT22" s="36" t="s">
        <v>1544</v>
      </c>
      <c r="CU22" s="36" t="s">
        <v>1544</v>
      </c>
      <c r="CV22" s="36" t="s">
        <v>1544</v>
      </c>
      <c r="CW22" s="36" t="s">
        <v>1544</v>
      </c>
      <c r="CX22" s="37">
        <v>0</v>
      </c>
      <c r="CY22" s="786"/>
      <c r="CZ22" s="783"/>
      <c r="DA22" s="783"/>
      <c r="DB22" s="783"/>
      <c r="DC22" s="784"/>
      <c r="DD22" s="784"/>
      <c r="DE22" s="784"/>
      <c r="DF22" s="784"/>
      <c r="DG22" s="784"/>
      <c r="DH22" s="784"/>
      <c r="DI22" s="784"/>
      <c r="DJ22" s="784"/>
      <c r="DK22" s="784"/>
      <c r="DL22" s="784"/>
      <c r="DM22" s="784"/>
      <c r="DN22" s="784"/>
      <c r="DO22" s="784"/>
      <c r="DP22" s="784"/>
      <c r="DQ22" s="784"/>
      <c r="DR22" s="784"/>
      <c r="DS22" s="784"/>
      <c r="DT22" s="784"/>
      <c r="DU22" s="784"/>
      <c r="DV22" s="784"/>
      <c r="DW22" s="784"/>
      <c r="DX22" s="784"/>
      <c r="DY22" s="784"/>
      <c r="DZ22" s="784"/>
      <c r="EA22" s="784"/>
      <c r="EB22" s="784"/>
      <c r="EC22" s="784"/>
      <c r="ED22" s="784"/>
      <c r="EE22" s="784"/>
      <c r="EF22" s="784"/>
      <c r="EG22" s="784"/>
      <c r="EH22" s="784"/>
      <c r="EI22" s="784"/>
      <c r="EJ22" s="784"/>
      <c r="EK22" s="784"/>
      <c r="EL22" s="784"/>
      <c r="EM22" s="784"/>
      <c r="EN22" s="784"/>
      <c r="EO22" s="784"/>
      <c r="EP22" s="784"/>
      <c r="EQ22" s="784"/>
      <c r="ER22" s="784"/>
      <c r="ES22" s="784"/>
      <c r="ET22" s="784"/>
      <c r="EU22" s="784"/>
      <c r="EV22" s="784"/>
      <c r="EW22" s="784"/>
      <c r="EX22" s="784"/>
      <c r="EY22" s="784"/>
      <c r="EZ22" s="784"/>
      <c r="FA22" s="784"/>
      <c r="FB22" s="784"/>
      <c r="FC22" s="784"/>
      <c r="FD22" s="784"/>
      <c r="FE22" s="784"/>
      <c r="FF22" s="784"/>
      <c r="FG22" s="784"/>
      <c r="FH22" s="784"/>
      <c r="FI22" s="784"/>
      <c r="FJ22" s="784"/>
      <c r="FK22" s="784"/>
      <c r="FL22" s="784"/>
      <c r="FM22" s="784"/>
      <c r="FN22" s="784"/>
      <c r="FO22" s="784"/>
      <c r="FP22" s="784"/>
      <c r="FQ22" s="784"/>
      <c r="FR22" s="784"/>
      <c r="FS22" s="784"/>
      <c r="FT22" s="784"/>
      <c r="FU22" s="784"/>
      <c r="FV22" s="784"/>
      <c r="FW22" s="784"/>
      <c r="FX22" s="784"/>
      <c r="FY22" s="784"/>
      <c r="FZ22" s="784"/>
      <c r="GA22" s="784"/>
      <c r="GB22" s="784"/>
      <c r="GC22" s="784"/>
      <c r="GD22" s="784"/>
      <c r="GE22" s="784"/>
      <c r="GF22" s="784"/>
      <c r="GG22" s="784"/>
      <c r="GH22" s="784"/>
      <c r="GI22" s="784"/>
      <c r="GJ22" s="784"/>
      <c r="GK22" s="784"/>
      <c r="GL22" s="784"/>
      <c r="GM22" s="784"/>
      <c r="GN22" s="784"/>
    </row>
    <row r="23" spans="1:196" ht="15" customHeight="1">
      <c r="A23" s="1143"/>
      <c r="B23" s="766">
        <v>21</v>
      </c>
      <c r="C23" s="767">
        <v>1618</v>
      </c>
      <c r="D23" s="768">
        <v>30276026</v>
      </c>
      <c r="E23" s="768" t="s">
        <v>495</v>
      </c>
      <c r="F23" s="768" t="s">
        <v>496</v>
      </c>
      <c r="G23" s="768" t="s">
        <v>507</v>
      </c>
      <c r="H23" s="768" t="s">
        <v>482</v>
      </c>
      <c r="I23" s="128">
        <v>45182.814583333333</v>
      </c>
      <c r="J23" s="768" t="s">
        <v>498</v>
      </c>
      <c r="K23" s="95" t="s">
        <v>17</v>
      </c>
      <c r="L23" s="771" t="s">
        <v>1622</v>
      </c>
      <c r="M23" s="774" t="s">
        <v>1623</v>
      </c>
      <c r="N23" s="771" t="s">
        <v>1543</v>
      </c>
      <c r="O23" s="772">
        <v>45186</v>
      </c>
      <c r="P23" s="773">
        <v>0.46388888888888891</v>
      </c>
      <c r="Q23" s="771" t="s">
        <v>1624</v>
      </c>
      <c r="R23" s="774" t="s">
        <v>1625</v>
      </c>
      <c r="S23" s="774" t="s">
        <v>1543</v>
      </c>
      <c r="T23" s="294">
        <v>45187</v>
      </c>
      <c r="U23" s="775">
        <v>0.83611111111111114</v>
      </c>
      <c r="V23" s="296" t="s">
        <v>498</v>
      </c>
      <c r="W23" s="688">
        <f t="shared" si="0"/>
        <v>1.3722222222204437</v>
      </c>
      <c r="X23" s="774" t="s">
        <v>1622</v>
      </c>
      <c r="Y23" s="774" t="s">
        <v>1626</v>
      </c>
      <c r="Z23" s="774" t="s">
        <v>1543</v>
      </c>
      <c r="AA23" s="776" t="s">
        <v>1545</v>
      </c>
      <c r="AB23" s="774" t="s">
        <v>1544</v>
      </c>
      <c r="AC23" s="774" t="s">
        <v>1544</v>
      </c>
      <c r="AD23" s="774" t="s">
        <v>1544</v>
      </c>
      <c r="AE23" s="776" t="s">
        <v>1545</v>
      </c>
      <c r="AF23" s="774" t="s">
        <v>1544</v>
      </c>
      <c r="AG23" s="774" t="s">
        <v>1544</v>
      </c>
      <c r="AH23" s="774" t="s">
        <v>1544</v>
      </c>
      <c r="AI23" s="774" t="s">
        <v>1544</v>
      </c>
      <c r="AJ23" s="691" t="e">
        <f t="shared" si="4"/>
        <v>#VALUE!</v>
      </c>
      <c r="AK23" s="774" t="s">
        <v>1544</v>
      </c>
      <c r="AL23" s="774" t="s">
        <v>1544</v>
      </c>
      <c r="AM23" s="774" t="s">
        <v>1544</v>
      </c>
      <c r="AN23" s="691" t="e">
        <f t="shared" si="1"/>
        <v>#VALUE!</v>
      </c>
      <c r="AO23" s="777">
        <v>45187</v>
      </c>
      <c r="AP23" s="778">
        <v>0.48472222222222222</v>
      </c>
      <c r="AQ23" s="794">
        <f>(AP23+AO23)-(U23-T23)</f>
        <v>90373.648611111115</v>
      </c>
      <c r="AR23" s="777">
        <v>45187</v>
      </c>
      <c r="AS23" s="778">
        <v>0.48472222222222222</v>
      </c>
      <c r="AT23" s="779" t="s">
        <v>1543</v>
      </c>
      <c r="AU23" s="14">
        <f t="shared" si="3"/>
        <v>-0.351388888884685</v>
      </c>
      <c r="AV23" s="752" t="s">
        <v>1544</v>
      </c>
      <c r="AW23" s="780"/>
      <c r="AX23" s="752" t="s">
        <v>27</v>
      </c>
      <c r="AY23" s="752" t="s">
        <v>29</v>
      </c>
      <c r="AZ23" s="752" t="s">
        <v>76</v>
      </c>
      <c r="BA23" s="752" t="s">
        <v>276</v>
      </c>
      <c r="BB23" s="780" t="s">
        <v>1627</v>
      </c>
      <c r="BC23" s="780" t="s">
        <v>1628</v>
      </c>
      <c r="BD23" s="782" t="s">
        <v>1544</v>
      </c>
      <c r="BE23" s="782" t="s">
        <v>89</v>
      </c>
      <c r="BF23" s="782" t="s">
        <v>1544</v>
      </c>
      <c r="BG23" s="783"/>
      <c r="BH23" s="784"/>
      <c r="BI23" s="784"/>
      <c r="BJ23" s="785">
        <v>1660</v>
      </c>
      <c r="BK23" s="768">
        <v>1815211</v>
      </c>
      <c r="BL23" s="768" t="s">
        <v>505</v>
      </c>
      <c r="BM23" s="768" t="s">
        <v>496</v>
      </c>
      <c r="BN23" s="768" t="s">
        <v>507</v>
      </c>
      <c r="BO23" s="768" t="s">
        <v>486</v>
      </c>
      <c r="BP23" s="128">
        <v>45197.597222222219</v>
      </c>
      <c r="BQ23" s="768" t="s">
        <v>528</v>
      </c>
      <c r="BR23" s="95" t="s">
        <v>5</v>
      </c>
      <c r="BS23" s="786"/>
      <c r="BT23" s="786"/>
      <c r="BU23" s="38" t="s">
        <v>444</v>
      </c>
      <c r="BV23" s="39">
        <f>BV20+BV21</f>
        <v>7</v>
      </c>
      <c r="BW23" s="53">
        <f>BW20+BW21</f>
        <v>1</v>
      </c>
      <c r="BX23" s="795">
        <f>BX20+BX21</f>
        <v>3</v>
      </c>
      <c r="BY23" s="795">
        <f>BY20</f>
        <v>1</v>
      </c>
      <c r="BZ23" s="795">
        <f>BZ20</f>
        <v>1</v>
      </c>
      <c r="CA23" s="795">
        <f>CA20</f>
        <v>2</v>
      </c>
      <c r="CB23" s="39">
        <f>CB20+CB21</f>
        <v>7</v>
      </c>
      <c r="CC23" s="786"/>
      <c r="CD23" s="786"/>
      <c r="CE23" s="786"/>
      <c r="CF23" s="38" t="s">
        <v>444</v>
      </c>
      <c r="CG23" s="39">
        <f>CG20</f>
        <v>9</v>
      </c>
      <c r="CH23" s="53">
        <f>CH20</f>
        <v>1</v>
      </c>
      <c r="CI23" s="796">
        <v>0</v>
      </c>
      <c r="CJ23" s="796">
        <v>0</v>
      </c>
      <c r="CK23" s="796">
        <v>0</v>
      </c>
      <c r="CL23" s="796" t="str">
        <f>CL20</f>
        <v> 9</v>
      </c>
      <c r="CM23" s="53">
        <f>CM20/CG23</f>
        <v>1</v>
      </c>
      <c r="CN23" s="786"/>
      <c r="CO23" s="786"/>
      <c r="CP23" s="786"/>
      <c r="CQ23" s="38" t="s">
        <v>444</v>
      </c>
      <c r="CR23" s="39">
        <f>CR20</f>
        <v>3</v>
      </c>
      <c r="CS23" s="53">
        <f>CS20</f>
        <v>1</v>
      </c>
      <c r="CT23" s="796">
        <v>0</v>
      </c>
      <c r="CU23" s="796">
        <v>0</v>
      </c>
      <c r="CV23" s="796">
        <v>0</v>
      </c>
      <c r="CW23" s="796">
        <v>0</v>
      </c>
      <c r="CX23" s="39">
        <v>3</v>
      </c>
      <c r="CY23" s="786"/>
      <c r="CZ23" s="783"/>
      <c r="DA23" s="783"/>
      <c r="DB23" s="783"/>
      <c r="DC23" s="784"/>
      <c r="DD23" s="784"/>
      <c r="DE23" s="784"/>
      <c r="DF23" s="784"/>
      <c r="DG23" s="784"/>
      <c r="DH23" s="784"/>
      <c r="DI23" s="784"/>
      <c r="DJ23" s="784"/>
      <c r="DK23" s="784"/>
      <c r="DL23" s="784"/>
      <c r="DM23" s="784"/>
      <c r="DN23" s="784"/>
      <c r="DO23" s="784"/>
      <c r="DP23" s="784"/>
      <c r="DQ23" s="784"/>
      <c r="DR23" s="784"/>
      <c r="DS23" s="784"/>
      <c r="DT23" s="784"/>
      <c r="DU23" s="784"/>
      <c r="DV23" s="784"/>
      <c r="DW23" s="784"/>
      <c r="DX23" s="784"/>
      <c r="DY23" s="784"/>
      <c r="DZ23" s="784"/>
      <c r="EA23" s="784"/>
      <c r="EB23" s="784"/>
      <c r="EC23" s="784"/>
      <c r="ED23" s="784"/>
      <c r="EE23" s="784"/>
      <c r="EF23" s="784"/>
      <c r="EG23" s="784"/>
      <c r="EH23" s="784"/>
      <c r="EI23" s="784"/>
      <c r="EJ23" s="784"/>
      <c r="EK23" s="784"/>
      <c r="EL23" s="784"/>
      <c r="EM23" s="784"/>
      <c r="EN23" s="784"/>
      <c r="EO23" s="784"/>
      <c r="EP23" s="784"/>
      <c r="EQ23" s="784"/>
      <c r="ER23" s="784"/>
      <c r="ES23" s="784"/>
      <c r="ET23" s="784"/>
      <c r="EU23" s="784"/>
      <c r="EV23" s="784"/>
      <c r="EW23" s="784"/>
      <c r="EX23" s="784"/>
      <c r="EY23" s="784"/>
      <c r="EZ23" s="784"/>
      <c r="FA23" s="784"/>
      <c r="FB23" s="784"/>
      <c r="FC23" s="784"/>
      <c r="FD23" s="784"/>
      <c r="FE23" s="784"/>
      <c r="FF23" s="784"/>
      <c r="FG23" s="784"/>
      <c r="FH23" s="784"/>
      <c r="FI23" s="784"/>
      <c r="FJ23" s="784"/>
      <c r="FK23" s="784"/>
      <c r="FL23" s="784"/>
      <c r="FM23" s="784"/>
      <c r="FN23" s="784"/>
      <c r="FO23" s="784"/>
      <c r="FP23" s="784"/>
      <c r="FQ23" s="784"/>
      <c r="FR23" s="784"/>
      <c r="FS23" s="784"/>
      <c r="FT23" s="784"/>
      <c r="FU23" s="784"/>
      <c r="FV23" s="784"/>
      <c r="FW23" s="784"/>
      <c r="FX23" s="784"/>
      <c r="FY23" s="784"/>
      <c r="FZ23" s="784"/>
      <c r="GA23" s="784"/>
      <c r="GB23" s="784"/>
      <c r="GC23" s="784"/>
      <c r="GD23" s="784"/>
      <c r="GE23" s="784"/>
      <c r="GF23" s="784"/>
      <c r="GG23" s="784"/>
      <c r="GH23" s="784"/>
      <c r="GI23" s="784"/>
      <c r="GJ23" s="784"/>
      <c r="GK23" s="784"/>
      <c r="GL23" s="784"/>
      <c r="GM23" s="784"/>
      <c r="GN23" s="784"/>
    </row>
    <row r="24" spans="1:196" ht="15" customHeight="1">
      <c r="A24" s="1143"/>
      <c r="B24" s="766">
        <v>22</v>
      </c>
      <c r="C24" s="785">
        <v>1619</v>
      </c>
      <c r="D24" s="768">
        <v>30288767</v>
      </c>
      <c r="E24" s="768" t="s">
        <v>505</v>
      </c>
      <c r="F24" s="768" t="s">
        <v>496</v>
      </c>
      <c r="G24" s="768" t="s">
        <v>507</v>
      </c>
      <c r="H24" s="768" t="s">
        <v>482</v>
      </c>
      <c r="I24" s="128">
        <v>45183.421527777777</v>
      </c>
      <c r="J24" s="768" t="s">
        <v>498</v>
      </c>
      <c r="K24" s="95" t="s">
        <v>0</v>
      </c>
      <c r="L24" s="771" t="s">
        <v>1629</v>
      </c>
      <c r="M24" s="774" t="s">
        <v>1630</v>
      </c>
      <c r="N24" s="774" t="s">
        <v>1543</v>
      </c>
      <c r="O24" s="772">
        <v>45186</v>
      </c>
      <c r="P24" s="773">
        <v>0.41597222222222224</v>
      </c>
      <c r="Q24" s="771" t="s">
        <v>1544</v>
      </c>
      <c r="R24" s="774" t="s">
        <v>1544</v>
      </c>
      <c r="S24" s="774" t="s">
        <v>1544</v>
      </c>
      <c r="T24" s="294">
        <v>45186</v>
      </c>
      <c r="U24" s="775">
        <v>0.41597222222222219</v>
      </c>
      <c r="V24" s="296" t="s">
        <v>498</v>
      </c>
      <c r="W24" s="688">
        <f t="shared" si="0"/>
        <v>0</v>
      </c>
      <c r="X24" s="774" t="s">
        <v>1544</v>
      </c>
      <c r="Y24" s="774" t="s">
        <v>1544</v>
      </c>
      <c r="Z24" s="774" t="s">
        <v>1544</v>
      </c>
      <c r="AA24" s="776" t="s">
        <v>1545</v>
      </c>
      <c r="AB24" s="774" t="s">
        <v>1544</v>
      </c>
      <c r="AC24" s="774" t="s">
        <v>1544</v>
      </c>
      <c r="AD24" s="774" t="s">
        <v>1544</v>
      </c>
      <c r="AE24" s="776" t="s">
        <v>1545</v>
      </c>
      <c r="AF24" s="774" t="s">
        <v>1544</v>
      </c>
      <c r="AG24" s="774" t="s">
        <v>1544</v>
      </c>
      <c r="AH24" s="774" t="s">
        <v>1544</v>
      </c>
      <c r="AI24" s="774" t="s">
        <v>1544</v>
      </c>
      <c r="AJ24" s="691" t="e">
        <f t="shared" si="4"/>
        <v>#VALUE!</v>
      </c>
      <c r="AK24" s="774" t="s">
        <v>1544</v>
      </c>
      <c r="AL24" s="774" t="s">
        <v>1544</v>
      </c>
      <c r="AM24" s="774" t="s">
        <v>1544</v>
      </c>
      <c r="AN24" s="691" t="e">
        <f t="shared" si="1"/>
        <v>#VALUE!</v>
      </c>
      <c r="AO24" s="777">
        <v>45186</v>
      </c>
      <c r="AP24" s="778">
        <v>0.42430555555555555</v>
      </c>
      <c r="AQ24" s="698">
        <f t="shared" ref="AQ24:AQ45" si="5">(AP24+AO24)-(U24+T24)</f>
        <v>8.333333331393078E-3</v>
      </c>
      <c r="AR24" s="777">
        <v>45186</v>
      </c>
      <c r="AS24" s="778">
        <v>0.42430555555555555</v>
      </c>
      <c r="AT24" s="791" t="s">
        <v>1543</v>
      </c>
      <c r="AU24" s="14">
        <f t="shared" si="3"/>
        <v>8.333333331393078E-3</v>
      </c>
      <c r="AV24" s="752" t="s">
        <v>1544</v>
      </c>
      <c r="AW24" s="752"/>
      <c r="AX24" s="752" t="s">
        <v>9</v>
      </c>
      <c r="AY24" s="752" t="s">
        <v>11</v>
      </c>
      <c r="AZ24" s="752" t="s">
        <v>22</v>
      </c>
      <c r="BA24" s="752" t="s">
        <v>66</v>
      </c>
      <c r="BB24" s="780" t="s">
        <v>1631</v>
      </c>
      <c r="BC24" s="780" t="s">
        <v>1632</v>
      </c>
      <c r="BD24" s="782" t="s">
        <v>1544</v>
      </c>
      <c r="BE24" s="782" t="s">
        <v>89</v>
      </c>
      <c r="BF24" s="782" t="s">
        <v>1544</v>
      </c>
      <c r="BG24" s="783"/>
      <c r="BH24" s="784"/>
      <c r="BI24" s="784"/>
      <c r="BJ24" s="767">
        <v>1661</v>
      </c>
      <c r="BK24" s="768">
        <v>30245665</v>
      </c>
      <c r="BL24" s="768" t="s">
        <v>505</v>
      </c>
      <c r="BM24" s="768" t="s">
        <v>506</v>
      </c>
      <c r="BN24" s="768" t="s">
        <v>507</v>
      </c>
      <c r="BO24" s="768" t="s">
        <v>482</v>
      </c>
      <c r="BP24" s="128">
        <v>45197.62222222222</v>
      </c>
      <c r="BQ24" s="768" t="s">
        <v>498</v>
      </c>
      <c r="BR24" s="95" t="s">
        <v>8</v>
      </c>
      <c r="BS24" s="786"/>
      <c r="BT24" s="786"/>
      <c r="BU24" s="784"/>
      <c r="BV24" s="784"/>
      <c r="BW24" s="784"/>
      <c r="BX24" s="784"/>
      <c r="BY24" s="784"/>
      <c r="BZ24" s="784"/>
      <c r="CA24" s="784"/>
      <c r="CB24" s="784"/>
      <c r="CC24" s="786"/>
      <c r="CD24" s="786"/>
      <c r="CE24" s="786"/>
      <c r="CF24" s="784"/>
      <c r="CG24" s="784"/>
      <c r="CH24" s="784"/>
      <c r="CI24" s="784"/>
      <c r="CJ24" s="784"/>
      <c r="CK24" s="784"/>
      <c r="CL24" s="784"/>
      <c r="CM24" s="784"/>
      <c r="CN24" s="786"/>
      <c r="CO24" s="786"/>
      <c r="CP24" s="786"/>
      <c r="CQ24" s="784"/>
      <c r="CR24" s="784"/>
      <c r="CS24" s="784"/>
      <c r="CT24" s="784"/>
      <c r="CU24" s="784"/>
      <c r="CV24" s="784"/>
      <c r="CW24" s="784"/>
      <c r="CX24" s="784"/>
      <c r="CY24" s="786"/>
      <c r="CZ24" s="783"/>
      <c r="DA24" s="783"/>
      <c r="DB24" s="783"/>
      <c r="DC24" s="784"/>
      <c r="DD24" s="784"/>
      <c r="DE24" s="784"/>
      <c r="DF24" s="784"/>
      <c r="DG24" s="784"/>
      <c r="DH24" s="784"/>
      <c r="DI24" s="784"/>
      <c r="DJ24" s="784"/>
      <c r="DK24" s="784"/>
      <c r="DL24" s="784"/>
      <c r="DM24" s="784"/>
      <c r="DN24" s="784"/>
      <c r="DO24" s="784"/>
      <c r="DP24" s="784"/>
      <c r="DQ24" s="784"/>
      <c r="DR24" s="784"/>
      <c r="DS24" s="784"/>
      <c r="DT24" s="784"/>
      <c r="DU24" s="784"/>
      <c r="DV24" s="784"/>
      <c r="DW24" s="784"/>
      <c r="DX24" s="784"/>
      <c r="DY24" s="784"/>
      <c r="DZ24" s="784"/>
      <c r="EA24" s="784"/>
      <c r="EB24" s="784"/>
      <c r="EC24" s="784"/>
      <c r="ED24" s="784"/>
      <c r="EE24" s="784"/>
      <c r="EF24" s="784"/>
      <c r="EG24" s="784"/>
      <c r="EH24" s="784"/>
      <c r="EI24" s="784"/>
      <c r="EJ24" s="784"/>
      <c r="EK24" s="784"/>
      <c r="EL24" s="784"/>
      <c r="EM24" s="784"/>
      <c r="EN24" s="784"/>
      <c r="EO24" s="784"/>
      <c r="EP24" s="784"/>
      <c r="EQ24" s="784"/>
      <c r="ER24" s="784"/>
      <c r="ES24" s="784"/>
      <c r="ET24" s="784"/>
      <c r="EU24" s="784"/>
      <c r="EV24" s="784"/>
      <c r="EW24" s="784"/>
      <c r="EX24" s="784"/>
      <c r="EY24" s="784"/>
      <c r="EZ24" s="784"/>
      <c r="FA24" s="784"/>
      <c r="FB24" s="784"/>
      <c r="FC24" s="784"/>
      <c r="FD24" s="784"/>
      <c r="FE24" s="784"/>
      <c r="FF24" s="784"/>
      <c r="FG24" s="784"/>
      <c r="FH24" s="784"/>
      <c r="FI24" s="784"/>
      <c r="FJ24" s="784"/>
      <c r="FK24" s="784"/>
      <c r="FL24" s="784"/>
      <c r="FM24" s="784"/>
      <c r="FN24" s="784"/>
      <c r="FO24" s="784"/>
      <c r="FP24" s="784"/>
      <c r="FQ24" s="784"/>
      <c r="FR24" s="784"/>
      <c r="FS24" s="784"/>
      <c r="FT24" s="784"/>
      <c r="FU24" s="784"/>
      <c r="FV24" s="784"/>
      <c r="FW24" s="784"/>
      <c r="FX24" s="784"/>
      <c r="FY24" s="784"/>
      <c r="FZ24" s="784"/>
      <c r="GA24" s="784"/>
      <c r="GB24" s="784"/>
      <c r="GC24" s="784"/>
      <c r="GD24" s="784"/>
      <c r="GE24" s="784"/>
      <c r="GF24" s="784"/>
      <c r="GG24" s="784"/>
      <c r="GH24" s="784"/>
      <c r="GI24" s="784"/>
      <c r="GJ24" s="784"/>
      <c r="GK24" s="784"/>
      <c r="GL24" s="784"/>
      <c r="GM24" s="784"/>
      <c r="GN24" s="784"/>
    </row>
    <row r="25" spans="1:196" ht="15" customHeight="1">
      <c r="A25" s="1143"/>
      <c r="B25" s="766">
        <v>23</v>
      </c>
      <c r="C25" s="785">
        <v>1626</v>
      </c>
      <c r="D25" s="768">
        <v>30281963</v>
      </c>
      <c r="E25" s="768" t="s">
        <v>505</v>
      </c>
      <c r="F25" s="768" t="s">
        <v>496</v>
      </c>
      <c r="G25" s="768" t="s">
        <v>497</v>
      </c>
      <c r="H25" s="768" t="s">
        <v>534</v>
      </c>
      <c r="I25" s="128">
        <v>45183.535416666666</v>
      </c>
      <c r="J25" s="768" t="s">
        <v>498</v>
      </c>
      <c r="K25" s="95" t="s">
        <v>0</v>
      </c>
      <c r="L25" s="771" t="s">
        <v>1633</v>
      </c>
      <c r="M25" s="774" t="s">
        <v>1634</v>
      </c>
      <c r="N25" s="774" t="s">
        <v>1543</v>
      </c>
      <c r="O25" s="772">
        <v>45188</v>
      </c>
      <c r="P25" s="773">
        <v>0.51180555555555551</v>
      </c>
      <c r="Q25" s="771" t="s">
        <v>1544</v>
      </c>
      <c r="R25" s="774" t="s">
        <v>1544</v>
      </c>
      <c r="S25" s="774" t="s">
        <v>1544</v>
      </c>
      <c r="T25" s="294">
        <v>45188</v>
      </c>
      <c r="U25" s="775">
        <v>0.51180555555555551</v>
      </c>
      <c r="V25" s="296" t="s">
        <v>498</v>
      </c>
      <c r="W25" s="688">
        <f t="shared" si="0"/>
        <v>0</v>
      </c>
      <c r="X25" s="774" t="s">
        <v>1544</v>
      </c>
      <c r="Y25" s="774" t="s">
        <v>1544</v>
      </c>
      <c r="Z25" s="774" t="s">
        <v>1544</v>
      </c>
      <c r="AA25" s="776" t="s">
        <v>1545</v>
      </c>
      <c r="AB25" s="774" t="s">
        <v>1544</v>
      </c>
      <c r="AC25" s="774" t="s">
        <v>1544</v>
      </c>
      <c r="AD25" s="774" t="s">
        <v>1544</v>
      </c>
      <c r="AE25" s="776" t="s">
        <v>1545</v>
      </c>
      <c r="AF25" s="774" t="s">
        <v>1544</v>
      </c>
      <c r="AG25" s="774" t="s">
        <v>1544</v>
      </c>
      <c r="AH25" s="774" t="s">
        <v>1544</v>
      </c>
      <c r="AI25" s="774" t="s">
        <v>1544</v>
      </c>
      <c r="AJ25" s="691" t="e">
        <f t="shared" si="4"/>
        <v>#VALUE!</v>
      </c>
      <c r="AK25" s="774" t="s">
        <v>1544</v>
      </c>
      <c r="AL25" s="774" t="s">
        <v>1544</v>
      </c>
      <c r="AM25" s="774" t="s">
        <v>1544</v>
      </c>
      <c r="AN25" s="691" t="e">
        <f t="shared" si="1"/>
        <v>#VALUE!</v>
      </c>
      <c r="AO25" s="777">
        <v>45188</v>
      </c>
      <c r="AP25" s="778">
        <v>0.73333333333333328</v>
      </c>
      <c r="AQ25" s="698">
        <f t="shared" si="5"/>
        <v>0.22152777777228039</v>
      </c>
      <c r="AR25" s="777">
        <v>45188</v>
      </c>
      <c r="AS25" s="778">
        <v>0.73333333333333328</v>
      </c>
      <c r="AT25" s="791" t="s">
        <v>1543</v>
      </c>
      <c r="AU25" s="14">
        <f t="shared" si="3"/>
        <v>0.22152777777228039</v>
      </c>
      <c r="AV25" s="752">
        <v>13592</v>
      </c>
      <c r="AW25" s="752" t="s">
        <v>1635</v>
      </c>
      <c r="AX25" s="752" t="s">
        <v>9</v>
      </c>
      <c r="AY25" s="752" t="s">
        <v>20</v>
      </c>
      <c r="AZ25" s="752" t="s">
        <v>50</v>
      </c>
      <c r="BA25" s="752" t="s">
        <v>146</v>
      </c>
      <c r="BB25" s="780" t="s">
        <v>1636</v>
      </c>
      <c r="BC25" s="780" t="s">
        <v>1637</v>
      </c>
      <c r="BD25" s="782" t="s">
        <v>1544</v>
      </c>
      <c r="BE25" s="782" t="s">
        <v>89</v>
      </c>
      <c r="BF25" s="782" t="s">
        <v>1544</v>
      </c>
      <c r="BG25" s="783"/>
      <c r="BH25" s="784"/>
      <c r="BI25" s="784"/>
      <c r="BJ25" s="785">
        <v>1663</v>
      </c>
      <c r="BK25" s="768">
        <v>20284748</v>
      </c>
      <c r="BL25" s="768" t="s">
        <v>505</v>
      </c>
      <c r="BM25" s="768" t="s">
        <v>496</v>
      </c>
      <c r="BN25" s="768" t="s">
        <v>497</v>
      </c>
      <c r="BO25" s="768" t="s">
        <v>471</v>
      </c>
      <c r="BP25" s="128">
        <v>45197.847916666666</v>
      </c>
      <c r="BQ25" s="768" t="s">
        <v>528</v>
      </c>
      <c r="BR25" s="95" t="s">
        <v>0</v>
      </c>
      <c r="BS25" s="786"/>
      <c r="BT25" s="786"/>
      <c r="BU25" s="42" t="s">
        <v>445</v>
      </c>
      <c r="BV25" s="32">
        <v>7</v>
      </c>
      <c r="BW25" s="43">
        <f>BV25/B58</f>
        <v>0.16279069767441862</v>
      </c>
      <c r="BX25" s="44"/>
      <c r="BY25" s="45"/>
      <c r="BZ25" s="45"/>
      <c r="CA25" s="45"/>
      <c r="CB25" s="45"/>
      <c r="CC25" s="786"/>
      <c r="CD25" s="786"/>
      <c r="CE25" s="786"/>
      <c r="CF25" s="784"/>
      <c r="CG25" s="784"/>
      <c r="CH25" s="784"/>
      <c r="CI25" s="784"/>
      <c r="CJ25" s="784"/>
      <c r="CK25" s="783"/>
      <c r="CL25" s="783"/>
      <c r="CM25" s="783"/>
      <c r="CN25" s="786"/>
      <c r="CO25" s="786"/>
      <c r="CP25" s="786"/>
      <c r="CQ25" s="784"/>
      <c r="CR25" s="784"/>
      <c r="CS25" s="784"/>
      <c r="CT25" s="784"/>
      <c r="CU25" s="784"/>
      <c r="CV25" s="784"/>
      <c r="CW25" s="784"/>
      <c r="CX25" s="784"/>
      <c r="CY25" s="786"/>
      <c r="CZ25" s="783"/>
      <c r="DA25" s="783"/>
      <c r="DB25" s="783"/>
      <c r="DC25" s="784"/>
      <c r="DD25" s="784"/>
      <c r="DE25" s="784"/>
      <c r="DF25" s="784"/>
      <c r="DG25" s="784"/>
      <c r="DH25" s="784"/>
      <c r="DI25" s="784"/>
      <c r="DJ25" s="784"/>
      <c r="DK25" s="784"/>
      <c r="DL25" s="784"/>
      <c r="DM25" s="784"/>
      <c r="DN25" s="784"/>
      <c r="DO25" s="784"/>
      <c r="DP25" s="784"/>
      <c r="DQ25" s="784"/>
      <c r="DR25" s="784"/>
      <c r="DS25" s="784"/>
      <c r="DT25" s="784"/>
      <c r="DU25" s="784"/>
      <c r="DV25" s="784"/>
      <c r="DW25" s="784"/>
      <c r="DX25" s="784"/>
      <c r="DY25" s="784"/>
      <c r="DZ25" s="784"/>
      <c r="EA25" s="784"/>
      <c r="EB25" s="784"/>
      <c r="EC25" s="784"/>
      <c r="ED25" s="784"/>
      <c r="EE25" s="784"/>
      <c r="EF25" s="784"/>
      <c r="EG25" s="784"/>
      <c r="EH25" s="784"/>
      <c r="EI25" s="784"/>
      <c r="EJ25" s="784"/>
      <c r="EK25" s="784"/>
      <c r="EL25" s="784"/>
      <c r="EM25" s="784"/>
      <c r="EN25" s="784"/>
      <c r="EO25" s="784"/>
      <c r="EP25" s="784"/>
      <c r="EQ25" s="784"/>
      <c r="ER25" s="784"/>
      <c r="ES25" s="784"/>
      <c r="ET25" s="784"/>
      <c r="EU25" s="784"/>
      <c r="EV25" s="784"/>
      <c r="EW25" s="784"/>
      <c r="EX25" s="784"/>
      <c r="EY25" s="784"/>
      <c r="EZ25" s="784"/>
      <c r="FA25" s="784"/>
      <c r="FB25" s="784"/>
      <c r="FC25" s="784"/>
      <c r="FD25" s="784"/>
      <c r="FE25" s="784"/>
      <c r="FF25" s="784"/>
      <c r="FG25" s="784"/>
      <c r="FH25" s="784"/>
      <c r="FI25" s="784"/>
      <c r="FJ25" s="784"/>
      <c r="FK25" s="784"/>
      <c r="FL25" s="784"/>
      <c r="FM25" s="784"/>
      <c r="FN25" s="784"/>
      <c r="FO25" s="784"/>
      <c r="FP25" s="784"/>
      <c r="FQ25" s="784"/>
      <c r="FR25" s="784"/>
      <c r="FS25" s="784"/>
      <c r="FT25" s="784"/>
      <c r="FU25" s="784"/>
      <c r="FV25" s="784"/>
      <c r="FW25" s="784"/>
      <c r="FX25" s="784"/>
      <c r="FY25" s="784"/>
      <c r="FZ25" s="784"/>
      <c r="GA25" s="784"/>
      <c r="GB25" s="784"/>
      <c r="GC25" s="784"/>
      <c r="GD25" s="784"/>
      <c r="GE25" s="784"/>
      <c r="GF25" s="784"/>
      <c r="GG25" s="784"/>
      <c r="GH25" s="784"/>
      <c r="GI25" s="784"/>
      <c r="GJ25" s="784"/>
      <c r="GK25" s="784"/>
      <c r="GL25" s="784"/>
      <c r="GM25" s="784"/>
      <c r="GN25" s="784"/>
    </row>
    <row r="26" spans="1:196" ht="15" customHeight="1">
      <c r="A26" s="1143">
        <v>3</v>
      </c>
      <c r="B26" s="766">
        <v>24</v>
      </c>
      <c r="C26" s="785">
        <v>1627</v>
      </c>
      <c r="D26" s="768">
        <v>20140137</v>
      </c>
      <c r="E26" s="768" t="s">
        <v>501</v>
      </c>
      <c r="F26" s="768" t="s">
        <v>506</v>
      </c>
      <c r="G26" s="768" t="s">
        <v>497</v>
      </c>
      <c r="H26" s="768" t="s">
        <v>474</v>
      </c>
      <c r="I26" s="128">
        <v>45186.463888888888</v>
      </c>
      <c r="J26" s="768" t="s">
        <v>498</v>
      </c>
      <c r="K26" s="95" t="s">
        <v>17</v>
      </c>
      <c r="L26" s="771" t="s">
        <v>1633</v>
      </c>
      <c r="M26" s="770">
        <v>0.53749999999999998</v>
      </c>
      <c r="N26" s="774" t="s">
        <v>1543</v>
      </c>
      <c r="O26" s="772">
        <v>45188</v>
      </c>
      <c r="P26" s="773">
        <v>0.55208333333333337</v>
      </c>
      <c r="Q26" s="771" t="s">
        <v>1544</v>
      </c>
      <c r="R26" s="774" t="s">
        <v>1544</v>
      </c>
      <c r="S26" s="774" t="s">
        <v>1544</v>
      </c>
      <c r="T26" s="294">
        <v>45189</v>
      </c>
      <c r="U26" s="775">
        <v>0.59097222222222223</v>
      </c>
      <c r="V26" s="296" t="s">
        <v>498</v>
      </c>
      <c r="W26" s="688">
        <f t="shared" si="0"/>
        <v>1.038888888884685</v>
      </c>
      <c r="X26" s="774" t="s">
        <v>1544</v>
      </c>
      <c r="Y26" s="774" t="s">
        <v>1544</v>
      </c>
      <c r="Z26" s="774" t="s">
        <v>1544</v>
      </c>
      <c r="AA26" s="776" t="s">
        <v>1545</v>
      </c>
      <c r="AB26" s="774" t="s">
        <v>1544</v>
      </c>
      <c r="AC26" s="774" t="s">
        <v>1544</v>
      </c>
      <c r="AD26" s="774" t="s">
        <v>1544</v>
      </c>
      <c r="AE26" s="776" t="s">
        <v>1545</v>
      </c>
      <c r="AF26" s="774" t="s">
        <v>1544</v>
      </c>
      <c r="AG26" s="774" t="s">
        <v>1544</v>
      </c>
      <c r="AH26" s="774" t="s">
        <v>1544</v>
      </c>
      <c r="AI26" s="774" t="s">
        <v>1544</v>
      </c>
      <c r="AJ26" s="691" t="e">
        <f t="shared" si="4"/>
        <v>#VALUE!</v>
      </c>
      <c r="AK26" s="774" t="s">
        <v>1544</v>
      </c>
      <c r="AL26" s="774" t="s">
        <v>1544</v>
      </c>
      <c r="AM26" s="774" t="s">
        <v>1544</v>
      </c>
      <c r="AN26" s="691" t="e">
        <f t="shared" si="1"/>
        <v>#VALUE!</v>
      </c>
      <c r="AO26" s="777">
        <v>45190</v>
      </c>
      <c r="AP26" s="778">
        <v>0.66874999999999996</v>
      </c>
      <c r="AQ26" s="698">
        <f t="shared" si="5"/>
        <v>1.077777777776646</v>
      </c>
      <c r="AR26" s="777">
        <v>45190</v>
      </c>
      <c r="AS26" s="778">
        <v>0.66874999999999996</v>
      </c>
      <c r="AT26" s="791" t="s">
        <v>1587</v>
      </c>
      <c r="AU26" s="14">
        <f t="shared" si="3"/>
        <v>1.077777777776646</v>
      </c>
      <c r="AV26" s="752" t="s">
        <v>1544</v>
      </c>
      <c r="AW26" s="780"/>
      <c r="AX26" s="752" t="s">
        <v>27</v>
      </c>
      <c r="AY26" s="752" t="s">
        <v>29</v>
      </c>
      <c r="AZ26" s="752" t="s">
        <v>64</v>
      </c>
      <c r="BA26" s="752" t="s">
        <v>70</v>
      </c>
      <c r="BB26" s="780" t="s">
        <v>1638</v>
      </c>
      <c r="BC26" s="780" t="s">
        <v>1639</v>
      </c>
      <c r="BD26" s="782" t="s">
        <v>1544</v>
      </c>
      <c r="BE26" s="782" t="s">
        <v>89</v>
      </c>
      <c r="BF26" s="782" t="s">
        <v>1544</v>
      </c>
      <c r="BG26" s="783"/>
      <c r="BH26" s="784"/>
      <c r="BI26" s="784"/>
      <c r="BJ26" s="767">
        <v>1664</v>
      </c>
      <c r="BK26" s="768">
        <v>30291103</v>
      </c>
      <c r="BL26" s="768" t="s">
        <v>505</v>
      </c>
      <c r="BM26" s="768" t="s">
        <v>506</v>
      </c>
      <c r="BN26" s="768" t="s">
        <v>497</v>
      </c>
      <c r="BO26" s="768" t="s">
        <v>535</v>
      </c>
      <c r="BP26" s="128">
        <v>45197.852083333331</v>
      </c>
      <c r="BQ26" s="768" t="s">
        <v>498</v>
      </c>
      <c r="BR26" s="95" t="s">
        <v>17</v>
      </c>
      <c r="BS26" s="786"/>
      <c r="BT26" s="786"/>
      <c r="BU26" s="46"/>
      <c r="BV26" s="46"/>
      <c r="BW26" s="46"/>
      <c r="BX26" s="46"/>
      <c r="BY26" s="45"/>
      <c r="BZ26" s="45"/>
      <c r="CA26" s="45"/>
      <c r="CB26" s="45"/>
      <c r="CC26" s="786"/>
      <c r="CD26" s="786"/>
      <c r="CE26" s="786"/>
      <c r="CF26" s="42" t="s">
        <v>89</v>
      </c>
      <c r="CG26" s="32">
        <v>9</v>
      </c>
      <c r="CH26" s="43">
        <f>CG26/B58</f>
        <v>0.20930232558139536</v>
      </c>
      <c r="CI26" s="44"/>
      <c r="CJ26" s="45"/>
      <c r="CK26" s="783"/>
      <c r="CL26" s="783"/>
      <c r="CM26" s="783"/>
      <c r="CN26" s="783"/>
      <c r="CO26" s="786"/>
      <c r="CP26" s="786"/>
      <c r="CQ26" s="42" t="s">
        <v>447</v>
      </c>
      <c r="CR26" s="32">
        <v>3</v>
      </c>
      <c r="CS26" s="43">
        <f>CR26/B58</f>
        <v>6.9767441860465115E-2</v>
      </c>
      <c r="CT26" s="44"/>
      <c r="CU26" s="45"/>
      <c r="CV26" s="45"/>
      <c r="CW26" s="45"/>
      <c r="CX26" s="45"/>
      <c r="CY26" s="786"/>
      <c r="CZ26" s="783"/>
      <c r="DA26" s="783"/>
      <c r="DB26" s="783"/>
      <c r="DC26" s="784"/>
      <c r="DD26" s="784"/>
      <c r="DE26" s="784"/>
      <c r="DF26" s="784"/>
      <c r="DG26" s="784"/>
      <c r="DH26" s="784"/>
      <c r="DI26" s="784"/>
      <c r="DJ26" s="784"/>
      <c r="DK26" s="784"/>
      <c r="DL26" s="784"/>
      <c r="DM26" s="784"/>
      <c r="DN26" s="784"/>
      <c r="DO26" s="784"/>
      <c r="DP26" s="784"/>
      <c r="DQ26" s="784"/>
      <c r="DR26" s="784"/>
      <c r="DS26" s="784"/>
      <c r="DT26" s="784"/>
      <c r="DU26" s="784"/>
      <c r="DV26" s="784"/>
      <c r="DW26" s="784"/>
      <c r="DX26" s="784"/>
      <c r="DY26" s="784"/>
      <c r="DZ26" s="784"/>
      <c r="EA26" s="784"/>
      <c r="EB26" s="784"/>
      <c r="EC26" s="784"/>
      <c r="ED26" s="784"/>
      <c r="EE26" s="784"/>
      <c r="EF26" s="784"/>
      <c r="EG26" s="784"/>
      <c r="EH26" s="784"/>
      <c r="EI26" s="784"/>
      <c r="EJ26" s="784"/>
      <c r="EK26" s="784"/>
      <c r="EL26" s="784"/>
      <c r="EM26" s="784"/>
      <c r="EN26" s="784"/>
      <c r="EO26" s="784"/>
      <c r="EP26" s="784"/>
      <c r="EQ26" s="784"/>
      <c r="ER26" s="784"/>
      <c r="ES26" s="784"/>
      <c r="ET26" s="784"/>
      <c r="EU26" s="784"/>
      <c r="EV26" s="784"/>
      <c r="EW26" s="784"/>
      <c r="EX26" s="784"/>
      <c r="EY26" s="784"/>
      <c r="EZ26" s="784"/>
      <c r="FA26" s="784"/>
      <c r="FB26" s="784"/>
      <c r="FC26" s="784"/>
      <c r="FD26" s="784"/>
      <c r="FE26" s="784"/>
      <c r="FF26" s="784"/>
      <c r="FG26" s="784"/>
      <c r="FH26" s="784"/>
      <c r="FI26" s="784"/>
      <c r="FJ26" s="784"/>
      <c r="FK26" s="784"/>
      <c r="FL26" s="784"/>
      <c r="FM26" s="784"/>
      <c r="FN26" s="784"/>
      <c r="FO26" s="784"/>
      <c r="FP26" s="784"/>
      <c r="FQ26" s="784"/>
      <c r="FR26" s="784"/>
      <c r="FS26" s="784"/>
      <c r="FT26" s="784"/>
      <c r="FU26" s="784"/>
      <c r="FV26" s="784"/>
      <c r="FW26" s="784"/>
      <c r="FX26" s="784"/>
      <c r="FY26" s="784"/>
      <c r="FZ26" s="784"/>
      <c r="GA26" s="784"/>
      <c r="GB26" s="784"/>
      <c r="GC26" s="784"/>
      <c r="GD26" s="784"/>
      <c r="GE26" s="784"/>
      <c r="GF26" s="784"/>
      <c r="GG26" s="784"/>
      <c r="GH26" s="784"/>
      <c r="GI26" s="784"/>
      <c r="GJ26" s="784"/>
      <c r="GK26" s="784"/>
      <c r="GL26" s="784"/>
      <c r="GM26" s="784"/>
      <c r="GN26" s="784"/>
    </row>
    <row r="27" spans="1:196" ht="15" customHeight="1">
      <c r="A27" s="1143"/>
      <c r="B27" s="766">
        <v>25</v>
      </c>
      <c r="C27" s="785">
        <v>1628</v>
      </c>
      <c r="D27" s="768">
        <v>0</v>
      </c>
      <c r="E27" s="768" t="s">
        <v>501</v>
      </c>
      <c r="F27" s="768" t="s">
        <v>496</v>
      </c>
      <c r="G27" s="768" t="s">
        <v>507</v>
      </c>
      <c r="H27" s="768" t="s">
        <v>657</v>
      </c>
      <c r="I27" s="128">
        <v>45186.415972222225</v>
      </c>
      <c r="J27" s="768" t="s">
        <v>498</v>
      </c>
      <c r="K27" s="95" t="s">
        <v>5</v>
      </c>
      <c r="L27" s="771" t="s">
        <v>1633</v>
      </c>
      <c r="M27" s="774" t="s">
        <v>1640</v>
      </c>
      <c r="N27" s="774" t="s">
        <v>1543</v>
      </c>
      <c r="O27" s="772">
        <v>45188</v>
      </c>
      <c r="P27" s="773">
        <v>0.91041666666666665</v>
      </c>
      <c r="Q27" s="771" t="s">
        <v>1641</v>
      </c>
      <c r="R27" s="774" t="s">
        <v>1642</v>
      </c>
      <c r="S27" s="774" t="s">
        <v>1543</v>
      </c>
      <c r="T27" s="294">
        <v>45196</v>
      </c>
      <c r="U27" s="775">
        <v>0.65902777777777777</v>
      </c>
      <c r="V27" s="296" t="s">
        <v>498</v>
      </c>
      <c r="W27" s="688">
        <f t="shared" si="0"/>
        <v>7.7486111111138598</v>
      </c>
      <c r="X27" s="774" t="s">
        <v>1544</v>
      </c>
      <c r="Y27" s="774" t="s">
        <v>1544</v>
      </c>
      <c r="Z27" s="774" t="s">
        <v>1544</v>
      </c>
      <c r="AA27" s="776" t="s">
        <v>1545</v>
      </c>
      <c r="AB27" s="774" t="s">
        <v>1544</v>
      </c>
      <c r="AC27" s="774" t="s">
        <v>1544</v>
      </c>
      <c r="AD27" s="774" t="s">
        <v>1544</v>
      </c>
      <c r="AE27" s="776" t="s">
        <v>1545</v>
      </c>
      <c r="AF27" s="774" t="s">
        <v>1544</v>
      </c>
      <c r="AG27" s="774" t="s">
        <v>1544</v>
      </c>
      <c r="AH27" s="774" t="s">
        <v>1544</v>
      </c>
      <c r="AI27" s="774" t="s">
        <v>1544</v>
      </c>
      <c r="AJ27" s="691" t="e">
        <f t="shared" si="4"/>
        <v>#VALUE!</v>
      </c>
      <c r="AK27" s="774" t="s">
        <v>1544</v>
      </c>
      <c r="AL27" s="774" t="s">
        <v>1544</v>
      </c>
      <c r="AM27" s="774" t="s">
        <v>1544</v>
      </c>
      <c r="AN27" s="691" t="e">
        <f t="shared" si="1"/>
        <v>#VALUE!</v>
      </c>
      <c r="AO27" s="777">
        <v>45202</v>
      </c>
      <c r="AP27" s="778">
        <v>0.80902777777777779</v>
      </c>
      <c r="AQ27" s="698">
        <f t="shared" si="5"/>
        <v>6.1500000000014552</v>
      </c>
      <c r="AR27" s="777">
        <v>45202</v>
      </c>
      <c r="AS27" s="778">
        <v>0.80902777777777779</v>
      </c>
      <c r="AT27" s="791" t="s">
        <v>1543</v>
      </c>
      <c r="AU27" s="14">
        <f t="shared" si="3"/>
        <v>6.1500000000014552</v>
      </c>
      <c r="AV27" s="752" t="s">
        <v>1544</v>
      </c>
      <c r="AW27" s="752"/>
      <c r="AX27" s="752" t="s">
        <v>18</v>
      </c>
      <c r="AY27" s="752" t="s">
        <v>41</v>
      </c>
      <c r="AZ27" s="752" t="s">
        <v>110</v>
      </c>
      <c r="BA27" s="752" t="s">
        <v>368</v>
      </c>
      <c r="BB27" s="780" t="s">
        <v>1643</v>
      </c>
      <c r="BC27" s="780" t="s">
        <v>1644</v>
      </c>
      <c r="BD27" s="782" t="s">
        <v>1544</v>
      </c>
      <c r="BE27" s="782" t="s">
        <v>89</v>
      </c>
      <c r="BF27" s="782" t="s">
        <v>1544</v>
      </c>
      <c r="BG27" s="783"/>
      <c r="BH27" s="784"/>
      <c r="BI27" s="784"/>
      <c r="BR27" s="786"/>
      <c r="BS27" s="786"/>
      <c r="BT27" s="786"/>
      <c r="BU27" s="47" t="s">
        <v>0</v>
      </c>
      <c r="BV27" s="29" t="s">
        <v>5</v>
      </c>
      <c r="BW27" s="30" t="s">
        <v>8</v>
      </c>
      <c r="BX27" s="31" t="s">
        <v>443</v>
      </c>
      <c r="BY27" s="45"/>
      <c r="BZ27" s="45"/>
      <c r="CA27" s="45"/>
      <c r="CB27" s="45"/>
      <c r="CC27" s="786"/>
      <c r="CD27" s="786"/>
      <c r="CE27" s="786"/>
      <c r="CF27" s="46"/>
      <c r="CG27" s="46"/>
      <c r="CH27" s="46"/>
      <c r="CI27" s="46"/>
      <c r="CJ27" s="45"/>
      <c r="CK27" s="783"/>
      <c r="CL27" s="783"/>
      <c r="CM27" s="783"/>
      <c r="CN27" s="783"/>
      <c r="CO27" s="786"/>
      <c r="CP27" s="786"/>
      <c r="CQ27" s="46"/>
      <c r="CR27" s="46"/>
      <c r="CS27" s="46"/>
      <c r="CT27" s="46"/>
      <c r="CU27" s="45"/>
      <c r="CV27" s="45"/>
      <c r="CW27" s="45"/>
      <c r="CX27" s="45"/>
      <c r="CY27" s="786"/>
      <c r="CZ27" s="783"/>
      <c r="DA27" s="783"/>
      <c r="DB27" s="783"/>
      <c r="DC27" s="784"/>
      <c r="DD27" s="784"/>
      <c r="DE27" s="784"/>
      <c r="DF27" s="784"/>
      <c r="DG27" s="784"/>
      <c r="DH27" s="784"/>
      <c r="DI27" s="784"/>
      <c r="DJ27" s="784"/>
      <c r="DK27" s="784"/>
      <c r="DL27" s="784"/>
      <c r="DM27" s="784"/>
      <c r="DN27" s="784"/>
      <c r="DO27" s="784"/>
      <c r="DP27" s="784"/>
      <c r="DQ27" s="784"/>
      <c r="DR27" s="784"/>
      <c r="DS27" s="784"/>
      <c r="DT27" s="784"/>
      <c r="DU27" s="784"/>
      <c r="DV27" s="784"/>
      <c r="DW27" s="784"/>
      <c r="DX27" s="784"/>
      <c r="DY27" s="784"/>
      <c r="DZ27" s="784"/>
      <c r="EA27" s="784"/>
      <c r="EB27" s="784"/>
      <c r="EC27" s="784"/>
      <c r="ED27" s="784"/>
      <c r="EE27" s="784"/>
      <c r="EF27" s="784"/>
      <c r="EG27" s="784"/>
      <c r="EH27" s="784"/>
      <c r="EI27" s="784"/>
      <c r="EJ27" s="784"/>
      <c r="EK27" s="784"/>
      <c r="EL27" s="784"/>
      <c r="EM27" s="784"/>
      <c r="EN27" s="784"/>
      <c r="EO27" s="784"/>
      <c r="EP27" s="784"/>
      <c r="EQ27" s="784"/>
      <c r="ER27" s="784"/>
      <c r="ES27" s="784"/>
      <c r="ET27" s="784"/>
      <c r="EU27" s="784"/>
      <c r="EV27" s="784"/>
      <c r="EW27" s="784"/>
      <c r="EX27" s="784"/>
      <c r="EY27" s="784"/>
      <c r="EZ27" s="784"/>
      <c r="FA27" s="784"/>
      <c r="FB27" s="784"/>
      <c r="FC27" s="784"/>
      <c r="FD27" s="784"/>
      <c r="FE27" s="784"/>
      <c r="FF27" s="784"/>
      <c r="FG27" s="784"/>
      <c r="FH27" s="784"/>
      <c r="FI27" s="784"/>
      <c r="FJ27" s="784"/>
      <c r="FK27" s="784"/>
      <c r="FL27" s="784"/>
      <c r="FM27" s="784"/>
      <c r="FN27" s="784"/>
      <c r="FO27" s="784"/>
      <c r="FP27" s="784"/>
      <c r="FQ27" s="784"/>
      <c r="FR27" s="784"/>
      <c r="FS27" s="784"/>
      <c r="FT27" s="784"/>
      <c r="FU27" s="784"/>
      <c r="FV27" s="784"/>
      <c r="FW27" s="784"/>
      <c r="FX27" s="784"/>
      <c r="FY27" s="784"/>
      <c r="FZ27" s="784"/>
      <c r="GA27" s="784"/>
      <c r="GB27" s="784"/>
      <c r="GC27" s="784"/>
      <c r="GD27" s="784"/>
      <c r="GE27" s="784"/>
      <c r="GF27" s="784"/>
      <c r="GG27" s="784"/>
      <c r="GH27" s="784"/>
      <c r="GI27" s="784"/>
      <c r="GJ27" s="784"/>
      <c r="GK27" s="784"/>
      <c r="GL27" s="784"/>
      <c r="GM27" s="784"/>
      <c r="GN27" s="784"/>
    </row>
    <row r="28" spans="1:196" ht="15" customHeight="1">
      <c r="A28" s="1143"/>
      <c r="B28" s="766">
        <v>26</v>
      </c>
      <c r="C28" s="767">
        <v>1630</v>
      </c>
      <c r="D28" s="768">
        <v>30094572</v>
      </c>
      <c r="E28" s="768" t="s">
        <v>495</v>
      </c>
      <c r="F28" s="768" t="s">
        <v>506</v>
      </c>
      <c r="G28" s="768" t="s">
        <v>497</v>
      </c>
      <c r="H28" s="768" t="s">
        <v>474</v>
      </c>
      <c r="I28" s="128">
        <v>45188.511805555558</v>
      </c>
      <c r="J28" s="768" t="s">
        <v>498</v>
      </c>
      <c r="K28" s="95" t="s">
        <v>17</v>
      </c>
      <c r="L28" s="771" t="s">
        <v>1633</v>
      </c>
      <c r="M28" s="774" t="s">
        <v>1645</v>
      </c>
      <c r="N28" s="774" t="s">
        <v>1543</v>
      </c>
      <c r="O28" s="772">
        <v>45188</v>
      </c>
      <c r="P28" s="773">
        <v>0.74722222222222223</v>
      </c>
      <c r="Q28" s="771" t="s">
        <v>1544</v>
      </c>
      <c r="R28" s="774" t="s">
        <v>1544</v>
      </c>
      <c r="S28" s="774" t="s">
        <v>1544</v>
      </c>
      <c r="T28" s="294">
        <v>45188</v>
      </c>
      <c r="U28" s="775">
        <v>0.8520833333333333</v>
      </c>
      <c r="V28" s="296" t="s">
        <v>498</v>
      </c>
      <c r="W28" s="688">
        <f t="shared" si="0"/>
        <v>0.10486111111094942</v>
      </c>
      <c r="X28" s="774" t="s">
        <v>1544</v>
      </c>
      <c r="Y28" s="774" t="s">
        <v>1544</v>
      </c>
      <c r="Z28" s="774" t="s">
        <v>1544</v>
      </c>
      <c r="AA28" s="776" t="s">
        <v>1545</v>
      </c>
      <c r="AB28" s="774" t="s">
        <v>1544</v>
      </c>
      <c r="AC28" s="774" t="s">
        <v>1544</v>
      </c>
      <c r="AD28" s="774" t="s">
        <v>1544</v>
      </c>
      <c r="AE28" s="776" t="s">
        <v>1545</v>
      </c>
      <c r="AF28" s="774" t="s">
        <v>1544</v>
      </c>
      <c r="AG28" s="774" t="s">
        <v>1544</v>
      </c>
      <c r="AH28" s="774" t="s">
        <v>1544</v>
      </c>
      <c r="AI28" s="774" t="s">
        <v>1544</v>
      </c>
      <c r="AJ28" s="691" t="e">
        <f t="shared" si="4"/>
        <v>#VALUE!</v>
      </c>
      <c r="AK28" s="774" t="s">
        <v>1544</v>
      </c>
      <c r="AL28" s="774" t="s">
        <v>1544</v>
      </c>
      <c r="AM28" s="774" t="s">
        <v>1544</v>
      </c>
      <c r="AN28" s="691" t="e">
        <f t="shared" si="1"/>
        <v>#VALUE!</v>
      </c>
      <c r="AO28" s="777">
        <v>45266</v>
      </c>
      <c r="AP28" s="778">
        <v>0.63263888888888886</v>
      </c>
      <c r="AQ28" s="698">
        <f t="shared" si="5"/>
        <v>77.780555555560568</v>
      </c>
      <c r="AR28" s="777">
        <v>45266</v>
      </c>
      <c r="AS28" s="778">
        <v>0.63263888888888886</v>
      </c>
      <c r="AT28" s="779" t="s">
        <v>1587</v>
      </c>
      <c r="AU28" s="14">
        <f t="shared" si="3"/>
        <v>77.780555555560568</v>
      </c>
      <c r="AV28" s="752" t="s">
        <v>1544</v>
      </c>
      <c r="AW28" s="752"/>
      <c r="AX28" s="752" t="s">
        <v>18</v>
      </c>
      <c r="AY28" s="752" t="s">
        <v>41</v>
      </c>
      <c r="AZ28" s="752" t="s">
        <v>110</v>
      </c>
      <c r="BA28" s="752" t="s">
        <v>366</v>
      </c>
      <c r="BB28" s="780" t="s">
        <v>1646</v>
      </c>
      <c r="BC28" s="780" t="s">
        <v>1647</v>
      </c>
      <c r="BD28" s="782" t="s">
        <v>1544</v>
      </c>
      <c r="BE28" s="782" t="s">
        <v>89</v>
      </c>
      <c r="BF28" s="782" t="s">
        <v>1544</v>
      </c>
      <c r="BG28" s="783"/>
      <c r="BH28" s="784"/>
      <c r="BI28" s="784"/>
      <c r="BR28" s="786"/>
      <c r="BS28" s="786"/>
      <c r="BT28" s="786"/>
      <c r="BU28" s="48">
        <v>3</v>
      </c>
      <c r="BV28" s="41">
        <v>1</v>
      </c>
      <c r="BW28" s="41">
        <v>1</v>
      </c>
      <c r="BX28" s="41">
        <v>2</v>
      </c>
      <c r="BY28" s="45"/>
      <c r="BZ28" s="45"/>
      <c r="CA28" s="45"/>
      <c r="CB28" s="45"/>
      <c r="CC28" s="786"/>
      <c r="CD28" s="786"/>
      <c r="CE28" s="786"/>
      <c r="CF28" s="47" t="s">
        <v>0</v>
      </c>
      <c r="CG28" s="29" t="s">
        <v>5</v>
      </c>
      <c r="CH28" s="30" t="s">
        <v>8</v>
      </c>
      <c r="CI28" s="31" t="s">
        <v>443</v>
      </c>
      <c r="CJ28" s="45"/>
      <c r="CK28" s="783"/>
      <c r="CL28" s="783"/>
      <c r="CM28" s="783"/>
      <c r="CN28" s="783"/>
      <c r="CO28" s="786"/>
      <c r="CP28" s="786"/>
      <c r="CQ28" s="47" t="s">
        <v>0</v>
      </c>
      <c r="CR28" s="29" t="s">
        <v>5</v>
      </c>
      <c r="CS28" s="30" t="s">
        <v>8</v>
      </c>
      <c r="CT28" s="31" t="s">
        <v>443</v>
      </c>
      <c r="CU28" s="45"/>
      <c r="CV28" s="45"/>
      <c r="CW28" s="45"/>
      <c r="CX28" s="45"/>
      <c r="CY28" s="786"/>
      <c r="CZ28" s="783"/>
      <c r="DA28" s="783"/>
      <c r="DB28" s="783"/>
      <c r="DC28" s="784"/>
      <c r="DD28" s="784"/>
      <c r="DE28" s="784"/>
      <c r="DF28" s="784"/>
      <c r="DG28" s="784"/>
      <c r="DH28" s="784"/>
      <c r="DI28" s="784"/>
      <c r="DJ28" s="784"/>
      <c r="DK28" s="784"/>
      <c r="DL28" s="784"/>
      <c r="DM28" s="784"/>
      <c r="DN28" s="784"/>
      <c r="DO28" s="784"/>
      <c r="DP28" s="784"/>
      <c r="DQ28" s="784"/>
      <c r="DR28" s="784"/>
      <c r="DS28" s="784"/>
      <c r="DT28" s="784"/>
      <c r="DU28" s="784"/>
      <c r="DV28" s="784"/>
      <c r="DW28" s="784"/>
      <c r="DX28" s="784"/>
      <c r="DY28" s="784"/>
      <c r="DZ28" s="784"/>
      <c r="EA28" s="784"/>
      <c r="EB28" s="784"/>
      <c r="EC28" s="784"/>
      <c r="ED28" s="784"/>
      <c r="EE28" s="784"/>
      <c r="EF28" s="784"/>
      <c r="EG28" s="784"/>
      <c r="EH28" s="784"/>
      <c r="EI28" s="784"/>
      <c r="EJ28" s="784"/>
      <c r="EK28" s="784"/>
      <c r="EL28" s="784"/>
      <c r="EM28" s="784"/>
      <c r="EN28" s="784"/>
      <c r="EO28" s="784"/>
      <c r="EP28" s="784"/>
      <c r="EQ28" s="784"/>
      <c r="ER28" s="784"/>
      <c r="ES28" s="784"/>
      <c r="ET28" s="784"/>
      <c r="EU28" s="784"/>
      <c r="EV28" s="784"/>
      <c r="EW28" s="784"/>
      <c r="EX28" s="784"/>
      <c r="EY28" s="784"/>
      <c r="EZ28" s="784"/>
      <c r="FA28" s="784"/>
      <c r="FB28" s="784"/>
      <c r="FC28" s="784"/>
      <c r="FD28" s="784"/>
      <c r="FE28" s="784"/>
      <c r="FF28" s="784"/>
      <c r="FG28" s="784"/>
      <c r="FH28" s="784"/>
      <c r="FI28" s="784"/>
      <c r="FJ28" s="784"/>
      <c r="FK28" s="784"/>
      <c r="FL28" s="784"/>
      <c r="FM28" s="784"/>
      <c r="FN28" s="784"/>
      <c r="FO28" s="784"/>
      <c r="FP28" s="784"/>
      <c r="FQ28" s="784"/>
      <c r="FR28" s="784"/>
      <c r="FS28" s="784"/>
      <c r="FT28" s="784"/>
      <c r="FU28" s="784"/>
      <c r="FV28" s="784"/>
      <c r="FW28" s="784"/>
      <c r="FX28" s="784"/>
      <c r="FY28" s="784"/>
      <c r="FZ28" s="784"/>
      <c r="GA28" s="784"/>
      <c r="GB28" s="784"/>
      <c r="GC28" s="784"/>
      <c r="GD28" s="784"/>
      <c r="GE28" s="784"/>
      <c r="GF28" s="784"/>
      <c r="GG28" s="784"/>
      <c r="GH28" s="784"/>
      <c r="GI28" s="784"/>
      <c r="GJ28" s="784"/>
      <c r="GK28" s="784"/>
      <c r="GL28" s="784"/>
      <c r="GM28" s="784"/>
      <c r="GN28" s="784"/>
    </row>
    <row r="29" spans="1:196" ht="15" customHeight="1">
      <c r="A29" s="1143"/>
      <c r="B29" s="766">
        <v>27</v>
      </c>
      <c r="C29" s="785">
        <v>1632</v>
      </c>
      <c r="D29" s="768">
        <v>30286958</v>
      </c>
      <c r="E29" s="768" t="s">
        <v>505</v>
      </c>
      <c r="F29" s="768" t="s">
        <v>496</v>
      </c>
      <c r="G29" s="768" t="s">
        <v>513</v>
      </c>
      <c r="H29" s="768" t="s">
        <v>1071</v>
      </c>
      <c r="I29" s="128">
        <v>45188.552083333336</v>
      </c>
      <c r="J29" s="768" t="s">
        <v>498</v>
      </c>
      <c r="K29" s="95" t="s">
        <v>0</v>
      </c>
      <c r="L29" s="771" t="s">
        <v>1648</v>
      </c>
      <c r="M29" s="770">
        <v>0.5493055555555556</v>
      </c>
      <c r="N29" s="774" t="s">
        <v>1543</v>
      </c>
      <c r="O29" s="772">
        <v>45189</v>
      </c>
      <c r="P29" s="773">
        <v>0.5493055555555556</v>
      </c>
      <c r="Q29" s="771" t="s">
        <v>1544</v>
      </c>
      <c r="R29" s="774" t="s">
        <v>1544</v>
      </c>
      <c r="S29" s="774" t="s">
        <v>1544</v>
      </c>
      <c r="T29" s="294">
        <v>45189</v>
      </c>
      <c r="U29" s="775">
        <v>0.5493055555555556</v>
      </c>
      <c r="V29" s="296" t="s">
        <v>498</v>
      </c>
      <c r="W29" s="688">
        <f t="shared" si="0"/>
        <v>0</v>
      </c>
      <c r="X29" s="774" t="s">
        <v>1544</v>
      </c>
      <c r="Y29" s="774" t="s">
        <v>1544</v>
      </c>
      <c r="Z29" s="774" t="s">
        <v>1544</v>
      </c>
      <c r="AA29" s="776" t="s">
        <v>1545</v>
      </c>
      <c r="AB29" s="774" t="s">
        <v>1544</v>
      </c>
      <c r="AC29" s="774" t="s">
        <v>1544</v>
      </c>
      <c r="AD29" s="774" t="s">
        <v>1544</v>
      </c>
      <c r="AE29" s="776" t="s">
        <v>1545</v>
      </c>
      <c r="AF29" s="774" t="s">
        <v>1544</v>
      </c>
      <c r="AG29" s="774" t="s">
        <v>1544</v>
      </c>
      <c r="AH29" s="774" t="s">
        <v>1544</v>
      </c>
      <c r="AI29" s="774" t="s">
        <v>1544</v>
      </c>
      <c r="AJ29" s="691" t="e">
        <f t="shared" si="4"/>
        <v>#VALUE!</v>
      </c>
      <c r="AK29" s="774" t="s">
        <v>1544</v>
      </c>
      <c r="AL29" s="774" t="s">
        <v>1544</v>
      </c>
      <c r="AM29" s="774" t="s">
        <v>1544</v>
      </c>
      <c r="AN29" s="691" t="e">
        <f t="shared" si="1"/>
        <v>#VALUE!</v>
      </c>
      <c r="AO29" s="777">
        <v>45189</v>
      </c>
      <c r="AP29" s="778">
        <v>0.55972222222222223</v>
      </c>
      <c r="AQ29" s="698">
        <f t="shared" si="5"/>
        <v>1.0416666664241347E-2</v>
      </c>
      <c r="AR29" s="777">
        <v>45189</v>
      </c>
      <c r="AS29" s="778">
        <v>0.55972222222222223</v>
      </c>
      <c r="AT29" s="791" t="s">
        <v>1543</v>
      </c>
      <c r="AU29" s="14">
        <f t="shared" si="3"/>
        <v>1.0416666664241347E-2</v>
      </c>
      <c r="AV29" s="752" t="s">
        <v>1544</v>
      </c>
      <c r="AW29" s="752"/>
      <c r="AX29" s="752" t="s">
        <v>9</v>
      </c>
      <c r="AY29" s="752" t="s">
        <v>11</v>
      </c>
      <c r="AZ29" s="752" t="s">
        <v>13</v>
      </c>
      <c r="BA29" s="752" t="s">
        <v>24</v>
      </c>
      <c r="BB29" s="780" t="s">
        <v>1649</v>
      </c>
      <c r="BC29" s="780" t="s">
        <v>1574</v>
      </c>
      <c r="BD29" s="782" t="s">
        <v>1544</v>
      </c>
      <c r="BE29" s="782" t="s">
        <v>89</v>
      </c>
      <c r="BF29" s="782" t="s">
        <v>1544</v>
      </c>
      <c r="BG29" s="783"/>
      <c r="BH29" s="784"/>
      <c r="BI29" s="784"/>
      <c r="BR29" s="786"/>
      <c r="BS29" s="786"/>
      <c r="BT29" s="786"/>
      <c r="BU29" s="797">
        <f>BU28/BV25</f>
        <v>0.42857142857142855</v>
      </c>
      <c r="BV29" s="798">
        <f>BV28/BV25</f>
        <v>0.14285714285714285</v>
      </c>
      <c r="BW29" s="798">
        <f>BW28/BV25</f>
        <v>0.14285714285714285</v>
      </c>
      <c r="BX29" s="798">
        <f>BX28/BV25</f>
        <v>0.2857142857142857</v>
      </c>
      <c r="BY29" s="45"/>
      <c r="BZ29" s="45"/>
      <c r="CA29" s="45"/>
      <c r="CB29" s="45"/>
      <c r="CC29" s="786"/>
      <c r="CD29" s="786"/>
      <c r="CE29" s="786"/>
      <c r="CF29" s="48">
        <v>0</v>
      </c>
      <c r="CG29" s="41">
        <v>0</v>
      </c>
      <c r="CH29" s="41">
        <v>0</v>
      </c>
      <c r="CI29" s="41">
        <v>9</v>
      </c>
      <c r="CJ29" s="45"/>
      <c r="CK29" s="783"/>
      <c r="CL29" s="783"/>
      <c r="CM29" s="783"/>
      <c r="CN29" s="783"/>
      <c r="CO29" s="786"/>
      <c r="CP29" s="786"/>
      <c r="CQ29" s="48">
        <v>0</v>
      </c>
      <c r="CR29" s="41">
        <v>0</v>
      </c>
      <c r="CS29" s="41">
        <v>0</v>
      </c>
      <c r="CT29" s="41">
        <v>3</v>
      </c>
      <c r="CU29" s="45"/>
      <c r="CV29" s="45"/>
      <c r="CW29" s="45"/>
      <c r="CX29" s="45"/>
      <c r="CY29" s="786"/>
      <c r="CZ29" s="783"/>
      <c r="DA29" s="783"/>
      <c r="DB29" s="783"/>
      <c r="DC29" s="784"/>
      <c r="DD29" s="784"/>
      <c r="DE29" s="784"/>
      <c r="DF29" s="784"/>
      <c r="DG29" s="784"/>
      <c r="DH29" s="784"/>
      <c r="DI29" s="784"/>
      <c r="DJ29" s="784"/>
      <c r="DK29" s="784"/>
      <c r="DL29" s="784"/>
      <c r="DM29" s="784"/>
      <c r="DN29" s="784"/>
      <c r="DO29" s="784"/>
      <c r="DP29" s="784"/>
      <c r="DQ29" s="784"/>
      <c r="DR29" s="784"/>
      <c r="DS29" s="784"/>
      <c r="DT29" s="784"/>
      <c r="DU29" s="784"/>
      <c r="DV29" s="784"/>
      <c r="DW29" s="784"/>
      <c r="DX29" s="784"/>
      <c r="DY29" s="784"/>
      <c r="DZ29" s="784"/>
      <c r="EA29" s="784"/>
      <c r="EB29" s="784"/>
      <c r="EC29" s="784"/>
      <c r="ED29" s="784"/>
      <c r="EE29" s="784"/>
      <c r="EF29" s="784"/>
      <c r="EG29" s="784"/>
      <c r="EH29" s="784"/>
      <c r="EI29" s="784"/>
      <c r="EJ29" s="784"/>
      <c r="EK29" s="784"/>
      <c r="EL29" s="784"/>
      <c r="EM29" s="784"/>
      <c r="EN29" s="784"/>
      <c r="EO29" s="784"/>
      <c r="EP29" s="784"/>
      <c r="EQ29" s="784"/>
      <c r="ER29" s="784"/>
      <c r="ES29" s="784"/>
      <c r="ET29" s="784"/>
      <c r="EU29" s="784"/>
      <c r="EV29" s="784"/>
      <c r="EW29" s="784"/>
      <c r="EX29" s="784"/>
      <c r="EY29" s="784"/>
      <c r="EZ29" s="784"/>
      <c r="FA29" s="784"/>
      <c r="FB29" s="784"/>
      <c r="FC29" s="784"/>
      <c r="FD29" s="784"/>
      <c r="FE29" s="784"/>
      <c r="FF29" s="784"/>
      <c r="FG29" s="784"/>
      <c r="FH29" s="784"/>
      <c r="FI29" s="784"/>
      <c r="FJ29" s="784"/>
      <c r="FK29" s="784"/>
      <c r="FL29" s="784"/>
      <c r="FM29" s="784"/>
      <c r="FN29" s="784"/>
      <c r="FO29" s="784"/>
      <c r="FP29" s="784"/>
      <c r="FQ29" s="784"/>
      <c r="FR29" s="784"/>
      <c r="FS29" s="784"/>
      <c r="FT29" s="784"/>
      <c r="FU29" s="784"/>
      <c r="FV29" s="784"/>
      <c r="FW29" s="784"/>
      <c r="FX29" s="784"/>
      <c r="FY29" s="784"/>
      <c r="FZ29" s="784"/>
      <c r="GA29" s="784"/>
      <c r="GB29" s="784"/>
      <c r="GC29" s="784"/>
      <c r="GD29" s="784"/>
      <c r="GE29" s="784"/>
      <c r="GF29" s="784"/>
      <c r="GG29" s="784"/>
      <c r="GH29" s="784"/>
      <c r="GI29" s="784"/>
      <c r="GJ29" s="784"/>
      <c r="GK29" s="784"/>
      <c r="GL29" s="784"/>
      <c r="GM29" s="784"/>
      <c r="GN29" s="784"/>
    </row>
    <row r="30" spans="1:196" ht="15" customHeight="1">
      <c r="A30" s="1143"/>
      <c r="B30" s="766">
        <v>28</v>
      </c>
      <c r="C30" s="785">
        <v>1637</v>
      </c>
      <c r="D30" s="768">
        <v>1457274</v>
      </c>
      <c r="E30" s="768" t="s">
        <v>529</v>
      </c>
      <c r="F30" s="768" t="s">
        <v>496</v>
      </c>
      <c r="G30" s="768" t="s">
        <v>507</v>
      </c>
      <c r="H30" s="768" t="s">
        <v>482</v>
      </c>
      <c r="I30" s="128">
        <v>45188.910416666666</v>
      </c>
      <c r="J30" s="768" t="s">
        <v>528</v>
      </c>
      <c r="K30" s="95" t="s">
        <v>0</v>
      </c>
      <c r="L30" s="771" t="s">
        <v>1648</v>
      </c>
      <c r="M30" s="774" t="s">
        <v>1650</v>
      </c>
      <c r="N30" s="774" t="s">
        <v>1587</v>
      </c>
      <c r="O30" s="772">
        <v>45189</v>
      </c>
      <c r="P30" s="773">
        <v>0.79097222222222219</v>
      </c>
      <c r="Q30" s="771" t="s">
        <v>1544</v>
      </c>
      <c r="R30" s="774" t="s">
        <v>1544</v>
      </c>
      <c r="S30" s="774" t="s">
        <v>1544</v>
      </c>
      <c r="T30" s="294">
        <v>45189</v>
      </c>
      <c r="U30" s="775">
        <v>0.79791666666666661</v>
      </c>
      <c r="V30" s="296" t="s">
        <v>528</v>
      </c>
      <c r="W30" s="688">
        <f t="shared" si="0"/>
        <v>6.9444444452528842E-3</v>
      </c>
      <c r="X30" s="774" t="s">
        <v>1544</v>
      </c>
      <c r="Y30" s="774" t="s">
        <v>1544</v>
      </c>
      <c r="Z30" s="774" t="s">
        <v>1544</v>
      </c>
      <c r="AA30" s="776" t="s">
        <v>1545</v>
      </c>
      <c r="AB30" s="774" t="s">
        <v>1544</v>
      </c>
      <c r="AC30" s="774" t="s">
        <v>1544</v>
      </c>
      <c r="AD30" s="774" t="s">
        <v>1544</v>
      </c>
      <c r="AE30" s="776" t="s">
        <v>1545</v>
      </c>
      <c r="AF30" s="774" t="s">
        <v>1544</v>
      </c>
      <c r="AG30" s="774" t="s">
        <v>1544</v>
      </c>
      <c r="AH30" s="774" t="s">
        <v>1544</v>
      </c>
      <c r="AI30" s="774" t="s">
        <v>1544</v>
      </c>
      <c r="AJ30" s="691" t="e">
        <f t="shared" si="4"/>
        <v>#VALUE!</v>
      </c>
      <c r="AK30" s="774" t="s">
        <v>1544</v>
      </c>
      <c r="AL30" s="774" t="s">
        <v>1544</v>
      </c>
      <c r="AM30" s="774" t="s">
        <v>1544</v>
      </c>
      <c r="AN30" s="691" t="e">
        <f t="shared" si="1"/>
        <v>#VALUE!</v>
      </c>
      <c r="AO30" s="777">
        <v>45189</v>
      </c>
      <c r="AP30" s="778">
        <v>0.86736111111111114</v>
      </c>
      <c r="AQ30" s="698">
        <f t="shared" si="5"/>
        <v>6.9444444437976927E-2</v>
      </c>
      <c r="AR30" s="777">
        <v>45189</v>
      </c>
      <c r="AS30" s="778">
        <v>0.86736111111111114</v>
      </c>
      <c r="AT30" s="791" t="s">
        <v>1587</v>
      </c>
      <c r="AU30" s="14">
        <f t="shared" si="3"/>
        <v>6.9444444437976927E-2</v>
      </c>
      <c r="AV30" s="752" t="s">
        <v>1544</v>
      </c>
      <c r="AW30" s="752"/>
      <c r="AX30" s="752" t="s">
        <v>27</v>
      </c>
      <c r="AY30" s="752" t="s">
        <v>35</v>
      </c>
      <c r="AZ30" s="752" t="s">
        <v>106</v>
      </c>
      <c r="BA30" s="752" t="s">
        <v>362</v>
      </c>
      <c r="BB30" s="780" t="s">
        <v>1651</v>
      </c>
      <c r="BC30" s="780" t="s">
        <v>1652</v>
      </c>
      <c r="BD30" s="782" t="s">
        <v>1544</v>
      </c>
      <c r="BE30" s="782" t="s">
        <v>89</v>
      </c>
      <c r="BF30" s="782" t="s">
        <v>1544</v>
      </c>
      <c r="BG30" s="783"/>
      <c r="BH30" s="784"/>
      <c r="BI30" s="784"/>
      <c r="BR30" s="786"/>
      <c r="BS30" s="786"/>
      <c r="BT30" s="786"/>
      <c r="BU30" s="44"/>
      <c r="BV30" s="44"/>
      <c r="BW30" s="44"/>
      <c r="BX30" s="44"/>
      <c r="BY30" s="45"/>
      <c r="BZ30" s="45"/>
      <c r="CA30" s="45"/>
      <c r="CB30" s="45"/>
      <c r="CC30" s="786"/>
      <c r="CD30" s="786"/>
      <c r="CE30" s="786"/>
      <c r="CF30" s="48" t="e">
        <v>#DIV/0!</v>
      </c>
      <c r="CG30" s="41" t="e">
        <v>#DIV/0!</v>
      </c>
      <c r="CH30" s="41" t="e">
        <v>#DIV/0!</v>
      </c>
      <c r="CI30" s="798">
        <f>CI29/CG26</f>
        <v>1</v>
      </c>
      <c r="CJ30" s="45"/>
      <c r="CK30" s="783"/>
      <c r="CL30" s="783"/>
      <c r="CM30" s="783"/>
      <c r="CN30" s="783"/>
      <c r="CO30" s="786"/>
      <c r="CP30" s="786"/>
      <c r="CQ30" s="48" t="e">
        <v>#DIV/0!</v>
      </c>
      <c r="CR30" s="41" t="e">
        <v>#DIV/0!</v>
      </c>
      <c r="CS30" s="41" t="e">
        <v>#DIV/0!</v>
      </c>
      <c r="CT30" s="798">
        <f>CT29/CR26</f>
        <v>1</v>
      </c>
      <c r="CU30" s="45"/>
      <c r="CV30" s="45"/>
      <c r="CW30" s="45"/>
      <c r="CX30" s="45"/>
      <c r="CY30" s="786"/>
      <c r="CZ30" s="783"/>
      <c r="DA30" s="783"/>
      <c r="DB30" s="783"/>
      <c r="DC30" s="784"/>
      <c r="DD30" s="784"/>
      <c r="DE30" s="784"/>
      <c r="DF30" s="784"/>
      <c r="DG30" s="784"/>
      <c r="DH30" s="784"/>
      <c r="DI30" s="784"/>
      <c r="DJ30" s="784"/>
      <c r="DK30" s="784"/>
      <c r="DL30" s="784"/>
      <c r="DM30" s="784"/>
      <c r="DN30" s="784"/>
      <c r="DO30" s="784"/>
      <c r="DP30" s="784"/>
      <c r="DQ30" s="784"/>
      <c r="DR30" s="784"/>
      <c r="DS30" s="784"/>
      <c r="DT30" s="784"/>
      <c r="DU30" s="784"/>
      <c r="DV30" s="784"/>
      <c r="DW30" s="784"/>
      <c r="DX30" s="784"/>
      <c r="DY30" s="784"/>
      <c r="DZ30" s="784"/>
      <c r="EA30" s="784"/>
      <c r="EB30" s="784"/>
      <c r="EC30" s="784"/>
      <c r="ED30" s="784"/>
      <c r="EE30" s="784"/>
      <c r="EF30" s="784"/>
      <c r="EG30" s="784"/>
      <c r="EH30" s="784"/>
      <c r="EI30" s="784"/>
      <c r="EJ30" s="784"/>
      <c r="EK30" s="784"/>
      <c r="EL30" s="784"/>
      <c r="EM30" s="784"/>
      <c r="EN30" s="784"/>
      <c r="EO30" s="784"/>
      <c r="EP30" s="784"/>
      <c r="EQ30" s="784"/>
      <c r="ER30" s="784"/>
      <c r="ES30" s="784"/>
      <c r="ET30" s="784"/>
      <c r="EU30" s="784"/>
      <c r="EV30" s="784"/>
      <c r="EW30" s="784"/>
      <c r="EX30" s="784"/>
      <c r="EY30" s="784"/>
      <c r="EZ30" s="784"/>
      <c r="FA30" s="784"/>
      <c r="FB30" s="784"/>
      <c r="FC30" s="784"/>
      <c r="FD30" s="784"/>
      <c r="FE30" s="784"/>
      <c r="FF30" s="784"/>
      <c r="FG30" s="784"/>
      <c r="FH30" s="784"/>
      <c r="FI30" s="784"/>
      <c r="FJ30" s="784"/>
      <c r="FK30" s="784"/>
      <c r="FL30" s="784"/>
      <c r="FM30" s="784"/>
      <c r="FN30" s="784"/>
      <c r="FO30" s="784"/>
      <c r="FP30" s="784"/>
      <c r="FQ30" s="784"/>
      <c r="FR30" s="784"/>
      <c r="FS30" s="784"/>
      <c r="FT30" s="784"/>
      <c r="FU30" s="784"/>
      <c r="FV30" s="784"/>
      <c r="FW30" s="784"/>
      <c r="FX30" s="784"/>
      <c r="FY30" s="784"/>
      <c r="FZ30" s="784"/>
      <c r="GA30" s="784"/>
      <c r="GB30" s="784"/>
      <c r="GC30" s="784"/>
      <c r="GD30" s="784"/>
      <c r="GE30" s="784"/>
      <c r="GF30" s="784"/>
      <c r="GG30" s="784"/>
      <c r="GH30" s="784"/>
      <c r="GI30" s="784"/>
      <c r="GJ30" s="784"/>
      <c r="GK30" s="784"/>
      <c r="GL30" s="784"/>
      <c r="GM30" s="784"/>
      <c r="GN30" s="784"/>
    </row>
    <row r="31" spans="1:196" ht="15" customHeight="1">
      <c r="A31" s="1143"/>
      <c r="B31" s="766">
        <v>29</v>
      </c>
      <c r="C31" s="785">
        <v>1638</v>
      </c>
      <c r="D31" s="768">
        <v>30147651</v>
      </c>
      <c r="E31" s="768" t="s">
        <v>505</v>
      </c>
      <c r="F31" s="768" t="s">
        <v>506</v>
      </c>
      <c r="G31" s="768" t="s">
        <v>497</v>
      </c>
      <c r="H31" s="768" t="s">
        <v>660</v>
      </c>
      <c r="I31" s="128">
        <v>45188.74722222222</v>
      </c>
      <c r="J31" s="768" t="s">
        <v>528</v>
      </c>
      <c r="K31" s="95" t="s">
        <v>17</v>
      </c>
      <c r="L31" s="771" t="s">
        <v>1648</v>
      </c>
      <c r="M31" s="774" t="s">
        <v>1653</v>
      </c>
      <c r="N31" s="774" t="s">
        <v>1587</v>
      </c>
      <c r="O31" s="772">
        <v>45189</v>
      </c>
      <c r="P31" s="773">
        <v>0.79791666666666672</v>
      </c>
      <c r="Q31" s="771" t="s">
        <v>1544</v>
      </c>
      <c r="R31" s="774" t="s">
        <v>1544</v>
      </c>
      <c r="S31" s="774" t="s">
        <v>1544</v>
      </c>
      <c r="T31" s="294">
        <v>45189</v>
      </c>
      <c r="U31" s="775">
        <v>0.88263888888888886</v>
      </c>
      <c r="V31" s="296" t="s">
        <v>528</v>
      </c>
      <c r="W31" s="688">
        <f t="shared" si="0"/>
        <v>8.4722222221898846E-2</v>
      </c>
      <c r="X31" s="774" t="s">
        <v>1654</v>
      </c>
      <c r="Y31" s="774" t="s">
        <v>1655</v>
      </c>
      <c r="Z31" s="774" t="s">
        <v>1587</v>
      </c>
      <c r="AA31" s="776" t="s">
        <v>1545</v>
      </c>
      <c r="AB31" s="774" t="s">
        <v>1544</v>
      </c>
      <c r="AC31" s="774" t="s">
        <v>1544</v>
      </c>
      <c r="AD31" s="774" t="s">
        <v>1544</v>
      </c>
      <c r="AE31" s="776" t="s">
        <v>1545</v>
      </c>
      <c r="AF31" s="774" t="s">
        <v>1544</v>
      </c>
      <c r="AG31" s="774" t="s">
        <v>1544</v>
      </c>
      <c r="AH31" s="774" t="s">
        <v>1544</v>
      </c>
      <c r="AI31" s="774" t="s">
        <v>1544</v>
      </c>
      <c r="AJ31" s="691" t="e">
        <f t="shared" si="4"/>
        <v>#VALUE!</v>
      </c>
      <c r="AK31" s="774" t="s">
        <v>1544</v>
      </c>
      <c r="AL31" s="774" t="s">
        <v>1544</v>
      </c>
      <c r="AM31" s="774" t="s">
        <v>1544</v>
      </c>
      <c r="AN31" s="691" t="e">
        <f t="shared" si="1"/>
        <v>#VALUE!</v>
      </c>
      <c r="AO31" s="777">
        <v>45199</v>
      </c>
      <c r="AP31" s="778">
        <v>0.78819444444444442</v>
      </c>
      <c r="AQ31" s="698">
        <f t="shared" si="5"/>
        <v>9.9055555555532919</v>
      </c>
      <c r="AR31" s="777">
        <v>45199</v>
      </c>
      <c r="AS31" s="778">
        <v>0.78819444444444442</v>
      </c>
      <c r="AT31" s="791" t="s">
        <v>1587</v>
      </c>
      <c r="AU31" s="14">
        <f t="shared" si="3"/>
        <v>9.9055555555532919</v>
      </c>
      <c r="AV31" s="752" t="s">
        <v>1544</v>
      </c>
      <c r="AW31" s="752"/>
      <c r="AX31" s="752" t="s">
        <v>9</v>
      </c>
      <c r="AY31" s="752" t="s">
        <v>11</v>
      </c>
      <c r="AZ31" s="752" t="s">
        <v>31</v>
      </c>
      <c r="BA31" s="752" t="s">
        <v>70</v>
      </c>
      <c r="BB31" s="780" t="s">
        <v>1656</v>
      </c>
      <c r="BC31" s="780" t="s">
        <v>1657</v>
      </c>
      <c r="BD31" s="782" t="s">
        <v>1544</v>
      </c>
      <c r="BE31" s="782" t="s">
        <v>89</v>
      </c>
      <c r="BF31" s="782" t="s">
        <v>1544</v>
      </c>
      <c r="BG31" s="783"/>
      <c r="BH31" s="784"/>
      <c r="BI31" s="784"/>
      <c r="BR31" s="786"/>
      <c r="BS31" s="786"/>
      <c r="BT31" s="786"/>
      <c r="BU31" s="51" t="s">
        <v>448</v>
      </c>
      <c r="BV31" s="32" t="s">
        <v>1544</v>
      </c>
      <c r="BW31" s="32" t="e">
        <v>#DIV/0!</v>
      </c>
      <c r="BX31" s="44"/>
      <c r="BY31" s="45"/>
      <c r="BZ31" s="45"/>
      <c r="CA31" s="45"/>
      <c r="CB31" s="45"/>
      <c r="CC31" s="786"/>
      <c r="CD31" s="786"/>
      <c r="CE31" s="786"/>
      <c r="CF31" s="44"/>
      <c r="CG31" s="44"/>
      <c r="CH31" s="44"/>
      <c r="CI31" s="44"/>
      <c r="CJ31" s="45"/>
      <c r="CK31" s="783"/>
      <c r="CL31" s="783"/>
      <c r="CM31" s="783"/>
      <c r="CN31" s="783"/>
      <c r="CO31" s="786"/>
      <c r="CP31" s="786"/>
      <c r="CQ31" s="46"/>
      <c r="CR31" s="46"/>
      <c r="CS31" s="46"/>
      <c r="CT31" s="46"/>
      <c r="CU31" s="45"/>
      <c r="CV31" s="45"/>
      <c r="CW31" s="45"/>
      <c r="CX31" s="45"/>
      <c r="CY31" s="786"/>
      <c r="CZ31" s="783"/>
      <c r="DA31" s="783"/>
      <c r="DB31" s="783"/>
      <c r="DC31" s="784"/>
      <c r="DD31" s="784"/>
      <c r="DE31" s="784"/>
      <c r="DF31" s="784"/>
      <c r="DG31" s="784"/>
      <c r="DH31" s="784"/>
      <c r="DI31" s="784"/>
      <c r="DJ31" s="784"/>
      <c r="DK31" s="784"/>
      <c r="DL31" s="784"/>
      <c r="DM31" s="784"/>
      <c r="DN31" s="784"/>
      <c r="DO31" s="784"/>
      <c r="DP31" s="784"/>
      <c r="DQ31" s="784"/>
      <c r="DR31" s="784"/>
      <c r="DS31" s="784"/>
      <c r="DT31" s="784"/>
      <c r="DU31" s="784"/>
      <c r="DV31" s="784"/>
      <c r="DW31" s="784"/>
      <c r="DX31" s="784"/>
      <c r="DY31" s="784"/>
      <c r="DZ31" s="784"/>
      <c r="EA31" s="784"/>
      <c r="EB31" s="784"/>
      <c r="EC31" s="784"/>
      <c r="ED31" s="784"/>
      <c r="EE31" s="784"/>
      <c r="EF31" s="784"/>
      <c r="EG31" s="784"/>
      <c r="EH31" s="784"/>
      <c r="EI31" s="784"/>
      <c r="EJ31" s="784"/>
      <c r="EK31" s="784"/>
      <c r="EL31" s="784"/>
      <c r="EM31" s="784"/>
      <c r="EN31" s="784"/>
      <c r="EO31" s="784"/>
      <c r="EP31" s="784"/>
      <c r="EQ31" s="784"/>
      <c r="ER31" s="784"/>
      <c r="ES31" s="784"/>
      <c r="ET31" s="784"/>
      <c r="EU31" s="784"/>
      <c r="EV31" s="784"/>
      <c r="EW31" s="784"/>
      <c r="EX31" s="784"/>
      <c r="EY31" s="784"/>
      <c r="EZ31" s="784"/>
      <c r="FA31" s="784"/>
      <c r="FB31" s="784"/>
      <c r="FC31" s="784"/>
      <c r="FD31" s="784"/>
      <c r="FE31" s="784"/>
      <c r="FF31" s="784"/>
      <c r="FG31" s="784"/>
      <c r="FH31" s="784"/>
      <c r="FI31" s="784"/>
      <c r="FJ31" s="784"/>
      <c r="FK31" s="784"/>
      <c r="FL31" s="784"/>
      <c r="FM31" s="784"/>
      <c r="FN31" s="784"/>
      <c r="FO31" s="784"/>
      <c r="FP31" s="784"/>
      <c r="FQ31" s="784"/>
      <c r="FR31" s="784"/>
      <c r="FS31" s="784"/>
      <c r="FT31" s="784"/>
      <c r="FU31" s="784"/>
      <c r="FV31" s="784"/>
      <c r="FW31" s="784"/>
      <c r="FX31" s="784"/>
      <c r="FY31" s="784"/>
      <c r="FZ31" s="784"/>
      <c r="GA31" s="784"/>
      <c r="GB31" s="784"/>
      <c r="GC31" s="784"/>
      <c r="GD31" s="784"/>
      <c r="GE31" s="784"/>
      <c r="GF31" s="784"/>
      <c r="GG31" s="784"/>
      <c r="GH31" s="784"/>
      <c r="GI31" s="784"/>
      <c r="GJ31" s="784"/>
      <c r="GK31" s="784"/>
      <c r="GL31" s="784"/>
      <c r="GM31" s="784"/>
      <c r="GN31" s="784"/>
    </row>
    <row r="32" spans="1:196" ht="15" customHeight="1">
      <c r="A32" s="1143"/>
      <c r="B32" s="766">
        <v>30</v>
      </c>
      <c r="C32" s="767">
        <v>1643</v>
      </c>
      <c r="D32" s="768">
        <v>30220367</v>
      </c>
      <c r="E32" s="768" t="s">
        <v>505</v>
      </c>
      <c r="F32" s="768" t="s">
        <v>506</v>
      </c>
      <c r="G32" s="768" t="s">
        <v>507</v>
      </c>
      <c r="H32" s="768" t="s">
        <v>1601</v>
      </c>
      <c r="I32" s="128">
        <v>45189.549305555556</v>
      </c>
      <c r="J32" s="768" t="s">
        <v>528</v>
      </c>
      <c r="K32" s="95" t="s">
        <v>17</v>
      </c>
      <c r="L32" s="771" t="s">
        <v>1658</v>
      </c>
      <c r="M32" s="774" t="s">
        <v>1659</v>
      </c>
      <c r="N32" s="774" t="s">
        <v>1587</v>
      </c>
      <c r="O32" s="772">
        <v>45193</v>
      </c>
      <c r="P32" s="773">
        <v>0.72361111111111109</v>
      </c>
      <c r="Q32" s="771" t="s">
        <v>1544</v>
      </c>
      <c r="R32" s="774" t="s">
        <v>1544</v>
      </c>
      <c r="S32" s="774" t="s">
        <v>1544</v>
      </c>
      <c r="T32" s="294">
        <v>45193</v>
      </c>
      <c r="U32" s="775">
        <v>0.77361111111111114</v>
      </c>
      <c r="V32" s="296" t="s">
        <v>528</v>
      </c>
      <c r="W32" s="688">
        <f t="shared" si="0"/>
        <v>4.9999999995634425E-2</v>
      </c>
      <c r="X32" s="774" t="s">
        <v>1544</v>
      </c>
      <c r="Y32" s="774" t="s">
        <v>1544</v>
      </c>
      <c r="Z32" s="774" t="s">
        <v>1544</v>
      </c>
      <c r="AA32" s="776" t="s">
        <v>1545</v>
      </c>
      <c r="AB32" s="774" t="s">
        <v>1544</v>
      </c>
      <c r="AC32" s="774" t="s">
        <v>1544</v>
      </c>
      <c r="AD32" s="774" t="s">
        <v>1544</v>
      </c>
      <c r="AE32" s="776" t="s">
        <v>1545</v>
      </c>
      <c r="AF32" s="774" t="s">
        <v>1544</v>
      </c>
      <c r="AG32" s="774" t="s">
        <v>1544</v>
      </c>
      <c r="AH32" s="774" t="s">
        <v>1544</v>
      </c>
      <c r="AI32" s="774" t="s">
        <v>1544</v>
      </c>
      <c r="AJ32" s="691" t="e">
        <f t="shared" si="4"/>
        <v>#VALUE!</v>
      </c>
      <c r="AK32" s="774" t="s">
        <v>1544</v>
      </c>
      <c r="AL32" s="774" t="s">
        <v>1544</v>
      </c>
      <c r="AM32" s="774" t="s">
        <v>1544</v>
      </c>
      <c r="AN32" s="691" t="e">
        <f t="shared" si="1"/>
        <v>#VALUE!</v>
      </c>
      <c r="AO32" s="777">
        <v>45197</v>
      </c>
      <c r="AP32" s="778">
        <v>0.58750000000000002</v>
      </c>
      <c r="AQ32" s="698">
        <f t="shared" si="5"/>
        <v>3.8138888888934162</v>
      </c>
      <c r="AR32" s="777">
        <v>45197</v>
      </c>
      <c r="AS32" s="778">
        <v>0.58750000000000002</v>
      </c>
      <c r="AT32" s="791" t="s">
        <v>528</v>
      </c>
      <c r="AU32" s="14">
        <f t="shared" si="3"/>
        <v>3.8138888888934162</v>
      </c>
      <c r="AV32" s="752" t="s">
        <v>1544</v>
      </c>
      <c r="AW32" s="752"/>
      <c r="AX32" s="752" t="s">
        <v>9</v>
      </c>
      <c r="AY32" s="752" t="s">
        <v>11</v>
      </c>
      <c r="AZ32" s="752" t="s">
        <v>22</v>
      </c>
      <c r="BA32" s="752" t="s">
        <v>57</v>
      </c>
      <c r="BB32" s="780" t="s">
        <v>1660</v>
      </c>
      <c r="BC32" s="780" t="s">
        <v>1661</v>
      </c>
      <c r="BD32" s="782" t="s">
        <v>1544</v>
      </c>
      <c r="BE32" s="782" t="s">
        <v>89</v>
      </c>
      <c r="BF32" s="782" t="s">
        <v>1544</v>
      </c>
      <c r="BG32" s="783"/>
      <c r="BH32" s="784"/>
      <c r="BI32" s="784"/>
      <c r="BR32" s="786"/>
      <c r="BS32" s="786"/>
      <c r="BT32" s="786"/>
      <c r="BU32" s="48" t="s">
        <v>449</v>
      </c>
      <c r="BV32" s="41">
        <v>7</v>
      </c>
      <c r="BW32" s="798">
        <f>BV32/BV34</f>
        <v>1</v>
      </c>
      <c r="BX32" s="52"/>
      <c r="BY32" s="45"/>
      <c r="BZ32" s="45"/>
      <c r="CA32" s="45"/>
      <c r="CB32" s="45"/>
      <c r="CC32" s="786"/>
      <c r="CD32" s="786"/>
      <c r="CE32" s="786"/>
      <c r="CF32" s="51" t="s">
        <v>448</v>
      </c>
      <c r="CG32" s="32">
        <v>2</v>
      </c>
      <c r="CH32" s="799">
        <f>CG32/CG35</f>
        <v>0.22222222222222221</v>
      </c>
      <c r="CI32" s="44"/>
      <c r="CJ32" s="783"/>
      <c r="CK32" s="783"/>
      <c r="CL32" s="783"/>
      <c r="CM32" s="783"/>
      <c r="CN32" s="783"/>
      <c r="CO32" s="786"/>
      <c r="CP32" s="786"/>
      <c r="CQ32" s="44"/>
      <c r="CR32" s="44"/>
      <c r="CS32" s="44"/>
      <c r="CT32" s="44"/>
      <c r="CU32" s="45"/>
      <c r="CV32" s="45"/>
      <c r="CW32" s="783"/>
      <c r="CX32" s="783"/>
      <c r="CY32" s="783"/>
      <c r="CZ32" s="783"/>
      <c r="DA32" s="783"/>
      <c r="DB32" s="783"/>
      <c r="DC32" s="784"/>
      <c r="DD32" s="784"/>
      <c r="DE32" s="784"/>
      <c r="DF32" s="784"/>
      <c r="DG32" s="784"/>
      <c r="DH32" s="784"/>
      <c r="DI32" s="784"/>
      <c r="DJ32" s="784"/>
      <c r="DK32" s="784"/>
      <c r="DL32" s="784"/>
      <c r="DM32" s="784"/>
      <c r="DN32" s="784"/>
      <c r="DO32" s="784"/>
      <c r="DP32" s="784"/>
      <c r="DQ32" s="784"/>
      <c r="DR32" s="784"/>
      <c r="DS32" s="784"/>
      <c r="DT32" s="784"/>
      <c r="DU32" s="784"/>
      <c r="DV32" s="784"/>
      <c r="DW32" s="784"/>
      <c r="DX32" s="784"/>
      <c r="DY32" s="784"/>
      <c r="DZ32" s="784"/>
      <c r="EA32" s="784"/>
      <c r="EB32" s="784"/>
      <c r="EC32" s="784"/>
      <c r="ED32" s="784"/>
      <c r="EE32" s="784"/>
      <c r="EF32" s="784"/>
      <c r="EG32" s="784"/>
      <c r="EH32" s="784"/>
      <c r="EI32" s="784"/>
      <c r="EJ32" s="784"/>
      <c r="EK32" s="784"/>
      <c r="EL32" s="784"/>
      <c r="EM32" s="784"/>
      <c r="EN32" s="784"/>
      <c r="EO32" s="784"/>
      <c r="EP32" s="784"/>
      <c r="EQ32" s="784"/>
      <c r="ER32" s="784"/>
      <c r="ES32" s="784"/>
      <c r="ET32" s="784"/>
      <c r="EU32" s="784"/>
      <c r="EV32" s="784"/>
      <c r="EW32" s="784"/>
      <c r="EX32" s="784"/>
      <c r="EY32" s="784"/>
      <c r="EZ32" s="784"/>
      <c r="FA32" s="784"/>
      <c r="FB32" s="784"/>
      <c r="FC32" s="784"/>
      <c r="FD32" s="784"/>
      <c r="FE32" s="784"/>
      <c r="FF32" s="784"/>
      <c r="FG32" s="784"/>
      <c r="FH32" s="784"/>
      <c r="FI32" s="784"/>
      <c r="FJ32" s="784"/>
      <c r="FK32" s="784"/>
      <c r="FL32" s="784"/>
      <c r="FM32" s="784"/>
      <c r="FN32" s="784"/>
      <c r="FO32" s="784"/>
      <c r="FP32" s="784"/>
      <c r="FQ32" s="784"/>
      <c r="FR32" s="784"/>
      <c r="FS32" s="784"/>
      <c r="FT32" s="784"/>
      <c r="FU32" s="784"/>
      <c r="FV32" s="784"/>
      <c r="FW32" s="784"/>
      <c r="FX32" s="784"/>
      <c r="FY32" s="784"/>
      <c r="FZ32" s="784"/>
      <c r="GA32" s="784"/>
      <c r="GB32" s="784"/>
      <c r="GC32" s="784"/>
      <c r="GD32" s="784"/>
      <c r="GE32" s="784"/>
      <c r="GF32" s="784"/>
      <c r="GG32" s="784"/>
      <c r="GH32" s="784"/>
      <c r="GI32" s="784"/>
      <c r="GJ32" s="784"/>
      <c r="GK32" s="784"/>
      <c r="GL32" s="784"/>
      <c r="GM32" s="784"/>
      <c r="GN32" s="784"/>
    </row>
    <row r="33" spans="1:196" ht="15" customHeight="1">
      <c r="A33" s="1143"/>
      <c r="B33" s="766">
        <v>31</v>
      </c>
      <c r="C33" s="785">
        <v>1644</v>
      </c>
      <c r="D33" s="768">
        <v>1774293</v>
      </c>
      <c r="E33" s="768" t="s">
        <v>505</v>
      </c>
      <c r="F33" s="768" t="s">
        <v>496</v>
      </c>
      <c r="G33" s="768" t="s">
        <v>507</v>
      </c>
      <c r="H33" s="768" t="s">
        <v>482</v>
      </c>
      <c r="I33" s="128">
        <v>45189.790972222225</v>
      </c>
      <c r="J33" s="768" t="s">
        <v>528</v>
      </c>
      <c r="K33" s="95" t="s">
        <v>17</v>
      </c>
      <c r="L33" s="771" t="s">
        <v>1658</v>
      </c>
      <c r="M33" s="774" t="s">
        <v>1662</v>
      </c>
      <c r="N33" s="774" t="s">
        <v>1587</v>
      </c>
      <c r="O33" s="772">
        <v>45193</v>
      </c>
      <c r="P33" s="773">
        <v>0.73055555555555551</v>
      </c>
      <c r="Q33" s="771" t="s">
        <v>1544</v>
      </c>
      <c r="R33" s="774" t="s">
        <v>1544</v>
      </c>
      <c r="S33" s="774" t="s">
        <v>1544</v>
      </c>
      <c r="T33" s="294">
        <v>45193</v>
      </c>
      <c r="U33" s="775">
        <v>0.77569444444444446</v>
      </c>
      <c r="V33" s="296" t="s">
        <v>528</v>
      </c>
      <c r="W33" s="688">
        <f t="shared" si="0"/>
        <v>4.5138888883229811E-2</v>
      </c>
      <c r="X33" s="774" t="s">
        <v>1544</v>
      </c>
      <c r="Y33" s="774" t="s">
        <v>1544</v>
      </c>
      <c r="Z33" s="774" t="s">
        <v>1544</v>
      </c>
      <c r="AA33" s="776" t="s">
        <v>1545</v>
      </c>
      <c r="AB33" s="774" t="s">
        <v>1544</v>
      </c>
      <c r="AC33" s="774" t="s">
        <v>1544</v>
      </c>
      <c r="AD33" s="774" t="s">
        <v>1544</v>
      </c>
      <c r="AE33" s="776" t="s">
        <v>1545</v>
      </c>
      <c r="AF33" s="774" t="s">
        <v>1544</v>
      </c>
      <c r="AG33" s="774" t="s">
        <v>1544</v>
      </c>
      <c r="AH33" s="774" t="s">
        <v>1544</v>
      </c>
      <c r="AI33" s="774" t="s">
        <v>1544</v>
      </c>
      <c r="AJ33" s="691" t="e">
        <f t="shared" si="4"/>
        <v>#VALUE!</v>
      </c>
      <c r="AK33" s="774" t="s">
        <v>1544</v>
      </c>
      <c r="AL33" s="774" t="s">
        <v>1544</v>
      </c>
      <c r="AM33" s="774" t="s">
        <v>1544</v>
      </c>
      <c r="AN33" s="691" t="e">
        <f t="shared" si="1"/>
        <v>#VALUE!</v>
      </c>
      <c r="AO33" s="777">
        <v>45197</v>
      </c>
      <c r="AP33" s="778">
        <v>0.58125000000000004</v>
      </c>
      <c r="AQ33" s="698">
        <f t="shared" si="5"/>
        <v>3.8055555555620231</v>
      </c>
      <c r="AR33" s="777">
        <v>45187</v>
      </c>
      <c r="AS33" s="778">
        <v>0.58125000000000004</v>
      </c>
      <c r="AT33" s="791" t="s">
        <v>528</v>
      </c>
      <c r="AU33" s="14">
        <f t="shared" si="3"/>
        <v>-6.1944444444379769</v>
      </c>
      <c r="AV33" s="752" t="s">
        <v>1544</v>
      </c>
      <c r="AW33" s="752"/>
      <c r="AX33" s="752" t="s">
        <v>27</v>
      </c>
      <c r="AY33" s="752" t="s">
        <v>29</v>
      </c>
      <c r="AZ33" s="752" t="s">
        <v>76</v>
      </c>
      <c r="BA33" s="752" t="s">
        <v>274</v>
      </c>
      <c r="BB33" s="780" t="s">
        <v>1663</v>
      </c>
      <c r="BC33" s="780" t="s">
        <v>1664</v>
      </c>
      <c r="BD33" s="782" t="s">
        <v>1544</v>
      </c>
      <c r="BE33" s="782" t="s">
        <v>89</v>
      </c>
      <c r="BF33" s="782" t="s">
        <v>1544</v>
      </c>
      <c r="BG33" s="783"/>
      <c r="BH33" s="784"/>
      <c r="BI33" s="784"/>
      <c r="BR33" s="786"/>
      <c r="BS33" s="786"/>
      <c r="BT33" s="786"/>
      <c r="BU33" s="48" t="s">
        <v>450</v>
      </c>
      <c r="BV33" s="41" t="s">
        <v>1544</v>
      </c>
      <c r="BW33" s="41" t="e">
        <v>#DIV/0!</v>
      </c>
      <c r="BX33" s="52"/>
      <c r="BY33" s="45"/>
      <c r="BZ33" s="45"/>
      <c r="CA33" s="45"/>
      <c r="CB33" s="45"/>
      <c r="CC33" s="786"/>
      <c r="CD33" s="786"/>
      <c r="CE33" s="786"/>
      <c r="CF33" s="48" t="s">
        <v>449</v>
      </c>
      <c r="CG33" s="41">
        <v>7</v>
      </c>
      <c r="CH33" s="798">
        <f>CG33/CG35</f>
        <v>0.77777777777777779</v>
      </c>
      <c r="CI33" s="52"/>
      <c r="CJ33" s="783"/>
      <c r="CK33" s="783"/>
      <c r="CL33" s="783"/>
      <c r="CM33" s="783"/>
      <c r="CN33" s="783"/>
      <c r="CO33" s="786"/>
      <c r="CP33" s="786"/>
      <c r="CQ33" s="51" t="s">
        <v>448</v>
      </c>
      <c r="CR33" s="32">
        <v>1</v>
      </c>
      <c r="CS33" s="799">
        <f>CR33/CR36</f>
        <v>0.33333333333333331</v>
      </c>
      <c r="CT33" s="44"/>
      <c r="CU33" s="45"/>
      <c r="CV33" s="45"/>
      <c r="CW33" s="783"/>
      <c r="CX33" s="783"/>
      <c r="CY33" s="783"/>
      <c r="CZ33" s="784"/>
      <c r="DA33" s="784"/>
      <c r="DB33" s="784"/>
      <c r="DC33" s="784"/>
      <c r="DD33" s="784"/>
      <c r="DE33" s="784"/>
      <c r="DF33" s="784"/>
      <c r="DG33" s="784"/>
      <c r="DH33" s="784"/>
      <c r="DI33" s="784"/>
      <c r="DJ33" s="784"/>
      <c r="DK33" s="784"/>
      <c r="DL33" s="784"/>
      <c r="DM33" s="784"/>
      <c r="DN33" s="784"/>
      <c r="DO33" s="784"/>
      <c r="DP33" s="784"/>
      <c r="DQ33" s="784"/>
      <c r="DR33" s="784"/>
      <c r="DS33" s="784"/>
      <c r="DT33" s="784"/>
      <c r="DU33" s="784"/>
      <c r="DV33" s="784"/>
      <c r="DW33" s="784"/>
      <c r="DX33" s="784"/>
      <c r="DY33" s="784"/>
      <c r="DZ33" s="784"/>
      <c r="EA33" s="784"/>
      <c r="EB33" s="784"/>
      <c r="EC33" s="784"/>
      <c r="ED33" s="784"/>
      <c r="EE33" s="784"/>
      <c r="EF33" s="784"/>
      <c r="EG33" s="784"/>
      <c r="EH33" s="784"/>
      <c r="EI33" s="784"/>
      <c r="EJ33" s="784"/>
      <c r="EK33" s="784"/>
      <c r="EL33" s="784"/>
      <c r="EM33" s="784"/>
      <c r="EN33" s="784"/>
      <c r="EO33" s="784"/>
      <c r="EP33" s="784"/>
      <c r="EQ33" s="784"/>
      <c r="ER33" s="784"/>
      <c r="ES33" s="784"/>
      <c r="ET33" s="784"/>
      <c r="EU33" s="784"/>
      <c r="EV33" s="784"/>
      <c r="EW33" s="784"/>
      <c r="EX33" s="784"/>
      <c r="EY33" s="784"/>
      <c r="EZ33" s="784"/>
      <c r="FA33" s="784"/>
      <c r="FB33" s="784"/>
      <c r="FC33" s="784"/>
      <c r="FD33" s="784"/>
      <c r="FE33" s="784"/>
      <c r="FF33" s="784"/>
      <c r="FG33" s="784"/>
      <c r="FH33" s="784"/>
      <c r="FI33" s="784"/>
      <c r="FJ33" s="784"/>
      <c r="FK33" s="784"/>
      <c r="FL33" s="784"/>
      <c r="FM33" s="784"/>
      <c r="FN33" s="784"/>
      <c r="FO33" s="784"/>
      <c r="FP33" s="784"/>
      <c r="FQ33" s="784"/>
      <c r="FR33" s="784"/>
      <c r="FS33" s="784"/>
      <c r="FT33" s="784"/>
      <c r="FU33" s="784"/>
      <c r="FV33" s="784"/>
      <c r="FW33" s="784"/>
      <c r="FX33" s="784"/>
      <c r="FY33" s="784"/>
      <c r="FZ33" s="784"/>
      <c r="GA33" s="784"/>
      <c r="GB33" s="784"/>
      <c r="GC33" s="784"/>
      <c r="GD33" s="784"/>
      <c r="GE33" s="784"/>
      <c r="GF33" s="784"/>
      <c r="GG33" s="784"/>
      <c r="GH33" s="784"/>
      <c r="GI33" s="784"/>
      <c r="GJ33" s="784"/>
      <c r="GK33" s="784"/>
      <c r="GL33" s="784"/>
      <c r="GM33" s="784"/>
      <c r="GN33" s="784"/>
    </row>
    <row r="34" spans="1:196" ht="15" customHeight="1">
      <c r="A34" s="1143"/>
      <c r="B34" s="766">
        <v>32</v>
      </c>
      <c r="C34" s="785">
        <v>1648</v>
      </c>
      <c r="D34" s="768">
        <v>30182548</v>
      </c>
      <c r="E34" s="768" t="s">
        <v>529</v>
      </c>
      <c r="F34" s="768" t="s">
        <v>496</v>
      </c>
      <c r="G34" s="768" t="s">
        <v>507</v>
      </c>
      <c r="H34" s="768" t="s">
        <v>482</v>
      </c>
      <c r="I34" s="128">
        <v>45189.79791666667</v>
      </c>
      <c r="J34" s="768" t="s">
        <v>498</v>
      </c>
      <c r="K34" s="95" t="s">
        <v>0</v>
      </c>
      <c r="L34" s="771" t="s">
        <v>1665</v>
      </c>
      <c r="M34" s="774" t="s">
        <v>1666</v>
      </c>
      <c r="N34" s="774" t="s">
        <v>498</v>
      </c>
      <c r="O34" s="772">
        <v>45194</v>
      </c>
      <c r="P34" s="773">
        <v>0.39166666666666666</v>
      </c>
      <c r="Q34" s="771" t="s">
        <v>1544</v>
      </c>
      <c r="R34" s="774" t="s">
        <v>1544</v>
      </c>
      <c r="S34" s="774" t="s">
        <v>1544</v>
      </c>
      <c r="T34" s="294">
        <v>45194</v>
      </c>
      <c r="U34" s="775">
        <v>0.39861111111111114</v>
      </c>
      <c r="V34" s="296" t="s">
        <v>498</v>
      </c>
      <c r="W34" s="688">
        <f t="shared" si="0"/>
        <v>6.9444444379769266E-3</v>
      </c>
      <c r="X34" s="774" t="s">
        <v>1665</v>
      </c>
      <c r="Y34" s="774" t="s">
        <v>1667</v>
      </c>
      <c r="Z34" s="296" t="s">
        <v>498</v>
      </c>
      <c r="AA34" s="776" t="s">
        <v>1545</v>
      </c>
      <c r="AB34" s="774" t="s">
        <v>1544</v>
      </c>
      <c r="AC34" s="774" t="s">
        <v>1544</v>
      </c>
      <c r="AD34" s="774" t="s">
        <v>1544</v>
      </c>
      <c r="AE34" s="776" t="s">
        <v>1545</v>
      </c>
      <c r="AF34" s="774" t="s">
        <v>1544</v>
      </c>
      <c r="AG34" s="774" t="s">
        <v>1544</v>
      </c>
      <c r="AH34" s="774" t="s">
        <v>1544</v>
      </c>
      <c r="AI34" s="774" t="s">
        <v>1544</v>
      </c>
      <c r="AJ34" s="691" t="e">
        <f t="shared" si="4"/>
        <v>#VALUE!</v>
      </c>
      <c r="AK34" s="774" t="s">
        <v>1544</v>
      </c>
      <c r="AL34" s="774" t="s">
        <v>1544</v>
      </c>
      <c r="AM34" s="774" t="s">
        <v>1544</v>
      </c>
      <c r="AN34" s="691" t="e">
        <f t="shared" si="1"/>
        <v>#VALUE!</v>
      </c>
      <c r="AO34" s="777">
        <v>45194</v>
      </c>
      <c r="AP34" s="778">
        <v>0.77847222222222223</v>
      </c>
      <c r="AQ34" s="698">
        <f t="shared" si="5"/>
        <v>0.37986111111240461</v>
      </c>
      <c r="AR34" s="777">
        <v>45194</v>
      </c>
      <c r="AS34" s="778">
        <v>0.77847222222222223</v>
      </c>
      <c r="AT34" s="791" t="s">
        <v>1543</v>
      </c>
      <c r="AU34" s="14">
        <f t="shared" si="3"/>
        <v>0.37986111111240461</v>
      </c>
      <c r="AV34" s="752" t="s">
        <v>1544</v>
      </c>
      <c r="AW34" s="752"/>
      <c r="AX34" s="752" t="s">
        <v>27</v>
      </c>
      <c r="AY34" s="752" t="s">
        <v>29</v>
      </c>
      <c r="AZ34" s="752" t="s">
        <v>76</v>
      </c>
      <c r="BA34" s="752" t="s">
        <v>276</v>
      </c>
      <c r="BB34" s="780" t="s">
        <v>1668</v>
      </c>
      <c r="BC34" s="780" t="s">
        <v>1669</v>
      </c>
      <c r="BD34" s="782" t="s">
        <v>1544</v>
      </c>
      <c r="BE34" s="782" t="s">
        <v>89</v>
      </c>
      <c r="BF34" s="782" t="s">
        <v>1544</v>
      </c>
      <c r="BG34" s="783"/>
      <c r="BH34" s="784"/>
      <c r="BI34" s="784"/>
      <c r="BR34" s="786"/>
      <c r="BS34" s="786"/>
      <c r="BT34" s="786"/>
      <c r="BU34" s="54" t="s">
        <v>444</v>
      </c>
      <c r="BV34" s="55">
        <v>7</v>
      </c>
      <c r="BW34" s="56">
        <f>BW32</f>
        <v>1</v>
      </c>
      <c r="BX34" s="46"/>
      <c r="BY34" s="45"/>
      <c r="BZ34" s="45"/>
      <c r="CA34" s="45"/>
      <c r="CB34" s="45"/>
      <c r="CC34" s="786"/>
      <c r="CD34" s="786"/>
      <c r="CE34" s="786"/>
      <c r="CF34" s="48"/>
      <c r="CG34" s="41"/>
      <c r="CH34" s="41"/>
      <c r="CI34" s="52"/>
      <c r="CJ34" s="783"/>
      <c r="CK34" s="783"/>
      <c r="CL34" s="783"/>
      <c r="CM34" s="783"/>
      <c r="CN34" s="783"/>
      <c r="CO34" s="786"/>
      <c r="CP34" s="786"/>
      <c r="CQ34" s="48" t="s">
        <v>449</v>
      </c>
      <c r="CR34" s="41">
        <v>2</v>
      </c>
      <c r="CS34" s="798">
        <f>CR34/CR36</f>
        <v>0.66666666666666663</v>
      </c>
      <c r="CT34" s="52"/>
      <c r="CU34" s="45"/>
      <c r="CV34" s="45"/>
      <c r="CW34" s="783"/>
      <c r="CX34" s="783"/>
      <c r="CY34" s="783"/>
      <c r="CZ34" s="784"/>
      <c r="DA34" s="784"/>
      <c r="DB34" s="784"/>
      <c r="DC34" s="784"/>
      <c r="DD34" s="784"/>
      <c r="DE34" s="784"/>
      <c r="DF34" s="784"/>
      <c r="DG34" s="784"/>
      <c r="DH34" s="784"/>
      <c r="DI34" s="784"/>
      <c r="DJ34" s="784"/>
      <c r="DK34" s="784"/>
      <c r="DL34" s="784"/>
      <c r="DM34" s="784"/>
      <c r="DN34" s="784"/>
      <c r="DO34" s="784"/>
      <c r="DP34" s="784"/>
      <c r="DQ34" s="784"/>
      <c r="DR34" s="784"/>
      <c r="DS34" s="784"/>
      <c r="DT34" s="784"/>
      <c r="DU34" s="784"/>
      <c r="DV34" s="784"/>
      <c r="DW34" s="784"/>
      <c r="DX34" s="784"/>
      <c r="DY34" s="784"/>
      <c r="DZ34" s="784"/>
      <c r="EA34" s="784"/>
      <c r="EB34" s="784"/>
      <c r="EC34" s="784"/>
      <c r="ED34" s="784"/>
      <c r="EE34" s="784"/>
      <c r="EF34" s="784"/>
      <c r="EG34" s="784"/>
      <c r="EH34" s="784"/>
      <c r="EI34" s="784"/>
      <c r="EJ34" s="784"/>
      <c r="EK34" s="784"/>
      <c r="EL34" s="784"/>
      <c r="EM34" s="784"/>
      <c r="EN34" s="784"/>
      <c r="EO34" s="784"/>
      <c r="EP34" s="784"/>
      <c r="EQ34" s="784"/>
      <c r="ER34" s="784"/>
      <c r="ES34" s="784"/>
      <c r="ET34" s="784"/>
      <c r="EU34" s="784"/>
      <c r="EV34" s="784"/>
      <c r="EW34" s="784"/>
      <c r="EX34" s="784"/>
      <c r="EY34" s="784"/>
      <c r="EZ34" s="784"/>
      <c r="FA34" s="784"/>
      <c r="FB34" s="784"/>
      <c r="FC34" s="784"/>
      <c r="FD34" s="784"/>
      <c r="FE34" s="784"/>
      <c r="FF34" s="784"/>
      <c r="FG34" s="784"/>
      <c r="FH34" s="784"/>
      <c r="FI34" s="784"/>
      <c r="FJ34" s="784"/>
      <c r="FK34" s="784"/>
      <c r="FL34" s="784"/>
      <c r="FM34" s="784"/>
      <c r="FN34" s="784"/>
      <c r="FO34" s="784"/>
      <c r="FP34" s="784"/>
      <c r="FQ34" s="784"/>
      <c r="FR34" s="784"/>
      <c r="FS34" s="784"/>
      <c r="FT34" s="784"/>
      <c r="FU34" s="784"/>
      <c r="FV34" s="784"/>
      <c r="FW34" s="784"/>
      <c r="FX34" s="784"/>
      <c r="FY34" s="784"/>
      <c r="FZ34" s="784"/>
      <c r="GA34" s="784"/>
      <c r="GB34" s="784"/>
      <c r="GC34" s="784"/>
      <c r="GD34" s="784"/>
      <c r="GE34" s="784"/>
      <c r="GF34" s="784"/>
      <c r="GG34" s="784"/>
      <c r="GH34" s="784"/>
      <c r="GI34" s="784"/>
      <c r="GJ34" s="784"/>
      <c r="GK34" s="784"/>
      <c r="GL34" s="784"/>
      <c r="GM34" s="784"/>
      <c r="GN34" s="784"/>
    </row>
    <row r="35" spans="1:196" ht="15" customHeight="1">
      <c r="A35" s="1143">
        <v>4</v>
      </c>
      <c r="B35" s="766">
        <v>33</v>
      </c>
      <c r="C35" s="785">
        <v>1651</v>
      </c>
      <c r="D35" s="768">
        <v>504447617</v>
      </c>
      <c r="E35" s="768" t="s">
        <v>501</v>
      </c>
      <c r="F35" s="768" t="s">
        <v>496</v>
      </c>
      <c r="G35" s="768" t="s">
        <v>517</v>
      </c>
      <c r="H35" s="768" t="s">
        <v>521</v>
      </c>
      <c r="I35" s="128">
        <v>45193.723611111112</v>
      </c>
      <c r="J35" s="768" t="s">
        <v>498</v>
      </c>
      <c r="K35" s="95" t="s">
        <v>17</v>
      </c>
      <c r="L35" s="771" t="s">
        <v>1670</v>
      </c>
      <c r="M35" s="774" t="s">
        <v>1671</v>
      </c>
      <c r="N35" s="774" t="s">
        <v>1543</v>
      </c>
      <c r="O35" s="772">
        <v>45195</v>
      </c>
      <c r="P35" s="773">
        <v>0.60763888888888884</v>
      </c>
      <c r="Q35" s="771" t="s">
        <v>1670</v>
      </c>
      <c r="R35" s="774" t="s">
        <v>1672</v>
      </c>
      <c r="S35" s="774" t="s">
        <v>1543</v>
      </c>
      <c r="T35" s="294">
        <v>45195</v>
      </c>
      <c r="U35" s="775">
        <v>0.60833333333333328</v>
      </c>
      <c r="V35" s="296" t="s">
        <v>498</v>
      </c>
      <c r="W35" s="688">
        <f t="shared" si="0"/>
        <v>6.9444443943211809E-4</v>
      </c>
      <c r="X35" s="774"/>
      <c r="Y35" s="774"/>
      <c r="Z35" s="296"/>
      <c r="AA35" s="776" t="s">
        <v>1545</v>
      </c>
      <c r="AB35" s="774" t="s">
        <v>1544</v>
      </c>
      <c r="AC35" s="774" t="s">
        <v>1544</v>
      </c>
      <c r="AD35" s="774" t="s">
        <v>1544</v>
      </c>
      <c r="AE35" s="776" t="s">
        <v>1545</v>
      </c>
      <c r="AF35" s="774" t="s">
        <v>1544</v>
      </c>
      <c r="AG35" s="774" t="s">
        <v>1544</v>
      </c>
      <c r="AH35" s="774" t="s">
        <v>1544</v>
      </c>
      <c r="AI35" s="774" t="s">
        <v>1544</v>
      </c>
      <c r="AJ35" s="691" t="e">
        <f t="shared" si="4"/>
        <v>#VALUE!</v>
      </c>
      <c r="AK35" s="774" t="s">
        <v>1544</v>
      </c>
      <c r="AL35" s="774" t="s">
        <v>1544</v>
      </c>
      <c r="AM35" s="774" t="s">
        <v>1544</v>
      </c>
      <c r="AN35" s="691" t="e">
        <f t="shared" si="1"/>
        <v>#VALUE!</v>
      </c>
      <c r="AO35" s="777">
        <v>45199</v>
      </c>
      <c r="AP35" s="778">
        <v>0.63749999999999996</v>
      </c>
      <c r="AQ35" s="698">
        <f t="shared" si="5"/>
        <v>4.0291666666671517</v>
      </c>
      <c r="AR35" s="777">
        <v>45199</v>
      </c>
      <c r="AS35" s="778">
        <v>0.63749999999999996</v>
      </c>
      <c r="AT35" s="791" t="s">
        <v>1543</v>
      </c>
      <c r="AU35" s="14">
        <f t="shared" si="3"/>
        <v>4.0291666666671517</v>
      </c>
      <c r="AV35" s="752" t="s">
        <v>1544</v>
      </c>
      <c r="AW35" s="752"/>
      <c r="AX35" s="752" t="s">
        <v>18</v>
      </c>
      <c r="AY35" s="752" t="s">
        <v>48</v>
      </c>
      <c r="AZ35" s="752" t="s">
        <v>126</v>
      </c>
      <c r="BA35" s="752" t="s">
        <v>394</v>
      </c>
      <c r="BB35" s="780" t="s">
        <v>1673</v>
      </c>
      <c r="BC35" s="780" t="s">
        <v>1674</v>
      </c>
      <c r="BD35" s="782" t="s">
        <v>1544</v>
      </c>
      <c r="BE35" s="782" t="s">
        <v>89</v>
      </c>
      <c r="BF35" s="782" t="s">
        <v>1544</v>
      </c>
      <c r="BG35" s="783"/>
      <c r="BH35" s="784"/>
      <c r="BI35" s="784"/>
      <c r="BR35" s="786"/>
      <c r="BS35" s="786"/>
      <c r="BT35" s="786"/>
      <c r="BU35" s="48" t="s">
        <v>451</v>
      </c>
      <c r="BV35" s="41">
        <v>1</v>
      </c>
      <c r="BW35" s="798">
        <f>BV35/BV34</f>
        <v>0.14285714285714285</v>
      </c>
      <c r="BX35" s="46"/>
      <c r="BY35" s="45"/>
      <c r="BZ35" s="45"/>
      <c r="CA35" s="45"/>
      <c r="CB35" s="45"/>
      <c r="CC35" s="786"/>
      <c r="CD35" s="786"/>
      <c r="CE35" s="786"/>
      <c r="CF35" s="54" t="s">
        <v>444</v>
      </c>
      <c r="CG35" s="55">
        <f>CG32+CG33</f>
        <v>9</v>
      </c>
      <c r="CH35" s="56">
        <f>CH32+CH33</f>
        <v>1</v>
      </c>
      <c r="CI35" s="46"/>
      <c r="CJ35" s="783"/>
      <c r="CK35" s="783"/>
      <c r="CL35" s="783"/>
      <c r="CM35" s="783"/>
      <c r="CN35" s="783"/>
      <c r="CO35" s="786"/>
      <c r="CP35" s="786"/>
      <c r="CQ35" s="48" t="s">
        <v>450</v>
      </c>
      <c r="CR35" s="41" t="s">
        <v>1544</v>
      </c>
      <c r="CS35" s="41" t="e">
        <v>#DIV/0!</v>
      </c>
      <c r="CT35" s="52"/>
      <c r="CU35" s="45"/>
      <c r="CV35" s="45"/>
      <c r="CW35" s="783"/>
      <c r="CX35" s="783"/>
      <c r="CY35" s="783"/>
      <c r="CZ35" s="784"/>
      <c r="DA35" s="784"/>
      <c r="DB35" s="784"/>
      <c r="DC35" s="784"/>
      <c r="DD35" s="784"/>
      <c r="DE35" s="784"/>
      <c r="DF35" s="784"/>
      <c r="DG35" s="784"/>
      <c r="DH35" s="784"/>
      <c r="DI35" s="784"/>
      <c r="DJ35" s="784"/>
      <c r="DK35" s="784"/>
      <c r="DL35" s="784"/>
      <c r="DM35" s="784"/>
      <c r="DN35" s="784"/>
      <c r="DO35" s="784"/>
      <c r="DP35" s="784"/>
      <c r="DQ35" s="784"/>
      <c r="DR35" s="784"/>
      <c r="DS35" s="784"/>
      <c r="DT35" s="784"/>
      <c r="DU35" s="784"/>
      <c r="DV35" s="784"/>
      <c r="DW35" s="784"/>
      <c r="DX35" s="784"/>
      <c r="DY35" s="784"/>
      <c r="DZ35" s="784"/>
      <c r="EA35" s="784"/>
      <c r="EB35" s="784"/>
      <c r="EC35" s="784"/>
      <c r="ED35" s="784"/>
      <c r="EE35" s="784"/>
      <c r="EF35" s="784"/>
      <c r="EG35" s="784"/>
      <c r="EH35" s="784"/>
      <c r="EI35" s="784"/>
      <c r="EJ35" s="784"/>
      <c r="EK35" s="784"/>
      <c r="EL35" s="784"/>
      <c r="EM35" s="784"/>
      <c r="EN35" s="784"/>
      <c r="EO35" s="784"/>
      <c r="EP35" s="784"/>
      <c r="EQ35" s="784"/>
      <c r="ER35" s="784"/>
      <c r="ES35" s="784"/>
      <c r="ET35" s="784"/>
      <c r="EU35" s="784"/>
      <c r="EV35" s="784"/>
      <c r="EW35" s="784"/>
      <c r="EX35" s="784"/>
      <c r="EY35" s="784"/>
      <c r="EZ35" s="784"/>
      <c r="FA35" s="784"/>
      <c r="FB35" s="784"/>
      <c r="FC35" s="784"/>
      <c r="FD35" s="784"/>
      <c r="FE35" s="784"/>
      <c r="FF35" s="784"/>
      <c r="FG35" s="784"/>
      <c r="FH35" s="784"/>
      <c r="FI35" s="784"/>
      <c r="FJ35" s="784"/>
      <c r="FK35" s="784"/>
      <c r="FL35" s="784"/>
      <c r="FM35" s="784"/>
      <c r="FN35" s="784"/>
      <c r="FO35" s="784"/>
      <c r="FP35" s="784"/>
      <c r="FQ35" s="784"/>
      <c r="FR35" s="784"/>
      <c r="FS35" s="784"/>
      <c r="FT35" s="784"/>
      <c r="FU35" s="784"/>
      <c r="FV35" s="784"/>
      <c r="FW35" s="784"/>
      <c r="FX35" s="784"/>
      <c r="FY35" s="784"/>
      <c r="FZ35" s="784"/>
      <c r="GA35" s="784"/>
      <c r="GB35" s="784"/>
      <c r="GC35" s="784"/>
      <c r="GD35" s="784"/>
      <c r="GE35" s="784"/>
      <c r="GF35" s="784"/>
      <c r="GG35" s="784"/>
      <c r="GH35" s="784"/>
      <c r="GI35" s="784"/>
      <c r="GJ35" s="784"/>
      <c r="GK35" s="784"/>
      <c r="GL35" s="784"/>
      <c r="GM35" s="784"/>
      <c r="GN35" s="784"/>
    </row>
    <row r="36" spans="1:196" ht="15" customHeight="1">
      <c r="A36" s="1143"/>
      <c r="B36" s="766">
        <v>34</v>
      </c>
      <c r="C36" s="785">
        <v>1653</v>
      </c>
      <c r="D36" s="768">
        <v>20140137</v>
      </c>
      <c r="E36" s="768" t="s">
        <v>505</v>
      </c>
      <c r="F36" s="768" t="s">
        <v>506</v>
      </c>
      <c r="G36" s="768" t="s">
        <v>497</v>
      </c>
      <c r="H36" s="768" t="s">
        <v>474</v>
      </c>
      <c r="I36" s="128">
        <v>45193.730555555558</v>
      </c>
      <c r="J36" s="768" t="s">
        <v>498</v>
      </c>
      <c r="K36" s="95" t="s">
        <v>17</v>
      </c>
      <c r="L36" s="771" t="s">
        <v>1675</v>
      </c>
      <c r="M36" s="774" t="s">
        <v>1676</v>
      </c>
      <c r="N36" s="774" t="s">
        <v>1543</v>
      </c>
      <c r="O36" s="772">
        <v>45195</v>
      </c>
      <c r="P36" s="773">
        <v>0.51249999999999996</v>
      </c>
      <c r="Q36" s="771" t="s">
        <v>1544</v>
      </c>
      <c r="R36" s="774" t="s">
        <v>1544</v>
      </c>
      <c r="S36" s="774" t="s">
        <v>1544</v>
      </c>
      <c r="T36" s="294">
        <v>45197</v>
      </c>
      <c r="U36" s="775">
        <v>0.51250000000000007</v>
      </c>
      <c r="V36" s="296" t="s">
        <v>498</v>
      </c>
      <c r="W36" s="688">
        <f t="shared" si="0"/>
        <v>2</v>
      </c>
      <c r="X36" s="774" t="s">
        <v>1544</v>
      </c>
      <c r="Y36" s="774" t="s">
        <v>1544</v>
      </c>
      <c r="Z36" s="774" t="s">
        <v>1544</v>
      </c>
      <c r="AA36" s="776" t="s">
        <v>1545</v>
      </c>
      <c r="AB36" s="774" t="s">
        <v>1544</v>
      </c>
      <c r="AC36" s="774" t="s">
        <v>1544</v>
      </c>
      <c r="AD36" s="774" t="s">
        <v>1544</v>
      </c>
      <c r="AE36" s="776" t="s">
        <v>1545</v>
      </c>
      <c r="AF36" s="774" t="s">
        <v>1544</v>
      </c>
      <c r="AG36" s="774" t="s">
        <v>1544</v>
      </c>
      <c r="AH36" s="774" t="s">
        <v>1544</v>
      </c>
      <c r="AI36" s="774" t="s">
        <v>1544</v>
      </c>
      <c r="AJ36" s="691" t="e">
        <f t="shared" si="4"/>
        <v>#VALUE!</v>
      </c>
      <c r="AK36" s="774" t="s">
        <v>1544</v>
      </c>
      <c r="AL36" s="774" t="s">
        <v>1544</v>
      </c>
      <c r="AM36" s="774" t="s">
        <v>1544</v>
      </c>
      <c r="AN36" s="691" t="e">
        <f t="shared" si="1"/>
        <v>#VALUE!</v>
      </c>
      <c r="AO36" s="777">
        <v>45200</v>
      </c>
      <c r="AP36" s="778">
        <v>0.67291666666666672</v>
      </c>
      <c r="AQ36" s="698">
        <f t="shared" si="5"/>
        <v>3.1604166666729725</v>
      </c>
      <c r="AR36" s="777">
        <v>45200</v>
      </c>
      <c r="AS36" s="778">
        <v>0.67291666666666672</v>
      </c>
      <c r="AT36" s="791" t="s">
        <v>528</v>
      </c>
      <c r="AU36" s="14">
        <f t="shared" si="3"/>
        <v>3.1604166666729725</v>
      </c>
      <c r="AV36" s="752" t="s">
        <v>1544</v>
      </c>
      <c r="AW36" s="752"/>
      <c r="AX36" s="752" t="s">
        <v>9</v>
      </c>
      <c r="AY36" s="752" t="s">
        <v>11</v>
      </c>
      <c r="AZ36" s="752" t="s">
        <v>13</v>
      </c>
      <c r="BA36" s="752" t="s">
        <v>24</v>
      </c>
      <c r="BB36" s="780" t="s">
        <v>1677</v>
      </c>
      <c r="BC36" s="780" t="s">
        <v>1678</v>
      </c>
      <c r="BD36" s="782" t="s">
        <v>1544</v>
      </c>
      <c r="BE36" s="782" t="s">
        <v>89</v>
      </c>
      <c r="BF36" s="782" t="s">
        <v>1544</v>
      </c>
      <c r="BG36" s="783"/>
      <c r="BH36" s="784"/>
      <c r="BI36" s="784"/>
      <c r="BR36" s="786"/>
      <c r="BS36" s="786"/>
      <c r="BT36" s="786"/>
      <c r="BU36" s="48" t="s">
        <v>452</v>
      </c>
      <c r="BV36" s="41">
        <v>6</v>
      </c>
      <c r="BW36" s="798">
        <f>BV36/BV34</f>
        <v>0.8571428571428571</v>
      </c>
      <c r="BX36" s="46"/>
      <c r="BY36" s="45"/>
      <c r="BZ36" s="45"/>
      <c r="CA36" s="45"/>
      <c r="CB36" s="45"/>
      <c r="CC36" s="786"/>
      <c r="CD36" s="786"/>
      <c r="CE36" s="786"/>
      <c r="CF36" s="48" t="s">
        <v>451</v>
      </c>
      <c r="CG36" s="41">
        <v>7</v>
      </c>
      <c r="CH36" s="799">
        <f>CG36/CG39</f>
        <v>0.77777777777777779</v>
      </c>
      <c r="CI36" s="46"/>
      <c r="CJ36" s="783"/>
      <c r="CK36" s="783"/>
      <c r="CL36" s="783"/>
      <c r="CM36" s="783"/>
      <c r="CN36" s="783"/>
      <c r="CO36" s="786"/>
      <c r="CP36" s="786"/>
      <c r="CQ36" s="54" t="s">
        <v>444</v>
      </c>
      <c r="CR36" s="55">
        <f>CR33+CR34</f>
        <v>3</v>
      </c>
      <c r="CS36" s="56">
        <f>CS33+CS34</f>
        <v>1</v>
      </c>
      <c r="CT36" s="46"/>
      <c r="CU36" s="45"/>
      <c r="CV36" s="45"/>
      <c r="CW36" s="783"/>
      <c r="CX36" s="783"/>
      <c r="CY36" s="783"/>
      <c r="CZ36" s="784"/>
      <c r="DA36" s="784"/>
      <c r="DB36" s="784"/>
      <c r="DC36" s="784"/>
      <c r="DD36" s="784"/>
      <c r="DE36" s="784"/>
      <c r="DF36" s="784"/>
      <c r="DG36" s="784"/>
      <c r="DH36" s="784"/>
      <c r="DI36" s="784"/>
      <c r="DJ36" s="784"/>
      <c r="DK36" s="784"/>
      <c r="DL36" s="784"/>
      <c r="DM36" s="784"/>
      <c r="DN36" s="784"/>
      <c r="DO36" s="784"/>
      <c r="DP36" s="784"/>
      <c r="DQ36" s="784"/>
      <c r="DR36" s="784"/>
      <c r="DS36" s="784"/>
      <c r="DT36" s="784"/>
      <c r="DU36" s="784"/>
      <c r="DV36" s="784"/>
      <c r="DW36" s="784"/>
      <c r="DX36" s="784"/>
      <c r="DY36" s="784"/>
      <c r="DZ36" s="784"/>
      <c r="EA36" s="784"/>
      <c r="EB36" s="784"/>
      <c r="EC36" s="784"/>
      <c r="ED36" s="784"/>
      <c r="EE36" s="784"/>
      <c r="EF36" s="784"/>
      <c r="EG36" s="784"/>
      <c r="EH36" s="784"/>
      <c r="EI36" s="784"/>
      <c r="EJ36" s="784"/>
      <c r="EK36" s="784"/>
      <c r="EL36" s="784"/>
      <c r="EM36" s="784"/>
      <c r="EN36" s="784"/>
      <c r="EO36" s="784"/>
      <c r="EP36" s="784"/>
      <c r="EQ36" s="784"/>
      <c r="ER36" s="784"/>
      <c r="ES36" s="784"/>
      <c r="ET36" s="784"/>
      <c r="EU36" s="784"/>
      <c r="EV36" s="784"/>
      <c r="EW36" s="784"/>
      <c r="EX36" s="784"/>
      <c r="EY36" s="784"/>
      <c r="EZ36" s="784"/>
      <c r="FA36" s="784"/>
      <c r="FB36" s="784"/>
      <c r="FC36" s="784"/>
      <c r="FD36" s="784"/>
      <c r="FE36" s="784"/>
      <c r="FF36" s="784"/>
      <c r="FG36" s="784"/>
      <c r="FH36" s="784"/>
      <c r="FI36" s="784"/>
      <c r="FJ36" s="784"/>
      <c r="FK36" s="784"/>
      <c r="FL36" s="784"/>
      <c r="FM36" s="784"/>
      <c r="FN36" s="784"/>
      <c r="FO36" s="784"/>
      <c r="FP36" s="784"/>
      <c r="FQ36" s="784"/>
      <c r="FR36" s="784"/>
      <c r="FS36" s="784"/>
      <c r="FT36" s="784"/>
      <c r="FU36" s="784"/>
      <c r="FV36" s="784"/>
      <c r="FW36" s="784"/>
      <c r="FX36" s="784"/>
      <c r="FY36" s="784"/>
      <c r="FZ36" s="784"/>
      <c r="GA36" s="784"/>
      <c r="GB36" s="784"/>
      <c r="GC36" s="784"/>
      <c r="GD36" s="784"/>
      <c r="GE36" s="784"/>
      <c r="GF36" s="784"/>
      <c r="GG36" s="784"/>
      <c r="GH36" s="784"/>
      <c r="GI36" s="784"/>
      <c r="GJ36" s="784"/>
      <c r="GK36" s="784"/>
      <c r="GL36" s="784"/>
      <c r="GM36" s="784"/>
      <c r="GN36" s="784"/>
    </row>
    <row r="37" spans="1:196" ht="15" customHeight="1">
      <c r="A37" s="1143"/>
      <c r="B37" s="766">
        <v>35</v>
      </c>
      <c r="C37" s="785">
        <v>1656</v>
      </c>
      <c r="D37" s="768">
        <v>30171416</v>
      </c>
      <c r="E37" s="768" t="s">
        <v>505</v>
      </c>
      <c r="F37" s="768" t="s">
        <v>496</v>
      </c>
      <c r="G37" s="768" t="s">
        <v>507</v>
      </c>
      <c r="H37" s="768" t="s">
        <v>482</v>
      </c>
      <c r="I37" s="128">
        <v>45194.39166666667</v>
      </c>
      <c r="J37" s="768" t="s">
        <v>528</v>
      </c>
      <c r="K37" s="95" t="s">
        <v>0</v>
      </c>
      <c r="L37" s="771" t="s">
        <v>1675</v>
      </c>
      <c r="M37" s="774" t="s">
        <v>1679</v>
      </c>
      <c r="N37" s="771" t="s">
        <v>1587</v>
      </c>
      <c r="O37" s="772">
        <v>45197</v>
      </c>
      <c r="P37" s="773">
        <v>0.59722222222222221</v>
      </c>
      <c r="Q37" s="771" t="s">
        <v>1544</v>
      </c>
      <c r="R37" s="774" t="s">
        <v>1544</v>
      </c>
      <c r="S37" s="774" t="s">
        <v>1544</v>
      </c>
      <c r="T37" s="294">
        <v>45197</v>
      </c>
      <c r="U37" s="775">
        <v>0.59722222222222221</v>
      </c>
      <c r="V37" s="296" t="s">
        <v>498</v>
      </c>
      <c r="W37" s="688">
        <f t="shared" si="0"/>
        <v>0</v>
      </c>
      <c r="X37" s="774" t="s">
        <v>1544</v>
      </c>
      <c r="Y37" s="774" t="s">
        <v>1544</v>
      </c>
      <c r="Z37" s="774" t="s">
        <v>1544</v>
      </c>
      <c r="AA37" s="776" t="s">
        <v>1545</v>
      </c>
      <c r="AB37" s="774" t="s">
        <v>1544</v>
      </c>
      <c r="AC37" s="774" t="s">
        <v>1544</v>
      </c>
      <c r="AD37" s="774" t="s">
        <v>1544</v>
      </c>
      <c r="AE37" s="776" t="s">
        <v>1545</v>
      </c>
      <c r="AF37" s="774" t="s">
        <v>1544</v>
      </c>
      <c r="AG37" s="774" t="s">
        <v>1544</v>
      </c>
      <c r="AH37" s="774" t="s">
        <v>1544</v>
      </c>
      <c r="AI37" s="774" t="s">
        <v>1544</v>
      </c>
      <c r="AJ37" s="691" t="e">
        <f t="shared" si="4"/>
        <v>#VALUE!</v>
      </c>
      <c r="AK37" s="774" t="s">
        <v>1544</v>
      </c>
      <c r="AL37" s="774" t="s">
        <v>1544</v>
      </c>
      <c r="AM37" s="774" t="s">
        <v>1544</v>
      </c>
      <c r="AN37" s="691" t="e">
        <f t="shared" si="1"/>
        <v>#VALUE!</v>
      </c>
      <c r="AO37" s="777">
        <v>45197</v>
      </c>
      <c r="AP37" s="778">
        <v>0.61458333333333337</v>
      </c>
      <c r="AQ37" s="698">
        <f t="shared" si="5"/>
        <v>1.7361111116770189E-2</v>
      </c>
      <c r="AR37" s="777">
        <v>45197</v>
      </c>
      <c r="AS37" s="778">
        <v>0.61458333333333337</v>
      </c>
      <c r="AT37" s="791" t="s">
        <v>1587</v>
      </c>
      <c r="AU37" s="14">
        <f t="shared" si="3"/>
        <v>1.7361111116770189E-2</v>
      </c>
      <c r="AV37" s="752" t="s">
        <v>1544</v>
      </c>
      <c r="AW37" s="752"/>
      <c r="AX37" s="752" t="s">
        <v>9</v>
      </c>
      <c r="AY37" s="752" t="s">
        <v>20</v>
      </c>
      <c r="AZ37" s="752" t="s">
        <v>50</v>
      </c>
      <c r="BA37" s="752" t="s">
        <v>146</v>
      </c>
      <c r="BB37" s="780" t="s">
        <v>1680</v>
      </c>
      <c r="BC37" s="780" t="s">
        <v>1681</v>
      </c>
      <c r="BD37" s="782" t="s">
        <v>1544</v>
      </c>
      <c r="BE37" s="782" t="s">
        <v>89</v>
      </c>
      <c r="BF37" s="782" t="s">
        <v>1544</v>
      </c>
      <c r="BG37" s="783"/>
      <c r="BH37" s="784"/>
      <c r="BI37" s="784"/>
      <c r="BR37" s="786"/>
      <c r="BS37" s="786"/>
      <c r="BT37" s="786"/>
      <c r="BU37" s="54" t="s">
        <v>444</v>
      </c>
      <c r="BV37" s="55">
        <f>BV35+BV36</f>
        <v>7</v>
      </c>
      <c r="BW37" s="56">
        <f>BW35+BW36</f>
        <v>1</v>
      </c>
      <c r="BX37" s="46"/>
      <c r="BY37" s="45"/>
      <c r="BZ37" s="45"/>
      <c r="CA37" s="45"/>
      <c r="CB37" s="45"/>
      <c r="CC37" s="786"/>
      <c r="CD37" s="786"/>
      <c r="CE37" s="786"/>
      <c r="CF37" s="48" t="s">
        <v>805</v>
      </c>
      <c r="CG37" s="41">
        <v>2</v>
      </c>
      <c r="CH37" s="798">
        <f>CG37/CG39</f>
        <v>0.22222222222222221</v>
      </c>
      <c r="CI37" s="46"/>
      <c r="CJ37" s="783"/>
      <c r="CK37" s="783"/>
      <c r="CL37" s="783"/>
      <c r="CM37" s="783"/>
      <c r="CN37" s="783"/>
      <c r="CO37" s="786"/>
      <c r="CP37" s="786"/>
      <c r="CQ37" s="48" t="s">
        <v>452</v>
      </c>
      <c r="CR37" s="41">
        <v>1</v>
      </c>
      <c r="CS37" s="798">
        <f>CR37/CR40</f>
        <v>0.33333333333333331</v>
      </c>
      <c r="CT37" s="46"/>
      <c r="CU37" s="45"/>
      <c r="CV37" s="45"/>
      <c r="CW37" s="783"/>
      <c r="CX37" s="783"/>
      <c r="CY37" s="783"/>
      <c r="CZ37" s="784"/>
      <c r="DA37" s="784"/>
      <c r="DB37" s="784"/>
      <c r="DC37" s="784"/>
      <c r="DD37" s="784"/>
      <c r="DE37" s="784"/>
      <c r="DF37" s="784"/>
      <c r="DG37" s="784"/>
      <c r="DH37" s="784"/>
      <c r="DI37" s="784"/>
      <c r="DJ37" s="784"/>
      <c r="DK37" s="784"/>
      <c r="DL37" s="784"/>
      <c r="DM37" s="784"/>
      <c r="DN37" s="784"/>
      <c r="DO37" s="784"/>
      <c r="DP37" s="784"/>
      <c r="DQ37" s="784"/>
      <c r="DR37" s="784"/>
      <c r="DS37" s="784"/>
      <c r="DT37" s="784"/>
      <c r="DU37" s="784"/>
      <c r="DV37" s="784"/>
      <c r="DW37" s="784"/>
      <c r="DX37" s="784"/>
      <c r="DY37" s="784"/>
      <c r="DZ37" s="784"/>
      <c r="EA37" s="784"/>
      <c r="EB37" s="784"/>
      <c r="EC37" s="784"/>
      <c r="ED37" s="784"/>
      <c r="EE37" s="784"/>
      <c r="EF37" s="784"/>
      <c r="EG37" s="784"/>
      <c r="EH37" s="784"/>
      <c r="EI37" s="784"/>
      <c r="EJ37" s="784"/>
      <c r="EK37" s="784"/>
      <c r="EL37" s="784"/>
      <c r="EM37" s="784"/>
      <c r="EN37" s="784"/>
      <c r="EO37" s="784"/>
      <c r="EP37" s="784"/>
      <c r="EQ37" s="784"/>
      <c r="ER37" s="784"/>
      <c r="ES37" s="784"/>
      <c r="ET37" s="784"/>
      <c r="EU37" s="784"/>
      <c r="EV37" s="784"/>
      <c r="EW37" s="784"/>
      <c r="EX37" s="784"/>
      <c r="EY37" s="784"/>
      <c r="EZ37" s="784"/>
      <c r="FA37" s="784"/>
      <c r="FB37" s="784"/>
      <c r="FC37" s="784"/>
      <c r="FD37" s="784"/>
      <c r="FE37" s="784"/>
      <c r="FF37" s="784"/>
      <c r="FG37" s="784"/>
      <c r="FH37" s="784"/>
      <c r="FI37" s="784"/>
      <c r="FJ37" s="784"/>
      <c r="FK37" s="784"/>
      <c r="FL37" s="784"/>
      <c r="FM37" s="784"/>
      <c r="FN37" s="784"/>
      <c r="FO37" s="784"/>
      <c r="FP37" s="784"/>
      <c r="FQ37" s="784"/>
      <c r="FR37" s="784"/>
      <c r="FS37" s="784"/>
      <c r="FT37" s="784"/>
      <c r="FU37" s="784"/>
      <c r="FV37" s="784"/>
      <c r="FW37" s="784"/>
      <c r="FX37" s="784"/>
      <c r="FY37" s="784"/>
      <c r="FZ37" s="784"/>
      <c r="GA37" s="784"/>
      <c r="GB37" s="784"/>
      <c r="GC37" s="784"/>
      <c r="GD37" s="784"/>
      <c r="GE37" s="784"/>
      <c r="GF37" s="784"/>
      <c r="GG37" s="784"/>
      <c r="GH37" s="784"/>
      <c r="GI37" s="784"/>
      <c r="GJ37" s="784"/>
      <c r="GK37" s="784"/>
      <c r="GL37" s="784"/>
      <c r="GM37" s="784"/>
      <c r="GN37" s="784"/>
    </row>
    <row r="38" spans="1:196" ht="15" customHeight="1">
      <c r="A38" s="1143"/>
      <c r="B38" s="766">
        <v>36</v>
      </c>
      <c r="C38" s="785">
        <v>1657</v>
      </c>
      <c r="D38" s="768">
        <v>30288078</v>
      </c>
      <c r="E38" s="768" t="s">
        <v>505</v>
      </c>
      <c r="F38" s="768" t="s">
        <v>496</v>
      </c>
      <c r="G38" s="768" t="s">
        <v>507</v>
      </c>
      <c r="H38" s="768" t="s">
        <v>483</v>
      </c>
      <c r="I38" s="128">
        <v>45195.607638888891</v>
      </c>
      <c r="J38" s="768" t="s">
        <v>528</v>
      </c>
      <c r="K38" s="95" t="s">
        <v>0</v>
      </c>
      <c r="L38" s="771" t="s">
        <v>1675</v>
      </c>
      <c r="M38" s="774" t="s">
        <v>1682</v>
      </c>
      <c r="N38" s="774" t="s">
        <v>1587</v>
      </c>
      <c r="O38" s="772">
        <v>45197</v>
      </c>
      <c r="P38" s="773">
        <v>0.62222222222222223</v>
      </c>
      <c r="Q38" s="771" t="s">
        <v>1544</v>
      </c>
      <c r="R38" s="774" t="s">
        <v>1544</v>
      </c>
      <c r="S38" s="774" t="s">
        <v>1544</v>
      </c>
      <c r="T38" s="294">
        <v>45197</v>
      </c>
      <c r="U38" s="775">
        <v>0.64722222222222225</v>
      </c>
      <c r="V38" s="296" t="s">
        <v>498</v>
      </c>
      <c r="W38" s="688">
        <f t="shared" si="0"/>
        <v>2.5000000001455192E-2</v>
      </c>
      <c r="X38" s="774" t="s">
        <v>1544</v>
      </c>
      <c r="Y38" s="774" t="s">
        <v>1544</v>
      </c>
      <c r="Z38" s="774" t="s">
        <v>1544</v>
      </c>
      <c r="AA38" s="776" t="s">
        <v>1545</v>
      </c>
      <c r="AB38" s="774" t="s">
        <v>1544</v>
      </c>
      <c r="AC38" s="774" t="s">
        <v>1544</v>
      </c>
      <c r="AD38" s="774" t="s">
        <v>1544</v>
      </c>
      <c r="AE38" s="776" t="s">
        <v>1545</v>
      </c>
      <c r="AF38" s="774" t="s">
        <v>1544</v>
      </c>
      <c r="AG38" s="774" t="s">
        <v>1544</v>
      </c>
      <c r="AH38" s="774" t="s">
        <v>1544</v>
      </c>
      <c r="AI38" s="774" t="s">
        <v>1544</v>
      </c>
      <c r="AJ38" s="691" t="e">
        <f t="shared" si="4"/>
        <v>#VALUE!</v>
      </c>
      <c r="AK38" s="774" t="s">
        <v>1544</v>
      </c>
      <c r="AL38" s="774" t="s">
        <v>1544</v>
      </c>
      <c r="AM38" s="774" t="s">
        <v>1544</v>
      </c>
      <c r="AN38" s="691" t="e">
        <f t="shared" si="1"/>
        <v>#VALUE!</v>
      </c>
      <c r="AO38" s="777">
        <v>45197</v>
      </c>
      <c r="AP38" s="778">
        <v>0.80694444444444446</v>
      </c>
      <c r="AQ38" s="698">
        <f t="shared" si="5"/>
        <v>0.15972222221898846</v>
      </c>
      <c r="AR38" s="777">
        <v>45197</v>
      </c>
      <c r="AS38" s="778">
        <v>0.80694444444444446</v>
      </c>
      <c r="AT38" s="791" t="s">
        <v>1543</v>
      </c>
      <c r="AU38" s="14">
        <f t="shared" si="3"/>
        <v>0.15972222221898846</v>
      </c>
      <c r="AV38" s="752" t="s">
        <v>1544</v>
      </c>
      <c r="AW38" s="780"/>
      <c r="AX38" s="752" t="s">
        <v>27</v>
      </c>
      <c r="AY38" s="752" t="s">
        <v>29</v>
      </c>
      <c r="AZ38" s="780" t="s">
        <v>76</v>
      </c>
      <c r="BA38" s="780" t="s">
        <v>272</v>
      </c>
      <c r="BB38" s="780" t="s">
        <v>1683</v>
      </c>
      <c r="BC38" s="780" t="s">
        <v>1684</v>
      </c>
      <c r="BD38" s="782" t="s">
        <v>1544</v>
      </c>
      <c r="BE38" s="782" t="s">
        <v>89</v>
      </c>
      <c r="BF38" s="782" t="s">
        <v>1544</v>
      </c>
      <c r="BG38" s="783"/>
      <c r="BH38" s="784"/>
      <c r="BI38" s="784"/>
      <c r="BJ38" s="786"/>
      <c r="BK38" s="25" t="s">
        <v>440</v>
      </c>
      <c r="BL38" s="26" t="s">
        <v>441</v>
      </c>
      <c r="BM38" s="27" t="s">
        <v>442</v>
      </c>
      <c r="BN38" s="28" t="s">
        <v>0</v>
      </c>
      <c r="BO38" s="29" t="s">
        <v>5</v>
      </c>
      <c r="BP38" s="30" t="s">
        <v>8</v>
      </c>
      <c r="BQ38" s="31" t="s">
        <v>443</v>
      </c>
      <c r="BR38" s="32" t="s">
        <v>444</v>
      </c>
      <c r="BS38" s="786"/>
      <c r="BT38" s="786"/>
      <c r="BU38" s="786"/>
      <c r="BV38" s="786"/>
      <c r="BW38" s="786"/>
      <c r="BX38" s="786"/>
      <c r="BY38" s="786"/>
      <c r="BZ38" s="786"/>
      <c r="CA38" s="786"/>
      <c r="CB38" s="786"/>
      <c r="CC38" s="786"/>
      <c r="CD38" s="786"/>
      <c r="CE38" s="786"/>
      <c r="CF38" s="48"/>
      <c r="CG38" s="41" t="s">
        <v>1544</v>
      </c>
      <c r="CH38" s="41"/>
      <c r="CI38" s="786"/>
      <c r="CJ38" s="783"/>
      <c r="CK38" s="783"/>
      <c r="CL38" s="783"/>
      <c r="CM38" s="783"/>
      <c r="CN38" s="783"/>
      <c r="CO38" s="786"/>
      <c r="CP38" s="786"/>
      <c r="CQ38" s="48" t="s">
        <v>1685</v>
      </c>
      <c r="CR38" s="41">
        <v>1</v>
      </c>
      <c r="CS38" s="798">
        <f>CR38/CR40</f>
        <v>0.33333333333333331</v>
      </c>
      <c r="CT38" s="46"/>
      <c r="CU38" s="45"/>
      <c r="CV38" s="45"/>
      <c r="CW38" s="783"/>
      <c r="CX38" s="783"/>
      <c r="CY38" s="783"/>
      <c r="CZ38" s="784"/>
      <c r="DA38" s="784"/>
      <c r="DB38" s="784"/>
      <c r="DC38" s="784"/>
      <c r="DD38" s="784"/>
      <c r="DE38" s="784"/>
      <c r="DF38" s="784"/>
      <c r="DG38" s="784"/>
      <c r="DH38" s="784"/>
      <c r="DI38" s="784"/>
      <c r="DJ38" s="784"/>
      <c r="DK38" s="784"/>
      <c r="DL38" s="784"/>
      <c r="DM38" s="784"/>
      <c r="DN38" s="784"/>
      <c r="DO38" s="784"/>
      <c r="DP38" s="784"/>
      <c r="DQ38" s="784"/>
      <c r="DR38" s="784"/>
      <c r="DS38" s="784"/>
      <c r="DT38" s="784"/>
      <c r="DU38" s="784"/>
      <c r="DV38" s="784"/>
      <c r="DW38" s="784"/>
      <c r="DX38" s="784"/>
      <c r="DY38" s="784"/>
      <c r="DZ38" s="784"/>
      <c r="EA38" s="784"/>
      <c r="EB38" s="784"/>
      <c r="EC38" s="784"/>
      <c r="ED38" s="784"/>
      <c r="EE38" s="784"/>
      <c r="EF38" s="784"/>
      <c r="EG38" s="784"/>
      <c r="EH38" s="784"/>
      <c r="EI38" s="784"/>
      <c r="EJ38" s="784"/>
      <c r="EK38" s="784"/>
      <c r="EL38" s="784"/>
      <c r="EM38" s="784"/>
      <c r="EN38" s="784"/>
      <c r="EO38" s="784"/>
      <c r="EP38" s="784"/>
      <c r="EQ38" s="784"/>
      <c r="ER38" s="784"/>
      <c r="ES38" s="784"/>
      <c r="ET38" s="784"/>
      <c r="EU38" s="784"/>
      <c r="EV38" s="784"/>
      <c r="EW38" s="784"/>
      <c r="EX38" s="784"/>
      <c r="EY38" s="784"/>
      <c r="EZ38" s="784"/>
      <c r="FA38" s="784"/>
      <c r="FB38" s="784"/>
      <c r="FC38" s="784"/>
      <c r="FD38" s="784"/>
      <c r="FE38" s="784"/>
      <c r="FF38" s="784"/>
      <c r="FG38" s="784"/>
      <c r="FH38" s="784"/>
      <c r="FI38" s="784"/>
      <c r="FJ38" s="784"/>
      <c r="FK38" s="784"/>
      <c r="FL38" s="784"/>
      <c r="FM38" s="784"/>
      <c r="FN38" s="784"/>
      <c r="FO38" s="784"/>
      <c r="FP38" s="784"/>
      <c r="FQ38" s="784"/>
      <c r="FR38" s="784"/>
      <c r="FS38" s="784"/>
      <c r="FT38" s="784"/>
      <c r="FU38" s="784"/>
      <c r="FV38" s="784"/>
      <c r="FW38" s="784"/>
      <c r="FX38" s="784"/>
      <c r="FY38" s="784"/>
      <c r="FZ38" s="784"/>
      <c r="GA38" s="784"/>
      <c r="GB38" s="784"/>
      <c r="GC38" s="784"/>
      <c r="GD38" s="784"/>
      <c r="GE38" s="784"/>
      <c r="GF38" s="784"/>
      <c r="GG38" s="784"/>
      <c r="GH38" s="784"/>
      <c r="GI38" s="784"/>
      <c r="GJ38" s="784"/>
      <c r="GK38" s="784"/>
      <c r="GL38" s="784"/>
      <c r="GM38" s="784"/>
      <c r="GN38" s="784"/>
    </row>
    <row r="39" spans="1:196" ht="15" customHeight="1">
      <c r="A39" s="1143"/>
      <c r="B39" s="766">
        <v>37</v>
      </c>
      <c r="C39" s="785">
        <v>1658</v>
      </c>
      <c r="D39" s="768">
        <v>30024538</v>
      </c>
      <c r="E39" s="768" t="s">
        <v>505</v>
      </c>
      <c r="F39" s="768" t="s">
        <v>496</v>
      </c>
      <c r="G39" s="768" t="s">
        <v>507</v>
      </c>
      <c r="H39" s="768" t="s">
        <v>486</v>
      </c>
      <c r="I39" s="128">
        <v>45197.512499999997</v>
      </c>
      <c r="J39" s="768" t="s">
        <v>498</v>
      </c>
      <c r="K39" s="95" t="s">
        <v>0</v>
      </c>
      <c r="L39" s="771" t="s">
        <v>1675</v>
      </c>
      <c r="M39" s="774" t="s">
        <v>1686</v>
      </c>
      <c r="N39" s="774" t="s">
        <v>1543</v>
      </c>
      <c r="O39" s="772">
        <v>45197</v>
      </c>
      <c r="P39" s="773">
        <v>0.64722222222222225</v>
      </c>
      <c r="Q39" s="771" t="s">
        <v>1544</v>
      </c>
      <c r="R39" s="774" t="s">
        <v>1544</v>
      </c>
      <c r="S39" s="774" t="s">
        <v>1544</v>
      </c>
      <c r="T39" s="294">
        <v>45197</v>
      </c>
      <c r="U39" s="775">
        <v>0.64722222222222225</v>
      </c>
      <c r="V39" s="296" t="s">
        <v>498</v>
      </c>
      <c r="W39" s="688">
        <f t="shared" si="0"/>
        <v>0</v>
      </c>
      <c r="X39" s="774" t="s">
        <v>1544</v>
      </c>
      <c r="Y39" s="774" t="s">
        <v>1544</v>
      </c>
      <c r="Z39" s="774" t="s">
        <v>1544</v>
      </c>
      <c r="AA39" s="776" t="s">
        <v>1545</v>
      </c>
      <c r="AB39" s="774" t="s">
        <v>1544</v>
      </c>
      <c r="AC39" s="774" t="s">
        <v>1544</v>
      </c>
      <c r="AD39" s="774" t="s">
        <v>1544</v>
      </c>
      <c r="AE39" s="776" t="s">
        <v>1545</v>
      </c>
      <c r="AF39" s="774" t="s">
        <v>1544</v>
      </c>
      <c r="AG39" s="774" t="s">
        <v>1544</v>
      </c>
      <c r="AH39" s="774" t="s">
        <v>1544</v>
      </c>
      <c r="AI39" s="774" t="s">
        <v>1544</v>
      </c>
      <c r="AJ39" s="691" t="e">
        <f t="shared" si="4"/>
        <v>#VALUE!</v>
      </c>
      <c r="AK39" s="774" t="s">
        <v>1544</v>
      </c>
      <c r="AL39" s="774" t="s">
        <v>1544</v>
      </c>
      <c r="AM39" s="774" t="s">
        <v>1544</v>
      </c>
      <c r="AN39" s="691" t="e">
        <f t="shared" si="1"/>
        <v>#VALUE!</v>
      </c>
      <c r="AO39" s="777">
        <v>45197</v>
      </c>
      <c r="AP39" s="778">
        <v>0.64930555555555558</v>
      </c>
      <c r="AQ39" s="698">
        <f t="shared" si="5"/>
        <v>2.0833333328482695E-3</v>
      </c>
      <c r="AR39" s="777">
        <v>45197</v>
      </c>
      <c r="AS39" s="778">
        <v>0.64930555555555558</v>
      </c>
      <c r="AT39" s="791" t="s">
        <v>1543</v>
      </c>
      <c r="AU39" s="14">
        <f t="shared" si="3"/>
        <v>2.0833333328482695E-3</v>
      </c>
      <c r="AV39" s="752" t="s">
        <v>1544</v>
      </c>
      <c r="AW39" s="752"/>
      <c r="AX39" s="752" t="s">
        <v>27</v>
      </c>
      <c r="AY39" s="752" t="s">
        <v>29</v>
      </c>
      <c r="AZ39" s="752" t="s">
        <v>90</v>
      </c>
      <c r="BA39" s="752" t="s">
        <v>312</v>
      </c>
      <c r="BB39" s="780" t="s">
        <v>1687</v>
      </c>
      <c r="BC39" s="780" t="s">
        <v>1688</v>
      </c>
      <c r="BD39" s="782" t="s">
        <v>1544</v>
      </c>
      <c r="BE39" s="782" t="s">
        <v>89</v>
      </c>
      <c r="BF39" s="782" t="s">
        <v>1544</v>
      </c>
      <c r="BG39" s="783"/>
      <c r="BH39" s="784"/>
      <c r="BI39" s="784"/>
      <c r="BJ39" s="786"/>
      <c r="BK39" s="33" t="s">
        <v>498</v>
      </c>
      <c r="BL39" s="34">
        <v>16</v>
      </c>
      <c r="BM39" s="800">
        <f>BL39/BL41</f>
        <v>0.66666666666666663</v>
      </c>
      <c r="BN39" s="36">
        <v>11</v>
      </c>
      <c r="BO39" s="36" t="s">
        <v>1544</v>
      </c>
      <c r="BP39" s="36">
        <v>2</v>
      </c>
      <c r="BQ39" s="36">
        <v>3</v>
      </c>
      <c r="BR39" s="37">
        <f>BN39+BP39+BQ39</f>
        <v>16</v>
      </c>
      <c r="BS39" s="786"/>
      <c r="BT39" s="786"/>
      <c r="BU39" s="786"/>
      <c r="BV39" s="783"/>
      <c r="BW39" s="783"/>
      <c r="BX39" s="783"/>
      <c r="BY39" s="786"/>
      <c r="BZ39" s="786"/>
      <c r="CA39" s="786"/>
      <c r="CB39" s="786"/>
      <c r="CC39" s="786"/>
      <c r="CD39" s="786"/>
      <c r="CE39" s="786"/>
      <c r="CF39" s="54" t="s">
        <v>444</v>
      </c>
      <c r="CG39" s="55">
        <f>CG36+CG37</f>
        <v>9</v>
      </c>
      <c r="CH39" s="56">
        <f>CH36+CH37</f>
        <v>1</v>
      </c>
      <c r="CI39" s="786"/>
      <c r="CJ39" s="783"/>
      <c r="CK39" s="783"/>
      <c r="CL39" s="783"/>
      <c r="CM39" s="783"/>
      <c r="CN39" s="783"/>
      <c r="CO39" s="786"/>
      <c r="CP39" s="786"/>
      <c r="CQ39" s="48" t="s">
        <v>455</v>
      </c>
      <c r="CR39" s="41">
        <v>1</v>
      </c>
      <c r="CS39" s="798">
        <f>CR39/CR40</f>
        <v>0.33333333333333331</v>
      </c>
      <c r="CT39" s="786"/>
      <c r="CU39" s="786"/>
      <c r="CV39" s="786"/>
      <c r="CW39" s="783"/>
      <c r="CX39" s="783"/>
      <c r="CY39" s="783"/>
      <c r="CZ39" s="784"/>
      <c r="DA39" s="784"/>
      <c r="DB39" s="784"/>
      <c r="DC39" s="784"/>
      <c r="DD39" s="784"/>
      <c r="DE39" s="784"/>
      <c r="DF39" s="784"/>
      <c r="DG39" s="784"/>
      <c r="DH39" s="784"/>
      <c r="DI39" s="784"/>
      <c r="DJ39" s="784"/>
      <c r="DK39" s="784"/>
      <c r="DL39" s="784"/>
      <c r="DM39" s="784"/>
      <c r="DN39" s="784"/>
      <c r="DO39" s="784"/>
      <c r="DP39" s="784"/>
      <c r="DQ39" s="784"/>
      <c r="DR39" s="784"/>
      <c r="DS39" s="784"/>
      <c r="DT39" s="784"/>
      <c r="DU39" s="784"/>
      <c r="DV39" s="784"/>
      <c r="DW39" s="784"/>
      <c r="DX39" s="784"/>
      <c r="DY39" s="784"/>
      <c r="DZ39" s="784"/>
      <c r="EA39" s="784"/>
      <c r="EB39" s="784"/>
      <c r="EC39" s="784"/>
      <c r="ED39" s="784"/>
      <c r="EE39" s="784"/>
      <c r="EF39" s="784"/>
      <c r="EG39" s="784"/>
      <c r="EH39" s="784"/>
      <c r="EI39" s="784"/>
      <c r="EJ39" s="784"/>
      <c r="EK39" s="784"/>
      <c r="EL39" s="784"/>
      <c r="EM39" s="784"/>
      <c r="EN39" s="784"/>
      <c r="EO39" s="784"/>
      <c r="EP39" s="784"/>
      <c r="EQ39" s="784"/>
      <c r="ER39" s="784"/>
      <c r="ES39" s="784"/>
      <c r="ET39" s="784"/>
      <c r="EU39" s="784"/>
      <c r="EV39" s="784"/>
      <c r="EW39" s="784"/>
      <c r="EX39" s="784"/>
      <c r="EY39" s="784"/>
      <c r="EZ39" s="784"/>
      <c r="FA39" s="784"/>
      <c r="FB39" s="784"/>
      <c r="FC39" s="784"/>
      <c r="FD39" s="784"/>
      <c r="FE39" s="784"/>
      <c r="FF39" s="784"/>
      <c r="FG39" s="784"/>
      <c r="FH39" s="784"/>
      <c r="FI39" s="784"/>
      <c r="FJ39" s="784"/>
      <c r="FK39" s="784"/>
      <c r="FL39" s="784"/>
      <c r="FM39" s="784"/>
      <c r="FN39" s="784"/>
      <c r="FO39" s="784"/>
      <c r="FP39" s="784"/>
      <c r="FQ39" s="784"/>
      <c r="FR39" s="784"/>
      <c r="FS39" s="784"/>
      <c r="FT39" s="784"/>
      <c r="FU39" s="784"/>
      <c r="FV39" s="784"/>
      <c r="FW39" s="784"/>
      <c r="FX39" s="784"/>
      <c r="FY39" s="784"/>
      <c r="FZ39" s="784"/>
      <c r="GA39" s="784"/>
      <c r="GB39" s="784"/>
      <c r="GC39" s="784"/>
      <c r="GD39" s="784"/>
      <c r="GE39" s="784"/>
      <c r="GF39" s="784"/>
      <c r="GG39" s="784"/>
      <c r="GH39" s="784"/>
      <c r="GI39" s="784"/>
      <c r="GJ39" s="784"/>
      <c r="GK39" s="784"/>
      <c r="GL39" s="784"/>
      <c r="GM39" s="784"/>
      <c r="GN39" s="784"/>
    </row>
    <row r="40" spans="1:196" ht="15" customHeight="1">
      <c r="A40" s="1143"/>
      <c r="B40" s="766">
        <v>38</v>
      </c>
      <c r="C40" s="785">
        <v>1659</v>
      </c>
      <c r="D40" s="768">
        <v>1829063</v>
      </c>
      <c r="E40" s="768" t="s">
        <v>505</v>
      </c>
      <c r="F40" s="768" t="s">
        <v>496</v>
      </c>
      <c r="G40" s="768" t="s">
        <v>507</v>
      </c>
      <c r="H40" s="768" t="s">
        <v>486</v>
      </c>
      <c r="I40" s="128">
        <v>45197.552083333336</v>
      </c>
      <c r="J40" s="768" t="s">
        <v>528</v>
      </c>
      <c r="K40" s="95" t="s">
        <v>0</v>
      </c>
      <c r="L40" s="771" t="s">
        <v>1675</v>
      </c>
      <c r="M40" s="774" t="s">
        <v>1689</v>
      </c>
      <c r="N40" s="774" t="s">
        <v>1587</v>
      </c>
      <c r="O40" s="772">
        <v>45197</v>
      </c>
      <c r="P40" s="773">
        <v>0.84791666666666665</v>
      </c>
      <c r="Q40" s="771" t="s">
        <v>1544</v>
      </c>
      <c r="R40" s="774" t="s">
        <v>1544</v>
      </c>
      <c r="S40" s="774" t="s">
        <v>1544</v>
      </c>
      <c r="T40" s="294">
        <v>45197</v>
      </c>
      <c r="U40" s="775">
        <v>0.8520833333333333</v>
      </c>
      <c r="V40" s="296" t="s">
        <v>528</v>
      </c>
      <c r="W40" s="688">
        <f t="shared" si="0"/>
        <v>4.166666665696539E-3</v>
      </c>
      <c r="X40" s="774" t="s">
        <v>1544</v>
      </c>
      <c r="Y40" s="774" t="s">
        <v>1544</v>
      </c>
      <c r="Z40" s="774" t="s">
        <v>1544</v>
      </c>
      <c r="AA40" s="776" t="s">
        <v>1545</v>
      </c>
      <c r="AB40" s="774" t="s">
        <v>1544</v>
      </c>
      <c r="AC40" s="774" t="s">
        <v>1544</v>
      </c>
      <c r="AD40" s="774" t="s">
        <v>1544</v>
      </c>
      <c r="AE40" s="776" t="s">
        <v>1545</v>
      </c>
      <c r="AF40" s="774" t="s">
        <v>1544</v>
      </c>
      <c r="AG40" s="774" t="s">
        <v>1544</v>
      </c>
      <c r="AH40" s="774" t="s">
        <v>1544</v>
      </c>
      <c r="AI40" s="774" t="s">
        <v>1544</v>
      </c>
      <c r="AJ40" s="691" t="e">
        <f t="shared" si="4"/>
        <v>#VALUE!</v>
      </c>
      <c r="AK40" s="774" t="s">
        <v>1544</v>
      </c>
      <c r="AL40" s="774" t="s">
        <v>1544</v>
      </c>
      <c r="AM40" s="774" t="s">
        <v>1544</v>
      </c>
      <c r="AN40" s="691" t="e">
        <f t="shared" si="1"/>
        <v>#VALUE!</v>
      </c>
      <c r="AO40" s="777">
        <v>45197</v>
      </c>
      <c r="AP40" s="778">
        <v>0.8618055555555556</v>
      </c>
      <c r="AQ40" s="698">
        <f t="shared" si="5"/>
        <v>9.7222222248092294E-3</v>
      </c>
      <c r="AR40" s="777">
        <v>45197</v>
      </c>
      <c r="AS40" s="778">
        <v>0.8618055555555556</v>
      </c>
      <c r="AT40" s="791" t="s">
        <v>1587</v>
      </c>
      <c r="AU40" s="14">
        <f t="shared" si="3"/>
        <v>9.7222222248092294E-3</v>
      </c>
      <c r="AV40" s="752" t="s">
        <v>1544</v>
      </c>
      <c r="AW40" s="752"/>
      <c r="AX40" s="752" t="s">
        <v>27</v>
      </c>
      <c r="AY40" s="752" t="s">
        <v>29</v>
      </c>
      <c r="AZ40" s="752" t="s">
        <v>90</v>
      </c>
      <c r="BA40" s="752" t="s">
        <v>320</v>
      </c>
      <c r="BB40" s="780" t="s">
        <v>1690</v>
      </c>
      <c r="BC40" s="780" t="s">
        <v>1691</v>
      </c>
      <c r="BD40" s="782" t="s">
        <v>1544</v>
      </c>
      <c r="BE40" s="782" t="s">
        <v>89</v>
      </c>
      <c r="BF40" s="782" t="s">
        <v>1544</v>
      </c>
      <c r="BG40" s="783"/>
      <c r="BH40" s="784"/>
      <c r="BI40" s="784"/>
      <c r="BJ40" s="786"/>
      <c r="BK40" s="33" t="s">
        <v>528</v>
      </c>
      <c r="BL40" s="34">
        <v>8</v>
      </c>
      <c r="BM40" s="800">
        <f>BL40/BL41</f>
        <v>0.33333333333333331</v>
      </c>
      <c r="BN40" s="36">
        <v>4</v>
      </c>
      <c r="BO40" s="36">
        <v>1</v>
      </c>
      <c r="BP40" s="36" t="s">
        <v>1544</v>
      </c>
      <c r="BQ40" s="36">
        <v>3</v>
      </c>
      <c r="BR40" s="37">
        <f>BN40+BO40+BQ40</f>
        <v>8</v>
      </c>
      <c r="BS40" s="786"/>
      <c r="BT40" s="786"/>
      <c r="BU40" s="784"/>
      <c r="BV40" s="783"/>
      <c r="BW40" s="783"/>
      <c r="BX40" s="783"/>
      <c r="BY40" s="784"/>
      <c r="BZ40" s="784"/>
      <c r="CA40" s="784"/>
      <c r="CB40" s="784"/>
      <c r="CC40" s="784"/>
      <c r="CD40" s="786"/>
      <c r="CE40" s="786"/>
      <c r="CF40" s="786"/>
      <c r="CG40" s="786"/>
      <c r="CH40" s="786"/>
      <c r="CI40" s="786"/>
      <c r="CJ40" s="786"/>
      <c r="CK40" s="783"/>
      <c r="CL40" s="783"/>
      <c r="CM40" s="783"/>
      <c r="CN40" s="783"/>
      <c r="CO40" s="786"/>
      <c r="CP40" s="786"/>
      <c r="CQ40" s="54" t="s">
        <v>444</v>
      </c>
      <c r="CR40" s="55">
        <f>CR37+CR38+CR39</f>
        <v>3</v>
      </c>
      <c r="CS40" s="56">
        <f>CS37+CS38+CS39</f>
        <v>1</v>
      </c>
      <c r="CT40" s="786"/>
      <c r="CU40" s="786"/>
      <c r="CV40" s="786"/>
      <c r="CW40" s="783"/>
      <c r="CX40" s="783"/>
      <c r="CY40" s="783"/>
      <c r="CZ40" s="784"/>
      <c r="DA40" s="784"/>
      <c r="DB40" s="784"/>
      <c r="DC40" s="784"/>
      <c r="DD40" s="784"/>
      <c r="DE40" s="784"/>
      <c r="DF40" s="784"/>
      <c r="DG40" s="784"/>
      <c r="DH40" s="784"/>
      <c r="DI40" s="784"/>
      <c r="DJ40" s="784"/>
      <c r="DK40" s="784"/>
      <c r="DL40" s="784"/>
      <c r="DM40" s="784"/>
      <c r="DN40" s="784"/>
      <c r="DO40" s="784"/>
      <c r="DP40" s="784"/>
      <c r="DQ40" s="784"/>
      <c r="DR40" s="784"/>
      <c r="DS40" s="784"/>
      <c r="DT40" s="784"/>
      <c r="DU40" s="784"/>
      <c r="DV40" s="784"/>
      <c r="DW40" s="784"/>
      <c r="DX40" s="784"/>
      <c r="DY40" s="784"/>
      <c r="DZ40" s="784"/>
      <c r="EA40" s="784"/>
      <c r="EB40" s="784"/>
      <c r="EC40" s="784"/>
      <c r="ED40" s="784"/>
      <c r="EE40" s="784"/>
      <c r="EF40" s="784"/>
      <c r="EG40" s="784"/>
      <c r="EH40" s="784"/>
      <c r="EI40" s="784"/>
      <c r="EJ40" s="784"/>
      <c r="EK40" s="784"/>
      <c r="EL40" s="784"/>
      <c r="EM40" s="784"/>
      <c r="EN40" s="784"/>
      <c r="EO40" s="784"/>
      <c r="EP40" s="784"/>
      <c r="EQ40" s="784"/>
      <c r="ER40" s="784"/>
      <c r="ES40" s="784"/>
      <c r="ET40" s="784"/>
      <c r="EU40" s="784"/>
      <c r="EV40" s="784"/>
      <c r="EW40" s="784"/>
      <c r="EX40" s="784"/>
      <c r="EY40" s="784"/>
      <c r="EZ40" s="784"/>
      <c r="FA40" s="784"/>
      <c r="FB40" s="784"/>
      <c r="FC40" s="784"/>
      <c r="FD40" s="784"/>
      <c r="FE40" s="784"/>
      <c r="FF40" s="784"/>
      <c r="FG40" s="784"/>
      <c r="FH40" s="784"/>
      <c r="FI40" s="784"/>
      <c r="FJ40" s="784"/>
      <c r="FK40" s="784"/>
      <c r="FL40" s="784"/>
      <c r="FM40" s="784"/>
      <c r="FN40" s="784"/>
      <c r="FO40" s="784"/>
      <c r="FP40" s="784"/>
      <c r="FQ40" s="784"/>
      <c r="FR40" s="784"/>
      <c r="FS40" s="784"/>
      <c r="FT40" s="784"/>
      <c r="FU40" s="784"/>
      <c r="FV40" s="784"/>
      <c r="FW40" s="784"/>
      <c r="FX40" s="784"/>
      <c r="FY40" s="784"/>
      <c r="FZ40" s="784"/>
      <c r="GA40" s="784"/>
      <c r="GB40" s="784"/>
      <c r="GC40" s="784"/>
      <c r="GD40" s="784"/>
      <c r="GE40" s="784"/>
      <c r="GF40" s="784"/>
      <c r="GG40" s="784"/>
      <c r="GH40" s="784"/>
      <c r="GI40" s="784"/>
      <c r="GJ40" s="784"/>
      <c r="GK40" s="784"/>
      <c r="GL40" s="784"/>
      <c r="GM40" s="784"/>
      <c r="GN40" s="784"/>
    </row>
    <row r="41" spans="1:196" ht="15" customHeight="1">
      <c r="A41" s="1143"/>
      <c r="B41" s="766">
        <v>39</v>
      </c>
      <c r="C41" s="785">
        <v>1660</v>
      </c>
      <c r="D41" s="768">
        <v>1815211</v>
      </c>
      <c r="E41" s="768" t="s">
        <v>505</v>
      </c>
      <c r="F41" s="768" t="s">
        <v>496</v>
      </c>
      <c r="G41" s="768" t="s">
        <v>507</v>
      </c>
      <c r="H41" s="768" t="s">
        <v>486</v>
      </c>
      <c r="I41" s="128">
        <v>45197.597222222219</v>
      </c>
      <c r="J41" s="768" t="s">
        <v>528</v>
      </c>
      <c r="K41" s="95" t="s">
        <v>5</v>
      </c>
      <c r="L41" s="771" t="s">
        <v>1675</v>
      </c>
      <c r="M41" s="774" t="s">
        <v>1692</v>
      </c>
      <c r="N41" s="774" t="s">
        <v>1587</v>
      </c>
      <c r="O41" s="772">
        <v>45197</v>
      </c>
      <c r="P41" s="773">
        <v>0.8520833333333333</v>
      </c>
      <c r="Q41" s="771" t="s">
        <v>1544</v>
      </c>
      <c r="R41" s="774" t="s">
        <v>1544</v>
      </c>
      <c r="S41" s="774" t="s">
        <v>1544</v>
      </c>
      <c r="T41" s="294">
        <v>45197</v>
      </c>
      <c r="U41" s="775">
        <v>0.85972222222222217</v>
      </c>
      <c r="V41" s="296" t="s">
        <v>528</v>
      </c>
      <c r="W41" s="688">
        <f t="shared" si="0"/>
        <v>7.6388888919609599E-3</v>
      </c>
      <c r="X41" s="790">
        <v>45199</v>
      </c>
      <c r="Y41" s="770">
        <v>0.60277777777777775</v>
      </c>
      <c r="Z41" s="296" t="s">
        <v>528</v>
      </c>
      <c r="AA41" s="776" t="s">
        <v>1545</v>
      </c>
      <c r="AB41" s="774" t="s">
        <v>1544</v>
      </c>
      <c r="AC41" s="774" t="s">
        <v>1544</v>
      </c>
      <c r="AD41" s="774" t="s">
        <v>1544</v>
      </c>
      <c r="AE41" s="776" t="s">
        <v>1545</v>
      </c>
      <c r="AF41" s="774" t="s">
        <v>1544</v>
      </c>
      <c r="AG41" s="774" t="s">
        <v>1544</v>
      </c>
      <c r="AH41" s="774" t="s">
        <v>1544</v>
      </c>
      <c r="AI41" s="774" t="s">
        <v>1544</v>
      </c>
      <c r="AJ41" s="691" t="e">
        <f t="shared" si="4"/>
        <v>#VALUE!</v>
      </c>
      <c r="AK41" s="774" t="s">
        <v>1544</v>
      </c>
      <c r="AL41" s="774" t="s">
        <v>1544</v>
      </c>
      <c r="AM41" s="774" t="s">
        <v>1544</v>
      </c>
      <c r="AN41" s="691" t="e">
        <f t="shared" si="1"/>
        <v>#VALUE!</v>
      </c>
      <c r="AO41" s="777">
        <v>45199</v>
      </c>
      <c r="AP41" s="778">
        <v>0.60277777777777775</v>
      </c>
      <c r="AQ41" s="698">
        <f t="shared" si="5"/>
        <v>1.7430555555547471</v>
      </c>
      <c r="AR41" s="777">
        <v>45199</v>
      </c>
      <c r="AS41" s="778">
        <v>0.60277777777777775</v>
      </c>
      <c r="AT41" s="801" t="s">
        <v>1587</v>
      </c>
      <c r="AU41" s="14">
        <f t="shared" si="3"/>
        <v>1.7430555555547471</v>
      </c>
      <c r="AV41" s="752" t="s">
        <v>1544</v>
      </c>
      <c r="AW41" s="752"/>
      <c r="AX41" s="752" t="s">
        <v>27</v>
      </c>
      <c r="AY41" s="752" t="s">
        <v>29</v>
      </c>
      <c r="AZ41" s="752" t="s">
        <v>90</v>
      </c>
      <c r="BA41" s="752" t="s">
        <v>320</v>
      </c>
      <c r="BB41" s="780" t="s">
        <v>1693</v>
      </c>
      <c r="BC41" s="780" t="s">
        <v>1694</v>
      </c>
      <c r="BD41" s="782" t="s">
        <v>1544</v>
      </c>
      <c r="BE41" s="782" t="s">
        <v>89</v>
      </c>
      <c r="BF41" s="782" t="s">
        <v>1544</v>
      </c>
      <c r="BG41" s="783"/>
      <c r="BH41" s="784"/>
      <c r="BI41" s="784"/>
      <c r="BJ41" s="786"/>
      <c r="BK41" s="38" t="s">
        <v>444</v>
      </c>
      <c r="BL41" s="39">
        <f>BL39+BL40</f>
        <v>24</v>
      </c>
      <c r="BM41" s="53">
        <f>BM39+BM40</f>
        <v>1</v>
      </c>
      <c r="BN41" s="795">
        <f>BN39+BN40</f>
        <v>15</v>
      </c>
      <c r="BO41" s="795">
        <f>BO40</f>
        <v>1</v>
      </c>
      <c r="BP41" s="795">
        <f>BP39</f>
        <v>2</v>
      </c>
      <c r="BQ41" s="795">
        <f>BQ39+BQ40</f>
        <v>6</v>
      </c>
      <c r="BR41" s="39">
        <f>BR39+BR40</f>
        <v>24</v>
      </c>
      <c r="BS41" s="786"/>
      <c r="BT41" s="786"/>
      <c r="BU41" s="786"/>
      <c r="BV41" s="783"/>
      <c r="BW41" s="783"/>
      <c r="BX41" s="783"/>
      <c r="BY41" s="786"/>
      <c r="BZ41" s="786"/>
      <c r="CA41" s="786"/>
      <c r="CB41" s="786"/>
      <c r="CC41" s="786"/>
      <c r="CD41" s="786"/>
      <c r="CE41" s="786"/>
      <c r="CF41" s="786"/>
      <c r="CG41" s="786"/>
      <c r="CH41" s="786"/>
      <c r="CI41" s="786"/>
      <c r="CJ41" s="786"/>
      <c r="CK41" s="783"/>
      <c r="CL41" s="783"/>
      <c r="CM41" s="783"/>
      <c r="CN41" s="783"/>
      <c r="CO41" s="786"/>
      <c r="CP41" s="786"/>
      <c r="CQ41" s="786"/>
      <c r="CR41" s="786"/>
      <c r="CS41" s="786"/>
      <c r="CT41" s="786"/>
      <c r="CU41" s="786"/>
      <c r="CV41" s="786"/>
      <c r="CW41" s="783"/>
      <c r="CX41" s="783"/>
      <c r="CY41" s="783"/>
      <c r="CZ41" s="784"/>
      <c r="DA41" s="784"/>
      <c r="DB41" s="784"/>
      <c r="DC41" s="784"/>
      <c r="DD41" s="784"/>
      <c r="DE41" s="784"/>
      <c r="DF41" s="784"/>
      <c r="DG41" s="784"/>
      <c r="DH41" s="784"/>
      <c r="DI41" s="784"/>
      <c r="DJ41" s="784"/>
      <c r="DK41" s="784"/>
      <c r="DL41" s="784"/>
      <c r="DM41" s="784"/>
      <c r="DN41" s="784"/>
      <c r="DO41" s="784"/>
      <c r="DP41" s="784"/>
      <c r="DQ41" s="784"/>
      <c r="DR41" s="784"/>
      <c r="DS41" s="784"/>
      <c r="DT41" s="784"/>
      <c r="DU41" s="784"/>
      <c r="DV41" s="784"/>
      <c r="DW41" s="784"/>
      <c r="DX41" s="784"/>
      <c r="DY41" s="784"/>
      <c r="DZ41" s="784"/>
      <c r="EA41" s="784"/>
      <c r="EB41" s="784"/>
      <c r="EC41" s="784"/>
      <c r="ED41" s="784"/>
      <c r="EE41" s="784"/>
      <c r="EF41" s="784"/>
      <c r="EG41" s="784"/>
      <c r="EH41" s="784"/>
      <c r="EI41" s="784"/>
      <c r="EJ41" s="784"/>
      <c r="EK41" s="784"/>
      <c r="EL41" s="784"/>
      <c r="EM41" s="784"/>
      <c r="EN41" s="784"/>
      <c r="EO41" s="784"/>
      <c r="EP41" s="784"/>
      <c r="EQ41" s="784"/>
      <c r="ER41" s="784"/>
      <c r="ES41" s="784"/>
      <c r="ET41" s="784"/>
      <c r="EU41" s="784"/>
      <c r="EV41" s="784"/>
      <c r="EW41" s="784"/>
      <c r="EX41" s="784"/>
      <c r="EY41" s="784"/>
      <c r="EZ41" s="784"/>
      <c r="FA41" s="784"/>
      <c r="FB41" s="784"/>
      <c r="FC41" s="784"/>
      <c r="FD41" s="784"/>
      <c r="FE41" s="784"/>
      <c r="FF41" s="784"/>
      <c r="FG41" s="784"/>
      <c r="FH41" s="784"/>
      <c r="FI41" s="784"/>
      <c r="FJ41" s="784"/>
      <c r="FK41" s="784"/>
      <c r="FL41" s="784"/>
      <c r="FM41" s="784"/>
      <c r="FN41" s="784"/>
      <c r="FO41" s="784"/>
      <c r="FP41" s="784"/>
      <c r="FQ41" s="784"/>
      <c r="FR41" s="784"/>
      <c r="FS41" s="784"/>
      <c r="FT41" s="784"/>
      <c r="FU41" s="784"/>
      <c r="FV41" s="784"/>
      <c r="FW41" s="784"/>
      <c r="FX41" s="784"/>
      <c r="FY41" s="784"/>
      <c r="FZ41" s="784"/>
      <c r="GA41" s="784"/>
      <c r="GB41" s="784"/>
      <c r="GC41" s="784"/>
      <c r="GD41" s="784"/>
      <c r="GE41" s="784"/>
      <c r="GF41" s="784"/>
      <c r="GG41" s="784"/>
      <c r="GH41" s="784"/>
      <c r="GI41" s="784"/>
      <c r="GJ41" s="784"/>
      <c r="GK41" s="784"/>
      <c r="GL41" s="784"/>
      <c r="GM41" s="784"/>
      <c r="GN41" s="784"/>
    </row>
    <row r="42" spans="1:196" ht="15" customHeight="1">
      <c r="A42" s="1143"/>
      <c r="B42" s="766">
        <v>40</v>
      </c>
      <c r="C42" s="767">
        <v>1661</v>
      </c>
      <c r="D42" s="768">
        <v>30245665</v>
      </c>
      <c r="E42" s="768" t="s">
        <v>505</v>
      </c>
      <c r="F42" s="768" t="s">
        <v>506</v>
      </c>
      <c r="G42" s="768" t="s">
        <v>507</v>
      </c>
      <c r="H42" s="768" t="s">
        <v>482</v>
      </c>
      <c r="I42" s="128">
        <v>45197.62222222222</v>
      </c>
      <c r="J42" s="768" t="s">
        <v>498</v>
      </c>
      <c r="K42" s="95" t="s">
        <v>8</v>
      </c>
      <c r="L42" s="771" t="s">
        <v>1695</v>
      </c>
      <c r="M42" s="774" t="s">
        <v>1696</v>
      </c>
      <c r="N42" s="774" t="s">
        <v>1543</v>
      </c>
      <c r="O42" s="772">
        <v>45199</v>
      </c>
      <c r="P42" s="773">
        <v>0.52152777777777781</v>
      </c>
      <c r="Q42" s="771" t="s">
        <v>1544</v>
      </c>
      <c r="R42" s="774" t="s">
        <v>1544</v>
      </c>
      <c r="S42" s="774" t="s">
        <v>1544</v>
      </c>
      <c r="T42" s="294">
        <v>45199</v>
      </c>
      <c r="U42" s="775">
        <v>0.59861111111111109</v>
      </c>
      <c r="V42" s="296" t="s">
        <v>528</v>
      </c>
      <c r="W42" s="688">
        <f t="shared" si="0"/>
        <v>7.7083333337213844E-2</v>
      </c>
      <c r="X42" s="774" t="s">
        <v>1697</v>
      </c>
      <c r="Y42" s="774" t="s">
        <v>1698</v>
      </c>
      <c r="Z42" s="296" t="s">
        <v>528</v>
      </c>
      <c r="AA42" s="776" t="s">
        <v>1545</v>
      </c>
      <c r="AB42" s="774" t="s">
        <v>1544</v>
      </c>
      <c r="AC42" s="774" t="s">
        <v>1544</v>
      </c>
      <c r="AD42" s="774" t="s">
        <v>1544</v>
      </c>
      <c r="AE42" s="776" t="s">
        <v>1545</v>
      </c>
      <c r="AF42" s="774" t="s">
        <v>1544</v>
      </c>
      <c r="AG42" s="774" t="s">
        <v>1544</v>
      </c>
      <c r="AH42" s="774" t="s">
        <v>1544</v>
      </c>
      <c r="AI42" s="774" t="s">
        <v>1544</v>
      </c>
      <c r="AJ42" s="691" t="e">
        <f t="shared" si="4"/>
        <v>#VALUE!</v>
      </c>
      <c r="AK42" s="774" t="s">
        <v>1544</v>
      </c>
      <c r="AL42" s="774" t="s">
        <v>1544</v>
      </c>
      <c r="AM42" s="774" t="s">
        <v>1544</v>
      </c>
      <c r="AN42" s="691" t="e">
        <f t="shared" si="1"/>
        <v>#VALUE!</v>
      </c>
      <c r="AO42" s="777">
        <v>45201</v>
      </c>
      <c r="AP42" s="778">
        <v>0.83472222222222225</v>
      </c>
      <c r="AQ42" s="698">
        <f t="shared" si="5"/>
        <v>2.2361111111094942</v>
      </c>
      <c r="AR42" s="777">
        <v>45201</v>
      </c>
      <c r="AS42" s="778">
        <v>0.83472222222222225</v>
      </c>
      <c r="AT42" s="791" t="s">
        <v>1587</v>
      </c>
      <c r="AU42" s="14">
        <f t="shared" si="3"/>
        <v>2.2361111111094942</v>
      </c>
      <c r="AV42" s="752" t="s">
        <v>1544</v>
      </c>
      <c r="AW42" s="752"/>
      <c r="AX42" s="752" t="s">
        <v>27</v>
      </c>
      <c r="AY42" s="752" t="s">
        <v>29</v>
      </c>
      <c r="AZ42" s="752" t="s">
        <v>76</v>
      </c>
      <c r="BA42" s="752" t="s">
        <v>272</v>
      </c>
      <c r="BB42" s="780" t="s">
        <v>1699</v>
      </c>
      <c r="BC42" s="780" t="s">
        <v>1700</v>
      </c>
      <c r="BD42" s="782" t="s">
        <v>1544</v>
      </c>
      <c r="BE42" s="782" t="s">
        <v>89</v>
      </c>
      <c r="BF42" s="782" t="s">
        <v>1544</v>
      </c>
      <c r="BG42" s="783"/>
      <c r="BH42" s="784"/>
      <c r="BI42" s="784"/>
      <c r="BJ42" s="786"/>
      <c r="BK42" s="784"/>
      <c r="BL42" s="784"/>
      <c r="BM42" s="784"/>
      <c r="BN42" s="784"/>
      <c r="BO42" s="784"/>
      <c r="BP42" s="784"/>
      <c r="BQ42" s="784"/>
      <c r="BR42" s="784"/>
      <c r="BS42" s="786"/>
      <c r="BT42" s="786"/>
      <c r="BU42" s="786"/>
      <c r="BV42" s="783"/>
      <c r="BW42" s="783"/>
      <c r="BX42" s="783"/>
      <c r="BY42" s="786"/>
      <c r="BZ42" s="786"/>
      <c r="CA42" s="786"/>
      <c r="CB42" s="786"/>
      <c r="CC42" s="786"/>
      <c r="CD42" s="786"/>
      <c r="CE42" s="786"/>
      <c r="CF42" s="786"/>
      <c r="CG42" s="786"/>
      <c r="CH42" s="786"/>
      <c r="CI42" s="786"/>
      <c r="CJ42" s="786"/>
      <c r="CK42" s="783"/>
      <c r="CL42" s="783"/>
      <c r="CM42" s="783"/>
      <c r="CN42" s="783"/>
      <c r="CO42" s="786"/>
      <c r="CP42" s="786"/>
      <c r="CQ42" s="786"/>
      <c r="CR42" s="786"/>
      <c r="CS42" s="786"/>
      <c r="CT42" s="786"/>
      <c r="CU42" s="786"/>
      <c r="CV42" s="786"/>
      <c r="CW42" s="783"/>
      <c r="CX42" s="783"/>
      <c r="CY42" s="783"/>
      <c r="CZ42" s="784"/>
      <c r="DA42" s="784"/>
      <c r="DB42" s="784"/>
      <c r="DC42" s="784"/>
      <c r="DD42" s="784"/>
      <c r="DE42" s="784"/>
      <c r="DF42" s="784"/>
      <c r="DG42" s="784"/>
      <c r="DH42" s="784"/>
      <c r="DI42" s="784"/>
      <c r="DJ42" s="784"/>
      <c r="DK42" s="784"/>
      <c r="DL42" s="784"/>
      <c r="DM42" s="784"/>
      <c r="DN42" s="784"/>
      <c r="DO42" s="784"/>
      <c r="DP42" s="784"/>
      <c r="DQ42" s="784"/>
      <c r="DR42" s="784"/>
      <c r="DS42" s="784"/>
      <c r="DT42" s="784"/>
      <c r="DU42" s="784"/>
      <c r="DV42" s="784"/>
      <c r="DW42" s="784"/>
      <c r="DX42" s="784"/>
      <c r="DY42" s="784"/>
      <c r="DZ42" s="784"/>
      <c r="EA42" s="784"/>
      <c r="EB42" s="784"/>
      <c r="EC42" s="784"/>
      <c r="ED42" s="784"/>
      <c r="EE42" s="784"/>
      <c r="EF42" s="784"/>
      <c r="EG42" s="784"/>
      <c r="EH42" s="784"/>
      <c r="EI42" s="784"/>
      <c r="EJ42" s="784"/>
      <c r="EK42" s="784"/>
      <c r="EL42" s="784"/>
      <c r="EM42" s="784"/>
      <c r="EN42" s="784"/>
      <c r="EO42" s="784"/>
      <c r="EP42" s="784"/>
      <c r="EQ42" s="784"/>
      <c r="ER42" s="784"/>
      <c r="ES42" s="784"/>
      <c r="ET42" s="784"/>
      <c r="EU42" s="784"/>
      <c r="EV42" s="784"/>
      <c r="EW42" s="784"/>
      <c r="EX42" s="784"/>
      <c r="EY42" s="784"/>
      <c r="EZ42" s="784"/>
      <c r="FA42" s="784"/>
      <c r="FB42" s="784"/>
      <c r="FC42" s="784"/>
      <c r="FD42" s="784"/>
      <c r="FE42" s="784"/>
      <c r="FF42" s="784"/>
      <c r="FG42" s="784"/>
      <c r="FH42" s="784"/>
      <c r="FI42" s="784"/>
      <c r="FJ42" s="784"/>
      <c r="FK42" s="784"/>
      <c r="FL42" s="784"/>
      <c r="FM42" s="784"/>
      <c r="FN42" s="784"/>
      <c r="FO42" s="784"/>
      <c r="FP42" s="784"/>
      <c r="FQ42" s="784"/>
      <c r="FR42" s="784"/>
      <c r="FS42" s="784"/>
      <c r="FT42" s="784"/>
      <c r="FU42" s="784"/>
      <c r="FV42" s="784"/>
      <c r="FW42" s="784"/>
      <c r="FX42" s="784"/>
      <c r="FY42" s="784"/>
      <c r="FZ42" s="784"/>
      <c r="GA42" s="784"/>
      <c r="GB42" s="784"/>
      <c r="GC42" s="784"/>
      <c r="GD42" s="784"/>
      <c r="GE42" s="784"/>
      <c r="GF42" s="784"/>
      <c r="GG42" s="784"/>
      <c r="GH42" s="784"/>
      <c r="GI42" s="784"/>
      <c r="GJ42" s="784"/>
      <c r="GK42" s="784"/>
      <c r="GL42" s="784"/>
      <c r="GM42" s="784"/>
      <c r="GN42" s="784"/>
    </row>
    <row r="43" spans="1:196" ht="15" customHeight="1">
      <c r="A43" s="1143"/>
      <c r="B43" s="766">
        <v>41</v>
      </c>
      <c r="C43" s="767">
        <v>1662</v>
      </c>
      <c r="D43" s="768">
        <v>30291232</v>
      </c>
      <c r="E43" s="768" t="s">
        <v>529</v>
      </c>
      <c r="F43" s="768" t="s">
        <v>496</v>
      </c>
      <c r="G43" s="768" t="s">
        <v>507</v>
      </c>
      <c r="H43" s="768" t="s">
        <v>483</v>
      </c>
      <c r="I43" s="128">
        <v>45197.647222222222</v>
      </c>
      <c r="J43" s="768" t="s">
        <v>498</v>
      </c>
      <c r="K43" s="95" t="s">
        <v>5</v>
      </c>
      <c r="L43" s="769">
        <v>45199</v>
      </c>
      <c r="M43" s="770">
        <v>0.52500000000000002</v>
      </c>
      <c r="N43" s="774" t="s">
        <v>498</v>
      </c>
      <c r="O43" s="772">
        <v>45199</v>
      </c>
      <c r="P43" s="773">
        <v>0.52500000000000002</v>
      </c>
      <c r="Q43" s="771"/>
      <c r="R43" s="774"/>
      <c r="S43" s="774"/>
      <c r="T43" s="294">
        <v>45199</v>
      </c>
      <c r="U43" s="775">
        <v>0.54236111111111118</v>
      </c>
      <c r="V43" s="296" t="s">
        <v>498</v>
      </c>
      <c r="W43" s="688">
        <f t="shared" si="0"/>
        <v>1.7361111109494232E-2</v>
      </c>
      <c r="X43" s="774"/>
      <c r="Y43" s="774"/>
      <c r="Z43" s="774"/>
      <c r="AA43" s="776" t="s">
        <v>1701</v>
      </c>
      <c r="AB43" s="774"/>
      <c r="AC43" s="774"/>
      <c r="AD43" s="774"/>
      <c r="AE43" s="776" t="s">
        <v>1701</v>
      </c>
      <c r="AF43" s="774"/>
      <c r="AG43" s="774"/>
      <c r="AH43" s="774"/>
      <c r="AI43" s="774"/>
      <c r="AJ43" s="691">
        <f t="shared" si="4"/>
        <v>-45199.542361111111</v>
      </c>
      <c r="AK43" s="774"/>
      <c r="AL43" s="774"/>
      <c r="AM43" s="774"/>
      <c r="AN43" s="691">
        <f t="shared" si="1"/>
        <v>-45199.542361111111</v>
      </c>
      <c r="AO43" s="777">
        <v>45200</v>
      </c>
      <c r="AP43" s="778">
        <v>0.58819444444444446</v>
      </c>
      <c r="AQ43" s="698">
        <f t="shared" si="5"/>
        <v>1.0458333333299379</v>
      </c>
      <c r="AR43" s="777">
        <v>45200</v>
      </c>
      <c r="AS43" s="778">
        <v>0.58819444444444446</v>
      </c>
      <c r="AT43" s="791" t="s">
        <v>1543</v>
      </c>
      <c r="AU43" s="14">
        <f t="shared" si="3"/>
        <v>1.0458333333299379</v>
      </c>
      <c r="AV43" s="752"/>
      <c r="AW43" s="752"/>
      <c r="AX43" s="752" t="s">
        <v>27</v>
      </c>
      <c r="AY43" s="752" t="s">
        <v>29</v>
      </c>
      <c r="AZ43" s="752" t="s">
        <v>76</v>
      </c>
      <c r="BA43" s="752" t="s">
        <v>276</v>
      </c>
      <c r="BB43" s="780" t="s">
        <v>1702</v>
      </c>
      <c r="BC43" s="780" t="s">
        <v>1703</v>
      </c>
      <c r="BD43" s="782"/>
      <c r="BE43" s="782" t="s">
        <v>89</v>
      </c>
      <c r="BF43" s="782"/>
      <c r="BG43" s="783"/>
      <c r="BH43" s="784"/>
      <c r="BI43" s="784"/>
      <c r="BJ43" s="786"/>
      <c r="BK43" s="784"/>
      <c r="BL43" s="784"/>
      <c r="BM43" s="784"/>
      <c r="BN43" s="784"/>
      <c r="BO43" s="784"/>
      <c r="BP43" s="784"/>
      <c r="BQ43" s="784"/>
      <c r="BR43" s="784"/>
      <c r="BS43" s="786"/>
      <c r="BT43" s="786"/>
      <c r="BU43" s="786"/>
      <c r="BV43" s="783"/>
      <c r="BW43" s="783"/>
      <c r="BX43" s="783"/>
      <c r="BY43" s="786"/>
      <c r="BZ43" s="786"/>
      <c r="CA43" s="786"/>
      <c r="CB43" s="786"/>
      <c r="CC43" s="786"/>
      <c r="CD43" s="786"/>
      <c r="CE43" s="786"/>
      <c r="CF43" s="786"/>
      <c r="CG43" s="786"/>
      <c r="CH43" s="786"/>
      <c r="CI43" s="786"/>
      <c r="CJ43" s="786"/>
      <c r="CK43" s="783"/>
      <c r="CL43" s="783"/>
      <c r="CM43" s="783"/>
      <c r="CN43" s="783"/>
      <c r="CO43" s="786"/>
      <c r="CP43" s="786"/>
      <c r="CQ43" s="786"/>
      <c r="CR43" s="786"/>
      <c r="CS43" s="786"/>
      <c r="CT43" s="786"/>
      <c r="CU43" s="786"/>
      <c r="CV43" s="786"/>
      <c r="CW43" s="783"/>
      <c r="CX43" s="783"/>
      <c r="CY43" s="783"/>
      <c r="CZ43" s="784"/>
      <c r="DA43" s="784"/>
      <c r="DB43" s="784"/>
      <c r="DC43" s="784"/>
      <c r="DD43" s="784"/>
      <c r="DE43" s="784"/>
      <c r="DF43" s="784"/>
      <c r="DG43" s="784"/>
      <c r="DH43" s="784"/>
      <c r="DI43" s="784"/>
      <c r="DJ43" s="784"/>
      <c r="DK43" s="784"/>
      <c r="DL43" s="784"/>
      <c r="DM43" s="784"/>
      <c r="DN43" s="784"/>
      <c r="DO43" s="784"/>
      <c r="DP43" s="784"/>
      <c r="DQ43" s="784"/>
      <c r="DR43" s="784"/>
      <c r="DS43" s="784"/>
      <c r="DT43" s="784"/>
      <c r="DU43" s="784"/>
      <c r="DV43" s="784"/>
      <c r="DW43" s="784"/>
      <c r="DX43" s="784"/>
      <c r="DY43" s="784"/>
      <c r="DZ43" s="784"/>
      <c r="EA43" s="784"/>
      <c r="EB43" s="784"/>
      <c r="EC43" s="784"/>
      <c r="ED43" s="784"/>
      <c r="EE43" s="784"/>
      <c r="EF43" s="784"/>
      <c r="EG43" s="784"/>
      <c r="EH43" s="784"/>
      <c r="EI43" s="784"/>
      <c r="EJ43" s="784"/>
      <c r="EK43" s="784"/>
      <c r="EL43" s="784"/>
      <c r="EM43" s="784"/>
      <c r="EN43" s="784"/>
      <c r="EO43" s="784"/>
      <c r="EP43" s="784"/>
      <c r="EQ43" s="784"/>
      <c r="ER43" s="784"/>
      <c r="ES43" s="784"/>
      <c r="ET43" s="784"/>
      <c r="EU43" s="784"/>
      <c r="EV43" s="784"/>
      <c r="EW43" s="784"/>
      <c r="EX43" s="784"/>
      <c r="EY43" s="784"/>
      <c r="EZ43" s="784"/>
      <c r="FA43" s="784"/>
      <c r="FB43" s="784"/>
      <c r="FC43" s="784"/>
      <c r="FD43" s="784"/>
      <c r="FE43" s="784"/>
      <c r="FF43" s="784"/>
      <c r="FG43" s="784"/>
      <c r="FH43" s="784"/>
      <c r="FI43" s="784"/>
      <c r="FJ43" s="784"/>
      <c r="FK43" s="784"/>
      <c r="FL43" s="784"/>
      <c r="FM43" s="784"/>
      <c r="FN43" s="784"/>
      <c r="FO43" s="784"/>
      <c r="FP43" s="784"/>
      <c r="FQ43" s="784"/>
      <c r="FR43" s="784"/>
      <c r="FS43" s="784"/>
      <c r="FT43" s="784"/>
      <c r="FU43" s="784"/>
      <c r="FV43" s="784"/>
      <c r="FW43" s="784"/>
      <c r="FX43" s="784"/>
      <c r="FY43" s="784"/>
      <c r="FZ43" s="784"/>
      <c r="GA43" s="784"/>
      <c r="GB43" s="784"/>
      <c r="GC43" s="784"/>
      <c r="GD43" s="784"/>
      <c r="GE43" s="784"/>
      <c r="GF43" s="784"/>
      <c r="GG43" s="784"/>
      <c r="GH43" s="784"/>
      <c r="GI43" s="784"/>
      <c r="GJ43" s="784"/>
      <c r="GK43" s="784"/>
      <c r="GL43" s="784"/>
      <c r="GM43" s="784"/>
      <c r="GN43" s="784"/>
    </row>
    <row r="44" spans="1:196" ht="15" customHeight="1">
      <c r="A44" s="1143"/>
      <c r="B44" s="766">
        <v>42</v>
      </c>
      <c r="C44" s="785">
        <v>1663</v>
      </c>
      <c r="D44" s="768">
        <v>20284748</v>
      </c>
      <c r="E44" s="768" t="s">
        <v>505</v>
      </c>
      <c r="F44" s="768" t="s">
        <v>496</v>
      </c>
      <c r="G44" s="768" t="s">
        <v>497</v>
      </c>
      <c r="H44" s="768" t="s">
        <v>471</v>
      </c>
      <c r="I44" s="128">
        <v>45197.847916666666</v>
      </c>
      <c r="J44" s="768" t="s">
        <v>528</v>
      </c>
      <c r="K44" s="95" t="s">
        <v>0</v>
      </c>
      <c r="L44" s="769">
        <v>45199</v>
      </c>
      <c r="M44" s="770">
        <v>0.64583333333333337</v>
      </c>
      <c r="N44" s="774" t="s">
        <v>528</v>
      </c>
      <c r="O44" s="772">
        <v>45199</v>
      </c>
      <c r="P44" s="773">
        <v>0.64583333333333337</v>
      </c>
      <c r="Q44" s="771"/>
      <c r="R44" s="774"/>
      <c r="S44" s="774"/>
      <c r="T44" s="294">
        <v>45199</v>
      </c>
      <c r="U44" s="775">
        <v>0.64583333333333337</v>
      </c>
      <c r="V44" s="296" t="s">
        <v>498</v>
      </c>
      <c r="W44" s="688">
        <f t="shared" si="0"/>
        <v>0</v>
      </c>
      <c r="X44" s="774"/>
      <c r="Y44" s="774"/>
      <c r="Z44" s="774"/>
      <c r="AA44" s="776" t="s">
        <v>1704</v>
      </c>
      <c r="AB44" s="774"/>
      <c r="AC44" s="774"/>
      <c r="AD44" s="774"/>
      <c r="AE44" s="776" t="s">
        <v>1704</v>
      </c>
      <c r="AF44" s="774"/>
      <c r="AG44" s="774"/>
      <c r="AH44" s="774"/>
      <c r="AI44" s="774"/>
      <c r="AJ44" s="691">
        <f t="shared" si="4"/>
        <v>-45199.645833333336</v>
      </c>
      <c r="AK44" s="774"/>
      <c r="AL44" s="774"/>
      <c r="AM44" s="774"/>
      <c r="AN44" s="691">
        <f t="shared" si="1"/>
        <v>-45199.645833333336</v>
      </c>
      <c r="AO44" s="792">
        <v>45199</v>
      </c>
      <c r="AP44" s="778">
        <v>0.65347222222222223</v>
      </c>
      <c r="AQ44" s="698">
        <f t="shared" si="5"/>
        <v>7.6388888846850023E-3</v>
      </c>
      <c r="AR44" s="792">
        <v>45199</v>
      </c>
      <c r="AS44" s="778">
        <v>0.65347222222222223</v>
      </c>
      <c r="AT44" s="791" t="s">
        <v>1543</v>
      </c>
      <c r="AU44" s="14">
        <f t="shared" si="3"/>
        <v>7.6388888846850023E-3</v>
      </c>
      <c r="AV44" s="752"/>
      <c r="AW44" s="752"/>
      <c r="AX44" s="752" t="s">
        <v>27</v>
      </c>
      <c r="AY44" s="752" t="s">
        <v>29</v>
      </c>
      <c r="AZ44" s="752" t="s">
        <v>90</v>
      </c>
      <c r="BA44" s="752" t="s">
        <v>320</v>
      </c>
      <c r="BB44" s="780" t="s">
        <v>1705</v>
      </c>
      <c r="BC44" s="780" t="s">
        <v>1706</v>
      </c>
      <c r="BD44" s="782"/>
      <c r="BE44" s="782" t="s">
        <v>89</v>
      </c>
      <c r="BF44" s="782"/>
      <c r="BG44" s="783"/>
      <c r="BH44" s="784"/>
      <c r="BI44" s="784"/>
      <c r="BJ44" s="786"/>
      <c r="BK44" s="42" t="s">
        <v>446</v>
      </c>
      <c r="BL44" s="32">
        <v>24</v>
      </c>
      <c r="BM44" s="43">
        <f>BL44/B58</f>
        <v>0.55813953488372092</v>
      </c>
      <c r="BN44" s="44"/>
      <c r="BO44" s="45"/>
      <c r="BP44" s="45"/>
      <c r="BQ44" s="45"/>
      <c r="BR44" s="45"/>
      <c r="BS44" s="786"/>
      <c r="BT44" s="786"/>
      <c r="BU44" s="784"/>
      <c r="BV44" s="783"/>
      <c r="BW44" s="783"/>
      <c r="BX44" s="783"/>
      <c r="BY44" s="784"/>
      <c r="BZ44" s="784"/>
      <c r="CA44" s="784"/>
      <c r="CB44" s="784"/>
      <c r="CC44" s="784"/>
      <c r="CD44" s="786"/>
      <c r="CE44" s="786"/>
      <c r="CF44" s="786"/>
      <c r="CG44" s="786"/>
      <c r="CH44" s="786"/>
      <c r="CI44" s="786"/>
      <c r="CJ44" s="786"/>
      <c r="CK44" s="783"/>
      <c r="CL44" s="783"/>
      <c r="CM44" s="783"/>
      <c r="CN44" s="783"/>
      <c r="CO44" s="786"/>
      <c r="CP44" s="786"/>
      <c r="CQ44" s="786"/>
      <c r="CR44" s="786"/>
      <c r="CS44" s="786"/>
      <c r="CT44" s="786"/>
      <c r="CU44" s="786"/>
      <c r="CV44" s="786"/>
      <c r="CW44" s="783"/>
      <c r="CX44" s="783"/>
      <c r="CY44" s="783"/>
      <c r="CZ44" s="784"/>
      <c r="DA44" s="784"/>
      <c r="DB44" s="784"/>
      <c r="DC44" s="784"/>
      <c r="DD44" s="784"/>
      <c r="DE44" s="784"/>
      <c r="DF44" s="784"/>
      <c r="DG44" s="784"/>
      <c r="DH44" s="784"/>
      <c r="DI44" s="784"/>
      <c r="DJ44" s="784"/>
      <c r="DK44" s="784"/>
      <c r="DL44" s="784"/>
      <c r="DM44" s="784"/>
      <c r="DN44" s="784"/>
      <c r="DO44" s="784"/>
      <c r="DP44" s="784"/>
      <c r="DQ44" s="784"/>
      <c r="DR44" s="784"/>
      <c r="DS44" s="784"/>
      <c r="DT44" s="784"/>
      <c r="DU44" s="784"/>
      <c r="DV44" s="784"/>
      <c r="DW44" s="784"/>
      <c r="DX44" s="784"/>
      <c r="DY44" s="784"/>
      <c r="DZ44" s="784"/>
      <c r="EA44" s="784"/>
      <c r="EB44" s="784"/>
      <c r="EC44" s="784"/>
      <c r="ED44" s="784"/>
      <c r="EE44" s="784"/>
      <c r="EF44" s="784"/>
      <c r="EG44" s="784"/>
      <c r="EH44" s="784"/>
      <c r="EI44" s="784"/>
      <c r="EJ44" s="784"/>
      <c r="EK44" s="784"/>
      <c r="EL44" s="784"/>
      <c r="EM44" s="784"/>
      <c r="EN44" s="784"/>
      <c r="EO44" s="784"/>
      <c r="EP44" s="784"/>
      <c r="EQ44" s="784"/>
      <c r="ER44" s="784"/>
      <c r="ES44" s="784"/>
      <c r="ET44" s="784"/>
      <c r="EU44" s="784"/>
      <c r="EV44" s="784"/>
      <c r="EW44" s="784"/>
      <c r="EX44" s="784"/>
      <c r="EY44" s="784"/>
      <c r="EZ44" s="784"/>
      <c r="FA44" s="784"/>
      <c r="FB44" s="784"/>
      <c r="FC44" s="784"/>
      <c r="FD44" s="784"/>
      <c r="FE44" s="784"/>
      <c r="FF44" s="784"/>
      <c r="FG44" s="784"/>
      <c r="FH44" s="784"/>
      <c r="FI44" s="784"/>
      <c r="FJ44" s="784"/>
      <c r="FK44" s="784"/>
      <c r="FL44" s="784"/>
      <c r="FM44" s="784"/>
      <c r="FN44" s="784"/>
      <c r="FO44" s="784"/>
      <c r="FP44" s="784"/>
      <c r="FQ44" s="784"/>
      <c r="FR44" s="784"/>
      <c r="FS44" s="784"/>
      <c r="FT44" s="784"/>
      <c r="FU44" s="784"/>
      <c r="FV44" s="784"/>
      <c r="FW44" s="784"/>
      <c r="FX44" s="784"/>
      <c r="FY44" s="784"/>
      <c r="FZ44" s="784"/>
      <c r="GA44" s="784"/>
      <c r="GB44" s="784"/>
      <c r="GC44" s="784"/>
      <c r="GD44" s="784"/>
      <c r="GE44" s="784"/>
      <c r="GF44" s="784"/>
      <c r="GG44" s="784"/>
      <c r="GH44" s="784"/>
      <c r="GI44" s="784"/>
      <c r="GJ44" s="784"/>
      <c r="GK44" s="784"/>
      <c r="GL44" s="784"/>
      <c r="GM44" s="784"/>
      <c r="GN44" s="784"/>
    </row>
    <row r="45" spans="1:196" ht="18.75" customHeight="1">
      <c r="A45" s="1143"/>
      <c r="B45" s="766">
        <v>43</v>
      </c>
      <c r="C45" s="767">
        <v>1664</v>
      </c>
      <c r="D45" s="768">
        <v>30291103</v>
      </c>
      <c r="E45" s="768" t="s">
        <v>505</v>
      </c>
      <c r="F45" s="768" t="s">
        <v>506</v>
      </c>
      <c r="G45" s="768" t="s">
        <v>497</v>
      </c>
      <c r="H45" s="768" t="s">
        <v>535</v>
      </c>
      <c r="I45" s="128">
        <v>45197.852083333331</v>
      </c>
      <c r="J45" s="768" t="s">
        <v>498</v>
      </c>
      <c r="K45" s="95" t="s">
        <v>17</v>
      </c>
      <c r="L45" s="769">
        <v>45199</v>
      </c>
      <c r="M45" s="770">
        <v>0.65972222222222221</v>
      </c>
      <c r="N45" s="774" t="s">
        <v>498</v>
      </c>
      <c r="O45" s="772">
        <v>45199</v>
      </c>
      <c r="P45" s="773">
        <v>0.65972222222222221</v>
      </c>
      <c r="Q45" s="771"/>
      <c r="R45" s="774"/>
      <c r="S45" s="774"/>
      <c r="T45" s="294">
        <v>45201</v>
      </c>
      <c r="U45" s="775">
        <v>0.83472222222222225</v>
      </c>
      <c r="V45" s="296" t="s">
        <v>528</v>
      </c>
      <c r="W45" s="688">
        <f t="shared" si="0"/>
        <v>2.1750000000029104</v>
      </c>
      <c r="X45" s="790">
        <v>45202</v>
      </c>
      <c r="Y45" s="770">
        <v>0.78402777777777777</v>
      </c>
      <c r="Z45" s="774" t="s">
        <v>498</v>
      </c>
      <c r="AA45" s="776" t="s">
        <v>1707</v>
      </c>
      <c r="AB45" s="774"/>
      <c r="AC45" s="774"/>
      <c r="AD45" s="774"/>
      <c r="AE45" s="776" t="s">
        <v>1707</v>
      </c>
      <c r="AF45" s="774"/>
      <c r="AG45" s="774"/>
      <c r="AH45" s="774"/>
      <c r="AI45" s="774"/>
      <c r="AJ45" s="691">
        <f t="shared" si="4"/>
        <v>-45201.834722222222</v>
      </c>
      <c r="AK45" s="774"/>
      <c r="AL45" s="774"/>
      <c r="AM45" s="774"/>
      <c r="AN45" s="691">
        <f t="shared" si="1"/>
        <v>-45201.834722222222</v>
      </c>
      <c r="AO45" s="777">
        <v>45455</v>
      </c>
      <c r="AP45" s="778">
        <v>0.64166666666666672</v>
      </c>
      <c r="AQ45" s="698">
        <f t="shared" si="5"/>
        <v>253.80694444444816</v>
      </c>
      <c r="AR45" s="777">
        <v>45455</v>
      </c>
      <c r="AS45" s="778">
        <v>0.64166666666666672</v>
      </c>
      <c r="AT45" s="802" t="s">
        <v>528</v>
      </c>
      <c r="AU45" s="14">
        <f t="shared" si="3"/>
        <v>253.80694444444816</v>
      </c>
      <c r="AV45" s="752"/>
      <c r="AW45" s="752"/>
      <c r="AX45" s="752" t="s">
        <v>9</v>
      </c>
      <c r="AY45" s="752" t="s">
        <v>11</v>
      </c>
      <c r="AZ45" s="752" t="s">
        <v>43</v>
      </c>
      <c r="BA45" s="752" t="s">
        <v>116</v>
      </c>
      <c r="BB45" s="780" t="s">
        <v>1708</v>
      </c>
      <c r="BC45" s="780" t="s">
        <v>1709</v>
      </c>
      <c r="BD45" s="782" t="s">
        <v>1151</v>
      </c>
      <c r="BE45" s="782" t="s">
        <v>89</v>
      </c>
      <c r="BF45" s="782"/>
      <c r="BG45" s="783"/>
      <c r="BH45" s="784"/>
      <c r="BI45" s="784"/>
      <c r="BJ45" s="786"/>
      <c r="BK45" s="46"/>
      <c r="BL45" s="46"/>
      <c r="BM45" s="46"/>
      <c r="BN45" s="46"/>
      <c r="BO45" s="45"/>
      <c r="BP45" s="45"/>
      <c r="BQ45" s="45"/>
      <c r="BR45" s="45"/>
      <c r="BS45" s="786"/>
      <c r="BT45" s="786"/>
      <c r="BU45" s="786"/>
      <c r="BV45" s="783"/>
      <c r="BW45" s="783"/>
      <c r="BX45" s="783"/>
      <c r="BY45" s="786"/>
      <c r="BZ45" s="786"/>
      <c r="CA45" s="786"/>
      <c r="CB45" s="786"/>
      <c r="CC45" s="786"/>
      <c r="CD45" s="786"/>
      <c r="CE45" s="786"/>
      <c r="CF45" s="786"/>
      <c r="CG45" s="786"/>
      <c r="CH45" s="786"/>
      <c r="CI45" s="786"/>
      <c r="CJ45" s="786"/>
      <c r="CK45" s="783"/>
      <c r="CL45" s="783"/>
      <c r="CM45" s="783"/>
      <c r="CN45" s="783"/>
      <c r="CO45" s="786"/>
      <c r="CP45" s="786"/>
      <c r="CQ45" s="786"/>
      <c r="CR45" s="786"/>
      <c r="CS45" s="786"/>
      <c r="CT45" s="786"/>
      <c r="CU45" s="786"/>
      <c r="CV45" s="786"/>
      <c r="CW45" s="783"/>
      <c r="CX45" s="783"/>
      <c r="CY45" s="783"/>
      <c r="CZ45" s="784"/>
      <c r="DA45" s="784"/>
      <c r="DB45" s="784"/>
      <c r="DC45" s="784"/>
      <c r="DD45" s="784"/>
      <c r="DE45" s="784"/>
      <c r="DF45" s="784"/>
      <c r="DG45" s="784"/>
      <c r="DH45" s="784"/>
      <c r="DI45" s="784"/>
      <c r="DJ45" s="784"/>
      <c r="DK45" s="784"/>
      <c r="DL45" s="784"/>
      <c r="DM45" s="784"/>
      <c r="DN45" s="784"/>
      <c r="DO45" s="784"/>
      <c r="DP45" s="784"/>
      <c r="DQ45" s="784"/>
      <c r="DR45" s="784"/>
      <c r="DS45" s="784"/>
      <c r="DT45" s="784"/>
      <c r="DU45" s="784"/>
      <c r="DV45" s="784"/>
      <c r="DW45" s="784"/>
      <c r="DX45" s="784"/>
      <c r="DY45" s="784"/>
      <c r="DZ45" s="784"/>
      <c r="EA45" s="784"/>
      <c r="EB45" s="784"/>
      <c r="EC45" s="784"/>
      <c r="ED45" s="784"/>
      <c r="EE45" s="784"/>
      <c r="EF45" s="784"/>
      <c r="EG45" s="784"/>
      <c r="EH45" s="784"/>
      <c r="EI45" s="784"/>
      <c r="EJ45" s="784"/>
      <c r="EK45" s="784"/>
      <c r="EL45" s="784"/>
      <c r="EM45" s="784"/>
      <c r="EN45" s="784"/>
      <c r="EO45" s="784"/>
      <c r="EP45" s="784"/>
      <c r="EQ45" s="784"/>
      <c r="ER45" s="784"/>
      <c r="ES45" s="784"/>
      <c r="ET45" s="784"/>
      <c r="EU45" s="784"/>
      <c r="EV45" s="784"/>
      <c r="EW45" s="784"/>
      <c r="EX45" s="784"/>
      <c r="EY45" s="784"/>
      <c r="EZ45" s="784"/>
      <c r="FA45" s="784"/>
      <c r="FB45" s="784"/>
      <c r="FC45" s="784"/>
      <c r="FD45" s="784"/>
      <c r="FE45" s="784"/>
      <c r="FF45" s="784"/>
      <c r="FG45" s="784"/>
      <c r="FH45" s="784"/>
      <c r="FI45" s="784"/>
      <c r="FJ45" s="784"/>
      <c r="FK45" s="784"/>
      <c r="FL45" s="784"/>
      <c r="FM45" s="784"/>
      <c r="FN45" s="784"/>
      <c r="FO45" s="784"/>
      <c r="FP45" s="784"/>
      <c r="FQ45" s="784"/>
      <c r="FR45" s="784"/>
      <c r="FS45" s="784"/>
      <c r="FT45" s="784"/>
      <c r="FU45" s="784"/>
      <c r="FV45" s="784"/>
      <c r="FW45" s="784"/>
      <c r="FX45" s="784"/>
      <c r="FY45" s="784"/>
      <c r="FZ45" s="784"/>
      <c r="GA45" s="784"/>
      <c r="GB45" s="784"/>
      <c r="GC45" s="784"/>
      <c r="GD45" s="784"/>
      <c r="GE45" s="784"/>
      <c r="GF45" s="784"/>
      <c r="GG45" s="784"/>
      <c r="GH45" s="784"/>
      <c r="GI45" s="784"/>
      <c r="GJ45" s="784"/>
      <c r="GK45" s="784"/>
      <c r="GL45" s="784"/>
      <c r="GM45" s="784"/>
      <c r="GN45" s="784"/>
    </row>
    <row r="46" spans="1:196" ht="15" customHeight="1">
      <c r="I46"/>
      <c r="BC46" s="786"/>
      <c r="BD46"/>
      <c r="BE46"/>
      <c r="BF46"/>
      <c r="BG46" s="804"/>
      <c r="BH46" s="44"/>
      <c r="BI46" s="786"/>
      <c r="BJ46" s="786"/>
      <c r="BK46" s="47" t="s">
        <v>0</v>
      </c>
      <c r="BL46" s="29" t="s">
        <v>5</v>
      </c>
      <c r="BM46" s="30" t="s">
        <v>8</v>
      </c>
      <c r="BN46" s="31" t="s">
        <v>443</v>
      </c>
      <c r="BO46" s="45"/>
      <c r="BP46" s="45"/>
      <c r="BQ46" s="45"/>
      <c r="BR46" s="45"/>
      <c r="BS46" s="786"/>
      <c r="BT46" s="786"/>
      <c r="BU46" s="783"/>
      <c r="BV46" s="783"/>
      <c r="BW46" s="783"/>
      <c r="BX46" s="786"/>
      <c r="BY46" s="786"/>
      <c r="BZ46" s="786"/>
      <c r="CA46" s="786"/>
      <c r="CB46" s="786"/>
      <c r="CC46" s="786"/>
      <c r="CD46" s="786"/>
      <c r="CE46" s="784"/>
      <c r="CF46" s="786"/>
      <c r="CG46" s="786"/>
      <c r="CH46" s="786"/>
      <c r="CI46" s="786"/>
      <c r="CJ46" s="786"/>
      <c r="CK46" s="784"/>
      <c r="CL46" s="784"/>
      <c r="CM46" s="784"/>
      <c r="CN46" s="786"/>
      <c r="CO46" s="786"/>
      <c r="CP46" s="786"/>
      <c r="CQ46" s="786"/>
      <c r="CR46" s="786"/>
      <c r="CS46" s="786"/>
      <c r="CT46" s="786"/>
      <c r="CU46" s="786"/>
      <c r="CV46" s="783"/>
      <c r="CW46" s="783"/>
      <c r="CX46" s="783"/>
      <c r="CY46" s="78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c r="EQ46" s="44"/>
      <c r="ER46" s="44"/>
      <c r="ES46" s="44"/>
      <c r="ET46" s="44"/>
      <c r="EU46" s="44"/>
      <c r="EV46" s="44"/>
      <c r="EW46" s="44"/>
      <c r="EX46" s="44"/>
      <c r="EY46" s="44"/>
      <c r="EZ46" s="44"/>
      <c r="FA46" s="44"/>
      <c r="FB46" s="44"/>
      <c r="FC46" s="44"/>
      <c r="FD46" s="44"/>
      <c r="FE46" s="44"/>
      <c r="FF46" s="44"/>
      <c r="FG46" s="44"/>
      <c r="FH46" s="44"/>
      <c r="FI46" s="44"/>
      <c r="FJ46" s="44"/>
      <c r="FK46" s="44"/>
      <c r="FL46" s="44"/>
      <c r="FM46" s="44"/>
      <c r="FN46" s="44"/>
      <c r="FO46" s="44"/>
      <c r="FP46" s="44"/>
      <c r="FQ46" s="44"/>
      <c r="FR46" s="44"/>
      <c r="FS46" s="44"/>
      <c r="FT46" s="44"/>
      <c r="FU46" s="44"/>
      <c r="FV46" s="44"/>
      <c r="FW46" s="44"/>
      <c r="FX46" s="44"/>
      <c r="FY46" s="44"/>
      <c r="FZ46" s="44"/>
      <c r="GA46" s="44"/>
      <c r="GB46" s="44"/>
      <c r="GC46" s="44"/>
      <c r="GD46" s="44"/>
      <c r="GE46" s="44"/>
      <c r="GF46" s="44"/>
      <c r="GG46" s="804"/>
      <c r="GH46" s="804"/>
      <c r="GI46" s="804"/>
      <c r="GJ46" s="804"/>
      <c r="GK46" s="804"/>
      <c r="GL46" s="804"/>
      <c r="GM46" s="804"/>
      <c r="GN46" s="804"/>
    </row>
    <row r="47" spans="1:196" ht="15.75">
      <c r="I47"/>
      <c r="BC47" s="786"/>
      <c r="BD47"/>
      <c r="BE47"/>
      <c r="BF47"/>
      <c r="BG47" s="804"/>
      <c r="BH47" s="44"/>
      <c r="BI47" s="784"/>
      <c r="BJ47" s="784"/>
      <c r="BK47" s="48">
        <v>15</v>
      </c>
      <c r="BL47" s="41">
        <v>1</v>
      </c>
      <c r="BM47" s="41">
        <v>2</v>
      </c>
      <c r="BN47" s="41">
        <v>6</v>
      </c>
      <c r="BO47" s="45"/>
      <c r="BP47" s="45"/>
      <c r="BQ47" s="45"/>
      <c r="BR47" s="45"/>
      <c r="BS47" s="784"/>
      <c r="BT47" s="786"/>
      <c r="BU47" s="783"/>
      <c r="BV47" s="783"/>
      <c r="BW47" s="783"/>
      <c r="BX47" s="786"/>
      <c r="BY47" s="786"/>
      <c r="BZ47" s="786"/>
      <c r="CA47" s="786"/>
      <c r="CB47" s="786"/>
      <c r="CC47" s="784"/>
      <c r="CD47" s="784"/>
      <c r="CE47" s="786"/>
      <c r="CF47" s="786"/>
      <c r="CG47" s="786"/>
      <c r="CH47" s="786"/>
      <c r="CI47" s="786"/>
      <c r="CJ47" s="786"/>
      <c r="CK47" s="786"/>
      <c r="CL47" s="786"/>
      <c r="CM47" s="786"/>
      <c r="CN47" s="784"/>
      <c r="CO47" s="784"/>
      <c r="CP47" s="784"/>
      <c r="CQ47" s="786"/>
      <c r="CR47" s="786"/>
      <c r="CS47" s="786"/>
      <c r="CT47" s="786"/>
      <c r="CU47" s="786"/>
      <c r="CV47" s="783"/>
      <c r="CW47" s="783"/>
      <c r="CX47" s="783"/>
      <c r="CY47" s="784"/>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c r="EQ47" s="44"/>
      <c r="ER47" s="44"/>
      <c r="ES47" s="44"/>
      <c r="ET47" s="44"/>
      <c r="EU47" s="44"/>
      <c r="EV47" s="44"/>
      <c r="EW47" s="44"/>
      <c r="EX47" s="44"/>
      <c r="EY47" s="44"/>
      <c r="EZ47" s="44"/>
      <c r="FA47" s="44"/>
      <c r="FB47" s="44"/>
      <c r="FC47" s="44"/>
      <c r="FD47" s="44"/>
      <c r="FE47" s="44"/>
      <c r="FF47" s="44"/>
      <c r="FG47" s="44"/>
      <c r="FH47" s="44"/>
      <c r="FI47" s="44"/>
      <c r="FJ47" s="44"/>
      <c r="FK47" s="44"/>
      <c r="FL47" s="44"/>
      <c r="FM47" s="44"/>
      <c r="FN47" s="44"/>
      <c r="FO47" s="44"/>
      <c r="FP47" s="44"/>
      <c r="FQ47" s="44"/>
      <c r="FR47" s="44"/>
      <c r="FS47" s="44"/>
      <c r="FT47" s="44"/>
      <c r="FU47" s="44"/>
      <c r="FV47" s="44"/>
      <c r="FW47" s="44"/>
      <c r="FX47" s="44"/>
      <c r="FY47" s="44"/>
      <c r="FZ47" s="44"/>
      <c r="GA47" s="44"/>
      <c r="GB47" s="44"/>
      <c r="GC47" s="44"/>
      <c r="GD47" s="44"/>
      <c r="GE47" s="44"/>
      <c r="GF47" s="44"/>
      <c r="GG47" s="804"/>
      <c r="GH47" s="804"/>
      <c r="GI47" s="804"/>
      <c r="GJ47" s="804"/>
      <c r="GK47" s="804"/>
      <c r="GL47" s="804"/>
      <c r="GM47" s="804"/>
      <c r="GN47" s="804"/>
    </row>
    <row r="48" spans="1:196" ht="15.75">
      <c r="I48"/>
      <c r="BC48" s="786"/>
      <c r="BD48"/>
      <c r="BE48"/>
      <c r="BF48"/>
      <c r="BG48" s="804"/>
      <c r="BH48" s="44"/>
      <c r="BI48" s="786"/>
      <c r="BJ48" s="786"/>
      <c r="BK48" s="797">
        <f>BK47/BL44</f>
        <v>0.625</v>
      </c>
      <c r="BL48" s="798">
        <f>BL47/BL44</f>
        <v>4.1666666666666664E-2</v>
      </c>
      <c r="BM48" s="798">
        <f>BM47/BL44</f>
        <v>8.3333333333333329E-2</v>
      </c>
      <c r="BN48" s="798">
        <f>BN47/BL44</f>
        <v>0.25</v>
      </c>
      <c r="BO48" s="45"/>
      <c r="BP48" s="45"/>
      <c r="BQ48" s="45"/>
      <c r="BR48" s="45"/>
      <c r="BS48" s="786"/>
      <c r="BT48" s="786"/>
      <c r="BU48" s="783"/>
      <c r="BV48" s="783"/>
      <c r="BW48" s="783"/>
      <c r="BX48" s="786"/>
      <c r="BY48" s="786"/>
      <c r="BZ48" s="786"/>
      <c r="CA48" s="786"/>
      <c r="CB48" s="786"/>
      <c r="CC48" s="786"/>
      <c r="CD48" s="786"/>
      <c r="CE48" s="786"/>
      <c r="CF48" s="786"/>
      <c r="CG48" s="786"/>
      <c r="CH48" s="786"/>
      <c r="CI48" s="786"/>
      <c r="CJ48" s="786"/>
      <c r="CK48" s="786"/>
      <c r="CL48" s="786"/>
      <c r="CM48" s="786"/>
      <c r="CN48" s="786"/>
      <c r="CO48" s="786"/>
      <c r="CP48" s="786"/>
      <c r="CQ48" s="786"/>
      <c r="CR48" s="786"/>
      <c r="CS48" s="786"/>
      <c r="CT48" s="786"/>
      <c r="CU48" s="786"/>
      <c r="CV48" s="783"/>
      <c r="CW48" s="783"/>
      <c r="CX48" s="783"/>
      <c r="CY48" s="78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c r="EQ48" s="44"/>
      <c r="ER48" s="44"/>
      <c r="ES48" s="44"/>
      <c r="ET48" s="44"/>
      <c r="EU48" s="44"/>
      <c r="EV48" s="44"/>
      <c r="EW48" s="44"/>
      <c r="EX48" s="44"/>
      <c r="EY48" s="44"/>
      <c r="EZ48" s="44"/>
      <c r="FA48" s="44"/>
      <c r="FB48" s="44"/>
      <c r="FC48" s="44"/>
      <c r="FD48" s="44"/>
      <c r="FE48" s="44"/>
      <c r="FF48" s="44"/>
      <c r="FG48" s="44"/>
      <c r="FH48" s="44"/>
      <c r="FI48" s="44"/>
      <c r="FJ48" s="44"/>
      <c r="FK48" s="44"/>
      <c r="FL48" s="44"/>
      <c r="FM48" s="44"/>
      <c r="FN48" s="44"/>
      <c r="FO48" s="44"/>
      <c r="FP48" s="44"/>
      <c r="FQ48" s="44"/>
      <c r="FR48" s="44"/>
      <c r="FS48" s="44"/>
      <c r="FT48" s="44"/>
      <c r="FU48" s="44"/>
      <c r="FV48" s="44"/>
      <c r="FW48" s="44"/>
      <c r="FX48" s="44"/>
      <c r="FY48" s="44"/>
      <c r="FZ48" s="44"/>
      <c r="GA48" s="44"/>
      <c r="GB48" s="44"/>
      <c r="GC48" s="44"/>
      <c r="GD48" s="44"/>
      <c r="GE48" s="44"/>
      <c r="GF48" s="44"/>
      <c r="GG48" s="804"/>
      <c r="GH48" s="804"/>
      <c r="GI48" s="804"/>
      <c r="GJ48" s="804"/>
      <c r="GK48" s="804"/>
      <c r="GL48" s="804"/>
      <c r="GM48" s="804"/>
      <c r="GN48" s="804"/>
    </row>
    <row r="49" spans="1:196" ht="16.5" thickBot="1">
      <c r="I49"/>
      <c r="BC49" s="783"/>
      <c r="BD49"/>
      <c r="BE49"/>
      <c r="BF49"/>
      <c r="BG49" s="804"/>
      <c r="BH49" s="44"/>
      <c r="BI49" s="786"/>
      <c r="BJ49" s="786"/>
      <c r="BK49" s="44"/>
      <c r="BL49" s="44"/>
      <c r="BM49" s="44"/>
      <c r="BN49" s="44"/>
      <c r="BO49" s="45"/>
      <c r="BP49" s="45"/>
      <c r="BQ49" s="45"/>
      <c r="BR49" s="45"/>
      <c r="BS49" s="786"/>
      <c r="BT49" s="786"/>
      <c r="BU49" s="783"/>
      <c r="BV49" s="783"/>
      <c r="BW49" s="783"/>
      <c r="BX49" s="786"/>
      <c r="BY49" s="786"/>
      <c r="BZ49" s="786"/>
      <c r="CA49" s="786"/>
      <c r="CB49" s="786"/>
      <c r="CC49" s="786"/>
      <c r="CD49" s="786"/>
      <c r="CE49" s="786"/>
      <c r="CF49" s="786"/>
      <c r="CG49" s="786"/>
      <c r="CH49" s="786"/>
      <c r="CI49" s="786"/>
      <c r="CJ49" s="786"/>
      <c r="CK49" s="786"/>
      <c r="CL49" s="786"/>
      <c r="CM49" s="786"/>
      <c r="CN49" s="786"/>
      <c r="CO49" s="786"/>
      <c r="CP49" s="786"/>
      <c r="CQ49" s="786"/>
      <c r="CR49" s="786"/>
      <c r="CS49" s="786"/>
      <c r="CT49" s="786"/>
      <c r="CU49" s="786"/>
      <c r="CV49" s="786"/>
      <c r="CW49" s="786"/>
      <c r="CX49" s="786"/>
      <c r="CY49" s="784"/>
      <c r="CZ49" s="44"/>
      <c r="DA49" s="44"/>
      <c r="DB49" s="44"/>
      <c r="DC49" s="44"/>
      <c r="DD49" s="44"/>
      <c r="DE49" s="44"/>
      <c r="DF49" s="44"/>
      <c r="DG49" s="44"/>
      <c r="DH49" s="44"/>
      <c r="DI49" s="44"/>
      <c r="DJ49" s="44"/>
      <c r="DK49" s="44"/>
      <c r="DL49" s="44"/>
      <c r="DM49" s="44"/>
      <c r="DN49" s="44"/>
      <c r="DO49" s="44"/>
      <c r="DP49" s="44"/>
      <c r="DQ49" s="44"/>
      <c r="DR49" s="44"/>
      <c r="DS49" s="44"/>
      <c r="DT49" s="44"/>
      <c r="DU49" s="44"/>
      <c r="DV49" s="44"/>
      <c r="DW49" s="44"/>
      <c r="DX49" s="44"/>
      <c r="DY49" s="44"/>
      <c r="DZ49" s="44"/>
      <c r="EA49" s="44"/>
      <c r="EB49" s="44"/>
      <c r="EC49" s="44"/>
      <c r="ED49" s="44"/>
      <c r="EE49" s="44"/>
      <c r="EF49" s="44"/>
      <c r="EG49" s="44"/>
      <c r="EH49" s="44"/>
      <c r="EI49" s="44"/>
      <c r="EJ49" s="44"/>
      <c r="EK49" s="44"/>
      <c r="EL49" s="44"/>
      <c r="EM49" s="44"/>
      <c r="EN49" s="44"/>
      <c r="EO49" s="44"/>
      <c r="EP49" s="44"/>
      <c r="EQ49" s="44"/>
      <c r="ER49" s="44"/>
      <c r="ES49" s="44"/>
      <c r="ET49" s="44"/>
      <c r="EU49" s="44"/>
      <c r="EV49" s="44"/>
      <c r="EW49" s="44"/>
      <c r="EX49" s="44"/>
      <c r="EY49" s="44"/>
      <c r="EZ49" s="44"/>
      <c r="FA49" s="44"/>
      <c r="FB49" s="44"/>
      <c r="FC49" s="44"/>
      <c r="FD49" s="44"/>
      <c r="FE49" s="44"/>
      <c r="FF49" s="44"/>
      <c r="FG49" s="44"/>
      <c r="FH49" s="44"/>
      <c r="FI49" s="44"/>
      <c r="FJ49" s="44"/>
      <c r="FK49" s="44"/>
      <c r="FL49" s="44"/>
      <c r="FM49" s="44"/>
      <c r="FN49" s="44"/>
      <c r="FO49" s="44"/>
      <c r="FP49" s="44"/>
      <c r="FQ49" s="44"/>
      <c r="FR49" s="44"/>
      <c r="FS49" s="44"/>
      <c r="FT49" s="44"/>
      <c r="FU49" s="44"/>
      <c r="FV49" s="44"/>
      <c r="FW49" s="44"/>
      <c r="FX49" s="44"/>
      <c r="FY49" s="44"/>
      <c r="FZ49" s="44"/>
      <c r="GA49" s="44"/>
      <c r="GB49" s="44"/>
      <c r="GC49" s="44"/>
      <c r="GD49" s="44"/>
      <c r="GE49" s="44"/>
      <c r="GF49" s="44"/>
      <c r="GG49" s="804"/>
      <c r="GH49" s="804"/>
      <c r="GI49" s="804"/>
      <c r="GJ49" s="804"/>
      <c r="GK49" s="804"/>
      <c r="GL49" s="804"/>
      <c r="GM49" s="804"/>
      <c r="GN49" s="804"/>
    </row>
    <row r="50" spans="1:196" ht="73.5" customHeight="1" thickBot="1">
      <c r="A50" s="383" t="s">
        <v>1152</v>
      </c>
      <c r="B50" s="670">
        <v>4</v>
      </c>
      <c r="C50" s="805"/>
      <c r="D50" s="152" t="s">
        <v>446</v>
      </c>
      <c r="E50" s="141">
        <v>14</v>
      </c>
      <c r="F50" s="160">
        <f>E50/E55</f>
        <v>0.5</v>
      </c>
      <c r="I50" s="1134" t="s">
        <v>451</v>
      </c>
      <c r="J50" s="302" t="s">
        <v>503</v>
      </c>
      <c r="K50" s="141">
        <v>1</v>
      </c>
      <c r="BC50" s="783"/>
      <c r="BD50"/>
      <c r="BE50"/>
      <c r="BF50"/>
      <c r="BG50" s="804"/>
      <c r="BH50" s="44"/>
      <c r="BI50" s="786"/>
      <c r="BJ50" s="786"/>
      <c r="BK50" s="51" t="s">
        <v>448</v>
      </c>
      <c r="BL50" s="32">
        <v>5</v>
      </c>
      <c r="BM50" s="799">
        <f>BL50/BL53</f>
        <v>0.20833333333333334</v>
      </c>
      <c r="BN50" s="44"/>
      <c r="BO50" s="45"/>
      <c r="BP50" s="45"/>
      <c r="BQ50" s="45"/>
      <c r="BR50" s="45"/>
      <c r="BS50" s="786"/>
      <c r="BT50" s="786"/>
      <c r="BU50" s="783"/>
      <c r="BV50" s="783"/>
      <c r="BW50" s="783"/>
      <c r="BX50" s="786"/>
      <c r="BY50" s="786"/>
      <c r="BZ50" s="786"/>
      <c r="CA50" s="786"/>
      <c r="CB50" s="786"/>
      <c r="CC50" s="786"/>
      <c r="CD50" s="786"/>
      <c r="CE50" s="786"/>
      <c r="CF50" s="786"/>
      <c r="CG50" s="786"/>
      <c r="CH50" s="786"/>
      <c r="CI50" s="786"/>
      <c r="CJ50" s="786"/>
      <c r="CK50" s="786"/>
      <c r="CL50" s="786"/>
      <c r="CM50" s="786"/>
      <c r="CN50" s="786"/>
      <c r="CO50" s="786"/>
      <c r="CP50" s="786"/>
      <c r="CQ50" s="786"/>
      <c r="CR50" s="786"/>
      <c r="CS50" s="786"/>
      <c r="CT50" s="786"/>
      <c r="CU50" s="786"/>
      <c r="CV50" s="786"/>
      <c r="CW50" s="786"/>
      <c r="CX50" s="786"/>
      <c r="CY50" s="783"/>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F50" s="44"/>
      <c r="FG50" s="44"/>
      <c r="FH50" s="44"/>
      <c r="FI50" s="44"/>
      <c r="FJ50" s="44"/>
      <c r="FK50" s="44"/>
      <c r="FL50" s="44"/>
      <c r="FM50" s="44"/>
      <c r="FN50" s="44"/>
      <c r="FO50" s="44"/>
      <c r="FP50" s="44"/>
      <c r="FQ50" s="44"/>
      <c r="FR50" s="44"/>
      <c r="FS50" s="44"/>
      <c r="FT50" s="44"/>
      <c r="FU50" s="44"/>
      <c r="FV50" s="44"/>
      <c r="FW50" s="44"/>
      <c r="FX50" s="44"/>
      <c r="FY50" s="44"/>
      <c r="FZ50" s="44"/>
      <c r="GA50" s="44"/>
      <c r="GB50" s="44"/>
      <c r="GC50" s="44"/>
      <c r="GD50" s="44"/>
      <c r="GE50" s="44"/>
      <c r="GF50" s="44"/>
      <c r="GG50" s="804"/>
      <c r="GH50" s="804"/>
      <c r="GI50" s="804"/>
      <c r="GJ50" s="804"/>
      <c r="GK50" s="804"/>
      <c r="GL50" s="804"/>
      <c r="GM50" s="804"/>
      <c r="GN50" s="804"/>
    </row>
    <row r="51" spans="1:196" ht="22.5" customHeight="1">
      <c r="A51" s="857" t="s">
        <v>1154</v>
      </c>
      <c r="B51" s="858">
        <v>19</v>
      </c>
      <c r="C51" s="805"/>
      <c r="D51" s="156" t="s">
        <v>445</v>
      </c>
      <c r="E51" s="141">
        <v>5</v>
      </c>
      <c r="F51" s="160">
        <f>E51/E55</f>
        <v>0.17857142857142858</v>
      </c>
      <c r="G51" s="804"/>
      <c r="H51" s="804"/>
      <c r="I51" s="1136"/>
      <c r="J51" s="302" t="s">
        <v>1710</v>
      </c>
      <c r="K51" s="141">
        <v>1</v>
      </c>
      <c r="L51" s="65"/>
      <c r="M51" s="804"/>
      <c r="N51" s="804"/>
      <c r="O51" s="806"/>
      <c r="P51" s="65"/>
      <c r="Q51" s="804"/>
      <c r="R51" s="804"/>
      <c r="S51" s="65"/>
      <c r="T51" s="150" t="s">
        <v>440</v>
      </c>
      <c r="U51" s="150" t="s">
        <v>441</v>
      </c>
      <c r="V51" s="807" t="s">
        <v>442</v>
      </c>
      <c r="W51" s="808" t="s">
        <v>0</v>
      </c>
      <c r="X51" s="809" t="s">
        <v>5</v>
      </c>
      <c r="Y51" s="810" t="s">
        <v>8</v>
      </c>
      <c r="Z51" s="811" t="s">
        <v>443</v>
      </c>
      <c r="AA51" s="150" t="s">
        <v>444</v>
      </c>
      <c r="AB51" s="44"/>
      <c r="AC51" s="1144" t="s">
        <v>456</v>
      </c>
      <c r="AD51" s="1145"/>
      <c r="AE51" s="812" t="s">
        <v>457</v>
      </c>
      <c r="AF51" s="813" t="s">
        <v>458</v>
      </c>
      <c r="AG51" s="813" t="s">
        <v>457</v>
      </c>
      <c r="AH51" s="814" t="s">
        <v>444</v>
      </c>
      <c r="AI51" s="786"/>
      <c r="AJ51" s="786"/>
      <c r="AK51" s="786"/>
      <c r="AL51" s="786"/>
      <c r="AM51" s="786"/>
      <c r="AN51" s="155" t="s">
        <v>459</v>
      </c>
      <c r="AO51" s="155" t="s">
        <v>460</v>
      </c>
      <c r="AP51" s="155" t="s">
        <v>461</v>
      </c>
      <c r="AQ51" s="155" t="s">
        <v>462</v>
      </c>
      <c r="AR51" s="155" t="s">
        <v>463</v>
      </c>
      <c r="AS51" s="786"/>
      <c r="AT51" s="786"/>
      <c r="AU51" s="786"/>
      <c r="AV51" s="786"/>
      <c r="AW51" s="1134" t="s">
        <v>451</v>
      </c>
      <c r="AX51" s="302" t="s">
        <v>503</v>
      </c>
      <c r="AY51" s="815">
        <v>1</v>
      </c>
      <c r="AZ51" s="92">
        <v>2.0499999999999998</v>
      </c>
      <c r="BA51" s="846"/>
      <c r="BB51" s="846"/>
      <c r="BC51" s="846"/>
      <c r="BD51" s="861"/>
      <c r="BE51" s="861"/>
      <c r="BF51" s="862"/>
      <c r="BG51" s="862"/>
      <c r="BH51" s="804"/>
      <c r="BI51" s="804"/>
      <c r="BJ51" s="804"/>
      <c r="BK51" s="48" t="s">
        <v>449</v>
      </c>
      <c r="BL51" s="41">
        <v>18</v>
      </c>
      <c r="BM51" s="798">
        <f>BL51/BL53</f>
        <v>0.75</v>
      </c>
      <c r="BN51" s="52"/>
      <c r="BO51" s="45"/>
      <c r="BP51" s="45"/>
      <c r="BQ51" s="45"/>
      <c r="BR51" s="45"/>
      <c r="BS51" s="786"/>
      <c r="BT51" s="786"/>
      <c r="BU51" s="783"/>
      <c r="BV51" s="783"/>
      <c r="BW51" s="783"/>
      <c r="BX51" s="786"/>
      <c r="BY51" s="786"/>
      <c r="BZ51" s="786"/>
      <c r="CA51" s="786"/>
      <c r="CB51" s="786"/>
      <c r="CC51" s="786"/>
      <c r="CD51" s="786"/>
      <c r="CE51" s="786"/>
      <c r="CF51" s="786"/>
      <c r="CG51" s="786"/>
      <c r="CH51" s="786"/>
      <c r="CI51" s="786"/>
      <c r="CJ51" s="786"/>
      <c r="CK51" s="786"/>
      <c r="CL51" s="786"/>
      <c r="CM51" s="786"/>
      <c r="CN51" s="786"/>
      <c r="CO51" s="786"/>
      <c r="CP51" s="786"/>
      <c r="CQ51" s="786"/>
      <c r="CR51" s="786"/>
      <c r="CS51" s="786"/>
      <c r="CT51" s="786"/>
      <c r="CU51" s="786"/>
      <c r="CV51" s="786"/>
      <c r="CW51" s="786"/>
      <c r="CX51" s="786"/>
      <c r="CY51" s="4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F51" s="44"/>
      <c r="FG51" s="44"/>
      <c r="FH51" s="44"/>
      <c r="FI51" s="44"/>
      <c r="FJ51" s="44"/>
      <c r="FK51" s="44"/>
      <c r="FL51" s="44"/>
      <c r="FM51" s="44"/>
      <c r="FN51" s="44"/>
      <c r="FO51" s="44"/>
      <c r="FP51" s="44"/>
      <c r="FQ51" s="44"/>
      <c r="FR51" s="44"/>
      <c r="FS51" s="44"/>
      <c r="FT51" s="44"/>
      <c r="FU51" s="44"/>
      <c r="FV51" s="44"/>
      <c r="FW51" s="44"/>
      <c r="FX51" s="44"/>
      <c r="FY51" s="44"/>
      <c r="FZ51" s="44"/>
      <c r="GA51" s="44"/>
      <c r="GB51" s="44"/>
      <c r="GC51" s="44"/>
      <c r="GD51" s="44"/>
      <c r="GE51" s="44"/>
      <c r="GF51" s="44"/>
      <c r="GG51" s="804"/>
      <c r="GH51" s="804"/>
      <c r="GI51" s="804"/>
      <c r="GJ51" s="804"/>
      <c r="GK51" s="804"/>
      <c r="GL51" s="804"/>
      <c r="GM51" s="804"/>
      <c r="GN51" s="804"/>
    </row>
    <row r="52" spans="1:196" ht="15.75">
      <c r="A52" s="857" t="s">
        <v>1156</v>
      </c>
      <c r="B52" s="858">
        <v>9</v>
      </c>
      <c r="C52" s="805"/>
      <c r="D52" s="157" t="s">
        <v>467</v>
      </c>
      <c r="E52" s="141">
        <v>7</v>
      </c>
      <c r="F52" s="160">
        <f>E52/E55</f>
        <v>0.25</v>
      </c>
      <c r="G52" s="804"/>
      <c r="H52" s="804"/>
      <c r="I52" s="1136"/>
      <c r="J52" s="302" t="s">
        <v>1711</v>
      </c>
      <c r="K52" s="141">
        <v>2</v>
      </c>
      <c r="L52" s="65"/>
      <c r="P52" s="65"/>
      <c r="S52" s="65"/>
      <c r="T52" s="155" t="s">
        <v>817</v>
      </c>
      <c r="U52" s="1072">
        <v>8</v>
      </c>
      <c r="V52" s="1137">
        <f>U52/U56</f>
        <v>0.18604651162790697</v>
      </c>
      <c r="W52" s="141">
        <v>5</v>
      </c>
      <c r="X52" s="141">
        <v>1</v>
      </c>
      <c r="Y52" s="141"/>
      <c r="Z52" s="141">
        <v>3</v>
      </c>
      <c r="AA52" s="1072">
        <f>W52+X52+Y52+Z52</f>
        <v>9</v>
      </c>
      <c r="AB52" s="44"/>
      <c r="AC52" s="155" t="s">
        <v>817</v>
      </c>
      <c r="AD52" s="817">
        <v>2</v>
      </c>
      <c r="AE52" s="818">
        <f>AD52/AD54</f>
        <v>0.125</v>
      </c>
      <c r="AF52" s="817">
        <v>6</v>
      </c>
      <c r="AG52" s="818">
        <f>AF52/AF54</f>
        <v>0.22222222222222221</v>
      </c>
      <c r="AH52" s="819">
        <f>AD52+AF52</f>
        <v>8</v>
      </c>
      <c r="AI52" s="786"/>
      <c r="AJ52" s="786"/>
      <c r="AK52" s="786"/>
      <c r="AL52" s="786"/>
      <c r="AM52" s="786"/>
      <c r="AN52" s="1131">
        <f>AO52+AP52+AQ52+AQ53+AP53+AO53+AO54+AP54+AQ54</f>
        <v>0</v>
      </c>
      <c r="AO52" s="141"/>
      <c r="AP52" s="141"/>
      <c r="AQ52" s="141"/>
      <c r="AR52" s="155" t="s">
        <v>817</v>
      </c>
      <c r="AS52" s="786"/>
      <c r="AT52" s="786"/>
      <c r="AU52" s="786"/>
      <c r="AV52" s="786"/>
      <c r="AW52" s="1136"/>
      <c r="AX52" s="302" t="s">
        <v>1710</v>
      </c>
      <c r="AY52" s="815">
        <v>1</v>
      </c>
      <c r="AZ52" s="92">
        <v>253.8</v>
      </c>
      <c r="BA52" s="86" t="s">
        <v>1544</v>
      </c>
      <c r="BB52" s="86" t="s">
        <v>1544</v>
      </c>
      <c r="BC52" s="86" t="s">
        <v>1544</v>
      </c>
      <c r="BD52" s="86" t="s">
        <v>1544</v>
      </c>
      <c r="BE52" s="86" t="s">
        <v>1544</v>
      </c>
      <c r="BF52" s="86" t="s">
        <v>1544</v>
      </c>
      <c r="BG52" s="86" t="s">
        <v>1544</v>
      </c>
      <c r="BH52"/>
      <c r="BI52"/>
      <c r="BJ52"/>
      <c r="BK52" s="48" t="s">
        <v>450</v>
      </c>
      <c r="BL52" s="41">
        <v>1</v>
      </c>
      <c r="BM52" s="798">
        <f>BL52/BL53</f>
        <v>4.1666666666666664E-2</v>
      </c>
      <c r="BN52" s="52"/>
      <c r="BO52" s="45"/>
      <c r="BP52" s="45"/>
      <c r="BQ52" s="45"/>
      <c r="BR52" s="45"/>
      <c r="BS52" s="786"/>
      <c r="BT52" s="786"/>
      <c r="BU52" s="786"/>
      <c r="BV52" s="786"/>
      <c r="BW52" s="786"/>
      <c r="BX52" s="786"/>
      <c r="BY52" s="786"/>
      <c r="BZ52" s="786"/>
      <c r="CA52" s="786"/>
      <c r="CB52" s="786"/>
      <c r="CC52" s="786"/>
      <c r="CD52" s="786"/>
      <c r="CE52" s="786"/>
      <c r="CF52" s="786"/>
      <c r="CG52" s="786"/>
      <c r="CH52" s="786"/>
      <c r="CI52" s="786"/>
      <c r="CJ52" s="786"/>
      <c r="CK52" s="786"/>
      <c r="CL52" s="786"/>
      <c r="CM52" s="786"/>
      <c r="CN52" s="786"/>
      <c r="CO52" s="786"/>
      <c r="CP52" s="786"/>
      <c r="CQ52" s="786"/>
      <c r="CR52" s="786"/>
      <c r="CS52" s="786"/>
      <c r="CT52" s="786"/>
      <c r="CU52" s="786"/>
      <c r="CV52" s="786"/>
      <c r="CW52" s="786"/>
      <c r="CX52" s="786"/>
      <c r="CY52" s="44"/>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c r="EQ52" s="44"/>
      <c r="ER52" s="44"/>
      <c r="ES52" s="44"/>
      <c r="ET52" s="44"/>
      <c r="EU52" s="44"/>
      <c r="EV52" s="44"/>
      <c r="EW52" s="44"/>
      <c r="EX52" s="44"/>
      <c r="EY52" s="44"/>
      <c r="EZ52" s="44"/>
      <c r="FA52" s="44"/>
      <c r="FB52" s="44"/>
      <c r="FC52" s="44"/>
      <c r="FD52" s="44"/>
      <c r="FE52" s="44"/>
      <c r="FF52" s="44"/>
      <c r="FG52" s="44"/>
      <c r="FH52" s="44"/>
      <c r="FI52" s="44"/>
      <c r="FJ52" s="44"/>
      <c r="FK52" s="44"/>
      <c r="FL52" s="44"/>
      <c r="FM52" s="44"/>
      <c r="FN52" s="44"/>
      <c r="FO52" s="44"/>
      <c r="FP52" s="44"/>
      <c r="FQ52" s="44"/>
      <c r="FR52" s="44"/>
      <c r="FS52" s="44"/>
      <c r="FT52" s="44"/>
      <c r="FU52" s="44"/>
      <c r="FV52" s="44"/>
      <c r="FW52" s="44"/>
      <c r="FX52" s="44"/>
      <c r="FY52" s="44"/>
      <c r="FZ52" s="44"/>
      <c r="GA52" s="44"/>
      <c r="GB52" s="44"/>
      <c r="GC52" s="44"/>
      <c r="GD52" s="44"/>
      <c r="GE52" s="44"/>
      <c r="GF52" s="44"/>
      <c r="GG52" s="804"/>
      <c r="GH52" s="804"/>
      <c r="GI52" s="804"/>
      <c r="GJ52" s="804"/>
      <c r="GK52" s="804"/>
      <c r="GL52" s="804"/>
      <c r="GM52" s="804"/>
      <c r="GN52" s="804"/>
    </row>
    <row r="53" spans="1:196" ht="15" customHeight="1">
      <c r="A53" s="857" t="s">
        <v>1158</v>
      </c>
      <c r="B53" s="858">
        <v>11</v>
      </c>
      <c r="C53" s="805"/>
      <c r="D53" s="158" t="s">
        <v>575</v>
      </c>
      <c r="E53" s="141">
        <v>2</v>
      </c>
      <c r="F53" s="160">
        <f>E53/E55</f>
        <v>7.1428571428571425E-2</v>
      </c>
      <c r="G53" s="804"/>
      <c r="H53" s="804"/>
      <c r="I53" s="1136"/>
      <c r="J53" s="302" t="s">
        <v>515</v>
      </c>
      <c r="K53" s="141">
        <v>1</v>
      </c>
      <c r="L53" s="65"/>
      <c r="P53" s="65"/>
      <c r="S53" s="65"/>
      <c r="T53" s="141" t="s">
        <v>457</v>
      </c>
      <c r="U53" s="1073"/>
      <c r="V53" s="1138"/>
      <c r="W53" s="160">
        <f>W52/U52</f>
        <v>0.625</v>
      </c>
      <c r="X53" s="160">
        <f>X52/U52</f>
        <v>0.125</v>
      </c>
      <c r="Y53" s="160">
        <f>Y52/U52</f>
        <v>0</v>
      </c>
      <c r="Z53" s="160">
        <f>Z52/U52</f>
        <v>0.375</v>
      </c>
      <c r="AA53" s="1073"/>
      <c r="AB53" s="44"/>
      <c r="AC53" s="155" t="s">
        <v>819</v>
      </c>
      <c r="AD53" s="817">
        <v>14</v>
      </c>
      <c r="AE53" s="818">
        <f>AD53/AD54</f>
        <v>0.875</v>
      </c>
      <c r="AF53" s="817">
        <v>21</v>
      </c>
      <c r="AG53" s="818">
        <f>AF53/AF54</f>
        <v>0.77777777777777779</v>
      </c>
      <c r="AH53" s="819">
        <f>AD53+AF53</f>
        <v>35</v>
      </c>
      <c r="AI53" s="786"/>
      <c r="AJ53" s="786"/>
      <c r="AK53" s="786"/>
      <c r="AL53" s="786"/>
      <c r="AM53" s="786"/>
      <c r="AN53" s="1132"/>
      <c r="AO53" s="141"/>
      <c r="AP53" s="141"/>
      <c r="AQ53" s="141"/>
      <c r="AR53" s="155" t="s">
        <v>819</v>
      </c>
      <c r="AS53" s="786"/>
      <c r="AT53" s="786"/>
      <c r="AU53" s="786"/>
      <c r="AV53" s="786"/>
      <c r="AW53" s="1136"/>
      <c r="AX53" s="302" t="s">
        <v>1711</v>
      </c>
      <c r="AY53" s="815">
        <v>2</v>
      </c>
      <c r="AZ53" s="92">
        <v>26.307500000000001</v>
      </c>
      <c r="BA53" s="92">
        <v>23.27</v>
      </c>
      <c r="BB53" s="92">
        <v>4.4999999999999997E-3</v>
      </c>
      <c r="BC53" s="862" t="s">
        <v>1544</v>
      </c>
      <c r="BD53" s="86" t="s">
        <v>1544</v>
      </c>
      <c r="BE53" s="86" t="s">
        <v>1544</v>
      </c>
      <c r="BF53" s="86" t="s">
        <v>1544</v>
      </c>
      <c r="BG53" s="862" t="s">
        <v>1544</v>
      </c>
      <c r="BH53"/>
      <c r="BI53"/>
      <c r="BJ53"/>
      <c r="BK53" s="54" t="s">
        <v>444</v>
      </c>
      <c r="BL53" s="55">
        <f>BL50+BL51+BL52</f>
        <v>24</v>
      </c>
      <c r="BM53" s="56">
        <f>BM50+BM51+BM52</f>
        <v>1</v>
      </c>
      <c r="BN53" s="46"/>
      <c r="BO53" s="45"/>
      <c r="BP53" s="45"/>
      <c r="BQ53" s="45"/>
      <c r="BR53" s="45"/>
      <c r="BS53" s="786"/>
      <c r="BT53" s="786"/>
      <c r="BU53" s="786"/>
      <c r="BV53" s="786"/>
      <c r="BW53" s="786"/>
      <c r="BX53" s="786"/>
      <c r="BY53" s="786"/>
      <c r="BZ53" s="786"/>
      <c r="CA53" s="786"/>
      <c r="CB53" s="786"/>
      <c r="CC53" s="786"/>
      <c r="CD53" s="786"/>
      <c r="CE53" s="786"/>
      <c r="CF53" s="786"/>
      <c r="CG53" s="786"/>
      <c r="CH53" s="786"/>
      <c r="CI53" s="786"/>
      <c r="CJ53" s="786"/>
      <c r="CK53" s="786"/>
      <c r="CL53" s="786"/>
      <c r="CM53" s="786"/>
      <c r="CN53" s="786"/>
      <c r="CO53" s="786"/>
      <c r="CP53" s="786"/>
      <c r="CQ53" s="786"/>
      <c r="CR53" s="786"/>
      <c r="CS53" s="786"/>
      <c r="CT53" s="786"/>
      <c r="CU53" s="786"/>
      <c r="CV53" s="786"/>
      <c r="CW53" s="786"/>
      <c r="CX53" s="786"/>
      <c r="CY53" s="4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c r="EQ53" s="44"/>
      <c r="ER53" s="44"/>
      <c r="ES53" s="44"/>
      <c r="ET53" s="44"/>
      <c r="EU53" s="44"/>
      <c r="EV53" s="44"/>
      <c r="EW53" s="44"/>
      <c r="EX53" s="44"/>
      <c r="EY53" s="44"/>
      <c r="EZ53" s="44"/>
      <c r="FA53" s="44"/>
      <c r="FB53" s="44"/>
      <c r="FC53" s="44"/>
      <c r="FD53" s="44"/>
      <c r="FE53" s="44"/>
      <c r="FF53" s="44"/>
      <c r="FG53" s="44"/>
      <c r="FH53" s="44"/>
      <c r="FI53" s="44"/>
      <c r="FJ53" s="44"/>
      <c r="FK53" s="44"/>
      <c r="FL53" s="44"/>
      <c r="FM53" s="44"/>
      <c r="FN53" s="44"/>
      <c r="FO53" s="44"/>
      <c r="FP53" s="44"/>
      <c r="FQ53" s="44"/>
      <c r="FR53" s="44"/>
      <c r="FS53" s="44"/>
      <c r="FT53" s="44"/>
      <c r="FU53" s="44"/>
      <c r="FV53" s="44"/>
      <c r="FW53" s="44"/>
      <c r="FX53" s="44"/>
      <c r="FY53" s="44"/>
      <c r="FZ53" s="44"/>
      <c r="GA53" s="44"/>
      <c r="GB53" s="44"/>
      <c r="GC53" s="44"/>
      <c r="GD53" s="44"/>
      <c r="GE53" s="44"/>
      <c r="GF53" s="44"/>
      <c r="GG53" s="804"/>
      <c r="GH53" s="804"/>
      <c r="GI53" s="804"/>
      <c r="GJ53" s="804"/>
      <c r="GK53" s="804"/>
      <c r="GL53" s="804"/>
      <c r="GM53" s="804"/>
      <c r="GN53" s="804"/>
    </row>
    <row r="54" spans="1:196" ht="16.5" thickBot="1">
      <c r="A54" s="859" t="s">
        <v>444</v>
      </c>
      <c r="B54" s="860">
        <f>B50+B51+B52+B53</f>
        <v>43</v>
      </c>
      <c r="C54" s="805"/>
      <c r="D54" s="820" t="s">
        <v>1713</v>
      </c>
      <c r="E54" s="280">
        <v>0</v>
      </c>
      <c r="F54" s="160">
        <f>E54/E55</f>
        <v>0</v>
      </c>
      <c r="G54" s="804"/>
      <c r="H54" s="804"/>
      <c r="I54" s="1136"/>
      <c r="J54" s="302" t="s">
        <v>531</v>
      </c>
      <c r="K54" s="141">
        <v>2</v>
      </c>
      <c r="L54" s="65"/>
      <c r="P54" s="65"/>
      <c r="S54" s="65"/>
      <c r="T54" s="155" t="s">
        <v>819</v>
      </c>
      <c r="U54" s="1072">
        <v>35</v>
      </c>
      <c r="V54" s="1137">
        <f>U54/U56</f>
        <v>0.81395348837209303</v>
      </c>
      <c r="W54" s="141">
        <v>5</v>
      </c>
      <c r="X54" s="141">
        <v>1</v>
      </c>
      <c r="Y54" s="141">
        <v>0</v>
      </c>
      <c r="Z54" s="141">
        <v>3</v>
      </c>
      <c r="AA54" s="1072">
        <f>W54+X54+Y54+Z54</f>
        <v>9</v>
      </c>
      <c r="AB54" s="44"/>
      <c r="AC54" s="821" t="s">
        <v>444</v>
      </c>
      <c r="AD54" s="822">
        <f>AD52+AD53</f>
        <v>16</v>
      </c>
      <c r="AE54" s="823">
        <f>AE52+AE53</f>
        <v>1</v>
      </c>
      <c r="AF54" s="822">
        <f>AF52+AF53</f>
        <v>27</v>
      </c>
      <c r="AG54" s="824">
        <f>AG52+AG53</f>
        <v>1</v>
      </c>
      <c r="AH54" s="825">
        <f>AD54+AF54</f>
        <v>43</v>
      </c>
      <c r="AI54" s="786"/>
      <c r="AJ54" s="786"/>
      <c r="AK54" s="786"/>
      <c r="AL54" s="786"/>
      <c r="AM54" s="786"/>
      <c r="AN54" s="1133"/>
      <c r="AO54" s="141"/>
      <c r="AP54" s="141"/>
      <c r="AQ54" s="141"/>
      <c r="AR54" s="155" t="s">
        <v>1712</v>
      </c>
      <c r="AS54" s="786"/>
      <c r="AT54" s="786"/>
      <c r="AU54" s="786"/>
      <c r="AV54" s="786"/>
      <c r="AW54" s="1136"/>
      <c r="AX54" s="302" t="s">
        <v>515</v>
      </c>
      <c r="AY54" s="815">
        <v>1</v>
      </c>
      <c r="AZ54" s="86">
        <v>2</v>
      </c>
      <c r="BA54" s="86" t="s">
        <v>1544</v>
      </c>
      <c r="BB54" s="86" t="s">
        <v>1544</v>
      </c>
      <c r="BC54" s="86" t="s">
        <v>1544</v>
      </c>
      <c r="BD54" s="86" t="s">
        <v>1544</v>
      </c>
      <c r="BE54" s="86" t="s">
        <v>1544</v>
      </c>
      <c r="BF54" s="86" t="s">
        <v>1544</v>
      </c>
      <c r="BG54" s="86" t="s">
        <v>1544</v>
      </c>
      <c r="BH54"/>
      <c r="BI54"/>
      <c r="BJ54"/>
      <c r="BK54" s="48" t="s">
        <v>451</v>
      </c>
      <c r="BL54" s="41">
        <v>9</v>
      </c>
      <c r="BM54" s="799">
        <f>BL54/BL57</f>
        <v>0.375</v>
      </c>
      <c r="BN54" s="46"/>
      <c r="BO54" s="45"/>
      <c r="BP54" s="45"/>
      <c r="BQ54" s="45"/>
      <c r="BR54" s="45"/>
      <c r="BS54" s="786"/>
      <c r="BT54" s="786"/>
      <c r="BU54" s="786"/>
      <c r="BV54" s="786"/>
      <c r="BW54" s="786"/>
      <c r="BX54" s="786"/>
      <c r="BY54" s="786"/>
      <c r="BZ54" s="786"/>
      <c r="CA54" s="786"/>
      <c r="CB54" s="786"/>
      <c r="CC54" s="786"/>
      <c r="CD54" s="786"/>
      <c r="CE54" s="786"/>
      <c r="CF54" s="786"/>
      <c r="CG54" s="786"/>
      <c r="CH54" s="786"/>
      <c r="CI54" s="786"/>
      <c r="CJ54" s="786"/>
      <c r="CK54" s="786"/>
      <c r="CL54" s="786"/>
      <c r="CM54" s="786"/>
      <c r="CN54" s="786"/>
      <c r="CO54" s="786"/>
      <c r="CP54" s="786"/>
      <c r="CQ54" s="786"/>
      <c r="CR54" s="786"/>
      <c r="CS54" s="786"/>
      <c r="CT54" s="786"/>
      <c r="CU54" s="786"/>
      <c r="CV54" s="786"/>
      <c r="CW54" s="786"/>
      <c r="CX54" s="786"/>
      <c r="CY54" s="4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c r="EN54" s="44"/>
      <c r="EO54" s="44"/>
      <c r="EP54" s="44"/>
      <c r="EQ54" s="44"/>
      <c r="ER54" s="44"/>
      <c r="ES54" s="44"/>
      <c r="ET54" s="44"/>
      <c r="EU54" s="44"/>
      <c r="EV54" s="44"/>
      <c r="EW54" s="44"/>
      <c r="EX54" s="44"/>
      <c r="EY54" s="44"/>
      <c r="EZ54" s="44"/>
      <c r="FA54" s="44"/>
      <c r="FB54" s="44"/>
      <c r="FC54" s="44"/>
      <c r="FD54" s="44"/>
      <c r="FE54" s="44"/>
      <c r="FF54" s="44"/>
      <c r="FG54" s="44"/>
      <c r="FH54" s="44"/>
      <c r="FI54" s="44"/>
      <c r="FJ54" s="44"/>
      <c r="FK54" s="44"/>
      <c r="FL54" s="44"/>
      <c r="FM54" s="44"/>
      <c r="FN54" s="44"/>
      <c r="FO54" s="44"/>
      <c r="FP54" s="44"/>
      <c r="FQ54" s="44"/>
      <c r="FR54" s="44"/>
      <c r="FS54" s="44"/>
      <c r="FT54" s="44"/>
      <c r="FU54" s="44"/>
      <c r="FV54" s="44"/>
      <c r="FW54" s="44"/>
      <c r="FX54" s="44"/>
      <c r="FY54" s="44"/>
      <c r="FZ54" s="44"/>
      <c r="GA54" s="44"/>
      <c r="GB54" s="44"/>
      <c r="GC54" s="44"/>
      <c r="GD54" s="44"/>
      <c r="GE54" s="44"/>
      <c r="GF54" s="44"/>
      <c r="GG54" s="804"/>
      <c r="GH54" s="804"/>
      <c r="GI54" s="804"/>
      <c r="GJ54" s="804"/>
      <c r="GK54" s="804"/>
      <c r="GL54" s="804"/>
      <c r="GM54" s="804"/>
      <c r="GN54" s="804"/>
    </row>
    <row r="55" spans="1:196" ht="16.5" thickBot="1">
      <c r="C55" s="805"/>
      <c r="D55" s="159" t="s">
        <v>444</v>
      </c>
      <c r="E55" s="159">
        <f>E50+E51+E52+E53+E54</f>
        <v>28</v>
      </c>
      <c r="F55" s="153">
        <f>F50+F51+F52+F53+F54</f>
        <v>1</v>
      </c>
      <c r="G55" s="804"/>
      <c r="H55" s="804"/>
      <c r="I55" s="1136"/>
      <c r="J55" s="302" t="s">
        <v>468</v>
      </c>
      <c r="K55" s="141">
        <v>2</v>
      </c>
      <c r="L55" s="65"/>
      <c r="P55" s="65"/>
      <c r="S55" s="65"/>
      <c r="T55" s="141" t="s">
        <v>457</v>
      </c>
      <c r="U55" s="1073"/>
      <c r="V55" s="1138"/>
      <c r="W55" s="160">
        <f>W54/U54</f>
        <v>0.14285714285714285</v>
      </c>
      <c r="X55" s="160">
        <f>X54/U54</f>
        <v>2.8571428571428571E-2</v>
      </c>
      <c r="Y55" s="160">
        <f>Y54/U54</f>
        <v>0</v>
      </c>
      <c r="Z55" s="160">
        <f>Z54/U54</f>
        <v>8.5714285714285715E-2</v>
      </c>
      <c r="AA55" s="1073"/>
      <c r="AB55" s="44"/>
      <c r="AC55" s="783"/>
      <c r="AD55" s="783"/>
      <c r="AE55" s="783"/>
      <c r="AF55" s="783"/>
      <c r="AG55" s="783"/>
      <c r="AH55"/>
      <c r="AI55" s="786"/>
      <c r="AJ55" s="786"/>
      <c r="AK55" s="786"/>
      <c r="AL55" s="786"/>
      <c r="AM55" s="786"/>
      <c r="AN55" s="166"/>
      <c r="AO55" s="166"/>
      <c r="AP55" s="166"/>
      <c r="AQ55" s="166"/>
      <c r="AR55" s="166"/>
      <c r="AS55" s="786"/>
      <c r="AT55" s="786"/>
      <c r="AU55" s="786"/>
      <c r="AV55" s="786"/>
      <c r="AW55" s="1136"/>
      <c r="AX55" s="302" t="s">
        <v>531</v>
      </c>
      <c r="AY55" s="815">
        <v>2</v>
      </c>
      <c r="AZ55" s="86">
        <v>1.4999999999999999E-2</v>
      </c>
      <c r="BA55" s="86">
        <v>0</v>
      </c>
      <c r="BB55" s="86" t="s">
        <v>1544</v>
      </c>
      <c r="BC55" s="86" t="s">
        <v>1544</v>
      </c>
      <c r="BD55" s="86" t="s">
        <v>1544</v>
      </c>
      <c r="BE55" s="86" t="s">
        <v>1544</v>
      </c>
      <c r="BF55" s="86" t="s">
        <v>1544</v>
      </c>
      <c r="BG55" s="86" t="s">
        <v>1544</v>
      </c>
      <c r="BH55"/>
      <c r="BI55"/>
      <c r="BJ55"/>
      <c r="BK55" s="48" t="s">
        <v>452</v>
      </c>
      <c r="BL55" s="41">
        <v>12</v>
      </c>
      <c r="BM55" s="798">
        <f>BL55/BL57</f>
        <v>0.5</v>
      </c>
      <c r="BN55" s="46"/>
      <c r="BO55" s="45"/>
      <c r="BP55" s="45"/>
      <c r="BQ55" s="45"/>
      <c r="BR55" s="45"/>
      <c r="BS55" s="786"/>
      <c r="BT55" s="786"/>
      <c r="BU55" s="786"/>
      <c r="BV55" s="786"/>
      <c r="BW55" s="786"/>
      <c r="BX55" s="786"/>
      <c r="BY55" s="786"/>
      <c r="BZ55" s="786"/>
      <c r="CA55" s="786"/>
      <c r="CB55" s="786"/>
      <c r="CC55" s="786"/>
      <c r="CD55" s="786"/>
      <c r="CE55" s="786"/>
      <c r="CF55" s="786"/>
      <c r="CG55" s="786"/>
      <c r="CH55" s="786"/>
      <c r="CI55" s="786"/>
      <c r="CJ55" s="786"/>
      <c r="CK55" s="786"/>
      <c r="CL55" s="786"/>
      <c r="CM55" s="786"/>
      <c r="CN55" s="786"/>
      <c r="CO55" s="786"/>
      <c r="CP55" s="786"/>
      <c r="CQ55" s="786"/>
      <c r="CR55" s="786"/>
      <c r="CS55" s="786"/>
      <c r="CT55" s="786"/>
      <c r="CU55" s="786"/>
      <c r="CV55" s="786"/>
      <c r="CW55" s="786"/>
      <c r="CX55" s="786"/>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c r="GG55" s="804"/>
      <c r="GH55" s="804"/>
      <c r="GI55" s="804"/>
      <c r="GJ55" s="804"/>
      <c r="GK55" s="804"/>
      <c r="GL55" s="804"/>
      <c r="GM55" s="804"/>
      <c r="GN55" s="804"/>
    </row>
    <row r="56" spans="1:196" ht="15.75">
      <c r="A56" s="383" t="s">
        <v>473</v>
      </c>
      <c r="B56" s="481" t="s">
        <v>1715</v>
      </c>
      <c r="C56" s="805"/>
      <c r="D56" s="141" t="s">
        <v>448</v>
      </c>
      <c r="E56" s="141">
        <v>8</v>
      </c>
      <c r="F56" s="160">
        <f>E56/E59</f>
        <v>0.18604651162790697</v>
      </c>
      <c r="G56" s="804"/>
      <c r="H56" s="804"/>
      <c r="I56" s="1136"/>
      <c r="J56" s="302" t="s">
        <v>474</v>
      </c>
      <c r="K56" s="141">
        <v>3</v>
      </c>
      <c r="L56" s="65"/>
      <c r="P56" s="65"/>
      <c r="S56" s="65"/>
      <c r="T56" s="1139" t="s">
        <v>444</v>
      </c>
      <c r="U56" s="1076">
        <f>U52+U54</f>
        <v>43</v>
      </c>
      <c r="V56" s="1141">
        <f>1</f>
        <v>1</v>
      </c>
      <c r="W56" s="141">
        <f>W54+W52</f>
        <v>10</v>
      </c>
      <c r="X56" s="141">
        <f>X54+X52</f>
        <v>2</v>
      </c>
      <c r="Y56" s="141">
        <f>Y54+Y52</f>
        <v>0</v>
      </c>
      <c r="Z56" s="141">
        <f>Z54+Z52</f>
        <v>6</v>
      </c>
      <c r="AA56" s="1076">
        <f>AA77+AA54+AA52</f>
        <v>18</v>
      </c>
      <c r="AB56" s="44"/>
      <c r="AJ56" s="786"/>
      <c r="AK56" s="786"/>
      <c r="AL56" s="786"/>
      <c r="AM56" s="786"/>
      <c r="AN56" s="166"/>
      <c r="AO56" s="166"/>
      <c r="AP56" s="166"/>
      <c r="AQ56" s="166"/>
      <c r="AR56" s="166"/>
      <c r="AS56" s="786"/>
      <c r="AT56" s="786"/>
      <c r="AU56" s="786"/>
      <c r="AV56" s="786"/>
      <c r="AW56" s="1136"/>
      <c r="AX56" s="302" t="s">
        <v>468</v>
      </c>
      <c r="AY56" s="815">
        <v>2</v>
      </c>
      <c r="AZ56" s="92">
        <v>274.29399999999998</v>
      </c>
      <c r="BA56" s="92">
        <v>21.341999999999999</v>
      </c>
      <c r="BB56" s="86" t="s">
        <v>1544</v>
      </c>
      <c r="BC56" s="86" t="s">
        <v>1544</v>
      </c>
      <c r="BD56" s="86" t="s">
        <v>1544</v>
      </c>
      <c r="BE56" s="86" t="s">
        <v>1544</v>
      </c>
      <c r="BF56" s="86" t="s">
        <v>1544</v>
      </c>
      <c r="BG56" s="86" t="s">
        <v>1544</v>
      </c>
      <c r="BH56"/>
      <c r="BI56"/>
      <c r="BJ56"/>
      <c r="BK56" s="51" t="s">
        <v>1714</v>
      </c>
      <c r="BL56" s="865">
        <v>3</v>
      </c>
      <c r="BM56" s="866">
        <f>BL56/BL57</f>
        <v>0.125</v>
      </c>
      <c r="BN56" s="784"/>
      <c r="BO56" s="45"/>
      <c r="BP56" s="45"/>
      <c r="BQ56" s="45"/>
      <c r="BR56" s="45"/>
      <c r="BS56" s="786"/>
      <c r="BT56" s="786"/>
      <c r="BU56" s="786"/>
      <c r="BV56" s="786"/>
      <c r="BW56" s="786"/>
      <c r="BX56" s="786"/>
      <c r="BY56" s="786"/>
      <c r="BZ56" s="786"/>
      <c r="CA56" s="786"/>
      <c r="CB56" s="786"/>
      <c r="CC56" s="786"/>
      <c r="CD56" s="786"/>
      <c r="CE56" s="786"/>
      <c r="CF56" s="786"/>
      <c r="CG56" s="786"/>
      <c r="CH56" s="783"/>
      <c r="CI56" s="783"/>
      <c r="CJ56" s="783"/>
      <c r="CK56" s="783"/>
      <c r="CL56" s="783"/>
      <c r="CM56" s="786"/>
      <c r="CN56" s="786"/>
      <c r="CO56" s="786"/>
      <c r="CP56" s="786"/>
      <c r="CQ56" s="786"/>
      <c r="CR56" s="786"/>
      <c r="CS56" s="786"/>
      <c r="CT56" s="786"/>
      <c r="CU56" s="786"/>
      <c r="CV56" s="786"/>
      <c r="CW56" s="786"/>
      <c r="CX56" s="786"/>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F56" s="44"/>
      <c r="FG56" s="44"/>
      <c r="FH56" s="44"/>
      <c r="FI56" s="44"/>
      <c r="FJ56" s="44"/>
      <c r="FK56" s="44"/>
      <c r="FL56" s="44"/>
      <c r="FM56" s="44"/>
      <c r="FN56" s="44"/>
      <c r="FO56" s="44"/>
      <c r="FP56" s="44"/>
      <c r="FQ56" s="44"/>
      <c r="FR56" s="44"/>
      <c r="FS56" s="44"/>
      <c r="FT56" s="44"/>
      <c r="FU56" s="44"/>
      <c r="FV56" s="44"/>
      <c r="FW56" s="44"/>
      <c r="FX56" s="44"/>
      <c r="FY56" s="44"/>
      <c r="FZ56" s="44"/>
      <c r="GA56" s="44"/>
      <c r="GB56" s="44"/>
      <c r="GC56" s="44"/>
      <c r="GD56" s="44"/>
      <c r="GE56" s="44"/>
      <c r="GF56" s="44"/>
      <c r="GG56" s="804"/>
      <c r="GH56" s="804"/>
      <c r="GI56" s="804"/>
      <c r="GJ56" s="804"/>
      <c r="GK56" s="804"/>
      <c r="GL56" s="804"/>
      <c r="GM56" s="804"/>
      <c r="GN56" s="804"/>
    </row>
    <row r="57" spans="1:196" ht="15.75">
      <c r="A57" s="495" t="s">
        <v>475</v>
      </c>
      <c r="B57" s="496" t="s">
        <v>1716</v>
      </c>
      <c r="C57" s="805"/>
      <c r="D57" s="141" t="s">
        <v>449</v>
      </c>
      <c r="E57" s="141">
        <v>34</v>
      </c>
      <c r="F57" s="160">
        <f>E57/E59</f>
        <v>0.79069767441860461</v>
      </c>
      <c r="G57" s="804"/>
      <c r="H57" s="804"/>
      <c r="I57" s="1136"/>
      <c r="J57" s="302" t="s">
        <v>534</v>
      </c>
      <c r="K57" s="141">
        <v>3</v>
      </c>
      <c r="L57" s="65"/>
      <c r="P57" s="65"/>
      <c r="S57" s="65"/>
      <c r="T57" s="1140"/>
      <c r="U57" s="1077"/>
      <c r="V57" s="1142"/>
      <c r="W57" s="160">
        <f>W56/U56</f>
        <v>0.23255813953488372</v>
      </c>
      <c r="X57" s="160">
        <f>X56/U56</f>
        <v>4.6511627906976744E-2</v>
      </c>
      <c r="Y57" s="160">
        <f>Y56/U56</f>
        <v>0</v>
      </c>
      <c r="Z57" s="160">
        <f>Z56/U56</f>
        <v>0.13953488372093023</v>
      </c>
      <c r="AA57" s="1077"/>
      <c r="AB57" s="44"/>
      <c r="AC57" s="804"/>
      <c r="AD57" s="804"/>
      <c r="AE57" s="804"/>
      <c r="AF57" s="804"/>
      <c r="AG57" s="804"/>
      <c r="AH57" s="804"/>
      <c r="AI57" s="786"/>
      <c r="AJ57" s="786"/>
      <c r="AK57" s="786"/>
      <c r="AL57" s="786"/>
      <c r="AM57" s="786"/>
      <c r="AN57" s="155" t="s">
        <v>472</v>
      </c>
      <c r="AO57" s="155" t="s">
        <v>460</v>
      </c>
      <c r="AP57" s="155" t="s">
        <v>461</v>
      </c>
      <c r="AQ57" s="155" t="s">
        <v>462</v>
      </c>
      <c r="AR57" s="155" t="s">
        <v>463</v>
      </c>
      <c r="AS57" s="786"/>
      <c r="AT57" s="786"/>
      <c r="AU57" s="786"/>
      <c r="AV57" s="786"/>
      <c r="AW57" s="1136"/>
      <c r="AX57" s="302" t="s">
        <v>474</v>
      </c>
      <c r="AY57" s="815">
        <v>3</v>
      </c>
      <c r="AZ57" s="85">
        <v>1.06</v>
      </c>
      <c r="BA57" s="85">
        <v>77.760000000000005</v>
      </c>
      <c r="BB57" s="92">
        <v>3.1459999999999999</v>
      </c>
      <c r="BC57" s="86" t="s">
        <v>1544</v>
      </c>
      <c r="BD57" s="86" t="s">
        <v>1544</v>
      </c>
      <c r="BE57" s="86" t="s">
        <v>1544</v>
      </c>
      <c r="BF57" s="86" t="s">
        <v>1544</v>
      </c>
      <c r="BG57" s="86" t="s">
        <v>1544</v>
      </c>
      <c r="BH57"/>
      <c r="BI57"/>
      <c r="BJ57"/>
      <c r="BK57" s="54" t="s">
        <v>444</v>
      </c>
      <c r="BL57" s="55">
        <f>BL54+BL55+BL56</f>
        <v>24</v>
      </c>
      <c r="BM57" s="56">
        <f>BM54+BM55+BM56</f>
        <v>1</v>
      </c>
      <c r="BN57" s="786"/>
      <c r="BO57" s="786"/>
      <c r="BP57" s="786"/>
      <c r="BQ57" s="786"/>
      <c r="BR57" s="786"/>
      <c r="BS57" s="786"/>
      <c r="BT57" s="786"/>
      <c r="BU57" s="786"/>
      <c r="BV57" s="786"/>
      <c r="BW57" s="786"/>
      <c r="BX57" s="786"/>
      <c r="BY57" s="786"/>
      <c r="BZ57" s="786"/>
      <c r="CA57" s="786"/>
      <c r="CB57" s="786"/>
      <c r="CC57" s="786"/>
      <c r="CD57" s="786"/>
      <c r="CE57" s="786"/>
      <c r="CF57" s="786"/>
      <c r="CG57" s="786"/>
      <c r="CH57" s="783"/>
      <c r="CI57" s="783"/>
      <c r="CJ57" s="783"/>
      <c r="CK57" s="783"/>
      <c r="CL57" s="783"/>
      <c r="CM57" s="783"/>
      <c r="CN57" s="786"/>
      <c r="CO57" s="786"/>
      <c r="CP57" s="786"/>
      <c r="CQ57" s="786"/>
      <c r="CR57" s="786"/>
      <c r="CS57" s="786"/>
      <c r="CT57" s="786"/>
      <c r="CU57" s="786"/>
      <c r="CV57" s="786"/>
      <c r="CW57" s="786"/>
      <c r="CX57" s="786"/>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c r="EN57" s="44"/>
      <c r="EO57" s="44"/>
      <c r="EP57" s="44"/>
      <c r="EQ57" s="44"/>
      <c r="ER57" s="44"/>
      <c r="ES57" s="44"/>
      <c r="ET57" s="44"/>
      <c r="EU57" s="44"/>
      <c r="EV57" s="44"/>
      <c r="EW57" s="44"/>
      <c r="EX57" s="44"/>
      <c r="EY57" s="44"/>
      <c r="EZ57" s="44"/>
      <c r="FA57" s="44"/>
      <c r="FB57" s="44"/>
      <c r="FC57" s="44"/>
      <c r="FD57" s="44"/>
      <c r="FE57" s="44"/>
      <c r="FF57" s="44"/>
      <c r="FG57" s="44"/>
      <c r="FH57" s="44"/>
      <c r="FI57" s="44"/>
      <c r="FJ57" s="44"/>
      <c r="FK57" s="44"/>
      <c r="FL57" s="44"/>
      <c r="FM57" s="44"/>
      <c r="FN57" s="44"/>
      <c r="FO57" s="44"/>
      <c r="FP57" s="44"/>
      <c r="FQ57" s="44"/>
      <c r="FR57" s="44"/>
      <c r="FS57" s="44"/>
      <c r="FT57" s="44"/>
      <c r="FU57" s="44"/>
      <c r="FV57" s="44"/>
      <c r="FW57" s="44"/>
      <c r="FX57" s="44"/>
      <c r="FY57" s="44"/>
      <c r="FZ57" s="44"/>
      <c r="GA57" s="44"/>
      <c r="GB57" s="44"/>
      <c r="GC57" s="44"/>
      <c r="GD57" s="44"/>
      <c r="GE57" s="44"/>
      <c r="GF57" s="44"/>
      <c r="GG57" s="804"/>
      <c r="GH57" s="804"/>
      <c r="GI57" s="804"/>
      <c r="GJ57" s="804"/>
      <c r="GK57" s="804"/>
      <c r="GL57" s="804"/>
      <c r="GM57" s="804"/>
      <c r="GN57" s="804"/>
    </row>
    <row r="58" spans="1:196" ht="15" customHeight="1" thickBot="1">
      <c r="A58" s="518" t="s">
        <v>444</v>
      </c>
      <c r="B58" s="519">
        <v>43</v>
      </c>
      <c r="C58" s="826"/>
      <c r="D58" s="141" t="s">
        <v>450</v>
      </c>
      <c r="E58" s="141">
        <v>1</v>
      </c>
      <c r="F58" s="160">
        <f>E58/E59</f>
        <v>2.3255813953488372E-2</v>
      </c>
      <c r="G58" s="804"/>
      <c r="H58" s="804"/>
      <c r="I58" s="1136"/>
      <c r="J58" s="302" t="s">
        <v>660</v>
      </c>
      <c r="K58" s="141">
        <v>2</v>
      </c>
      <c r="L58" s="65"/>
      <c r="P58" s="65"/>
      <c r="S58" s="65"/>
      <c r="T58"/>
      <c r="U58"/>
      <c r="V58"/>
      <c r="W58"/>
      <c r="X58"/>
      <c r="Y58"/>
      <c r="Z58"/>
      <c r="AA58"/>
      <c r="AB58" s="44"/>
      <c r="AC58" s="804"/>
      <c r="AD58" s="804"/>
      <c r="AE58" s="804"/>
      <c r="AF58" s="804"/>
      <c r="AG58" s="804"/>
      <c r="AH58" s="783"/>
      <c r="AI58" s="786"/>
      <c r="AJ58" s="786"/>
      <c r="AK58" s="786"/>
      <c r="AL58" s="786"/>
      <c r="AM58" s="786"/>
      <c r="AN58" s="1131">
        <v>2</v>
      </c>
      <c r="AO58" s="141"/>
      <c r="AP58" s="141"/>
      <c r="AQ58" s="141"/>
      <c r="AR58" s="155" t="s">
        <v>817</v>
      </c>
      <c r="AS58" s="786"/>
      <c r="AT58" s="786"/>
      <c r="AU58" s="786"/>
      <c r="AV58" s="786"/>
      <c r="AW58" s="1136"/>
      <c r="AX58" s="302" t="s">
        <v>534</v>
      </c>
      <c r="AY58" s="815">
        <v>3</v>
      </c>
      <c r="AZ58" s="92">
        <v>4.3999999999999997E-2</v>
      </c>
      <c r="BA58" s="92">
        <v>23.016999999999999</v>
      </c>
      <c r="BB58" s="92">
        <v>0.216</v>
      </c>
      <c r="BC58" s="86" t="s">
        <v>1544</v>
      </c>
      <c r="BD58" s="86" t="s">
        <v>1544</v>
      </c>
      <c r="BE58" s="86" t="s">
        <v>1544</v>
      </c>
      <c r="BF58" s="86" t="s">
        <v>1544</v>
      </c>
      <c r="BG58" s="86" t="s">
        <v>1544</v>
      </c>
      <c r="BH58"/>
      <c r="BI58"/>
      <c r="BJ58"/>
      <c r="BK58" s="786"/>
      <c r="BL58" s="786"/>
      <c r="BM58" s="786"/>
      <c r="BN58" s="786"/>
      <c r="BO58" s="786"/>
      <c r="BP58" s="786"/>
      <c r="BQ58" s="786"/>
      <c r="BR58" s="786"/>
      <c r="BS58" s="786"/>
      <c r="BT58" s="786"/>
      <c r="BU58" s="786"/>
      <c r="BV58" s="786"/>
      <c r="BW58" s="786"/>
      <c r="BX58" s="786"/>
      <c r="BY58" s="786"/>
      <c r="BZ58" s="786"/>
      <c r="CA58" s="786"/>
      <c r="CB58" s="786"/>
      <c r="CC58" s="786"/>
      <c r="CD58" s="786"/>
      <c r="CE58" s="783"/>
      <c r="CF58" s="783"/>
      <c r="CG58" s="783"/>
      <c r="CH58" s="783"/>
      <c r="CI58" s="783"/>
      <c r="CJ58" s="783"/>
      <c r="CK58" s="783"/>
      <c r="CL58" s="783"/>
      <c r="CM58" s="783"/>
      <c r="CN58" s="786"/>
      <c r="CO58" s="786"/>
      <c r="CP58" s="786"/>
      <c r="CQ58" s="786"/>
      <c r="CR58" s="786"/>
      <c r="CS58" s="786"/>
      <c r="CT58" s="786"/>
      <c r="CU58" s="786"/>
      <c r="CV58" s="786"/>
      <c r="CW58" s="786"/>
      <c r="CX58" s="786"/>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c r="GD58" s="44"/>
      <c r="GE58" s="44"/>
      <c r="GF58" s="44"/>
      <c r="GG58" s="804"/>
      <c r="GH58" s="804"/>
      <c r="GI58" s="804"/>
      <c r="GJ58" s="804"/>
      <c r="GK58" s="804"/>
      <c r="GL58" s="804"/>
      <c r="GM58" s="804"/>
      <c r="GN58" s="804"/>
    </row>
    <row r="59" spans="1:196" ht="15.75">
      <c r="C59" s="826"/>
      <c r="D59" s="159" t="s">
        <v>444</v>
      </c>
      <c r="E59" s="159">
        <f>E56+E57+E58</f>
        <v>43</v>
      </c>
      <c r="F59" s="153">
        <f>F56+F57+F58</f>
        <v>1</v>
      </c>
      <c r="G59" s="784"/>
      <c r="H59" s="784"/>
      <c r="I59" s="1135"/>
      <c r="J59" s="313" t="s">
        <v>444</v>
      </c>
      <c r="K59" s="313">
        <f>SUM(K50:K58)</f>
        <v>17</v>
      </c>
      <c r="L59" s="65"/>
      <c r="P59" s="65"/>
      <c r="S59" s="65"/>
      <c r="T59"/>
      <c r="U59"/>
      <c r="V59"/>
      <c r="W59"/>
      <c r="X59"/>
      <c r="Y59"/>
      <c r="Z59"/>
      <c r="AA59"/>
      <c r="AB59" s="44"/>
      <c r="AC59" s="783"/>
      <c r="AD59" s="783"/>
      <c r="AE59" s="783"/>
      <c r="AF59" s="783"/>
      <c r="AG59" s="783"/>
      <c r="AH59" s="783"/>
      <c r="AI59" s="786"/>
      <c r="AJ59" s="786"/>
      <c r="AK59" s="786"/>
      <c r="AL59" s="786"/>
      <c r="AM59" s="786"/>
      <c r="AN59" s="1132"/>
      <c r="AO59" s="141"/>
      <c r="AP59" s="141">
        <v>1</v>
      </c>
      <c r="AQ59" s="141">
        <v>1</v>
      </c>
      <c r="AR59" s="155" t="s">
        <v>819</v>
      </c>
      <c r="AS59" s="786"/>
      <c r="AT59" s="786"/>
      <c r="AU59" s="786"/>
      <c r="AV59" s="786"/>
      <c r="AW59" s="1136"/>
      <c r="AX59" s="302" t="s">
        <v>660</v>
      </c>
      <c r="AY59" s="815">
        <v>2</v>
      </c>
      <c r="AZ59" s="92">
        <v>21.9329</v>
      </c>
      <c r="BA59" s="92">
        <v>9.8993300000000009</v>
      </c>
      <c r="BB59" s="86" t="s">
        <v>1544</v>
      </c>
      <c r="BC59" s="86" t="s">
        <v>1544</v>
      </c>
      <c r="BD59" s="86" t="s">
        <v>1544</v>
      </c>
      <c r="BE59" s="86" t="s">
        <v>1544</v>
      </c>
      <c r="BF59" s="86" t="s">
        <v>1544</v>
      </c>
      <c r="BG59" s="86" t="s">
        <v>1544</v>
      </c>
      <c r="BH59"/>
      <c r="BI59"/>
      <c r="BJ59"/>
      <c r="BK59" s="786"/>
      <c r="BL59" s="786"/>
      <c r="BM59" s="786"/>
      <c r="BN59" s="786"/>
      <c r="BO59" s="786"/>
      <c r="BP59" s="786"/>
      <c r="BQ59" s="786"/>
      <c r="BR59" s="786"/>
      <c r="BS59" s="786"/>
      <c r="BT59" s="786"/>
      <c r="BU59" s="786"/>
      <c r="BV59" s="786"/>
      <c r="BW59" s="786"/>
      <c r="BX59" s="786"/>
      <c r="BY59" s="786"/>
      <c r="BZ59" s="786"/>
      <c r="CA59" s="786"/>
      <c r="CB59" s="786"/>
      <c r="CC59" s="786"/>
      <c r="CD59" s="786"/>
      <c r="CE59" s="783"/>
      <c r="CF59" s="783"/>
      <c r="CG59" s="783"/>
      <c r="CH59" s="44"/>
      <c r="CI59" s="44"/>
      <c r="CJ59" s="44"/>
      <c r="CK59" s="52"/>
      <c r="CL59" s="52"/>
      <c r="CM59" s="783"/>
      <c r="CN59" s="786"/>
      <c r="CO59" s="786"/>
      <c r="CP59" s="786"/>
      <c r="CQ59" s="786"/>
      <c r="CR59" s="786"/>
      <c r="CS59" s="786"/>
      <c r="CT59" s="786"/>
      <c r="CU59" s="786"/>
      <c r="CV59" s="786"/>
      <c r="CW59" s="786"/>
      <c r="CX59" s="786"/>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804"/>
      <c r="GC59" s="804"/>
      <c r="GD59" s="804"/>
      <c r="GE59" s="804"/>
      <c r="GF59" s="804"/>
      <c r="GG59" s="804"/>
      <c r="GH59" s="804"/>
      <c r="GI59" s="804"/>
      <c r="GJ59" s="804"/>
      <c r="GK59" s="804"/>
      <c r="GL59" s="804"/>
      <c r="GM59" s="804"/>
      <c r="GN59" s="804"/>
    </row>
    <row r="60" spans="1:196" ht="15.75">
      <c r="C60" s="826"/>
      <c r="D60" s="141" t="s">
        <v>451</v>
      </c>
      <c r="E60" s="141">
        <v>16</v>
      </c>
      <c r="F60" s="160">
        <f>E60/E64</f>
        <v>0.3902439024390244</v>
      </c>
      <c r="G60" s="784"/>
      <c r="H60" s="784"/>
      <c r="I60" s="65"/>
      <c r="J60" s="246"/>
      <c r="K60" s="246"/>
      <c r="L60" s="65"/>
      <c r="P60" s="65"/>
      <c r="S60" s="65"/>
      <c r="T60" s="65"/>
      <c r="U60" s="65"/>
      <c r="V60" s="65"/>
      <c r="W60" s="65"/>
      <c r="X60" s="65"/>
      <c r="Y60" s="65"/>
      <c r="Z60" s="44"/>
      <c r="AA60" s="44"/>
      <c r="AB60" s="44"/>
      <c r="AC60" s="65"/>
      <c r="AD60" s="65"/>
      <c r="AE60" s="65"/>
      <c r="AF60" s="65"/>
      <c r="AG60" s="65"/>
      <c r="AH60" s="783"/>
      <c r="AI60" s="786"/>
      <c r="AJ60" s="786"/>
      <c r="AK60" s="786"/>
      <c r="AL60" s="786"/>
      <c r="AM60" s="786"/>
      <c r="AN60" s="1133"/>
      <c r="AO60" s="150"/>
      <c r="AP60" s="141"/>
      <c r="AQ60" s="141"/>
      <c r="AR60" s="155" t="s">
        <v>1712</v>
      </c>
      <c r="AS60" s="786"/>
      <c r="AT60" s="786"/>
      <c r="AU60" s="786"/>
      <c r="AV60" s="786"/>
      <c r="AW60" s="1135"/>
      <c r="AX60" s="313" t="s">
        <v>444</v>
      </c>
      <c r="AY60" s="313">
        <f>SUM(AY51:AY59)</f>
        <v>17</v>
      </c>
      <c r="AZ60"/>
      <c r="BA60"/>
      <c r="BB60"/>
      <c r="BC60"/>
      <c r="BD60"/>
      <c r="BE60"/>
      <c r="BF60"/>
      <c r="BG60"/>
      <c r="BH60"/>
      <c r="BI60"/>
      <c r="BJ60"/>
      <c r="BK60" s="786"/>
      <c r="BL60" s="786"/>
      <c r="BM60" s="786"/>
      <c r="BN60" s="786"/>
      <c r="BO60" s="786"/>
      <c r="BP60" s="786"/>
      <c r="BQ60" s="786"/>
      <c r="BR60" s="786"/>
      <c r="BS60" s="786"/>
      <c r="BT60" s="786"/>
      <c r="BU60" s="786"/>
      <c r="BV60" s="786"/>
      <c r="BW60" s="786"/>
      <c r="BX60" s="786"/>
      <c r="BY60" s="786"/>
      <c r="BZ60" s="786"/>
      <c r="CA60" s="786"/>
      <c r="CB60" s="786"/>
      <c r="CC60" s="786"/>
      <c r="CD60" s="786"/>
      <c r="CE60" s="783"/>
      <c r="CF60" s="783"/>
      <c r="CG60" s="783"/>
      <c r="CH60" s="44"/>
      <c r="CI60" s="44"/>
      <c r="CJ60" s="44"/>
      <c r="CK60" s="52"/>
      <c r="CL60" s="52"/>
      <c r="CM60" s="52"/>
      <c r="CN60" s="786"/>
      <c r="CO60" s="786"/>
      <c r="CP60" s="786"/>
      <c r="CQ60" s="786"/>
      <c r="CR60" s="786"/>
      <c r="CS60" s="786"/>
      <c r="CT60" s="786"/>
      <c r="CU60" s="786"/>
      <c r="CV60" s="786"/>
      <c r="CW60" s="786"/>
      <c r="CX60" s="786"/>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c r="EQ60" s="44"/>
      <c r="ER60" s="44"/>
      <c r="ES60" s="44"/>
      <c r="ET60" s="44"/>
      <c r="EU60" s="44"/>
      <c r="EV60" s="44"/>
      <c r="EW60" s="44"/>
      <c r="EX60" s="44"/>
      <c r="EY60" s="44"/>
      <c r="EZ60" s="44"/>
      <c r="FA60" s="44"/>
      <c r="FB60" s="44"/>
      <c r="FC60" s="44"/>
      <c r="FD60" s="44"/>
      <c r="FE60" s="44"/>
      <c r="FF60" s="44"/>
      <c r="FG60" s="44"/>
      <c r="FH60" s="44"/>
      <c r="FI60" s="44"/>
      <c r="FJ60" s="44"/>
      <c r="FK60" s="44"/>
      <c r="FL60" s="44"/>
      <c r="FM60" s="44"/>
      <c r="FN60" s="44"/>
      <c r="FO60" s="44"/>
      <c r="FP60" s="44"/>
      <c r="FQ60" s="44"/>
      <c r="FR60" s="44"/>
      <c r="FS60" s="44"/>
      <c r="FT60" s="44"/>
      <c r="FU60" s="44"/>
      <c r="FV60" s="44"/>
      <c r="FW60" s="44"/>
      <c r="FX60" s="44"/>
      <c r="FY60" s="44"/>
      <c r="FZ60" s="804"/>
      <c r="GA60" s="804"/>
      <c r="GB60" s="804"/>
      <c r="GC60" s="804"/>
      <c r="GD60" s="804"/>
      <c r="GE60" s="804"/>
      <c r="GF60" s="804"/>
      <c r="GG60" s="804"/>
      <c r="GH60" s="804"/>
      <c r="GI60" s="804"/>
      <c r="GJ60" s="804"/>
      <c r="GK60" s="804"/>
      <c r="GL60" s="804"/>
      <c r="GM60" s="804"/>
      <c r="GN60" s="804"/>
    </row>
    <row r="61" spans="1:196" ht="15" customHeight="1" thickBot="1">
      <c r="C61" s="826"/>
      <c r="D61" s="141" t="s">
        <v>452</v>
      </c>
      <c r="E61" s="141">
        <v>21</v>
      </c>
      <c r="F61" s="160">
        <f>E61/E64</f>
        <v>0.51219512195121952</v>
      </c>
      <c r="G61" s="784"/>
      <c r="H61" s="784"/>
      <c r="I61" s="65"/>
      <c r="J61" s="830"/>
      <c r="K61" s="830"/>
      <c r="L61" s="65"/>
      <c r="P61" s="65"/>
      <c r="S61" s="65"/>
      <c r="T61" s="65"/>
      <c r="U61" s="65"/>
      <c r="V61" s="65"/>
      <c r="W61" s="65"/>
      <c r="X61" s="65"/>
      <c r="Y61" s="65"/>
      <c r="Z61" s="44"/>
      <c r="AA61" s="44"/>
      <c r="AB61" s="44"/>
      <c r="AC61" s="44"/>
      <c r="AD61" s="786"/>
      <c r="AE61" s="786"/>
      <c r="AF61" s="786"/>
      <c r="AG61" s="786"/>
      <c r="AH61" s="786"/>
      <c r="AI61" s="786"/>
      <c r="AJ61" s="786"/>
      <c r="AK61" s="786"/>
      <c r="AL61" s="786"/>
      <c r="AM61" s="786"/>
      <c r="AN61" s="827"/>
      <c r="AO61" s="828" t="s">
        <v>1544</v>
      </c>
      <c r="AP61" s="828" t="s">
        <v>1544</v>
      </c>
      <c r="AQ61" s="828" t="s">
        <v>1544</v>
      </c>
      <c r="AR61" s="829" t="s">
        <v>1717</v>
      </c>
      <c r="AS61" s="786"/>
      <c r="AT61" s="786"/>
      <c r="AU61" s="786"/>
      <c r="AV61" s="786"/>
      <c r="AW61" s="786"/>
      <c r="AX61"/>
      <c r="AY61"/>
      <c r="AZ61"/>
      <c r="BA61"/>
      <c r="BB61"/>
      <c r="BC61"/>
      <c r="BD61"/>
      <c r="BE61"/>
      <c r="BF61"/>
      <c r="BG61"/>
      <c r="BH61"/>
      <c r="BI61"/>
      <c r="BJ61"/>
      <c r="BK61" s="786"/>
      <c r="BL61" s="786"/>
      <c r="BM61" s="786"/>
      <c r="BN61" s="786"/>
      <c r="BO61" s="786"/>
      <c r="BP61" s="786"/>
      <c r="BQ61" s="786"/>
      <c r="BR61" s="786"/>
      <c r="BS61" s="786"/>
      <c r="BT61" s="786"/>
      <c r="BU61" s="786"/>
      <c r="BV61" s="786"/>
      <c r="BW61" s="786"/>
      <c r="BX61" s="786"/>
      <c r="BY61" s="786"/>
      <c r="BZ61" s="786"/>
      <c r="CA61" s="786"/>
      <c r="CB61" s="786"/>
      <c r="CC61" s="786"/>
      <c r="CD61" s="786"/>
      <c r="CE61" s="44"/>
      <c r="CF61" s="44"/>
      <c r="CG61" s="44"/>
      <c r="CH61" s="44"/>
      <c r="CI61" s="44"/>
      <c r="CJ61" s="44"/>
      <c r="CK61" s="52"/>
      <c r="CL61" s="52"/>
      <c r="CM61" s="52"/>
      <c r="CN61" s="786"/>
      <c r="CO61" s="786"/>
      <c r="CP61" s="786"/>
      <c r="CQ61" s="786"/>
      <c r="CR61" s="786"/>
      <c r="CS61" s="786"/>
      <c r="CT61" s="786"/>
      <c r="CU61" s="786"/>
      <c r="CV61" s="786"/>
      <c r="CW61" s="786"/>
      <c r="CX61" s="786"/>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c r="EN61" s="44"/>
      <c r="EO61" s="44"/>
      <c r="EP61" s="44"/>
      <c r="EQ61" s="44"/>
      <c r="ER61" s="44"/>
      <c r="ES61" s="44"/>
      <c r="ET61" s="44"/>
      <c r="EU61" s="44"/>
      <c r="EV61" s="44"/>
      <c r="EW61" s="44"/>
      <c r="EX61" s="44"/>
      <c r="EY61" s="44"/>
      <c r="EZ61" s="44"/>
      <c r="FA61" s="44"/>
      <c r="FB61" s="44"/>
      <c r="FC61" s="44"/>
      <c r="FD61" s="44"/>
      <c r="FE61" s="44"/>
      <c r="FF61" s="44"/>
      <c r="FG61" s="44"/>
      <c r="FH61" s="44"/>
      <c r="FI61" s="44"/>
      <c r="FJ61" s="44"/>
      <c r="FK61" s="44"/>
      <c r="FL61" s="44"/>
      <c r="FM61" s="44"/>
      <c r="FN61" s="44"/>
      <c r="FO61" s="44"/>
      <c r="FP61" s="44"/>
      <c r="FQ61" s="44"/>
      <c r="FR61" s="44"/>
      <c r="FS61" s="44"/>
      <c r="FT61" s="44"/>
      <c r="FU61" s="44"/>
      <c r="FV61" s="44"/>
      <c r="FW61" s="44"/>
      <c r="FX61" s="44"/>
      <c r="FY61" s="44"/>
      <c r="FZ61" s="44"/>
      <c r="GA61" s="44"/>
      <c r="GB61" s="44"/>
      <c r="GC61" s="44"/>
      <c r="GD61" s="44"/>
      <c r="GE61" s="804"/>
      <c r="GF61" s="804"/>
      <c r="GG61" s="804"/>
      <c r="GH61" s="804"/>
      <c r="GI61" s="804"/>
      <c r="GJ61" s="804"/>
      <c r="GK61" s="804"/>
      <c r="GL61" s="804"/>
      <c r="GM61" s="804"/>
      <c r="GN61" s="804"/>
    </row>
    <row r="62" spans="1:196" ht="15.75">
      <c r="C62" s="826"/>
      <c r="D62" s="141" t="s">
        <v>453</v>
      </c>
      <c r="E62" s="141">
        <v>3</v>
      </c>
      <c r="F62" s="160">
        <f>E62/E64</f>
        <v>7.3170731707317069E-2</v>
      </c>
      <c r="G62" s="784"/>
      <c r="H62" s="784"/>
      <c r="I62" s="1134" t="s">
        <v>480</v>
      </c>
      <c r="J62" s="302" t="s">
        <v>483</v>
      </c>
      <c r="K62" s="141">
        <v>5</v>
      </c>
      <c r="L62" s="65"/>
      <c r="P62" s="65"/>
      <c r="S62" s="65"/>
      <c r="T62" s="65"/>
      <c r="U62" s="783"/>
      <c r="V62" s="783"/>
      <c r="W62" s="65"/>
      <c r="X62" s="65"/>
      <c r="Y62" s="65"/>
      <c r="Z62" s="44"/>
      <c r="AA62" s="44"/>
      <c r="AB62" s="44"/>
      <c r="AC62" s="44"/>
      <c r="AD62" s="786"/>
      <c r="AE62" s="786"/>
      <c r="AF62" s="786"/>
      <c r="AG62" s="786"/>
      <c r="AH62" s="786"/>
      <c r="AI62" s="786"/>
      <c r="AJ62" s="786"/>
      <c r="AK62" s="786"/>
      <c r="AL62" s="786"/>
      <c r="AM62" s="786"/>
      <c r="AN62" s="804"/>
      <c r="AO62" s="804"/>
      <c r="AP62" s="804"/>
      <c r="AQ62" s="804"/>
      <c r="AR62" s="804"/>
      <c r="AS62" s="786"/>
      <c r="AT62" s="786"/>
      <c r="AU62" s="786"/>
      <c r="AV62" s="786"/>
      <c r="AW62" s="786"/>
      <c r="AX62"/>
      <c r="AY62"/>
      <c r="AZ62"/>
      <c r="BA62"/>
      <c r="BB62"/>
      <c r="BC62"/>
      <c r="BD62"/>
      <c r="BE62"/>
      <c r="BF62"/>
      <c r="BG62"/>
      <c r="BH62"/>
      <c r="BI62"/>
      <c r="BJ62"/>
      <c r="BK62" s="786"/>
      <c r="BL62" s="786"/>
      <c r="BM62" s="786"/>
      <c r="BN62" s="786"/>
      <c r="BO62" s="786"/>
      <c r="BP62" s="786"/>
      <c r="BQ62" s="786"/>
      <c r="BR62" s="786"/>
      <c r="BS62" s="786"/>
      <c r="BT62" s="786"/>
      <c r="BU62" s="786"/>
      <c r="BV62" s="786"/>
      <c r="BW62" s="786"/>
      <c r="BX62" s="786"/>
      <c r="BY62" s="786"/>
      <c r="BZ62" s="786"/>
      <c r="CA62" s="786"/>
      <c r="CB62" s="786"/>
      <c r="CC62" s="786"/>
      <c r="CD62" s="786"/>
      <c r="CE62" s="44"/>
      <c r="CF62" s="44"/>
      <c r="CG62" s="44"/>
      <c r="CH62" s="44"/>
      <c r="CI62" s="44"/>
      <c r="CJ62" s="44"/>
      <c r="CK62" s="52"/>
      <c r="CL62" s="52"/>
      <c r="CM62" s="52"/>
      <c r="CN62" s="786"/>
      <c r="CO62" s="786"/>
      <c r="CP62" s="786"/>
      <c r="CQ62" s="786"/>
      <c r="CR62" s="786"/>
      <c r="CS62" s="786"/>
      <c r="CT62" s="786"/>
      <c r="CU62" s="786"/>
      <c r="CV62" s="786"/>
      <c r="CW62" s="786"/>
      <c r="CX62" s="786"/>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c r="EQ62" s="44"/>
      <c r="ER62" s="44"/>
      <c r="ES62" s="44"/>
      <c r="ET62" s="44"/>
      <c r="EU62" s="44"/>
      <c r="EV62" s="44"/>
      <c r="EW62" s="44"/>
      <c r="EX62" s="44"/>
      <c r="EY62" s="44"/>
      <c r="EZ62" s="44"/>
      <c r="FA62" s="44"/>
      <c r="FB62" s="44"/>
      <c r="FC62" s="44"/>
      <c r="FD62" s="44"/>
      <c r="FE62" s="44"/>
      <c r="FF62" s="44"/>
      <c r="FG62" s="44"/>
      <c r="FH62" s="44"/>
      <c r="FI62" s="44"/>
      <c r="FJ62" s="44"/>
      <c r="FK62" s="44"/>
      <c r="FL62" s="44"/>
      <c r="FM62" s="44"/>
      <c r="FN62" s="44"/>
      <c r="FO62" s="44"/>
      <c r="FP62" s="44"/>
      <c r="FQ62" s="44"/>
      <c r="FR62" s="44"/>
      <c r="FS62" s="44"/>
      <c r="FT62" s="44"/>
      <c r="FU62" s="44"/>
      <c r="FV62" s="44"/>
      <c r="FW62" s="44"/>
      <c r="FX62" s="44"/>
      <c r="FY62" s="44"/>
      <c r="FZ62" s="44"/>
      <c r="GA62" s="44"/>
      <c r="GB62" s="44"/>
      <c r="GC62" s="44"/>
      <c r="GD62" s="44"/>
      <c r="GE62" s="804"/>
      <c r="GF62" s="804"/>
      <c r="GG62" s="804"/>
      <c r="GH62" s="804"/>
      <c r="GI62" s="804"/>
      <c r="GJ62" s="804"/>
      <c r="GK62" s="804"/>
      <c r="GL62" s="804"/>
      <c r="GM62" s="804"/>
      <c r="GN62" s="804"/>
    </row>
    <row r="63" spans="1:196" ht="15" customHeight="1">
      <c r="C63" s="826"/>
      <c r="D63" s="141" t="s">
        <v>477</v>
      </c>
      <c r="E63" s="141">
        <v>1</v>
      </c>
      <c r="F63" s="160">
        <f>E63/E64</f>
        <v>2.4390243902439025E-2</v>
      </c>
      <c r="G63" s="784"/>
      <c r="H63" s="784"/>
      <c r="I63" s="1136"/>
      <c r="J63" s="302" t="s">
        <v>657</v>
      </c>
      <c r="K63" s="141">
        <v>1</v>
      </c>
      <c r="L63" s="65"/>
      <c r="P63" s="65"/>
      <c r="S63" s="65"/>
      <c r="T63" s="65"/>
      <c r="U63" s="783"/>
      <c r="V63" s="783"/>
      <c r="W63" s="65"/>
      <c r="X63" s="65"/>
      <c r="Y63" s="65"/>
      <c r="Z63" s="44"/>
      <c r="AA63" s="44"/>
      <c r="AB63" s="44"/>
      <c r="AC63" s="44"/>
      <c r="AD63" s="786"/>
      <c r="AE63" s="786"/>
      <c r="AF63" s="786"/>
      <c r="AG63" s="786"/>
      <c r="AH63" s="786"/>
      <c r="AI63" s="786"/>
      <c r="AJ63" s="786"/>
      <c r="AK63" s="786"/>
      <c r="AL63" s="786"/>
      <c r="AM63" s="786"/>
      <c r="AN63" s="804"/>
      <c r="AO63" s="804"/>
      <c r="AP63" s="804"/>
      <c r="AQ63" s="804"/>
      <c r="AR63" s="804"/>
      <c r="AS63" s="786"/>
      <c r="AT63" s="786"/>
      <c r="AU63" s="786"/>
      <c r="AV63" s="786"/>
      <c r="AW63" s="1134" t="s">
        <v>480</v>
      </c>
      <c r="AX63" s="302" t="s">
        <v>483</v>
      </c>
      <c r="AY63" s="815">
        <v>5</v>
      </c>
      <c r="AZ63" s="92">
        <v>2.63</v>
      </c>
      <c r="BA63" s="92">
        <v>0.13800000000000001</v>
      </c>
      <c r="BB63" s="92">
        <v>4.3999999999999997E-2</v>
      </c>
      <c r="BC63" s="92">
        <v>0.14499999999999999</v>
      </c>
      <c r="BD63" s="92">
        <v>1.044</v>
      </c>
      <c r="BE63" s="86" t="s">
        <v>1544</v>
      </c>
      <c r="BF63" s="86" t="s">
        <v>1544</v>
      </c>
      <c r="BG63" s="86" t="s">
        <v>1544</v>
      </c>
      <c r="BH63"/>
      <c r="BI63"/>
      <c r="BJ63"/>
      <c r="BK63" s="786"/>
      <c r="BL63" s="786"/>
      <c r="BM63" s="786"/>
      <c r="BN63" s="786"/>
      <c r="BO63" s="786"/>
      <c r="BP63" s="786"/>
      <c r="BQ63" s="786"/>
      <c r="BR63" s="786"/>
      <c r="BS63" s="786"/>
      <c r="BT63" s="786"/>
      <c r="BU63" s="786"/>
      <c r="BV63" s="786"/>
      <c r="BW63" s="786"/>
      <c r="BX63" s="786"/>
      <c r="BY63" s="786"/>
      <c r="BZ63" s="786"/>
      <c r="CA63" s="786"/>
      <c r="CB63" s="786"/>
      <c r="CC63" s="786"/>
      <c r="CD63" s="786"/>
      <c r="CE63" s="44"/>
      <c r="CF63" s="44"/>
      <c r="CG63" s="44"/>
      <c r="CH63" s="44"/>
      <c r="CI63" s="44"/>
      <c r="CJ63" s="44"/>
      <c r="CK63" s="52"/>
      <c r="CL63" s="52"/>
      <c r="CM63" s="52"/>
      <c r="CN63" s="786"/>
      <c r="CO63" s="786"/>
      <c r="CP63" s="786"/>
      <c r="CQ63" s="786"/>
      <c r="CR63" s="786"/>
      <c r="CS63" s="786"/>
      <c r="CT63" s="786"/>
      <c r="CU63" s="786"/>
      <c r="CV63" s="786"/>
      <c r="CW63" s="786"/>
      <c r="CX63" s="786"/>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c r="EN63" s="44"/>
      <c r="EO63" s="44"/>
      <c r="EP63" s="44"/>
      <c r="EQ63" s="44"/>
      <c r="ER63" s="44"/>
      <c r="ES63" s="44"/>
      <c r="ET63" s="44"/>
      <c r="EU63" s="44"/>
      <c r="EV63" s="44"/>
      <c r="EW63" s="44"/>
      <c r="EX63" s="44"/>
      <c r="EY63" s="44"/>
      <c r="EZ63" s="44"/>
      <c r="FA63" s="44"/>
      <c r="FB63" s="44"/>
      <c r="FC63" s="44"/>
      <c r="FD63" s="44"/>
      <c r="FE63" s="44"/>
      <c r="FF63" s="44"/>
      <c r="FG63" s="44"/>
      <c r="FH63" s="44"/>
      <c r="FI63" s="44"/>
      <c r="FJ63" s="44"/>
      <c r="FK63" s="44"/>
      <c r="FL63" s="44"/>
      <c r="FM63" s="44"/>
      <c r="FN63" s="44"/>
      <c r="FO63" s="44"/>
      <c r="FP63" s="44"/>
      <c r="FQ63" s="44"/>
      <c r="FR63" s="44"/>
      <c r="FS63" s="44"/>
      <c r="FT63" s="44"/>
      <c r="FU63" s="44"/>
      <c r="FV63" s="44"/>
      <c r="FW63" s="44"/>
      <c r="FX63" s="44"/>
      <c r="FY63" s="44"/>
      <c r="FZ63" s="44"/>
      <c r="GA63" s="44"/>
      <c r="GB63" s="44"/>
      <c r="GC63" s="44"/>
      <c r="GD63" s="44"/>
      <c r="GE63" s="44"/>
      <c r="GF63" s="44"/>
      <c r="GG63" s="804"/>
      <c r="GH63" s="804"/>
      <c r="GI63" s="804"/>
      <c r="GJ63" s="804"/>
      <c r="GK63" s="804"/>
      <c r="GL63" s="804"/>
      <c r="GM63" s="804"/>
      <c r="GN63" s="804"/>
    </row>
    <row r="64" spans="1:196" ht="15" customHeight="1" thickBot="1">
      <c r="C64" s="826"/>
      <c r="D64" s="159" t="s">
        <v>444</v>
      </c>
      <c r="E64" s="159">
        <f>E60+E61+E62+E63</f>
        <v>41</v>
      </c>
      <c r="F64" s="153">
        <f>F60+F61+F62+F63</f>
        <v>1</v>
      </c>
      <c r="G64" s="784"/>
      <c r="H64" s="784"/>
      <c r="I64" s="1136"/>
      <c r="J64" s="302" t="s">
        <v>486</v>
      </c>
      <c r="K64" s="141">
        <v>5</v>
      </c>
      <c r="L64" s="65"/>
      <c r="P64" s="65"/>
      <c r="S64" s="65"/>
      <c r="T64" s="65"/>
      <c r="U64" s="783"/>
      <c r="V64" s="783"/>
      <c r="W64" s="65"/>
      <c r="X64" s="65"/>
      <c r="Y64" s="65"/>
      <c r="Z64" s="44"/>
      <c r="AA64" s="44"/>
      <c r="AB64" s="44"/>
      <c r="AC64" s="44"/>
      <c r="AD64" s="786"/>
      <c r="AE64" s="786"/>
      <c r="AF64" s="786"/>
      <c r="AG64" s="786"/>
      <c r="AH64" s="786"/>
      <c r="AI64" s="786"/>
      <c r="AJ64" s="786"/>
      <c r="AK64" s="786"/>
      <c r="AL64" s="786"/>
      <c r="AM64" s="786"/>
      <c r="AN64" s="783"/>
      <c r="AO64" s="783"/>
      <c r="AP64" s="783"/>
      <c r="AQ64" s="783"/>
      <c r="AR64" s="783"/>
      <c r="AS64" s="786"/>
      <c r="AT64" s="786"/>
      <c r="AU64" s="786"/>
      <c r="AV64" s="786"/>
      <c r="AW64" s="1136"/>
      <c r="AX64" s="302" t="s">
        <v>657</v>
      </c>
      <c r="AY64" s="815">
        <v>1</v>
      </c>
      <c r="AZ64" s="86" t="s">
        <v>1718</v>
      </c>
      <c r="BA64" s="86" t="s">
        <v>1544</v>
      </c>
      <c r="BB64" s="86" t="s">
        <v>1544</v>
      </c>
      <c r="BC64" s="86" t="s">
        <v>1544</v>
      </c>
      <c r="BD64" s="86" t="s">
        <v>1544</v>
      </c>
      <c r="BE64" s="86" t="s">
        <v>1544</v>
      </c>
      <c r="BF64" s="86" t="s">
        <v>1544</v>
      </c>
      <c r="BG64" s="86" t="s">
        <v>1544</v>
      </c>
      <c r="BH64"/>
      <c r="BI64"/>
      <c r="BJ64"/>
      <c r="BK64" s="786"/>
      <c r="BL64" s="786"/>
      <c r="BM64" s="786"/>
      <c r="BN64" s="786"/>
      <c r="BO64" s="786"/>
      <c r="BP64" s="786"/>
      <c r="BQ64" s="786"/>
      <c r="BR64" s="786"/>
      <c r="BS64" s="786"/>
      <c r="BT64" s="786"/>
      <c r="BU64" s="786"/>
      <c r="BV64" s="786"/>
      <c r="BW64" s="786"/>
      <c r="BX64" s="786"/>
      <c r="BY64" s="786"/>
      <c r="BZ64" s="786"/>
      <c r="CA64" s="786"/>
      <c r="CB64" s="786"/>
      <c r="CC64" s="786"/>
      <c r="CD64" s="786"/>
      <c r="CE64" s="44"/>
      <c r="CF64" s="44"/>
      <c r="CG64" s="44"/>
      <c r="CH64" s="44"/>
      <c r="CI64" s="44"/>
      <c r="CJ64" s="44"/>
      <c r="CK64" s="52"/>
      <c r="CL64" s="52"/>
      <c r="CM64" s="52"/>
      <c r="CN64" s="786"/>
      <c r="CO64" s="786"/>
      <c r="CP64" s="786"/>
      <c r="CQ64" s="786"/>
      <c r="CR64" s="786"/>
      <c r="CS64" s="786"/>
      <c r="CT64" s="786"/>
      <c r="CU64" s="786"/>
      <c r="CV64" s="786"/>
      <c r="CW64" s="786"/>
      <c r="CX64" s="786"/>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c r="EG64" s="44"/>
      <c r="EH64" s="44"/>
      <c r="EI64" s="44"/>
      <c r="EJ64" s="44"/>
      <c r="EK64" s="44"/>
      <c r="EL64" s="44"/>
      <c r="EM64" s="44"/>
      <c r="EN64" s="44"/>
      <c r="EO64" s="44"/>
      <c r="EP64" s="44"/>
      <c r="EQ64" s="44"/>
      <c r="ER64" s="44"/>
      <c r="ES64" s="44"/>
      <c r="ET64" s="44"/>
      <c r="EU64" s="44"/>
      <c r="EV64" s="44"/>
      <c r="EW64" s="44"/>
      <c r="EX64" s="44"/>
      <c r="EY64" s="44"/>
      <c r="EZ64" s="44"/>
      <c r="FA64" s="44"/>
      <c r="FB64" s="44"/>
      <c r="FC64" s="44"/>
      <c r="FD64" s="44"/>
      <c r="FE64" s="44"/>
      <c r="FF64" s="44"/>
      <c r="FG64" s="44"/>
      <c r="FH64" s="44"/>
      <c r="FI64" s="44"/>
      <c r="FJ64" s="44"/>
      <c r="FK64" s="44"/>
      <c r="FL64" s="44"/>
      <c r="FM64" s="44"/>
      <c r="FN64" s="44"/>
      <c r="FO64" s="44"/>
      <c r="FP64" s="44"/>
      <c r="FQ64" s="44"/>
      <c r="FR64" s="44"/>
      <c r="FS64" s="44"/>
      <c r="FT64" s="44"/>
      <c r="FU64" s="44"/>
      <c r="FV64" s="44"/>
      <c r="FW64" s="44"/>
      <c r="FX64" s="44"/>
      <c r="FY64" s="44"/>
      <c r="FZ64" s="44"/>
      <c r="GA64" s="44"/>
      <c r="GB64" s="44"/>
      <c r="GC64" s="44"/>
      <c r="GD64" s="44"/>
      <c r="GE64" s="44"/>
      <c r="GF64" s="44"/>
      <c r="GG64" s="804"/>
      <c r="GH64" s="804"/>
      <c r="GI64" s="804"/>
      <c r="GJ64" s="804"/>
      <c r="GK64" s="804"/>
      <c r="GL64" s="804"/>
      <c r="GM64" s="804"/>
      <c r="GN64" s="804"/>
    </row>
    <row r="65" spans="3:196" ht="15" customHeight="1">
      <c r="C65" s="826"/>
      <c r="D65" s="784"/>
      <c r="E65" s="833"/>
      <c r="F65" s="784"/>
      <c r="G65" s="784"/>
      <c r="H65" s="784"/>
      <c r="I65" s="1136"/>
      <c r="J65" s="302" t="s">
        <v>1601</v>
      </c>
      <c r="K65" s="141">
        <v>1</v>
      </c>
      <c r="L65" s="65"/>
      <c r="P65" s="65"/>
      <c r="S65" s="65"/>
      <c r="T65" s="65"/>
      <c r="U65" s="65"/>
      <c r="V65" s="65"/>
      <c r="W65" s="65"/>
      <c r="X65" s="65"/>
      <c r="Y65" s="65"/>
      <c r="Z65" s="44"/>
      <c r="AA65" s="44"/>
      <c r="AB65" s="44"/>
      <c r="AC65" s="44"/>
      <c r="AD65" s="786"/>
      <c r="AE65" s="786"/>
      <c r="AF65" s="786"/>
      <c r="AG65" s="786"/>
      <c r="AH65" s="786"/>
      <c r="AI65" s="786"/>
      <c r="AJ65" s="786"/>
      <c r="AK65" s="786"/>
      <c r="AL65" s="786"/>
      <c r="AM65" s="786"/>
      <c r="AN65" s="831" t="s">
        <v>478</v>
      </c>
      <c r="AO65" s="832">
        <v>0</v>
      </c>
      <c r="AP65" s="783"/>
      <c r="AQ65" s="783"/>
      <c r="AR65" s="783"/>
      <c r="AS65" s="786"/>
      <c r="AT65" s="786"/>
      <c r="AU65" s="786"/>
      <c r="AV65" s="786"/>
      <c r="AW65" s="1136"/>
      <c r="AX65" s="302" t="s">
        <v>486</v>
      </c>
      <c r="AY65" s="815">
        <v>5</v>
      </c>
      <c r="AZ65" s="92">
        <v>0.60250000000000004</v>
      </c>
      <c r="BA65" s="92">
        <v>7.4999999999999997E-3</v>
      </c>
      <c r="BB65" s="92">
        <v>1E-3</v>
      </c>
      <c r="BC65" s="92">
        <v>5.7999999999999996E-3</v>
      </c>
      <c r="BD65" s="92">
        <v>1.7290000000000001</v>
      </c>
      <c r="BE65" s="863"/>
      <c r="BF65" s="863"/>
      <c r="BG65" s="863"/>
      <c r="BH65"/>
      <c r="BI65"/>
      <c r="BJ65"/>
      <c r="BK65" s="786"/>
      <c r="BL65" s="786"/>
      <c r="BM65" s="786"/>
      <c r="BN65" s="786"/>
      <c r="BO65" s="786"/>
      <c r="BP65" s="786"/>
      <c r="BQ65" s="786"/>
      <c r="BR65" s="786"/>
      <c r="BS65" s="786"/>
      <c r="BT65" s="786"/>
      <c r="BU65" s="786"/>
      <c r="BV65" s="786"/>
      <c r="BW65" s="786"/>
      <c r="BX65" s="786"/>
      <c r="BY65" s="786"/>
      <c r="BZ65" s="786"/>
      <c r="CA65" s="786"/>
      <c r="CB65" s="786"/>
      <c r="CC65" s="786"/>
      <c r="CD65" s="786"/>
      <c r="CE65" s="44"/>
      <c r="CF65" s="44"/>
      <c r="CG65" s="44"/>
      <c r="CH65" s="44"/>
      <c r="CI65" s="44"/>
      <c r="CJ65" s="44"/>
      <c r="CK65" s="52"/>
      <c r="CL65" s="52"/>
      <c r="CM65" s="52"/>
      <c r="CN65" s="786"/>
      <c r="CO65" s="786"/>
      <c r="CP65" s="786"/>
      <c r="CQ65" s="786"/>
      <c r="CR65" s="786"/>
      <c r="CS65" s="786"/>
      <c r="CT65" s="786"/>
      <c r="CU65" s="786"/>
      <c r="CV65" s="786"/>
      <c r="CW65" s="786"/>
      <c r="CX65" s="786"/>
      <c r="CY65" s="44"/>
      <c r="CZ65" s="44"/>
      <c r="DA65" s="44"/>
      <c r="DB65" s="44"/>
      <c r="DC65" s="44"/>
      <c r="DD65" s="44"/>
      <c r="DE65" s="44"/>
      <c r="DF65" s="44"/>
      <c r="DG65" s="44"/>
      <c r="DH65" s="44"/>
      <c r="DI65" s="44"/>
      <c r="DJ65" s="44"/>
      <c r="DK65" s="44"/>
      <c r="DL65" s="44"/>
      <c r="DM65" s="44"/>
      <c r="DN65" s="44"/>
      <c r="DO65" s="44"/>
      <c r="DP65" s="44"/>
      <c r="DQ65" s="44"/>
      <c r="DR65" s="44"/>
      <c r="DS65" s="44"/>
      <c r="DT65" s="44"/>
      <c r="DU65" s="44"/>
      <c r="DV65" s="44"/>
      <c r="DW65" s="44"/>
      <c r="DX65" s="44"/>
      <c r="DY65" s="44"/>
      <c r="DZ65" s="44"/>
      <c r="EA65" s="44"/>
      <c r="EB65" s="44"/>
      <c r="EC65" s="44"/>
      <c r="ED65" s="44"/>
      <c r="EE65" s="44"/>
      <c r="EF65" s="44"/>
      <c r="EG65" s="44"/>
      <c r="EH65" s="44"/>
      <c r="EI65" s="44"/>
      <c r="EJ65" s="44"/>
      <c r="EK65" s="44"/>
      <c r="EL65" s="44"/>
      <c r="EM65" s="44"/>
      <c r="EN65" s="44"/>
      <c r="EO65" s="44"/>
      <c r="EP65" s="44"/>
      <c r="EQ65" s="44"/>
      <c r="ER65" s="44"/>
      <c r="ES65" s="44"/>
      <c r="ET65" s="44"/>
      <c r="EU65" s="44"/>
      <c r="EV65" s="44"/>
      <c r="EW65" s="44"/>
      <c r="EX65" s="44"/>
      <c r="EY65" s="44"/>
      <c r="EZ65" s="44"/>
      <c r="FA65" s="44"/>
      <c r="FB65" s="44"/>
      <c r="FC65" s="44"/>
      <c r="FD65" s="44"/>
      <c r="FE65" s="44"/>
      <c r="FF65" s="44"/>
      <c r="FG65" s="44"/>
      <c r="FH65" s="44"/>
      <c r="FI65" s="44"/>
      <c r="FJ65" s="44"/>
      <c r="FK65" s="44"/>
      <c r="FL65" s="44"/>
      <c r="FM65" s="44"/>
      <c r="FN65" s="44"/>
      <c r="FO65" s="44"/>
      <c r="FP65" s="44"/>
      <c r="FQ65" s="44"/>
      <c r="FR65" s="44"/>
      <c r="FS65" s="44"/>
      <c r="FT65" s="44"/>
      <c r="FU65" s="44"/>
      <c r="FV65" s="44"/>
      <c r="FW65" s="44"/>
      <c r="FX65" s="44"/>
      <c r="FY65" s="44"/>
      <c r="FZ65" s="44"/>
      <c r="GA65" s="44"/>
      <c r="GB65" s="44"/>
      <c r="GC65" s="44"/>
      <c r="GD65" s="44"/>
      <c r="GE65" s="44"/>
      <c r="GF65" s="44"/>
      <c r="GG65" s="804"/>
      <c r="GH65" s="804"/>
      <c r="GI65" s="804"/>
      <c r="GJ65" s="804"/>
      <c r="GK65" s="804"/>
      <c r="GL65" s="804"/>
      <c r="GM65" s="804"/>
      <c r="GN65" s="804"/>
    </row>
    <row r="66" spans="3:196" ht="15" customHeight="1" thickBot="1">
      <c r="C66" s="826"/>
      <c r="D66" s="784"/>
      <c r="E66" s="833"/>
      <c r="F66" s="784"/>
      <c r="G66" s="784"/>
      <c r="H66" s="784"/>
      <c r="I66" s="1136"/>
      <c r="J66" s="302" t="s">
        <v>487</v>
      </c>
      <c r="K66" s="141">
        <v>1</v>
      </c>
      <c r="L66" s="783"/>
      <c r="M66" s="783"/>
      <c r="N66" s="65"/>
      <c r="O66" s="834"/>
      <c r="P66" s="65"/>
      <c r="S66" s="65"/>
      <c r="T66" s="65"/>
      <c r="U66" s="65"/>
      <c r="V66" s="65"/>
      <c r="W66" s="65"/>
      <c r="X66" s="65"/>
      <c r="Y66" s="65"/>
      <c r="Z66" s="44"/>
      <c r="AA66" s="44"/>
      <c r="AB66" s="44"/>
      <c r="AC66" s="44"/>
      <c r="AD66" s="786"/>
      <c r="AE66" s="786"/>
      <c r="AF66" s="786"/>
      <c r="AG66" s="786"/>
      <c r="AH66" s="786"/>
      <c r="AI66" s="786"/>
      <c r="AJ66" s="786"/>
      <c r="AK66" s="786"/>
      <c r="AL66" s="786"/>
      <c r="AM66" s="786"/>
      <c r="AN66" s="835" t="s">
        <v>479</v>
      </c>
      <c r="AO66" s="836">
        <v>2</v>
      </c>
      <c r="AP66" s="783"/>
      <c r="AQ66" s="783"/>
      <c r="AR66" s="783"/>
      <c r="AS66" s="786"/>
      <c r="AT66" s="786"/>
      <c r="AU66" s="786"/>
      <c r="AV66" s="786"/>
      <c r="AW66" s="1136"/>
      <c r="AX66" s="302" t="s">
        <v>1601</v>
      </c>
      <c r="AY66" s="815">
        <v>1</v>
      </c>
      <c r="AZ66" s="85">
        <v>5.72</v>
      </c>
      <c r="BA66" s="861"/>
      <c r="BB66" s="863"/>
      <c r="BC66" s="863"/>
      <c r="BD66" s="863"/>
      <c r="BE66" s="863"/>
      <c r="BF66" s="863"/>
      <c r="BG66" s="863"/>
      <c r="BH66"/>
      <c r="BI66"/>
      <c r="BJ66"/>
      <c r="BK66" s="786"/>
      <c r="BL66" s="786"/>
      <c r="BM66" s="786"/>
      <c r="BN66" s="786"/>
      <c r="BO66" s="786"/>
      <c r="BP66" s="786"/>
      <c r="BQ66" s="786"/>
      <c r="BR66" s="786"/>
      <c r="BS66" s="786"/>
      <c r="BT66" s="783"/>
      <c r="BU66" s="783"/>
      <c r="BV66" s="783"/>
      <c r="BW66" s="783"/>
      <c r="BX66" s="783"/>
      <c r="BY66" s="783"/>
      <c r="BZ66" s="783"/>
      <c r="CA66" s="783"/>
      <c r="CB66" s="786"/>
      <c r="CC66" s="786"/>
      <c r="CD66" s="786"/>
      <c r="CE66" s="44"/>
      <c r="CF66" s="44"/>
      <c r="CG66" s="44"/>
      <c r="CH66" s="44"/>
      <c r="CI66" s="44"/>
      <c r="CJ66" s="44"/>
      <c r="CK66" s="52"/>
      <c r="CL66" s="52"/>
      <c r="CM66" s="52"/>
      <c r="CN66" s="786"/>
      <c r="CO66" s="786"/>
      <c r="CP66" s="786"/>
      <c r="CQ66" s="786"/>
      <c r="CR66" s="786"/>
      <c r="CS66" s="786"/>
      <c r="CT66" s="786"/>
      <c r="CU66" s="786"/>
      <c r="CV66" s="786"/>
      <c r="CW66" s="786"/>
      <c r="CX66" s="786"/>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c r="EN66" s="44"/>
      <c r="EO66" s="44"/>
      <c r="EP66" s="44"/>
      <c r="EQ66" s="44"/>
      <c r="ER66" s="44"/>
      <c r="ES66" s="44"/>
      <c r="ET66" s="44"/>
      <c r="EU66" s="44"/>
      <c r="EV66" s="44"/>
      <c r="EW66" s="44"/>
      <c r="EX66" s="44"/>
      <c r="EY66" s="44"/>
      <c r="EZ66" s="44"/>
      <c r="FA66" s="44"/>
      <c r="FB66" s="44"/>
      <c r="FC66" s="44"/>
      <c r="FD66" s="44"/>
      <c r="FE66" s="44"/>
      <c r="FF66" s="44"/>
      <c r="FG66" s="44"/>
      <c r="FH66" s="44"/>
      <c r="FI66" s="44"/>
      <c r="FJ66" s="44"/>
      <c r="FK66" s="44"/>
      <c r="FL66" s="44"/>
      <c r="FM66" s="44"/>
      <c r="FN66" s="44"/>
      <c r="FO66" s="44"/>
      <c r="FP66" s="44"/>
      <c r="FQ66" s="44"/>
      <c r="FR66" s="44"/>
      <c r="FS66" s="44"/>
      <c r="FT66" s="44"/>
      <c r="FU66" s="44"/>
      <c r="FV66" s="44"/>
      <c r="FW66" s="44"/>
      <c r="FX66" s="44"/>
      <c r="FY66" s="44"/>
      <c r="FZ66" s="44"/>
      <c r="GA66" s="44"/>
      <c r="GB66" s="44"/>
      <c r="GC66" s="44"/>
      <c r="GD66" s="44"/>
      <c r="GE66" s="44"/>
      <c r="GF66" s="44"/>
      <c r="GG66" s="804"/>
      <c r="GH66" s="804"/>
      <c r="GI66" s="804"/>
      <c r="GJ66" s="804"/>
      <c r="GK66" s="804"/>
      <c r="GL66" s="804"/>
      <c r="GM66" s="804"/>
      <c r="GN66" s="804"/>
    </row>
    <row r="67" spans="3:196" ht="15" customHeight="1">
      <c r="C67" s="826"/>
      <c r="D67" s="784"/>
      <c r="E67" s="833"/>
      <c r="F67" s="784"/>
      <c r="G67" s="784"/>
      <c r="H67" s="784"/>
      <c r="I67" s="1136"/>
      <c r="J67" s="302" t="s">
        <v>482</v>
      </c>
      <c r="K67" s="141">
        <v>8</v>
      </c>
      <c r="L67" s="783"/>
      <c r="M67" s="783"/>
      <c r="N67" s="65"/>
      <c r="O67" s="834"/>
      <c r="P67" s="65"/>
      <c r="S67" s="65"/>
      <c r="T67" s="65"/>
      <c r="U67" s="65"/>
      <c r="V67" s="65"/>
      <c r="W67" s="65"/>
      <c r="X67" s="65"/>
      <c r="Y67" s="65"/>
      <c r="Z67" s="44"/>
      <c r="AA67" s="44"/>
      <c r="AB67" s="44"/>
      <c r="AC67" s="44"/>
      <c r="AD67" s="786"/>
      <c r="AE67" s="786"/>
      <c r="AF67" s="786"/>
      <c r="AG67" s="786"/>
      <c r="AH67" s="786"/>
      <c r="AI67" s="786"/>
      <c r="AJ67" s="786"/>
      <c r="AK67" s="786"/>
      <c r="AL67" s="786"/>
      <c r="AM67" s="786"/>
      <c r="AN67" s="805"/>
      <c r="AO67" s="805"/>
      <c r="AP67" s="783"/>
      <c r="AQ67" s="783"/>
      <c r="AR67" s="783"/>
      <c r="AS67" s="786"/>
      <c r="AT67" s="786"/>
      <c r="AU67" s="786"/>
      <c r="AV67" s="786"/>
      <c r="AW67" s="1136"/>
      <c r="AX67" s="302" t="s">
        <v>487</v>
      </c>
      <c r="AY67" s="815">
        <v>1</v>
      </c>
      <c r="AZ67" s="92">
        <v>3.8</v>
      </c>
      <c r="BA67" s="86"/>
      <c r="BB67" s="86"/>
      <c r="BC67" s="86"/>
      <c r="BD67" s="861"/>
      <c r="BE67" s="861"/>
      <c r="BF67" s="861"/>
      <c r="BG67" s="861"/>
      <c r="BH67"/>
      <c r="BI67"/>
      <c r="BJ67"/>
      <c r="BK67" s="786"/>
      <c r="BL67" s="786"/>
      <c r="BM67" s="786"/>
      <c r="BN67" s="786"/>
      <c r="BO67" s="786"/>
      <c r="BP67" s="786"/>
      <c r="BQ67" s="786"/>
      <c r="BR67" s="786"/>
      <c r="BS67" s="786"/>
      <c r="BT67" s="783"/>
      <c r="BU67" s="783"/>
      <c r="BV67" s="783"/>
      <c r="BW67" s="783"/>
      <c r="BX67" s="783"/>
      <c r="BY67" s="783"/>
      <c r="BZ67" s="783"/>
      <c r="CA67" s="783"/>
      <c r="CB67" s="783"/>
      <c r="CC67" s="786"/>
      <c r="CD67" s="786"/>
      <c r="CE67" s="44"/>
      <c r="CF67" s="44"/>
      <c r="CG67" s="44"/>
      <c r="CH67" s="44"/>
      <c r="CI67" s="44"/>
      <c r="CJ67" s="44"/>
      <c r="CK67" s="52"/>
      <c r="CL67" s="52"/>
      <c r="CM67" s="52"/>
      <c r="CN67" s="786"/>
      <c r="CO67" s="786"/>
      <c r="CP67" s="786"/>
      <c r="CQ67" s="786"/>
      <c r="CR67" s="786"/>
      <c r="CS67" s="786"/>
      <c r="CT67" s="786"/>
      <c r="CU67" s="786"/>
      <c r="CV67" s="786"/>
      <c r="CW67" s="786"/>
      <c r="CX67" s="786"/>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c r="EN67" s="44"/>
      <c r="EO67" s="44"/>
      <c r="EP67" s="44"/>
      <c r="EQ67" s="44"/>
      <c r="ER67" s="44"/>
      <c r="ES67" s="44"/>
      <c r="ET67" s="44"/>
      <c r="EU67" s="44"/>
      <c r="EV67" s="44"/>
      <c r="EW67" s="44"/>
      <c r="EX67" s="44"/>
      <c r="EY67" s="44"/>
      <c r="EZ67" s="44"/>
      <c r="FA67" s="44"/>
      <c r="FB67" s="44"/>
      <c r="FC67" s="44"/>
      <c r="FD67" s="44"/>
      <c r="FE67" s="44"/>
      <c r="FF67" s="44"/>
      <c r="FG67" s="44"/>
      <c r="FH67" s="44"/>
      <c r="FI67" s="44"/>
      <c r="FJ67" s="44"/>
      <c r="FK67" s="44"/>
      <c r="FL67" s="44"/>
      <c r="FM67" s="44"/>
      <c r="FN67" s="44"/>
      <c r="FO67" s="44"/>
      <c r="FP67" s="44"/>
      <c r="FQ67" s="44"/>
      <c r="FR67" s="44"/>
      <c r="FS67" s="44"/>
      <c r="FT67" s="44"/>
      <c r="FU67" s="44"/>
      <c r="FV67" s="44"/>
      <c r="FW67" s="44"/>
      <c r="FX67" s="44"/>
      <c r="FY67" s="44"/>
      <c r="FZ67" s="44"/>
      <c r="GA67" s="44"/>
      <c r="GB67" s="44"/>
      <c r="GC67" s="44"/>
      <c r="GD67" s="44"/>
      <c r="GE67" s="44"/>
      <c r="GF67" s="44"/>
      <c r="GG67" s="804"/>
      <c r="GH67" s="804"/>
      <c r="GI67" s="804"/>
      <c r="GJ67" s="804"/>
      <c r="GK67" s="804"/>
      <c r="GL67" s="804"/>
      <c r="GM67" s="804"/>
      <c r="GN67" s="804"/>
    </row>
    <row r="68" spans="3:196" ht="15" customHeight="1" thickBot="1">
      <c r="C68" s="826"/>
      <c r="D68" s="784"/>
      <c r="E68" s="833"/>
      <c r="F68" s="784"/>
      <c r="G68" s="784"/>
      <c r="H68" s="784"/>
      <c r="I68" s="1135"/>
      <c r="J68" s="313" t="s">
        <v>444</v>
      </c>
      <c r="K68" s="313">
        <f>K62+K63+K64+K65+K66+K67</f>
        <v>21</v>
      </c>
      <c r="L68" s="783"/>
      <c r="M68" s="783"/>
      <c r="N68" s="65"/>
      <c r="O68" s="834"/>
      <c r="P68" s="65"/>
      <c r="S68" s="783"/>
      <c r="T68" s="783"/>
      <c r="U68" s="65"/>
      <c r="V68" s="65"/>
      <c r="W68" s="783"/>
      <c r="X68" s="783"/>
      <c r="Y68" s="783"/>
      <c r="Z68" s="783"/>
      <c r="AA68" s="44"/>
      <c r="AB68" s="44"/>
      <c r="AC68" s="44"/>
      <c r="AD68" s="786"/>
      <c r="AE68" s="786"/>
      <c r="AF68" s="786"/>
      <c r="AG68" s="786"/>
      <c r="AH68" s="786"/>
      <c r="AI68" s="786"/>
      <c r="AJ68" s="786"/>
      <c r="AK68" s="786"/>
      <c r="AL68" s="786"/>
      <c r="AM68" s="786"/>
      <c r="AN68" s="837" t="s">
        <v>1167</v>
      </c>
      <c r="AO68" s="838" t="s">
        <v>1168</v>
      </c>
      <c r="AP68" s="838" t="s">
        <v>457</v>
      </c>
      <c r="AQ68" s="804"/>
      <c r="AR68" s="804"/>
      <c r="AS68" s="786"/>
      <c r="AT68" s="786"/>
      <c r="AU68" s="786"/>
      <c r="AV68" s="786"/>
      <c r="AW68" s="1136"/>
      <c r="AX68" s="302" t="s">
        <v>482</v>
      </c>
      <c r="AY68" s="815">
        <v>8</v>
      </c>
      <c r="AZ68" s="92">
        <v>22.97</v>
      </c>
      <c r="BA68" s="92">
        <v>0.63900000000000001</v>
      </c>
      <c r="BB68" s="92">
        <v>5.0000000000000001E-3</v>
      </c>
      <c r="BC68" s="92">
        <v>5.8000000000000003E-2</v>
      </c>
      <c r="BD68" s="92">
        <v>3.8</v>
      </c>
      <c r="BE68" s="92">
        <v>0.377</v>
      </c>
      <c r="BF68" s="864">
        <v>0.01</v>
      </c>
      <c r="BG68" s="864">
        <v>2.2250000000000001</v>
      </c>
      <c r="BH68"/>
      <c r="BI68"/>
      <c r="BJ68"/>
      <c r="BK68" s="786"/>
      <c r="BL68" s="786"/>
      <c r="BM68" s="786"/>
      <c r="BN68" s="786"/>
      <c r="BO68" s="786"/>
      <c r="BP68" s="786"/>
      <c r="BQ68" s="786"/>
      <c r="BR68" s="786"/>
      <c r="BS68" s="786"/>
      <c r="BT68" s="783"/>
      <c r="BU68" s="783"/>
      <c r="BV68" s="783"/>
      <c r="BW68" s="783"/>
      <c r="BX68" s="783"/>
      <c r="BY68" s="783"/>
      <c r="BZ68" s="783"/>
      <c r="CA68" s="783"/>
      <c r="CB68" s="783"/>
      <c r="CC68" s="786"/>
      <c r="CD68" s="786"/>
      <c r="CE68" s="44"/>
      <c r="CF68" s="44"/>
      <c r="CG68" s="44"/>
      <c r="CH68" s="44"/>
      <c r="CI68" s="44"/>
      <c r="CJ68" s="44"/>
      <c r="CK68" s="52"/>
      <c r="CL68" s="52"/>
      <c r="CM68" s="52"/>
      <c r="CN68" s="786"/>
      <c r="CO68" s="786"/>
      <c r="CP68" s="786"/>
      <c r="CQ68" s="786"/>
      <c r="CR68" s="786"/>
      <c r="CS68" s="786"/>
      <c r="CT68" s="786"/>
      <c r="CU68" s="786"/>
      <c r="CV68" s="786"/>
      <c r="CW68" s="786"/>
      <c r="CX68" s="786"/>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c r="EN68" s="44"/>
      <c r="EO68" s="44"/>
      <c r="EP68" s="44"/>
      <c r="EQ68" s="44"/>
      <c r="ER68" s="44"/>
      <c r="ES68" s="44"/>
      <c r="ET68" s="44"/>
      <c r="EU68" s="44"/>
      <c r="EV68" s="44"/>
      <c r="EW68" s="44"/>
      <c r="EX68" s="44"/>
      <c r="EY68" s="44"/>
      <c r="EZ68" s="44"/>
      <c r="FA68" s="44"/>
      <c r="FB68" s="44"/>
      <c r="FC68" s="44"/>
      <c r="FD68" s="44"/>
      <c r="FE68" s="44"/>
      <c r="FF68" s="44"/>
      <c r="FG68" s="44"/>
      <c r="FH68" s="44"/>
      <c r="FI68" s="44"/>
      <c r="FJ68" s="44"/>
      <c r="FK68" s="44"/>
      <c r="FL68" s="44"/>
      <c r="FM68" s="44"/>
      <c r="FN68" s="44"/>
      <c r="FO68" s="44"/>
      <c r="FP68" s="44"/>
      <c r="FQ68" s="44"/>
      <c r="FR68" s="44"/>
      <c r="FS68" s="44"/>
      <c r="FT68" s="44"/>
      <c r="FU68" s="44"/>
      <c r="FV68" s="44"/>
      <c r="FW68" s="44"/>
      <c r="FX68" s="44"/>
      <c r="FY68" s="44"/>
      <c r="FZ68" s="44"/>
      <c r="GA68" s="44"/>
      <c r="GB68" s="44"/>
      <c r="GC68" s="44"/>
      <c r="GD68" s="44"/>
      <c r="GE68" s="44"/>
      <c r="GF68" s="44"/>
      <c r="GG68" s="804"/>
      <c r="GH68" s="804"/>
      <c r="GI68" s="804"/>
      <c r="GJ68" s="804"/>
      <c r="GK68" s="804"/>
      <c r="GL68" s="804"/>
      <c r="GM68" s="804"/>
      <c r="GN68" s="804"/>
    </row>
    <row r="69" spans="3:196" ht="15" customHeight="1" thickBot="1">
      <c r="C69" s="826"/>
      <c r="D69" s="849" t="s">
        <v>1447</v>
      </c>
      <c r="E69" s="483">
        <f>E52+E53</f>
        <v>9</v>
      </c>
      <c r="F69" s="728">
        <f>E69/E64</f>
        <v>0.21951219512195122</v>
      </c>
      <c r="G69" s="784"/>
      <c r="H69" s="784"/>
      <c r="I69" s="65"/>
      <c r="J69" s="246"/>
      <c r="K69" s="246"/>
      <c r="L69" s="783"/>
      <c r="M69" s="783"/>
      <c r="N69" s="65"/>
      <c r="O69" s="834"/>
      <c r="P69" s="65"/>
      <c r="S69" s="783"/>
      <c r="T69" s="783"/>
      <c r="U69" s="65"/>
      <c r="V69" s="65"/>
      <c r="W69" s="783"/>
      <c r="X69" s="783"/>
      <c r="Y69" s="783"/>
      <c r="Z69" s="783"/>
      <c r="AA69" s="44"/>
      <c r="AB69" s="44"/>
      <c r="AC69" s="44"/>
      <c r="AD69" s="786"/>
      <c r="AE69" s="786"/>
      <c r="AF69" s="786"/>
      <c r="AG69" s="786"/>
      <c r="AH69" s="786"/>
      <c r="AI69" s="786"/>
      <c r="AJ69" s="786"/>
      <c r="AK69" s="786"/>
      <c r="AL69" s="786"/>
      <c r="AM69" s="786"/>
      <c r="AN69" s="839" t="s">
        <v>1169</v>
      </c>
      <c r="AO69" s="674" t="s">
        <v>1544</v>
      </c>
      <c r="AP69" s="840" t="e">
        <v>#VALUE!</v>
      </c>
      <c r="AQ69" s="804"/>
      <c r="AR69" s="804"/>
      <c r="AS69" s="786"/>
      <c r="AT69" s="786"/>
      <c r="AU69" s="786"/>
      <c r="AV69" s="786"/>
      <c r="AW69" s="1135"/>
      <c r="AX69" s="313" t="s">
        <v>444</v>
      </c>
      <c r="AY69" s="313">
        <f>AY63+AY64+AY65+AY66+AY67+AY68</f>
        <v>21</v>
      </c>
      <c r="AZ69"/>
      <c r="BA69"/>
      <c r="BB69"/>
      <c r="BC69"/>
      <c r="BD69"/>
      <c r="BE69"/>
      <c r="BF69"/>
      <c r="BG69"/>
      <c r="BH69"/>
      <c r="BI69"/>
      <c r="BJ69"/>
      <c r="BK69" s="786"/>
      <c r="BL69" s="786"/>
      <c r="BM69" s="786"/>
      <c r="BN69" s="786"/>
      <c r="BO69" s="786"/>
      <c r="BP69" s="786"/>
      <c r="BQ69" s="786"/>
      <c r="BR69" s="786"/>
      <c r="BS69" s="786"/>
      <c r="BT69" s="44"/>
      <c r="BU69" s="44"/>
      <c r="BV69" s="44"/>
      <c r="BW69" s="44"/>
      <c r="BX69" s="44"/>
      <c r="BY69" s="44"/>
      <c r="BZ69" s="44"/>
      <c r="CA69" s="44"/>
      <c r="CB69" s="783"/>
      <c r="CC69" s="786"/>
      <c r="CD69" s="786"/>
      <c r="CE69" s="44"/>
      <c r="CF69" s="44"/>
      <c r="CG69" s="44"/>
      <c r="CH69" s="44"/>
      <c r="CI69" s="44"/>
      <c r="CJ69" s="44"/>
      <c r="CK69" s="52"/>
      <c r="CL69" s="52"/>
      <c r="CM69" s="52"/>
      <c r="CN69" s="786"/>
      <c r="CO69" s="786"/>
      <c r="CP69" s="786"/>
      <c r="CQ69" s="786"/>
      <c r="CR69" s="786"/>
      <c r="CS69" s="786"/>
      <c r="CT69" s="786"/>
      <c r="CU69" s="786"/>
      <c r="CV69" s="786"/>
      <c r="CW69" s="786"/>
      <c r="CX69" s="786"/>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c r="EN69" s="44"/>
      <c r="EO69" s="44"/>
      <c r="EP69" s="44"/>
      <c r="EQ69" s="44"/>
      <c r="ER69" s="44"/>
      <c r="ES69" s="44"/>
      <c r="ET69" s="44"/>
      <c r="EU69" s="44"/>
      <c r="EV69" s="44"/>
      <c r="EW69" s="44"/>
      <c r="EX69" s="44"/>
      <c r="EY69" s="44"/>
      <c r="EZ69" s="44"/>
      <c r="FA69" s="44"/>
      <c r="FB69" s="44"/>
      <c r="FC69" s="44"/>
      <c r="FD69" s="44"/>
      <c r="FE69" s="44"/>
      <c r="FF69" s="44"/>
      <c r="FG69" s="44"/>
      <c r="FH69" s="44"/>
      <c r="FI69" s="44"/>
      <c r="FJ69" s="44"/>
      <c r="FK69" s="44"/>
      <c r="FL69" s="44"/>
      <c r="FM69" s="44"/>
      <c r="FN69" s="44"/>
      <c r="FO69" s="44"/>
      <c r="FP69" s="44"/>
      <c r="FQ69" s="44"/>
      <c r="FR69" s="44"/>
      <c r="FS69" s="44"/>
      <c r="FT69" s="44"/>
      <c r="FU69" s="44"/>
      <c r="FV69" s="44"/>
      <c r="FW69" s="44"/>
      <c r="FX69" s="44"/>
      <c r="FY69" s="44"/>
      <c r="FZ69" s="44"/>
      <c r="GA69" s="44"/>
      <c r="GB69" s="44"/>
      <c r="GC69" s="44"/>
      <c r="GD69" s="44"/>
      <c r="GE69" s="44"/>
      <c r="GF69" s="44"/>
      <c r="GG69" s="804"/>
      <c r="GH69" s="804"/>
      <c r="GI69" s="804"/>
      <c r="GJ69" s="804"/>
      <c r="GK69" s="804"/>
      <c r="GL69" s="804"/>
      <c r="GM69" s="804"/>
      <c r="GN69" s="804"/>
    </row>
    <row r="70" spans="3:196" ht="15" customHeight="1" thickBot="1">
      <c r="C70" s="826"/>
      <c r="D70" s="525" t="s">
        <v>1448</v>
      </c>
      <c r="E70" s="850">
        <f>E50+E51+E54</f>
        <v>19</v>
      </c>
      <c r="F70" s="851">
        <f>E70/E64</f>
        <v>0.46341463414634149</v>
      </c>
      <c r="G70" s="784"/>
      <c r="H70" s="784"/>
      <c r="I70" s="65"/>
      <c r="J70" s="830"/>
      <c r="K70" s="830"/>
      <c r="L70" s="783"/>
      <c r="M70" s="783"/>
      <c r="N70" s="65"/>
      <c r="O70" s="834"/>
      <c r="P70" s="65"/>
      <c r="S70" s="783"/>
      <c r="T70" s="783"/>
      <c r="U70" s="65"/>
      <c r="V70" s="65"/>
      <c r="W70" s="783"/>
      <c r="X70" s="783"/>
      <c r="Y70" s="783"/>
      <c r="Z70" s="783"/>
      <c r="AA70" s="44"/>
      <c r="AB70" s="44"/>
      <c r="AC70" s="44"/>
      <c r="AD70" s="786"/>
      <c r="AE70" s="786"/>
      <c r="AF70" s="786"/>
      <c r="AG70" s="786"/>
      <c r="AH70" s="786"/>
      <c r="AI70" s="786"/>
      <c r="AJ70" s="786"/>
      <c r="AK70" s="786"/>
      <c r="AL70" s="786"/>
      <c r="AM70" s="786"/>
      <c r="AN70" s="839" t="s">
        <v>1170</v>
      </c>
      <c r="AO70" s="674">
        <v>2</v>
      </c>
      <c r="AP70" s="840" t="e">
        <v>#VALUE!</v>
      </c>
      <c r="AQ70" s="783"/>
      <c r="AR70" s="783"/>
      <c r="AS70" s="786"/>
      <c r="AT70" s="786"/>
      <c r="AU70" s="786"/>
      <c r="AV70" s="786"/>
      <c r="AW70" s="786"/>
      <c r="AX70" s="246"/>
      <c r="AY70" s="246"/>
      <c r="AZ70"/>
      <c r="BA70"/>
      <c r="BB70"/>
      <c r="BC70"/>
      <c r="BD70"/>
      <c r="BE70"/>
      <c r="BF70"/>
      <c r="BG70"/>
      <c r="BH70"/>
      <c r="BI70"/>
      <c r="BJ70"/>
      <c r="BK70" s="786"/>
      <c r="BL70" s="786"/>
      <c r="BM70" s="786"/>
      <c r="BN70" s="786"/>
      <c r="BO70" s="786"/>
      <c r="BP70" s="786"/>
      <c r="BQ70" s="786"/>
      <c r="BR70" s="786"/>
      <c r="BS70" s="786"/>
      <c r="BT70" s="44"/>
      <c r="BU70" s="44"/>
      <c r="BV70" s="44"/>
      <c r="BW70" s="44"/>
      <c r="BX70" s="44"/>
      <c r="BY70" s="44"/>
      <c r="BZ70" s="44"/>
      <c r="CA70" s="44"/>
      <c r="CB70" s="44"/>
      <c r="CC70" s="786"/>
      <c r="CD70" s="786"/>
      <c r="CE70" s="44"/>
      <c r="CF70" s="44"/>
      <c r="CG70" s="44"/>
      <c r="CH70" s="44"/>
      <c r="CI70" s="44"/>
      <c r="CJ70" s="44"/>
      <c r="CK70" s="52"/>
      <c r="CL70" s="52"/>
      <c r="CM70" s="52"/>
      <c r="CN70" s="786"/>
      <c r="CO70" s="786"/>
      <c r="CP70" s="786"/>
      <c r="CQ70" s="786"/>
      <c r="CR70" s="786"/>
      <c r="CS70" s="786"/>
      <c r="CT70" s="786"/>
      <c r="CU70" s="786"/>
      <c r="CV70" s="786"/>
      <c r="CW70" s="786"/>
      <c r="CX70" s="786"/>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c r="EQ70" s="44"/>
      <c r="ER70" s="44"/>
      <c r="ES70" s="44"/>
      <c r="ET70" s="44"/>
      <c r="EU70" s="44"/>
      <c r="EV70" s="44"/>
      <c r="EW70" s="44"/>
      <c r="EX70" s="44"/>
      <c r="EY70" s="44"/>
      <c r="EZ70" s="44"/>
      <c r="FA70" s="44"/>
      <c r="FB70" s="44"/>
      <c r="FC70" s="44"/>
      <c r="FD70" s="44"/>
      <c r="FE70" s="44"/>
      <c r="FF70" s="44"/>
      <c r="FG70" s="44"/>
      <c r="FH70" s="44"/>
      <c r="FI70" s="44"/>
      <c r="FJ70" s="44"/>
      <c r="FK70" s="44"/>
      <c r="FL70" s="44"/>
      <c r="FM70" s="44"/>
      <c r="FN70" s="44"/>
      <c r="FO70" s="44"/>
      <c r="FP70" s="44"/>
      <c r="FQ70" s="44"/>
      <c r="FR70" s="44"/>
      <c r="FS70" s="44"/>
      <c r="FT70" s="44"/>
      <c r="FU70" s="44"/>
      <c r="FV70" s="44"/>
      <c r="FW70" s="44"/>
      <c r="FX70" s="44"/>
      <c r="FY70" s="44"/>
      <c r="FZ70" s="44"/>
      <c r="GA70" s="44"/>
      <c r="GB70" s="44"/>
      <c r="GC70" s="44"/>
      <c r="GD70" s="44"/>
      <c r="GE70" s="44"/>
      <c r="GF70" s="44"/>
      <c r="GG70" s="804"/>
      <c r="GH70" s="804"/>
      <c r="GI70" s="804"/>
      <c r="GJ70" s="804"/>
      <c r="GK70" s="804"/>
      <c r="GL70" s="804"/>
      <c r="GM70" s="804"/>
      <c r="GN70" s="804"/>
    </row>
    <row r="71" spans="3:196" ht="15" customHeight="1">
      <c r="C71" s="826"/>
      <c r="D71" s="784"/>
      <c r="E71" s="833"/>
      <c r="F71" s="784"/>
      <c r="G71" s="784"/>
      <c r="H71" s="784"/>
      <c r="I71" s="1134" t="s">
        <v>453</v>
      </c>
      <c r="J71" s="302" t="s">
        <v>1071</v>
      </c>
      <c r="K71" s="280">
        <v>3</v>
      </c>
      <c r="L71" s="783"/>
      <c r="M71" s="783"/>
      <c r="N71" s="65"/>
      <c r="O71" s="834"/>
      <c r="P71" s="65"/>
      <c r="S71" s="783"/>
      <c r="T71" s="783"/>
      <c r="U71" s="65"/>
      <c r="V71" s="65"/>
      <c r="W71" s="65"/>
      <c r="X71" s="65"/>
      <c r="Y71" s="65"/>
      <c r="Z71" s="44"/>
      <c r="AA71" s="44"/>
      <c r="AB71" s="44"/>
      <c r="AC71" s="44"/>
      <c r="AD71" s="786"/>
      <c r="AE71" s="786"/>
      <c r="AF71" s="786"/>
      <c r="AG71" s="786"/>
      <c r="AH71" s="786"/>
      <c r="AI71" s="786"/>
      <c r="AJ71" s="786"/>
      <c r="AK71" s="786"/>
      <c r="AL71" s="786"/>
      <c r="AM71" s="786"/>
      <c r="AN71" s="839" t="s">
        <v>1171</v>
      </c>
      <c r="AO71" s="674" t="s">
        <v>1544</v>
      </c>
      <c r="AP71" s="840" t="e">
        <v>#VALUE!</v>
      </c>
      <c r="AQ71" s="65"/>
      <c r="AR71" s="65"/>
      <c r="AS71" s="786"/>
      <c r="AT71" s="786"/>
      <c r="AU71" s="786"/>
      <c r="AV71" s="786"/>
      <c r="AW71" s="786"/>
      <c r="AX71" s="830"/>
      <c r="AY71" s="830"/>
      <c r="AZ71"/>
      <c r="BA71"/>
      <c r="BB71"/>
      <c r="BC71"/>
      <c r="BD71"/>
      <c r="BE71"/>
      <c r="BF71"/>
      <c r="BG71"/>
      <c r="BH71"/>
      <c r="BI71"/>
      <c r="BJ71"/>
      <c r="BK71" s="786"/>
      <c r="BL71" s="786"/>
      <c r="BM71" s="786"/>
      <c r="BN71" s="786"/>
      <c r="BO71" s="786"/>
      <c r="BP71" s="786"/>
      <c r="BQ71" s="786"/>
      <c r="BR71" s="786"/>
      <c r="BS71" s="786"/>
      <c r="BT71" s="44"/>
      <c r="BU71" s="44"/>
      <c r="BV71" s="44"/>
      <c r="BW71" s="44"/>
      <c r="BX71" s="44"/>
      <c r="BY71" s="44"/>
      <c r="BZ71" s="44"/>
      <c r="CA71" s="44"/>
      <c r="CB71" s="44"/>
      <c r="CC71" s="786"/>
      <c r="CD71" s="786"/>
      <c r="CE71" s="44"/>
      <c r="CF71" s="44"/>
      <c r="CG71" s="44"/>
      <c r="CH71" s="44"/>
      <c r="CI71" s="44"/>
      <c r="CJ71" s="44"/>
      <c r="CK71" s="52"/>
      <c r="CL71" s="52"/>
      <c r="CM71" s="52"/>
      <c r="CN71" s="786"/>
      <c r="CO71" s="786"/>
      <c r="CP71" s="786"/>
      <c r="CQ71" s="786"/>
      <c r="CR71" s="786"/>
      <c r="CS71" s="786"/>
      <c r="CT71" s="786"/>
      <c r="CU71" s="786"/>
      <c r="CV71" s="786"/>
      <c r="CW71" s="786"/>
      <c r="CX71" s="786"/>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c r="EQ71" s="44"/>
      <c r="ER71" s="44"/>
      <c r="ES71" s="44"/>
      <c r="ET71" s="44"/>
      <c r="EU71" s="44"/>
      <c r="EV71" s="44"/>
      <c r="EW71" s="44"/>
      <c r="EX71" s="44"/>
      <c r="EY71" s="44"/>
      <c r="EZ71" s="44"/>
      <c r="FA71" s="44"/>
      <c r="FB71" s="44"/>
      <c r="FC71" s="44"/>
      <c r="FD71" s="44"/>
      <c r="FE71" s="44"/>
      <c r="FF71" s="44"/>
      <c r="FG71" s="44"/>
      <c r="FH71" s="44"/>
      <c r="FI71" s="44"/>
      <c r="FJ71" s="44"/>
      <c r="FK71" s="44"/>
      <c r="FL71" s="44"/>
      <c r="FM71" s="44"/>
      <c r="FN71" s="44"/>
      <c r="FO71" s="44"/>
      <c r="FP71" s="44"/>
      <c r="FQ71" s="44"/>
      <c r="FR71" s="44"/>
      <c r="FS71" s="44"/>
      <c r="FT71" s="44"/>
      <c r="FU71" s="44"/>
      <c r="FV71" s="44"/>
      <c r="FW71" s="44"/>
      <c r="FX71" s="44"/>
      <c r="FY71" s="44"/>
      <c r="FZ71" s="44"/>
      <c r="GA71" s="44"/>
      <c r="GB71" s="44"/>
      <c r="GC71" s="44"/>
      <c r="GD71" s="44"/>
      <c r="GE71" s="44"/>
      <c r="GF71" s="44"/>
      <c r="GG71" s="804"/>
      <c r="GH71" s="804"/>
      <c r="GI71" s="804"/>
      <c r="GJ71" s="804"/>
      <c r="GK71" s="804"/>
      <c r="GL71" s="804"/>
      <c r="GM71" s="804"/>
      <c r="GN71" s="804"/>
    </row>
    <row r="72" spans="3:196" ht="15" customHeight="1">
      <c r="C72" s="826"/>
      <c r="D72" s="784"/>
      <c r="E72" s="833"/>
      <c r="F72" s="784"/>
      <c r="G72" s="784"/>
      <c r="H72" s="784"/>
      <c r="I72" s="1136"/>
      <c r="J72" s="302" t="s">
        <v>1719</v>
      </c>
      <c r="K72" s="141">
        <v>1</v>
      </c>
      <c r="L72" s="783"/>
      <c r="M72" s="783"/>
      <c r="N72" s="65"/>
      <c r="O72" s="834"/>
      <c r="P72" s="65"/>
      <c r="S72" s="783"/>
      <c r="T72" s="783"/>
      <c r="U72" s="65"/>
      <c r="V72" s="65"/>
      <c r="W72" s="65"/>
      <c r="X72" s="65"/>
      <c r="Y72" s="65"/>
      <c r="Z72" s="44"/>
      <c r="AA72" s="44"/>
      <c r="AB72" s="44"/>
      <c r="AC72" s="44"/>
      <c r="AD72" s="783"/>
      <c r="AE72" s="783"/>
      <c r="AF72" s="783"/>
      <c r="AG72" s="783"/>
      <c r="AH72" s="783"/>
      <c r="AI72" s="783"/>
      <c r="AJ72" s="783"/>
      <c r="AK72" s="783"/>
      <c r="AL72" s="786"/>
      <c r="AM72" s="786"/>
      <c r="AN72" s="841" t="s">
        <v>1172</v>
      </c>
      <c r="AO72" s="842" t="e">
        <v>#VALUE!</v>
      </c>
      <c r="AP72" s="842" t="e">
        <v>#VALUE!</v>
      </c>
      <c r="AQ72" s="65"/>
      <c r="AR72" s="65"/>
      <c r="AS72" s="786"/>
      <c r="AT72" s="786"/>
      <c r="AU72" s="786"/>
      <c r="AV72" s="786"/>
      <c r="AW72" s="1134" t="s">
        <v>453</v>
      </c>
      <c r="AX72" s="302" t="s">
        <v>1071</v>
      </c>
      <c r="AY72" s="843">
        <v>3</v>
      </c>
      <c r="AZ72" s="85">
        <v>0.63</v>
      </c>
      <c r="BA72" s="85">
        <v>8.9999999999999993E-3</v>
      </c>
      <c r="BB72" s="85">
        <v>6.0000000000000001E-3</v>
      </c>
      <c r="BC72" s="846" t="s">
        <v>1544</v>
      </c>
      <c r="BD72" s="846" t="s">
        <v>1544</v>
      </c>
      <c r="BE72" s="846" t="s">
        <v>1544</v>
      </c>
      <c r="BF72" s="846" t="s">
        <v>1544</v>
      </c>
      <c r="BG72" s="846" t="s">
        <v>1544</v>
      </c>
      <c r="BH72"/>
      <c r="BI72"/>
      <c r="BJ72"/>
      <c r="BK72" s="786"/>
      <c r="BL72" s="783"/>
      <c r="BM72" s="783"/>
      <c r="BN72" s="783"/>
      <c r="BO72" s="783"/>
      <c r="BP72" s="783"/>
      <c r="BQ72" s="786"/>
      <c r="BR72" s="786"/>
      <c r="BS72" s="786"/>
      <c r="BT72" s="44"/>
      <c r="BU72" s="44"/>
      <c r="BV72" s="44"/>
      <c r="BW72" s="44"/>
      <c r="BX72" s="44"/>
      <c r="BY72" s="44"/>
      <c r="BZ72" s="44"/>
      <c r="CA72" s="44"/>
      <c r="CB72" s="44"/>
      <c r="CC72" s="786"/>
      <c r="CD72" s="786"/>
      <c r="CE72" s="44"/>
      <c r="CF72" s="44"/>
      <c r="CG72" s="44"/>
      <c r="CH72" s="44"/>
      <c r="CI72" s="44"/>
      <c r="CJ72" s="44"/>
      <c r="CK72" s="52"/>
      <c r="CL72" s="52"/>
      <c r="CM72" s="52"/>
      <c r="CN72" s="786"/>
      <c r="CO72" s="786"/>
      <c r="CP72" s="786"/>
      <c r="CQ72" s="786"/>
      <c r="CR72" s="786"/>
      <c r="CS72" s="786"/>
      <c r="CT72" s="786"/>
      <c r="CU72" s="786"/>
      <c r="CV72" s="786"/>
      <c r="CW72" s="786"/>
      <c r="CX72" s="786"/>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c r="EN72" s="44"/>
      <c r="EO72" s="44"/>
      <c r="EP72" s="44"/>
      <c r="EQ72" s="44"/>
      <c r="ER72" s="44"/>
      <c r="ES72" s="44"/>
      <c r="ET72" s="44"/>
      <c r="EU72" s="44"/>
      <c r="EV72" s="44"/>
      <c r="EW72" s="44"/>
      <c r="EX72" s="44"/>
      <c r="EY72" s="44"/>
      <c r="EZ72" s="44"/>
      <c r="FA72" s="44"/>
      <c r="FB72" s="44"/>
      <c r="FC72" s="44"/>
      <c r="FD72" s="44"/>
      <c r="FE72" s="44"/>
      <c r="FF72" s="44"/>
      <c r="FG72" s="44"/>
      <c r="FH72" s="44"/>
      <c r="FI72" s="44"/>
      <c r="FJ72" s="44"/>
      <c r="FK72" s="44"/>
      <c r="FL72" s="44"/>
      <c r="FM72" s="44"/>
      <c r="FN72" s="44"/>
      <c r="FO72" s="44"/>
      <c r="FP72" s="44"/>
      <c r="FQ72" s="44"/>
      <c r="FR72" s="44"/>
      <c r="FS72" s="44"/>
      <c r="FT72" s="44"/>
      <c r="FU72" s="44"/>
      <c r="FV72" s="44"/>
      <c r="FW72" s="44"/>
      <c r="FX72" s="44"/>
      <c r="FY72" s="44"/>
      <c r="FZ72" s="44"/>
      <c r="GA72" s="44"/>
      <c r="GB72" s="44"/>
      <c r="GC72" s="44"/>
      <c r="GD72" s="44"/>
      <c r="GE72" s="44"/>
      <c r="GF72" s="44"/>
      <c r="GG72" s="804"/>
      <c r="GH72" s="804"/>
      <c r="GI72" s="804"/>
      <c r="GJ72" s="804"/>
      <c r="GK72" s="804"/>
      <c r="GL72" s="804"/>
      <c r="GM72" s="804"/>
      <c r="GN72" s="804"/>
    </row>
    <row r="73" spans="3:196" ht="15" customHeight="1">
      <c r="C73" s="826"/>
      <c r="D73" s="784"/>
      <c r="E73" s="833"/>
      <c r="F73" s="784"/>
      <c r="G73" s="784"/>
      <c r="H73" s="784"/>
      <c r="I73" s="1135"/>
      <c r="J73" s="313" t="s">
        <v>444</v>
      </c>
      <c r="K73" s="313">
        <f>K71+K72</f>
        <v>4</v>
      </c>
      <c r="L73" s="65"/>
      <c r="M73" s="65"/>
      <c r="N73" s="65"/>
      <c r="O73" s="834"/>
      <c r="P73" s="65"/>
      <c r="S73" s="783"/>
      <c r="T73" s="783"/>
      <c r="U73" s="65"/>
      <c r="V73" s="65"/>
      <c r="W73" s="65"/>
      <c r="X73" s="65"/>
      <c r="Y73" s="65"/>
      <c r="Z73" s="44"/>
      <c r="AA73" s="44"/>
      <c r="AB73" s="44"/>
      <c r="AC73" s="44"/>
      <c r="AD73" s="783"/>
      <c r="AE73" s="783"/>
      <c r="AF73" s="783"/>
      <c r="AG73" s="783"/>
      <c r="AH73" s="783"/>
      <c r="AI73" s="783"/>
      <c r="AJ73" s="783"/>
      <c r="AK73" s="783"/>
      <c r="AL73" s="783"/>
      <c r="AM73" s="786"/>
      <c r="AN73" s="804"/>
      <c r="AO73" s="804"/>
      <c r="AP73" s="804"/>
      <c r="AQ73" s="783"/>
      <c r="AR73" s="783"/>
      <c r="AS73" s="783"/>
      <c r="AT73" s="783"/>
      <c r="AU73" s="783"/>
      <c r="AV73" s="783"/>
      <c r="AW73" s="1136"/>
      <c r="AX73" s="302" t="s">
        <v>1719</v>
      </c>
      <c r="AY73" s="815">
        <v>1</v>
      </c>
      <c r="AZ73" s="86">
        <v>1E-3</v>
      </c>
      <c r="BA73" s="86" t="s">
        <v>1544</v>
      </c>
      <c r="BB73" s="86" t="s">
        <v>1544</v>
      </c>
      <c r="BC73" s="86" t="s">
        <v>1544</v>
      </c>
      <c r="BD73" s="86" t="s">
        <v>1544</v>
      </c>
      <c r="BE73" s="86" t="s">
        <v>1544</v>
      </c>
      <c r="BF73" s="86" t="s">
        <v>1544</v>
      </c>
      <c r="BG73" s="86" t="s">
        <v>1544</v>
      </c>
      <c r="BH73"/>
      <c r="BI73"/>
      <c r="BJ73"/>
      <c r="BK73" s="783"/>
      <c r="BL73" s="783"/>
      <c r="BM73" s="783"/>
      <c r="BN73" s="783"/>
      <c r="BO73" s="783"/>
      <c r="BP73" s="783"/>
      <c r="BQ73" s="783"/>
      <c r="BR73" s="786"/>
      <c r="BS73" s="786"/>
      <c r="BT73" s="44"/>
      <c r="BU73" s="44"/>
      <c r="BV73" s="44"/>
      <c r="BW73" s="44"/>
      <c r="BX73" s="44"/>
      <c r="BY73" s="44"/>
      <c r="BZ73" s="44"/>
      <c r="CA73" s="44"/>
      <c r="CB73" s="44"/>
      <c r="CC73" s="786"/>
      <c r="CD73" s="786"/>
      <c r="CE73" s="44"/>
      <c r="CF73" s="44"/>
      <c r="CG73" s="44"/>
      <c r="CH73" s="44"/>
      <c r="CI73" s="44"/>
      <c r="CJ73" s="44"/>
      <c r="CK73" s="52"/>
      <c r="CL73" s="52"/>
      <c r="CM73" s="52"/>
      <c r="CN73" s="786"/>
      <c r="CO73" s="786"/>
      <c r="CP73" s="786"/>
      <c r="CQ73" s="786"/>
      <c r="CR73" s="786"/>
      <c r="CS73" s="786"/>
      <c r="CT73" s="786"/>
      <c r="CU73" s="786"/>
      <c r="CV73" s="786"/>
      <c r="CW73" s="786"/>
      <c r="CX73" s="786"/>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c r="GD73" s="44"/>
      <c r="GE73" s="44"/>
      <c r="GF73" s="44"/>
      <c r="GG73" s="804"/>
      <c r="GH73" s="804"/>
      <c r="GI73" s="804"/>
      <c r="GJ73" s="804"/>
      <c r="GK73" s="804"/>
      <c r="GL73" s="804"/>
      <c r="GM73" s="804"/>
      <c r="GN73" s="804"/>
    </row>
    <row r="74" spans="3:196" ht="15" customHeight="1">
      <c r="C74" s="826"/>
      <c r="D74" s="784"/>
      <c r="E74" s="833"/>
      <c r="F74" s="784"/>
      <c r="G74" s="784"/>
      <c r="H74" s="784"/>
      <c r="I74" s="65"/>
      <c r="J74" s="246"/>
      <c r="K74" s="246"/>
      <c r="L74" s="65"/>
      <c r="M74" s="65"/>
      <c r="N74" s="65"/>
      <c r="O74" s="834"/>
      <c r="P74" s="65"/>
      <c r="S74" s="783"/>
      <c r="T74" s="783"/>
      <c r="U74" s="65"/>
      <c r="V74" s="65"/>
      <c r="W74" s="65"/>
      <c r="X74" s="65"/>
      <c r="Y74" s="65"/>
      <c r="Z74" s="44"/>
      <c r="AA74" s="44"/>
      <c r="AB74" s="44"/>
      <c r="AC74" s="44"/>
      <c r="AD74" s="783"/>
      <c r="AE74" s="783"/>
      <c r="AF74" s="783"/>
      <c r="AG74" s="783"/>
      <c r="AH74" s="783"/>
      <c r="AI74" s="783"/>
      <c r="AJ74" s="783"/>
      <c r="AK74" s="783"/>
      <c r="AL74" s="783"/>
      <c r="AM74" s="786"/>
      <c r="AN74" s="804"/>
      <c r="AO74" s="804"/>
      <c r="AP74" s="804"/>
      <c r="AQ74" s="783"/>
      <c r="AR74" s="783"/>
      <c r="AS74" s="783"/>
      <c r="AT74" s="783"/>
      <c r="AU74" s="783"/>
      <c r="AV74" s="783"/>
      <c r="AW74" s="1135"/>
      <c r="AX74" s="313" t="s">
        <v>444</v>
      </c>
      <c r="AY74" s="313">
        <f>AY72+AY73</f>
        <v>4</v>
      </c>
      <c r="AZ74"/>
      <c r="BA74"/>
      <c r="BB74"/>
      <c r="BC74"/>
      <c r="BD74"/>
      <c r="BE74"/>
      <c r="BF74"/>
      <c r="BG74"/>
      <c r="BH74"/>
      <c r="BI74"/>
      <c r="BJ74"/>
      <c r="BK74" s="783"/>
      <c r="BL74" s="783"/>
      <c r="BM74" s="783"/>
      <c r="BN74" s="783"/>
      <c r="BO74" s="783"/>
      <c r="BP74" s="783"/>
      <c r="BQ74" s="783"/>
      <c r="BR74" s="786"/>
      <c r="BS74" s="786"/>
      <c r="BT74" s="44"/>
      <c r="BU74" s="44"/>
      <c r="BV74" s="44"/>
      <c r="BW74" s="44"/>
      <c r="BX74" s="44"/>
      <c r="BY74" s="44"/>
      <c r="BZ74" s="44"/>
      <c r="CA74" s="44"/>
      <c r="CB74" s="44"/>
      <c r="CC74" s="786"/>
      <c r="CD74" s="786"/>
      <c r="CE74" s="44"/>
      <c r="CF74" s="44"/>
      <c r="CG74" s="44"/>
      <c r="CH74" s="44"/>
      <c r="CI74" s="44"/>
      <c r="CJ74" s="44"/>
      <c r="CK74" s="52"/>
      <c r="CL74" s="52"/>
      <c r="CM74" s="52"/>
      <c r="CN74" s="786"/>
      <c r="CO74" s="786"/>
      <c r="CP74" s="783"/>
      <c r="CQ74" s="783"/>
      <c r="CR74" s="783"/>
      <c r="CS74" s="783"/>
      <c r="CT74" s="783"/>
      <c r="CU74" s="783"/>
      <c r="CV74" s="783"/>
      <c r="CW74" s="783"/>
      <c r="CX74" s="783"/>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c r="GD74" s="44"/>
      <c r="GE74" s="44"/>
      <c r="GF74" s="44"/>
      <c r="GG74" s="804"/>
      <c r="GH74" s="804"/>
      <c r="GI74" s="804"/>
      <c r="GJ74" s="804"/>
      <c r="GK74" s="804"/>
      <c r="GL74" s="804"/>
      <c r="GM74" s="804"/>
      <c r="GN74" s="804"/>
    </row>
    <row r="75" spans="3:196" ht="15" customHeight="1">
      <c r="C75" s="826"/>
      <c r="D75" s="784"/>
      <c r="E75" s="833"/>
      <c r="F75" s="784"/>
      <c r="G75" s="784"/>
      <c r="H75" s="784"/>
      <c r="I75" s="1134" t="s">
        <v>477</v>
      </c>
      <c r="J75" s="302" t="s">
        <v>1720</v>
      </c>
      <c r="K75" s="141">
        <v>1</v>
      </c>
      <c r="L75" s="65"/>
      <c r="M75" s="65"/>
      <c r="N75" s="65"/>
      <c r="O75" s="834"/>
      <c r="P75" s="65"/>
      <c r="S75" s="783"/>
      <c r="T75" s="783"/>
      <c r="U75" s="65"/>
      <c r="V75" s="65"/>
      <c r="W75" s="65"/>
      <c r="X75" s="65"/>
      <c r="Y75" s="65"/>
      <c r="Z75" s="44"/>
      <c r="AA75" s="44"/>
      <c r="AB75" s="44"/>
      <c r="AC75" s="44"/>
      <c r="AD75" s="44"/>
      <c r="AE75" s="44"/>
      <c r="AF75" s="44"/>
      <c r="AG75" s="44"/>
      <c r="AH75" s="44"/>
      <c r="AI75" s="44"/>
      <c r="AJ75" s="44"/>
      <c r="AK75" s="44"/>
      <c r="AL75" s="783"/>
      <c r="AM75" s="786"/>
      <c r="AN75" s="804"/>
      <c r="AO75" s="804"/>
      <c r="AP75" s="804"/>
      <c r="AQ75" s="783"/>
      <c r="AR75" s="783"/>
      <c r="AS75" s="783"/>
      <c r="AT75" s="783"/>
      <c r="AU75" s="783"/>
      <c r="AV75" s="783"/>
      <c r="AW75" s="786"/>
      <c r="AX75" s="246"/>
      <c r="AY75" s="246"/>
      <c r="AZ75"/>
      <c r="BA75"/>
      <c r="BB75"/>
      <c r="BC75"/>
      <c r="BD75"/>
      <c r="BE75"/>
      <c r="BF75"/>
      <c r="BG75"/>
      <c r="BH75"/>
      <c r="BI75"/>
      <c r="BJ75"/>
      <c r="BK75" s="783"/>
      <c r="BL75" s="44"/>
      <c r="BM75" s="44"/>
      <c r="BN75" s="44"/>
      <c r="BO75" s="44"/>
      <c r="BP75" s="44"/>
      <c r="BQ75" s="783"/>
      <c r="BR75" s="786"/>
      <c r="BS75" s="786"/>
      <c r="BT75" s="44"/>
      <c r="BU75" s="44"/>
      <c r="BV75" s="44"/>
      <c r="BW75" s="44"/>
      <c r="BX75" s="44"/>
      <c r="BY75" s="44"/>
      <c r="BZ75" s="44"/>
      <c r="CA75" s="44"/>
      <c r="CB75" s="44"/>
      <c r="CC75" s="786"/>
      <c r="CD75" s="786"/>
      <c r="CE75" s="44"/>
      <c r="CF75" s="44"/>
      <c r="CG75" s="44"/>
      <c r="CH75" s="44"/>
      <c r="CI75" s="44"/>
      <c r="CJ75" s="44"/>
      <c r="CK75" s="52"/>
      <c r="CL75" s="52"/>
      <c r="CM75" s="52"/>
      <c r="CN75" s="786"/>
      <c r="CO75" s="786"/>
      <c r="CP75" s="783"/>
      <c r="CQ75" s="783"/>
      <c r="CR75" s="783"/>
      <c r="CS75" s="783"/>
      <c r="CT75" s="783"/>
      <c r="CU75" s="783"/>
      <c r="CV75" s="783"/>
      <c r="CW75" s="783"/>
      <c r="CX75" s="783"/>
      <c r="CY75" s="44"/>
      <c r="CZ75" s="4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c r="FD75" s="44"/>
      <c r="FE75" s="44"/>
      <c r="FF75" s="44"/>
      <c r="FG75" s="44"/>
      <c r="FH75" s="44"/>
      <c r="FI75" s="44"/>
      <c r="FJ75" s="44"/>
      <c r="FK75" s="44"/>
      <c r="FL75" s="44"/>
      <c r="FM75" s="44"/>
      <c r="FN75" s="44"/>
      <c r="FO75" s="44"/>
      <c r="FP75" s="44"/>
      <c r="FQ75" s="44"/>
      <c r="FR75" s="44"/>
      <c r="FS75" s="44"/>
      <c r="FT75" s="44"/>
      <c r="FU75" s="44"/>
      <c r="FV75" s="44"/>
      <c r="FW75" s="44"/>
      <c r="FX75" s="44"/>
      <c r="FY75" s="44"/>
      <c r="FZ75" s="44"/>
      <c r="GA75" s="44"/>
      <c r="GB75" s="44"/>
      <c r="GC75" s="44"/>
      <c r="GD75" s="44"/>
      <c r="GE75" s="44"/>
      <c r="GF75" s="44"/>
      <c r="GG75" s="804"/>
      <c r="GH75" s="804"/>
      <c r="GI75" s="804"/>
      <c r="GJ75" s="804"/>
      <c r="GK75" s="804"/>
      <c r="GL75" s="804"/>
      <c r="GM75" s="804"/>
      <c r="GN75" s="804"/>
    </row>
    <row r="76" spans="3:196" ht="15" customHeight="1">
      <c r="C76" s="826"/>
      <c r="D76" s="784"/>
      <c r="E76" s="833"/>
      <c r="F76" s="784"/>
      <c r="G76" s="784"/>
      <c r="H76" s="784"/>
      <c r="I76" s="1135"/>
      <c r="J76" s="313" t="s">
        <v>444</v>
      </c>
      <c r="K76" s="313">
        <f>K75</f>
        <v>1</v>
      </c>
      <c r="L76" s="65"/>
      <c r="M76" s="65"/>
      <c r="N76" s="65"/>
      <c r="O76" s="834"/>
      <c r="P76" s="65"/>
      <c r="S76" s="783"/>
      <c r="T76" s="783"/>
      <c r="U76" s="65"/>
      <c r="V76" s="65"/>
      <c r="W76" s="65"/>
      <c r="X76" s="65"/>
      <c r="Y76" s="65"/>
      <c r="Z76" s="44"/>
      <c r="AA76" s="44"/>
      <c r="AB76" s="44"/>
      <c r="AC76" s="44"/>
      <c r="AD76" s="44"/>
      <c r="AE76" s="44"/>
      <c r="AF76" s="44"/>
      <c r="AG76" s="44"/>
      <c r="AH76" s="44"/>
      <c r="AI76" s="44"/>
      <c r="AJ76" s="44"/>
      <c r="AK76" s="44"/>
      <c r="AL76" s="44"/>
      <c r="AM76" s="786"/>
      <c r="AN76" s="804"/>
      <c r="AO76" s="804"/>
      <c r="AP76" s="804"/>
      <c r="AQ76" s="44"/>
      <c r="AR76" s="44"/>
      <c r="AS76" s="44"/>
      <c r="AT76" s="44"/>
      <c r="AU76" s="44"/>
      <c r="AV76" s="44"/>
      <c r="AW76" s="1134" t="s">
        <v>477</v>
      </c>
      <c r="AX76" s="302" t="s">
        <v>1720</v>
      </c>
      <c r="AY76" s="815">
        <v>1</v>
      </c>
      <c r="AZ76" s="816">
        <v>4.0190000000000001</v>
      </c>
      <c r="BA76" s="804"/>
      <c r="BB76" s="804"/>
      <c r="BC76" s="804"/>
      <c r="BD76" s="44"/>
      <c r="BE76" s="44"/>
      <c r="BF76" s="52"/>
      <c r="BG76" s="52"/>
      <c r="BH76"/>
      <c r="BI76"/>
      <c r="BJ76"/>
      <c r="BK76" s="44"/>
      <c r="BL76" s="44"/>
      <c r="BM76" s="44"/>
      <c r="BN76" s="44"/>
      <c r="BO76" s="44"/>
      <c r="BP76" s="44"/>
      <c r="BQ76" s="44"/>
      <c r="BR76" s="786"/>
      <c r="BS76" s="786"/>
      <c r="BT76" s="44"/>
      <c r="BU76" s="44"/>
      <c r="BV76" s="44"/>
      <c r="BW76" s="44"/>
      <c r="BX76" s="44"/>
      <c r="BY76" s="44"/>
      <c r="BZ76" s="44"/>
      <c r="CA76" s="44"/>
      <c r="CB76" s="44"/>
      <c r="CC76" s="786"/>
      <c r="CD76" s="786"/>
      <c r="CE76" s="44"/>
      <c r="CF76" s="44"/>
      <c r="CG76" s="44"/>
      <c r="CH76" s="44"/>
      <c r="CI76" s="44"/>
      <c r="CJ76" s="44"/>
      <c r="CK76" s="52"/>
      <c r="CL76" s="52"/>
      <c r="CM76" s="52"/>
      <c r="CN76" s="786"/>
      <c r="CO76" s="786"/>
      <c r="CP76" s="783"/>
      <c r="CQ76" s="783"/>
      <c r="CR76" s="783"/>
      <c r="CS76" s="783"/>
      <c r="CT76" s="783"/>
      <c r="CU76" s="783"/>
      <c r="CV76" s="783"/>
      <c r="CW76" s="783"/>
      <c r="CX76" s="783"/>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44"/>
      <c r="FI76" s="44"/>
      <c r="FJ76" s="44"/>
      <c r="FK76" s="44"/>
      <c r="FL76" s="44"/>
      <c r="FM76" s="44"/>
      <c r="FN76" s="44"/>
      <c r="FO76" s="44"/>
      <c r="FP76" s="44"/>
      <c r="FQ76" s="44"/>
      <c r="FR76" s="44"/>
      <c r="FS76" s="44"/>
      <c r="FT76" s="44"/>
      <c r="FU76" s="44"/>
      <c r="FV76" s="44"/>
      <c r="FW76" s="44"/>
      <c r="FX76" s="44"/>
      <c r="FY76" s="44"/>
      <c r="FZ76" s="44"/>
      <c r="GA76" s="44"/>
      <c r="GB76" s="44"/>
      <c r="GC76" s="44"/>
      <c r="GD76" s="44"/>
      <c r="GE76" s="44"/>
      <c r="GF76" s="44"/>
      <c r="GG76" s="804"/>
      <c r="GH76" s="804"/>
      <c r="GI76" s="804"/>
      <c r="GJ76" s="804"/>
      <c r="GK76" s="804"/>
      <c r="GL76" s="804"/>
      <c r="GM76" s="804"/>
      <c r="GN76" s="804"/>
    </row>
    <row r="77" spans="3:196" ht="15" customHeight="1" thickBot="1">
      <c r="C77" s="826"/>
      <c r="D77" s="784"/>
      <c r="E77" s="833"/>
      <c r="F77" s="784"/>
      <c r="G77" s="784"/>
      <c r="H77" s="784"/>
      <c r="I77" s="65"/>
      <c r="J77" s="246"/>
      <c r="K77" s="246"/>
      <c r="L77" s="65"/>
      <c r="M77" s="65"/>
      <c r="N77" s="65"/>
      <c r="O77" s="834"/>
      <c r="P77" s="65"/>
      <c r="S77" s="783"/>
      <c r="T77" s="783"/>
      <c r="U77" s="65"/>
      <c r="V77" s="65"/>
      <c r="W77" s="65"/>
      <c r="X77" s="65"/>
      <c r="Y77" s="65"/>
      <c r="Z77" s="44"/>
      <c r="AA77" s="44"/>
      <c r="AB77" s="44"/>
      <c r="AC77" s="44"/>
      <c r="AD77" s="44"/>
      <c r="AE77" s="44"/>
      <c r="AF77" s="44"/>
      <c r="AG77" s="44"/>
      <c r="AH77" s="44"/>
      <c r="AI77" s="44"/>
      <c r="AJ77" s="44"/>
      <c r="AK77" s="44"/>
      <c r="AL77" s="44"/>
      <c r="AM77" s="783"/>
      <c r="AN77" s="804"/>
      <c r="AO77" s="804"/>
      <c r="AP77" s="804"/>
      <c r="AQ77" s="44"/>
      <c r="AR77" s="44"/>
      <c r="AS77" s="44"/>
      <c r="AT77" s="44"/>
      <c r="AU77" s="44"/>
      <c r="AV77" s="44"/>
      <c r="AW77" s="1135"/>
      <c r="AX77" s="313" t="s">
        <v>444</v>
      </c>
      <c r="AY77" s="313">
        <f>AY76</f>
        <v>1</v>
      </c>
      <c r="AZ77" s="783"/>
      <c r="BA77" s="783"/>
      <c r="BB77" s="783"/>
      <c r="BC77" s="783"/>
      <c r="BD77" s="44"/>
      <c r="BE77" s="44"/>
      <c r="BF77" s="52"/>
      <c r="BG77" s="52"/>
      <c r="BH77"/>
      <c r="BI77"/>
      <c r="BJ77"/>
      <c r="BK77" s="44"/>
      <c r="BL77" s="44"/>
      <c r="BM77" s="44"/>
      <c r="BN77" s="44"/>
      <c r="BO77" s="44"/>
      <c r="BP77" s="44"/>
      <c r="BQ77" s="44"/>
      <c r="BR77" s="783"/>
      <c r="BS77" s="783"/>
      <c r="BT77" s="44"/>
      <c r="BU77" s="44"/>
      <c r="BV77" s="44"/>
      <c r="BW77" s="44"/>
      <c r="BX77" s="44"/>
      <c r="BY77" s="44"/>
      <c r="BZ77" s="44"/>
      <c r="CA77" s="44"/>
      <c r="CB77" s="44"/>
      <c r="CC77" s="783"/>
      <c r="CD77" s="783"/>
      <c r="CE77" s="44"/>
      <c r="CF77" s="44"/>
      <c r="CG77" s="44"/>
      <c r="CH77" s="44"/>
      <c r="CI77" s="44"/>
      <c r="CJ77" s="44"/>
      <c r="CK77" s="52"/>
      <c r="CL77" s="52"/>
      <c r="CM77" s="52"/>
      <c r="CN77" s="783"/>
      <c r="CO77" s="783"/>
      <c r="CP77" s="52"/>
      <c r="CQ77" s="52"/>
      <c r="CR77" s="52"/>
      <c r="CS77" s="44"/>
      <c r="CT77" s="44"/>
      <c r="CU77" s="44"/>
      <c r="CV77" s="44"/>
      <c r="CW77" s="44"/>
      <c r="CX77" s="44"/>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c r="GD77" s="44"/>
      <c r="GE77" s="44"/>
      <c r="GF77" s="44"/>
      <c r="GG77" s="804"/>
      <c r="GH77" s="804"/>
      <c r="GI77" s="804"/>
      <c r="GJ77" s="804"/>
      <c r="GK77" s="804"/>
      <c r="GL77" s="804"/>
      <c r="GM77" s="804"/>
      <c r="GN77" s="804"/>
    </row>
    <row r="78" spans="3:196" ht="15" customHeight="1" thickBot="1">
      <c r="C78" s="826"/>
      <c r="D78" s="784"/>
      <c r="E78" s="833"/>
      <c r="F78" s="784"/>
      <c r="G78" s="784"/>
      <c r="H78" s="784"/>
      <c r="I78" s="95" t="s">
        <v>444</v>
      </c>
      <c r="J78" s="844"/>
      <c r="K78" s="845">
        <f>K59+K68+K73+K76</f>
        <v>43</v>
      </c>
      <c r="L78" s="65"/>
      <c r="M78" s="65"/>
      <c r="N78" s="65"/>
      <c r="O78" s="834"/>
      <c r="P78" s="783"/>
      <c r="S78" s="783"/>
      <c r="T78" s="783"/>
      <c r="U78" s="65"/>
      <c r="V78" s="65"/>
      <c r="W78" s="65"/>
      <c r="X78" s="65"/>
      <c r="Y78" s="65"/>
      <c r="Z78" s="65"/>
      <c r="AA78" s="44"/>
      <c r="AB78" s="44"/>
      <c r="AC78" s="44"/>
      <c r="AD78" s="44"/>
      <c r="AE78" s="44"/>
      <c r="AF78" s="44"/>
      <c r="AG78" s="44"/>
      <c r="AH78" s="44"/>
      <c r="AI78" s="44"/>
      <c r="AJ78" s="44"/>
      <c r="AK78" s="44"/>
      <c r="AL78" s="44"/>
      <c r="AM78" s="783"/>
      <c r="AN78" s="783"/>
      <c r="AO78" s="44"/>
      <c r="AP78" s="44"/>
      <c r="AQ78" s="44"/>
      <c r="AR78" s="44"/>
      <c r="AS78" s="44"/>
      <c r="AT78" s="44"/>
      <c r="AU78" s="44"/>
      <c r="AV78" s="44"/>
      <c r="AW78" s="786"/>
      <c r="AX78" s="246"/>
      <c r="AY78" s="246"/>
      <c r="AZ78" s="783"/>
      <c r="BA78" s="783"/>
      <c r="BB78" s="783"/>
      <c r="BC78" s="783"/>
      <c r="BD78" s="44"/>
      <c r="BE78" s="44"/>
      <c r="BF78" s="52"/>
      <c r="BG78" s="52"/>
      <c r="BH78"/>
      <c r="BI78"/>
      <c r="BJ78"/>
      <c r="BK78" s="44"/>
      <c r="BL78" s="44"/>
      <c r="BM78" s="44"/>
      <c r="BN78" s="44"/>
      <c r="BO78" s="44"/>
      <c r="BP78" s="44"/>
      <c r="BQ78" s="44"/>
      <c r="BR78" s="783"/>
      <c r="BS78" s="783"/>
      <c r="BT78" s="44"/>
      <c r="BU78" s="44"/>
      <c r="BV78" s="44"/>
      <c r="BW78" s="44"/>
      <c r="BX78" s="44"/>
      <c r="BY78" s="44"/>
      <c r="BZ78" s="44"/>
      <c r="CA78" s="44"/>
      <c r="CB78" s="44"/>
      <c r="CC78" s="783"/>
      <c r="CD78" s="783"/>
      <c r="CE78" s="44"/>
      <c r="CF78" s="44"/>
      <c r="CG78" s="44"/>
      <c r="CH78" s="44"/>
      <c r="CI78" s="44"/>
      <c r="CJ78" s="44"/>
      <c r="CK78" s="52"/>
      <c r="CL78" s="52"/>
      <c r="CM78" s="52"/>
      <c r="CN78" s="783"/>
      <c r="CO78" s="783"/>
      <c r="CP78" s="52"/>
      <c r="CQ78" s="52"/>
      <c r="CR78" s="52"/>
      <c r="CS78" s="44"/>
      <c r="CT78" s="44"/>
      <c r="CU78" s="44"/>
      <c r="CV78" s="44"/>
      <c r="CW78" s="44"/>
      <c r="CX78" s="44"/>
      <c r="CY78" s="44"/>
      <c r="CZ78" s="44"/>
      <c r="DA78" s="44"/>
      <c r="DB78" s="44"/>
      <c r="DC78" s="44"/>
      <c r="DD78" s="44"/>
      <c r="DE78" s="44"/>
      <c r="DF78" s="44"/>
      <c r="DG78" s="44"/>
      <c r="DH78" s="44"/>
      <c r="DI78" s="44"/>
      <c r="DJ78" s="44"/>
      <c r="DK78" s="44"/>
      <c r="DL78" s="44"/>
      <c r="DM78" s="44"/>
      <c r="DN78" s="44"/>
      <c r="DO78" s="44"/>
      <c r="DP78" s="44"/>
      <c r="DQ78" s="44"/>
      <c r="DR78" s="44"/>
      <c r="DS78" s="44"/>
      <c r="DT78" s="44"/>
      <c r="DU78" s="44"/>
      <c r="DV78" s="44"/>
      <c r="DW78" s="44"/>
      <c r="DX78" s="44"/>
      <c r="DY78" s="44"/>
      <c r="DZ78" s="44"/>
      <c r="EA78" s="44"/>
      <c r="EB78" s="44"/>
      <c r="EC78" s="44"/>
      <c r="ED78" s="44"/>
      <c r="EE78" s="44"/>
      <c r="EF78" s="44"/>
      <c r="EG78" s="44"/>
      <c r="EH78" s="44"/>
      <c r="EI78" s="44"/>
      <c r="EJ78" s="44"/>
      <c r="EK78" s="44"/>
      <c r="EL78" s="44"/>
      <c r="EM78" s="44"/>
      <c r="EN78" s="44"/>
      <c r="EO78" s="44"/>
      <c r="EP78" s="44"/>
      <c r="EQ78" s="44"/>
      <c r="ER78" s="44"/>
      <c r="ES78" s="44"/>
      <c r="ET78" s="44"/>
      <c r="EU78" s="44"/>
      <c r="EV78" s="44"/>
      <c r="EW78" s="44"/>
      <c r="EX78" s="44"/>
      <c r="EY78" s="44"/>
      <c r="EZ78" s="44"/>
      <c r="FA78" s="44"/>
      <c r="FB78" s="44"/>
      <c r="FC78" s="44"/>
      <c r="FD78" s="44"/>
      <c r="FE78" s="44"/>
      <c r="FF78" s="44"/>
      <c r="FG78" s="44"/>
      <c r="FH78" s="44"/>
      <c r="FI78" s="44"/>
      <c r="FJ78" s="44"/>
      <c r="FK78" s="44"/>
      <c r="FL78" s="44"/>
      <c r="FM78" s="44"/>
      <c r="FN78" s="44"/>
      <c r="FO78" s="44"/>
      <c r="FP78" s="44"/>
      <c r="FQ78" s="44"/>
      <c r="FR78" s="44"/>
      <c r="FS78" s="44"/>
      <c r="FT78" s="44"/>
      <c r="FU78" s="44"/>
      <c r="FV78" s="44"/>
      <c r="FW78" s="44"/>
      <c r="FX78" s="44"/>
      <c r="FY78" s="44"/>
      <c r="FZ78" s="44"/>
      <c r="GA78" s="44"/>
      <c r="GB78" s="44"/>
      <c r="GC78" s="44"/>
      <c r="GD78" s="44"/>
      <c r="GE78" s="44"/>
      <c r="GF78" s="44"/>
      <c r="GG78" s="804"/>
      <c r="GH78" s="804"/>
      <c r="GI78" s="804"/>
      <c r="GJ78" s="804"/>
      <c r="GK78" s="804"/>
      <c r="GL78" s="804"/>
      <c r="GM78" s="804"/>
      <c r="GN78" s="804"/>
    </row>
    <row r="79" spans="3:196" ht="15" customHeight="1" thickBot="1">
      <c r="C79" s="826"/>
      <c r="D79" s="784"/>
      <c r="E79" s="833"/>
      <c r="F79" s="784"/>
      <c r="G79" s="784"/>
      <c r="H79" s="784"/>
      <c r="I79"/>
      <c r="J79"/>
      <c r="K79" s="65"/>
      <c r="L79" s="65"/>
      <c r="M79" s="65"/>
      <c r="N79" s="65"/>
      <c r="O79" s="834"/>
      <c r="P79" s="65"/>
      <c r="S79" s="783"/>
      <c r="T79" s="783"/>
      <c r="U79" s="65"/>
      <c r="V79" s="65"/>
      <c r="W79" s="65"/>
      <c r="X79" s="65"/>
      <c r="Y79" s="65"/>
      <c r="Z79" s="65"/>
      <c r="AA79" s="44"/>
      <c r="AB79" s="44"/>
      <c r="AC79" s="44"/>
      <c r="AD79" s="44"/>
      <c r="AE79" s="44"/>
      <c r="AF79" s="44"/>
      <c r="AG79" s="44"/>
      <c r="AH79" s="44"/>
      <c r="AI79" s="44"/>
      <c r="AJ79" s="44"/>
      <c r="AK79" s="44"/>
      <c r="AL79" s="44"/>
      <c r="AM79" s="783"/>
      <c r="AN79" s="783"/>
      <c r="AO79" s="44"/>
      <c r="AP79" s="44"/>
      <c r="AQ79" s="44"/>
      <c r="AR79" s="44"/>
      <c r="AS79" s="44"/>
      <c r="AT79" s="44"/>
      <c r="AU79" s="44"/>
      <c r="AV79" s="44"/>
      <c r="AW79" s="95" t="s">
        <v>444</v>
      </c>
      <c r="AX79" s="844"/>
      <c r="AY79" s="845">
        <f>AY60+AY69+AY74+AY77</f>
        <v>43</v>
      </c>
      <c r="AZ79"/>
      <c r="BA79"/>
      <c r="BB79"/>
      <c r="BC79"/>
      <c r="BD79"/>
      <c r="BE79"/>
      <c r="BF79"/>
      <c r="BG79"/>
      <c r="BH79"/>
      <c r="BI79"/>
      <c r="BJ79"/>
      <c r="BK79" s="44"/>
      <c r="BL79" s="44"/>
      <c r="BM79" s="44"/>
      <c r="BN79" s="44"/>
      <c r="BO79" s="44"/>
      <c r="BP79" s="44"/>
      <c r="BQ79" s="44"/>
      <c r="BR79" s="783"/>
      <c r="BS79" s="783"/>
      <c r="BT79" s="44"/>
      <c r="BU79" s="44"/>
      <c r="BV79" s="44"/>
      <c r="BW79" s="44"/>
      <c r="BX79" s="44"/>
      <c r="BY79" s="44"/>
      <c r="BZ79" s="44"/>
      <c r="CA79" s="44"/>
      <c r="CB79" s="44"/>
      <c r="CC79" s="783"/>
      <c r="CD79" s="783"/>
      <c r="CE79" s="44"/>
      <c r="CF79" s="44"/>
      <c r="CG79" s="44"/>
      <c r="CH79" s="804"/>
      <c r="CI79" s="804"/>
      <c r="CJ79" s="804"/>
      <c r="CK79" s="804"/>
      <c r="CL79" s="804"/>
      <c r="CM79" s="52"/>
      <c r="CN79" s="783"/>
      <c r="CO79" s="783"/>
      <c r="CP79" s="52"/>
      <c r="CQ79" s="52"/>
      <c r="CR79" s="52"/>
      <c r="CS79" s="44"/>
      <c r="CT79" s="44"/>
      <c r="CU79" s="44"/>
      <c r="CV79" s="44"/>
      <c r="CW79" s="44"/>
      <c r="CX79" s="44"/>
      <c r="CY79" s="44"/>
      <c r="CZ79" s="4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44"/>
      <c r="DZ79" s="44"/>
      <c r="EA79" s="44"/>
      <c r="EB79" s="44"/>
      <c r="EC79" s="44"/>
      <c r="ED79" s="44"/>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c r="FD79" s="44"/>
      <c r="FE79" s="44"/>
      <c r="FF79" s="44"/>
      <c r="FG79" s="44"/>
      <c r="FH79" s="44"/>
      <c r="FI79" s="44"/>
      <c r="FJ79" s="44"/>
      <c r="FK79" s="44"/>
      <c r="FL79" s="44"/>
      <c r="FM79" s="44"/>
      <c r="FN79" s="44"/>
      <c r="FO79" s="44"/>
      <c r="FP79" s="44"/>
      <c r="FQ79" s="44"/>
      <c r="FR79" s="44"/>
      <c r="FS79" s="44"/>
      <c r="FT79" s="44"/>
      <c r="FU79" s="44"/>
      <c r="FV79" s="44"/>
      <c r="FW79" s="44"/>
      <c r="FX79" s="44"/>
      <c r="FY79" s="44"/>
      <c r="FZ79" s="44"/>
      <c r="GA79" s="44"/>
      <c r="GB79" s="44"/>
      <c r="GC79" s="44"/>
      <c r="GD79" s="44"/>
      <c r="GE79" s="44"/>
      <c r="GF79" s="44"/>
      <c r="GG79" s="804"/>
      <c r="GH79" s="804"/>
      <c r="GI79" s="804"/>
      <c r="GJ79" s="804"/>
      <c r="GK79" s="804"/>
      <c r="GL79" s="804"/>
      <c r="GM79" s="804"/>
      <c r="GN79" s="804"/>
    </row>
    <row r="80" spans="3:196" ht="15" customHeight="1">
      <c r="C80" s="826"/>
      <c r="D80" s="784"/>
      <c r="E80" s="833"/>
      <c r="F80" s="784"/>
      <c r="G80" s="784"/>
      <c r="H80" s="784"/>
      <c r="I80"/>
      <c r="J80"/>
      <c r="K80" s="65"/>
      <c r="L80" s="65"/>
      <c r="M80" s="65"/>
      <c r="N80" s="65"/>
      <c r="O80" s="834"/>
      <c r="P80" s="65"/>
      <c r="S80" s="783"/>
      <c r="T80" s="783"/>
      <c r="U80" s="65"/>
      <c r="V80" s="65"/>
      <c r="W80" s="65"/>
      <c r="X80" s="65"/>
      <c r="Y80" s="65"/>
      <c r="Z80" s="65"/>
      <c r="AA80" s="44"/>
      <c r="AB80" s="44"/>
      <c r="AC80" s="44"/>
      <c r="AD80" s="44"/>
      <c r="AE80" s="44"/>
      <c r="AF80" s="44"/>
      <c r="AG80" s="44"/>
      <c r="AH80" s="44"/>
      <c r="AI80" s="44"/>
      <c r="AJ80" s="44"/>
      <c r="AK80" s="44"/>
      <c r="AL80" s="44"/>
      <c r="AM80" s="44"/>
      <c r="AN80" s="44"/>
      <c r="AO80" s="44"/>
      <c r="AP80" s="44"/>
      <c r="AQ80" s="44"/>
      <c r="AR80" s="44"/>
      <c r="AS80" s="44"/>
      <c r="AT80" s="44"/>
      <c r="AU80" s="44"/>
      <c r="AV80" s="44"/>
      <c r="AW80"/>
      <c r="AX80"/>
      <c r="AY80"/>
      <c r="AZ80"/>
      <c r="BA80"/>
      <c r="BB80"/>
      <c r="BC80"/>
      <c r="BD80"/>
      <c r="BE80"/>
      <c r="BF80"/>
      <c r="BG80"/>
      <c r="BH80"/>
      <c r="BI80"/>
      <c r="BJ80"/>
      <c r="BK80" s="44"/>
      <c r="BL80" s="44"/>
      <c r="BM80" s="44"/>
      <c r="BN80" s="44"/>
      <c r="BO80" s="44"/>
      <c r="BP80" s="44"/>
      <c r="BQ80" s="44"/>
      <c r="BR80" s="44"/>
      <c r="BS80" s="44"/>
      <c r="BT80" s="44"/>
      <c r="BU80" s="44"/>
      <c r="BV80" s="44"/>
      <c r="BW80" s="44"/>
      <c r="BX80" s="44"/>
      <c r="BY80" s="44"/>
      <c r="BZ80" s="44"/>
      <c r="CA80" s="44"/>
      <c r="CB80" s="44"/>
      <c r="CC80" s="44"/>
      <c r="CD80" s="44"/>
      <c r="CE80" s="44"/>
      <c r="CF80" s="44"/>
      <c r="CG80" s="44"/>
      <c r="CH80" s="804"/>
      <c r="CI80" s="804"/>
      <c r="CJ80" s="804"/>
      <c r="CK80" s="804"/>
      <c r="CL80" s="804"/>
      <c r="CM80" s="804"/>
      <c r="CN80" s="52"/>
      <c r="CO80" s="52"/>
      <c r="CP80" s="52"/>
      <c r="CQ80" s="52"/>
      <c r="CR80" s="52"/>
      <c r="CS80" s="44"/>
      <c r="CT80" s="44"/>
      <c r="CU80" s="44"/>
      <c r="CV80" s="44"/>
      <c r="CW80" s="44"/>
      <c r="CX80" s="44"/>
      <c r="CY80" s="44"/>
      <c r="CZ80" s="44"/>
      <c r="DA80" s="44"/>
      <c r="DB80" s="44"/>
      <c r="DC80" s="44"/>
      <c r="DD80" s="44"/>
      <c r="DE80" s="44"/>
      <c r="DF80" s="44"/>
      <c r="DG80" s="44"/>
      <c r="DH80" s="44"/>
      <c r="DI80" s="44"/>
      <c r="DJ80" s="44"/>
      <c r="DK80" s="44"/>
      <c r="DL80" s="44"/>
      <c r="DM80" s="44"/>
      <c r="DN80" s="44"/>
      <c r="DO80" s="44"/>
      <c r="DP80" s="44"/>
      <c r="DQ80" s="44"/>
      <c r="DR80" s="44"/>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c r="EQ80" s="44"/>
      <c r="ER80" s="44"/>
      <c r="ES80" s="44"/>
      <c r="ET80" s="44"/>
      <c r="EU80" s="44"/>
      <c r="EV80" s="44"/>
      <c r="EW80" s="44"/>
      <c r="EX80" s="44"/>
      <c r="EY80" s="44"/>
      <c r="EZ80" s="44"/>
      <c r="FA80" s="44"/>
      <c r="FB80" s="44"/>
      <c r="FC80" s="44"/>
      <c r="FD80" s="44"/>
      <c r="FE80" s="44"/>
      <c r="FF80" s="44"/>
      <c r="FG80" s="44"/>
      <c r="FH80" s="44"/>
      <c r="FI80" s="44"/>
      <c r="FJ80" s="44"/>
      <c r="FK80" s="44"/>
      <c r="FL80" s="44"/>
      <c r="FM80" s="44"/>
      <c r="FN80" s="44"/>
      <c r="FO80" s="44"/>
      <c r="FP80" s="44"/>
      <c r="FQ80" s="44"/>
      <c r="FR80" s="44"/>
      <c r="FS80" s="44"/>
      <c r="FT80" s="44"/>
      <c r="FU80" s="44"/>
      <c r="FV80" s="44"/>
      <c r="FW80" s="44"/>
      <c r="FX80" s="44"/>
      <c r="FY80" s="44"/>
      <c r="FZ80" s="44"/>
      <c r="GA80" s="44"/>
      <c r="GB80" s="44"/>
      <c r="GC80" s="44"/>
      <c r="GD80" s="44"/>
      <c r="GE80" s="44"/>
      <c r="GF80" s="44"/>
      <c r="GG80" s="804"/>
      <c r="GH80" s="804"/>
      <c r="GI80" s="804"/>
      <c r="GJ80" s="804"/>
      <c r="GK80" s="804"/>
      <c r="GL80" s="804"/>
      <c r="GM80" s="804"/>
      <c r="GN80" s="804"/>
    </row>
    <row r="81" spans="3:196" ht="15" customHeight="1">
      <c r="C81" s="826"/>
      <c r="D81" s="784"/>
      <c r="E81" s="833"/>
      <c r="F81" s="784"/>
      <c r="G81" s="784"/>
      <c r="H81" s="784"/>
      <c r="I81"/>
      <c r="J81"/>
      <c r="K81" s="65"/>
      <c r="L81" s="65"/>
      <c r="M81" s="65"/>
      <c r="N81" s="65"/>
      <c r="O81" s="834"/>
      <c r="P81" s="65"/>
      <c r="S81" s="783"/>
      <c r="T81" s="783"/>
      <c r="U81" s="65"/>
      <c r="V81" s="65"/>
      <c r="W81" s="65"/>
      <c r="X81" s="65"/>
      <c r="Y81" s="65"/>
      <c r="Z81" s="65"/>
      <c r="AA81" s="44"/>
      <c r="AB81" s="44"/>
      <c r="AC81" s="44"/>
      <c r="AD81" s="44"/>
      <c r="AE81" s="44"/>
      <c r="AF81" s="44"/>
      <c r="AG81" s="44"/>
      <c r="AH81" s="44"/>
      <c r="AI81" s="44"/>
      <c r="AJ81" s="44"/>
      <c r="AK81" s="44"/>
      <c r="AQ81" s="44"/>
      <c r="AR81" s="44"/>
      <c r="AS81" s="44"/>
      <c r="AT81" s="44"/>
      <c r="AU81" s="44"/>
      <c r="AV81" s="44"/>
      <c r="AW81"/>
      <c r="AX81"/>
      <c r="AY81"/>
      <c r="AZ81"/>
      <c r="BA81"/>
      <c r="BB81"/>
      <c r="BC81"/>
      <c r="BD81"/>
      <c r="BE81"/>
      <c r="BF81"/>
      <c r="BG81"/>
      <c r="BH81"/>
      <c r="BI81"/>
      <c r="BJ81"/>
      <c r="BK81" s="44"/>
      <c r="BL81" s="44"/>
      <c r="BM81" s="44"/>
      <c r="BN81" s="44"/>
      <c r="BO81" s="44"/>
      <c r="BP81" s="44"/>
      <c r="BQ81" s="44"/>
      <c r="BR81" s="44"/>
      <c r="BS81" s="44"/>
      <c r="BT81" s="44"/>
      <c r="BU81" s="44"/>
      <c r="BV81" s="44"/>
      <c r="BW81" s="44"/>
      <c r="BX81" s="44"/>
      <c r="BY81" s="44"/>
      <c r="BZ81" s="44"/>
      <c r="CA81" s="44"/>
      <c r="CB81" s="44"/>
      <c r="CC81" s="44"/>
      <c r="CD81" s="44"/>
      <c r="CE81" s="804"/>
      <c r="CF81" s="804"/>
      <c r="CG81" s="804"/>
      <c r="CH81" s="804"/>
      <c r="CI81" s="804"/>
      <c r="CJ81" s="804"/>
      <c r="CK81" s="804"/>
      <c r="CL81" s="804"/>
      <c r="CM81" s="804"/>
      <c r="CN81" s="52"/>
      <c r="CO81" s="52"/>
      <c r="CP81" s="52"/>
      <c r="CQ81" s="52"/>
      <c r="CR81" s="52"/>
      <c r="CS81" s="44"/>
      <c r="CT81" s="44"/>
      <c r="CU81" s="44"/>
      <c r="CV81" s="44"/>
      <c r="CW81" s="44"/>
      <c r="CX81" s="44"/>
      <c r="CY81" s="44"/>
      <c r="CZ81" s="44"/>
      <c r="DA81" s="44"/>
      <c r="DB81" s="44"/>
      <c r="DC81" s="44"/>
      <c r="DD81" s="44"/>
      <c r="DE81" s="44"/>
      <c r="DF81" s="44"/>
      <c r="DG81" s="44"/>
      <c r="DH81" s="44"/>
      <c r="DI81" s="44"/>
      <c r="DJ81" s="44"/>
      <c r="DK81" s="44"/>
      <c r="DL81" s="44"/>
      <c r="DM81" s="44"/>
      <c r="DN81" s="44"/>
      <c r="DO81" s="44"/>
      <c r="DP81" s="44"/>
      <c r="DQ81" s="44"/>
      <c r="DR81" s="44"/>
      <c r="DS81" s="44"/>
      <c r="DT81" s="44"/>
      <c r="DU81" s="44"/>
      <c r="DV81" s="44"/>
      <c r="DW81" s="44"/>
      <c r="DX81" s="44"/>
      <c r="DY81" s="44"/>
      <c r="DZ81" s="44"/>
      <c r="EA81" s="44"/>
      <c r="EB81" s="44"/>
      <c r="EC81" s="44"/>
      <c r="ED81" s="44"/>
      <c r="EE81" s="44"/>
      <c r="EF81" s="44"/>
      <c r="EG81" s="44"/>
      <c r="EH81" s="44"/>
      <c r="EI81" s="44"/>
      <c r="EJ81" s="44"/>
      <c r="EK81" s="44"/>
      <c r="EL81" s="44"/>
      <c r="EM81" s="44"/>
      <c r="EN81" s="44"/>
      <c r="EO81" s="44"/>
      <c r="EP81" s="44"/>
      <c r="EQ81" s="44"/>
      <c r="ER81" s="44"/>
      <c r="ES81" s="44"/>
      <c r="ET81" s="44"/>
      <c r="EU81" s="44"/>
      <c r="EV81" s="44"/>
      <c r="EW81" s="44"/>
      <c r="EX81" s="44"/>
      <c r="EY81" s="44"/>
      <c r="EZ81" s="44"/>
      <c r="FA81" s="44"/>
      <c r="FB81" s="44"/>
      <c r="FC81" s="44"/>
      <c r="FD81" s="44"/>
      <c r="FE81" s="44"/>
      <c r="FF81" s="44"/>
      <c r="FG81" s="44"/>
      <c r="FH81" s="44"/>
      <c r="FI81" s="44"/>
      <c r="FJ81" s="44"/>
      <c r="FK81" s="44"/>
      <c r="FL81" s="44"/>
      <c r="FM81" s="44"/>
      <c r="FN81" s="44"/>
      <c r="FO81" s="44"/>
      <c r="FP81" s="44"/>
      <c r="FQ81" s="44"/>
      <c r="FR81" s="44"/>
      <c r="FS81" s="44"/>
      <c r="FT81" s="44"/>
      <c r="FU81" s="44"/>
      <c r="FV81" s="44"/>
      <c r="FW81" s="44"/>
      <c r="FX81" s="44"/>
      <c r="FY81" s="44"/>
      <c r="FZ81" s="44"/>
      <c r="GA81" s="44"/>
      <c r="GB81" s="44"/>
      <c r="GC81" s="44"/>
      <c r="GD81" s="44"/>
      <c r="GE81" s="44"/>
      <c r="GF81" s="44"/>
      <c r="GG81" s="804"/>
      <c r="GH81" s="804"/>
      <c r="GI81" s="804"/>
      <c r="GJ81" s="804"/>
      <c r="GK81" s="804"/>
      <c r="GL81" s="804"/>
      <c r="GM81" s="804"/>
      <c r="GN81" s="804"/>
    </row>
    <row r="82" spans="3:196" ht="15" customHeight="1">
      <c r="C82" s="826"/>
      <c r="D82" s="784"/>
      <c r="E82" s="833"/>
      <c r="F82" s="784"/>
      <c r="G82" s="784"/>
      <c r="H82" s="784"/>
      <c r="I82"/>
      <c r="J82"/>
      <c r="K82" s="65"/>
      <c r="L82" s="65"/>
      <c r="M82" s="65"/>
      <c r="N82" s="65"/>
      <c r="O82" s="834"/>
      <c r="P82" s="65"/>
      <c r="S82" s="783"/>
      <c r="T82" s="783"/>
      <c r="U82" s="65"/>
      <c r="V82" s="65"/>
      <c r="W82" s="65"/>
      <c r="X82" s="65"/>
      <c r="Y82" s="65"/>
      <c r="Z82" s="65"/>
      <c r="AA82" s="44"/>
      <c r="AB82" s="44"/>
      <c r="AC82" s="44"/>
      <c r="AD82" s="44"/>
      <c r="AE82" s="44"/>
      <c r="AF82" s="44"/>
      <c r="AG82" s="44"/>
      <c r="AH82" s="44"/>
      <c r="AI82" s="44"/>
      <c r="AJ82" s="44"/>
      <c r="AK82" s="44"/>
      <c r="AL82" s="44"/>
      <c r="AM82" s="44"/>
      <c r="AT82" s="44"/>
      <c r="AU82" s="44"/>
      <c r="AV82" s="44"/>
      <c r="AW82"/>
      <c r="AX82"/>
      <c r="AY82"/>
      <c r="AZ82"/>
      <c r="BA82"/>
      <c r="BB82"/>
      <c r="BC82"/>
      <c r="BD82"/>
      <c r="BE82"/>
      <c r="BF82"/>
      <c r="BG82"/>
      <c r="BH82"/>
      <c r="BI82"/>
      <c r="BJ82"/>
      <c r="BK82" s="44"/>
      <c r="BL82" s="44"/>
      <c r="BM82" s="44"/>
      <c r="BN82" s="44"/>
      <c r="BO82" s="44"/>
      <c r="BP82" s="44"/>
      <c r="BQ82" s="44"/>
      <c r="BR82" s="44"/>
      <c r="BS82" s="44"/>
      <c r="BT82" s="44"/>
      <c r="BU82" s="44"/>
      <c r="BV82" s="44"/>
      <c r="BW82" s="44"/>
      <c r="BX82" s="44"/>
      <c r="BY82" s="44"/>
      <c r="BZ82" s="44"/>
      <c r="CA82" s="44"/>
      <c r="CB82" s="44"/>
      <c r="CC82" s="44"/>
      <c r="CD82" s="44"/>
      <c r="CE82" s="804"/>
      <c r="CF82" s="804"/>
      <c r="CG82" s="804"/>
      <c r="CH82" s="44"/>
      <c r="CI82" s="44"/>
      <c r="CJ82" s="44"/>
      <c r="CK82" s="52"/>
      <c r="CL82" s="52"/>
      <c r="CM82" s="804"/>
      <c r="CN82" s="52"/>
      <c r="CO82" s="52"/>
      <c r="CP82" s="52"/>
      <c r="CQ82" s="52"/>
      <c r="CR82" s="52"/>
      <c r="CS82" s="44"/>
      <c r="CT82" s="44"/>
      <c r="CU82" s="44"/>
      <c r="CV82" s="44"/>
      <c r="CW82" s="44"/>
      <c r="CX82" s="44"/>
      <c r="CY82" s="44"/>
      <c r="CZ82" s="44"/>
      <c r="DA82" s="44"/>
      <c r="DB82" s="44"/>
      <c r="DC82" s="44"/>
      <c r="DD82" s="44"/>
      <c r="DE82" s="44"/>
      <c r="DF82" s="44"/>
      <c r="DG82" s="44"/>
      <c r="DH82" s="44"/>
      <c r="DI82" s="44"/>
      <c r="DJ82" s="44"/>
      <c r="DK82" s="44"/>
      <c r="DL82" s="44"/>
      <c r="DM82" s="44"/>
      <c r="DN82" s="44"/>
      <c r="DO82" s="44"/>
      <c r="DP82" s="44"/>
      <c r="DQ82" s="44"/>
      <c r="DR82" s="44"/>
      <c r="DS82" s="44"/>
      <c r="DT82" s="44"/>
      <c r="DU82" s="44"/>
      <c r="DV82" s="44"/>
      <c r="DW82" s="44"/>
      <c r="DX82" s="44"/>
      <c r="DY82" s="44"/>
      <c r="DZ82" s="44"/>
      <c r="EA82" s="44"/>
      <c r="EB82" s="44"/>
      <c r="EC82" s="44"/>
      <c r="ED82" s="44"/>
      <c r="EE82" s="44"/>
      <c r="EF82" s="44"/>
      <c r="EG82" s="44"/>
      <c r="EH82" s="44"/>
      <c r="EI82" s="44"/>
      <c r="EJ82" s="44"/>
      <c r="EK82" s="44"/>
      <c r="EL82" s="44"/>
      <c r="EM82" s="44"/>
      <c r="EN82" s="44"/>
      <c r="EO82" s="44"/>
      <c r="EP82" s="44"/>
      <c r="EQ82" s="44"/>
      <c r="ER82" s="44"/>
      <c r="ES82" s="44"/>
      <c r="ET82" s="44"/>
      <c r="EU82" s="44"/>
      <c r="EV82" s="44"/>
      <c r="EW82" s="44"/>
      <c r="EX82" s="44"/>
      <c r="EY82" s="44"/>
      <c r="EZ82" s="44"/>
      <c r="FA82" s="44"/>
      <c r="FB82" s="44"/>
      <c r="FC82" s="44"/>
      <c r="FD82" s="44"/>
      <c r="FE82" s="44"/>
      <c r="FF82" s="44"/>
      <c r="FG82" s="44"/>
      <c r="FH82" s="44"/>
      <c r="FI82" s="44"/>
      <c r="FJ82" s="44"/>
      <c r="FK82" s="44"/>
      <c r="FL82" s="44"/>
      <c r="FM82" s="44"/>
      <c r="FN82" s="44"/>
      <c r="FO82" s="44"/>
      <c r="FP82" s="44"/>
      <c r="FQ82" s="44"/>
      <c r="FR82" s="44"/>
      <c r="FS82" s="44"/>
      <c r="FT82" s="44"/>
      <c r="FU82" s="44"/>
      <c r="FV82" s="44"/>
      <c r="FW82" s="44"/>
      <c r="FX82" s="44"/>
      <c r="FY82" s="44"/>
      <c r="FZ82" s="44"/>
      <c r="GA82" s="44"/>
      <c r="GB82" s="44"/>
      <c r="GC82" s="44"/>
      <c r="GD82" s="44"/>
      <c r="GE82" s="44"/>
      <c r="GF82" s="44"/>
      <c r="GG82" s="804"/>
      <c r="GH82" s="804"/>
      <c r="GI82" s="804"/>
      <c r="GJ82" s="804"/>
      <c r="GK82" s="804"/>
      <c r="GL82" s="804"/>
      <c r="GM82" s="804"/>
      <c r="GN82" s="804"/>
    </row>
    <row r="83" spans="3:196" ht="15" customHeight="1">
      <c r="C83" s="826"/>
      <c r="D83" s="784"/>
      <c r="E83" s="833"/>
      <c r="F83" s="784"/>
      <c r="G83" s="784"/>
      <c r="H83" s="784"/>
      <c r="I83"/>
      <c r="J83"/>
      <c r="K83" s="65"/>
      <c r="L83" s="65"/>
      <c r="M83" s="65"/>
      <c r="N83" s="65"/>
      <c r="O83" s="834"/>
      <c r="P83" s="65"/>
      <c r="S83" s="783"/>
      <c r="T83" s="783"/>
      <c r="U83" s="65"/>
      <c r="V83" s="65"/>
      <c r="W83" s="65"/>
      <c r="X83" s="65"/>
      <c r="Y83" s="65"/>
      <c r="Z83" s="65"/>
      <c r="AA83" s="44"/>
      <c r="AB83" s="44"/>
      <c r="AC83" s="44"/>
      <c r="AD83" s="44"/>
      <c r="AE83" s="44"/>
      <c r="AF83" s="44"/>
      <c r="AG83" s="44"/>
      <c r="AH83" s="44"/>
      <c r="AI83" s="44"/>
      <c r="AJ83" s="44"/>
      <c r="AK83" s="44"/>
      <c r="AL83" s="44"/>
      <c r="AM83" s="44"/>
      <c r="AN83" s="44"/>
      <c r="AO83" s="44"/>
      <c r="AP83" s="44"/>
      <c r="AQ83" s="44"/>
      <c r="AR83" s="44"/>
      <c r="AS83" s="44"/>
      <c r="AT83" s="44"/>
      <c r="AU83" s="44"/>
      <c r="AV83" s="44"/>
      <c r="AW83"/>
      <c r="AX83"/>
      <c r="AY83"/>
      <c r="AZ83"/>
      <c r="BA83"/>
      <c r="BB83"/>
      <c r="BC83"/>
      <c r="BD83"/>
      <c r="BE83"/>
      <c r="BF83"/>
      <c r="BG83"/>
      <c r="BH83"/>
      <c r="BI83"/>
      <c r="BJ83"/>
      <c r="BK83" s="44"/>
      <c r="BL83" s="44"/>
      <c r="BM83" s="44"/>
      <c r="BN83" s="44"/>
      <c r="BO83" s="44"/>
      <c r="BP83" s="44"/>
      <c r="BQ83" s="44"/>
      <c r="BR83" s="44"/>
      <c r="BS83" s="44"/>
      <c r="BT83" s="44"/>
      <c r="BU83" s="44"/>
      <c r="BV83" s="44"/>
      <c r="BW83" s="44"/>
      <c r="BX83" s="44"/>
      <c r="BY83" s="44"/>
      <c r="BZ83" s="44"/>
      <c r="CA83" s="44"/>
      <c r="CB83" s="44"/>
      <c r="CC83" s="44"/>
      <c r="CD83" s="44"/>
      <c r="CE83" s="804"/>
      <c r="CF83" s="804"/>
      <c r="CG83" s="804"/>
      <c r="CH83" s="44"/>
      <c r="CI83" s="44"/>
      <c r="CJ83" s="44"/>
      <c r="CK83" s="52"/>
      <c r="CL83" s="52"/>
      <c r="CM83" s="52"/>
      <c r="CN83" s="52"/>
      <c r="CO83" s="52"/>
      <c r="CP83" s="52"/>
      <c r="CQ83" s="52"/>
      <c r="CR83" s="52"/>
      <c r="CS83" s="44"/>
      <c r="CT83" s="44"/>
      <c r="CU83" s="44"/>
      <c r="CV83" s="44"/>
      <c r="CW83" s="44"/>
      <c r="CX83" s="44"/>
      <c r="CY83" s="44"/>
      <c r="CZ83" s="44"/>
      <c r="DA83" s="44"/>
      <c r="DB83" s="44"/>
      <c r="DC83" s="44"/>
      <c r="DD83" s="44"/>
      <c r="DE83" s="44"/>
      <c r="DF83" s="44"/>
      <c r="DG83" s="44"/>
      <c r="DH83" s="44"/>
      <c r="DI83" s="44"/>
      <c r="DJ83" s="44"/>
      <c r="DK83" s="44"/>
      <c r="DL83" s="44"/>
      <c r="DM83" s="44"/>
      <c r="DN83" s="44"/>
      <c r="DO83" s="44"/>
      <c r="DP83" s="44"/>
      <c r="DQ83" s="44"/>
      <c r="DR83" s="44"/>
      <c r="DS83" s="44"/>
      <c r="DT83" s="44"/>
      <c r="DU83" s="44"/>
      <c r="DV83" s="44"/>
      <c r="DW83" s="44"/>
      <c r="DX83" s="44"/>
      <c r="DY83" s="44"/>
      <c r="DZ83" s="44"/>
      <c r="EA83" s="44"/>
      <c r="EB83" s="44"/>
      <c r="EC83" s="44"/>
      <c r="ED83" s="44"/>
      <c r="EE83" s="44"/>
      <c r="EF83" s="44"/>
      <c r="EG83" s="44"/>
      <c r="EH83" s="44"/>
      <c r="EI83" s="44"/>
      <c r="EJ83" s="44"/>
      <c r="EK83" s="44"/>
      <c r="EL83" s="44"/>
      <c r="EM83" s="44"/>
      <c r="EN83" s="44"/>
      <c r="EO83" s="44"/>
      <c r="EP83" s="44"/>
      <c r="EQ83" s="44"/>
      <c r="ER83" s="44"/>
      <c r="ES83" s="44"/>
      <c r="ET83" s="44"/>
      <c r="EU83" s="44"/>
      <c r="EV83" s="44"/>
      <c r="EW83" s="44"/>
      <c r="EX83" s="44"/>
      <c r="EY83" s="44"/>
      <c r="EZ83" s="44"/>
      <c r="FA83" s="44"/>
      <c r="FB83" s="44"/>
      <c r="FC83" s="44"/>
      <c r="FD83" s="44"/>
      <c r="FE83" s="44"/>
      <c r="FF83" s="44"/>
      <c r="FG83" s="44"/>
      <c r="FH83" s="44"/>
      <c r="FI83" s="44"/>
      <c r="FJ83" s="44"/>
      <c r="FK83" s="44"/>
      <c r="FL83" s="44"/>
      <c r="FM83" s="44"/>
      <c r="FN83" s="44"/>
      <c r="FO83" s="44"/>
      <c r="FP83" s="44"/>
      <c r="FQ83" s="44"/>
      <c r="FR83" s="44"/>
      <c r="FS83" s="44"/>
      <c r="FT83" s="44"/>
      <c r="FU83" s="44"/>
      <c r="FV83" s="44"/>
      <c r="FW83" s="44"/>
      <c r="FX83" s="44"/>
      <c r="FY83" s="44"/>
      <c r="FZ83" s="44"/>
      <c r="GA83" s="44"/>
      <c r="GB83" s="44"/>
      <c r="GC83" s="44"/>
      <c r="GD83" s="44"/>
      <c r="GE83" s="44"/>
      <c r="GF83" s="44"/>
      <c r="GG83" s="804"/>
      <c r="GH83" s="804"/>
      <c r="GI83" s="804"/>
      <c r="GJ83" s="804"/>
      <c r="GK83" s="804"/>
      <c r="GL83" s="804"/>
      <c r="GM83" s="804"/>
      <c r="GN83" s="804"/>
    </row>
    <row r="84" spans="3:196" ht="15" customHeight="1">
      <c r="C84" s="826"/>
      <c r="D84" s="784"/>
      <c r="E84" s="833"/>
      <c r="F84" s="784"/>
      <c r="G84" s="784"/>
      <c r="H84" s="784"/>
      <c r="I84"/>
      <c r="J84"/>
      <c r="K84" s="65"/>
      <c r="L84" s="65"/>
      <c r="M84" s="65"/>
      <c r="N84" s="65"/>
      <c r="O84" s="834"/>
      <c r="P84" s="65"/>
      <c r="S84" s="783"/>
      <c r="T84" s="783"/>
      <c r="U84" s="65"/>
      <c r="V84" s="65"/>
      <c r="W84" s="65"/>
      <c r="X84" s="65"/>
      <c r="Y84" s="65"/>
      <c r="Z84" s="65"/>
      <c r="AA84" s="44"/>
      <c r="AB84" s="44"/>
      <c r="AC84" s="44"/>
      <c r="AD84" s="44"/>
      <c r="AE84" s="44"/>
      <c r="AF84" s="44"/>
      <c r="AG84" s="44"/>
      <c r="AH84" s="44"/>
      <c r="AI84" s="44"/>
      <c r="AJ84" s="44"/>
      <c r="AK84" s="44"/>
      <c r="AL84" s="44"/>
      <c r="AM84" s="44"/>
      <c r="AN84" s="44"/>
      <c r="AO84" s="44"/>
      <c r="AP84" s="44"/>
      <c r="AQ84" s="44"/>
      <c r="AR84" s="44"/>
      <c r="AS84" s="44"/>
      <c r="AT84" s="44"/>
      <c r="AU84" s="44"/>
      <c r="AV84" s="44"/>
      <c r="AW84"/>
      <c r="AX84"/>
      <c r="AY84"/>
      <c r="AZ84"/>
      <c r="BA84"/>
      <c r="BB84"/>
      <c r="BC84"/>
      <c r="BD84"/>
      <c r="BE84"/>
      <c r="BF84"/>
      <c r="BG84"/>
      <c r="BH84"/>
      <c r="BI84"/>
      <c r="BJ84"/>
      <c r="BK84" s="44"/>
      <c r="BL84" s="44"/>
      <c r="BM84" s="44"/>
      <c r="BN84" s="44"/>
      <c r="BO84" s="44"/>
      <c r="BP84" s="44"/>
      <c r="BQ84" s="44"/>
      <c r="BR84" s="44"/>
      <c r="BS84" s="44"/>
      <c r="BT84" s="44"/>
      <c r="BU84" s="44"/>
      <c r="BV84" s="44"/>
      <c r="BW84" s="44"/>
      <c r="BX84" s="44"/>
      <c r="BY84" s="44"/>
      <c r="BZ84" s="44"/>
      <c r="CA84" s="44"/>
      <c r="CB84" s="44"/>
      <c r="CC84" s="44"/>
      <c r="CD84" s="44"/>
      <c r="CE84" s="44"/>
      <c r="CF84" s="44"/>
      <c r="CG84" s="44"/>
      <c r="CH84" s="44"/>
      <c r="CI84" s="44"/>
      <c r="CJ84" s="44"/>
      <c r="CK84" s="52"/>
      <c r="CL84" s="52"/>
      <c r="CM84" s="52"/>
      <c r="CN84" s="52"/>
      <c r="CO84" s="52"/>
      <c r="CP84" s="52"/>
      <c r="CQ84" s="52"/>
      <c r="CR84" s="52"/>
      <c r="CS84" s="44"/>
      <c r="CT84" s="44"/>
      <c r="CU84" s="44"/>
      <c r="CV84" s="44"/>
      <c r="CW84" s="44"/>
      <c r="CX84" s="44"/>
      <c r="CY84" s="44"/>
      <c r="CZ84" s="44"/>
      <c r="DA84" s="44"/>
      <c r="DB84" s="44"/>
      <c r="DC84" s="44"/>
      <c r="DD84" s="44"/>
      <c r="DE84" s="44"/>
      <c r="DF84" s="44"/>
      <c r="DG84" s="44"/>
      <c r="DH84" s="44"/>
      <c r="DI84" s="44"/>
      <c r="DJ84" s="44"/>
      <c r="DK84" s="44"/>
      <c r="DL84" s="44"/>
      <c r="DM84" s="44"/>
      <c r="DN84" s="44"/>
      <c r="DO84" s="44"/>
      <c r="DP84" s="44"/>
      <c r="DQ84" s="44"/>
      <c r="DR84" s="44"/>
      <c r="DS84" s="44"/>
      <c r="DT84" s="44"/>
      <c r="DU84" s="44"/>
      <c r="DV84" s="44"/>
      <c r="DW84" s="44"/>
      <c r="DX84" s="44"/>
      <c r="DY84" s="44"/>
      <c r="DZ84" s="44"/>
      <c r="EA84" s="44"/>
      <c r="EB84" s="44"/>
      <c r="EC84" s="44"/>
      <c r="ED84" s="44"/>
      <c r="EE84" s="44"/>
      <c r="EF84" s="44"/>
      <c r="EG84" s="44"/>
      <c r="EH84" s="44"/>
      <c r="EI84" s="44"/>
      <c r="EJ84" s="44"/>
      <c r="EK84" s="44"/>
      <c r="EL84" s="44"/>
      <c r="EM84" s="44"/>
      <c r="EN84" s="44"/>
      <c r="EO84" s="44"/>
      <c r="EP84" s="44"/>
      <c r="EQ84" s="44"/>
      <c r="ER84" s="44"/>
      <c r="ES84" s="44"/>
      <c r="ET84" s="44"/>
      <c r="EU84" s="44"/>
      <c r="EV84" s="44"/>
      <c r="EW84" s="44"/>
      <c r="EX84" s="44"/>
      <c r="EY84" s="44"/>
      <c r="EZ84" s="44"/>
      <c r="FA84" s="44"/>
      <c r="FB84" s="44"/>
      <c r="FC84" s="44"/>
      <c r="FD84" s="44"/>
      <c r="FE84" s="44"/>
      <c r="FF84" s="44"/>
      <c r="FG84" s="44"/>
      <c r="FH84" s="44"/>
      <c r="FI84" s="44"/>
      <c r="FJ84" s="44"/>
      <c r="FK84" s="44"/>
      <c r="FL84" s="44"/>
      <c r="FM84" s="44"/>
      <c r="FN84" s="44"/>
      <c r="FO84" s="44"/>
      <c r="FP84" s="44"/>
      <c r="FQ84" s="44"/>
      <c r="FR84" s="44"/>
      <c r="FS84" s="44"/>
      <c r="FT84" s="44"/>
      <c r="FU84" s="44"/>
      <c r="FV84" s="44"/>
      <c r="FW84" s="44"/>
      <c r="FX84" s="44"/>
      <c r="FY84" s="44"/>
      <c r="FZ84" s="44"/>
      <c r="GA84" s="44"/>
      <c r="GB84" s="44"/>
      <c r="GC84" s="44"/>
      <c r="GD84" s="44"/>
      <c r="GE84" s="44"/>
      <c r="GF84" s="44"/>
      <c r="GG84" s="44"/>
      <c r="GH84" s="44"/>
      <c r="GI84" s="44"/>
      <c r="GJ84" s="44"/>
      <c r="GK84" s="804"/>
      <c r="GL84" s="804"/>
      <c r="GM84" s="804"/>
      <c r="GN84" s="804"/>
    </row>
    <row r="85" spans="3:196" ht="15" customHeight="1">
      <c r="C85" s="826"/>
      <c r="D85" s="784"/>
      <c r="E85" s="833"/>
      <c r="F85" s="784"/>
      <c r="G85" s="784"/>
      <c r="H85" s="784"/>
      <c r="I85"/>
      <c r="J85"/>
      <c r="K85" s="65"/>
      <c r="L85" s="65"/>
      <c r="M85" s="65"/>
      <c r="N85" s="65"/>
      <c r="O85" s="834"/>
      <c r="P85" s="65"/>
      <c r="S85" s="783"/>
      <c r="T85" s="783"/>
      <c r="U85" s="65"/>
      <c r="V85" s="65"/>
      <c r="W85" s="65"/>
      <c r="X85" s="65"/>
      <c r="Y85" s="65"/>
      <c r="Z85" s="65"/>
      <c r="AA85" s="44"/>
      <c r="AB85" s="44"/>
      <c r="AC85" s="44"/>
      <c r="AD85" s="44"/>
      <c r="AE85" s="44"/>
      <c r="AF85" s="44"/>
      <c r="AG85" s="44"/>
      <c r="AH85" s="44"/>
      <c r="AI85" s="44"/>
      <c r="AJ85" s="44"/>
      <c r="AK85" s="44"/>
      <c r="AL85" s="44"/>
      <c r="AM85" s="44"/>
      <c r="AN85" s="44"/>
      <c r="AO85" s="44"/>
      <c r="AP85" s="44"/>
      <c r="AQ85" s="44"/>
      <c r="AR85" s="44"/>
      <c r="AS85" s="44"/>
      <c r="AT85" s="44"/>
      <c r="AU85" s="44"/>
      <c r="AV85" s="44"/>
      <c r="AW85"/>
      <c r="AX85"/>
      <c r="AY85"/>
      <c r="AZ85"/>
      <c r="BA85"/>
      <c r="BB85"/>
      <c r="BC85"/>
      <c r="BD85"/>
      <c r="BE85"/>
      <c r="BF85"/>
      <c r="BG85"/>
      <c r="BH85"/>
      <c r="BI85"/>
      <c r="BJ85"/>
      <c r="BK85" s="44"/>
      <c r="BL85" s="44"/>
      <c r="BM85" s="44"/>
      <c r="BN85" s="44"/>
      <c r="BO85" s="44"/>
      <c r="BP85" s="44"/>
      <c r="BQ85" s="44"/>
      <c r="BR85" s="44"/>
      <c r="BS85" s="44"/>
      <c r="BT85" s="44"/>
      <c r="BU85" s="44"/>
      <c r="BV85" s="44"/>
      <c r="BW85" s="44"/>
      <c r="BX85" s="44"/>
      <c r="BY85" s="44"/>
      <c r="BZ85" s="44"/>
      <c r="CA85" s="44"/>
      <c r="CB85" s="44"/>
      <c r="CC85" s="44"/>
      <c r="CD85" s="44"/>
      <c r="CE85" s="44"/>
      <c r="CF85" s="44"/>
      <c r="CG85" s="44"/>
      <c r="CH85" s="44"/>
      <c r="CI85" s="44"/>
      <c r="CJ85" s="44"/>
      <c r="CK85" s="52"/>
      <c r="CL85" s="52"/>
      <c r="CM85" s="52"/>
      <c r="CN85" s="52"/>
      <c r="CO85" s="52"/>
      <c r="CP85" s="52"/>
      <c r="CQ85" s="52"/>
      <c r="CR85" s="52"/>
      <c r="CS85" s="44"/>
      <c r="CT85" s="44"/>
      <c r="CU85" s="44"/>
      <c r="CV85" s="44"/>
      <c r="CW85" s="44"/>
      <c r="CX85" s="44"/>
      <c r="CY85" s="44"/>
      <c r="CZ85" s="44"/>
      <c r="DA85" s="44"/>
      <c r="DB85" s="44"/>
      <c r="DC85" s="44"/>
      <c r="DD85" s="44"/>
      <c r="DE85" s="44"/>
      <c r="DF85" s="44"/>
      <c r="DG85" s="44"/>
      <c r="DH85" s="44"/>
      <c r="DI85" s="44"/>
      <c r="DJ85" s="44"/>
      <c r="DK85" s="44"/>
      <c r="DL85" s="44"/>
      <c r="DM85" s="44"/>
      <c r="DN85" s="44"/>
      <c r="DO85" s="44"/>
      <c r="DP85" s="44"/>
      <c r="DQ85" s="44"/>
      <c r="DR85" s="44"/>
      <c r="DS85" s="44"/>
      <c r="DT85" s="44"/>
      <c r="DU85" s="44"/>
      <c r="DV85" s="44"/>
      <c r="DW85" s="44"/>
      <c r="DX85" s="44"/>
      <c r="DY85" s="44"/>
      <c r="DZ85" s="44"/>
      <c r="EA85" s="44"/>
      <c r="EB85" s="44"/>
      <c r="EC85" s="44"/>
      <c r="ED85" s="44"/>
      <c r="EE85" s="44"/>
      <c r="EF85" s="44"/>
      <c r="EG85" s="44"/>
      <c r="EH85" s="44"/>
      <c r="EI85" s="44"/>
      <c r="EJ85" s="44"/>
      <c r="EK85" s="44"/>
      <c r="EL85" s="44"/>
      <c r="EM85" s="44"/>
      <c r="EN85" s="44"/>
      <c r="EO85" s="44"/>
      <c r="EP85" s="44"/>
      <c r="EQ85" s="44"/>
      <c r="ER85" s="44"/>
      <c r="ES85" s="44"/>
      <c r="ET85" s="44"/>
      <c r="EU85" s="44"/>
      <c r="EV85" s="44"/>
      <c r="EW85" s="44"/>
      <c r="EX85" s="44"/>
      <c r="EY85" s="44"/>
      <c r="EZ85" s="44"/>
      <c r="FA85" s="44"/>
      <c r="FB85" s="44"/>
      <c r="FC85" s="44"/>
      <c r="FD85" s="44"/>
      <c r="FE85" s="44"/>
      <c r="FF85" s="44"/>
      <c r="FG85" s="44"/>
      <c r="FH85" s="44"/>
      <c r="FI85" s="44"/>
      <c r="FJ85" s="44"/>
      <c r="FK85" s="44"/>
      <c r="FL85" s="44"/>
      <c r="FM85" s="44"/>
      <c r="FN85" s="44"/>
      <c r="FO85" s="44"/>
      <c r="FP85" s="44"/>
      <c r="FQ85" s="44"/>
      <c r="FR85" s="44"/>
      <c r="FS85" s="44"/>
      <c r="FT85" s="44"/>
      <c r="FU85" s="44"/>
      <c r="FV85" s="44"/>
      <c r="FW85" s="44"/>
      <c r="FX85" s="44"/>
      <c r="FY85" s="44"/>
      <c r="FZ85" s="44"/>
      <c r="GA85" s="44"/>
      <c r="GB85" s="44"/>
      <c r="GC85" s="44"/>
      <c r="GD85" s="44"/>
      <c r="GE85" s="44"/>
      <c r="GF85" s="44"/>
      <c r="GG85" s="44"/>
      <c r="GH85" s="44"/>
      <c r="GI85" s="44"/>
      <c r="GJ85" s="44"/>
      <c r="GK85" s="44"/>
      <c r="GL85" s="44"/>
      <c r="GM85" s="44"/>
      <c r="GN85" s="44"/>
    </row>
    <row r="86" spans="3:196" ht="15" customHeight="1">
      <c r="C86" s="826"/>
      <c r="D86" s="784"/>
      <c r="E86" s="833"/>
      <c r="F86" s="784"/>
      <c r="G86" s="784"/>
      <c r="H86" s="784"/>
      <c r="I86"/>
      <c r="J86"/>
      <c r="K86" s="65"/>
      <c r="L86" s="65"/>
      <c r="M86" s="65"/>
      <c r="N86" s="65"/>
      <c r="O86" s="834"/>
      <c r="P86" s="65"/>
      <c r="S86" s="783"/>
      <c r="T86" s="783"/>
      <c r="U86" s="65"/>
      <c r="V86" s="65"/>
      <c r="W86" s="65"/>
      <c r="X86" s="65"/>
      <c r="Y86" s="65"/>
      <c r="Z86" s="65"/>
      <c r="AA86" s="44"/>
      <c r="AB86" s="44"/>
      <c r="AC86" s="44"/>
      <c r="AD86" s="44"/>
      <c r="AE86" s="44"/>
      <c r="AF86" s="44"/>
      <c r="AG86" s="44"/>
      <c r="AH86" s="44"/>
      <c r="AI86" s="44"/>
      <c r="AJ86" s="44"/>
      <c r="AK86" s="44"/>
      <c r="AL86" s="44"/>
      <c r="AM86" s="44"/>
      <c r="AN86" s="44"/>
      <c r="AO86" s="44"/>
      <c r="AP86" s="44"/>
      <c r="AQ86" s="44"/>
      <c r="AR86" s="44"/>
      <c r="AS86" s="44"/>
      <c r="AT86" s="44"/>
      <c r="AU86" s="44"/>
      <c r="AV86" s="44"/>
      <c r="AW86"/>
      <c r="AX86"/>
      <c r="AY86"/>
      <c r="AZ86"/>
      <c r="BA86"/>
      <c r="BB86"/>
      <c r="BC86"/>
      <c r="BD86"/>
      <c r="BE86"/>
      <c r="BF86"/>
      <c r="BG86"/>
      <c r="BH86"/>
      <c r="BI86"/>
      <c r="BJ86"/>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52"/>
      <c r="CL86" s="52"/>
      <c r="CM86" s="52"/>
      <c r="CN86" s="52"/>
      <c r="CO86" s="52"/>
      <c r="CP86" s="52"/>
      <c r="CQ86" s="52"/>
      <c r="CR86" s="52"/>
      <c r="CS86" s="44"/>
      <c r="CT86" s="44"/>
      <c r="CU86" s="44"/>
      <c r="CV86" s="44"/>
      <c r="CW86" s="44"/>
      <c r="CX86" s="44"/>
      <c r="CY86" s="44"/>
      <c r="CZ86" s="44"/>
      <c r="DA86" s="44"/>
      <c r="DB86" s="44"/>
      <c r="DC86" s="44"/>
      <c r="DD86" s="44"/>
      <c r="DE86" s="44"/>
      <c r="DF86" s="44"/>
      <c r="DG86" s="44"/>
      <c r="DH86" s="44"/>
      <c r="DI86" s="44"/>
      <c r="DJ86" s="44"/>
      <c r="DK86" s="44"/>
      <c r="DL86" s="44"/>
      <c r="DM86" s="44"/>
      <c r="DN86" s="44"/>
      <c r="DO86" s="44"/>
      <c r="DP86" s="44"/>
      <c r="DQ86" s="44"/>
      <c r="DR86" s="44"/>
      <c r="DS86" s="44"/>
      <c r="DT86" s="44"/>
      <c r="DU86" s="44"/>
      <c r="DV86" s="44"/>
      <c r="DW86" s="44"/>
      <c r="DX86" s="44"/>
      <c r="DY86" s="44"/>
      <c r="DZ86" s="44"/>
      <c r="EA86" s="44"/>
      <c r="EB86" s="44"/>
      <c r="EC86" s="44"/>
      <c r="ED86" s="44"/>
      <c r="EE86" s="44"/>
      <c r="EF86" s="44"/>
      <c r="EG86" s="44"/>
      <c r="EH86" s="44"/>
      <c r="EI86" s="44"/>
      <c r="EJ86" s="44"/>
      <c r="EK86" s="44"/>
      <c r="EL86" s="44"/>
      <c r="EM86" s="44"/>
      <c r="EN86" s="44"/>
      <c r="EO86" s="44"/>
      <c r="EP86" s="44"/>
      <c r="EQ86" s="44"/>
      <c r="ER86" s="44"/>
      <c r="ES86" s="44"/>
      <c r="ET86" s="44"/>
      <c r="EU86" s="44"/>
      <c r="EV86" s="44"/>
      <c r="EW86" s="44"/>
      <c r="EX86" s="44"/>
      <c r="EY86" s="44"/>
      <c r="EZ86" s="44"/>
      <c r="FA86" s="44"/>
      <c r="FB86" s="44"/>
      <c r="FC86" s="44"/>
      <c r="FD86" s="44"/>
      <c r="FE86" s="44"/>
      <c r="FF86" s="44"/>
      <c r="FG86" s="44"/>
      <c r="FH86" s="44"/>
      <c r="FI86" s="44"/>
      <c r="FJ86" s="44"/>
      <c r="FK86" s="44"/>
      <c r="FL86" s="44"/>
      <c r="FM86" s="44"/>
      <c r="FN86" s="44"/>
      <c r="FO86" s="44"/>
      <c r="FP86" s="44"/>
      <c r="FQ86" s="44"/>
      <c r="FR86" s="44"/>
      <c r="FS86" s="44"/>
      <c r="FT86" s="44"/>
      <c r="FU86" s="44"/>
      <c r="FV86" s="44"/>
      <c r="FW86" s="44"/>
      <c r="FX86" s="44"/>
      <c r="FY86" s="44"/>
      <c r="FZ86" s="44"/>
      <c r="GA86" s="44"/>
      <c r="GB86" s="44"/>
      <c r="GC86" s="44"/>
      <c r="GD86" s="44"/>
      <c r="GE86" s="44"/>
      <c r="GF86" s="44"/>
      <c r="GG86" s="44"/>
      <c r="GH86" s="44"/>
      <c r="GI86" s="44"/>
      <c r="GJ86" s="44"/>
      <c r="GK86" s="44"/>
      <c r="GL86" s="44"/>
      <c r="GM86" s="44"/>
      <c r="GN86" s="44"/>
    </row>
    <row r="87" spans="3:196" ht="15" customHeight="1">
      <c r="C87" s="826"/>
      <c r="D87" s="784"/>
      <c r="E87" s="833"/>
      <c r="F87" s="784"/>
      <c r="G87" s="784"/>
      <c r="H87" s="784"/>
      <c r="I87"/>
      <c r="J87"/>
      <c r="K87" s="847"/>
      <c r="L87" s="65"/>
      <c r="M87" s="65"/>
      <c r="N87" s="65"/>
      <c r="O87" s="834"/>
      <c r="P87" s="65"/>
      <c r="S87" s="783"/>
      <c r="T87" s="783"/>
      <c r="U87" s="65"/>
      <c r="V87" s="65"/>
      <c r="W87" s="65"/>
      <c r="X87" s="65"/>
      <c r="Y87" s="65"/>
      <c r="Z87" s="65"/>
      <c r="AA87" s="44"/>
      <c r="AB87" s="44"/>
      <c r="AC87" s="44"/>
      <c r="AD87" s="44"/>
      <c r="AE87" s="44"/>
      <c r="AF87" s="44"/>
      <c r="AG87" s="44"/>
      <c r="AH87" s="44"/>
      <c r="AI87" s="44"/>
      <c r="AJ87" s="44"/>
      <c r="AK87" s="44"/>
      <c r="AL87" s="44"/>
      <c r="AM87" s="44"/>
      <c r="AN87" s="44"/>
      <c r="AO87" s="44"/>
      <c r="AP87" s="44"/>
      <c r="AQ87" s="44"/>
      <c r="AR87" s="44"/>
      <c r="AS87" s="44"/>
      <c r="AT87" s="44"/>
      <c r="AU87" s="44"/>
      <c r="AV87" s="44"/>
      <c r="AW87"/>
      <c r="AX87"/>
      <c r="AY87"/>
      <c r="AZ87" s="783"/>
      <c r="BA87" s="783"/>
      <c r="BB87" s="783"/>
      <c r="BC87" s="783"/>
      <c r="BD87" s="44"/>
      <c r="BE87" s="44"/>
      <c r="BF87" s="52"/>
      <c r="BG87" s="52"/>
      <c r="BH87" s="52"/>
      <c r="BI87" s="52"/>
      <c r="BJ87" s="52"/>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52"/>
      <c r="CL87" s="52"/>
      <c r="CM87" s="52"/>
      <c r="CN87" s="52"/>
      <c r="CO87" s="52"/>
      <c r="CP87" s="52"/>
      <c r="CQ87" s="52"/>
      <c r="CR87" s="52"/>
      <c r="CS87" s="44"/>
      <c r="CT87" s="44"/>
      <c r="CU87" s="44"/>
      <c r="CV87" s="44"/>
      <c r="CW87" s="44"/>
      <c r="CX87" s="44"/>
      <c r="CY87" s="44"/>
      <c r="CZ87" s="804"/>
      <c r="DA87" s="804"/>
      <c r="DB87" s="804"/>
      <c r="DC87" s="804"/>
      <c r="DD87" s="804"/>
      <c r="DE87" s="804"/>
      <c r="DF87" s="804"/>
      <c r="DG87" s="804"/>
      <c r="DH87" s="804"/>
      <c r="DI87" s="804"/>
      <c r="DJ87" s="804"/>
      <c r="DK87" s="804"/>
      <c r="DL87" s="804"/>
      <c r="DM87" s="804"/>
      <c r="DN87" s="804"/>
      <c r="DO87" s="804"/>
      <c r="DP87" s="804"/>
      <c r="DQ87" s="804"/>
      <c r="DR87" s="804"/>
      <c r="DS87" s="804"/>
      <c r="DT87" s="804"/>
      <c r="DU87" s="804"/>
      <c r="DV87" s="804"/>
      <c r="DW87" s="804"/>
      <c r="DX87" s="804"/>
      <c r="DY87" s="804"/>
      <c r="DZ87" s="804"/>
      <c r="EA87" s="804"/>
      <c r="EB87" s="804"/>
      <c r="EC87" s="804"/>
      <c r="ED87" s="804"/>
      <c r="EE87" s="804"/>
      <c r="EF87" s="804"/>
      <c r="EG87" s="804"/>
      <c r="EH87" s="804"/>
      <c r="EI87" s="804"/>
      <c r="EJ87" s="804"/>
      <c r="EK87" s="804"/>
      <c r="EL87" s="804"/>
      <c r="EM87" s="804"/>
      <c r="EN87" s="804"/>
      <c r="EO87" s="804"/>
      <c r="EP87" s="804"/>
      <c r="EQ87" s="804"/>
      <c r="ER87" s="804"/>
      <c r="ES87" s="804"/>
      <c r="ET87" s="804"/>
      <c r="EU87" s="804"/>
      <c r="EV87" s="804"/>
      <c r="EW87" s="804"/>
      <c r="EX87" s="804"/>
      <c r="EY87" s="804"/>
      <c r="EZ87" s="804"/>
      <c r="FA87" s="804"/>
      <c r="FB87" s="804"/>
      <c r="FC87" s="804"/>
      <c r="FD87" s="804"/>
      <c r="FE87" s="804"/>
      <c r="FF87" s="804"/>
      <c r="FG87" s="804"/>
      <c r="FH87" s="804"/>
      <c r="FI87" s="804"/>
      <c r="FJ87" s="804"/>
      <c r="FK87" s="804"/>
      <c r="FL87" s="804"/>
      <c r="FM87" s="804"/>
      <c r="FN87" s="804"/>
      <c r="FO87" s="804"/>
      <c r="FP87" s="804"/>
      <c r="FQ87" s="804"/>
      <c r="FR87" s="804"/>
      <c r="FS87" s="804"/>
      <c r="FT87" s="804"/>
      <c r="FU87" s="804"/>
      <c r="FV87" s="804"/>
      <c r="FW87" s="804"/>
      <c r="FX87" s="804"/>
      <c r="FY87" s="804"/>
      <c r="FZ87" s="804"/>
      <c r="GA87" s="804"/>
      <c r="GB87" s="804"/>
      <c r="GC87" s="804"/>
      <c r="GD87" s="804"/>
      <c r="GE87" s="804"/>
      <c r="GF87" s="804"/>
      <c r="GG87" s="804"/>
      <c r="GH87" s="804"/>
      <c r="GI87" s="804"/>
      <c r="GJ87" s="804"/>
      <c r="GK87" s="804"/>
      <c r="GL87" s="804"/>
      <c r="GM87" s="804"/>
      <c r="GN87" s="804"/>
    </row>
    <row r="88" spans="3:196" ht="15" customHeight="1">
      <c r="C88" s="826"/>
      <c r="D88" s="784"/>
      <c r="E88" s="833"/>
      <c r="F88" s="784"/>
      <c r="G88" s="784"/>
      <c r="H88" s="784"/>
      <c r="I88"/>
      <c r="J88"/>
      <c r="K88" s="847"/>
      <c r="L88" s="65"/>
      <c r="M88" s="65"/>
      <c r="N88" s="65"/>
      <c r="O88" s="834"/>
      <c r="P88" s="65"/>
      <c r="S88" s="783"/>
      <c r="T88" s="783"/>
      <c r="U88" s="65"/>
      <c r="V88" s="65"/>
      <c r="W88" s="65"/>
      <c r="X88" s="65"/>
      <c r="Y88" s="65"/>
      <c r="Z88" s="65"/>
      <c r="AA88" s="44"/>
      <c r="AB88" s="44"/>
      <c r="AC88" s="44"/>
      <c r="AD88" s="44"/>
      <c r="AE88" s="44"/>
      <c r="AF88" s="44"/>
      <c r="AG88" s="44"/>
      <c r="AH88" s="44"/>
      <c r="AI88" s="44"/>
      <c r="AJ88" s="44"/>
      <c r="AK88" s="44"/>
      <c r="AL88" s="44"/>
      <c r="AM88" s="44"/>
      <c r="AN88" s="44"/>
      <c r="AO88" s="44"/>
      <c r="AP88" s="44"/>
      <c r="AQ88" s="44"/>
      <c r="AR88" s="44"/>
      <c r="AS88" s="44"/>
      <c r="AT88" s="44"/>
      <c r="AU88" s="44"/>
      <c r="AV88" s="44"/>
      <c r="AW88"/>
      <c r="AX88"/>
      <c r="AY88"/>
      <c r="AZ88" s="65"/>
      <c r="BA88" s="65"/>
      <c r="BB88" s="65"/>
      <c r="BC88" s="783"/>
      <c r="BD88" s="44"/>
      <c r="BE88" s="44"/>
      <c r="BF88" s="52"/>
      <c r="BG88" s="52"/>
      <c r="BH88" s="52"/>
      <c r="BI88" s="52"/>
      <c r="BJ88" s="52"/>
      <c r="BK88" s="44"/>
      <c r="BL88" s="44"/>
      <c r="BM88" s="44"/>
      <c r="BN88" s="44"/>
      <c r="BO88" s="44"/>
      <c r="BP88" s="44"/>
      <c r="BQ88" s="44"/>
      <c r="BR88" s="44"/>
      <c r="BS88" s="44"/>
      <c r="BT88" s="804"/>
      <c r="BU88" s="804"/>
      <c r="BV88" s="804"/>
      <c r="BW88" s="804"/>
      <c r="BX88" s="804"/>
      <c r="BY88" s="804"/>
      <c r="BZ88" s="804"/>
      <c r="CA88" s="804"/>
      <c r="CB88" s="44"/>
      <c r="CC88" s="44"/>
      <c r="CD88" s="44"/>
      <c r="CE88" s="44"/>
      <c r="CF88" s="44"/>
      <c r="CG88" s="44"/>
      <c r="CH88" s="44"/>
      <c r="CI88" s="44"/>
      <c r="CJ88" s="44"/>
      <c r="CK88" s="52"/>
      <c r="CL88" s="52"/>
      <c r="CM88" s="52"/>
      <c r="CN88" s="52"/>
      <c r="CO88" s="52"/>
      <c r="CP88" s="52"/>
      <c r="CQ88" s="52"/>
      <c r="CR88" s="52"/>
      <c r="CS88" s="44"/>
      <c r="CT88" s="44"/>
      <c r="CU88" s="44"/>
      <c r="CV88" s="44"/>
      <c r="CW88" s="44"/>
      <c r="CX88" s="44"/>
      <c r="CY88" s="44"/>
      <c r="CZ88" s="804"/>
      <c r="DA88" s="804"/>
      <c r="DB88" s="804"/>
      <c r="DC88" s="804"/>
      <c r="DD88" s="804"/>
      <c r="DE88" s="804"/>
      <c r="DF88" s="804"/>
      <c r="DG88" s="804"/>
      <c r="DH88" s="804"/>
      <c r="DI88" s="804"/>
      <c r="DJ88" s="804"/>
      <c r="DK88" s="804"/>
      <c r="DL88" s="804"/>
      <c r="DM88" s="804"/>
      <c r="DN88" s="804"/>
      <c r="DO88" s="804"/>
      <c r="DP88" s="804"/>
      <c r="DQ88" s="804"/>
      <c r="DR88" s="804"/>
      <c r="DS88" s="804"/>
      <c r="DT88" s="804"/>
      <c r="DU88" s="804"/>
      <c r="DV88" s="804"/>
      <c r="DW88" s="804"/>
      <c r="DX88" s="804"/>
      <c r="DY88" s="804"/>
      <c r="DZ88" s="804"/>
      <c r="EA88" s="804"/>
      <c r="EB88" s="804"/>
      <c r="EC88" s="804"/>
      <c r="ED88" s="804"/>
      <c r="EE88" s="804"/>
      <c r="EF88" s="804"/>
      <c r="EG88" s="804"/>
      <c r="EH88" s="804"/>
      <c r="EI88" s="804"/>
      <c r="EJ88" s="804"/>
      <c r="EK88" s="804"/>
      <c r="EL88" s="804"/>
      <c r="EM88" s="804"/>
      <c r="EN88" s="804"/>
      <c r="EO88" s="804"/>
      <c r="EP88" s="804"/>
      <c r="EQ88" s="804"/>
      <c r="ER88" s="804"/>
      <c r="ES88" s="804"/>
      <c r="ET88" s="804"/>
      <c r="EU88" s="804"/>
      <c r="EV88" s="804"/>
      <c r="EW88" s="804"/>
      <c r="EX88" s="804"/>
      <c r="EY88" s="804"/>
      <c r="EZ88" s="804"/>
      <c r="FA88" s="804"/>
      <c r="FB88" s="804"/>
      <c r="FC88" s="804"/>
      <c r="FD88" s="804"/>
      <c r="FE88" s="804"/>
      <c r="FF88" s="804"/>
      <c r="FG88" s="804"/>
      <c r="FH88" s="804"/>
      <c r="FI88" s="804"/>
      <c r="FJ88" s="804"/>
      <c r="FK88" s="804"/>
      <c r="FL88" s="804"/>
      <c r="FM88" s="804"/>
      <c r="FN88" s="804"/>
      <c r="FO88" s="804"/>
      <c r="FP88" s="804"/>
      <c r="FQ88" s="804"/>
      <c r="FR88" s="804"/>
      <c r="FS88" s="804"/>
      <c r="FT88" s="804"/>
      <c r="FU88" s="804"/>
      <c r="FV88" s="804"/>
      <c r="FW88" s="804"/>
      <c r="FX88" s="804"/>
      <c r="FY88" s="804"/>
      <c r="FZ88" s="804"/>
      <c r="GA88" s="804"/>
      <c r="GB88" s="804"/>
      <c r="GC88" s="804"/>
      <c r="GD88" s="804"/>
      <c r="GE88" s="804"/>
      <c r="GF88" s="804"/>
      <c r="GG88" s="804"/>
      <c r="GH88" s="804"/>
      <c r="GI88" s="804"/>
      <c r="GJ88" s="804"/>
      <c r="GK88" s="804"/>
      <c r="GL88" s="804"/>
      <c r="GM88" s="804"/>
      <c r="GN88" s="804"/>
    </row>
    <row r="89" spans="3:196" ht="15" customHeight="1">
      <c r="C89" s="826"/>
      <c r="D89" s="784"/>
      <c r="E89" s="833"/>
      <c r="F89" s="784"/>
      <c r="G89" s="784"/>
      <c r="H89" s="784"/>
      <c r="I89" s="805"/>
      <c r="J89" s="804"/>
      <c r="K89" s="847"/>
      <c r="L89" s="65"/>
      <c r="M89" s="65"/>
      <c r="N89" s="65"/>
      <c r="O89" s="834"/>
      <c r="P89" s="65"/>
      <c r="S89" s="783"/>
      <c r="T89" s="783"/>
      <c r="U89" s="783"/>
      <c r="V89" s="783"/>
      <c r="W89" s="783"/>
      <c r="X89" s="783"/>
      <c r="Y89" s="65"/>
      <c r="Z89" s="65"/>
      <c r="AA89" s="44"/>
      <c r="AB89" s="44"/>
      <c r="AC89" s="44"/>
      <c r="AD89" s="44"/>
      <c r="AE89" s="44"/>
      <c r="AF89" s="44"/>
      <c r="AG89" s="44"/>
      <c r="AH89" s="44"/>
      <c r="AI89" s="44"/>
      <c r="AJ89" s="44"/>
      <c r="AK89" s="44"/>
      <c r="AL89" s="44"/>
      <c r="AM89" s="44"/>
      <c r="AN89" s="44"/>
      <c r="AO89" s="44"/>
      <c r="AP89" s="44"/>
      <c r="AQ89" s="44"/>
      <c r="AR89" s="44"/>
      <c r="AS89" s="44"/>
      <c r="AT89" s="44"/>
      <c r="AU89" s="44"/>
      <c r="AV89" s="44"/>
      <c r="AW89"/>
      <c r="AX89"/>
      <c r="AY89"/>
      <c r="AZ89" s="65"/>
      <c r="BA89" s="65"/>
      <c r="BB89" s="65"/>
      <c r="BC89" s="65"/>
      <c r="BD89" s="833"/>
      <c r="BE89" s="784"/>
      <c r="BF89" s="784"/>
      <c r="BG89" s="784"/>
      <c r="BH89" s="784"/>
      <c r="BI89" s="783"/>
      <c r="BJ89" s="784"/>
      <c r="BK89" s="44"/>
      <c r="BL89" s="44"/>
      <c r="BM89" s="44"/>
      <c r="BN89" s="44"/>
      <c r="BO89" s="44"/>
      <c r="BP89" s="44"/>
      <c r="BQ89" s="44"/>
      <c r="BR89" s="44"/>
      <c r="BS89" s="44"/>
      <c r="BT89" s="804"/>
      <c r="BU89" s="804"/>
      <c r="BV89" s="804"/>
      <c r="BW89" s="804"/>
      <c r="BX89" s="804"/>
      <c r="BY89" s="804"/>
      <c r="BZ89" s="804"/>
      <c r="CA89" s="804"/>
      <c r="CB89" s="804"/>
      <c r="CC89" s="44"/>
      <c r="CD89" s="44"/>
      <c r="CE89" s="44"/>
      <c r="CF89" s="44"/>
      <c r="CG89" s="44"/>
      <c r="CH89" s="44"/>
      <c r="CI89" s="44"/>
      <c r="CJ89" s="44"/>
      <c r="CK89" s="52"/>
      <c r="CL89" s="52"/>
      <c r="CM89" s="52"/>
      <c r="CN89" s="52"/>
      <c r="CO89" s="52"/>
      <c r="CP89" s="52"/>
      <c r="CQ89" s="52"/>
      <c r="CR89" s="52"/>
      <c r="CS89" s="44"/>
      <c r="CT89" s="44"/>
      <c r="CU89" s="44"/>
      <c r="CV89" s="44"/>
      <c r="CW89" s="44"/>
      <c r="CX89" s="44"/>
      <c r="CY89" s="44"/>
      <c r="CZ89" s="804"/>
      <c r="DA89" s="804"/>
      <c r="DB89" s="804"/>
      <c r="DC89" s="804"/>
      <c r="DD89" s="804"/>
      <c r="DE89" s="804"/>
      <c r="DF89" s="804"/>
      <c r="DG89" s="804"/>
      <c r="DH89" s="804"/>
      <c r="DI89" s="804"/>
      <c r="DJ89" s="804"/>
      <c r="DK89" s="804"/>
      <c r="DL89" s="804"/>
      <c r="DM89" s="804"/>
      <c r="DN89" s="804"/>
      <c r="DO89" s="804"/>
      <c r="DP89" s="804"/>
      <c r="DQ89" s="804"/>
      <c r="DR89" s="804"/>
      <c r="DS89" s="804"/>
      <c r="DT89" s="804"/>
      <c r="DU89" s="804"/>
      <c r="DV89" s="804"/>
      <c r="DW89" s="804"/>
      <c r="DX89" s="804"/>
      <c r="DY89" s="804"/>
      <c r="DZ89" s="804"/>
      <c r="EA89" s="804"/>
      <c r="EB89" s="804"/>
      <c r="EC89" s="804"/>
      <c r="ED89" s="804"/>
      <c r="EE89" s="804"/>
      <c r="EF89" s="804"/>
      <c r="EG89" s="804"/>
      <c r="EH89" s="804"/>
      <c r="EI89" s="804"/>
      <c r="EJ89" s="804"/>
      <c r="EK89" s="804"/>
      <c r="EL89" s="804"/>
      <c r="EM89" s="804"/>
      <c r="EN89" s="804"/>
      <c r="EO89" s="804"/>
      <c r="EP89" s="804"/>
      <c r="EQ89" s="804"/>
      <c r="ER89" s="804"/>
      <c r="ES89" s="804"/>
      <c r="ET89" s="804"/>
      <c r="EU89" s="804"/>
      <c r="EV89" s="804"/>
      <c r="EW89" s="804"/>
      <c r="EX89" s="804"/>
      <c r="EY89" s="804"/>
      <c r="EZ89" s="804"/>
      <c r="FA89" s="804"/>
      <c r="FB89" s="804"/>
      <c r="FC89" s="804"/>
      <c r="FD89" s="804"/>
      <c r="FE89" s="804"/>
      <c r="FF89" s="804"/>
      <c r="FG89" s="804"/>
      <c r="FH89" s="804"/>
      <c r="FI89" s="804"/>
      <c r="FJ89" s="804"/>
      <c r="FK89" s="804"/>
      <c r="FL89" s="804"/>
      <c r="FM89" s="804"/>
      <c r="FN89" s="804"/>
      <c r="FO89" s="804"/>
      <c r="FP89" s="804"/>
      <c r="FQ89" s="804"/>
      <c r="FR89" s="804"/>
      <c r="FS89" s="804"/>
      <c r="FT89" s="804"/>
      <c r="FU89" s="804"/>
      <c r="FV89" s="804"/>
      <c r="FW89" s="804"/>
      <c r="FX89" s="804"/>
      <c r="FY89" s="804"/>
      <c r="FZ89" s="804"/>
      <c r="GA89" s="804"/>
      <c r="GB89" s="804"/>
      <c r="GC89" s="804"/>
      <c r="GD89" s="804"/>
      <c r="GE89" s="804"/>
      <c r="GF89" s="804"/>
      <c r="GG89" s="804"/>
      <c r="GH89" s="804"/>
      <c r="GI89" s="804"/>
      <c r="GJ89" s="804"/>
      <c r="GK89" s="804"/>
      <c r="GL89" s="804"/>
      <c r="GM89" s="804"/>
      <c r="GN89" s="804"/>
    </row>
    <row r="90" spans="3:196" ht="15" customHeight="1">
      <c r="C90" s="826"/>
      <c r="D90" s="784"/>
      <c r="E90" s="833"/>
      <c r="F90" s="784"/>
      <c r="G90" s="784"/>
      <c r="H90" s="784"/>
      <c r="I90" s="805"/>
      <c r="J90" s="804"/>
      <c r="K90" s="847"/>
      <c r="L90" s="65"/>
      <c r="M90" s="65"/>
      <c r="N90" s="65"/>
      <c r="O90" s="834"/>
      <c r="P90" s="65"/>
      <c r="S90" s="783"/>
      <c r="T90" s="783"/>
      <c r="U90" s="783"/>
      <c r="V90" s="783"/>
      <c r="W90" s="783"/>
      <c r="X90" s="783"/>
      <c r="Y90" s="783"/>
      <c r="Z90" s="783"/>
      <c r="AA90" s="65"/>
      <c r="AB90" s="65"/>
      <c r="AC90" s="65"/>
      <c r="AD90" s="44"/>
      <c r="AE90" s="44"/>
      <c r="AF90" s="44"/>
      <c r="AG90" s="44"/>
      <c r="AH90" s="44"/>
      <c r="AI90" s="44"/>
      <c r="AJ90" s="44"/>
      <c r="AK90" s="44"/>
      <c r="AL90" s="44"/>
      <c r="AM90" s="44"/>
      <c r="AN90" s="44"/>
      <c r="AO90" s="44"/>
      <c r="AP90" s="44"/>
      <c r="AQ90" s="44"/>
      <c r="AR90" s="44"/>
      <c r="AS90" s="44"/>
      <c r="AT90" s="44"/>
      <c r="AU90" s="44"/>
      <c r="AV90" s="44"/>
      <c r="AW90" s="783"/>
      <c r="AX90" s="783"/>
      <c r="AY90" s="783"/>
      <c r="AZ90" s="65"/>
      <c r="BA90" s="65"/>
      <c r="BB90" s="65"/>
      <c r="BC90" s="65"/>
      <c r="BD90" s="833"/>
      <c r="BE90" s="784"/>
      <c r="BF90" s="784"/>
      <c r="BG90" s="784"/>
      <c r="BH90" s="784"/>
      <c r="BI90" s="783"/>
      <c r="BJ90" s="784"/>
      <c r="BK90" s="44"/>
      <c r="BL90" s="44"/>
      <c r="BM90" s="44"/>
      <c r="BN90" s="44"/>
      <c r="BO90" s="44"/>
      <c r="BP90" s="44"/>
      <c r="BQ90" s="44"/>
      <c r="BR90" s="44"/>
      <c r="BS90" s="44"/>
      <c r="BT90" s="804"/>
      <c r="BU90" s="804"/>
      <c r="BV90" s="804"/>
      <c r="BW90" s="804"/>
      <c r="BX90" s="804"/>
      <c r="BY90" s="804"/>
      <c r="BZ90" s="804"/>
      <c r="CA90" s="804"/>
      <c r="CB90" s="804"/>
      <c r="CC90" s="44"/>
      <c r="CD90" s="44"/>
      <c r="CE90" s="44"/>
      <c r="CF90" s="44"/>
      <c r="CG90" s="44"/>
      <c r="CH90" s="44"/>
      <c r="CI90" s="44"/>
      <c r="CJ90" s="44"/>
      <c r="CK90" s="52"/>
      <c r="CL90" s="52"/>
      <c r="CM90" s="52"/>
      <c r="CN90" s="52"/>
      <c r="CO90" s="52"/>
      <c r="CP90" s="52"/>
      <c r="CQ90" s="52"/>
      <c r="CR90" s="52"/>
      <c r="CS90" s="44"/>
      <c r="CT90" s="44"/>
      <c r="CU90" s="44"/>
      <c r="CV90" s="44"/>
      <c r="CW90" s="44"/>
      <c r="CX90" s="44"/>
      <c r="CY90" s="804"/>
      <c r="CZ90" s="804"/>
      <c r="DA90" s="804"/>
      <c r="DB90" s="804"/>
      <c r="DC90" s="804"/>
      <c r="DD90" s="804"/>
      <c r="DE90" s="804"/>
      <c r="DF90" s="804"/>
      <c r="DG90" s="804"/>
      <c r="DH90" s="804"/>
      <c r="DI90" s="804"/>
      <c r="DJ90" s="804"/>
      <c r="DK90" s="804"/>
      <c r="DL90" s="804"/>
      <c r="DM90" s="804"/>
      <c r="DN90" s="804"/>
      <c r="DO90" s="804"/>
      <c r="DP90" s="804"/>
      <c r="DQ90" s="804"/>
      <c r="DR90" s="804"/>
      <c r="DS90" s="804"/>
      <c r="DT90" s="804"/>
      <c r="DU90" s="804"/>
      <c r="DV90" s="804"/>
      <c r="DW90" s="804"/>
      <c r="DX90" s="804"/>
      <c r="DY90" s="804"/>
      <c r="DZ90" s="804"/>
      <c r="EA90" s="804"/>
      <c r="EB90" s="804"/>
      <c r="EC90" s="804"/>
      <c r="ED90" s="804"/>
      <c r="EE90" s="804"/>
      <c r="EF90" s="804"/>
      <c r="EG90" s="804"/>
      <c r="EH90" s="804"/>
      <c r="EI90" s="804"/>
      <c r="EJ90" s="804"/>
      <c r="EK90" s="804"/>
      <c r="EL90" s="804"/>
      <c r="EM90" s="804"/>
      <c r="EN90" s="804"/>
      <c r="EO90" s="804"/>
      <c r="EP90" s="804"/>
      <c r="EQ90" s="804"/>
      <c r="ER90" s="804"/>
      <c r="ES90" s="804"/>
      <c r="ET90" s="804"/>
      <c r="EU90" s="804"/>
      <c r="EV90" s="804"/>
      <c r="EW90" s="804"/>
      <c r="EX90" s="804"/>
      <c r="EY90" s="804"/>
      <c r="EZ90" s="804"/>
      <c r="FA90" s="804"/>
      <c r="FB90" s="804"/>
      <c r="FC90" s="804"/>
      <c r="FD90" s="804"/>
      <c r="FE90" s="804"/>
      <c r="FF90" s="804"/>
      <c r="FG90" s="804"/>
      <c r="FH90" s="804"/>
      <c r="FI90" s="804"/>
      <c r="FJ90" s="804"/>
      <c r="FK90" s="804"/>
      <c r="FL90" s="804"/>
      <c r="FM90" s="804"/>
      <c r="FN90" s="804"/>
      <c r="FO90" s="804"/>
      <c r="FP90" s="804"/>
      <c r="FQ90" s="804"/>
      <c r="FR90" s="804"/>
      <c r="FS90" s="804"/>
      <c r="FT90" s="804"/>
      <c r="FU90" s="804"/>
      <c r="FV90" s="804"/>
      <c r="FW90" s="804"/>
      <c r="FX90" s="804"/>
      <c r="FY90" s="804"/>
      <c r="FZ90" s="804"/>
      <c r="GA90" s="804"/>
      <c r="GB90" s="804"/>
      <c r="GC90" s="804"/>
      <c r="GD90" s="804"/>
      <c r="GE90" s="804"/>
      <c r="GF90" s="804"/>
      <c r="GG90" s="804"/>
      <c r="GH90" s="804"/>
      <c r="GI90" s="804"/>
      <c r="GJ90" s="804"/>
      <c r="GK90" s="804"/>
      <c r="GL90" s="804"/>
      <c r="GM90" s="804"/>
      <c r="GN90" s="804"/>
    </row>
    <row r="91" spans="3:196" ht="15" customHeight="1">
      <c r="C91" s="826"/>
      <c r="D91" s="784"/>
      <c r="E91" s="833"/>
      <c r="F91" s="784"/>
      <c r="G91" s="784"/>
      <c r="H91" s="784"/>
      <c r="I91" s="805"/>
      <c r="J91" s="804"/>
      <c r="K91" s="847"/>
      <c r="L91" s="804"/>
      <c r="M91" s="65"/>
      <c r="N91" s="65"/>
      <c r="O91" s="834"/>
      <c r="P91" s="804"/>
      <c r="Q91" s="804"/>
      <c r="R91" s="804"/>
      <c r="S91" s="783"/>
      <c r="T91" s="783"/>
      <c r="U91" s="783"/>
      <c r="V91" s="783"/>
      <c r="W91" s="783"/>
      <c r="X91" s="783"/>
      <c r="Y91" s="783"/>
      <c r="Z91" s="783"/>
      <c r="AA91" s="783"/>
      <c r="AB91" s="783"/>
      <c r="AC91" s="65"/>
      <c r="AD91" s="44"/>
      <c r="AE91" s="44"/>
      <c r="AF91" s="44"/>
      <c r="AG91" s="44"/>
      <c r="AH91" s="44"/>
      <c r="AI91" s="44"/>
      <c r="AJ91" s="44"/>
      <c r="AK91" s="44"/>
      <c r="AL91" s="44"/>
      <c r="AM91" s="44"/>
      <c r="AN91" s="44"/>
      <c r="AO91" s="44"/>
      <c r="AP91" s="44"/>
      <c r="AQ91" s="44"/>
      <c r="AR91" s="44"/>
      <c r="AS91" s="44"/>
      <c r="AT91" s="44"/>
      <c r="AU91" s="44"/>
      <c r="AV91" s="44"/>
      <c r="AW91" s="783"/>
      <c r="AX91" s="783"/>
      <c r="AY91" s="783"/>
      <c r="AZ91" s="804"/>
      <c r="BA91" s="804"/>
      <c r="BB91" s="804"/>
      <c r="BC91" s="804"/>
      <c r="BD91" s="833"/>
      <c r="BE91" s="784"/>
      <c r="BF91" s="784"/>
      <c r="BG91" s="784"/>
      <c r="BH91" s="784"/>
      <c r="BI91" s="783"/>
      <c r="BJ91" s="784"/>
      <c r="BK91" s="44"/>
      <c r="BL91" s="44"/>
      <c r="BM91" s="44"/>
      <c r="BN91" s="44"/>
      <c r="BO91" s="44"/>
      <c r="BP91" s="44"/>
      <c r="BQ91" s="44"/>
      <c r="BR91" s="44"/>
      <c r="BS91" s="44"/>
      <c r="BT91" s="44"/>
      <c r="BU91" s="44"/>
      <c r="BV91" s="44"/>
      <c r="BW91" s="44"/>
      <c r="BX91" s="44"/>
      <c r="BY91" s="44"/>
      <c r="BZ91" s="44"/>
      <c r="CA91" s="44"/>
      <c r="CB91" s="804"/>
      <c r="CC91" s="44"/>
      <c r="CD91" s="44"/>
      <c r="CE91" s="44"/>
      <c r="CF91" s="44"/>
      <c r="CG91" s="44"/>
      <c r="CH91" s="44"/>
      <c r="CI91" s="44"/>
      <c r="CJ91" s="44"/>
      <c r="CK91" s="52"/>
      <c r="CL91" s="52"/>
      <c r="CM91" s="52"/>
      <c r="CN91" s="52"/>
      <c r="CO91" s="52"/>
      <c r="CP91" s="52"/>
      <c r="CQ91" s="52"/>
      <c r="CR91" s="52"/>
      <c r="CS91" s="44"/>
      <c r="CT91" s="44"/>
      <c r="CU91" s="44"/>
      <c r="CV91" s="44"/>
      <c r="CW91" s="44"/>
      <c r="CX91" s="44"/>
      <c r="CY91" s="804"/>
      <c r="CZ91" s="804"/>
      <c r="DA91" s="804"/>
      <c r="DB91" s="804"/>
      <c r="DC91" s="804"/>
      <c r="DD91" s="804"/>
      <c r="DE91" s="804"/>
      <c r="DF91" s="804"/>
      <c r="DG91" s="804"/>
      <c r="DH91" s="804"/>
      <c r="DI91" s="804"/>
      <c r="DJ91" s="804"/>
      <c r="DK91" s="804"/>
      <c r="DL91" s="804"/>
      <c r="DM91" s="804"/>
      <c r="DN91" s="804"/>
      <c r="DO91" s="804"/>
      <c r="DP91" s="804"/>
      <c r="DQ91" s="804"/>
      <c r="DR91" s="804"/>
      <c r="DS91" s="804"/>
      <c r="DT91" s="804"/>
      <c r="DU91" s="804"/>
      <c r="DV91" s="804"/>
      <c r="DW91" s="804"/>
      <c r="DX91" s="804"/>
      <c r="DY91" s="804"/>
      <c r="DZ91" s="804"/>
      <c r="EA91" s="804"/>
      <c r="EB91" s="804"/>
      <c r="EC91" s="804"/>
      <c r="ED91" s="804"/>
      <c r="EE91" s="804"/>
      <c r="EF91" s="804"/>
      <c r="EG91" s="804"/>
      <c r="EH91" s="804"/>
      <c r="EI91" s="804"/>
      <c r="EJ91" s="804"/>
      <c r="EK91" s="804"/>
      <c r="EL91" s="804"/>
      <c r="EM91" s="804"/>
      <c r="EN91" s="804"/>
      <c r="EO91" s="804"/>
      <c r="EP91" s="804"/>
      <c r="EQ91" s="804"/>
      <c r="ER91" s="804"/>
      <c r="ES91" s="804"/>
      <c r="ET91" s="804"/>
      <c r="EU91" s="804"/>
      <c r="EV91" s="804"/>
      <c r="EW91" s="804"/>
      <c r="EX91" s="804"/>
      <c r="EY91" s="804"/>
      <c r="EZ91" s="804"/>
      <c r="FA91" s="804"/>
      <c r="FB91" s="804"/>
      <c r="FC91" s="804"/>
      <c r="FD91" s="804"/>
      <c r="FE91" s="804"/>
      <c r="FF91" s="804"/>
      <c r="FG91" s="804"/>
      <c r="FH91" s="804"/>
      <c r="FI91" s="804"/>
      <c r="FJ91" s="804"/>
      <c r="FK91" s="804"/>
      <c r="FL91" s="804"/>
      <c r="FM91" s="804"/>
      <c r="FN91" s="804"/>
      <c r="FO91" s="804"/>
      <c r="FP91" s="804"/>
      <c r="FQ91" s="804"/>
      <c r="FR91" s="804"/>
      <c r="FS91" s="804"/>
      <c r="FT91" s="804"/>
      <c r="FU91" s="804"/>
      <c r="FV91" s="804"/>
      <c r="FW91" s="804"/>
      <c r="FX91" s="804"/>
      <c r="FY91" s="804"/>
      <c r="FZ91" s="804"/>
      <c r="GA91" s="804"/>
      <c r="GB91" s="804"/>
      <c r="GC91" s="804"/>
      <c r="GD91" s="804"/>
      <c r="GE91" s="804"/>
      <c r="GF91" s="804"/>
      <c r="GG91" s="804"/>
      <c r="GH91" s="804"/>
      <c r="GI91" s="804"/>
      <c r="GJ91" s="804"/>
      <c r="GK91" s="804"/>
      <c r="GL91" s="804"/>
      <c r="GM91" s="804"/>
      <c r="GN91" s="804"/>
    </row>
    <row r="92" spans="3:196" ht="15" customHeight="1">
      <c r="C92" s="826"/>
      <c r="D92" s="784"/>
      <c r="E92" s="833"/>
      <c r="F92" s="784"/>
      <c r="G92" s="784"/>
      <c r="H92" s="784"/>
      <c r="I92" s="784"/>
      <c r="J92" s="784"/>
      <c r="K92" s="784"/>
      <c r="L92" s="804"/>
      <c r="M92" s="804"/>
      <c r="N92" s="804"/>
      <c r="O92" s="806"/>
      <c r="P92" s="804"/>
      <c r="Q92" s="804"/>
      <c r="R92" s="804"/>
      <c r="S92" s="804"/>
      <c r="T92" s="804"/>
      <c r="U92" s="804"/>
      <c r="V92" s="804"/>
      <c r="W92" s="804"/>
      <c r="X92" s="804"/>
      <c r="Y92" s="804"/>
      <c r="Z92" s="804"/>
      <c r="AA92" s="783"/>
      <c r="AB92" s="783"/>
      <c r="AC92" s="65"/>
      <c r="AD92" s="44"/>
      <c r="AE92" s="44"/>
      <c r="AF92" s="44"/>
      <c r="AG92" s="44"/>
      <c r="AH92" s="44"/>
      <c r="AI92" s="44"/>
      <c r="AJ92" s="44"/>
      <c r="AK92" s="44"/>
      <c r="AL92" s="44"/>
      <c r="AM92" s="44"/>
      <c r="AN92" s="44"/>
      <c r="AO92" s="44"/>
      <c r="AP92" s="44"/>
      <c r="AQ92" s="44"/>
      <c r="AR92" s="44"/>
      <c r="AS92" s="44"/>
      <c r="AT92" s="44"/>
      <c r="AU92" s="44"/>
      <c r="AV92" s="44"/>
      <c r="AW92" s="783"/>
      <c r="AX92" s="783"/>
      <c r="AY92" s="783"/>
      <c r="AZ92" s="804"/>
      <c r="BA92" s="804"/>
      <c r="BB92" s="804"/>
      <c r="BC92" s="804"/>
      <c r="BD92" s="833"/>
      <c r="BE92" s="784"/>
      <c r="BF92" s="784"/>
      <c r="BG92" s="784"/>
      <c r="BH92" s="784"/>
      <c r="BI92" s="783"/>
      <c r="BJ92" s="784"/>
      <c r="BK92" s="44"/>
      <c r="BL92" s="44"/>
      <c r="BM92" s="44"/>
      <c r="BN92" s="44"/>
      <c r="BO92" s="44"/>
      <c r="BP92" s="44"/>
      <c r="BQ92" s="44"/>
      <c r="BR92" s="44"/>
      <c r="BS92" s="44"/>
      <c r="BT92" s="44"/>
      <c r="BU92" s="44"/>
      <c r="BV92" s="44"/>
      <c r="BW92" s="44"/>
      <c r="BX92" s="44"/>
      <c r="BY92" s="44"/>
      <c r="BZ92" s="44"/>
      <c r="CA92" s="44"/>
      <c r="CB92" s="44"/>
      <c r="CC92" s="44"/>
      <c r="CD92" s="44"/>
      <c r="CE92" s="44"/>
      <c r="CF92" s="44"/>
      <c r="CG92" s="44"/>
      <c r="CH92" s="44"/>
      <c r="CI92" s="44"/>
      <c r="CJ92" s="44"/>
      <c r="CK92" s="52"/>
      <c r="CL92" s="52"/>
      <c r="CM92" s="52"/>
      <c r="CN92" s="52"/>
      <c r="CO92" s="52"/>
      <c r="CP92" s="52"/>
      <c r="CQ92" s="52"/>
      <c r="CR92" s="52"/>
      <c r="CS92" s="44"/>
      <c r="CT92" s="44"/>
      <c r="CU92" s="44"/>
      <c r="CV92" s="44"/>
      <c r="CW92" s="44"/>
      <c r="CX92" s="44"/>
      <c r="CY92" s="804"/>
      <c r="CZ92" s="804"/>
      <c r="DA92" s="804"/>
      <c r="DB92" s="804"/>
      <c r="DC92" s="804"/>
      <c r="DD92" s="804"/>
      <c r="DE92" s="804"/>
      <c r="DF92" s="804"/>
      <c r="DG92" s="804"/>
      <c r="DH92" s="804"/>
      <c r="DI92" s="804"/>
      <c r="DJ92" s="804"/>
      <c r="DK92" s="804"/>
      <c r="DL92" s="804"/>
      <c r="DM92" s="804"/>
      <c r="DN92" s="804"/>
      <c r="DO92" s="804"/>
      <c r="DP92" s="804"/>
      <c r="DQ92" s="804"/>
      <c r="DR92" s="804"/>
      <c r="DS92" s="804"/>
      <c r="DT92" s="804"/>
      <c r="DU92" s="804"/>
      <c r="DV92" s="804"/>
      <c r="DW92" s="804"/>
      <c r="DX92" s="804"/>
      <c r="DY92" s="804"/>
      <c r="DZ92" s="804"/>
      <c r="EA92" s="804"/>
      <c r="EB92" s="804"/>
      <c r="EC92" s="804"/>
      <c r="ED92" s="804"/>
      <c r="EE92" s="804"/>
      <c r="EF92" s="804"/>
      <c r="EG92" s="804"/>
      <c r="EH92" s="804"/>
      <c r="EI92" s="804"/>
      <c r="EJ92" s="804"/>
      <c r="EK92" s="804"/>
      <c r="EL92" s="804"/>
      <c r="EM92" s="804"/>
      <c r="EN92" s="804"/>
      <c r="EO92" s="804"/>
      <c r="EP92" s="804"/>
      <c r="EQ92" s="804"/>
      <c r="ER92" s="804"/>
      <c r="ES92" s="804"/>
      <c r="ET92" s="804"/>
      <c r="EU92" s="804"/>
      <c r="EV92" s="804"/>
      <c r="EW92" s="804"/>
      <c r="EX92" s="804"/>
      <c r="EY92" s="804"/>
      <c r="EZ92" s="804"/>
      <c r="FA92" s="804"/>
      <c r="FB92" s="804"/>
      <c r="FC92" s="804"/>
      <c r="FD92" s="804"/>
      <c r="FE92" s="804"/>
      <c r="FF92" s="804"/>
      <c r="FG92" s="804"/>
      <c r="FH92" s="804"/>
      <c r="FI92" s="804"/>
      <c r="FJ92" s="804"/>
      <c r="FK92" s="804"/>
      <c r="FL92" s="804"/>
      <c r="FM92" s="804"/>
      <c r="FN92" s="804"/>
      <c r="FO92" s="804"/>
      <c r="FP92" s="804"/>
      <c r="FQ92" s="804"/>
      <c r="FR92" s="804"/>
      <c r="FS92" s="804"/>
      <c r="FT92" s="804"/>
      <c r="FU92" s="804"/>
      <c r="FV92" s="804"/>
      <c r="FW92" s="804"/>
      <c r="FX92" s="804"/>
      <c r="FY92" s="804"/>
      <c r="FZ92" s="804"/>
      <c r="GA92" s="804"/>
      <c r="GB92" s="804"/>
      <c r="GC92" s="804"/>
      <c r="GD92" s="804"/>
      <c r="GE92" s="804"/>
      <c r="GF92" s="804"/>
      <c r="GG92" s="804"/>
      <c r="GH92" s="804"/>
      <c r="GI92" s="804"/>
      <c r="GJ92" s="804"/>
      <c r="GK92" s="804"/>
      <c r="GL92" s="804"/>
      <c r="GM92" s="804"/>
      <c r="GN92" s="804"/>
    </row>
    <row r="93" spans="3:196" ht="15" customHeight="1">
      <c r="C93" s="826"/>
      <c r="D93" s="784"/>
      <c r="E93" s="833"/>
      <c r="F93" s="784"/>
      <c r="G93" s="784"/>
      <c r="H93" s="784"/>
      <c r="I93" s="784"/>
      <c r="J93" s="784"/>
      <c r="K93" s="784"/>
      <c r="L93" s="804"/>
      <c r="M93" s="804"/>
      <c r="N93" s="804"/>
      <c r="O93" s="806"/>
      <c r="P93" s="804"/>
      <c r="Q93" s="804"/>
      <c r="R93" s="804"/>
      <c r="S93" s="804"/>
      <c r="T93" s="804"/>
      <c r="U93" s="804"/>
      <c r="V93" s="804"/>
      <c r="W93" s="804"/>
      <c r="X93" s="804"/>
      <c r="Y93" s="804"/>
      <c r="Z93" s="804"/>
      <c r="AA93" s="804"/>
      <c r="AB93" s="804"/>
      <c r="AC93" s="804"/>
      <c r="AD93" s="44"/>
      <c r="AE93" s="44"/>
      <c r="AF93" s="44"/>
      <c r="AG93" s="44"/>
      <c r="AH93" s="44"/>
      <c r="AI93" s="44"/>
      <c r="AJ93" s="44"/>
      <c r="AK93" s="44"/>
      <c r="AL93" s="44"/>
      <c r="AM93" s="44"/>
      <c r="AN93" s="44"/>
      <c r="AO93" s="44"/>
      <c r="AP93" s="44"/>
      <c r="AQ93" s="44"/>
      <c r="AR93" s="44"/>
      <c r="AS93" s="44"/>
      <c r="AT93" s="44"/>
      <c r="AU93" s="44"/>
      <c r="AV93" s="44"/>
      <c r="AW93" s="783"/>
      <c r="AX93" s="783"/>
      <c r="AY93" s="783"/>
      <c r="AZ93" s="804"/>
      <c r="BA93" s="804"/>
      <c r="BB93" s="804"/>
      <c r="BC93" s="804"/>
      <c r="BD93" s="833"/>
      <c r="BE93" s="784"/>
      <c r="BF93" s="784"/>
      <c r="BG93" s="784"/>
      <c r="BH93" s="784"/>
      <c r="BI93" s="783"/>
      <c r="BJ93" s="784"/>
      <c r="BK93" s="44"/>
      <c r="BL93" s="44"/>
      <c r="BM93" s="44"/>
      <c r="BN93" s="44"/>
      <c r="BO93" s="44"/>
      <c r="BP93" s="44"/>
      <c r="BQ93" s="44"/>
      <c r="BR93" s="44"/>
      <c r="BS93" s="44"/>
      <c r="BT93" s="44"/>
      <c r="BU93" s="44"/>
      <c r="BV93" s="44"/>
      <c r="BW93" s="44"/>
      <c r="BX93" s="44"/>
      <c r="BY93" s="44"/>
      <c r="BZ93" s="44"/>
      <c r="CA93" s="44"/>
      <c r="CB93" s="44"/>
      <c r="CC93" s="44"/>
      <c r="CD93" s="44"/>
      <c r="CE93" s="44"/>
      <c r="CF93" s="44"/>
      <c r="CG93" s="44"/>
      <c r="CH93" s="44"/>
      <c r="CI93" s="44"/>
      <c r="CJ93" s="44"/>
      <c r="CK93" s="52"/>
      <c r="CL93" s="52"/>
      <c r="CM93" s="52"/>
      <c r="CN93" s="52"/>
      <c r="CO93" s="52"/>
      <c r="CP93" s="52"/>
      <c r="CQ93" s="52"/>
      <c r="CR93" s="52"/>
      <c r="CS93" s="44"/>
      <c r="CT93" s="44"/>
      <c r="CU93" s="44"/>
      <c r="CV93" s="44"/>
      <c r="CW93" s="44"/>
      <c r="CX93" s="44"/>
      <c r="CY93" s="804"/>
      <c r="CZ93" s="804"/>
      <c r="DA93" s="804"/>
      <c r="DB93" s="804"/>
      <c r="DC93" s="804"/>
      <c r="DD93" s="804"/>
      <c r="DE93" s="804"/>
      <c r="DF93" s="804"/>
      <c r="DG93" s="804"/>
      <c r="DH93" s="804"/>
      <c r="DI93" s="804"/>
      <c r="DJ93" s="804"/>
      <c r="DK93" s="804"/>
      <c r="DL93" s="804"/>
      <c r="DM93" s="804"/>
      <c r="DN93" s="804"/>
      <c r="DO93" s="804"/>
      <c r="DP93" s="804"/>
      <c r="DQ93" s="804"/>
      <c r="DR93" s="804"/>
      <c r="DS93" s="804"/>
      <c r="DT93" s="804"/>
      <c r="DU93" s="804"/>
      <c r="DV93" s="804"/>
      <c r="DW93" s="804"/>
      <c r="DX93" s="804"/>
      <c r="DY93" s="804"/>
      <c r="DZ93" s="804"/>
      <c r="EA93" s="804"/>
      <c r="EB93" s="804"/>
      <c r="EC93" s="804"/>
      <c r="ED93" s="804"/>
      <c r="EE93" s="804"/>
      <c r="EF93" s="804"/>
      <c r="EG93" s="804"/>
      <c r="EH93" s="804"/>
      <c r="EI93" s="804"/>
      <c r="EJ93" s="804"/>
      <c r="EK93" s="804"/>
      <c r="EL93" s="804"/>
      <c r="EM93" s="804"/>
      <c r="EN93" s="804"/>
      <c r="EO93" s="804"/>
      <c r="EP93" s="804"/>
      <c r="EQ93" s="804"/>
      <c r="ER93" s="804"/>
      <c r="ES93" s="804"/>
      <c r="ET93" s="804"/>
      <c r="EU93" s="804"/>
      <c r="EV93" s="804"/>
      <c r="EW93" s="804"/>
      <c r="EX93" s="804"/>
      <c r="EY93" s="804"/>
      <c r="EZ93" s="804"/>
      <c r="FA93" s="804"/>
      <c r="FB93" s="804"/>
      <c r="FC93" s="804"/>
      <c r="FD93" s="804"/>
      <c r="FE93" s="804"/>
      <c r="FF93" s="804"/>
      <c r="FG93" s="804"/>
      <c r="FH93" s="804"/>
      <c r="FI93" s="804"/>
      <c r="FJ93" s="804"/>
      <c r="FK93" s="804"/>
      <c r="FL93" s="804"/>
      <c r="FM93" s="804"/>
      <c r="FN93" s="804"/>
      <c r="FO93" s="804"/>
      <c r="FP93" s="804"/>
      <c r="FQ93" s="804"/>
      <c r="FR93" s="804"/>
      <c r="FS93" s="804"/>
      <c r="FT93" s="804"/>
      <c r="FU93" s="804"/>
      <c r="FV93" s="804"/>
      <c r="FW93" s="804"/>
      <c r="FX93" s="804"/>
      <c r="FY93" s="804"/>
      <c r="FZ93" s="804"/>
      <c r="GA93" s="804"/>
      <c r="GB93" s="804"/>
      <c r="GC93" s="804"/>
      <c r="GD93" s="804"/>
      <c r="GE93" s="804"/>
      <c r="GF93" s="804"/>
      <c r="GG93" s="804"/>
      <c r="GH93" s="804"/>
      <c r="GI93" s="804"/>
      <c r="GJ93" s="804"/>
      <c r="GK93" s="804"/>
      <c r="GL93" s="804"/>
      <c r="GM93" s="804"/>
      <c r="GN93" s="804"/>
    </row>
    <row r="94" spans="3:196" ht="15" customHeight="1">
      <c r="C94" s="826"/>
      <c r="D94" s="784"/>
      <c r="E94" s="833"/>
      <c r="F94" s="784"/>
      <c r="G94" s="784"/>
      <c r="H94" s="784"/>
      <c r="I94" s="784"/>
      <c r="J94" s="784"/>
      <c r="K94" s="784"/>
      <c r="L94" s="804"/>
      <c r="M94" s="804"/>
      <c r="N94" s="804"/>
      <c r="O94" s="806"/>
      <c r="P94" s="804"/>
      <c r="Q94" s="804"/>
      <c r="R94" s="804"/>
      <c r="S94" s="804"/>
      <c r="T94" s="804"/>
      <c r="U94" s="804"/>
      <c r="V94" s="804"/>
      <c r="W94" s="804"/>
      <c r="X94" s="804"/>
      <c r="Y94" s="804"/>
      <c r="Z94" s="804"/>
      <c r="AA94" s="804"/>
      <c r="AB94" s="804"/>
      <c r="AC94" s="804"/>
      <c r="AD94" s="804"/>
      <c r="AE94" s="804"/>
      <c r="AF94" s="804"/>
      <c r="AG94" s="804"/>
      <c r="AH94" s="804"/>
      <c r="AI94" s="804"/>
      <c r="AJ94" s="804"/>
      <c r="AK94" s="804"/>
      <c r="AL94" s="44"/>
      <c r="AM94" s="44"/>
      <c r="AN94" s="44"/>
      <c r="AO94" s="44"/>
      <c r="AP94" s="44"/>
      <c r="AQ94" s="44"/>
      <c r="AR94" s="44"/>
      <c r="AS94" s="44"/>
      <c r="AT94" s="44"/>
      <c r="AU94" s="44"/>
      <c r="AV94" s="44"/>
      <c r="AW94" s="783"/>
      <c r="AX94" s="783"/>
      <c r="AY94" s="783"/>
      <c r="AZ94" s="804"/>
      <c r="BA94" s="804"/>
      <c r="BB94" s="804"/>
      <c r="BC94" s="804"/>
      <c r="BD94" s="833"/>
      <c r="BE94" s="784"/>
      <c r="BF94" s="784"/>
      <c r="BG94" s="784"/>
      <c r="BH94" s="784"/>
      <c r="BI94" s="783"/>
      <c r="BJ94" s="784"/>
      <c r="BK94" s="44"/>
      <c r="BL94" s="804"/>
      <c r="BM94" s="804"/>
      <c r="BN94" s="804"/>
      <c r="BO94" s="804"/>
      <c r="BP94" s="804"/>
      <c r="BQ94" s="44"/>
      <c r="BR94" s="44"/>
      <c r="BS94" s="44"/>
      <c r="BT94" s="44"/>
      <c r="BU94" s="44"/>
      <c r="BV94" s="44"/>
      <c r="BW94" s="44"/>
      <c r="BX94" s="44"/>
      <c r="BY94" s="44"/>
      <c r="BZ94" s="44"/>
      <c r="CA94" s="44"/>
      <c r="CB94" s="44"/>
      <c r="CC94" s="44"/>
      <c r="CD94" s="44"/>
      <c r="CE94" s="44"/>
      <c r="CF94" s="44"/>
      <c r="CG94" s="44"/>
      <c r="CH94" s="44"/>
      <c r="CI94" s="44"/>
      <c r="CJ94" s="44"/>
      <c r="CK94" s="52"/>
      <c r="CL94" s="52"/>
      <c r="CM94" s="52"/>
      <c r="CN94" s="52"/>
      <c r="CO94" s="52"/>
      <c r="CP94" s="52"/>
      <c r="CQ94" s="52"/>
      <c r="CR94" s="52"/>
      <c r="CS94" s="44"/>
      <c r="CT94" s="44"/>
      <c r="CU94" s="44"/>
      <c r="CV94" s="44"/>
      <c r="CW94" s="44"/>
      <c r="CX94" s="44"/>
      <c r="CY94" s="804"/>
      <c r="CZ94" s="804"/>
      <c r="DA94" s="804"/>
      <c r="DB94" s="804"/>
      <c r="DC94" s="804"/>
      <c r="DD94" s="804"/>
      <c r="DE94" s="804"/>
      <c r="DF94" s="804"/>
      <c r="DG94" s="804"/>
      <c r="DH94" s="804"/>
      <c r="DI94" s="804"/>
      <c r="DJ94" s="804"/>
      <c r="DK94" s="804"/>
      <c r="DL94" s="804"/>
      <c r="DM94" s="804"/>
      <c r="DN94" s="804"/>
      <c r="DO94" s="804"/>
      <c r="DP94" s="804"/>
      <c r="DQ94" s="804"/>
      <c r="DR94" s="804"/>
      <c r="DS94" s="804"/>
      <c r="DT94" s="804"/>
      <c r="DU94" s="804"/>
      <c r="DV94" s="804"/>
      <c r="DW94" s="804"/>
      <c r="DX94" s="804"/>
      <c r="DY94" s="804"/>
      <c r="DZ94" s="804"/>
      <c r="EA94" s="804"/>
      <c r="EB94" s="804"/>
      <c r="EC94" s="804"/>
      <c r="ED94" s="804"/>
      <c r="EE94" s="804"/>
      <c r="EF94" s="804"/>
      <c r="EG94" s="804"/>
      <c r="EH94" s="804"/>
      <c r="EI94" s="804"/>
      <c r="EJ94" s="804"/>
      <c r="EK94" s="804"/>
      <c r="EL94" s="804"/>
      <c r="EM94" s="804"/>
      <c r="EN94" s="804"/>
      <c r="EO94" s="804"/>
      <c r="EP94" s="804"/>
      <c r="EQ94" s="804"/>
      <c r="ER94" s="804"/>
      <c r="ES94" s="804"/>
      <c r="ET94" s="804"/>
      <c r="EU94" s="804"/>
      <c r="EV94" s="804"/>
      <c r="EW94" s="804"/>
      <c r="EX94" s="804"/>
      <c r="EY94" s="804"/>
      <c r="EZ94" s="804"/>
      <c r="FA94" s="804"/>
      <c r="FB94" s="804"/>
      <c r="FC94" s="804"/>
      <c r="FD94" s="804"/>
      <c r="FE94" s="804"/>
      <c r="FF94" s="804"/>
      <c r="FG94" s="804"/>
      <c r="FH94" s="804"/>
      <c r="FI94" s="804"/>
      <c r="FJ94" s="804"/>
      <c r="FK94" s="804"/>
      <c r="FL94" s="804"/>
      <c r="FM94" s="804"/>
      <c r="FN94" s="804"/>
      <c r="FO94" s="804"/>
      <c r="FP94" s="804"/>
      <c r="FQ94" s="804"/>
      <c r="FR94" s="804"/>
      <c r="FS94" s="804"/>
      <c r="FT94" s="804"/>
      <c r="FU94" s="804"/>
      <c r="FV94" s="804"/>
      <c r="FW94" s="804"/>
      <c r="FX94" s="804"/>
      <c r="FY94" s="804"/>
      <c r="FZ94" s="804"/>
      <c r="GA94" s="804"/>
      <c r="GB94" s="804"/>
      <c r="GC94" s="804"/>
      <c r="GD94" s="804"/>
      <c r="GE94" s="804"/>
      <c r="GF94" s="804"/>
      <c r="GG94" s="804"/>
      <c r="GH94" s="804"/>
      <c r="GI94" s="804"/>
      <c r="GJ94" s="804"/>
      <c r="GK94" s="804"/>
      <c r="GL94" s="804"/>
      <c r="GM94" s="804"/>
      <c r="GN94" s="804"/>
    </row>
    <row r="95" spans="3:196" ht="15" customHeight="1">
      <c r="C95" s="826"/>
      <c r="D95" s="784"/>
      <c r="E95" s="833"/>
      <c r="F95" s="784"/>
      <c r="G95" s="784"/>
      <c r="H95" s="784"/>
      <c r="I95" s="784"/>
      <c r="J95" s="784"/>
      <c r="K95" s="784"/>
      <c r="L95" s="804"/>
      <c r="M95" s="804"/>
      <c r="N95" s="804"/>
      <c r="O95" s="806"/>
      <c r="P95" s="804"/>
      <c r="Q95" s="784"/>
      <c r="R95" s="784"/>
      <c r="S95" s="804"/>
      <c r="T95" s="804"/>
      <c r="U95" s="804"/>
      <c r="V95" s="804"/>
      <c r="W95" s="804"/>
      <c r="X95" s="804"/>
      <c r="Y95" s="804"/>
      <c r="Z95" s="804"/>
      <c r="AA95" s="804"/>
      <c r="AB95" s="804"/>
      <c r="AC95" s="804"/>
      <c r="AD95" s="804"/>
      <c r="AE95" s="804"/>
      <c r="AF95" s="804"/>
      <c r="AG95" s="804"/>
      <c r="AH95" s="804"/>
      <c r="AI95" s="804"/>
      <c r="AJ95" s="804"/>
      <c r="AK95" s="804"/>
      <c r="AL95" s="804"/>
      <c r="AM95" s="44"/>
      <c r="AN95" s="44"/>
      <c r="AO95" s="804"/>
      <c r="AP95" s="804"/>
      <c r="AQ95" s="804"/>
      <c r="AR95" s="804"/>
      <c r="AS95" s="804"/>
      <c r="AT95" s="804"/>
      <c r="AU95" s="804"/>
      <c r="AV95" s="804"/>
      <c r="AW95" s="783"/>
      <c r="AX95" s="783"/>
      <c r="AY95" s="783"/>
      <c r="AZ95" s="804"/>
      <c r="BA95" s="804"/>
      <c r="BB95" s="804"/>
      <c r="BC95" s="804"/>
      <c r="BD95" s="833"/>
      <c r="BE95" s="784"/>
      <c r="BF95" s="784"/>
      <c r="BG95" s="784"/>
      <c r="BH95" s="784"/>
      <c r="BI95" s="783"/>
      <c r="BJ95" s="784"/>
      <c r="BK95" s="804"/>
      <c r="BL95" s="804"/>
      <c r="BM95" s="804"/>
      <c r="BN95" s="804"/>
      <c r="BO95" s="804"/>
      <c r="BP95" s="804"/>
      <c r="BQ95" s="804"/>
      <c r="BR95" s="44"/>
      <c r="BS95" s="44"/>
      <c r="BT95" s="44"/>
      <c r="BU95" s="44"/>
      <c r="BV95" s="44"/>
      <c r="BW95" s="44"/>
      <c r="BX95" s="44"/>
      <c r="BY95" s="44"/>
      <c r="BZ95" s="44"/>
      <c r="CA95" s="44"/>
      <c r="CB95" s="44"/>
      <c r="CC95" s="44"/>
      <c r="CD95" s="44"/>
      <c r="CE95" s="44"/>
      <c r="CF95" s="44"/>
      <c r="CG95" s="44"/>
      <c r="CH95" s="44"/>
      <c r="CI95" s="44"/>
      <c r="CJ95" s="44"/>
      <c r="CK95" s="52"/>
      <c r="CL95" s="52"/>
      <c r="CM95" s="52"/>
      <c r="CN95" s="52"/>
      <c r="CO95" s="52"/>
      <c r="CP95" s="52"/>
      <c r="CQ95" s="52"/>
      <c r="CR95" s="52"/>
      <c r="CS95" s="44"/>
      <c r="CT95" s="44"/>
      <c r="CU95" s="44"/>
      <c r="CV95" s="44"/>
      <c r="CW95" s="44"/>
      <c r="CX95" s="44"/>
      <c r="CY95" s="804"/>
      <c r="CZ95" s="804"/>
      <c r="DA95" s="804"/>
      <c r="DB95" s="804"/>
      <c r="DC95" s="804"/>
      <c r="DD95" s="804"/>
      <c r="DE95" s="804"/>
      <c r="DF95" s="804"/>
      <c r="DG95" s="804"/>
      <c r="DH95" s="804"/>
      <c r="DI95" s="804"/>
      <c r="DJ95" s="804"/>
      <c r="DK95" s="804"/>
      <c r="DL95" s="804"/>
      <c r="DM95" s="804"/>
      <c r="DN95" s="804"/>
      <c r="DO95" s="804"/>
      <c r="DP95" s="804"/>
      <c r="DQ95" s="804"/>
      <c r="DR95" s="804"/>
      <c r="DS95" s="804"/>
      <c r="DT95" s="804"/>
      <c r="DU95" s="804"/>
      <c r="DV95" s="804"/>
      <c r="DW95" s="804"/>
      <c r="DX95" s="804"/>
      <c r="DY95" s="804"/>
      <c r="DZ95" s="804"/>
      <c r="EA95" s="804"/>
      <c r="EB95" s="804"/>
      <c r="EC95" s="804"/>
      <c r="ED95" s="804"/>
      <c r="EE95" s="804"/>
      <c r="EF95" s="804"/>
      <c r="EG95" s="804"/>
      <c r="EH95" s="804"/>
      <c r="EI95" s="804"/>
      <c r="EJ95" s="804"/>
      <c r="EK95" s="804"/>
      <c r="EL95" s="804"/>
      <c r="EM95" s="804"/>
      <c r="EN95" s="804"/>
      <c r="EO95" s="804"/>
      <c r="EP95" s="804"/>
      <c r="EQ95" s="804"/>
      <c r="ER95" s="804"/>
      <c r="ES95" s="804"/>
      <c r="ET95" s="804"/>
      <c r="EU95" s="804"/>
      <c r="EV95" s="804"/>
      <c r="EW95" s="804"/>
      <c r="EX95" s="804"/>
      <c r="EY95" s="804"/>
      <c r="EZ95" s="804"/>
      <c r="FA95" s="804"/>
      <c r="FB95" s="804"/>
      <c r="FC95" s="804"/>
      <c r="FD95" s="804"/>
      <c r="FE95" s="804"/>
      <c r="FF95" s="804"/>
      <c r="FG95" s="804"/>
      <c r="FH95" s="804"/>
      <c r="FI95" s="804"/>
      <c r="FJ95" s="804"/>
      <c r="FK95" s="804"/>
      <c r="FL95" s="804"/>
      <c r="FM95" s="804"/>
      <c r="FN95" s="804"/>
      <c r="FO95" s="804"/>
      <c r="FP95" s="804"/>
      <c r="FQ95" s="804"/>
      <c r="FR95" s="804"/>
      <c r="FS95" s="804"/>
      <c r="FT95" s="804"/>
      <c r="FU95" s="804"/>
      <c r="FV95" s="804"/>
      <c r="FW95" s="804"/>
      <c r="FX95" s="804"/>
      <c r="FY95" s="804"/>
      <c r="FZ95" s="804"/>
      <c r="GA95" s="804"/>
      <c r="GB95" s="804"/>
      <c r="GC95" s="804"/>
      <c r="GD95" s="804"/>
      <c r="GE95" s="804"/>
      <c r="GF95" s="804"/>
      <c r="GG95" s="804"/>
      <c r="GH95" s="804"/>
      <c r="GI95" s="804"/>
      <c r="GJ95" s="804"/>
      <c r="GK95" s="804"/>
      <c r="GL95" s="804"/>
      <c r="GM95" s="804"/>
      <c r="GN95" s="804"/>
    </row>
    <row r="96" spans="3:196" ht="15" customHeight="1">
      <c r="C96" s="826"/>
      <c r="D96" s="784"/>
      <c r="E96" s="833"/>
      <c r="F96" s="784"/>
      <c r="G96" s="784"/>
      <c r="H96" s="784"/>
      <c r="I96" s="784"/>
      <c r="J96" s="784"/>
      <c r="K96" s="784"/>
      <c r="L96" s="784"/>
      <c r="M96" s="784"/>
      <c r="N96" s="784"/>
      <c r="O96" s="848"/>
      <c r="P96" s="784"/>
      <c r="Q96" s="784"/>
      <c r="R96" s="784"/>
      <c r="S96" s="784"/>
      <c r="T96" s="784"/>
      <c r="U96" s="784"/>
      <c r="V96" s="784"/>
      <c r="W96" s="784"/>
      <c r="X96" s="784"/>
      <c r="Y96" s="784"/>
      <c r="Z96" s="784"/>
      <c r="AA96" s="784"/>
      <c r="AB96" s="784"/>
      <c r="AC96" s="784"/>
      <c r="AD96" s="784"/>
      <c r="AE96" s="784"/>
      <c r="AF96" s="784"/>
      <c r="AG96" s="784"/>
      <c r="AH96" s="784"/>
      <c r="AI96" s="784"/>
      <c r="AJ96" s="784"/>
      <c r="AK96" s="784"/>
      <c r="AL96" s="784"/>
      <c r="AM96" s="784"/>
      <c r="AN96" s="784"/>
      <c r="AO96" s="784"/>
      <c r="AP96" s="784"/>
      <c r="AQ96" s="784"/>
      <c r="AR96" s="784"/>
      <c r="AS96" s="784"/>
      <c r="AT96" s="784"/>
      <c r="AU96" s="784"/>
      <c r="AV96" s="784"/>
      <c r="AW96" s="784"/>
      <c r="AX96" s="784"/>
      <c r="AY96" s="784"/>
      <c r="AZ96" s="833"/>
      <c r="BA96" s="833"/>
      <c r="BB96" s="833"/>
      <c r="BC96" s="833"/>
      <c r="BD96" s="833"/>
      <c r="BE96" s="784"/>
      <c r="BF96" s="784"/>
      <c r="BG96" s="784"/>
      <c r="BH96" s="784"/>
      <c r="BI96" s="783"/>
      <c r="BJ96" s="784"/>
      <c r="BK96" s="804"/>
      <c r="BL96" s="804"/>
      <c r="BM96" s="804"/>
      <c r="BN96" s="804"/>
      <c r="BO96" s="804"/>
      <c r="BP96" s="804"/>
      <c r="BQ96" s="804"/>
      <c r="BR96" s="44"/>
      <c r="BS96" s="44"/>
      <c r="BT96" s="44"/>
      <c r="BU96" s="44"/>
      <c r="BV96" s="44"/>
      <c r="BW96" s="44"/>
      <c r="BX96" s="44"/>
      <c r="BY96" s="44"/>
      <c r="BZ96" s="44"/>
      <c r="CA96" s="44"/>
      <c r="CB96" s="44"/>
      <c r="CC96" s="44"/>
      <c r="CD96" s="44"/>
      <c r="CE96" s="44"/>
      <c r="CF96" s="44"/>
      <c r="CG96" s="44"/>
      <c r="CH96" s="44"/>
      <c r="CI96" s="44"/>
      <c r="CJ96" s="44"/>
      <c r="CK96" s="52"/>
      <c r="CL96" s="52"/>
      <c r="CM96" s="52"/>
      <c r="CN96" s="52"/>
      <c r="CO96" s="52"/>
      <c r="CP96" s="804"/>
      <c r="CQ96" s="804"/>
      <c r="CR96" s="804"/>
      <c r="CS96" s="804"/>
      <c r="CT96" s="804"/>
      <c r="CU96" s="804"/>
      <c r="CV96" s="804"/>
      <c r="CW96" s="804"/>
      <c r="CX96" s="804"/>
      <c r="CY96" s="804"/>
      <c r="CZ96" s="804"/>
      <c r="DA96" s="804"/>
      <c r="DB96" s="804"/>
      <c r="DC96" s="804"/>
      <c r="DD96" s="804"/>
      <c r="DE96" s="804"/>
      <c r="DF96" s="804"/>
      <c r="DG96" s="804"/>
      <c r="DH96" s="804"/>
      <c r="DI96" s="804"/>
      <c r="DJ96" s="804"/>
      <c r="DK96" s="804"/>
      <c r="DL96" s="804"/>
      <c r="DM96" s="804"/>
      <c r="DN96" s="804"/>
      <c r="DO96" s="804"/>
      <c r="DP96" s="804"/>
      <c r="DQ96" s="804"/>
      <c r="DR96" s="804"/>
      <c r="DS96" s="804"/>
      <c r="DT96" s="804"/>
      <c r="DU96" s="804"/>
      <c r="DV96" s="804"/>
      <c r="DW96" s="804"/>
      <c r="DX96" s="804"/>
      <c r="DY96" s="804"/>
      <c r="DZ96" s="804"/>
      <c r="EA96" s="804"/>
      <c r="EB96" s="804"/>
      <c r="EC96" s="804"/>
      <c r="ED96" s="804"/>
      <c r="EE96" s="804"/>
      <c r="EF96" s="804"/>
      <c r="EG96" s="804"/>
      <c r="EH96" s="804"/>
      <c r="EI96" s="804"/>
      <c r="EJ96" s="804"/>
      <c r="EK96" s="804"/>
      <c r="EL96" s="804"/>
      <c r="EM96" s="804"/>
      <c r="EN96" s="804"/>
      <c r="EO96" s="804"/>
      <c r="EP96" s="804"/>
      <c r="EQ96" s="804"/>
      <c r="ER96" s="804"/>
      <c r="ES96" s="804"/>
      <c r="ET96" s="804"/>
      <c r="EU96" s="804"/>
      <c r="EV96" s="804"/>
      <c r="EW96" s="804"/>
      <c r="EX96" s="804"/>
      <c r="EY96" s="804"/>
      <c r="EZ96" s="804"/>
      <c r="FA96" s="804"/>
      <c r="FB96" s="804"/>
      <c r="FC96" s="804"/>
      <c r="FD96" s="804"/>
      <c r="FE96" s="804"/>
      <c r="FF96" s="804"/>
      <c r="FG96" s="804"/>
      <c r="FH96" s="804"/>
      <c r="FI96" s="804"/>
      <c r="FJ96" s="804"/>
      <c r="FK96" s="804"/>
      <c r="FL96" s="804"/>
      <c r="FM96" s="804"/>
      <c r="FN96" s="804"/>
      <c r="FO96" s="804"/>
      <c r="FP96" s="804"/>
      <c r="FQ96" s="804"/>
      <c r="FR96" s="804"/>
      <c r="FS96" s="804"/>
      <c r="FT96" s="804"/>
      <c r="FU96" s="804"/>
      <c r="FV96" s="804"/>
      <c r="FW96" s="804"/>
      <c r="FX96" s="804"/>
      <c r="FY96" s="804"/>
      <c r="FZ96" s="804"/>
      <c r="GA96" s="804"/>
      <c r="GB96" s="804"/>
      <c r="GC96" s="804"/>
      <c r="GD96" s="804"/>
      <c r="GE96" s="804"/>
      <c r="GF96" s="804"/>
      <c r="GG96" s="804"/>
      <c r="GH96" s="804"/>
      <c r="GI96" s="804"/>
      <c r="GJ96" s="804"/>
      <c r="GK96" s="804"/>
      <c r="GL96" s="804"/>
      <c r="GM96" s="804"/>
      <c r="GN96" s="804"/>
    </row>
    <row r="97" spans="3:196" ht="15" customHeight="1">
      <c r="C97" s="826"/>
      <c r="D97" s="784"/>
      <c r="E97" s="833"/>
      <c r="F97" s="784"/>
      <c r="G97" s="784"/>
      <c r="H97" s="784"/>
      <c r="I97" s="784"/>
      <c r="J97" s="784"/>
      <c r="K97" s="784"/>
      <c r="L97" s="784"/>
      <c r="M97" s="784"/>
      <c r="N97" s="784"/>
      <c r="O97" s="848"/>
      <c r="P97" s="784"/>
      <c r="Q97" s="784"/>
      <c r="R97" s="784"/>
      <c r="S97" s="784"/>
      <c r="T97" s="784"/>
      <c r="U97" s="784"/>
      <c r="V97" s="784"/>
      <c r="W97" s="784"/>
      <c r="X97" s="784"/>
      <c r="Y97" s="784"/>
      <c r="Z97" s="784"/>
      <c r="AA97" s="784"/>
      <c r="AB97" s="784"/>
      <c r="AC97" s="784"/>
      <c r="AD97" s="784"/>
      <c r="AE97" s="784"/>
      <c r="AF97" s="784"/>
      <c r="AG97" s="784"/>
      <c r="AH97" s="784"/>
      <c r="AI97" s="784"/>
      <c r="AJ97" s="784"/>
      <c r="AK97" s="784"/>
      <c r="AL97" s="784"/>
      <c r="AM97" s="784"/>
      <c r="AN97" s="784"/>
      <c r="AO97" s="784"/>
      <c r="AP97" s="784"/>
      <c r="AQ97" s="784"/>
      <c r="AR97" s="784"/>
      <c r="AS97" s="784"/>
      <c r="AT97" s="784"/>
      <c r="AU97" s="784"/>
      <c r="AV97" s="784"/>
      <c r="AW97" s="784"/>
      <c r="AX97" s="784"/>
      <c r="AY97" s="784"/>
      <c r="AZ97" s="833"/>
      <c r="BA97" s="833"/>
      <c r="BB97" s="833"/>
      <c r="BC97" s="833"/>
      <c r="BD97" s="833"/>
      <c r="BE97" s="784"/>
      <c r="BF97" s="784"/>
      <c r="BG97" s="784"/>
      <c r="BH97" s="784"/>
      <c r="BI97" s="783"/>
      <c r="BJ97" s="784"/>
      <c r="BK97" s="804"/>
      <c r="BL97" s="44"/>
      <c r="BM97" s="44"/>
      <c r="BN97" s="44"/>
      <c r="BO97" s="44"/>
      <c r="BP97" s="44"/>
      <c r="BQ97" s="804"/>
      <c r="BR97" s="44"/>
      <c r="BS97" s="44"/>
      <c r="BT97" s="44"/>
      <c r="BU97" s="44"/>
      <c r="BV97" s="44"/>
      <c r="BW97" s="44"/>
      <c r="BX97" s="44"/>
      <c r="BY97" s="44"/>
      <c r="BZ97" s="44"/>
      <c r="CA97" s="44"/>
      <c r="CB97" s="44"/>
      <c r="CC97" s="44"/>
      <c r="CD97" s="44"/>
      <c r="CE97" s="44"/>
      <c r="CF97" s="44"/>
      <c r="CG97" s="44"/>
      <c r="CH97" s="44"/>
      <c r="CI97" s="44"/>
      <c r="CJ97" s="44"/>
      <c r="CK97" s="52"/>
      <c r="CL97" s="52"/>
      <c r="CM97" s="52"/>
      <c r="CN97" s="52"/>
      <c r="CO97" s="52"/>
      <c r="CP97" s="804"/>
      <c r="CQ97" s="804"/>
      <c r="CR97" s="804"/>
      <c r="CS97" s="804"/>
      <c r="CT97" s="804"/>
      <c r="CU97" s="804"/>
      <c r="CV97" s="804"/>
      <c r="CW97" s="804"/>
      <c r="CX97" s="804"/>
      <c r="CY97" s="804"/>
      <c r="CZ97" s="804"/>
      <c r="DA97" s="804"/>
      <c r="DB97" s="804"/>
      <c r="DC97" s="804"/>
      <c r="DD97" s="804"/>
      <c r="DE97" s="804"/>
      <c r="DF97" s="804"/>
      <c r="DG97" s="804"/>
      <c r="DH97" s="804"/>
      <c r="DI97" s="804"/>
      <c r="DJ97" s="804"/>
      <c r="DK97" s="804"/>
      <c r="DL97" s="804"/>
      <c r="DM97" s="804"/>
      <c r="DN97" s="804"/>
      <c r="DO97" s="804"/>
      <c r="DP97" s="804"/>
      <c r="DQ97" s="804"/>
      <c r="DR97" s="804"/>
      <c r="DS97" s="804"/>
      <c r="DT97" s="804"/>
      <c r="DU97" s="804"/>
      <c r="DV97" s="804"/>
      <c r="DW97" s="804"/>
      <c r="DX97" s="804"/>
      <c r="DY97" s="804"/>
      <c r="DZ97" s="804"/>
      <c r="EA97" s="804"/>
      <c r="EB97" s="804"/>
      <c r="EC97" s="804"/>
      <c r="ED97" s="804"/>
      <c r="EE97" s="804"/>
      <c r="EF97" s="804"/>
      <c r="EG97" s="804"/>
      <c r="EH97" s="804"/>
      <c r="EI97" s="804"/>
      <c r="EJ97" s="804"/>
      <c r="EK97" s="804"/>
      <c r="EL97" s="804"/>
      <c r="EM97" s="804"/>
      <c r="EN97" s="804"/>
      <c r="EO97" s="804"/>
      <c r="EP97" s="804"/>
      <c r="EQ97" s="804"/>
      <c r="ER97" s="804"/>
      <c r="ES97" s="804"/>
      <c r="ET97" s="804"/>
      <c r="EU97" s="804"/>
      <c r="EV97" s="804"/>
      <c r="EW97" s="804"/>
      <c r="EX97" s="804"/>
      <c r="EY97" s="804"/>
      <c r="EZ97" s="804"/>
      <c r="FA97" s="804"/>
      <c r="FB97" s="804"/>
      <c r="FC97" s="804"/>
      <c r="FD97" s="804"/>
      <c r="FE97" s="804"/>
      <c r="FF97" s="804"/>
      <c r="FG97" s="804"/>
      <c r="FH97" s="804"/>
      <c r="FI97" s="804"/>
      <c r="FJ97" s="804"/>
      <c r="FK97" s="804"/>
      <c r="FL97" s="804"/>
      <c r="FM97" s="804"/>
      <c r="FN97" s="804"/>
      <c r="FO97" s="804"/>
      <c r="FP97" s="804"/>
      <c r="FQ97" s="804"/>
      <c r="FR97" s="804"/>
      <c r="FS97" s="804"/>
      <c r="FT97" s="804"/>
      <c r="FU97" s="804"/>
      <c r="FV97" s="804"/>
      <c r="FW97" s="804"/>
      <c r="FX97" s="804"/>
      <c r="FY97" s="804"/>
      <c r="FZ97" s="804"/>
      <c r="GA97" s="804"/>
      <c r="GB97" s="804"/>
      <c r="GC97" s="804"/>
      <c r="GD97" s="804"/>
      <c r="GE97" s="804"/>
      <c r="GF97" s="804"/>
      <c r="GG97" s="804"/>
      <c r="GH97" s="804"/>
      <c r="GI97" s="804"/>
      <c r="GJ97" s="804"/>
      <c r="GK97" s="804"/>
      <c r="GL97" s="804"/>
      <c r="GM97" s="804"/>
      <c r="GN97" s="804"/>
    </row>
    <row r="98" spans="3:196" ht="15" customHeight="1">
      <c r="C98" s="826"/>
      <c r="D98" s="784"/>
      <c r="E98" s="833"/>
      <c r="F98" s="784"/>
      <c r="G98" s="784"/>
      <c r="H98" s="784"/>
      <c r="I98" s="784"/>
      <c r="J98" s="784"/>
      <c r="K98" s="784"/>
      <c r="L98" s="784"/>
      <c r="M98" s="784"/>
      <c r="N98" s="784"/>
      <c r="O98" s="848"/>
      <c r="P98" s="784"/>
      <c r="Q98" s="784"/>
      <c r="R98" s="784"/>
      <c r="S98" s="784"/>
      <c r="T98" s="784"/>
      <c r="U98" s="784"/>
      <c r="V98" s="784"/>
      <c r="W98" s="784"/>
      <c r="X98" s="784"/>
      <c r="Y98" s="784"/>
      <c r="Z98" s="784"/>
      <c r="AA98" s="784"/>
      <c r="AB98" s="784"/>
      <c r="AC98" s="784"/>
      <c r="AD98" s="784"/>
      <c r="AE98" s="784"/>
      <c r="AF98" s="784"/>
      <c r="AG98" s="784"/>
      <c r="AH98" s="784"/>
      <c r="AI98" s="784"/>
      <c r="AJ98" s="784"/>
      <c r="AK98" s="784"/>
      <c r="AL98" s="784"/>
      <c r="AM98" s="784"/>
      <c r="AN98" s="784"/>
      <c r="AO98" s="784"/>
      <c r="AP98" s="784"/>
      <c r="AQ98" s="784"/>
      <c r="AR98" s="784"/>
      <c r="AS98" s="784"/>
      <c r="AT98" s="784"/>
      <c r="AU98" s="784"/>
      <c r="AV98" s="784"/>
      <c r="AW98" s="784"/>
      <c r="AX98" s="784"/>
      <c r="AY98" s="784"/>
      <c r="AZ98" s="833"/>
      <c r="BA98" s="833"/>
      <c r="BB98" s="833"/>
      <c r="BC98" s="833"/>
      <c r="BD98" s="833"/>
      <c r="BE98" s="784"/>
      <c r="BF98" s="784"/>
      <c r="BG98" s="784"/>
      <c r="BH98" s="784"/>
      <c r="BI98" s="783"/>
      <c r="BJ98" s="784"/>
      <c r="BK98" s="44"/>
      <c r="BL98" s="44"/>
      <c r="BM98" s="44"/>
      <c r="BN98" s="44"/>
      <c r="BO98" s="44"/>
      <c r="BP98" s="44"/>
      <c r="BQ98" s="44"/>
      <c r="BR98" s="44"/>
      <c r="BS98" s="44"/>
      <c r="BT98" s="44"/>
      <c r="BU98" s="44"/>
      <c r="BV98" s="44"/>
      <c r="BW98" s="44"/>
      <c r="BX98" s="44"/>
      <c r="BY98" s="44"/>
      <c r="BZ98" s="44"/>
      <c r="CA98" s="44"/>
      <c r="CB98" s="44"/>
      <c r="CC98" s="44"/>
      <c r="CD98" s="44"/>
      <c r="CE98" s="44"/>
      <c r="CF98" s="44"/>
      <c r="CG98" s="44"/>
      <c r="CH98" s="44"/>
      <c r="CI98" s="44"/>
      <c r="CJ98" s="44"/>
      <c r="CK98" s="52"/>
      <c r="CL98" s="52"/>
      <c r="CM98" s="52"/>
      <c r="CN98" s="52"/>
      <c r="CO98" s="52"/>
      <c r="CP98" s="804"/>
      <c r="CQ98" s="804"/>
      <c r="CR98" s="804"/>
      <c r="CS98" s="804"/>
      <c r="CT98" s="804"/>
      <c r="CU98" s="804"/>
      <c r="CV98" s="804"/>
      <c r="CW98" s="804"/>
      <c r="CX98" s="804"/>
      <c r="CY98" s="804"/>
      <c r="CZ98" s="804"/>
      <c r="DA98" s="804"/>
      <c r="DB98" s="804"/>
      <c r="DC98" s="804"/>
      <c r="DD98" s="804"/>
      <c r="DE98" s="804"/>
      <c r="DF98" s="804"/>
      <c r="DG98" s="804"/>
      <c r="DH98" s="804"/>
      <c r="DI98" s="804"/>
      <c r="DJ98" s="804"/>
      <c r="DK98" s="804"/>
      <c r="DL98" s="804"/>
      <c r="DM98" s="804"/>
      <c r="DN98" s="804"/>
      <c r="DO98" s="804"/>
      <c r="DP98" s="804"/>
      <c r="DQ98" s="804"/>
      <c r="DR98" s="804"/>
      <c r="DS98" s="804"/>
      <c r="DT98" s="804"/>
      <c r="DU98" s="804"/>
      <c r="DV98" s="804"/>
      <c r="DW98" s="804"/>
      <c r="DX98" s="804"/>
      <c r="DY98" s="804"/>
      <c r="DZ98" s="804"/>
      <c r="EA98" s="804"/>
      <c r="EB98" s="804"/>
      <c r="EC98" s="804"/>
      <c r="ED98" s="804"/>
      <c r="EE98" s="804"/>
      <c r="EF98" s="804"/>
      <c r="EG98" s="804"/>
      <c r="EH98" s="804"/>
      <c r="EI98" s="804"/>
      <c r="EJ98" s="804"/>
      <c r="EK98" s="804"/>
      <c r="EL98" s="804"/>
      <c r="EM98" s="804"/>
      <c r="EN98" s="804"/>
      <c r="EO98" s="804"/>
      <c r="EP98" s="804"/>
      <c r="EQ98" s="804"/>
      <c r="ER98" s="804"/>
      <c r="ES98" s="804"/>
      <c r="ET98" s="804"/>
      <c r="EU98" s="804"/>
      <c r="EV98" s="804"/>
      <c r="EW98" s="804"/>
      <c r="EX98" s="804"/>
      <c r="EY98" s="804"/>
      <c r="EZ98" s="804"/>
      <c r="FA98" s="804"/>
      <c r="FB98" s="804"/>
      <c r="FC98" s="804"/>
      <c r="FD98" s="804"/>
      <c r="FE98" s="804"/>
      <c r="FF98" s="804"/>
      <c r="FG98" s="804"/>
      <c r="FH98" s="804"/>
      <c r="FI98" s="804"/>
      <c r="FJ98" s="804"/>
      <c r="FK98" s="804"/>
      <c r="FL98" s="804"/>
      <c r="FM98" s="804"/>
      <c r="FN98" s="804"/>
      <c r="FO98" s="804"/>
      <c r="FP98" s="804"/>
      <c r="FQ98" s="804"/>
      <c r="FR98" s="804"/>
      <c r="FS98" s="804"/>
      <c r="FT98" s="804"/>
      <c r="FU98" s="804"/>
      <c r="FV98" s="804"/>
      <c r="FW98" s="804"/>
      <c r="FX98" s="804"/>
      <c r="FY98" s="804"/>
      <c r="FZ98" s="804"/>
      <c r="GA98" s="804"/>
      <c r="GB98" s="804"/>
      <c r="GC98" s="804"/>
      <c r="GD98" s="804"/>
      <c r="GE98" s="804"/>
      <c r="GF98" s="804"/>
      <c r="GG98" s="804"/>
      <c r="GH98" s="804"/>
      <c r="GI98" s="804"/>
      <c r="GJ98" s="804"/>
      <c r="GK98" s="804"/>
      <c r="GL98" s="804"/>
      <c r="GM98" s="804"/>
      <c r="GN98" s="804"/>
    </row>
    <row r="99" spans="3:196" ht="15" customHeight="1">
      <c r="C99" s="826"/>
      <c r="D99" s="784"/>
      <c r="E99" s="833"/>
      <c r="F99" s="784"/>
      <c r="G99" s="784"/>
      <c r="H99" s="784"/>
      <c r="I99" s="784"/>
      <c r="J99" s="784"/>
      <c r="K99" s="784"/>
      <c r="L99" s="784"/>
      <c r="M99" s="784"/>
      <c r="N99" s="784"/>
      <c r="O99" s="848"/>
      <c r="P99" s="784"/>
      <c r="Q99" s="784"/>
      <c r="R99" s="784"/>
      <c r="S99" s="784"/>
      <c r="T99" s="784"/>
      <c r="U99" s="784"/>
      <c r="V99" s="784"/>
      <c r="W99" s="784"/>
      <c r="X99" s="784"/>
      <c r="Y99" s="784"/>
      <c r="Z99" s="784"/>
      <c r="AA99" s="784"/>
      <c r="AB99" s="784"/>
      <c r="AC99" s="784"/>
      <c r="AD99" s="784"/>
      <c r="AE99" s="784"/>
      <c r="AF99" s="784"/>
      <c r="AG99" s="784"/>
      <c r="AH99" s="784"/>
      <c r="AI99" s="784"/>
      <c r="AJ99" s="784"/>
      <c r="AK99" s="784"/>
      <c r="AL99" s="784"/>
      <c r="AM99" s="784"/>
      <c r="AN99" s="784"/>
      <c r="AO99" s="784"/>
      <c r="AP99" s="784"/>
      <c r="AQ99" s="784"/>
      <c r="AR99" s="784"/>
      <c r="AS99" s="784"/>
      <c r="AT99" s="784"/>
      <c r="AU99" s="784"/>
      <c r="AV99" s="784"/>
      <c r="AW99" s="784"/>
      <c r="AX99" s="784"/>
      <c r="AY99" s="784"/>
      <c r="AZ99" s="833"/>
      <c r="BA99" s="833"/>
      <c r="BB99" s="833"/>
      <c r="BC99" s="833"/>
      <c r="BD99" s="833"/>
      <c r="BE99" s="784"/>
      <c r="BF99" s="784"/>
      <c r="BG99" s="784"/>
      <c r="BH99" s="784"/>
      <c r="BI99" s="783"/>
      <c r="BJ99" s="784"/>
      <c r="BK99" s="44"/>
      <c r="BL99" s="44"/>
      <c r="BM99" s="44"/>
      <c r="BN99" s="44"/>
      <c r="BO99" s="44"/>
      <c r="BP99" s="44"/>
      <c r="BQ99" s="44"/>
      <c r="BR99" s="804"/>
      <c r="BS99" s="804"/>
      <c r="BT99" s="44"/>
      <c r="BU99" s="44"/>
      <c r="BV99" s="44"/>
      <c r="BW99" s="44"/>
      <c r="BX99" s="44"/>
      <c r="BY99" s="44"/>
      <c r="BZ99" s="44"/>
      <c r="CA99" s="44"/>
      <c r="CB99" s="44"/>
      <c r="CC99" s="804"/>
      <c r="CD99" s="804"/>
      <c r="CE99" s="44"/>
      <c r="CF99" s="44"/>
      <c r="CG99" s="44"/>
      <c r="CH99" s="44"/>
      <c r="CI99" s="44"/>
      <c r="CJ99" s="44"/>
      <c r="CK99" s="52"/>
      <c r="CL99" s="52"/>
      <c r="CM99" s="52"/>
      <c r="CN99" s="804"/>
      <c r="CO99" s="804"/>
      <c r="CP99" s="52"/>
      <c r="CQ99" s="52"/>
      <c r="CR99" s="52"/>
      <c r="CS99" s="44"/>
      <c r="CT99" s="44"/>
      <c r="CU99" s="44"/>
      <c r="CV99" s="44"/>
      <c r="CW99" s="44"/>
      <c r="CX99" s="44"/>
      <c r="CY99" s="804"/>
      <c r="CZ99" s="804"/>
      <c r="DA99" s="804"/>
      <c r="DB99" s="804"/>
      <c r="DC99" s="804"/>
      <c r="DD99" s="804"/>
      <c r="DE99" s="804"/>
      <c r="DF99" s="804"/>
      <c r="DG99" s="804"/>
      <c r="DH99" s="804"/>
      <c r="DI99" s="804"/>
      <c r="DJ99" s="804"/>
      <c r="DK99" s="804"/>
      <c r="DL99" s="804"/>
      <c r="DM99" s="804"/>
      <c r="DN99" s="804"/>
      <c r="DO99" s="804"/>
      <c r="DP99" s="804"/>
      <c r="DQ99" s="804"/>
      <c r="DR99" s="804"/>
      <c r="DS99" s="804"/>
      <c r="DT99" s="804"/>
      <c r="DU99" s="804"/>
      <c r="DV99" s="804"/>
      <c r="DW99" s="804"/>
      <c r="DX99" s="804"/>
      <c r="DY99" s="804"/>
      <c r="DZ99" s="804"/>
      <c r="EA99" s="804"/>
      <c r="EB99" s="804"/>
      <c r="EC99" s="804"/>
      <c r="ED99" s="804"/>
      <c r="EE99" s="804"/>
      <c r="EF99" s="804"/>
      <c r="EG99" s="804"/>
      <c r="EH99" s="804"/>
      <c r="EI99" s="804"/>
      <c r="EJ99" s="804"/>
      <c r="EK99" s="804"/>
      <c r="EL99" s="804"/>
      <c r="EM99" s="804"/>
      <c r="EN99" s="804"/>
      <c r="EO99" s="804"/>
      <c r="EP99" s="804"/>
      <c r="EQ99" s="804"/>
      <c r="ER99" s="804"/>
      <c r="ES99" s="804"/>
      <c r="ET99" s="804"/>
      <c r="EU99" s="804"/>
      <c r="EV99" s="804"/>
      <c r="EW99" s="804"/>
      <c r="EX99" s="804"/>
      <c r="EY99" s="804"/>
      <c r="EZ99" s="804"/>
      <c r="FA99" s="804"/>
      <c r="FB99" s="804"/>
      <c r="FC99" s="804"/>
      <c r="FD99" s="804"/>
      <c r="FE99" s="804"/>
      <c r="FF99" s="804"/>
      <c r="FG99" s="804"/>
      <c r="FH99" s="804"/>
      <c r="FI99" s="804"/>
      <c r="FJ99" s="804"/>
      <c r="FK99" s="804"/>
      <c r="FL99" s="804"/>
      <c r="FM99" s="804"/>
      <c r="FN99" s="804"/>
      <c r="FO99" s="804"/>
      <c r="FP99" s="804"/>
      <c r="FQ99" s="804"/>
      <c r="FR99" s="804"/>
      <c r="FS99" s="804"/>
      <c r="FT99" s="804"/>
      <c r="FU99" s="804"/>
      <c r="FV99" s="804"/>
      <c r="FW99" s="804"/>
      <c r="FX99" s="804"/>
      <c r="FY99" s="804"/>
      <c r="FZ99" s="804"/>
      <c r="GA99" s="804"/>
      <c r="GB99" s="804"/>
      <c r="GC99" s="804"/>
      <c r="GD99" s="804"/>
      <c r="GE99" s="804"/>
      <c r="GF99" s="804"/>
      <c r="GG99" s="804"/>
      <c r="GH99" s="804"/>
      <c r="GI99" s="804"/>
      <c r="GJ99" s="804"/>
      <c r="GK99" s="804"/>
      <c r="GL99" s="804"/>
      <c r="GM99" s="804"/>
      <c r="GN99" s="804"/>
    </row>
    <row r="100" spans="3:196" ht="15" customHeight="1">
      <c r="C100" s="826"/>
      <c r="D100" s="784"/>
      <c r="E100" s="833"/>
      <c r="F100" s="784"/>
      <c r="G100" s="784"/>
      <c r="H100" s="784"/>
      <c r="I100" s="784"/>
      <c r="J100" s="784"/>
      <c r="K100" s="784"/>
      <c r="L100" s="784"/>
      <c r="M100" s="784"/>
      <c r="N100" s="784"/>
      <c r="O100" s="848"/>
      <c r="P100" s="784"/>
      <c r="Q100" s="784"/>
      <c r="R100" s="784"/>
      <c r="S100" s="784"/>
      <c r="T100" s="784"/>
      <c r="U100" s="784"/>
      <c r="V100" s="784"/>
      <c r="W100" s="784"/>
      <c r="X100" s="784"/>
      <c r="Y100" s="784"/>
      <c r="Z100" s="784"/>
      <c r="AA100" s="784"/>
      <c r="AB100" s="784"/>
      <c r="AC100" s="784"/>
      <c r="AD100" s="784"/>
      <c r="AE100" s="784"/>
      <c r="AF100" s="784"/>
      <c r="AG100" s="784"/>
      <c r="AH100" s="784"/>
      <c r="AI100" s="784"/>
      <c r="AJ100" s="784"/>
      <c r="AK100" s="784"/>
      <c r="AL100" s="784"/>
      <c r="AM100" s="784"/>
      <c r="AN100" s="784"/>
      <c r="AO100" s="784"/>
      <c r="AP100" s="784"/>
      <c r="AQ100" s="784"/>
      <c r="AR100" s="784"/>
      <c r="AS100" s="784"/>
      <c r="AT100" s="784"/>
      <c r="AU100" s="784"/>
      <c r="AV100" s="784"/>
      <c r="AW100" s="784"/>
      <c r="AX100" s="784"/>
      <c r="AY100" s="784"/>
      <c r="AZ100" s="833"/>
      <c r="BA100" s="833"/>
      <c r="BB100" s="833"/>
      <c r="BC100" s="833"/>
      <c r="BD100" s="833"/>
      <c r="BE100" s="784"/>
      <c r="BF100" s="784"/>
      <c r="BG100" s="784"/>
      <c r="BH100" s="784"/>
      <c r="BI100" s="783"/>
      <c r="BJ100" s="784"/>
      <c r="BK100" s="44"/>
      <c r="BL100" s="44"/>
      <c r="BM100" s="44"/>
      <c r="BN100" s="44"/>
      <c r="BO100" s="44"/>
      <c r="BP100" s="44"/>
      <c r="BQ100" s="44"/>
      <c r="BR100" s="804"/>
      <c r="BS100" s="804"/>
      <c r="BT100" s="44"/>
      <c r="BU100" s="44"/>
      <c r="BV100" s="44"/>
      <c r="BW100" s="44"/>
      <c r="BX100" s="44"/>
      <c r="BY100" s="44"/>
      <c r="BZ100" s="44"/>
      <c r="CA100" s="44"/>
      <c r="CB100" s="44"/>
      <c r="CC100" s="804"/>
      <c r="CD100" s="804"/>
      <c r="CE100" s="44"/>
      <c r="CF100" s="44"/>
      <c r="CG100" s="44"/>
      <c r="CH100" s="44"/>
      <c r="CI100" s="44"/>
      <c r="CJ100" s="44"/>
      <c r="CK100" s="52"/>
      <c r="CL100" s="52"/>
      <c r="CM100" s="52"/>
      <c r="CN100" s="804"/>
      <c r="CO100" s="804"/>
      <c r="CP100" s="52"/>
      <c r="CQ100" s="52"/>
      <c r="CR100" s="52"/>
      <c r="CS100" s="44"/>
      <c r="CT100" s="44"/>
      <c r="CU100" s="44"/>
      <c r="CV100" s="44"/>
      <c r="CW100" s="44"/>
      <c r="CX100" s="44"/>
      <c r="CY100" s="804"/>
      <c r="CZ100" s="784"/>
      <c r="DA100" s="784"/>
      <c r="DB100" s="784"/>
      <c r="DC100" s="784"/>
      <c r="DD100" s="784"/>
      <c r="DE100" s="784"/>
      <c r="DF100" s="784"/>
      <c r="DG100" s="784"/>
      <c r="DH100" s="784"/>
      <c r="DI100" s="784"/>
      <c r="DJ100" s="784"/>
      <c r="DK100" s="784"/>
      <c r="DL100" s="784"/>
      <c r="DM100" s="784"/>
      <c r="DN100" s="784"/>
      <c r="DO100" s="784"/>
      <c r="DP100" s="784"/>
      <c r="DQ100" s="784"/>
      <c r="DR100" s="784"/>
      <c r="DS100" s="784"/>
      <c r="DT100" s="784"/>
      <c r="DU100" s="784"/>
      <c r="DV100" s="784"/>
      <c r="DW100" s="784"/>
      <c r="DX100" s="784"/>
      <c r="DY100" s="784"/>
      <c r="DZ100" s="784"/>
      <c r="EA100" s="784"/>
      <c r="EB100" s="784"/>
      <c r="EC100" s="784"/>
      <c r="ED100" s="784"/>
      <c r="EE100" s="784"/>
      <c r="EF100" s="784"/>
      <c r="EG100" s="784"/>
      <c r="EH100" s="784"/>
      <c r="EI100" s="784"/>
      <c r="EJ100" s="784"/>
      <c r="EK100" s="784"/>
      <c r="EL100" s="784"/>
      <c r="EM100" s="784"/>
      <c r="EN100" s="784"/>
      <c r="EO100" s="784"/>
      <c r="EP100" s="784"/>
      <c r="EQ100" s="784"/>
      <c r="ER100" s="784"/>
      <c r="ES100" s="784"/>
      <c r="ET100" s="784"/>
      <c r="EU100" s="784"/>
      <c r="EV100" s="784"/>
      <c r="EW100" s="784"/>
      <c r="EX100" s="784"/>
      <c r="EY100" s="784"/>
      <c r="EZ100" s="784"/>
      <c r="FA100" s="784"/>
      <c r="FB100" s="784"/>
      <c r="FC100" s="784"/>
      <c r="FD100" s="784"/>
      <c r="FE100" s="784"/>
      <c r="FF100" s="784"/>
      <c r="FG100" s="784"/>
      <c r="FH100" s="784"/>
      <c r="FI100" s="784"/>
      <c r="FJ100" s="784"/>
      <c r="FK100" s="784"/>
      <c r="FL100" s="784"/>
      <c r="FM100" s="784"/>
      <c r="FN100" s="784"/>
      <c r="FO100" s="784"/>
      <c r="FP100" s="784"/>
      <c r="FQ100" s="784"/>
      <c r="FR100" s="784"/>
      <c r="FS100" s="784"/>
      <c r="FT100" s="784"/>
      <c r="FU100" s="784"/>
      <c r="FV100" s="784"/>
      <c r="FW100" s="784"/>
      <c r="FX100" s="784"/>
      <c r="FY100" s="784"/>
      <c r="FZ100" s="784"/>
      <c r="GA100" s="784"/>
      <c r="GB100" s="784"/>
      <c r="GC100" s="784"/>
      <c r="GD100" s="784"/>
      <c r="GE100" s="784"/>
      <c r="GF100" s="784"/>
      <c r="GG100" s="784"/>
      <c r="GH100" s="784"/>
      <c r="GI100" s="784"/>
      <c r="GJ100" s="784"/>
      <c r="GK100" s="784"/>
      <c r="GL100" s="784"/>
      <c r="GM100" s="784"/>
      <c r="GN100" s="784"/>
    </row>
    <row r="101" spans="3:196" ht="15" customHeight="1">
      <c r="C101" s="826"/>
      <c r="D101" s="784"/>
      <c r="E101" s="833"/>
      <c r="F101" s="784"/>
      <c r="G101" s="784"/>
      <c r="H101" s="784"/>
      <c r="I101" s="784"/>
      <c r="J101" s="784"/>
      <c r="K101" s="784"/>
      <c r="L101" s="784"/>
      <c r="M101" s="784"/>
      <c r="N101" s="784"/>
      <c r="O101" s="848"/>
      <c r="P101" s="784"/>
      <c r="Q101" s="784"/>
      <c r="R101" s="784"/>
      <c r="S101" s="784"/>
      <c r="T101" s="784"/>
      <c r="U101" s="784"/>
      <c r="V101" s="784"/>
      <c r="W101" s="784"/>
      <c r="X101" s="784"/>
      <c r="Y101" s="784"/>
      <c r="Z101" s="784"/>
      <c r="AA101" s="784"/>
      <c r="AB101" s="784"/>
      <c r="AC101" s="784"/>
      <c r="AD101" s="784"/>
      <c r="AE101" s="784"/>
      <c r="AF101" s="784"/>
      <c r="AG101" s="784"/>
      <c r="AH101" s="784"/>
      <c r="AI101" s="784"/>
      <c r="AJ101" s="784"/>
      <c r="AK101" s="784"/>
      <c r="AL101" s="784"/>
      <c r="AM101" s="784"/>
      <c r="AN101" s="784"/>
      <c r="AO101" s="784"/>
      <c r="AP101" s="784"/>
      <c r="AQ101" s="784"/>
      <c r="AR101" s="784"/>
      <c r="AS101" s="784"/>
      <c r="AT101" s="784"/>
      <c r="AU101" s="784"/>
      <c r="AV101" s="784"/>
      <c r="AW101" s="784"/>
      <c r="AX101" s="784"/>
      <c r="AY101" s="784"/>
      <c r="AZ101" s="833"/>
      <c r="BA101" s="833"/>
      <c r="BB101" s="833"/>
      <c r="BC101" s="833"/>
      <c r="BD101" s="833"/>
      <c r="BE101" s="784"/>
      <c r="BF101" s="784"/>
      <c r="BG101" s="784"/>
      <c r="BH101" s="784"/>
      <c r="BI101" s="783"/>
      <c r="BJ101" s="784"/>
      <c r="BK101" s="44"/>
      <c r="BL101" s="44"/>
      <c r="BM101" s="44"/>
      <c r="BN101" s="44"/>
      <c r="BO101" s="44"/>
      <c r="BP101" s="44"/>
      <c r="BQ101" s="44"/>
      <c r="BR101" s="804"/>
      <c r="BS101" s="804"/>
      <c r="BT101" s="44"/>
      <c r="BU101" s="44"/>
      <c r="BV101" s="44"/>
      <c r="BW101" s="44"/>
      <c r="BX101" s="44"/>
      <c r="BY101" s="44"/>
      <c r="BZ101" s="44"/>
      <c r="CA101" s="44"/>
      <c r="CB101" s="44"/>
      <c r="CC101" s="804"/>
      <c r="CD101" s="804"/>
      <c r="CE101" s="44"/>
      <c r="CF101" s="44"/>
      <c r="CG101" s="44"/>
      <c r="CH101" s="44"/>
      <c r="CI101" s="44"/>
      <c r="CJ101" s="44"/>
      <c r="CK101" s="52"/>
      <c r="CL101" s="52"/>
      <c r="CM101" s="52"/>
      <c r="CN101" s="804"/>
      <c r="CO101" s="804"/>
      <c r="CP101" s="52"/>
      <c r="CQ101" s="52"/>
      <c r="CR101" s="52"/>
      <c r="CS101" s="44"/>
      <c r="CT101" s="44"/>
      <c r="CU101" s="44"/>
      <c r="CV101" s="44"/>
      <c r="CW101" s="44"/>
      <c r="CX101" s="44"/>
      <c r="CY101" s="804"/>
      <c r="CZ101" s="784"/>
      <c r="DA101" s="784"/>
      <c r="DB101" s="784"/>
      <c r="DC101" s="784"/>
      <c r="DD101" s="784"/>
      <c r="DE101" s="784"/>
      <c r="DF101" s="784"/>
      <c r="DG101" s="784"/>
      <c r="DH101" s="784"/>
      <c r="DI101" s="784"/>
      <c r="DJ101" s="784"/>
      <c r="DK101" s="784"/>
      <c r="DL101" s="784"/>
      <c r="DM101" s="784"/>
      <c r="DN101" s="784"/>
      <c r="DO101" s="784"/>
      <c r="DP101" s="784"/>
      <c r="DQ101" s="784"/>
      <c r="DR101" s="784"/>
      <c r="DS101" s="784"/>
      <c r="DT101" s="784"/>
      <c r="DU101" s="784"/>
      <c r="DV101" s="784"/>
      <c r="DW101" s="784"/>
      <c r="DX101" s="784"/>
      <c r="DY101" s="784"/>
      <c r="DZ101" s="784"/>
      <c r="EA101" s="784"/>
      <c r="EB101" s="784"/>
      <c r="EC101" s="784"/>
      <c r="ED101" s="784"/>
      <c r="EE101" s="784"/>
      <c r="EF101" s="784"/>
      <c r="EG101" s="784"/>
      <c r="EH101" s="784"/>
      <c r="EI101" s="784"/>
      <c r="EJ101" s="784"/>
      <c r="EK101" s="784"/>
      <c r="EL101" s="784"/>
      <c r="EM101" s="784"/>
      <c r="EN101" s="784"/>
      <c r="EO101" s="784"/>
      <c r="EP101" s="784"/>
      <c r="EQ101" s="784"/>
      <c r="ER101" s="784"/>
      <c r="ES101" s="784"/>
      <c r="ET101" s="784"/>
      <c r="EU101" s="784"/>
      <c r="EV101" s="784"/>
      <c r="EW101" s="784"/>
      <c r="EX101" s="784"/>
      <c r="EY101" s="784"/>
      <c r="EZ101" s="784"/>
      <c r="FA101" s="784"/>
      <c r="FB101" s="784"/>
      <c r="FC101" s="784"/>
      <c r="FD101" s="784"/>
      <c r="FE101" s="784"/>
      <c r="FF101" s="784"/>
      <c r="FG101" s="784"/>
      <c r="FH101" s="784"/>
      <c r="FI101" s="784"/>
      <c r="FJ101" s="784"/>
      <c r="FK101" s="784"/>
      <c r="FL101" s="784"/>
      <c r="FM101" s="784"/>
      <c r="FN101" s="784"/>
      <c r="FO101" s="784"/>
      <c r="FP101" s="784"/>
      <c r="FQ101" s="784"/>
      <c r="FR101" s="784"/>
      <c r="FS101" s="784"/>
      <c r="FT101" s="784"/>
      <c r="FU101" s="784"/>
      <c r="FV101" s="784"/>
      <c r="FW101" s="784"/>
      <c r="FX101" s="784"/>
      <c r="FY101" s="784"/>
      <c r="FZ101" s="784"/>
      <c r="GA101" s="784"/>
      <c r="GB101" s="784"/>
      <c r="GC101" s="784"/>
      <c r="GD101" s="784"/>
      <c r="GE101" s="784"/>
      <c r="GF101" s="784"/>
      <c r="GG101" s="784"/>
      <c r="GH101" s="784"/>
      <c r="GI101" s="784"/>
      <c r="GJ101" s="784"/>
      <c r="GK101" s="784"/>
      <c r="GL101" s="784"/>
      <c r="GM101" s="784"/>
      <c r="GN101" s="784"/>
    </row>
    <row r="102" spans="3:196" ht="15" customHeight="1">
      <c r="C102" s="826"/>
      <c r="D102" s="784"/>
      <c r="E102" s="833"/>
      <c r="F102" s="784"/>
      <c r="G102" s="784"/>
      <c r="H102" s="784"/>
      <c r="I102" s="784"/>
      <c r="J102" s="784"/>
      <c r="K102" s="784"/>
      <c r="L102" s="784"/>
      <c r="M102" s="784"/>
      <c r="N102" s="784"/>
      <c r="O102" s="848"/>
      <c r="P102" s="784"/>
      <c r="Q102" s="784"/>
      <c r="R102" s="784"/>
      <c r="S102" s="784"/>
      <c r="T102" s="784"/>
      <c r="U102" s="784"/>
      <c r="V102" s="784"/>
      <c r="W102" s="784"/>
      <c r="X102" s="784"/>
      <c r="Y102" s="784"/>
      <c r="Z102" s="784"/>
      <c r="AA102" s="784"/>
      <c r="AB102" s="784"/>
      <c r="AC102" s="784"/>
      <c r="AD102" s="784"/>
      <c r="AE102" s="784"/>
      <c r="AF102" s="784"/>
      <c r="AG102" s="784"/>
      <c r="AH102" s="784"/>
      <c r="AI102" s="784"/>
      <c r="AJ102" s="784"/>
      <c r="AK102" s="784"/>
      <c r="AL102" s="784"/>
      <c r="AM102" s="784"/>
      <c r="AN102" s="784"/>
      <c r="AO102" s="784"/>
      <c r="AP102" s="784"/>
      <c r="AQ102" s="784"/>
      <c r="AR102" s="784"/>
      <c r="AS102" s="784"/>
      <c r="AT102" s="784"/>
      <c r="AU102" s="784"/>
      <c r="AV102" s="784"/>
      <c r="AW102" s="784"/>
      <c r="AX102" s="784"/>
      <c r="AY102" s="784"/>
      <c r="AZ102" s="833"/>
      <c r="BA102" s="833"/>
      <c r="BB102" s="833"/>
      <c r="BC102" s="833"/>
      <c r="BD102" s="833"/>
      <c r="BE102" s="784"/>
      <c r="BF102" s="784"/>
      <c r="BG102" s="784"/>
      <c r="BH102" s="784"/>
      <c r="BI102" s="783"/>
      <c r="BJ102" s="784"/>
      <c r="BK102" s="44"/>
      <c r="BL102" s="44"/>
      <c r="BM102" s="44"/>
      <c r="BN102" s="44"/>
      <c r="BO102" s="44"/>
      <c r="BP102" s="44"/>
      <c r="BQ102" s="44"/>
      <c r="BR102" s="44"/>
      <c r="BS102" s="44"/>
      <c r="BT102" s="44"/>
      <c r="BU102" s="44"/>
      <c r="BV102" s="44"/>
      <c r="BW102" s="44"/>
      <c r="BX102" s="44"/>
      <c r="BY102" s="44"/>
      <c r="BZ102" s="44"/>
      <c r="CA102" s="44"/>
      <c r="CB102" s="44"/>
      <c r="CC102" s="44"/>
      <c r="CD102" s="44"/>
      <c r="CE102" s="44"/>
      <c r="CF102" s="44"/>
      <c r="CG102" s="44"/>
      <c r="CH102" s="44"/>
      <c r="CI102" s="44"/>
      <c r="CJ102" s="44"/>
      <c r="CK102" s="52"/>
      <c r="CL102" s="52"/>
      <c r="CM102" s="52"/>
      <c r="CN102" s="52"/>
      <c r="CO102" s="52"/>
      <c r="CP102" s="52"/>
      <c r="CQ102" s="52"/>
      <c r="CR102" s="52"/>
      <c r="CS102" s="44"/>
      <c r="CT102" s="44"/>
      <c r="CU102" s="44"/>
      <c r="CV102" s="44"/>
      <c r="CW102" s="44"/>
      <c r="CX102" s="44"/>
      <c r="CY102" s="804"/>
      <c r="CZ102" s="784"/>
      <c r="DA102" s="784"/>
      <c r="DB102" s="784"/>
      <c r="DC102" s="784"/>
      <c r="DD102" s="784"/>
      <c r="DE102" s="784"/>
      <c r="DF102" s="784"/>
      <c r="DG102" s="784"/>
      <c r="DH102" s="784"/>
      <c r="DI102" s="784"/>
      <c r="DJ102" s="784"/>
      <c r="DK102" s="784"/>
      <c r="DL102" s="784"/>
      <c r="DM102" s="784"/>
      <c r="DN102" s="784"/>
      <c r="DO102" s="784"/>
      <c r="DP102" s="784"/>
      <c r="DQ102" s="784"/>
      <c r="DR102" s="784"/>
      <c r="DS102" s="784"/>
      <c r="DT102" s="784"/>
      <c r="DU102" s="784"/>
      <c r="DV102" s="784"/>
      <c r="DW102" s="784"/>
      <c r="DX102" s="784"/>
      <c r="DY102" s="784"/>
      <c r="DZ102" s="784"/>
      <c r="EA102" s="784"/>
      <c r="EB102" s="784"/>
      <c r="EC102" s="784"/>
      <c r="ED102" s="784"/>
      <c r="EE102" s="784"/>
      <c r="EF102" s="784"/>
      <c r="EG102" s="784"/>
      <c r="EH102" s="784"/>
      <c r="EI102" s="784"/>
      <c r="EJ102" s="784"/>
      <c r="EK102" s="784"/>
      <c r="EL102" s="784"/>
      <c r="EM102" s="784"/>
      <c r="EN102" s="784"/>
      <c r="EO102" s="784"/>
      <c r="EP102" s="784"/>
      <c r="EQ102" s="784"/>
      <c r="ER102" s="784"/>
      <c r="ES102" s="784"/>
      <c r="ET102" s="784"/>
      <c r="EU102" s="784"/>
      <c r="EV102" s="784"/>
      <c r="EW102" s="784"/>
      <c r="EX102" s="784"/>
      <c r="EY102" s="784"/>
      <c r="EZ102" s="784"/>
      <c r="FA102" s="784"/>
      <c r="FB102" s="784"/>
      <c r="FC102" s="784"/>
      <c r="FD102" s="784"/>
      <c r="FE102" s="784"/>
      <c r="FF102" s="784"/>
      <c r="FG102" s="784"/>
      <c r="FH102" s="784"/>
      <c r="FI102" s="784"/>
      <c r="FJ102" s="784"/>
      <c r="FK102" s="784"/>
      <c r="FL102" s="784"/>
      <c r="FM102" s="784"/>
      <c r="FN102" s="784"/>
      <c r="FO102" s="784"/>
      <c r="FP102" s="784"/>
      <c r="FQ102" s="784"/>
      <c r="FR102" s="784"/>
      <c r="FS102" s="784"/>
      <c r="FT102" s="784"/>
      <c r="FU102" s="784"/>
      <c r="FV102" s="784"/>
      <c r="FW102" s="784"/>
      <c r="FX102" s="784"/>
      <c r="FY102" s="784"/>
      <c r="FZ102" s="784"/>
      <c r="GA102" s="784"/>
      <c r="GB102" s="784"/>
      <c r="GC102" s="784"/>
      <c r="GD102" s="784"/>
      <c r="GE102" s="784"/>
      <c r="GF102" s="784"/>
      <c r="GG102" s="784"/>
      <c r="GH102" s="784"/>
      <c r="GI102" s="784"/>
      <c r="GJ102" s="784"/>
      <c r="GK102" s="784"/>
      <c r="GL102" s="784"/>
      <c r="GM102" s="784"/>
      <c r="GN102" s="784"/>
    </row>
    <row r="103" spans="3:196" ht="15" customHeight="1">
      <c r="C103" s="826"/>
      <c r="D103" s="784"/>
      <c r="E103" s="833"/>
      <c r="F103" s="784"/>
      <c r="G103" s="784"/>
      <c r="H103" s="784"/>
      <c r="L103" s="784"/>
      <c r="M103" s="784"/>
      <c r="N103" s="784"/>
      <c r="O103" s="848"/>
      <c r="P103" s="784"/>
      <c r="Q103" s="784"/>
      <c r="R103" s="784"/>
      <c r="S103" s="784"/>
      <c r="T103" s="784"/>
      <c r="U103" s="784"/>
      <c r="V103" s="784"/>
      <c r="W103" s="784"/>
      <c r="X103" s="784"/>
      <c r="Y103" s="784"/>
      <c r="Z103" s="784"/>
      <c r="AA103" s="784"/>
      <c r="AB103" s="784"/>
      <c r="AC103" s="784"/>
      <c r="AD103" s="784"/>
      <c r="AE103" s="784"/>
      <c r="AF103" s="784"/>
      <c r="AG103" s="784"/>
      <c r="AH103" s="784"/>
      <c r="AI103" s="784"/>
      <c r="AJ103" s="784"/>
      <c r="AK103" s="784"/>
      <c r="AL103" s="784"/>
      <c r="AM103" s="784"/>
      <c r="AN103" s="784"/>
      <c r="AO103" s="784"/>
      <c r="AP103" s="784"/>
      <c r="AQ103" s="784"/>
      <c r="AR103" s="784"/>
      <c r="AS103" s="784"/>
      <c r="AT103" s="784"/>
      <c r="AU103" s="784"/>
      <c r="AV103" s="784"/>
      <c r="AW103" s="784"/>
      <c r="AX103" s="784"/>
      <c r="AY103" s="784"/>
      <c r="AZ103" s="833"/>
      <c r="BA103" s="833"/>
      <c r="BB103" s="833"/>
      <c r="BC103" s="833"/>
      <c r="BD103" s="833"/>
      <c r="BE103" s="784"/>
      <c r="BF103" s="784"/>
      <c r="BG103" s="784"/>
      <c r="BH103" s="784"/>
      <c r="BI103" s="783"/>
      <c r="BJ103" s="784"/>
      <c r="BK103" s="44"/>
      <c r="BL103" s="44"/>
      <c r="BM103" s="44"/>
      <c r="BN103" s="44"/>
      <c r="BO103" s="44"/>
      <c r="BP103" s="44"/>
      <c r="BQ103" s="44"/>
      <c r="BR103" s="44"/>
      <c r="BS103" s="44"/>
      <c r="BT103" s="44"/>
      <c r="BU103" s="44"/>
      <c r="BV103" s="44"/>
      <c r="BW103" s="44"/>
      <c r="BX103" s="44"/>
      <c r="BY103" s="44"/>
      <c r="BZ103" s="44"/>
      <c r="CA103" s="44"/>
      <c r="CB103" s="44"/>
      <c r="CC103" s="44"/>
      <c r="CD103" s="44"/>
      <c r="CE103" s="44"/>
      <c r="CF103" s="44"/>
      <c r="CG103" s="44"/>
      <c r="CH103" s="44"/>
      <c r="CI103" s="44"/>
      <c r="CJ103" s="44"/>
      <c r="CK103" s="52"/>
      <c r="CL103" s="52"/>
      <c r="CM103" s="52"/>
      <c r="CN103" s="52"/>
      <c r="CO103" s="52"/>
      <c r="CP103" s="52"/>
      <c r="CQ103" s="52"/>
      <c r="CR103" s="52"/>
      <c r="CS103" s="44"/>
      <c r="CT103" s="44"/>
      <c r="CU103" s="44"/>
      <c r="CV103" s="44"/>
      <c r="CW103" s="44"/>
      <c r="CX103" s="44"/>
      <c r="CY103" s="804"/>
      <c r="CZ103" s="784"/>
      <c r="DA103" s="784"/>
      <c r="DB103" s="784"/>
      <c r="DC103" s="784"/>
      <c r="DD103" s="784"/>
      <c r="DE103" s="784"/>
      <c r="DF103" s="784"/>
      <c r="DG103" s="784"/>
      <c r="DH103" s="784"/>
      <c r="DI103" s="784"/>
      <c r="DJ103" s="784"/>
      <c r="DK103" s="784"/>
      <c r="DL103" s="784"/>
      <c r="DM103" s="784"/>
      <c r="DN103" s="784"/>
      <c r="DO103" s="784"/>
      <c r="DP103" s="784"/>
      <c r="DQ103" s="784"/>
      <c r="DR103" s="784"/>
      <c r="DS103" s="784"/>
      <c r="DT103" s="784"/>
      <c r="DU103" s="784"/>
      <c r="DV103" s="784"/>
      <c r="DW103" s="784"/>
      <c r="DX103" s="784"/>
      <c r="DY103" s="784"/>
      <c r="DZ103" s="784"/>
      <c r="EA103" s="784"/>
      <c r="EB103" s="784"/>
      <c r="EC103" s="784"/>
      <c r="ED103" s="784"/>
      <c r="EE103" s="784"/>
      <c r="EF103" s="784"/>
      <c r="EG103" s="784"/>
      <c r="EH103" s="784"/>
      <c r="EI103" s="784"/>
      <c r="EJ103" s="784"/>
      <c r="EK103" s="784"/>
      <c r="EL103" s="784"/>
      <c r="EM103" s="784"/>
      <c r="EN103" s="784"/>
      <c r="EO103" s="784"/>
      <c r="EP103" s="784"/>
      <c r="EQ103" s="784"/>
      <c r="ER103" s="784"/>
      <c r="ES103" s="784"/>
      <c r="ET103" s="784"/>
      <c r="EU103" s="784"/>
      <c r="EV103" s="784"/>
      <c r="EW103" s="784"/>
      <c r="EX103" s="784"/>
      <c r="EY103" s="784"/>
      <c r="EZ103" s="784"/>
      <c r="FA103" s="784"/>
      <c r="FB103" s="784"/>
      <c r="FC103" s="784"/>
      <c r="FD103" s="784"/>
      <c r="FE103" s="784"/>
      <c r="FF103" s="784"/>
      <c r="FG103" s="784"/>
      <c r="FH103" s="784"/>
      <c r="FI103" s="784"/>
      <c r="FJ103" s="784"/>
      <c r="FK103" s="784"/>
      <c r="FL103" s="784"/>
      <c r="FM103" s="784"/>
      <c r="FN103" s="784"/>
      <c r="FO103" s="784"/>
      <c r="FP103" s="784"/>
      <c r="FQ103" s="784"/>
      <c r="FR103" s="784"/>
      <c r="FS103" s="784"/>
      <c r="FT103" s="784"/>
      <c r="FU103" s="784"/>
      <c r="FV103" s="784"/>
      <c r="FW103" s="784"/>
      <c r="FX103" s="784"/>
      <c r="FY103" s="784"/>
      <c r="FZ103" s="784"/>
      <c r="GA103" s="784"/>
      <c r="GB103" s="784"/>
      <c r="GC103" s="784"/>
      <c r="GD103" s="784"/>
      <c r="GE103" s="784"/>
      <c r="GF103" s="784"/>
      <c r="GG103" s="784"/>
      <c r="GH103" s="784"/>
      <c r="GI103" s="784"/>
      <c r="GJ103" s="784"/>
      <c r="GK103" s="784"/>
      <c r="GL103" s="784"/>
      <c r="GM103" s="784"/>
      <c r="GN103" s="784"/>
    </row>
    <row r="104" spans="3:196" ht="15" customHeight="1">
      <c r="C104" s="826"/>
      <c r="D104" s="784"/>
      <c r="E104" s="833"/>
      <c r="F104" s="784"/>
      <c r="G104" s="784"/>
      <c r="H104" s="784"/>
      <c r="L104" s="784"/>
      <c r="M104" s="784"/>
      <c r="N104" s="784"/>
      <c r="O104" s="848"/>
      <c r="P104" s="784"/>
      <c r="Q104" s="784"/>
      <c r="R104" s="784"/>
      <c r="S104" s="784"/>
      <c r="T104" s="784"/>
      <c r="U104" s="784"/>
      <c r="V104" s="784"/>
      <c r="W104" s="784"/>
      <c r="X104" s="784"/>
      <c r="Y104" s="784"/>
      <c r="Z104" s="784"/>
      <c r="AA104" s="784"/>
      <c r="AB104" s="784"/>
      <c r="AC104" s="784"/>
      <c r="AD104" s="784"/>
      <c r="AE104" s="784"/>
      <c r="AF104" s="784"/>
      <c r="AG104" s="784"/>
      <c r="AH104" s="784"/>
      <c r="AI104" s="784"/>
      <c r="AJ104" s="784"/>
      <c r="AK104" s="784"/>
      <c r="AL104" s="784"/>
      <c r="AM104" s="784"/>
      <c r="AN104" s="784"/>
      <c r="AO104" s="784"/>
      <c r="AP104" s="784"/>
      <c r="AQ104" s="784"/>
      <c r="AR104" s="784"/>
      <c r="AS104" s="784"/>
      <c r="AT104" s="784"/>
      <c r="AU104" s="784"/>
      <c r="AV104" s="784"/>
      <c r="AW104" s="784"/>
      <c r="AX104" s="784"/>
      <c r="AY104" s="784"/>
      <c r="AZ104" s="833"/>
      <c r="BA104" s="833"/>
      <c r="BB104" s="833"/>
      <c r="BC104" s="833"/>
      <c r="BD104" s="833"/>
      <c r="BE104" s="784"/>
      <c r="BF104" s="784"/>
      <c r="BG104" s="784"/>
      <c r="BH104" s="784"/>
      <c r="BI104" s="783"/>
      <c r="BJ104" s="784"/>
      <c r="BK104" s="44"/>
      <c r="BL104" s="44"/>
      <c r="BM104" s="44"/>
      <c r="BN104" s="44"/>
      <c r="BO104" s="44"/>
      <c r="BP104" s="44"/>
      <c r="BQ104" s="44"/>
      <c r="BR104" s="44"/>
      <c r="BS104" s="44"/>
      <c r="BT104" s="44"/>
      <c r="BU104" s="44"/>
      <c r="BV104" s="44"/>
      <c r="BW104" s="44"/>
      <c r="BX104" s="44"/>
      <c r="BY104" s="44"/>
      <c r="BZ104" s="44"/>
      <c r="CA104" s="44"/>
      <c r="CB104" s="44"/>
      <c r="CC104" s="44"/>
      <c r="CD104" s="44"/>
      <c r="CE104" s="44"/>
      <c r="CF104" s="44"/>
      <c r="CG104" s="44"/>
      <c r="CH104" s="44"/>
      <c r="CI104" s="44"/>
      <c r="CJ104" s="44"/>
      <c r="CK104" s="52"/>
      <c r="CL104" s="52"/>
      <c r="CM104" s="52"/>
      <c r="CN104" s="52"/>
      <c r="CO104" s="52"/>
      <c r="CP104" s="52"/>
      <c r="CQ104" s="52"/>
      <c r="CR104" s="52"/>
      <c r="CS104" s="44"/>
      <c r="CT104" s="44"/>
      <c r="CU104" s="44"/>
      <c r="CV104" s="44"/>
      <c r="CW104" s="44"/>
      <c r="CX104" s="44"/>
      <c r="CY104" s="804"/>
      <c r="CZ104" s="784"/>
      <c r="DA104" s="784"/>
      <c r="DB104" s="784"/>
      <c r="DC104" s="784"/>
      <c r="DD104" s="784"/>
      <c r="DE104" s="784"/>
      <c r="DF104" s="784"/>
      <c r="DG104" s="784"/>
      <c r="DH104" s="784"/>
      <c r="DI104" s="784"/>
      <c r="DJ104" s="784"/>
      <c r="DK104" s="784"/>
      <c r="DL104" s="784"/>
      <c r="DM104" s="784"/>
      <c r="DN104" s="784"/>
      <c r="DO104" s="784"/>
      <c r="DP104" s="784"/>
      <c r="DQ104" s="784"/>
      <c r="DR104" s="784"/>
      <c r="DS104" s="784"/>
      <c r="DT104" s="784"/>
      <c r="DU104" s="784"/>
      <c r="DV104" s="784"/>
      <c r="DW104" s="784"/>
      <c r="DX104" s="784"/>
      <c r="DY104" s="784"/>
      <c r="DZ104" s="784"/>
      <c r="EA104" s="784"/>
      <c r="EB104" s="784"/>
      <c r="EC104" s="784"/>
      <c r="ED104" s="784"/>
      <c r="EE104" s="784"/>
      <c r="EF104" s="784"/>
      <c r="EG104" s="784"/>
      <c r="EH104" s="784"/>
      <c r="EI104" s="784"/>
      <c r="EJ104" s="784"/>
      <c r="EK104" s="784"/>
      <c r="EL104" s="784"/>
      <c r="EM104" s="784"/>
      <c r="EN104" s="784"/>
      <c r="EO104" s="784"/>
      <c r="EP104" s="784"/>
      <c r="EQ104" s="784"/>
      <c r="ER104" s="784"/>
      <c r="ES104" s="784"/>
      <c r="ET104" s="784"/>
      <c r="EU104" s="784"/>
      <c r="EV104" s="784"/>
      <c r="EW104" s="784"/>
      <c r="EX104" s="784"/>
      <c r="EY104" s="784"/>
      <c r="EZ104" s="784"/>
      <c r="FA104" s="784"/>
      <c r="FB104" s="784"/>
      <c r="FC104" s="784"/>
      <c r="FD104" s="784"/>
      <c r="FE104" s="784"/>
      <c r="FF104" s="784"/>
      <c r="FG104" s="784"/>
      <c r="FH104" s="784"/>
      <c r="FI104" s="784"/>
      <c r="FJ104" s="784"/>
      <c r="FK104" s="784"/>
      <c r="FL104" s="784"/>
      <c r="FM104" s="784"/>
      <c r="FN104" s="784"/>
      <c r="FO104" s="784"/>
      <c r="FP104" s="784"/>
      <c r="FQ104" s="784"/>
      <c r="FR104" s="784"/>
      <c r="FS104" s="784"/>
      <c r="FT104" s="784"/>
      <c r="FU104" s="784"/>
      <c r="FV104" s="784"/>
      <c r="FW104" s="784"/>
      <c r="FX104" s="784"/>
      <c r="FY104" s="784"/>
      <c r="FZ104" s="784"/>
      <c r="GA104" s="784"/>
      <c r="GB104" s="784"/>
      <c r="GC104" s="784"/>
      <c r="GD104" s="784"/>
      <c r="GE104" s="784"/>
      <c r="GF104" s="784"/>
      <c r="GG104" s="784"/>
      <c r="GH104" s="784"/>
      <c r="GI104" s="784"/>
      <c r="GJ104" s="784"/>
      <c r="GK104" s="784"/>
      <c r="GL104" s="784"/>
      <c r="GM104" s="784"/>
      <c r="GN104" s="784"/>
    </row>
    <row r="105" spans="3:196" ht="15" customHeight="1">
      <c r="C105" s="826"/>
      <c r="D105" s="784"/>
      <c r="E105" s="833"/>
      <c r="F105" s="784"/>
      <c r="G105" s="784"/>
      <c r="H105" s="784"/>
      <c r="L105" s="784"/>
      <c r="M105" s="784"/>
      <c r="N105" s="784"/>
      <c r="O105" s="848"/>
      <c r="P105" s="784"/>
      <c r="Q105" s="784"/>
      <c r="R105" s="784"/>
      <c r="S105" s="784"/>
      <c r="T105" s="784"/>
      <c r="U105" s="784"/>
      <c r="V105" s="784"/>
      <c r="W105" s="784"/>
      <c r="X105" s="784"/>
      <c r="Y105" s="784"/>
      <c r="Z105" s="784"/>
      <c r="AA105" s="784"/>
      <c r="AB105" s="784"/>
      <c r="AC105" s="784"/>
      <c r="AD105" s="784"/>
      <c r="AE105" s="784"/>
      <c r="AF105" s="784"/>
      <c r="AG105" s="784"/>
      <c r="AH105" s="784"/>
      <c r="AI105" s="784"/>
      <c r="AJ105" s="784"/>
      <c r="AK105" s="784"/>
      <c r="AL105" s="784"/>
      <c r="AM105" s="784"/>
      <c r="AN105" s="784"/>
      <c r="AO105" s="784"/>
      <c r="AP105" s="784"/>
      <c r="AQ105" s="784"/>
      <c r="AR105" s="784"/>
      <c r="AS105" s="784"/>
      <c r="AT105" s="784"/>
      <c r="AU105" s="784"/>
      <c r="AV105" s="784"/>
      <c r="AW105" s="784"/>
      <c r="AX105" s="784"/>
      <c r="AY105" s="784"/>
      <c r="AZ105" s="833"/>
      <c r="BA105" s="833"/>
      <c r="BB105" s="833"/>
      <c r="BC105" s="833"/>
      <c r="BD105" s="833"/>
      <c r="BE105" s="784"/>
      <c r="BF105" s="784"/>
      <c r="BG105" s="784"/>
      <c r="BH105" s="784"/>
      <c r="BI105" s="783"/>
      <c r="BJ105" s="784"/>
      <c r="BK105" s="44"/>
      <c r="BL105" s="44"/>
      <c r="BM105" s="44"/>
      <c r="BN105" s="44"/>
      <c r="BO105" s="44"/>
      <c r="BP105" s="44"/>
      <c r="BQ105" s="44"/>
      <c r="BR105" s="44"/>
      <c r="BS105" s="44"/>
      <c r="BT105" s="44"/>
      <c r="BU105" s="44"/>
      <c r="BV105" s="44"/>
      <c r="BW105" s="44"/>
      <c r="BX105" s="44"/>
      <c r="BY105" s="44"/>
      <c r="BZ105" s="44"/>
      <c r="CA105" s="44"/>
      <c r="CB105" s="44"/>
      <c r="CC105" s="44"/>
      <c r="CD105" s="44"/>
      <c r="CE105" s="44"/>
      <c r="CF105" s="44"/>
      <c r="CG105" s="44"/>
      <c r="CH105" s="44"/>
      <c r="CI105" s="44"/>
      <c r="CJ105" s="44"/>
      <c r="CK105" s="52"/>
      <c r="CL105" s="52"/>
      <c r="CM105" s="52"/>
      <c r="CN105" s="52"/>
      <c r="CO105" s="52"/>
      <c r="CP105" s="52"/>
      <c r="CQ105" s="52"/>
      <c r="CR105" s="52"/>
      <c r="CS105" s="44"/>
      <c r="CT105" s="44"/>
      <c r="CU105" s="44"/>
      <c r="CV105" s="44"/>
      <c r="CW105" s="44"/>
      <c r="CX105" s="44"/>
      <c r="CY105" s="804"/>
      <c r="CZ105" s="784"/>
      <c r="DA105" s="784"/>
      <c r="DB105" s="784"/>
      <c r="DC105" s="784"/>
      <c r="DD105" s="784"/>
      <c r="DE105" s="784"/>
      <c r="DF105" s="784"/>
      <c r="DG105" s="784"/>
      <c r="DH105" s="784"/>
      <c r="DI105" s="784"/>
      <c r="DJ105" s="784"/>
      <c r="DK105" s="784"/>
      <c r="DL105" s="784"/>
      <c r="DM105" s="784"/>
      <c r="DN105" s="784"/>
      <c r="DO105" s="784"/>
      <c r="DP105" s="784"/>
      <c r="DQ105" s="784"/>
      <c r="DR105" s="784"/>
      <c r="DS105" s="784"/>
      <c r="DT105" s="784"/>
      <c r="DU105" s="784"/>
      <c r="DV105" s="784"/>
      <c r="DW105" s="784"/>
      <c r="DX105" s="784"/>
      <c r="DY105" s="784"/>
      <c r="DZ105" s="784"/>
      <c r="EA105" s="784"/>
      <c r="EB105" s="784"/>
      <c r="EC105" s="784"/>
      <c r="ED105" s="784"/>
      <c r="EE105" s="784"/>
      <c r="EF105" s="784"/>
      <c r="EG105" s="784"/>
      <c r="EH105" s="784"/>
      <c r="EI105" s="784"/>
      <c r="EJ105" s="784"/>
      <c r="EK105" s="784"/>
      <c r="EL105" s="784"/>
      <c r="EM105" s="784"/>
      <c r="EN105" s="784"/>
      <c r="EO105" s="784"/>
      <c r="EP105" s="784"/>
      <c r="EQ105" s="784"/>
      <c r="ER105" s="784"/>
      <c r="ES105" s="784"/>
      <c r="ET105" s="784"/>
      <c r="EU105" s="784"/>
      <c r="EV105" s="784"/>
      <c r="EW105" s="784"/>
      <c r="EX105" s="784"/>
      <c r="EY105" s="784"/>
      <c r="EZ105" s="784"/>
      <c r="FA105" s="784"/>
      <c r="FB105" s="784"/>
      <c r="FC105" s="784"/>
      <c r="FD105" s="784"/>
      <c r="FE105" s="784"/>
      <c r="FF105" s="784"/>
      <c r="FG105" s="784"/>
      <c r="FH105" s="784"/>
      <c r="FI105" s="784"/>
      <c r="FJ105" s="784"/>
      <c r="FK105" s="784"/>
      <c r="FL105" s="784"/>
      <c r="FM105" s="784"/>
      <c r="FN105" s="784"/>
      <c r="FO105" s="784"/>
      <c r="FP105" s="784"/>
      <c r="FQ105" s="784"/>
      <c r="FR105" s="784"/>
      <c r="FS105" s="784"/>
      <c r="FT105" s="784"/>
      <c r="FU105" s="784"/>
      <c r="FV105" s="784"/>
      <c r="FW105" s="784"/>
      <c r="FX105" s="784"/>
      <c r="FY105" s="784"/>
      <c r="FZ105" s="784"/>
      <c r="GA105" s="784"/>
      <c r="GB105" s="784"/>
      <c r="GC105" s="784"/>
      <c r="GD105" s="784"/>
      <c r="GE105" s="784"/>
      <c r="GF105" s="784"/>
      <c r="GG105" s="784"/>
      <c r="GH105" s="784"/>
      <c r="GI105" s="784"/>
      <c r="GJ105" s="784"/>
      <c r="GK105" s="784"/>
      <c r="GL105" s="784"/>
      <c r="GM105" s="784"/>
      <c r="GN105" s="784"/>
    </row>
    <row r="106" spans="3:196" ht="15" customHeight="1">
      <c r="G106" s="784"/>
      <c r="H106" s="784"/>
      <c r="L106" s="784"/>
      <c r="M106" s="784"/>
      <c r="N106" s="784"/>
      <c r="O106" s="848"/>
      <c r="P106" s="784"/>
      <c r="Q106" s="784"/>
      <c r="R106" s="784"/>
      <c r="S106" s="784"/>
      <c r="T106" s="784"/>
      <c r="U106" s="784"/>
      <c r="V106" s="784"/>
      <c r="W106" s="784"/>
      <c r="X106" s="784"/>
      <c r="Y106" s="784"/>
      <c r="Z106" s="784"/>
      <c r="AA106" s="784"/>
      <c r="AB106" s="784"/>
      <c r="AC106" s="784"/>
      <c r="AD106" s="784"/>
      <c r="AE106" s="784"/>
      <c r="AF106" s="784"/>
      <c r="AG106" s="784"/>
      <c r="AH106" s="784"/>
      <c r="AI106" s="784"/>
      <c r="AJ106" s="784"/>
      <c r="AK106" s="784"/>
      <c r="AL106" s="784"/>
      <c r="AM106" s="784"/>
      <c r="AN106" s="784"/>
      <c r="AO106" s="784"/>
      <c r="AP106" s="784"/>
      <c r="AQ106" s="784"/>
      <c r="AR106" s="784"/>
      <c r="AS106" s="784"/>
      <c r="AT106" s="784"/>
      <c r="AU106" s="784"/>
      <c r="AV106" s="784"/>
      <c r="AW106" s="784"/>
      <c r="AX106" s="784"/>
      <c r="AY106" s="784"/>
      <c r="AZ106" s="833"/>
      <c r="BA106" s="833"/>
      <c r="BB106" s="833"/>
      <c r="BC106" s="833"/>
      <c r="BD106" s="833"/>
      <c r="BE106" s="784"/>
      <c r="BF106" s="784"/>
      <c r="BG106" s="784"/>
      <c r="BH106" s="784"/>
      <c r="BI106" s="783"/>
      <c r="BJ106" s="784"/>
      <c r="BK106" s="44"/>
      <c r="BL106" s="44"/>
      <c r="BM106" s="44"/>
      <c r="BN106" s="44"/>
      <c r="BO106" s="44"/>
      <c r="BP106" s="44"/>
      <c r="BQ106" s="44"/>
      <c r="BR106" s="44"/>
      <c r="BS106" s="44"/>
      <c r="BT106" s="44"/>
      <c r="BU106" s="44"/>
      <c r="BV106" s="44"/>
      <c r="BW106" s="44"/>
      <c r="BX106" s="44"/>
      <c r="BY106" s="44"/>
      <c r="BZ106" s="44"/>
      <c r="CA106" s="44"/>
      <c r="CB106" s="44"/>
      <c r="CC106" s="44"/>
      <c r="CD106" s="44"/>
      <c r="CE106" s="44"/>
      <c r="CF106" s="44"/>
      <c r="CG106" s="44"/>
      <c r="CH106" s="44"/>
      <c r="CI106" s="44"/>
      <c r="CJ106" s="44"/>
      <c r="CK106" s="52"/>
      <c r="CL106" s="52"/>
      <c r="CM106" s="52"/>
      <c r="CN106" s="52"/>
      <c r="CO106" s="52"/>
      <c r="CP106" s="52"/>
      <c r="CQ106" s="52"/>
      <c r="CR106" s="52"/>
      <c r="CS106" s="44"/>
      <c r="CT106" s="44"/>
      <c r="CU106" s="44"/>
      <c r="CV106" s="44"/>
      <c r="CW106" s="44"/>
      <c r="CX106" s="44"/>
      <c r="CY106" s="784"/>
      <c r="CZ106" s="784"/>
      <c r="DA106" s="784"/>
      <c r="DB106" s="784"/>
      <c r="DC106" s="784"/>
      <c r="DD106" s="784"/>
      <c r="DE106" s="784"/>
      <c r="DF106" s="784"/>
      <c r="DG106" s="784"/>
      <c r="DH106" s="784"/>
      <c r="DI106" s="784"/>
      <c r="DJ106" s="784"/>
      <c r="DK106" s="784"/>
      <c r="DL106" s="784"/>
      <c r="DM106" s="784"/>
      <c r="DN106" s="784"/>
      <c r="DO106" s="784"/>
      <c r="DP106" s="784"/>
      <c r="DQ106" s="784"/>
      <c r="DR106" s="784"/>
      <c r="DS106" s="784"/>
      <c r="DT106" s="784"/>
      <c r="DU106" s="784"/>
      <c r="DV106" s="784"/>
      <c r="DW106" s="784"/>
      <c r="DX106" s="784"/>
      <c r="DY106" s="784"/>
      <c r="DZ106" s="784"/>
      <c r="EA106" s="784"/>
      <c r="EB106" s="784"/>
      <c r="EC106" s="784"/>
      <c r="ED106" s="784"/>
      <c r="EE106" s="784"/>
      <c r="EF106" s="784"/>
      <c r="EG106" s="784"/>
      <c r="EH106" s="784"/>
      <c r="EI106" s="784"/>
      <c r="EJ106" s="784"/>
      <c r="EK106" s="784"/>
      <c r="EL106" s="784"/>
      <c r="EM106" s="784"/>
      <c r="EN106" s="784"/>
      <c r="EO106" s="784"/>
      <c r="EP106" s="784"/>
      <c r="EQ106" s="784"/>
      <c r="ER106" s="784"/>
      <c r="ES106" s="784"/>
      <c r="ET106" s="784"/>
      <c r="EU106" s="784"/>
      <c r="EV106" s="784"/>
      <c r="EW106" s="784"/>
      <c r="EX106" s="784"/>
      <c r="EY106" s="784"/>
      <c r="EZ106" s="784"/>
      <c r="FA106" s="784"/>
      <c r="FB106" s="784"/>
      <c r="FC106" s="784"/>
      <c r="FD106" s="784"/>
      <c r="FE106" s="784"/>
      <c r="FF106" s="784"/>
      <c r="FG106" s="784"/>
      <c r="FH106" s="784"/>
      <c r="FI106" s="784"/>
      <c r="FJ106" s="784"/>
      <c r="FK106" s="784"/>
      <c r="FL106" s="784"/>
      <c r="FM106" s="784"/>
      <c r="FN106" s="784"/>
      <c r="FO106" s="784"/>
      <c r="FP106" s="784"/>
      <c r="FQ106" s="784"/>
      <c r="FR106" s="784"/>
      <c r="FS106" s="784"/>
      <c r="FT106" s="784"/>
      <c r="FU106" s="784"/>
      <c r="FV106" s="784"/>
      <c r="FW106" s="784"/>
      <c r="FX106" s="784"/>
      <c r="FY106" s="784"/>
      <c r="FZ106" s="784"/>
      <c r="GA106" s="784"/>
      <c r="GB106" s="784"/>
      <c r="GC106" s="784"/>
      <c r="GD106" s="784"/>
      <c r="GE106" s="784"/>
      <c r="GF106" s="784"/>
      <c r="GG106" s="784"/>
      <c r="GH106" s="784"/>
      <c r="GI106" s="784"/>
      <c r="GJ106" s="784"/>
      <c r="GK106" s="784"/>
      <c r="GL106" s="784"/>
      <c r="GM106" s="784"/>
      <c r="GN106" s="784"/>
    </row>
    <row r="107" spans="3:196" ht="15" customHeight="1">
      <c r="BI107" s="44"/>
      <c r="BJ107" s="44"/>
      <c r="BK107" s="44"/>
      <c r="BL107" s="44"/>
      <c r="BM107" s="44"/>
      <c r="BN107" s="44"/>
      <c r="BO107" s="44"/>
      <c r="BP107" s="44"/>
      <c r="BQ107" s="44"/>
      <c r="BR107" s="44"/>
      <c r="BS107" s="44"/>
      <c r="BT107" s="44"/>
      <c r="BU107" s="44"/>
      <c r="BV107" s="44"/>
      <c r="BW107" s="44"/>
      <c r="BX107" s="44"/>
      <c r="BY107" s="44"/>
      <c r="BZ107" s="44"/>
      <c r="CA107" s="44"/>
      <c r="CB107" s="44"/>
      <c r="CC107" s="44"/>
      <c r="CD107" s="44"/>
      <c r="CE107" s="44"/>
      <c r="CF107" s="44"/>
      <c r="CG107" s="44"/>
      <c r="CH107" s="44"/>
      <c r="CI107" s="44"/>
      <c r="CJ107" s="44"/>
      <c r="CK107" s="52"/>
      <c r="CL107" s="52"/>
      <c r="CM107" s="52"/>
      <c r="CN107" s="52"/>
      <c r="CO107" s="52"/>
      <c r="CP107" s="52"/>
      <c r="CQ107" s="52"/>
      <c r="CR107" s="52"/>
      <c r="CS107" s="44"/>
      <c r="CT107" s="44"/>
      <c r="CU107" s="44"/>
      <c r="CV107" s="44"/>
      <c r="CW107" s="44"/>
      <c r="CX107" s="44"/>
      <c r="CY107" s="784"/>
      <c r="CZ107" s="784"/>
      <c r="DA107" s="784"/>
      <c r="DB107" s="784"/>
      <c r="DC107" s="784"/>
      <c r="DD107" s="784"/>
      <c r="DE107" s="784"/>
      <c r="DF107" s="784"/>
      <c r="DG107" s="784"/>
      <c r="DH107" s="784"/>
      <c r="DI107" s="784"/>
      <c r="DJ107" s="784"/>
      <c r="DK107" s="784"/>
      <c r="DL107" s="784"/>
      <c r="DM107" s="784"/>
      <c r="DN107" s="784"/>
      <c r="DO107" s="784"/>
      <c r="DP107" s="784"/>
      <c r="DQ107" s="784"/>
      <c r="DR107" s="784"/>
      <c r="DS107" s="784"/>
      <c r="DT107" s="784"/>
      <c r="DU107" s="784"/>
      <c r="DV107" s="784"/>
      <c r="DW107" s="784"/>
      <c r="DX107" s="784"/>
      <c r="DY107" s="784"/>
      <c r="DZ107" s="784"/>
      <c r="EA107" s="784"/>
      <c r="EB107" s="784"/>
      <c r="EC107" s="784"/>
      <c r="ED107" s="784"/>
      <c r="EE107" s="784"/>
      <c r="EF107" s="784"/>
      <c r="EG107" s="784"/>
      <c r="EH107" s="784"/>
      <c r="EI107" s="784"/>
      <c r="EJ107" s="784"/>
      <c r="EK107" s="784"/>
      <c r="EL107" s="784"/>
      <c r="EM107" s="784"/>
      <c r="EN107" s="784"/>
      <c r="EO107" s="784"/>
      <c r="EP107" s="784"/>
      <c r="EQ107" s="784"/>
      <c r="ER107" s="784"/>
      <c r="ES107" s="784"/>
      <c r="ET107" s="784"/>
      <c r="EU107" s="784"/>
      <c r="EV107" s="784"/>
      <c r="EW107" s="784"/>
      <c r="EX107" s="784"/>
      <c r="EY107" s="784"/>
      <c r="EZ107" s="784"/>
      <c r="FA107" s="784"/>
      <c r="FB107" s="784"/>
      <c r="FC107" s="784"/>
      <c r="FD107" s="784"/>
      <c r="FE107" s="784"/>
      <c r="FF107" s="784"/>
      <c r="FG107" s="784"/>
      <c r="FH107" s="784"/>
      <c r="FI107" s="784"/>
      <c r="FJ107" s="784"/>
      <c r="FK107" s="784"/>
      <c r="FL107" s="784"/>
      <c r="FM107" s="784"/>
      <c r="FN107" s="784"/>
      <c r="FO107" s="784"/>
      <c r="FP107" s="784"/>
      <c r="FQ107" s="784"/>
      <c r="FR107" s="784"/>
      <c r="FS107" s="784"/>
      <c r="FT107" s="784"/>
      <c r="FU107" s="784"/>
      <c r="FV107" s="784"/>
      <c r="FW107" s="784"/>
      <c r="FX107" s="784"/>
      <c r="FY107" s="784"/>
      <c r="FZ107" s="784"/>
      <c r="GA107" s="784"/>
      <c r="GB107" s="784"/>
      <c r="GC107" s="784"/>
      <c r="GD107" s="784"/>
      <c r="GE107" s="784"/>
      <c r="GF107" s="784"/>
      <c r="GG107" s="784"/>
      <c r="GH107" s="784"/>
      <c r="GI107" s="784"/>
      <c r="GJ107" s="784"/>
      <c r="GK107" s="784"/>
      <c r="GL107" s="784"/>
      <c r="GM107" s="784"/>
      <c r="GN107" s="784"/>
    </row>
    <row r="108" spans="3:196" ht="15" customHeight="1">
      <c r="BI108" s="44"/>
      <c r="BJ108" s="44"/>
      <c r="BK108" s="44"/>
      <c r="BL108" s="44"/>
      <c r="BM108" s="44"/>
      <c r="BN108" s="44"/>
      <c r="BO108" s="44"/>
      <c r="BP108" s="44"/>
      <c r="BQ108" s="44"/>
      <c r="BR108" s="44"/>
      <c r="BS108" s="44"/>
      <c r="BT108" s="44"/>
      <c r="BU108" s="44"/>
      <c r="BV108" s="44"/>
      <c r="BW108" s="44"/>
      <c r="BX108" s="44"/>
      <c r="BY108" s="44"/>
      <c r="BZ108" s="44"/>
      <c r="CA108" s="44"/>
      <c r="CB108" s="44"/>
      <c r="CC108" s="44"/>
      <c r="CD108" s="44"/>
      <c r="CE108" s="44"/>
      <c r="CF108" s="44"/>
      <c r="CG108" s="44"/>
      <c r="CH108" s="44"/>
      <c r="CI108" s="44"/>
      <c r="CJ108" s="44"/>
      <c r="CK108" s="52"/>
      <c r="CL108" s="52"/>
      <c r="CM108" s="52"/>
      <c r="CN108" s="52"/>
      <c r="CO108" s="52"/>
      <c r="CP108" s="52"/>
      <c r="CQ108" s="52"/>
      <c r="CR108" s="52"/>
      <c r="CS108" s="44"/>
      <c r="CT108" s="44"/>
      <c r="CU108" s="44"/>
      <c r="CV108" s="44"/>
      <c r="CW108" s="44"/>
      <c r="CX108" s="44"/>
      <c r="CY108" s="784"/>
      <c r="CZ108" s="784"/>
      <c r="DA108" s="784"/>
      <c r="DB108" s="784"/>
      <c r="DC108" s="784"/>
      <c r="DD108" s="784"/>
      <c r="DE108" s="784"/>
      <c r="DF108" s="784"/>
      <c r="DG108" s="784"/>
      <c r="DH108" s="784"/>
      <c r="DI108" s="784"/>
      <c r="DJ108" s="784"/>
      <c r="DK108" s="784"/>
      <c r="DL108" s="784"/>
      <c r="DM108" s="784"/>
      <c r="DN108" s="784"/>
      <c r="DO108" s="784"/>
      <c r="DP108" s="784"/>
      <c r="DQ108" s="784"/>
      <c r="DR108" s="784"/>
      <c r="DS108" s="784"/>
      <c r="DT108" s="784"/>
      <c r="DU108" s="784"/>
      <c r="DV108" s="784"/>
      <c r="DW108" s="784"/>
      <c r="DX108" s="784"/>
      <c r="DY108" s="784"/>
      <c r="DZ108" s="784"/>
      <c r="EA108" s="784"/>
      <c r="EB108" s="784"/>
      <c r="EC108" s="784"/>
      <c r="ED108" s="784"/>
      <c r="EE108" s="784"/>
      <c r="EF108" s="784"/>
      <c r="EG108" s="784"/>
      <c r="EH108" s="784"/>
      <c r="EI108" s="784"/>
      <c r="EJ108" s="784"/>
      <c r="EK108" s="784"/>
      <c r="EL108" s="784"/>
      <c r="EM108" s="784"/>
      <c r="EN108" s="784"/>
      <c r="EO108" s="784"/>
      <c r="EP108" s="784"/>
      <c r="EQ108" s="784"/>
      <c r="ER108" s="784"/>
      <c r="ES108" s="784"/>
      <c r="ET108" s="784"/>
      <c r="EU108" s="784"/>
      <c r="EV108" s="784"/>
      <c r="EW108" s="784"/>
      <c r="EX108" s="784"/>
      <c r="EY108" s="784"/>
      <c r="EZ108" s="784"/>
      <c r="FA108" s="784"/>
      <c r="FB108" s="784"/>
      <c r="FC108" s="784"/>
      <c r="FD108" s="784"/>
      <c r="FE108" s="784"/>
      <c r="FF108" s="784"/>
      <c r="FG108" s="784"/>
      <c r="FH108" s="784"/>
      <c r="FI108" s="784"/>
      <c r="FJ108" s="784"/>
      <c r="FK108" s="784"/>
      <c r="FL108" s="784"/>
      <c r="FM108" s="784"/>
      <c r="FN108" s="784"/>
      <c r="FO108" s="784"/>
      <c r="FP108" s="784"/>
      <c r="FQ108" s="784"/>
      <c r="FR108" s="784"/>
      <c r="FS108" s="784"/>
      <c r="FT108" s="784"/>
      <c r="FU108" s="784"/>
      <c r="FV108" s="784"/>
      <c r="FW108" s="784"/>
      <c r="FX108" s="784"/>
      <c r="FY108" s="784"/>
      <c r="FZ108" s="784"/>
      <c r="GA108" s="784"/>
      <c r="GB108" s="784"/>
      <c r="GC108" s="784"/>
      <c r="GD108" s="784"/>
      <c r="GE108" s="784"/>
      <c r="GF108" s="784"/>
      <c r="GG108" s="784"/>
      <c r="GH108" s="784"/>
      <c r="GI108" s="784"/>
      <c r="GJ108" s="784"/>
      <c r="GK108" s="784"/>
      <c r="GL108" s="784"/>
      <c r="GM108" s="784"/>
      <c r="GN108" s="784"/>
    </row>
    <row r="109" spans="3:196" ht="15" customHeight="1">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4"/>
      <c r="CG109" s="44"/>
      <c r="CH109" s="44"/>
      <c r="CI109" s="44"/>
      <c r="CJ109" s="44"/>
      <c r="CK109" s="52"/>
      <c r="CL109" s="52"/>
      <c r="CM109" s="52"/>
      <c r="CN109" s="52"/>
      <c r="CO109" s="52"/>
      <c r="CP109" s="52"/>
      <c r="CQ109" s="52"/>
      <c r="CR109" s="52"/>
      <c r="CS109" s="44"/>
      <c r="CT109" s="44"/>
      <c r="CU109" s="44"/>
      <c r="CV109" s="44"/>
      <c r="CW109" s="44"/>
      <c r="CX109" s="44"/>
      <c r="CY109" s="784"/>
      <c r="CZ109" s="784"/>
      <c r="DA109" s="784"/>
      <c r="DB109" s="784"/>
      <c r="DC109" s="784"/>
      <c r="DD109" s="784"/>
      <c r="DE109" s="784"/>
      <c r="DF109" s="784"/>
      <c r="DG109" s="784"/>
      <c r="DH109" s="784"/>
      <c r="DI109" s="784"/>
      <c r="DJ109" s="784"/>
      <c r="DK109" s="784"/>
      <c r="DL109" s="784"/>
      <c r="DM109" s="784"/>
      <c r="DN109" s="784"/>
      <c r="DO109" s="784"/>
      <c r="DP109" s="784"/>
      <c r="DQ109" s="784"/>
      <c r="DR109" s="784"/>
      <c r="DS109" s="784"/>
      <c r="DT109" s="784"/>
      <c r="DU109" s="784"/>
      <c r="DV109" s="784"/>
      <c r="DW109" s="784"/>
      <c r="DX109" s="784"/>
      <c r="DY109" s="784"/>
      <c r="DZ109" s="784"/>
      <c r="EA109" s="784"/>
      <c r="EB109" s="784"/>
      <c r="EC109" s="784"/>
      <c r="ED109" s="784"/>
      <c r="EE109" s="784"/>
      <c r="EF109" s="784"/>
      <c r="EG109" s="784"/>
      <c r="EH109" s="784"/>
      <c r="EI109" s="784"/>
      <c r="EJ109" s="784"/>
      <c r="EK109" s="784"/>
      <c r="EL109" s="784"/>
      <c r="EM109" s="784"/>
      <c r="EN109" s="784"/>
      <c r="EO109" s="784"/>
      <c r="EP109" s="784"/>
      <c r="EQ109" s="784"/>
      <c r="ER109" s="784"/>
      <c r="ES109" s="784"/>
      <c r="ET109" s="784"/>
      <c r="EU109" s="784"/>
      <c r="EV109" s="784"/>
      <c r="EW109" s="784"/>
      <c r="EX109" s="784"/>
      <c r="EY109" s="784"/>
      <c r="EZ109" s="784"/>
      <c r="FA109" s="784"/>
      <c r="FB109" s="784"/>
      <c r="FC109" s="784"/>
      <c r="FD109" s="784"/>
      <c r="FE109" s="784"/>
      <c r="FF109" s="784"/>
      <c r="FG109" s="784"/>
      <c r="FH109" s="784"/>
      <c r="FI109" s="784"/>
      <c r="FJ109" s="784"/>
      <c r="FK109" s="784"/>
      <c r="FL109" s="784"/>
      <c r="FM109" s="784"/>
      <c r="FN109" s="784"/>
      <c r="FO109" s="784"/>
      <c r="FP109" s="784"/>
      <c r="FQ109" s="784"/>
      <c r="FR109" s="784"/>
      <c r="FS109" s="784"/>
      <c r="FT109" s="784"/>
      <c r="FU109" s="784"/>
      <c r="FV109" s="784"/>
      <c r="FW109" s="784"/>
      <c r="FX109" s="784"/>
      <c r="FY109" s="784"/>
      <c r="FZ109" s="784"/>
      <c r="GA109" s="784"/>
      <c r="GB109" s="784"/>
      <c r="GC109" s="784"/>
      <c r="GD109" s="784"/>
      <c r="GE109" s="784"/>
      <c r="GF109" s="784"/>
      <c r="GG109" s="784"/>
      <c r="GH109" s="784"/>
      <c r="GI109" s="784"/>
      <c r="GJ109" s="784"/>
      <c r="GK109" s="784"/>
      <c r="GL109" s="784"/>
      <c r="GM109" s="784"/>
      <c r="GN109" s="784"/>
    </row>
    <row r="110" spans="3:196" ht="15" customHeight="1">
      <c r="BI110" s="44"/>
      <c r="BJ110" s="44"/>
      <c r="BK110" s="44"/>
      <c r="BL110" s="44"/>
      <c r="BM110" s="44"/>
      <c r="BN110" s="44"/>
      <c r="BO110" s="44"/>
      <c r="BP110" s="44"/>
      <c r="BQ110" s="44"/>
      <c r="BR110" s="44"/>
      <c r="BS110" s="44"/>
      <c r="BT110" s="44"/>
      <c r="BU110" s="44"/>
      <c r="BV110" s="44"/>
      <c r="BW110" s="44"/>
      <c r="BX110" s="44"/>
      <c r="BY110" s="44"/>
      <c r="BZ110" s="44"/>
      <c r="CA110" s="44"/>
      <c r="CB110" s="44"/>
      <c r="CC110" s="44"/>
      <c r="CD110" s="44"/>
      <c r="CE110" s="44"/>
      <c r="CF110" s="44"/>
      <c r="CG110" s="44"/>
      <c r="CH110" s="44"/>
      <c r="CI110" s="44"/>
      <c r="CJ110" s="44"/>
      <c r="CK110" s="52"/>
      <c r="CL110" s="52"/>
      <c r="CM110" s="52"/>
      <c r="CN110" s="52"/>
      <c r="CO110" s="52"/>
      <c r="CP110" s="52"/>
      <c r="CQ110" s="52"/>
      <c r="CR110" s="52"/>
      <c r="CS110" s="44"/>
      <c r="CT110" s="44"/>
      <c r="CU110" s="44"/>
      <c r="CV110" s="44"/>
      <c r="CW110" s="44"/>
      <c r="CX110" s="44"/>
      <c r="CY110" s="784"/>
      <c r="CZ110" s="784"/>
      <c r="DA110" s="784"/>
      <c r="DB110" s="784"/>
      <c r="DC110" s="784"/>
      <c r="DD110" s="784"/>
      <c r="DE110" s="784"/>
      <c r="DF110" s="784"/>
      <c r="DG110" s="784"/>
      <c r="DH110" s="784"/>
      <c r="DI110" s="784"/>
      <c r="DJ110" s="784"/>
      <c r="DK110" s="784"/>
      <c r="DL110" s="784"/>
      <c r="DM110" s="784"/>
      <c r="DN110" s="784"/>
      <c r="DO110" s="784"/>
      <c r="DP110" s="784"/>
      <c r="DQ110" s="784"/>
      <c r="DR110" s="784"/>
      <c r="DS110" s="784"/>
      <c r="DT110" s="784"/>
      <c r="DU110" s="784"/>
      <c r="DV110" s="784"/>
      <c r="DW110" s="784"/>
      <c r="DX110" s="784"/>
      <c r="DY110" s="784"/>
      <c r="DZ110" s="784"/>
      <c r="EA110" s="784"/>
      <c r="EB110" s="784"/>
      <c r="EC110" s="784"/>
      <c r="ED110" s="784"/>
      <c r="EE110" s="784"/>
      <c r="EF110" s="784"/>
      <c r="EG110" s="784"/>
      <c r="EH110" s="784"/>
      <c r="EI110" s="784"/>
      <c r="EJ110" s="784"/>
      <c r="EK110" s="784"/>
      <c r="EL110" s="784"/>
      <c r="EM110" s="784"/>
      <c r="EN110" s="784"/>
      <c r="EO110" s="784"/>
      <c r="EP110" s="784"/>
      <c r="EQ110" s="784"/>
      <c r="ER110" s="784"/>
      <c r="ES110" s="784"/>
      <c r="ET110" s="784"/>
      <c r="EU110" s="784"/>
      <c r="EV110" s="784"/>
      <c r="EW110" s="784"/>
      <c r="EX110" s="784"/>
      <c r="EY110" s="784"/>
      <c r="EZ110" s="784"/>
      <c r="FA110" s="784"/>
      <c r="FB110" s="784"/>
      <c r="FC110" s="784"/>
      <c r="FD110" s="784"/>
      <c r="FE110" s="784"/>
      <c r="FF110" s="784"/>
      <c r="FG110" s="784"/>
      <c r="FH110" s="784"/>
      <c r="FI110" s="784"/>
      <c r="FJ110" s="784"/>
      <c r="FK110" s="784"/>
      <c r="FL110" s="784"/>
      <c r="FM110" s="784"/>
      <c r="FN110" s="784"/>
      <c r="FO110" s="784"/>
      <c r="FP110" s="784"/>
      <c r="FQ110" s="784"/>
      <c r="FR110" s="784"/>
      <c r="FS110" s="784"/>
      <c r="FT110" s="784"/>
      <c r="FU110" s="784"/>
      <c r="FV110" s="784"/>
      <c r="FW110" s="784"/>
      <c r="FX110" s="784"/>
      <c r="FY110" s="784"/>
      <c r="FZ110" s="784"/>
      <c r="GA110" s="784"/>
      <c r="GB110" s="784"/>
      <c r="GC110" s="784"/>
      <c r="GD110" s="784"/>
      <c r="GE110" s="784"/>
      <c r="GF110" s="784"/>
      <c r="GG110" s="784"/>
      <c r="GH110" s="784"/>
      <c r="GI110" s="784"/>
      <c r="GJ110" s="784"/>
      <c r="GK110" s="784"/>
      <c r="GL110" s="784"/>
      <c r="GM110" s="784"/>
      <c r="GN110" s="784"/>
    </row>
    <row r="111" spans="3:196" ht="15" customHeight="1">
      <c r="BI111" s="44"/>
      <c r="BJ111" s="44"/>
      <c r="BK111" s="44"/>
      <c r="BL111" s="44"/>
      <c r="BM111" s="44"/>
      <c r="BN111" s="44"/>
      <c r="BO111" s="44"/>
      <c r="BP111" s="44"/>
      <c r="BQ111" s="44"/>
      <c r="BR111" s="44"/>
      <c r="BS111" s="44"/>
      <c r="BT111" s="44"/>
      <c r="BU111" s="44"/>
      <c r="BV111" s="44"/>
      <c r="BW111" s="44"/>
      <c r="BX111" s="44"/>
      <c r="BY111" s="44"/>
      <c r="BZ111" s="44"/>
      <c r="CA111" s="44"/>
      <c r="CB111" s="44"/>
      <c r="CC111" s="44"/>
      <c r="CD111" s="44"/>
      <c r="CE111" s="44"/>
      <c r="CF111" s="44"/>
      <c r="CG111" s="44"/>
      <c r="CH111" s="44"/>
      <c r="CI111" s="44"/>
      <c r="CJ111" s="44"/>
      <c r="CK111" s="52"/>
      <c r="CL111" s="52"/>
      <c r="CM111" s="52"/>
      <c r="CN111" s="52"/>
      <c r="CO111" s="52"/>
      <c r="CP111" s="52"/>
      <c r="CQ111" s="52"/>
      <c r="CR111" s="52"/>
      <c r="CS111" s="44"/>
      <c r="CT111" s="44"/>
      <c r="CU111" s="44"/>
      <c r="CV111" s="44"/>
      <c r="CW111" s="44"/>
      <c r="CX111" s="44"/>
      <c r="CY111" s="784"/>
      <c r="CZ111" s="784"/>
      <c r="DA111" s="784"/>
      <c r="DB111" s="784"/>
      <c r="DC111" s="784"/>
      <c r="DD111" s="784"/>
      <c r="DE111" s="784"/>
      <c r="DF111" s="784"/>
      <c r="DG111" s="784"/>
      <c r="DH111" s="784"/>
      <c r="DI111" s="784"/>
      <c r="DJ111" s="784"/>
      <c r="DK111" s="784"/>
      <c r="DL111" s="784"/>
      <c r="DM111" s="784"/>
      <c r="DN111" s="784"/>
      <c r="DO111" s="784"/>
      <c r="DP111" s="784"/>
      <c r="DQ111" s="784"/>
      <c r="DR111" s="784"/>
      <c r="DS111" s="784"/>
      <c r="DT111" s="784"/>
      <c r="DU111" s="784"/>
      <c r="DV111" s="784"/>
      <c r="DW111" s="784"/>
      <c r="DX111" s="784"/>
      <c r="DY111" s="784"/>
      <c r="DZ111" s="784"/>
      <c r="EA111" s="784"/>
      <c r="EB111" s="784"/>
      <c r="EC111" s="784"/>
      <c r="ED111" s="784"/>
      <c r="EE111" s="784"/>
      <c r="EF111" s="784"/>
      <c r="EG111" s="784"/>
      <c r="EH111" s="784"/>
      <c r="EI111" s="784"/>
      <c r="EJ111" s="784"/>
      <c r="EK111" s="784"/>
      <c r="EL111" s="784"/>
      <c r="EM111" s="784"/>
      <c r="EN111" s="784"/>
      <c r="EO111" s="784"/>
      <c r="EP111" s="784"/>
      <c r="EQ111" s="784"/>
      <c r="ER111" s="784"/>
      <c r="ES111" s="784"/>
      <c r="ET111" s="784"/>
      <c r="EU111" s="784"/>
      <c r="EV111" s="784"/>
      <c r="EW111" s="784"/>
      <c r="EX111" s="784"/>
      <c r="EY111" s="784"/>
      <c r="EZ111" s="784"/>
      <c r="FA111" s="784"/>
      <c r="FB111" s="784"/>
      <c r="FC111" s="784"/>
      <c r="FD111" s="784"/>
      <c r="FE111" s="784"/>
      <c r="FF111" s="784"/>
      <c r="FG111" s="784"/>
      <c r="FH111" s="784"/>
      <c r="FI111" s="784"/>
      <c r="FJ111" s="784"/>
      <c r="FK111" s="784"/>
      <c r="FL111" s="784"/>
      <c r="FM111" s="784"/>
      <c r="FN111" s="784"/>
      <c r="FO111" s="784"/>
      <c r="FP111" s="784"/>
      <c r="FQ111" s="784"/>
      <c r="FR111" s="784"/>
      <c r="FS111" s="784"/>
      <c r="FT111" s="784"/>
      <c r="FU111" s="784"/>
      <c r="FV111" s="784"/>
      <c r="FW111" s="784"/>
      <c r="FX111" s="784"/>
      <c r="FY111" s="784"/>
      <c r="FZ111" s="784"/>
      <c r="GA111" s="784"/>
      <c r="GB111" s="784"/>
      <c r="GC111" s="784"/>
      <c r="GD111" s="784"/>
      <c r="GE111" s="784"/>
      <c r="GF111" s="784"/>
      <c r="GG111" s="784"/>
      <c r="GH111" s="784"/>
      <c r="GI111" s="784"/>
      <c r="GJ111" s="784"/>
      <c r="GK111" s="784"/>
      <c r="GL111" s="784"/>
      <c r="GM111" s="784"/>
      <c r="GN111" s="784"/>
    </row>
    <row r="112" spans="3:196" ht="15" customHeight="1">
      <c r="BI112" s="44"/>
      <c r="BJ112" s="44"/>
      <c r="BK112" s="44"/>
      <c r="BL112" s="44"/>
      <c r="BM112" s="44"/>
      <c r="BN112" s="44"/>
      <c r="BO112" s="44"/>
      <c r="BP112" s="44"/>
      <c r="BQ112" s="44"/>
      <c r="BR112" s="44"/>
      <c r="BS112" s="44"/>
      <c r="BT112" s="44"/>
      <c r="BU112" s="44"/>
      <c r="BV112" s="44"/>
      <c r="BW112" s="44"/>
      <c r="BX112" s="44"/>
      <c r="BY112" s="44"/>
      <c r="BZ112" s="44"/>
      <c r="CA112" s="44"/>
      <c r="CB112" s="44"/>
      <c r="CC112" s="44"/>
      <c r="CD112" s="44"/>
      <c r="CE112" s="44"/>
      <c r="CF112" s="44"/>
      <c r="CG112" s="44"/>
      <c r="CH112" s="804"/>
      <c r="CI112" s="804"/>
      <c r="CJ112" s="804"/>
      <c r="CK112" s="804"/>
      <c r="CL112" s="804"/>
      <c r="CM112" s="52"/>
      <c r="CN112" s="52"/>
      <c r="CO112" s="52"/>
      <c r="CP112" s="52"/>
      <c r="CQ112" s="52"/>
      <c r="CR112" s="52"/>
      <c r="CS112" s="44"/>
      <c r="CT112" s="44"/>
      <c r="CU112" s="44"/>
      <c r="CV112" s="44"/>
      <c r="CW112" s="44"/>
      <c r="CX112" s="44"/>
      <c r="CY112" s="784"/>
      <c r="CZ112" s="784"/>
      <c r="DA112" s="784"/>
      <c r="DB112" s="784"/>
      <c r="DC112" s="784"/>
      <c r="DD112" s="784"/>
      <c r="DE112" s="784"/>
      <c r="DF112" s="784"/>
      <c r="DG112" s="784"/>
      <c r="DH112" s="784"/>
      <c r="DI112" s="784"/>
      <c r="DJ112" s="784"/>
      <c r="DK112" s="784"/>
      <c r="DL112" s="784"/>
      <c r="DM112" s="784"/>
      <c r="DN112" s="784"/>
      <c r="DO112" s="784"/>
      <c r="DP112" s="784"/>
      <c r="DQ112" s="784"/>
      <c r="DR112" s="784"/>
      <c r="DS112" s="784"/>
      <c r="DT112" s="784"/>
      <c r="DU112" s="784"/>
      <c r="DV112" s="784"/>
      <c r="DW112" s="784"/>
      <c r="DX112" s="784"/>
      <c r="DY112" s="784"/>
      <c r="DZ112" s="784"/>
      <c r="EA112" s="784"/>
      <c r="EB112" s="784"/>
      <c r="EC112" s="784"/>
      <c r="ED112" s="784"/>
      <c r="EE112" s="784"/>
      <c r="EF112" s="784"/>
      <c r="EG112" s="784"/>
      <c r="EH112" s="784"/>
      <c r="EI112" s="784"/>
      <c r="EJ112" s="784"/>
      <c r="EK112" s="784"/>
      <c r="EL112" s="784"/>
      <c r="EM112" s="784"/>
      <c r="EN112" s="784"/>
      <c r="EO112" s="784"/>
      <c r="EP112" s="784"/>
      <c r="EQ112" s="784"/>
      <c r="ER112" s="784"/>
      <c r="ES112" s="784"/>
      <c r="ET112" s="784"/>
      <c r="EU112" s="784"/>
      <c r="EV112" s="784"/>
      <c r="EW112" s="784"/>
      <c r="EX112" s="784"/>
      <c r="EY112" s="784"/>
      <c r="EZ112" s="784"/>
      <c r="FA112" s="784"/>
      <c r="FB112" s="784"/>
      <c r="FC112" s="784"/>
      <c r="FD112" s="784"/>
      <c r="FE112" s="784"/>
      <c r="FF112" s="784"/>
      <c r="FG112" s="784"/>
      <c r="FH112" s="784"/>
      <c r="FI112" s="784"/>
      <c r="FJ112" s="784"/>
      <c r="FK112" s="784"/>
      <c r="FL112" s="784"/>
      <c r="FM112" s="784"/>
      <c r="FN112" s="784"/>
      <c r="FO112" s="784"/>
      <c r="FP112" s="784"/>
      <c r="FQ112" s="784"/>
      <c r="FR112" s="784"/>
      <c r="FS112" s="784"/>
      <c r="FT112" s="784"/>
      <c r="FU112" s="784"/>
      <c r="FV112" s="784"/>
      <c r="FW112" s="784"/>
      <c r="FX112" s="784"/>
      <c r="FY112" s="784"/>
      <c r="FZ112" s="784"/>
      <c r="GA112" s="784"/>
      <c r="GB112" s="784"/>
      <c r="GC112" s="784"/>
      <c r="GD112" s="784"/>
      <c r="GE112" s="784"/>
      <c r="GF112" s="784"/>
      <c r="GG112" s="784"/>
      <c r="GH112" s="784"/>
      <c r="GI112" s="784"/>
      <c r="GJ112" s="784"/>
      <c r="GK112" s="784"/>
      <c r="GL112" s="784"/>
      <c r="GM112" s="784"/>
      <c r="GN112" s="784"/>
    </row>
    <row r="113" spans="61:196" ht="15" customHeight="1">
      <c r="BI113" s="44"/>
      <c r="BJ113" s="44"/>
      <c r="BK113" s="44"/>
      <c r="BL113" s="44"/>
      <c r="BM113" s="44"/>
      <c r="BN113" s="44"/>
      <c r="BO113" s="44"/>
      <c r="BP113" s="44"/>
      <c r="BQ113" s="44"/>
      <c r="BR113" s="44"/>
      <c r="BS113" s="44"/>
      <c r="BT113" s="44"/>
      <c r="BU113" s="44"/>
      <c r="BV113" s="44"/>
      <c r="BW113" s="44"/>
      <c r="BX113" s="44"/>
      <c r="BY113" s="44"/>
      <c r="BZ113" s="44"/>
      <c r="CA113" s="44"/>
      <c r="CB113" s="44"/>
      <c r="CC113" s="44"/>
      <c r="CD113" s="44"/>
      <c r="CE113" s="44"/>
      <c r="CF113" s="44"/>
      <c r="CG113" s="44"/>
      <c r="CH113" s="804"/>
      <c r="CI113" s="804"/>
      <c r="CJ113" s="804"/>
      <c r="CK113" s="804"/>
      <c r="CL113" s="804"/>
      <c r="CM113" s="804"/>
      <c r="CN113" s="52"/>
      <c r="CO113" s="52"/>
      <c r="CP113" s="52"/>
      <c r="CQ113" s="52"/>
      <c r="CR113" s="52"/>
      <c r="CS113" s="44"/>
      <c r="CT113" s="44"/>
      <c r="CU113" s="44"/>
      <c r="CV113" s="44"/>
      <c r="CW113" s="44"/>
      <c r="CX113" s="44"/>
      <c r="CY113" s="784"/>
      <c r="CZ113" s="784"/>
      <c r="DA113" s="784"/>
      <c r="DB113" s="784"/>
      <c r="DC113" s="784"/>
      <c r="DD113" s="784"/>
      <c r="DE113" s="784"/>
      <c r="DF113" s="784"/>
      <c r="DG113" s="784"/>
      <c r="DH113" s="784"/>
      <c r="DI113" s="784"/>
      <c r="DJ113" s="784"/>
      <c r="DK113" s="784"/>
      <c r="DL113" s="784"/>
      <c r="DM113" s="784"/>
      <c r="DN113" s="784"/>
      <c r="DO113" s="784"/>
      <c r="DP113" s="784"/>
      <c r="DQ113" s="784"/>
      <c r="DR113" s="784"/>
      <c r="DS113" s="784"/>
      <c r="DT113" s="784"/>
      <c r="DU113" s="784"/>
      <c r="DV113" s="784"/>
      <c r="DW113" s="784"/>
      <c r="DX113" s="784"/>
      <c r="DY113" s="784"/>
      <c r="DZ113" s="784"/>
      <c r="EA113" s="784"/>
      <c r="EB113" s="784"/>
      <c r="EC113" s="784"/>
      <c r="ED113" s="784"/>
      <c r="EE113" s="784"/>
      <c r="EF113" s="784"/>
      <c r="EG113" s="784"/>
      <c r="EH113" s="784"/>
      <c r="EI113" s="784"/>
      <c r="EJ113" s="784"/>
      <c r="EK113" s="784"/>
      <c r="EL113" s="784"/>
      <c r="EM113" s="784"/>
      <c r="EN113" s="784"/>
      <c r="EO113" s="784"/>
      <c r="EP113" s="784"/>
      <c r="EQ113" s="784"/>
      <c r="ER113" s="784"/>
      <c r="ES113" s="784"/>
      <c r="ET113" s="784"/>
      <c r="EU113" s="784"/>
      <c r="EV113" s="784"/>
      <c r="EW113" s="784"/>
      <c r="EX113" s="784"/>
      <c r="EY113" s="784"/>
      <c r="EZ113" s="784"/>
      <c r="FA113" s="784"/>
      <c r="FB113" s="784"/>
      <c r="FC113" s="784"/>
      <c r="FD113" s="784"/>
      <c r="FE113" s="784"/>
      <c r="FF113" s="784"/>
      <c r="FG113" s="784"/>
      <c r="FH113" s="784"/>
      <c r="FI113" s="784"/>
      <c r="FJ113" s="784"/>
      <c r="FK113" s="784"/>
      <c r="FL113" s="784"/>
      <c r="FM113" s="784"/>
      <c r="FN113" s="784"/>
      <c r="FO113" s="784"/>
      <c r="FP113" s="784"/>
      <c r="FQ113" s="784"/>
      <c r="FR113" s="784"/>
      <c r="FS113" s="784"/>
      <c r="FT113" s="784"/>
      <c r="FU113" s="784"/>
      <c r="FV113" s="784"/>
      <c r="FW113" s="784"/>
      <c r="FX113" s="784"/>
      <c r="FY113" s="784"/>
      <c r="FZ113" s="784"/>
      <c r="GA113" s="784"/>
      <c r="GB113" s="784"/>
      <c r="GC113" s="784"/>
      <c r="GD113" s="784"/>
      <c r="GE113" s="784"/>
      <c r="GF113" s="784"/>
      <c r="GG113" s="784"/>
      <c r="GH113" s="784"/>
      <c r="GI113" s="784"/>
      <c r="GJ113" s="784"/>
      <c r="GK113" s="784"/>
      <c r="GL113" s="784"/>
      <c r="GM113" s="784"/>
      <c r="GN113" s="784"/>
    </row>
    <row r="114" spans="61:196" ht="15" customHeight="1">
      <c r="BI114" s="44"/>
      <c r="BJ114" s="44"/>
      <c r="BK114" s="44"/>
      <c r="BL114" s="44"/>
      <c r="BM114" s="44"/>
      <c r="BN114" s="44"/>
      <c r="BO114" s="44"/>
      <c r="BP114" s="44"/>
      <c r="BQ114" s="44"/>
      <c r="BR114" s="44"/>
      <c r="BS114" s="44"/>
      <c r="BT114" s="44"/>
      <c r="BU114" s="44"/>
      <c r="BV114" s="44"/>
      <c r="BW114" s="44"/>
      <c r="BX114" s="44"/>
      <c r="BY114" s="44"/>
      <c r="BZ114" s="44"/>
      <c r="CA114" s="44"/>
      <c r="CB114" s="44"/>
      <c r="CC114" s="44"/>
      <c r="CD114" s="44"/>
      <c r="CE114" s="804"/>
      <c r="CF114" s="804"/>
      <c r="CG114" s="804"/>
      <c r="CH114" s="804"/>
      <c r="CI114" s="804"/>
      <c r="CJ114" s="804"/>
      <c r="CK114" s="804"/>
      <c r="CL114" s="804"/>
      <c r="CM114" s="804"/>
      <c r="CN114" s="52"/>
      <c r="CO114" s="52"/>
      <c r="CP114" s="52"/>
      <c r="CQ114" s="52"/>
      <c r="CR114" s="52"/>
      <c r="CS114" s="44"/>
      <c r="CT114" s="44"/>
      <c r="CU114" s="44"/>
      <c r="CV114" s="44"/>
      <c r="CW114" s="44"/>
      <c r="CX114" s="44"/>
      <c r="CY114" s="784"/>
      <c r="CZ114" s="784"/>
      <c r="DA114" s="784"/>
      <c r="DB114" s="784"/>
      <c r="DC114" s="784"/>
      <c r="DD114" s="784"/>
      <c r="DE114" s="784"/>
      <c r="DF114" s="784"/>
      <c r="DG114" s="784"/>
      <c r="DH114" s="784"/>
      <c r="DI114" s="784"/>
      <c r="DJ114" s="784"/>
      <c r="DK114" s="784"/>
      <c r="DL114" s="784"/>
      <c r="DM114" s="784"/>
      <c r="DN114" s="784"/>
      <c r="DO114" s="784"/>
      <c r="DP114" s="784"/>
      <c r="DQ114" s="784"/>
      <c r="DR114" s="784"/>
      <c r="DS114" s="784"/>
      <c r="DT114" s="784"/>
      <c r="DU114" s="784"/>
      <c r="DV114" s="784"/>
      <c r="DW114" s="784"/>
      <c r="DX114" s="784"/>
      <c r="DY114" s="784"/>
      <c r="DZ114" s="784"/>
      <c r="EA114" s="784"/>
      <c r="EB114" s="784"/>
      <c r="EC114" s="784"/>
      <c r="ED114" s="784"/>
      <c r="EE114" s="784"/>
      <c r="EF114" s="784"/>
      <c r="EG114" s="784"/>
      <c r="EH114" s="784"/>
      <c r="EI114" s="784"/>
      <c r="EJ114" s="784"/>
      <c r="EK114" s="784"/>
      <c r="EL114" s="784"/>
      <c r="EM114" s="784"/>
      <c r="EN114" s="784"/>
      <c r="EO114" s="784"/>
      <c r="EP114" s="784"/>
      <c r="EQ114" s="784"/>
      <c r="ER114" s="784"/>
      <c r="ES114" s="784"/>
      <c r="ET114" s="784"/>
      <c r="EU114" s="784"/>
      <c r="EV114" s="784"/>
      <c r="EW114" s="784"/>
      <c r="EX114" s="784"/>
      <c r="EY114" s="784"/>
      <c r="EZ114" s="784"/>
      <c r="FA114" s="784"/>
      <c r="FB114" s="784"/>
      <c r="FC114" s="784"/>
      <c r="FD114" s="784"/>
      <c r="FE114" s="784"/>
      <c r="FF114" s="784"/>
      <c r="FG114" s="784"/>
      <c r="FH114" s="784"/>
      <c r="FI114" s="784"/>
      <c r="FJ114" s="784"/>
      <c r="FK114" s="784"/>
      <c r="FL114" s="784"/>
      <c r="FM114" s="784"/>
      <c r="FN114" s="784"/>
      <c r="FO114" s="784"/>
      <c r="FP114" s="784"/>
      <c r="FQ114" s="784"/>
      <c r="FR114" s="784"/>
      <c r="FS114" s="784"/>
      <c r="FT114" s="784"/>
      <c r="FU114" s="784"/>
      <c r="FV114" s="784"/>
      <c r="FW114" s="784"/>
      <c r="FX114" s="784"/>
      <c r="FY114" s="784"/>
      <c r="FZ114" s="784"/>
      <c r="GA114" s="784"/>
      <c r="GB114" s="784"/>
      <c r="GC114" s="784"/>
      <c r="GD114" s="784"/>
      <c r="GE114" s="784"/>
      <c r="GF114" s="784"/>
      <c r="GG114" s="784"/>
      <c r="GH114" s="784"/>
      <c r="GI114" s="784"/>
      <c r="GJ114" s="784"/>
      <c r="GK114" s="784"/>
      <c r="GL114" s="784"/>
      <c r="GM114" s="784"/>
      <c r="GN114" s="784"/>
    </row>
    <row r="115" spans="61:196" ht="15" customHeight="1">
      <c r="BI115" s="44"/>
      <c r="BJ115" s="44"/>
      <c r="BK115" s="44"/>
      <c r="BL115" s="44"/>
      <c r="BM115" s="44"/>
      <c r="BN115" s="44"/>
      <c r="BO115" s="44"/>
      <c r="BP115" s="44"/>
      <c r="BQ115" s="44"/>
      <c r="BR115" s="44"/>
      <c r="BS115" s="44"/>
      <c r="BT115" s="44"/>
      <c r="BU115" s="44"/>
      <c r="BV115" s="44"/>
      <c r="BW115" s="44"/>
      <c r="BX115" s="44"/>
      <c r="BY115" s="44"/>
      <c r="BZ115" s="44"/>
      <c r="CA115" s="44"/>
      <c r="CB115" s="44"/>
      <c r="CC115" s="44"/>
      <c r="CD115" s="44"/>
      <c r="CE115" s="804"/>
      <c r="CF115" s="804"/>
      <c r="CG115" s="804"/>
      <c r="CH115" s="804"/>
      <c r="CI115" s="804"/>
      <c r="CJ115" s="804"/>
      <c r="CK115" s="804"/>
      <c r="CL115" s="804"/>
      <c r="CM115" s="804"/>
      <c r="CN115" s="52"/>
      <c r="CO115" s="52"/>
      <c r="CP115" s="52"/>
      <c r="CQ115" s="52"/>
      <c r="CR115" s="52"/>
      <c r="CS115" s="44"/>
      <c r="CT115" s="44"/>
      <c r="CU115" s="44"/>
      <c r="CV115" s="44"/>
      <c r="CW115" s="44"/>
      <c r="CX115" s="44"/>
      <c r="CY115" s="784"/>
      <c r="CZ115" s="784"/>
      <c r="DA115" s="784"/>
      <c r="DB115" s="784"/>
      <c r="DC115" s="784"/>
      <c r="DD115" s="784"/>
      <c r="DE115" s="784"/>
      <c r="DF115" s="784"/>
      <c r="DG115" s="784"/>
      <c r="DH115" s="784"/>
      <c r="DI115" s="784"/>
      <c r="DJ115" s="784"/>
      <c r="DK115" s="784"/>
      <c r="DL115" s="784"/>
      <c r="DM115" s="784"/>
      <c r="DN115" s="784"/>
      <c r="DO115" s="784"/>
      <c r="DP115" s="784"/>
      <c r="DQ115" s="784"/>
      <c r="DR115" s="784"/>
      <c r="DS115" s="784"/>
      <c r="DT115" s="784"/>
      <c r="DU115" s="784"/>
      <c r="DV115" s="784"/>
      <c r="DW115" s="784"/>
      <c r="DX115" s="784"/>
      <c r="DY115" s="784"/>
      <c r="DZ115" s="784"/>
      <c r="EA115" s="784"/>
      <c r="EB115" s="784"/>
      <c r="EC115" s="784"/>
      <c r="ED115" s="784"/>
      <c r="EE115" s="784"/>
      <c r="EF115" s="784"/>
      <c r="EG115" s="784"/>
      <c r="EH115" s="784"/>
      <c r="EI115" s="784"/>
      <c r="EJ115" s="784"/>
      <c r="EK115" s="784"/>
      <c r="EL115" s="784"/>
      <c r="EM115" s="784"/>
      <c r="EN115" s="784"/>
      <c r="EO115" s="784"/>
      <c r="EP115" s="784"/>
      <c r="EQ115" s="784"/>
      <c r="ER115" s="784"/>
      <c r="ES115" s="784"/>
      <c r="ET115" s="784"/>
      <c r="EU115" s="784"/>
      <c r="EV115" s="784"/>
      <c r="EW115" s="784"/>
      <c r="EX115" s="784"/>
      <c r="EY115" s="784"/>
      <c r="EZ115" s="784"/>
      <c r="FA115" s="784"/>
      <c r="FB115" s="784"/>
      <c r="FC115" s="784"/>
      <c r="FD115" s="784"/>
      <c r="FE115" s="784"/>
      <c r="FF115" s="784"/>
      <c r="FG115" s="784"/>
      <c r="FH115" s="784"/>
      <c r="FI115" s="784"/>
      <c r="FJ115" s="784"/>
      <c r="FK115" s="784"/>
      <c r="FL115" s="784"/>
      <c r="FM115" s="784"/>
      <c r="FN115" s="784"/>
      <c r="FO115" s="784"/>
      <c r="FP115" s="784"/>
      <c r="FQ115" s="784"/>
      <c r="FR115" s="784"/>
      <c r="FS115" s="784"/>
      <c r="FT115" s="784"/>
      <c r="FU115" s="784"/>
      <c r="FV115" s="784"/>
      <c r="FW115" s="784"/>
      <c r="FX115" s="784"/>
      <c r="FY115" s="784"/>
      <c r="FZ115" s="784"/>
      <c r="GA115" s="784"/>
      <c r="GB115" s="784"/>
      <c r="GC115" s="784"/>
      <c r="GD115" s="784"/>
      <c r="GE115" s="784"/>
      <c r="GF115" s="784"/>
      <c r="GG115" s="784"/>
      <c r="GH115" s="784"/>
      <c r="GI115" s="784"/>
      <c r="GJ115" s="784"/>
      <c r="GK115" s="784"/>
      <c r="GL115" s="784"/>
      <c r="GM115" s="784"/>
      <c r="GN115" s="784"/>
    </row>
    <row r="116" spans="61:196" ht="15" customHeight="1">
      <c r="BI116" s="44"/>
      <c r="BJ116" s="44"/>
      <c r="BK116" s="44"/>
      <c r="BL116" s="44"/>
      <c r="BM116" s="44"/>
      <c r="BN116" s="44"/>
      <c r="BO116" s="44"/>
      <c r="BP116" s="44"/>
      <c r="BQ116" s="44"/>
      <c r="BR116" s="44"/>
      <c r="BS116" s="44"/>
      <c r="BT116" s="44"/>
      <c r="BU116" s="44"/>
      <c r="BV116" s="44"/>
      <c r="BW116" s="44"/>
      <c r="BX116" s="44"/>
      <c r="BY116" s="44"/>
      <c r="BZ116" s="44"/>
      <c r="CA116" s="44"/>
      <c r="CB116" s="44"/>
      <c r="CC116" s="44"/>
      <c r="CD116" s="44"/>
      <c r="CE116" s="804"/>
      <c r="CF116" s="804"/>
      <c r="CG116" s="804"/>
      <c r="CH116" s="804"/>
      <c r="CI116" s="804"/>
      <c r="CJ116" s="804"/>
      <c r="CK116" s="804"/>
      <c r="CL116" s="804"/>
      <c r="CM116" s="804"/>
      <c r="CN116" s="52"/>
      <c r="CO116" s="52"/>
      <c r="CP116" s="52"/>
      <c r="CQ116" s="52"/>
      <c r="CR116" s="52"/>
      <c r="CS116" s="44"/>
      <c r="CT116" s="44"/>
      <c r="CU116" s="44"/>
      <c r="CV116" s="44"/>
      <c r="CW116" s="44"/>
      <c r="CX116" s="44"/>
      <c r="CY116" s="784"/>
      <c r="CZ116" s="784"/>
      <c r="DA116" s="784"/>
      <c r="DB116" s="784"/>
      <c r="DC116" s="784"/>
      <c r="DD116" s="784"/>
      <c r="DE116" s="784"/>
      <c r="DF116" s="784"/>
      <c r="DG116" s="784"/>
      <c r="DH116" s="784"/>
      <c r="DI116" s="784"/>
      <c r="DJ116" s="784"/>
      <c r="DK116" s="784"/>
      <c r="DL116" s="784"/>
      <c r="DM116" s="784"/>
      <c r="DN116" s="784"/>
      <c r="DO116" s="784"/>
      <c r="DP116" s="784"/>
      <c r="DQ116" s="784"/>
      <c r="DR116" s="784"/>
      <c r="DS116" s="784"/>
      <c r="DT116" s="784"/>
      <c r="DU116" s="784"/>
      <c r="DV116" s="784"/>
      <c r="DW116" s="784"/>
      <c r="DX116" s="784"/>
      <c r="DY116" s="784"/>
      <c r="DZ116" s="784"/>
      <c r="EA116" s="784"/>
      <c r="EB116" s="784"/>
      <c r="EC116" s="784"/>
      <c r="ED116" s="784"/>
      <c r="EE116" s="784"/>
      <c r="EF116" s="784"/>
      <c r="EG116" s="784"/>
      <c r="EH116" s="784"/>
      <c r="EI116" s="784"/>
      <c r="EJ116" s="784"/>
      <c r="EK116" s="784"/>
      <c r="EL116" s="784"/>
      <c r="EM116" s="784"/>
      <c r="EN116" s="784"/>
      <c r="EO116" s="784"/>
      <c r="EP116" s="784"/>
      <c r="EQ116" s="784"/>
      <c r="ER116" s="784"/>
      <c r="ES116" s="784"/>
      <c r="ET116" s="784"/>
      <c r="EU116" s="784"/>
      <c r="EV116" s="784"/>
      <c r="EW116" s="784"/>
      <c r="EX116" s="784"/>
      <c r="EY116" s="784"/>
      <c r="EZ116" s="784"/>
      <c r="FA116" s="784"/>
      <c r="FB116" s="784"/>
      <c r="FC116" s="784"/>
      <c r="FD116" s="784"/>
      <c r="FE116" s="784"/>
      <c r="FF116" s="784"/>
      <c r="FG116" s="784"/>
      <c r="FH116" s="784"/>
      <c r="FI116" s="784"/>
      <c r="FJ116" s="784"/>
      <c r="FK116" s="784"/>
      <c r="FL116" s="784"/>
      <c r="FM116" s="784"/>
      <c r="FN116" s="784"/>
      <c r="FO116" s="784"/>
      <c r="FP116" s="784"/>
      <c r="FQ116" s="784"/>
      <c r="FR116" s="784"/>
      <c r="FS116" s="784"/>
      <c r="FT116" s="784"/>
      <c r="FU116" s="784"/>
      <c r="FV116" s="784"/>
      <c r="FW116" s="784"/>
      <c r="FX116" s="784"/>
      <c r="FY116" s="784"/>
      <c r="FZ116" s="784"/>
      <c r="GA116" s="784"/>
      <c r="GB116" s="784"/>
      <c r="GC116" s="784"/>
      <c r="GD116" s="784"/>
      <c r="GE116" s="784"/>
      <c r="GF116" s="784"/>
      <c r="GG116" s="784"/>
      <c r="GH116" s="784"/>
      <c r="GI116" s="784"/>
      <c r="GJ116" s="784"/>
      <c r="GK116" s="784"/>
      <c r="GL116" s="784"/>
      <c r="GM116" s="784"/>
      <c r="GN116" s="784"/>
    </row>
    <row r="117" spans="61:196" ht="15" customHeight="1">
      <c r="BI117" s="44"/>
      <c r="BJ117" s="44"/>
      <c r="BK117" s="44"/>
      <c r="BL117" s="44"/>
      <c r="BM117" s="44"/>
      <c r="BN117" s="44"/>
      <c r="BO117" s="44"/>
      <c r="BP117" s="44"/>
      <c r="BQ117" s="44"/>
      <c r="BR117" s="44"/>
      <c r="BS117" s="44"/>
      <c r="BT117" s="44"/>
      <c r="BU117" s="44"/>
      <c r="BV117" s="44"/>
      <c r="BW117" s="44"/>
      <c r="BX117" s="44"/>
      <c r="BY117" s="44"/>
      <c r="BZ117" s="44"/>
      <c r="CA117" s="44"/>
      <c r="CB117" s="44"/>
      <c r="CC117" s="44"/>
      <c r="CD117" s="44"/>
      <c r="CE117" s="804"/>
      <c r="CF117" s="804"/>
      <c r="CG117" s="804"/>
      <c r="CH117" s="804"/>
      <c r="CI117" s="804"/>
      <c r="CJ117" s="804"/>
      <c r="CK117" s="804"/>
      <c r="CL117" s="804"/>
      <c r="CM117" s="804"/>
      <c r="CN117" s="52"/>
      <c r="CO117" s="52"/>
      <c r="CP117" s="52"/>
      <c r="CQ117" s="52"/>
      <c r="CR117" s="52"/>
      <c r="CS117" s="44"/>
      <c r="CT117" s="44"/>
      <c r="CU117" s="44"/>
      <c r="CV117" s="44"/>
      <c r="CW117" s="44"/>
      <c r="CX117" s="44"/>
      <c r="CY117" s="784"/>
      <c r="CZ117" s="784"/>
      <c r="DA117" s="784"/>
      <c r="DB117" s="784"/>
      <c r="DC117" s="784"/>
      <c r="DD117" s="784"/>
      <c r="DE117" s="784"/>
      <c r="DF117" s="784"/>
      <c r="DG117" s="784"/>
      <c r="DH117" s="784"/>
      <c r="DI117" s="784"/>
      <c r="DJ117" s="784"/>
      <c r="DK117" s="784"/>
      <c r="DL117" s="784"/>
      <c r="DM117" s="784"/>
      <c r="DN117" s="784"/>
      <c r="DO117" s="784"/>
      <c r="DP117" s="784"/>
      <c r="DQ117" s="784"/>
      <c r="DR117" s="784"/>
      <c r="DS117" s="784"/>
      <c r="DT117" s="784"/>
      <c r="DU117" s="784"/>
      <c r="DV117" s="784"/>
      <c r="DW117" s="784"/>
      <c r="DX117" s="784"/>
      <c r="DY117" s="784"/>
      <c r="DZ117" s="784"/>
      <c r="EA117" s="784"/>
      <c r="EB117" s="784"/>
      <c r="EC117" s="784"/>
      <c r="ED117" s="784"/>
      <c r="EE117" s="784"/>
      <c r="EF117" s="784"/>
      <c r="EG117" s="784"/>
      <c r="EH117" s="784"/>
      <c r="EI117" s="784"/>
      <c r="EJ117" s="784"/>
      <c r="EK117" s="784"/>
      <c r="EL117" s="784"/>
      <c r="EM117" s="784"/>
      <c r="EN117" s="784"/>
      <c r="EO117" s="784"/>
      <c r="EP117" s="784"/>
      <c r="EQ117" s="784"/>
      <c r="ER117" s="784"/>
      <c r="ES117" s="784"/>
      <c r="ET117" s="784"/>
      <c r="EU117" s="784"/>
      <c r="EV117" s="784"/>
      <c r="EW117" s="784"/>
      <c r="EX117" s="784"/>
      <c r="EY117" s="784"/>
      <c r="EZ117" s="784"/>
      <c r="FA117" s="784"/>
      <c r="FB117" s="784"/>
      <c r="FC117" s="784"/>
      <c r="FD117" s="784"/>
      <c r="FE117" s="784"/>
      <c r="FF117" s="784"/>
      <c r="FG117" s="784"/>
      <c r="FH117" s="784"/>
      <c r="FI117" s="784"/>
      <c r="FJ117" s="784"/>
      <c r="FK117" s="784"/>
      <c r="FL117" s="784"/>
      <c r="FM117" s="784"/>
      <c r="FN117" s="784"/>
      <c r="FO117" s="784"/>
      <c r="FP117" s="784"/>
      <c r="FQ117" s="784"/>
      <c r="FR117" s="784"/>
      <c r="FS117" s="784"/>
      <c r="FT117" s="784"/>
      <c r="FU117" s="784"/>
      <c r="FV117" s="784"/>
      <c r="FW117" s="784"/>
      <c r="FX117" s="784"/>
      <c r="FY117" s="784"/>
      <c r="FZ117" s="784"/>
      <c r="GA117" s="784"/>
      <c r="GB117" s="784"/>
      <c r="GC117" s="784"/>
      <c r="GD117" s="784"/>
      <c r="GE117" s="784"/>
      <c r="GF117" s="784"/>
      <c r="GG117" s="784"/>
      <c r="GH117" s="784"/>
      <c r="GI117" s="784"/>
      <c r="GJ117" s="784"/>
      <c r="GK117" s="784"/>
      <c r="GL117" s="784"/>
      <c r="GM117" s="784"/>
      <c r="GN117" s="784"/>
    </row>
    <row r="118" spans="61:196" ht="15" customHeight="1">
      <c r="BI118" s="44"/>
      <c r="BJ118" s="44"/>
      <c r="BK118" s="44"/>
      <c r="BL118" s="44"/>
      <c r="BM118" s="44"/>
      <c r="BN118" s="44"/>
      <c r="BO118" s="44"/>
      <c r="BP118" s="44"/>
      <c r="BQ118" s="44"/>
      <c r="BR118" s="44"/>
      <c r="BS118" s="44"/>
      <c r="BT118" s="44"/>
      <c r="BU118" s="44"/>
      <c r="BV118" s="44"/>
      <c r="BW118" s="44"/>
      <c r="BX118" s="44"/>
      <c r="BY118" s="44"/>
      <c r="BZ118" s="44"/>
      <c r="CA118" s="44"/>
      <c r="CB118" s="44"/>
      <c r="CC118" s="44"/>
      <c r="CD118" s="44"/>
      <c r="CE118" s="804"/>
      <c r="CF118" s="804"/>
      <c r="CG118" s="804"/>
      <c r="CH118" s="804"/>
      <c r="CI118" s="804"/>
      <c r="CJ118" s="804"/>
      <c r="CK118" s="804"/>
      <c r="CL118" s="804"/>
      <c r="CM118" s="804"/>
      <c r="CN118" s="52"/>
      <c r="CO118" s="52"/>
      <c r="CP118" s="52"/>
      <c r="CQ118" s="52"/>
      <c r="CR118" s="52"/>
      <c r="CS118" s="44"/>
      <c r="CT118" s="44"/>
      <c r="CU118" s="44"/>
      <c r="CV118" s="44"/>
      <c r="CW118" s="44"/>
      <c r="CX118" s="44"/>
      <c r="CY118" s="784"/>
      <c r="CZ118" s="784"/>
      <c r="DA118" s="784"/>
      <c r="DB118" s="784"/>
      <c r="DC118" s="784"/>
      <c r="DD118" s="784"/>
      <c r="DE118" s="784"/>
      <c r="DF118" s="784"/>
      <c r="DG118" s="784"/>
      <c r="DH118" s="784"/>
      <c r="DI118" s="784"/>
      <c r="DJ118" s="784"/>
      <c r="DK118" s="784"/>
      <c r="DL118" s="784"/>
      <c r="DM118" s="784"/>
      <c r="DN118" s="784"/>
      <c r="DO118" s="784"/>
      <c r="DP118" s="784"/>
      <c r="DQ118" s="784"/>
      <c r="DR118" s="784"/>
      <c r="DS118" s="784"/>
      <c r="DT118" s="784"/>
      <c r="DU118" s="784"/>
      <c r="DV118" s="784"/>
      <c r="DW118" s="784"/>
      <c r="DX118" s="784"/>
      <c r="DY118" s="784"/>
      <c r="DZ118" s="784"/>
      <c r="EA118" s="784"/>
      <c r="EB118" s="784"/>
      <c r="EC118" s="784"/>
      <c r="ED118" s="784"/>
      <c r="EE118" s="784"/>
      <c r="EF118" s="784"/>
      <c r="EG118" s="784"/>
      <c r="EH118" s="784"/>
      <c r="EI118" s="784"/>
      <c r="EJ118" s="784"/>
      <c r="EK118" s="784"/>
      <c r="EL118" s="784"/>
      <c r="EM118" s="784"/>
      <c r="EN118" s="784"/>
      <c r="EO118" s="784"/>
      <c r="EP118" s="784"/>
      <c r="EQ118" s="784"/>
      <c r="ER118" s="784"/>
      <c r="ES118" s="784"/>
      <c r="ET118" s="784"/>
      <c r="EU118" s="784"/>
      <c r="EV118" s="784"/>
      <c r="EW118" s="784"/>
      <c r="EX118" s="784"/>
      <c r="EY118" s="784"/>
      <c r="EZ118" s="784"/>
      <c r="FA118" s="784"/>
      <c r="FB118" s="784"/>
      <c r="FC118" s="784"/>
      <c r="FD118" s="784"/>
      <c r="FE118" s="784"/>
      <c r="FF118" s="784"/>
      <c r="FG118" s="784"/>
      <c r="FH118" s="784"/>
      <c r="FI118" s="784"/>
      <c r="FJ118" s="784"/>
      <c r="FK118" s="784"/>
      <c r="FL118" s="784"/>
      <c r="FM118" s="784"/>
      <c r="FN118" s="784"/>
      <c r="FO118" s="784"/>
      <c r="FP118" s="784"/>
      <c r="FQ118" s="784"/>
      <c r="FR118" s="784"/>
      <c r="FS118" s="784"/>
      <c r="FT118" s="784"/>
      <c r="FU118" s="784"/>
      <c r="FV118" s="784"/>
      <c r="FW118" s="784"/>
      <c r="FX118" s="784"/>
      <c r="FY118" s="784"/>
      <c r="FZ118" s="784"/>
      <c r="GA118" s="784"/>
      <c r="GB118" s="784"/>
      <c r="GC118" s="784"/>
      <c r="GD118" s="784"/>
      <c r="GE118" s="784"/>
      <c r="GF118" s="784"/>
      <c r="GG118" s="784"/>
      <c r="GH118" s="784"/>
      <c r="GI118" s="784"/>
      <c r="GJ118" s="784"/>
      <c r="GK118" s="784"/>
      <c r="GL118" s="784"/>
      <c r="GM118" s="784"/>
      <c r="GN118" s="784"/>
    </row>
    <row r="119" spans="61:196" ht="15" customHeight="1">
      <c r="BI119" s="44"/>
      <c r="BJ119" s="44"/>
      <c r="BK119" s="44"/>
      <c r="BL119" s="44"/>
      <c r="BM119" s="44"/>
      <c r="BN119" s="44"/>
      <c r="BO119" s="44"/>
      <c r="BP119" s="44"/>
      <c r="BQ119" s="44"/>
      <c r="BR119" s="44"/>
      <c r="BS119" s="44"/>
      <c r="BT119" s="44"/>
      <c r="BU119" s="44"/>
      <c r="BV119" s="44"/>
      <c r="BW119" s="44"/>
      <c r="BX119" s="44"/>
      <c r="BY119" s="44"/>
      <c r="BZ119" s="44"/>
      <c r="CA119" s="44"/>
      <c r="CB119" s="44"/>
      <c r="CC119" s="44"/>
      <c r="CD119" s="44"/>
      <c r="CE119" s="804"/>
      <c r="CF119" s="804"/>
      <c r="CG119" s="804"/>
      <c r="CH119" s="804"/>
      <c r="CI119" s="804"/>
      <c r="CJ119" s="804"/>
      <c r="CK119" s="804"/>
      <c r="CL119" s="804"/>
      <c r="CM119" s="804"/>
      <c r="CN119" s="52"/>
      <c r="CO119" s="52"/>
      <c r="CP119" s="52"/>
      <c r="CQ119" s="52"/>
      <c r="CR119" s="52"/>
      <c r="CS119" s="44"/>
      <c r="CT119" s="44"/>
      <c r="CU119" s="44"/>
      <c r="CV119" s="44"/>
      <c r="CW119" s="44"/>
      <c r="CX119" s="44"/>
      <c r="CY119" s="784"/>
      <c r="CZ119" s="784"/>
      <c r="DA119" s="784"/>
      <c r="DB119" s="784"/>
      <c r="DC119" s="784"/>
      <c r="DD119" s="784"/>
      <c r="DE119" s="784"/>
      <c r="DF119" s="784"/>
      <c r="DG119" s="784"/>
      <c r="DH119" s="784"/>
      <c r="DI119" s="784"/>
      <c r="DJ119" s="784"/>
      <c r="DK119" s="784"/>
      <c r="DL119" s="784"/>
      <c r="DM119" s="784"/>
      <c r="DN119" s="784"/>
      <c r="DO119" s="784"/>
      <c r="DP119" s="784"/>
      <c r="DQ119" s="784"/>
      <c r="DR119" s="784"/>
      <c r="DS119" s="784"/>
      <c r="DT119" s="784"/>
      <c r="DU119" s="784"/>
      <c r="DV119" s="784"/>
      <c r="DW119" s="784"/>
      <c r="DX119" s="784"/>
      <c r="DY119" s="784"/>
      <c r="DZ119" s="784"/>
      <c r="EA119" s="784"/>
      <c r="EB119" s="784"/>
      <c r="EC119" s="784"/>
      <c r="ED119" s="784"/>
      <c r="EE119" s="784"/>
      <c r="EF119" s="784"/>
      <c r="EG119" s="784"/>
      <c r="EH119" s="784"/>
      <c r="EI119" s="784"/>
      <c r="EJ119" s="784"/>
      <c r="EK119" s="784"/>
      <c r="EL119" s="784"/>
      <c r="EM119" s="784"/>
      <c r="EN119" s="784"/>
      <c r="EO119" s="784"/>
      <c r="EP119" s="784"/>
      <c r="EQ119" s="784"/>
      <c r="ER119" s="784"/>
      <c r="ES119" s="784"/>
      <c r="ET119" s="784"/>
      <c r="EU119" s="784"/>
      <c r="EV119" s="784"/>
      <c r="EW119" s="784"/>
      <c r="EX119" s="784"/>
      <c r="EY119" s="784"/>
      <c r="EZ119" s="784"/>
      <c r="FA119" s="784"/>
      <c r="FB119" s="784"/>
      <c r="FC119" s="784"/>
      <c r="FD119" s="784"/>
      <c r="FE119" s="784"/>
      <c r="FF119" s="784"/>
      <c r="FG119" s="784"/>
      <c r="FH119" s="784"/>
      <c r="FI119" s="784"/>
      <c r="FJ119" s="784"/>
      <c r="FK119" s="784"/>
      <c r="FL119" s="784"/>
      <c r="FM119" s="784"/>
      <c r="FN119" s="784"/>
      <c r="FO119" s="784"/>
      <c r="FP119" s="784"/>
      <c r="FQ119" s="784"/>
      <c r="FR119" s="784"/>
      <c r="FS119" s="784"/>
      <c r="FT119" s="784"/>
      <c r="FU119" s="784"/>
      <c r="FV119" s="784"/>
      <c r="FW119" s="784"/>
      <c r="FX119" s="784"/>
      <c r="FY119" s="784"/>
      <c r="FZ119" s="784"/>
      <c r="GA119" s="784"/>
      <c r="GB119" s="784"/>
      <c r="GC119" s="784"/>
      <c r="GD119" s="784"/>
      <c r="GE119" s="784"/>
      <c r="GF119" s="784"/>
      <c r="GG119" s="784"/>
      <c r="GH119" s="784"/>
      <c r="GI119" s="784"/>
      <c r="GJ119" s="784"/>
      <c r="GK119" s="784"/>
      <c r="GL119" s="784"/>
      <c r="GM119" s="784"/>
      <c r="GN119" s="784"/>
    </row>
    <row r="120" spans="61:196" ht="15" customHeight="1">
      <c r="BI120" s="44"/>
      <c r="BJ120" s="44"/>
      <c r="BK120" s="44"/>
      <c r="BL120" s="44"/>
      <c r="BM120" s="44"/>
      <c r="BN120" s="44"/>
      <c r="BO120" s="44"/>
      <c r="BP120" s="44"/>
      <c r="BQ120" s="44"/>
      <c r="BR120" s="44"/>
      <c r="BS120" s="44"/>
      <c r="BT120" s="44"/>
      <c r="BU120" s="44"/>
      <c r="BV120" s="44"/>
      <c r="BW120" s="44"/>
      <c r="BX120" s="44"/>
      <c r="BY120" s="44"/>
      <c r="BZ120" s="44"/>
      <c r="CA120" s="44"/>
      <c r="CB120" s="44"/>
      <c r="CC120" s="44"/>
      <c r="CD120" s="44"/>
      <c r="CE120" s="804"/>
      <c r="CF120" s="804"/>
      <c r="CG120" s="804"/>
      <c r="CH120" s="804"/>
      <c r="CI120" s="804"/>
      <c r="CJ120" s="804"/>
      <c r="CK120" s="804"/>
      <c r="CL120" s="804"/>
      <c r="CM120" s="804"/>
      <c r="CN120" s="52"/>
      <c r="CO120" s="52"/>
      <c r="CP120" s="52"/>
      <c r="CQ120" s="52"/>
      <c r="CR120" s="52"/>
      <c r="CS120" s="44"/>
      <c r="CT120" s="44"/>
      <c r="CU120" s="44"/>
      <c r="CV120" s="44"/>
      <c r="CW120" s="44"/>
      <c r="CX120" s="44"/>
      <c r="CY120" s="784"/>
      <c r="CZ120" s="784"/>
      <c r="DA120" s="784"/>
      <c r="DB120" s="784"/>
      <c r="DC120" s="784"/>
      <c r="DD120" s="784"/>
      <c r="DE120" s="784"/>
      <c r="DF120" s="784"/>
      <c r="DG120" s="784"/>
      <c r="DH120" s="784"/>
      <c r="DI120" s="784"/>
      <c r="DJ120" s="784"/>
      <c r="DK120" s="784"/>
      <c r="DL120" s="784"/>
      <c r="DM120" s="784"/>
      <c r="DN120" s="784"/>
      <c r="DO120" s="784"/>
      <c r="DP120" s="784"/>
      <c r="DQ120" s="784"/>
      <c r="DR120" s="784"/>
      <c r="DS120" s="784"/>
      <c r="DT120" s="784"/>
      <c r="DU120" s="784"/>
      <c r="DV120" s="784"/>
      <c r="DW120" s="784"/>
      <c r="DX120" s="784"/>
      <c r="DY120" s="784"/>
      <c r="DZ120" s="784"/>
      <c r="EA120" s="784"/>
      <c r="EB120" s="784"/>
      <c r="EC120" s="784"/>
      <c r="ED120" s="784"/>
      <c r="EE120" s="784"/>
      <c r="EF120" s="784"/>
      <c r="EG120" s="784"/>
      <c r="EH120" s="784"/>
      <c r="EI120" s="784"/>
      <c r="EJ120" s="784"/>
      <c r="EK120" s="784"/>
      <c r="EL120" s="784"/>
      <c r="EM120" s="784"/>
      <c r="EN120" s="784"/>
      <c r="EO120" s="784"/>
      <c r="EP120" s="784"/>
      <c r="EQ120" s="784"/>
      <c r="ER120" s="784"/>
      <c r="ES120" s="784"/>
      <c r="ET120" s="784"/>
      <c r="EU120" s="784"/>
      <c r="EV120" s="784"/>
      <c r="EW120" s="784"/>
      <c r="EX120" s="784"/>
      <c r="EY120" s="784"/>
      <c r="EZ120" s="784"/>
      <c r="FA120" s="784"/>
      <c r="FB120" s="784"/>
      <c r="FC120" s="784"/>
      <c r="FD120" s="784"/>
      <c r="FE120" s="784"/>
      <c r="FF120" s="784"/>
      <c r="FG120" s="784"/>
      <c r="FH120" s="784"/>
      <c r="FI120" s="784"/>
      <c r="FJ120" s="784"/>
      <c r="FK120" s="784"/>
      <c r="FL120" s="784"/>
      <c r="FM120" s="784"/>
      <c r="FN120" s="784"/>
      <c r="FO120" s="784"/>
      <c r="FP120" s="784"/>
      <c r="FQ120" s="784"/>
      <c r="FR120" s="784"/>
      <c r="FS120" s="784"/>
      <c r="FT120" s="784"/>
      <c r="FU120" s="784"/>
      <c r="FV120" s="784"/>
      <c r="FW120" s="784"/>
      <c r="FX120" s="784"/>
      <c r="FY120" s="784"/>
      <c r="FZ120" s="784"/>
      <c r="GA120" s="784"/>
      <c r="GB120" s="784"/>
      <c r="GC120" s="784"/>
      <c r="GD120" s="784"/>
      <c r="GE120" s="784"/>
      <c r="GF120" s="784"/>
      <c r="GG120" s="784"/>
      <c r="GH120" s="784"/>
      <c r="GI120" s="784"/>
      <c r="GJ120" s="784"/>
      <c r="GK120" s="784"/>
      <c r="GL120" s="784"/>
      <c r="GM120" s="784"/>
      <c r="GN120" s="784"/>
    </row>
    <row r="121" spans="61:196" ht="15" customHeight="1">
      <c r="BI121" s="44"/>
      <c r="BJ121" s="44"/>
      <c r="BK121" s="44"/>
      <c r="BL121" s="44"/>
      <c r="BM121" s="44"/>
      <c r="BN121" s="44"/>
      <c r="BO121" s="44"/>
      <c r="BP121" s="44"/>
      <c r="BQ121" s="44"/>
      <c r="BR121" s="44"/>
      <c r="BS121" s="44"/>
      <c r="BT121" s="44"/>
      <c r="BU121" s="44"/>
      <c r="BV121" s="44"/>
      <c r="BW121" s="44"/>
      <c r="BX121" s="44"/>
      <c r="BY121" s="44"/>
      <c r="BZ121" s="44"/>
      <c r="CA121" s="44"/>
      <c r="CB121" s="44"/>
      <c r="CC121" s="44"/>
      <c r="CD121" s="44"/>
      <c r="CE121" s="804"/>
      <c r="CF121" s="804"/>
      <c r="CG121" s="804"/>
      <c r="CH121" s="804"/>
      <c r="CI121" s="804"/>
      <c r="CJ121" s="804"/>
      <c r="CK121" s="804"/>
      <c r="CL121" s="804"/>
      <c r="CM121" s="804"/>
      <c r="CN121" s="52"/>
      <c r="CO121" s="52"/>
      <c r="CP121" s="52"/>
      <c r="CQ121" s="52"/>
      <c r="CR121" s="52"/>
      <c r="CS121" s="44"/>
      <c r="CT121" s="44"/>
      <c r="CU121" s="44"/>
      <c r="CV121" s="44"/>
      <c r="CW121" s="44"/>
      <c r="CX121" s="44"/>
      <c r="CY121" s="784"/>
      <c r="CZ121" s="784"/>
      <c r="DA121" s="784"/>
      <c r="DB121" s="784"/>
      <c r="DC121" s="784"/>
      <c r="DD121" s="784"/>
      <c r="DE121" s="784"/>
      <c r="DF121" s="784"/>
      <c r="DG121" s="784"/>
      <c r="DH121" s="784"/>
      <c r="DI121" s="784"/>
      <c r="DJ121" s="784"/>
      <c r="DK121" s="784"/>
      <c r="DL121" s="784"/>
      <c r="DM121" s="784"/>
      <c r="DN121" s="784"/>
      <c r="DO121" s="784"/>
      <c r="DP121" s="784"/>
      <c r="DQ121" s="784"/>
      <c r="DR121" s="784"/>
      <c r="DS121" s="784"/>
      <c r="DT121" s="784"/>
      <c r="DU121" s="784"/>
      <c r="DV121" s="784"/>
      <c r="DW121" s="784"/>
      <c r="DX121" s="784"/>
      <c r="DY121" s="784"/>
      <c r="DZ121" s="784"/>
      <c r="EA121" s="784"/>
      <c r="EB121" s="784"/>
      <c r="EC121" s="784"/>
      <c r="ED121" s="784"/>
      <c r="EE121" s="784"/>
      <c r="EF121" s="784"/>
      <c r="EG121" s="784"/>
      <c r="EH121" s="784"/>
      <c r="EI121" s="784"/>
      <c r="EJ121" s="784"/>
      <c r="EK121" s="784"/>
      <c r="EL121" s="784"/>
      <c r="EM121" s="784"/>
      <c r="EN121" s="784"/>
      <c r="EO121" s="784"/>
      <c r="EP121" s="784"/>
      <c r="EQ121" s="784"/>
      <c r="ER121" s="784"/>
      <c r="ES121" s="784"/>
      <c r="ET121" s="784"/>
      <c r="EU121" s="784"/>
      <c r="EV121" s="784"/>
      <c r="EW121" s="784"/>
      <c r="EX121" s="784"/>
      <c r="EY121" s="784"/>
      <c r="EZ121" s="784"/>
      <c r="FA121" s="784"/>
      <c r="FB121" s="784"/>
      <c r="FC121" s="784"/>
      <c r="FD121" s="784"/>
      <c r="FE121" s="784"/>
      <c r="FF121" s="784"/>
      <c r="FG121" s="784"/>
      <c r="FH121" s="784"/>
      <c r="FI121" s="784"/>
      <c r="FJ121" s="784"/>
      <c r="FK121" s="784"/>
      <c r="FL121" s="784"/>
      <c r="FM121" s="784"/>
      <c r="FN121" s="784"/>
      <c r="FO121" s="784"/>
      <c r="FP121" s="784"/>
      <c r="FQ121" s="784"/>
      <c r="FR121" s="784"/>
      <c r="FS121" s="784"/>
      <c r="FT121" s="784"/>
      <c r="FU121" s="784"/>
      <c r="FV121" s="784"/>
      <c r="FW121" s="784"/>
      <c r="FX121" s="784"/>
      <c r="FY121" s="784"/>
      <c r="FZ121" s="784"/>
      <c r="GA121" s="784"/>
      <c r="GB121" s="784"/>
      <c r="GC121" s="784"/>
      <c r="GD121" s="784"/>
      <c r="GE121" s="784"/>
      <c r="GF121" s="784"/>
      <c r="GG121" s="784"/>
      <c r="GH121" s="784"/>
      <c r="GI121" s="784"/>
      <c r="GJ121" s="784"/>
      <c r="GK121" s="784"/>
      <c r="GL121" s="784"/>
      <c r="GM121" s="784"/>
      <c r="GN121" s="784"/>
    </row>
    <row r="122" spans="61:196" ht="15" customHeight="1">
      <c r="BI122" s="44"/>
      <c r="BJ122" s="44"/>
      <c r="BK122" s="44"/>
      <c r="BL122" s="44"/>
      <c r="BM122" s="44"/>
      <c r="BN122" s="44"/>
      <c r="BO122" s="44"/>
      <c r="BP122" s="44"/>
      <c r="BQ122" s="44"/>
      <c r="BR122" s="44"/>
      <c r="BS122" s="44"/>
      <c r="BT122" s="804"/>
      <c r="BU122" s="804"/>
      <c r="BV122" s="804"/>
      <c r="BW122" s="804"/>
      <c r="BX122" s="804"/>
      <c r="BY122" s="804"/>
      <c r="BZ122" s="804"/>
      <c r="CA122" s="804"/>
      <c r="CB122" s="44"/>
      <c r="CC122" s="44"/>
      <c r="CD122" s="44"/>
      <c r="CE122" s="804"/>
      <c r="CF122" s="804"/>
      <c r="CG122" s="804"/>
      <c r="CH122" s="804"/>
      <c r="CI122" s="804"/>
      <c r="CJ122" s="804"/>
      <c r="CK122" s="804"/>
      <c r="CL122" s="804"/>
      <c r="CM122" s="804"/>
      <c r="CN122" s="52"/>
      <c r="CO122" s="52"/>
      <c r="CP122" s="52"/>
      <c r="CQ122" s="52"/>
      <c r="CR122" s="52"/>
      <c r="CS122" s="44"/>
      <c r="CT122" s="44"/>
      <c r="CU122" s="44"/>
      <c r="CV122" s="44"/>
      <c r="CW122" s="44"/>
      <c r="CX122" s="44"/>
      <c r="CY122" s="784"/>
      <c r="CZ122" s="784"/>
      <c r="DA122" s="784"/>
      <c r="DB122" s="784"/>
      <c r="DC122" s="784"/>
      <c r="DD122" s="784"/>
      <c r="DE122" s="784"/>
      <c r="DF122" s="784"/>
      <c r="DG122" s="784"/>
      <c r="DH122" s="784"/>
      <c r="DI122" s="784"/>
      <c r="DJ122" s="784"/>
      <c r="DK122" s="784"/>
      <c r="DL122" s="784"/>
      <c r="DM122" s="784"/>
      <c r="DN122" s="784"/>
      <c r="DO122" s="784"/>
      <c r="DP122" s="784"/>
      <c r="DQ122" s="784"/>
      <c r="DR122" s="784"/>
      <c r="DS122" s="784"/>
      <c r="DT122" s="784"/>
      <c r="DU122" s="784"/>
      <c r="DV122" s="784"/>
      <c r="DW122" s="784"/>
      <c r="DX122" s="784"/>
      <c r="DY122" s="784"/>
      <c r="DZ122" s="784"/>
      <c r="EA122" s="784"/>
      <c r="EB122" s="784"/>
      <c r="EC122" s="784"/>
      <c r="ED122" s="784"/>
      <c r="EE122" s="784"/>
      <c r="EF122" s="784"/>
      <c r="EG122" s="784"/>
      <c r="EH122" s="784"/>
      <c r="EI122" s="784"/>
      <c r="EJ122" s="784"/>
      <c r="EK122" s="784"/>
      <c r="EL122" s="784"/>
      <c r="EM122" s="784"/>
      <c r="EN122" s="784"/>
      <c r="EO122" s="784"/>
      <c r="EP122" s="784"/>
      <c r="EQ122" s="784"/>
      <c r="ER122" s="784"/>
      <c r="ES122" s="784"/>
      <c r="ET122" s="784"/>
      <c r="EU122" s="784"/>
      <c r="EV122" s="784"/>
      <c r="EW122" s="784"/>
      <c r="EX122" s="784"/>
      <c r="EY122" s="784"/>
      <c r="EZ122" s="784"/>
      <c r="FA122" s="784"/>
      <c r="FB122" s="784"/>
      <c r="FC122" s="784"/>
      <c r="FD122" s="784"/>
      <c r="FE122" s="784"/>
      <c r="FF122" s="784"/>
      <c r="FG122" s="784"/>
      <c r="FH122" s="784"/>
      <c r="FI122" s="784"/>
      <c r="FJ122" s="784"/>
      <c r="FK122" s="784"/>
      <c r="FL122" s="784"/>
      <c r="FM122" s="784"/>
      <c r="FN122" s="784"/>
      <c r="FO122" s="784"/>
      <c r="FP122" s="784"/>
      <c r="FQ122" s="784"/>
      <c r="FR122" s="784"/>
      <c r="FS122" s="784"/>
      <c r="FT122" s="784"/>
      <c r="FU122" s="784"/>
      <c r="FV122" s="784"/>
      <c r="FW122" s="784"/>
      <c r="FX122" s="784"/>
      <c r="FY122" s="784"/>
      <c r="FZ122" s="784"/>
      <c r="GA122" s="784"/>
      <c r="GB122" s="784"/>
      <c r="GC122" s="784"/>
      <c r="GD122" s="784"/>
      <c r="GE122" s="784"/>
      <c r="GF122" s="784"/>
      <c r="GG122" s="784"/>
      <c r="GH122" s="784"/>
      <c r="GI122" s="784"/>
      <c r="GJ122" s="784"/>
      <c r="GK122" s="784"/>
      <c r="GL122" s="784"/>
      <c r="GM122" s="784"/>
      <c r="GN122" s="784"/>
    </row>
    <row r="123" spans="61:196" ht="15" customHeight="1">
      <c r="BI123" s="44"/>
      <c r="BJ123" s="44"/>
      <c r="BK123" s="44"/>
      <c r="BL123" s="44"/>
      <c r="BM123" s="44"/>
      <c r="BN123" s="44"/>
      <c r="BO123" s="44"/>
      <c r="BP123" s="44"/>
      <c r="BQ123" s="44"/>
      <c r="BR123" s="44"/>
      <c r="BS123" s="44"/>
      <c r="BT123" s="804"/>
      <c r="BU123" s="804"/>
      <c r="BV123" s="804"/>
      <c r="BW123" s="804"/>
      <c r="BX123" s="804"/>
      <c r="BY123" s="804"/>
      <c r="BZ123" s="804"/>
      <c r="CA123" s="804"/>
      <c r="CB123" s="804"/>
      <c r="CC123" s="44"/>
      <c r="CD123" s="44"/>
      <c r="CE123" s="804"/>
      <c r="CF123" s="804"/>
      <c r="CG123" s="804"/>
      <c r="CH123" s="804"/>
      <c r="CI123" s="804"/>
      <c r="CJ123" s="804"/>
      <c r="CK123" s="804"/>
      <c r="CL123" s="804"/>
      <c r="CM123" s="804"/>
      <c r="CN123" s="52"/>
      <c r="CO123" s="52"/>
      <c r="CP123" s="52"/>
      <c r="CQ123" s="52"/>
      <c r="CR123" s="52"/>
      <c r="CS123" s="44"/>
      <c r="CT123" s="44"/>
      <c r="CU123" s="44"/>
      <c r="CV123" s="44"/>
      <c r="CW123" s="44"/>
      <c r="CX123" s="44"/>
      <c r="CY123" s="784"/>
      <c r="CZ123" s="784"/>
      <c r="DA123" s="784"/>
      <c r="DB123" s="784"/>
      <c r="DC123" s="784"/>
      <c r="DD123" s="784"/>
      <c r="DE123" s="784"/>
      <c r="DF123" s="784"/>
      <c r="DG123" s="784"/>
      <c r="DH123" s="784"/>
      <c r="DI123" s="784"/>
      <c r="DJ123" s="784"/>
      <c r="DK123" s="784"/>
      <c r="DL123" s="784"/>
      <c r="DM123" s="784"/>
      <c r="DN123" s="784"/>
      <c r="DO123" s="784"/>
      <c r="DP123" s="784"/>
      <c r="DQ123" s="784"/>
      <c r="DR123" s="784"/>
      <c r="DS123" s="784"/>
      <c r="DT123" s="784"/>
      <c r="DU123" s="784"/>
      <c r="DV123" s="784"/>
      <c r="DW123" s="784"/>
      <c r="DX123" s="784"/>
      <c r="DY123" s="784"/>
      <c r="DZ123" s="784"/>
      <c r="EA123" s="784"/>
      <c r="EB123" s="784"/>
      <c r="EC123" s="784"/>
      <c r="ED123" s="784"/>
      <c r="EE123" s="784"/>
      <c r="EF123" s="784"/>
      <c r="EG123" s="784"/>
      <c r="EH123" s="784"/>
      <c r="EI123" s="784"/>
      <c r="EJ123" s="784"/>
      <c r="EK123" s="784"/>
      <c r="EL123" s="784"/>
      <c r="EM123" s="784"/>
      <c r="EN123" s="784"/>
      <c r="EO123" s="784"/>
      <c r="EP123" s="784"/>
      <c r="EQ123" s="784"/>
      <c r="ER123" s="784"/>
      <c r="ES123" s="784"/>
      <c r="ET123" s="784"/>
      <c r="EU123" s="784"/>
      <c r="EV123" s="784"/>
      <c r="EW123" s="784"/>
      <c r="EX123" s="784"/>
      <c r="EY123" s="784"/>
      <c r="EZ123" s="784"/>
      <c r="FA123" s="784"/>
      <c r="FB123" s="784"/>
      <c r="FC123" s="784"/>
      <c r="FD123" s="784"/>
      <c r="FE123" s="784"/>
      <c r="FF123" s="784"/>
      <c r="FG123" s="784"/>
      <c r="FH123" s="784"/>
      <c r="FI123" s="784"/>
      <c r="FJ123" s="784"/>
      <c r="FK123" s="784"/>
      <c r="FL123" s="784"/>
      <c r="FM123" s="784"/>
      <c r="FN123" s="784"/>
      <c r="FO123" s="784"/>
      <c r="FP123" s="784"/>
      <c r="FQ123" s="784"/>
      <c r="FR123" s="784"/>
      <c r="FS123" s="784"/>
      <c r="FT123" s="784"/>
      <c r="FU123" s="784"/>
      <c r="FV123" s="784"/>
      <c r="FW123" s="784"/>
      <c r="FX123" s="784"/>
      <c r="FY123" s="784"/>
      <c r="FZ123" s="784"/>
      <c r="GA123" s="784"/>
      <c r="GB123" s="784"/>
      <c r="GC123" s="784"/>
      <c r="GD123" s="784"/>
      <c r="GE123" s="784"/>
      <c r="GF123" s="784"/>
      <c r="GG123" s="784"/>
      <c r="GH123" s="784"/>
      <c r="GI123" s="784"/>
      <c r="GJ123" s="784"/>
      <c r="GK123" s="784"/>
      <c r="GL123" s="784"/>
      <c r="GM123" s="784"/>
      <c r="GN123" s="784"/>
    </row>
    <row r="124" spans="61:196" ht="15" customHeight="1">
      <c r="BI124" s="44"/>
      <c r="BJ124" s="44"/>
      <c r="BK124" s="44"/>
      <c r="BL124" s="44"/>
      <c r="BM124" s="44"/>
      <c r="BN124" s="44"/>
      <c r="BO124" s="44"/>
      <c r="BP124" s="44"/>
      <c r="BQ124" s="44"/>
      <c r="BR124" s="44"/>
      <c r="BS124" s="44"/>
      <c r="BT124" s="804"/>
      <c r="BU124" s="804"/>
      <c r="BV124" s="804"/>
      <c r="BW124" s="804"/>
      <c r="BX124" s="804"/>
      <c r="BY124" s="804"/>
      <c r="BZ124" s="804"/>
      <c r="CA124" s="804"/>
      <c r="CB124" s="804"/>
      <c r="CC124" s="44"/>
      <c r="CD124" s="44"/>
      <c r="CE124" s="804"/>
      <c r="CF124" s="804"/>
      <c r="CG124" s="804"/>
      <c r="CH124" s="804"/>
      <c r="CI124" s="804"/>
      <c r="CJ124" s="804"/>
      <c r="CK124" s="804"/>
      <c r="CL124" s="804"/>
      <c r="CM124" s="804"/>
      <c r="CN124" s="52"/>
      <c r="CO124" s="52"/>
      <c r="CP124" s="52"/>
      <c r="CQ124" s="52"/>
      <c r="CR124" s="52"/>
      <c r="CS124" s="44"/>
      <c r="CT124" s="44"/>
      <c r="CU124" s="44"/>
      <c r="CV124" s="44"/>
      <c r="CW124" s="44"/>
      <c r="CX124" s="44"/>
      <c r="CY124" s="784"/>
      <c r="CZ124" s="784"/>
      <c r="DA124" s="784"/>
      <c r="DB124" s="784"/>
      <c r="DC124" s="784"/>
      <c r="DD124" s="784"/>
      <c r="DE124" s="784"/>
      <c r="DF124" s="784"/>
      <c r="DG124" s="784"/>
      <c r="DH124" s="784"/>
      <c r="DI124" s="784"/>
      <c r="DJ124" s="784"/>
      <c r="DK124" s="784"/>
      <c r="DL124" s="784"/>
      <c r="DM124" s="784"/>
      <c r="DN124" s="784"/>
      <c r="DO124" s="784"/>
      <c r="DP124" s="784"/>
      <c r="DQ124" s="784"/>
      <c r="DR124" s="784"/>
      <c r="DS124" s="784"/>
      <c r="DT124" s="784"/>
      <c r="DU124" s="784"/>
      <c r="DV124" s="784"/>
      <c r="DW124" s="784"/>
      <c r="DX124" s="784"/>
      <c r="DY124" s="784"/>
      <c r="DZ124" s="784"/>
      <c r="EA124" s="784"/>
      <c r="EB124" s="784"/>
      <c r="EC124" s="784"/>
      <c r="ED124" s="784"/>
      <c r="EE124" s="784"/>
      <c r="EF124" s="784"/>
      <c r="EG124" s="784"/>
      <c r="EH124" s="784"/>
      <c r="EI124" s="784"/>
      <c r="EJ124" s="784"/>
      <c r="EK124" s="784"/>
      <c r="EL124" s="784"/>
      <c r="EM124" s="784"/>
      <c r="EN124" s="784"/>
      <c r="EO124" s="784"/>
      <c r="EP124" s="784"/>
      <c r="EQ124" s="784"/>
      <c r="ER124" s="784"/>
      <c r="ES124" s="784"/>
      <c r="ET124" s="784"/>
      <c r="EU124" s="784"/>
      <c r="EV124" s="784"/>
      <c r="EW124" s="784"/>
      <c r="EX124" s="784"/>
      <c r="EY124" s="784"/>
      <c r="EZ124" s="784"/>
      <c r="FA124" s="784"/>
      <c r="FB124" s="784"/>
      <c r="FC124" s="784"/>
      <c r="FD124" s="784"/>
      <c r="FE124" s="784"/>
      <c r="FF124" s="784"/>
      <c r="FG124" s="784"/>
      <c r="FH124" s="784"/>
      <c r="FI124" s="784"/>
      <c r="FJ124" s="784"/>
      <c r="FK124" s="784"/>
      <c r="FL124" s="784"/>
      <c r="FM124" s="784"/>
      <c r="FN124" s="784"/>
      <c r="FO124" s="784"/>
      <c r="FP124" s="784"/>
      <c r="FQ124" s="784"/>
      <c r="FR124" s="784"/>
      <c r="FS124" s="784"/>
      <c r="FT124" s="784"/>
      <c r="FU124" s="784"/>
      <c r="FV124" s="784"/>
      <c r="FW124" s="784"/>
      <c r="FX124" s="784"/>
      <c r="FY124" s="784"/>
      <c r="FZ124" s="784"/>
      <c r="GA124" s="784"/>
      <c r="GB124" s="784"/>
      <c r="GC124" s="784"/>
      <c r="GD124" s="784"/>
      <c r="GE124" s="784"/>
      <c r="GF124" s="784"/>
      <c r="GG124" s="784"/>
      <c r="GH124" s="784"/>
      <c r="GI124" s="784"/>
      <c r="GJ124" s="784"/>
      <c r="GK124" s="784"/>
      <c r="GL124" s="784"/>
      <c r="GM124" s="784"/>
      <c r="GN124" s="784"/>
    </row>
    <row r="125" spans="61:196" ht="15" customHeight="1">
      <c r="BI125" s="44"/>
      <c r="BJ125" s="44"/>
      <c r="BK125" s="44"/>
      <c r="BL125" s="44"/>
      <c r="BM125" s="44"/>
      <c r="BN125" s="44"/>
      <c r="BO125" s="44"/>
      <c r="BP125" s="44"/>
      <c r="BQ125" s="44"/>
      <c r="BR125" s="44"/>
      <c r="BS125" s="44"/>
      <c r="BT125" s="804"/>
      <c r="BU125" s="804"/>
      <c r="BV125" s="804"/>
      <c r="BW125" s="804"/>
      <c r="BX125" s="804"/>
      <c r="BY125" s="804"/>
      <c r="BZ125" s="804"/>
      <c r="CA125" s="804"/>
      <c r="CB125" s="804"/>
      <c r="CC125" s="44"/>
      <c r="CD125" s="44"/>
      <c r="CE125" s="804"/>
      <c r="CF125" s="804"/>
      <c r="CG125" s="804"/>
      <c r="CH125" s="804"/>
      <c r="CI125" s="804"/>
      <c r="CJ125" s="804"/>
      <c r="CK125" s="804"/>
      <c r="CL125" s="804"/>
      <c r="CM125" s="804"/>
      <c r="CN125" s="52"/>
      <c r="CO125" s="52"/>
      <c r="CP125" s="52"/>
      <c r="CQ125" s="52"/>
      <c r="CR125" s="52"/>
      <c r="CS125" s="44"/>
      <c r="CT125" s="44"/>
      <c r="CU125" s="44"/>
      <c r="CV125" s="44"/>
      <c r="CW125" s="44"/>
      <c r="CX125" s="44"/>
      <c r="CY125" s="784"/>
      <c r="CZ125" s="784"/>
      <c r="DA125" s="784"/>
      <c r="DB125" s="784"/>
      <c r="DC125" s="784"/>
      <c r="DD125" s="784"/>
      <c r="DE125" s="784"/>
      <c r="DF125" s="784"/>
      <c r="DG125" s="784"/>
      <c r="DH125" s="784"/>
      <c r="DI125" s="784"/>
      <c r="DJ125" s="784"/>
      <c r="DK125" s="784"/>
      <c r="DL125" s="784"/>
      <c r="DM125" s="784"/>
      <c r="DN125" s="784"/>
      <c r="DO125" s="784"/>
      <c r="DP125" s="784"/>
      <c r="DQ125" s="784"/>
      <c r="DR125" s="784"/>
      <c r="DS125" s="784"/>
      <c r="DT125" s="784"/>
      <c r="DU125" s="784"/>
      <c r="DV125" s="784"/>
      <c r="DW125" s="784"/>
      <c r="DX125" s="784"/>
      <c r="DY125" s="784"/>
      <c r="DZ125" s="784"/>
      <c r="EA125" s="784"/>
      <c r="EB125" s="784"/>
      <c r="EC125" s="784"/>
      <c r="ED125" s="784"/>
      <c r="EE125" s="784"/>
      <c r="EF125" s="784"/>
      <c r="EG125" s="784"/>
      <c r="EH125" s="784"/>
      <c r="EI125" s="784"/>
      <c r="EJ125" s="784"/>
      <c r="EK125" s="784"/>
      <c r="EL125" s="784"/>
      <c r="EM125" s="784"/>
      <c r="EN125" s="784"/>
      <c r="EO125" s="784"/>
      <c r="EP125" s="784"/>
      <c r="EQ125" s="784"/>
      <c r="ER125" s="784"/>
      <c r="ES125" s="784"/>
      <c r="ET125" s="784"/>
      <c r="EU125" s="784"/>
      <c r="EV125" s="784"/>
      <c r="EW125" s="784"/>
      <c r="EX125" s="784"/>
      <c r="EY125" s="784"/>
      <c r="EZ125" s="784"/>
      <c r="FA125" s="784"/>
      <c r="FB125" s="784"/>
      <c r="FC125" s="784"/>
      <c r="FD125" s="784"/>
      <c r="FE125" s="784"/>
      <c r="FF125" s="784"/>
      <c r="FG125" s="784"/>
      <c r="FH125" s="784"/>
      <c r="FI125" s="784"/>
      <c r="FJ125" s="784"/>
      <c r="FK125" s="784"/>
      <c r="FL125" s="784"/>
      <c r="FM125" s="784"/>
      <c r="FN125" s="784"/>
      <c r="FO125" s="784"/>
      <c r="FP125" s="784"/>
      <c r="FQ125" s="784"/>
      <c r="FR125" s="784"/>
      <c r="FS125" s="784"/>
      <c r="FT125" s="784"/>
      <c r="FU125" s="784"/>
      <c r="FV125" s="784"/>
      <c r="FW125" s="784"/>
      <c r="FX125" s="784"/>
      <c r="FY125" s="784"/>
      <c r="FZ125" s="784"/>
      <c r="GA125" s="784"/>
      <c r="GB125" s="784"/>
      <c r="GC125" s="784"/>
      <c r="GD125" s="784"/>
      <c r="GE125" s="784"/>
      <c r="GF125" s="784"/>
      <c r="GG125" s="784"/>
      <c r="GH125" s="784"/>
      <c r="GI125" s="784"/>
      <c r="GJ125" s="784"/>
      <c r="GK125" s="784"/>
      <c r="GL125" s="784"/>
      <c r="GM125" s="784"/>
      <c r="GN125" s="784"/>
    </row>
    <row r="126" spans="61:196" ht="15" customHeight="1">
      <c r="BI126" s="44"/>
      <c r="BJ126" s="44"/>
      <c r="BK126" s="44"/>
      <c r="BL126" s="44"/>
      <c r="BM126" s="44"/>
      <c r="BN126" s="44"/>
      <c r="BO126" s="44"/>
      <c r="BP126" s="44"/>
      <c r="BQ126" s="44"/>
      <c r="BR126" s="44"/>
      <c r="BS126" s="44"/>
      <c r="BT126" s="804"/>
      <c r="BU126" s="804"/>
      <c r="BV126" s="804"/>
      <c r="BW126" s="804"/>
      <c r="BX126" s="804"/>
      <c r="BY126" s="804"/>
      <c r="BZ126" s="804"/>
      <c r="CA126" s="804"/>
      <c r="CB126" s="804"/>
      <c r="CC126" s="44"/>
      <c r="CD126" s="44"/>
      <c r="CE126" s="804"/>
      <c r="CF126" s="804"/>
      <c r="CG126" s="804"/>
      <c r="CH126" s="804"/>
      <c r="CI126" s="804"/>
      <c r="CJ126" s="804"/>
      <c r="CK126" s="804"/>
      <c r="CL126" s="804"/>
      <c r="CM126" s="804"/>
      <c r="CN126" s="52"/>
      <c r="CO126" s="52"/>
      <c r="CP126" s="52"/>
      <c r="CQ126" s="52"/>
      <c r="CR126" s="52"/>
      <c r="CS126" s="44"/>
      <c r="CT126" s="44"/>
      <c r="CU126" s="44"/>
      <c r="CV126" s="44"/>
      <c r="CW126" s="44"/>
      <c r="CX126" s="44"/>
      <c r="CY126" s="784"/>
      <c r="CZ126" s="784"/>
      <c r="DA126" s="784"/>
      <c r="DB126" s="784"/>
      <c r="DC126" s="784"/>
      <c r="DD126" s="784"/>
      <c r="DE126" s="784"/>
      <c r="DF126" s="784"/>
      <c r="DG126" s="784"/>
      <c r="DH126" s="784"/>
      <c r="DI126" s="784"/>
      <c r="DJ126" s="784"/>
      <c r="DK126" s="784"/>
      <c r="DL126" s="784"/>
      <c r="DM126" s="784"/>
      <c r="DN126" s="784"/>
      <c r="DO126" s="784"/>
      <c r="DP126" s="784"/>
      <c r="DQ126" s="784"/>
      <c r="DR126" s="784"/>
      <c r="DS126" s="784"/>
      <c r="DT126" s="784"/>
      <c r="DU126" s="784"/>
      <c r="DV126" s="784"/>
      <c r="DW126" s="784"/>
      <c r="DX126" s="784"/>
      <c r="DY126" s="784"/>
      <c r="DZ126" s="784"/>
      <c r="EA126" s="784"/>
      <c r="EB126" s="784"/>
      <c r="EC126" s="784"/>
      <c r="ED126" s="784"/>
      <c r="EE126" s="784"/>
      <c r="EF126" s="784"/>
      <c r="EG126" s="784"/>
      <c r="EH126" s="784"/>
      <c r="EI126" s="784"/>
      <c r="EJ126" s="784"/>
      <c r="EK126" s="784"/>
      <c r="EL126" s="784"/>
      <c r="EM126" s="784"/>
      <c r="EN126" s="784"/>
      <c r="EO126" s="784"/>
      <c r="EP126" s="784"/>
      <c r="EQ126" s="784"/>
      <c r="ER126" s="784"/>
      <c r="ES126" s="784"/>
      <c r="ET126" s="784"/>
      <c r="EU126" s="784"/>
      <c r="EV126" s="784"/>
      <c r="EW126" s="784"/>
      <c r="EX126" s="784"/>
      <c r="EY126" s="784"/>
      <c r="EZ126" s="784"/>
      <c r="FA126" s="784"/>
      <c r="FB126" s="784"/>
      <c r="FC126" s="784"/>
      <c r="FD126" s="784"/>
      <c r="FE126" s="784"/>
      <c r="FF126" s="784"/>
      <c r="FG126" s="784"/>
      <c r="FH126" s="784"/>
      <c r="FI126" s="784"/>
      <c r="FJ126" s="784"/>
      <c r="FK126" s="784"/>
      <c r="FL126" s="784"/>
      <c r="FM126" s="784"/>
      <c r="FN126" s="784"/>
      <c r="FO126" s="784"/>
      <c r="FP126" s="784"/>
      <c r="FQ126" s="784"/>
      <c r="FR126" s="784"/>
      <c r="FS126" s="784"/>
      <c r="FT126" s="784"/>
      <c r="FU126" s="784"/>
      <c r="FV126" s="784"/>
      <c r="FW126" s="784"/>
      <c r="FX126" s="784"/>
      <c r="FY126" s="784"/>
      <c r="FZ126" s="784"/>
      <c r="GA126" s="784"/>
      <c r="GB126" s="784"/>
      <c r="GC126" s="784"/>
      <c r="GD126" s="784"/>
      <c r="GE126" s="784"/>
      <c r="GF126" s="784"/>
      <c r="GG126" s="784"/>
      <c r="GH126" s="784"/>
      <c r="GI126" s="784"/>
      <c r="GJ126" s="784"/>
      <c r="GK126" s="784"/>
      <c r="GL126" s="784"/>
      <c r="GM126" s="784"/>
      <c r="GN126" s="784"/>
    </row>
    <row r="127" spans="61:196" ht="15" customHeight="1">
      <c r="BI127" s="65"/>
      <c r="BJ127" s="44"/>
      <c r="BK127" s="44"/>
      <c r="BL127" s="44"/>
      <c r="BM127" s="44"/>
      <c r="BN127" s="44"/>
      <c r="BO127" s="44"/>
      <c r="BP127" s="44"/>
      <c r="BQ127" s="44"/>
      <c r="BR127" s="44"/>
      <c r="BS127" s="44"/>
      <c r="BT127" s="804"/>
      <c r="BU127" s="804"/>
      <c r="BV127" s="804"/>
      <c r="BW127" s="804"/>
      <c r="BX127" s="804"/>
      <c r="BY127" s="804"/>
      <c r="BZ127" s="804"/>
      <c r="CA127" s="804"/>
      <c r="CB127" s="804"/>
      <c r="CC127" s="44"/>
      <c r="CD127" s="44"/>
      <c r="CE127" s="804"/>
      <c r="CF127" s="804"/>
      <c r="CG127" s="804"/>
      <c r="CH127" s="804"/>
      <c r="CI127" s="804"/>
      <c r="CJ127" s="804"/>
      <c r="CK127" s="804"/>
      <c r="CL127" s="804"/>
      <c r="CM127" s="804"/>
      <c r="CN127" s="52"/>
      <c r="CO127" s="52"/>
      <c r="CP127" s="52"/>
      <c r="CQ127" s="52"/>
      <c r="CR127" s="804"/>
      <c r="CS127" s="804"/>
      <c r="CT127" s="804"/>
      <c r="CU127" s="804"/>
      <c r="CV127" s="44"/>
      <c r="CW127" s="44"/>
      <c r="CX127" s="44"/>
      <c r="CY127" s="784"/>
      <c r="CZ127" s="784"/>
      <c r="DA127" s="784"/>
      <c r="DB127" s="784"/>
      <c r="DC127" s="784"/>
      <c r="DD127" s="784"/>
      <c r="DE127" s="784"/>
      <c r="DF127" s="784"/>
      <c r="DG127" s="784"/>
      <c r="DH127" s="784"/>
      <c r="DI127" s="784"/>
      <c r="DJ127" s="784"/>
      <c r="DK127" s="784"/>
      <c r="DL127" s="784"/>
      <c r="DM127" s="784"/>
      <c r="DN127" s="784"/>
      <c r="DO127" s="784"/>
      <c r="DP127" s="784"/>
      <c r="DQ127" s="784"/>
      <c r="DR127" s="784"/>
      <c r="DS127" s="784"/>
      <c r="DT127" s="784"/>
      <c r="DU127" s="784"/>
      <c r="DV127" s="784"/>
      <c r="DW127" s="784"/>
      <c r="DX127" s="784"/>
      <c r="DY127" s="784"/>
      <c r="DZ127" s="784"/>
      <c r="EA127" s="784"/>
      <c r="EB127" s="784"/>
      <c r="EC127" s="784"/>
      <c r="ED127" s="784"/>
      <c r="EE127" s="784"/>
      <c r="EF127" s="784"/>
      <c r="EG127" s="784"/>
      <c r="EH127" s="784"/>
      <c r="EI127" s="784"/>
      <c r="EJ127" s="784"/>
      <c r="EK127" s="784"/>
      <c r="EL127" s="784"/>
      <c r="EM127" s="784"/>
      <c r="EN127" s="784"/>
      <c r="EO127" s="784"/>
      <c r="EP127" s="784"/>
      <c r="EQ127" s="784"/>
      <c r="ER127" s="784"/>
      <c r="ES127" s="784"/>
      <c r="ET127" s="784"/>
      <c r="EU127" s="784"/>
      <c r="EV127" s="784"/>
      <c r="EW127" s="784"/>
      <c r="EX127" s="784"/>
      <c r="EY127" s="784"/>
      <c r="EZ127" s="784"/>
      <c r="FA127" s="784"/>
      <c r="FB127" s="784"/>
      <c r="FC127" s="784"/>
      <c r="FD127" s="784"/>
      <c r="FE127" s="784"/>
      <c r="FF127" s="784"/>
      <c r="FG127" s="784"/>
      <c r="FH127" s="784"/>
      <c r="FI127" s="784"/>
      <c r="FJ127" s="784"/>
      <c r="FK127" s="784"/>
      <c r="FL127" s="784"/>
      <c r="FM127" s="784"/>
      <c r="FN127" s="784"/>
      <c r="FO127" s="784"/>
      <c r="FP127" s="784"/>
      <c r="FQ127" s="784"/>
      <c r="FR127" s="784"/>
      <c r="FS127" s="784"/>
      <c r="FT127" s="784"/>
      <c r="FU127" s="784"/>
      <c r="FV127" s="784"/>
      <c r="FW127" s="784"/>
      <c r="FX127" s="784"/>
      <c r="FY127" s="784"/>
      <c r="FZ127" s="784"/>
      <c r="GA127" s="784"/>
      <c r="GB127" s="784"/>
      <c r="GC127" s="784"/>
      <c r="GD127" s="784"/>
      <c r="GE127" s="784"/>
      <c r="GF127" s="784"/>
      <c r="GG127" s="784"/>
      <c r="GH127" s="784"/>
      <c r="GI127" s="784"/>
      <c r="GJ127" s="784"/>
      <c r="GK127" s="784"/>
      <c r="GL127" s="784"/>
      <c r="GM127" s="784"/>
      <c r="GN127" s="784"/>
    </row>
    <row r="128" spans="61:196" ht="15" customHeight="1">
      <c r="BI128" s="65"/>
      <c r="BJ128" s="65"/>
      <c r="BK128" s="44"/>
      <c r="BL128" s="65"/>
      <c r="BM128" s="804"/>
      <c r="BN128" s="804"/>
      <c r="BO128" s="804"/>
      <c r="BP128" s="804"/>
      <c r="BQ128" s="44"/>
      <c r="BR128" s="44"/>
      <c r="BS128" s="44"/>
      <c r="BT128" s="804"/>
      <c r="BU128" s="804"/>
      <c r="BV128" s="804"/>
      <c r="BW128" s="804"/>
      <c r="BX128" s="804"/>
      <c r="BY128" s="804"/>
      <c r="BZ128" s="804"/>
      <c r="CA128" s="804"/>
      <c r="CB128" s="804"/>
      <c r="CC128" s="44"/>
      <c r="CD128" s="44"/>
      <c r="CE128" s="804"/>
      <c r="CF128" s="804"/>
      <c r="CG128" s="804"/>
      <c r="CH128" s="784"/>
      <c r="CI128" s="784"/>
      <c r="CJ128" s="784"/>
      <c r="CK128" s="784"/>
      <c r="CL128" s="784"/>
      <c r="CM128" s="804"/>
      <c r="CN128" s="52"/>
      <c r="CO128" s="52"/>
      <c r="CP128" s="52"/>
      <c r="CQ128" s="52"/>
      <c r="CR128" s="804"/>
      <c r="CS128" s="804"/>
      <c r="CT128" s="804"/>
      <c r="CU128" s="804"/>
      <c r="CV128" s="44"/>
      <c r="CW128" s="44"/>
      <c r="CX128" s="44"/>
      <c r="CY128" s="784"/>
      <c r="CZ128" s="784"/>
      <c r="DA128" s="784"/>
      <c r="DB128" s="784"/>
      <c r="DC128" s="784"/>
      <c r="DD128" s="784"/>
      <c r="DE128" s="784"/>
      <c r="DF128" s="784"/>
      <c r="DG128" s="784"/>
      <c r="DH128" s="784"/>
      <c r="DI128" s="784"/>
      <c r="DJ128" s="784"/>
      <c r="DK128" s="784"/>
      <c r="DL128" s="784"/>
      <c r="DM128" s="784"/>
      <c r="DN128" s="784"/>
      <c r="DO128" s="784"/>
      <c r="DP128" s="784"/>
      <c r="DQ128" s="784"/>
      <c r="DR128" s="784"/>
      <c r="DS128" s="784"/>
      <c r="DT128" s="784"/>
      <c r="DU128" s="784"/>
      <c r="DV128" s="784"/>
      <c r="DW128" s="784"/>
      <c r="DX128" s="784"/>
      <c r="DY128" s="784"/>
      <c r="DZ128" s="784"/>
      <c r="EA128" s="784"/>
      <c r="EB128" s="784"/>
      <c r="EC128" s="784"/>
      <c r="ED128" s="784"/>
      <c r="EE128" s="784"/>
      <c r="EF128" s="784"/>
      <c r="EG128" s="784"/>
      <c r="EH128" s="784"/>
      <c r="EI128" s="784"/>
      <c r="EJ128" s="784"/>
      <c r="EK128" s="784"/>
      <c r="EL128" s="784"/>
      <c r="EM128" s="784"/>
      <c r="EN128" s="784"/>
      <c r="EO128" s="784"/>
      <c r="EP128" s="784"/>
      <c r="EQ128" s="784"/>
      <c r="ER128" s="784"/>
      <c r="ES128" s="784"/>
      <c r="ET128" s="784"/>
      <c r="EU128" s="784"/>
      <c r="EV128" s="784"/>
      <c r="EW128" s="784"/>
      <c r="EX128" s="784"/>
      <c r="EY128" s="784"/>
      <c r="EZ128" s="784"/>
      <c r="FA128" s="784"/>
      <c r="FB128" s="784"/>
      <c r="FC128" s="784"/>
      <c r="FD128" s="784"/>
      <c r="FE128" s="784"/>
      <c r="FF128" s="784"/>
      <c r="FG128" s="784"/>
      <c r="FH128" s="784"/>
      <c r="FI128" s="784"/>
      <c r="FJ128" s="784"/>
      <c r="FK128" s="784"/>
      <c r="FL128" s="784"/>
      <c r="FM128" s="784"/>
      <c r="FN128" s="784"/>
      <c r="FO128" s="784"/>
      <c r="FP128" s="784"/>
      <c r="FQ128" s="784"/>
      <c r="FR128" s="784"/>
      <c r="FS128" s="784"/>
      <c r="FT128" s="784"/>
      <c r="FU128" s="784"/>
      <c r="FV128" s="784"/>
      <c r="FW128" s="784"/>
      <c r="FX128" s="784"/>
      <c r="FY128" s="784"/>
      <c r="FZ128" s="784"/>
      <c r="GA128" s="784"/>
      <c r="GB128" s="784"/>
      <c r="GC128" s="784"/>
      <c r="GD128" s="784"/>
      <c r="GE128" s="784"/>
      <c r="GF128" s="784"/>
      <c r="GG128" s="784"/>
      <c r="GH128" s="784"/>
      <c r="GI128" s="784"/>
      <c r="GJ128" s="784"/>
      <c r="GK128" s="784"/>
      <c r="GL128" s="784"/>
      <c r="GM128" s="784"/>
      <c r="GN128" s="784"/>
    </row>
    <row r="129" spans="1:196" ht="15" customHeight="1">
      <c r="BI129" s="65"/>
      <c r="BJ129" s="65"/>
      <c r="BK129" s="65"/>
      <c r="BL129" s="65"/>
      <c r="BM129" s="804"/>
      <c r="BN129" s="804"/>
      <c r="BO129" s="804"/>
      <c r="BP129" s="804"/>
      <c r="BQ129" s="804"/>
      <c r="BR129" s="44"/>
      <c r="BS129" s="44"/>
      <c r="BT129" s="804"/>
      <c r="BU129" s="804"/>
      <c r="BV129" s="804"/>
      <c r="BW129" s="804"/>
      <c r="BX129" s="804"/>
      <c r="BY129" s="804"/>
      <c r="BZ129" s="804"/>
      <c r="CA129" s="804"/>
      <c r="CB129" s="804"/>
      <c r="CC129" s="44"/>
      <c r="CD129" s="44"/>
      <c r="CE129" s="804"/>
      <c r="CF129" s="804"/>
      <c r="CG129" s="804"/>
      <c r="CH129" s="784"/>
      <c r="CI129" s="784"/>
      <c r="CJ129" s="784"/>
      <c r="CK129" s="784"/>
      <c r="CL129" s="784"/>
      <c r="CM129" s="784"/>
      <c r="CN129" s="52"/>
      <c r="CO129" s="52"/>
      <c r="CP129" s="52"/>
      <c r="CQ129" s="52"/>
      <c r="CR129" s="52"/>
      <c r="CS129" s="52"/>
      <c r="CT129" s="52"/>
      <c r="CU129" s="52"/>
      <c r="CV129" s="804"/>
      <c r="CW129" s="804"/>
      <c r="CX129" s="804"/>
      <c r="CY129" s="784"/>
      <c r="CZ129" s="784"/>
      <c r="DA129" s="784"/>
      <c r="DB129" s="784"/>
      <c r="DC129" s="784"/>
      <c r="DD129" s="784"/>
      <c r="DE129" s="784"/>
      <c r="DF129" s="784"/>
      <c r="DG129" s="784"/>
      <c r="DH129" s="784"/>
      <c r="DI129" s="784"/>
      <c r="DJ129" s="784"/>
      <c r="DK129" s="784"/>
      <c r="DL129" s="784"/>
      <c r="DM129" s="784"/>
      <c r="DN129" s="784"/>
      <c r="DO129" s="784"/>
      <c r="DP129" s="784"/>
      <c r="DQ129" s="784"/>
      <c r="DR129" s="784"/>
      <c r="DS129" s="784"/>
      <c r="DT129" s="784"/>
      <c r="DU129" s="784"/>
      <c r="DV129" s="784"/>
      <c r="DW129" s="784"/>
      <c r="DX129" s="784"/>
      <c r="DY129" s="784"/>
      <c r="DZ129" s="784"/>
      <c r="EA129" s="784"/>
      <c r="EB129" s="784"/>
      <c r="EC129" s="784"/>
      <c r="ED129" s="784"/>
      <c r="EE129" s="784"/>
      <c r="EF129" s="784"/>
      <c r="EG129" s="784"/>
      <c r="EH129" s="784"/>
      <c r="EI129" s="784"/>
      <c r="EJ129" s="784"/>
      <c r="EK129" s="784"/>
      <c r="EL129" s="784"/>
      <c r="EM129" s="784"/>
      <c r="EN129" s="784"/>
      <c r="EO129" s="784"/>
      <c r="EP129" s="784"/>
      <c r="EQ129" s="784"/>
      <c r="ER129" s="784"/>
      <c r="ES129" s="784"/>
      <c r="ET129" s="784"/>
      <c r="EU129" s="784"/>
      <c r="EV129" s="784"/>
      <c r="EW129" s="784"/>
      <c r="EX129" s="784"/>
      <c r="EY129" s="784"/>
      <c r="EZ129" s="784"/>
      <c r="FA129" s="784"/>
      <c r="FB129" s="784"/>
      <c r="FC129" s="784"/>
      <c r="FD129" s="784"/>
      <c r="FE129" s="784"/>
      <c r="FF129" s="784"/>
      <c r="FG129" s="784"/>
      <c r="FH129" s="784"/>
      <c r="FI129" s="784"/>
      <c r="FJ129" s="784"/>
      <c r="FK129" s="784"/>
      <c r="FL129" s="784"/>
      <c r="FM129" s="784"/>
      <c r="FN129" s="784"/>
      <c r="FO129" s="784"/>
      <c r="FP129" s="784"/>
      <c r="FQ129" s="784"/>
      <c r="FR129" s="784"/>
      <c r="FS129" s="784"/>
      <c r="FT129" s="784"/>
      <c r="FU129" s="784"/>
      <c r="FV129" s="784"/>
      <c r="FW129" s="784"/>
      <c r="FX129" s="784"/>
      <c r="FY129" s="784"/>
      <c r="FZ129" s="784"/>
      <c r="GA129" s="784"/>
      <c r="GB129" s="784"/>
      <c r="GC129" s="784"/>
      <c r="GD129" s="784"/>
      <c r="GE129" s="784"/>
      <c r="GF129" s="784"/>
      <c r="GG129" s="784"/>
      <c r="GH129" s="784"/>
      <c r="GI129" s="784"/>
      <c r="GJ129" s="784"/>
      <c r="GK129" s="784"/>
      <c r="GL129" s="784"/>
      <c r="GM129" s="784"/>
      <c r="GN129" s="784"/>
    </row>
    <row r="130" spans="1:196" ht="15" customHeight="1">
      <c r="BI130" s="804"/>
      <c r="BJ130" s="804"/>
      <c r="BK130" s="65"/>
      <c r="BL130" s="804"/>
      <c r="BM130" s="804"/>
      <c r="BN130" s="804"/>
      <c r="BO130" s="804"/>
      <c r="BP130" s="804"/>
      <c r="BQ130" s="804"/>
      <c r="BR130" s="44"/>
      <c r="BS130" s="44"/>
      <c r="BT130" s="804"/>
      <c r="BU130" s="804"/>
      <c r="BV130" s="804"/>
      <c r="BW130" s="804"/>
      <c r="BX130" s="804"/>
      <c r="BY130" s="804"/>
      <c r="BZ130" s="804"/>
      <c r="CA130" s="804"/>
      <c r="CB130" s="804"/>
      <c r="CC130" s="44"/>
      <c r="CD130" s="44"/>
      <c r="CE130" s="784"/>
      <c r="CF130" s="784"/>
      <c r="CG130" s="784"/>
      <c r="CH130" s="784"/>
      <c r="CI130" s="784"/>
      <c r="CJ130" s="784"/>
      <c r="CK130" s="784"/>
      <c r="CL130" s="784"/>
      <c r="CM130" s="784"/>
      <c r="CN130" s="52"/>
      <c r="CO130" s="52"/>
      <c r="CP130" s="804"/>
      <c r="CQ130" s="804"/>
      <c r="CR130" s="804"/>
      <c r="CS130" s="804"/>
      <c r="CT130" s="804"/>
      <c r="CU130" s="804"/>
      <c r="CV130" s="804"/>
      <c r="CW130" s="804"/>
      <c r="CX130" s="804"/>
      <c r="CY130" s="784"/>
      <c r="CZ130" s="784"/>
      <c r="DA130" s="784"/>
      <c r="DB130" s="784"/>
      <c r="DC130" s="784"/>
      <c r="DD130" s="784"/>
      <c r="DE130" s="784"/>
      <c r="DF130" s="784"/>
      <c r="DG130" s="784"/>
      <c r="DH130" s="784"/>
      <c r="DI130" s="784"/>
      <c r="DJ130" s="784"/>
      <c r="DK130" s="784"/>
      <c r="DL130" s="784"/>
      <c r="DM130" s="784"/>
      <c r="DN130" s="784"/>
      <c r="DO130" s="784"/>
      <c r="DP130" s="784"/>
      <c r="DQ130" s="784"/>
      <c r="DR130" s="784"/>
      <c r="DS130" s="784"/>
      <c r="DT130" s="784"/>
      <c r="DU130" s="784"/>
      <c r="DV130" s="784"/>
      <c r="DW130" s="784"/>
      <c r="DX130" s="784"/>
      <c r="DY130" s="784"/>
      <c r="DZ130" s="784"/>
      <c r="EA130" s="784"/>
      <c r="EB130" s="784"/>
      <c r="EC130" s="784"/>
      <c r="ED130" s="784"/>
      <c r="EE130" s="784"/>
      <c r="EF130" s="784"/>
      <c r="EG130" s="784"/>
      <c r="EH130" s="784"/>
      <c r="EI130" s="784"/>
      <c r="EJ130" s="784"/>
      <c r="EK130" s="784"/>
      <c r="EL130" s="784"/>
      <c r="EM130" s="784"/>
      <c r="EN130" s="784"/>
      <c r="EO130" s="784"/>
      <c r="EP130" s="784"/>
      <c r="EQ130" s="784"/>
      <c r="ER130" s="784"/>
      <c r="ES130" s="784"/>
      <c r="ET130" s="784"/>
      <c r="EU130" s="784"/>
      <c r="EV130" s="784"/>
      <c r="EW130" s="784"/>
      <c r="EX130" s="784"/>
      <c r="EY130" s="784"/>
      <c r="EZ130" s="784"/>
      <c r="FA130" s="784"/>
      <c r="FB130" s="784"/>
      <c r="FC130" s="784"/>
      <c r="FD130" s="784"/>
      <c r="FE130" s="784"/>
      <c r="FF130" s="784"/>
      <c r="FG130" s="784"/>
      <c r="FH130" s="784"/>
      <c r="FI130" s="784"/>
      <c r="FJ130" s="784"/>
      <c r="FK130" s="784"/>
      <c r="FL130" s="784"/>
      <c r="FM130" s="784"/>
      <c r="FN130" s="784"/>
      <c r="FO130" s="784"/>
      <c r="FP130" s="784"/>
      <c r="FQ130" s="784"/>
      <c r="FR130" s="784"/>
      <c r="FS130" s="784"/>
      <c r="FT130" s="784"/>
      <c r="FU130" s="784"/>
      <c r="FV130" s="784"/>
      <c r="FW130" s="784"/>
      <c r="FX130" s="784"/>
      <c r="FY130" s="784"/>
      <c r="FZ130" s="784"/>
      <c r="GA130" s="784"/>
      <c r="GB130" s="784"/>
      <c r="GC130" s="784"/>
      <c r="GD130" s="784"/>
      <c r="GE130" s="784"/>
      <c r="GF130" s="784"/>
      <c r="GG130" s="784"/>
      <c r="GH130" s="784"/>
      <c r="GI130" s="784"/>
      <c r="GJ130" s="784"/>
      <c r="GK130" s="784"/>
      <c r="GL130" s="784"/>
      <c r="GM130" s="784"/>
      <c r="GN130" s="784"/>
    </row>
    <row r="131" spans="1:196" ht="15" customHeight="1">
      <c r="BI131" s="804"/>
      <c r="BJ131" s="804"/>
      <c r="BK131" s="804"/>
      <c r="BL131" s="804"/>
      <c r="BM131" s="804"/>
      <c r="BN131" s="804"/>
      <c r="BO131" s="804"/>
      <c r="BP131" s="804"/>
      <c r="BQ131" s="804"/>
      <c r="BR131" s="44"/>
      <c r="BS131" s="44"/>
      <c r="BT131" s="804"/>
      <c r="BU131" s="804"/>
      <c r="BV131" s="804"/>
      <c r="BW131" s="804"/>
      <c r="BX131" s="804"/>
      <c r="BY131" s="804"/>
      <c r="BZ131" s="804"/>
      <c r="CA131" s="804"/>
      <c r="CB131" s="804"/>
      <c r="CC131" s="44"/>
      <c r="CD131" s="44"/>
      <c r="CE131" s="784"/>
      <c r="CF131" s="784"/>
      <c r="CG131" s="784"/>
      <c r="CH131" s="784"/>
      <c r="CI131" s="784"/>
      <c r="CJ131" s="784"/>
      <c r="CK131" s="784"/>
      <c r="CL131" s="784"/>
      <c r="CM131" s="784"/>
      <c r="CN131" s="52"/>
      <c r="CO131" s="52"/>
      <c r="CP131" s="804"/>
      <c r="CQ131" s="804"/>
      <c r="CR131" s="804"/>
      <c r="CS131" s="804"/>
      <c r="CT131" s="804"/>
      <c r="CU131" s="804"/>
      <c r="CV131" s="804"/>
      <c r="CW131" s="804"/>
      <c r="CX131" s="804"/>
      <c r="CY131" s="784"/>
      <c r="CZ131" s="784"/>
      <c r="DA131" s="784"/>
      <c r="DB131" s="784"/>
      <c r="DC131" s="784"/>
      <c r="DD131" s="784"/>
      <c r="DE131" s="784"/>
      <c r="DF131" s="784"/>
      <c r="DG131" s="784"/>
      <c r="DH131" s="784"/>
      <c r="DI131" s="784"/>
      <c r="DJ131" s="784"/>
      <c r="DK131" s="784"/>
      <c r="DL131" s="784"/>
      <c r="DM131" s="784"/>
      <c r="DN131" s="784"/>
      <c r="DO131" s="784"/>
      <c r="DP131" s="784"/>
      <c r="DQ131" s="784"/>
      <c r="DR131" s="784"/>
      <c r="DS131" s="784"/>
      <c r="DT131" s="784"/>
      <c r="DU131" s="784"/>
      <c r="DV131" s="784"/>
      <c r="DW131" s="784"/>
      <c r="DX131" s="784"/>
      <c r="DY131" s="784"/>
      <c r="DZ131" s="784"/>
      <c r="EA131" s="784"/>
      <c r="EB131" s="784"/>
      <c r="EC131" s="784"/>
      <c r="ED131" s="784"/>
      <c r="EE131" s="784"/>
      <c r="EF131" s="784"/>
      <c r="EG131" s="784"/>
      <c r="EH131" s="784"/>
      <c r="EI131" s="784"/>
      <c r="EJ131" s="784"/>
      <c r="EK131" s="784"/>
      <c r="EL131" s="784"/>
      <c r="EM131" s="784"/>
      <c r="EN131" s="784"/>
      <c r="EO131" s="784"/>
      <c r="EP131" s="784"/>
      <c r="EQ131" s="784"/>
      <c r="ER131" s="784"/>
      <c r="ES131" s="784"/>
      <c r="ET131" s="784"/>
      <c r="EU131" s="784"/>
      <c r="EV131" s="784"/>
      <c r="EW131" s="784"/>
      <c r="EX131" s="784"/>
      <c r="EY131" s="784"/>
      <c r="EZ131" s="784"/>
      <c r="FA131" s="784"/>
      <c r="FB131" s="784"/>
      <c r="FC131" s="784"/>
      <c r="FD131" s="784"/>
      <c r="FE131" s="784"/>
      <c r="FF131" s="784"/>
      <c r="FG131" s="784"/>
      <c r="FH131" s="784"/>
      <c r="FI131" s="784"/>
      <c r="FJ131" s="784"/>
      <c r="FK131" s="784"/>
      <c r="FL131" s="784"/>
      <c r="FM131" s="784"/>
      <c r="FN131" s="784"/>
      <c r="FO131" s="784"/>
      <c r="FP131" s="784"/>
      <c r="FQ131" s="784"/>
      <c r="FR131" s="784"/>
      <c r="FS131" s="784"/>
      <c r="FT131" s="784"/>
      <c r="FU131" s="784"/>
      <c r="FV131" s="784"/>
      <c r="FW131" s="784"/>
      <c r="FX131" s="784"/>
      <c r="FY131" s="784"/>
      <c r="FZ131" s="784"/>
      <c r="GA131" s="784"/>
      <c r="GB131" s="784"/>
      <c r="GC131" s="784"/>
      <c r="GD131" s="784"/>
      <c r="GE131" s="784"/>
      <c r="GF131" s="784"/>
      <c r="GG131" s="784"/>
      <c r="GH131" s="784"/>
      <c r="GI131" s="784"/>
      <c r="GJ131" s="784"/>
      <c r="GK131" s="784"/>
      <c r="GL131" s="784"/>
      <c r="GM131" s="784"/>
      <c r="GN131" s="784"/>
    </row>
    <row r="132" spans="1:196" ht="15" customHeight="1">
      <c r="BI132" s="804"/>
      <c r="BJ132" s="804"/>
      <c r="BK132" s="804"/>
      <c r="BL132" s="804"/>
      <c r="BM132" s="804"/>
      <c r="BN132" s="804"/>
      <c r="BO132" s="804"/>
      <c r="BP132" s="804"/>
      <c r="BQ132" s="804"/>
      <c r="BR132" s="44"/>
      <c r="BS132" s="44"/>
      <c r="BT132" s="804"/>
      <c r="BU132" s="804"/>
      <c r="BV132" s="804"/>
      <c r="BW132" s="804"/>
      <c r="BX132" s="804"/>
      <c r="BY132" s="804"/>
      <c r="BZ132" s="804"/>
      <c r="CA132" s="804"/>
      <c r="CB132" s="804"/>
      <c r="CC132" s="44"/>
      <c r="CD132" s="44"/>
      <c r="CE132" s="784"/>
      <c r="CF132" s="784"/>
      <c r="CG132" s="784"/>
      <c r="CH132" s="784"/>
      <c r="CI132" s="784"/>
      <c r="CJ132" s="784"/>
      <c r="CK132" s="784"/>
      <c r="CL132" s="784"/>
      <c r="CM132" s="784"/>
      <c r="CN132" s="44"/>
      <c r="CO132" s="52"/>
      <c r="CP132" s="804"/>
      <c r="CQ132" s="804"/>
      <c r="CR132" s="804"/>
      <c r="CS132" s="804"/>
      <c r="CT132" s="804"/>
      <c r="CU132" s="804"/>
      <c r="CV132" s="804"/>
      <c r="CW132" s="804"/>
      <c r="CX132" s="804"/>
      <c r="CY132" s="784"/>
      <c r="CZ132" s="784"/>
      <c r="DA132" s="784"/>
      <c r="DB132" s="784"/>
      <c r="DC132" s="784"/>
      <c r="DD132" s="784"/>
      <c r="DE132" s="784"/>
      <c r="DF132" s="784"/>
      <c r="DG132" s="784"/>
      <c r="DH132" s="784"/>
      <c r="DI132" s="784"/>
      <c r="DJ132" s="784"/>
      <c r="DK132" s="784"/>
      <c r="DL132" s="784"/>
      <c r="DM132" s="784"/>
      <c r="DN132" s="784"/>
      <c r="DO132" s="784"/>
      <c r="DP132" s="784"/>
      <c r="DQ132" s="784"/>
      <c r="DR132" s="784"/>
      <c r="DS132" s="784"/>
      <c r="DT132" s="784"/>
      <c r="DU132" s="784"/>
      <c r="DV132" s="784"/>
      <c r="DW132" s="784"/>
      <c r="DX132" s="784"/>
      <c r="DY132" s="784"/>
      <c r="DZ132" s="784"/>
      <c r="EA132" s="784"/>
      <c r="EB132" s="784"/>
      <c r="EC132" s="784"/>
      <c r="ED132" s="784"/>
      <c r="EE132" s="784"/>
      <c r="EF132" s="784"/>
      <c r="EG132" s="784"/>
      <c r="EH132" s="784"/>
      <c r="EI132" s="784"/>
      <c r="EJ132" s="784"/>
      <c r="EK132" s="784"/>
      <c r="EL132" s="784"/>
      <c r="EM132" s="784"/>
      <c r="EN132" s="784"/>
      <c r="EO132" s="784"/>
      <c r="EP132" s="784"/>
      <c r="EQ132" s="784"/>
      <c r="ER132" s="784"/>
      <c r="ES132" s="784"/>
      <c r="ET132" s="784"/>
      <c r="EU132" s="784"/>
      <c r="EV132" s="784"/>
      <c r="EW132" s="784"/>
      <c r="EX132" s="784"/>
      <c r="EY132" s="784"/>
      <c r="EZ132" s="784"/>
      <c r="FA132" s="784"/>
      <c r="FB132" s="784"/>
      <c r="FC132" s="784"/>
      <c r="FD132" s="784"/>
      <c r="FE132" s="784"/>
      <c r="FF132" s="784"/>
      <c r="FG132" s="784"/>
      <c r="FH132" s="784"/>
      <c r="FI132" s="784"/>
      <c r="FJ132" s="784"/>
      <c r="FK132" s="784"/>
      <c r="FL132" s="784"/>
      <c r="FM132" s="784"/>
      <c r="FN132" s="784"/>
      <c r="FO132" s="784"/>
      <c r="FP132" s="784"/>
      <c r="FQ132" s="784"/>
      <c r="FR132" s="784"/>
      <c r="FS132" s="784"/>
      <c r="FT132" s="784"/>
      <c r="FU132" s="784"/>
      <c r="FV132" s="784"/>
      <c r="FW132" s="784"/>
      <c r="FX132" s="784"/>
      <c r="FY132" s="784"/>
      <c r="FZ132" s="784"/>
      <c r="GA132" s="784"/>
      <c r="GB132" s="784"/>
      <c r="GC132" s="784"/>
      <c r="GD132" s="784"/>
      <c r="GE132" s="784"/>
      <c r="GF132" s="784"/>
      <c r="GG132" s="784"/>
      <c r="GH132" s="784"/>
      <c r="GI132" s="784"/>
      <c r="GJ132" s="784"/>
      <c r="GK132" s="784"/>
      <c r="GL132" s="784"/>
      <c r="GM132" s="784"/>
      <c r="GN132" s="784"/>
    </row>
    <row r="133" spans="1:196" ht="15" customHeight="1">
      <c r="BI133" s="804"/>
      <c r="BJ133" s="804"/>
      <c r="BK133" s="804"/>
      <c r="BL133" s="804"/>
      <c r="BM133" s="804"/>
      <c r="BN133" s="804"/>
      <c r="BO133" s="804"/>
      <c r="BP133" s="804"/>
      <c r="BQ133" s="804"/>
      <c r="BR133" s="804"/>
      <c r="BS133" s="804"/>
      <c r="BT133" s="804"/>
      <c r="BU133" s="804"/>
      <c r="BV133" s="804"/>
      <c r="BW133" s="804"/>
      <c r="BX133" s="804"/>
      <c r="BY133" s="804"/>
      <c r="BZ133" s="804"/>
      <c r="CA133" s="804"/>
      <c r="CB133" s="804"/>
      <c r="CC133" s="804"/>
      <c r="CD133" s="804"/>
      <c r="CE133" s="784"/>
      <c r="CF133" s="784"/>
      <c r="CG133" s="784"/>
      <c r="CH133" s="784"/>
      <c r="CI133" s="784"/>
      <c r="CJ133" s="784"/>
      <c r="CK133" s="784"/>
      <c r="CL133" s="784"/>
      <c r="CM133" s="784"/>
      <c r="CN133" s="804"/>
      <c r="CO133" s="804"/>
      <c r="CP133" s="804"/>
      <c r="CQ133" s="804"/>
      <c r="CR133" s="804"/>
      <c r="CS133" s="804"/>
      <c r="CT133" s="804"/>
      <c r="CU133" s="804"/>
      <c r="CV133" s="804"/>
      <c r="CW133" s="804"/>
      <c r="CX133" s="804"/>
      <c r="CY133" s="784"/>
      <c r="CZ133" s="784"/>
      <c r="DA133" s="784"/>
      <c r="DB133" s="784"/>
      <c r="DC133" s="784"/>
      <c r="DD133" s="784"/>
      <c r="DE133" s="784"/>
      <c r="DF133" s="784"/>
      <c r="DG133" s="784"/>
      <c r="DH133" s="784"/>
      <c r="DI133" s="784"/>
      <c r="DJ133" s="784"/>
      <c r="DK133" s="784"/>
      <c r="DL133" s="784"/>
      <c r="DM133" s="784"/>
      <c r="DN133" s="784"/>
      <c r="DO133" s="784"/>
      <c r="DP133" s="784"/>
      <c r="DQ133" s="784"/>
      <c r="DR133" s="784"/>
      <c r="DS133" s="784"/>
      <c r="DT133" s="784"/>
      <c r="DU133" s="784"/>
      <c r="DV133" s="784"/>
      <c r="DW133" s="784"/>
      <c r="DX133" s="784"/>
      <c r="DY133" s="784"/>
      <c r="DZ133" s="784"/>
      <c r="EA133" s="784"/>
      <c r="EB133" s="784"/>
      <c r="EC133" s="784"/>
      <c r="ED133" s="784"/>
      <c r="EE133" s="784"/>
      <c r="EF133" s="784"/>
      <c r="EG133" s="784"/>
      <c r="EH133" s="784"/>
      <c r="EI133" s="784"/>
      <c r="EJ133" s="784"/>
      <c r="EK133" s="784"/>
      <c r="EL133" s="784"/>
      <c r="EM133" s="784"/>
      <c r="EN133" s="784"/>
      <c r="EO133" s="784"/>
      <c r="EP133" s="784"/>
      <c r="EQ133" s="784"/>
      <c r="ER133" s="784"/>
      <c r="ES133" s="784"/>
      <c r="ET133" s="784"/>
      <c r="EU133" s="784"/>
      <c r="EV133" s="784"/>
      <c r="EW133" s="784"/>
      <c r="EX133" s="784"/>
      <c r="EY133" s="784"/>
      <c r="EZ133" s="784"/>
      <c r="FA133" s="784"/>
      <c r="FB133" s="784"/>
      <c r="FC133" s="784"/>
      <c r="FD133" s="784"/>
      <c r="FE133" s="784"/>
      <c r="FF133" s="784"/>
      <c r="FG133" s="784"/>
      <c r="FH133" s="784"/>
      <c r="FI133" s="784"/>
      <c r="FJ133" s="784"/>
      <c r="FK133" s="784"/>
      <c r="FL133" s="784"/>
      <c r="FM133" s="784"/>
      <c r="FN133" s="784"/>
      <c r="FO133" s="784"/>
      <c r="FP133" s="784"/>
      <c r="FQ133" s="784"/>
      <c r="FR133" s="784"/>
      <c r="FS133" s="784"/>
      <c r="FT133" s="784"/>
      <c r="FU133" s="784"/>
      <c r="FV133" s="784"/>
      <c r="FW133" s="784"/>
      <c r="FX133" s="784"/>
      <c r="FY133" s="784"/>
      <c r="FZ133" s="784"/>
      <c r="GA133" s="784"/>
      <c r="GB133" s="784"/>
      <c r="GC133" s="784"/>
      <c r="GD133" s="784"/>
      <c r="GE133" s="784"/>
      <c r="GF133" s="784"/>
      <c r="GG133" s="784"/>
      <c r="GH133" s="784"/>
      <c r="GI133" s="784"/>
      <c r="GJ133" s="784"/>
      <c r="GK133" s="784"/>
      <c r="GL133" s="784"/>
      <c r="GM133" s="784"/>
      <c r="GN133" s="784"/>
    </row>
    <row r="134" spans="1:196" ht="15" customHeight="1">
      <c r="BI134" s="804"/>
      <c r="BJ134" s="804"/>
      <c r="BK134" s="804"/>
      <c r="BL134" s="804"/>
      <c r="BM134" s="804"/>
      <c r="BN134" s="804"/>
      <c r="BO134" s="804"/>
      <c r="BP134" s="804"/>
      <c r="BQ134" s="804"/>
      <c r="BR134" s="804"/>
      <c r="BS134" s="804"/>
      <c r="BT134" s="804"/>
      <c r="BU134" s="804"/>
      <c r="BV134" s="804"/>
      <c r="BW134" s="804"/>
      <c r="BX134" s="804"/>
      <c r="BY134" s="804"/>
      <c r="BZ134" s="804"/>
      <c r="CA134" s="804"/>
      <c r="CB134" s="804"/>
      <c r="CC134" s="804"/>
      <c r="CD134" s="804"/>
      <c r="CE134" s="784"/>
      <c r="CF134" s="784"/>
      <c r="CG134" s="784"/>
      <c r="CH134" s="784"/>
      <c r="CI134" s="784"/>
      <c r="CJ134" s="784"/>
      <c r="CK134" s="784"/>
      <c r="CL134" s="784"/>
      <c r="CM134" s="784"/>
      <c r="CN134" s="804"/>
      <c r="CO134" s="804"/>
      <c r="CP134" s="804"/>
      <c r="CQ134" s="804"/>
      <c r="CR134" s="804"/>
      <c r="CS134" s="804"/>
      <c r="CT134" s="804"/>
      <c r="CU134" s="804"/>
      <c r="CV134" s="804"/>
      <c r="CW134" s="804"/>
      <c r="CX134" s="804"/>
      <c r="CY134" s="784"/>
      <c r="CZ134" s="784"/>
      <c r="DA134" s="784"/>
      <c r="DB134" s="784"/>
      <c r="DC134" s="784"/>
      <c r="DD134" s="784"/>
      <c r="DE134" s="784"/>
      <c r="DF134" s="784"/>
      <c r="DG134" s="784"/>
      <c r="DH134" s="784"/>
      <c r="DI134" s="784"/>
      <c r="DJ134" s="784"/>
      <c r="DK134" s="784"/>
      <c r="DL134" s="784"/>
      <c r="DM134" s="784"/>
      <c r="DN134" s="784"/>
      <c r="DO134" s="784"/>
      <c r="DP134" s="784"/>
      <c r="DQ134" s="784"/>
      <c r="DR134" s="784"/>
      <c r="DS134" s="784"/>
      <c r="DT134" s="784"/>
      <c r="DU134" s="784"/>
      <c r="DV134" s="784"/>
      <c r="DW134" s="784"/>
      <c r="DX134" s="784"/>
      <c r="DY134" s="784"/>
      <c r="DZ134" s="784"/>
      <c r="EA134" s="784"/>
      <c r="EB134" s="784"/>
      <c r="EC134" s="784"/>
      <c r="ED134" s="784"/>
      <c r="EE134" s="784"/>
      <c r="EF134" s="784"/>
      <c r="EG134" s="784"/>
      <c r="EH134" s="784"/>
      <c r="EI134" s="784"/>
      <c r="EJ134" s="784"/>
      <c r="EK134" s="784"/>
      <c r="EL134" s="784"/>
      <c r="EM134" s="784"/>
      <c r="EN134" s="784"/>
      <c r="EO134" s="784"/>
      <c r="EP134" s="784"/>
      <c r="EQ134" s="784"/>
      <c r="ER134" s="784"/>
      <c r="ES134" s="784"/>
      <c r="ET134" s="784"/>
      <c r="EU134" s="784"/>
      <c r="EV134" s="784"/>
      <c r="EW134" s="784"/>
      <c r="EX134" s="784"/>
      <c r="EY134" s="784"/>
      <c r="EZ134" s="784"/>
      <c r="FA134" s="784"/>
      <c r="FB134" s="784"/>
      <c r="FC134" s="784"/>
      <c r="FD134" s="784"/>
      <c r="FE134" s="784"/>
      <c r="FF134" s="784"/>
      <c r="FG134" s="784"/>
      <c r="FH134" s="784"/>
      <c r="FI134" s="784"/>
      <c r="FJ134" s="784"/>
      <c r="FK134" s="784"/>
      <c r="FL134" s="784"/>
      <c r="FM134" s="784"/>
      <c r="FN134" s="784"/>
      <c r="FO134" s="784"/>
      <c r="FP134" s="784"/>
      <c r="FQ134" s="784"/>
      <c r="FR134" s="784"/>
      <c r="FS134" s="784"/>
      <c r="FT134" s="784"/>
      <c r="FU134" s="784"/>
      <c r="FV134" s="784"/>
      <c r="FW134" s="784"/>
      <c r="FX134" s="784"/>
      <c r="FY134" s="784"/>
      <c r="FZ134" s="784"/>
      <c r="GA134" s="784"/>
      <c r="GB134" s="784"/>
      <c r="GC134" s="784"/>
      <c r="GD134" s="784"/>
      <c r="GE134" s="784"/>
      <c r="GF134" s="784"/>
      <c r="GG134" s="784"/>
      <c r="GH134" s="784"/>
      <c r="GI134" s="784"/>
      <c r="GJ134" s="784"/>
      <c r="GK134" s="784"/>
      <c r="GL134" s="784"/>
      <c r="GM134" s="784"/>
      <c r="GN134" s="784"/>
    </row>
    <row r="135" spans="1:196" ht="15" customHeight="1">
      <c r="BI135" s="804"/>
      <c r="BJ135" s="804"/>
      <c r="BK135" s="804"/>
      <c r="BL135" s="804"/>
      <c r="BM135" s="804"/>
      <c r="BN135" s="804"/>
      <c r="BO135" s="804"/>
      <c r="BP135" s="804"/>
      <c r="BQ135" s="804"/>
      <c r="BR135" s="804"/>
      <c r="BS135" s="804"/>
      <c r="BT135" s="804"/>
      <c r="BU135" s="804"/>
      <c r="BV135" s="804"/>
      <c r="BW135" s="804"/>
      <c r="BX135" s="804"/>
      <c r="BY135" s="804"/>
      <c r="BZ135" s="804"/>
      <c r="CA135" s="804"/>
      <c r="CB135" s="804"/>
      <c r="CC135" s="804"/>
      <c r="CD135" s="804"/>
      <c r="CE135" s="784"/>
      <c r="CF135" s="784"/>
      <c r="CG135" s="784"/>
      <c r="CH135" s="784"/>
      <c r="CI135" s="784"/>
      <c r="CJ135" s="784"/>
      <c r="CK135" s="784"/>
      <c r="CL135" s="784"/>
      <c r="CM135" s="784"/>
      <c r="CN135" s="804"/>
      <c r="CO135" s="804"/>
      <c r="CP135" s="804"/>
      <c r="CQ135" s="804"/>
      <c r="CR135" s="804"/>
      <c r="CS135" s="804"/>
      <c r="CT135" s="804"/>
      <c r="CU135" s="804"/>
      <c r="CV135" s="804"/>
      <c r="CW135" s="804"/>
      <c r="CX135" s="804"/>
      <c r="CY135" s="784"/>
      <c r="CZ135" s="784"/>
      <c r="DA135" s="784"/>
      <c r="DB135" s="784"/>
      <c r="DC135" s="784"/>
      <c r="DD135" s="784"/>
      <c r="DE135" s="784"/>
      <c r="DF135" s="784"/>
      <c r="DG135" s="784"/>
      <c r="DH135" s="784"/>
      <c r="DI135" s="784"/>
      <c r="DJ135" s="784"/>
      <c r="DK135" s="784"/>
      <c r="DL135" s="784"/>
      <c r="DM135" s="784"/>
      <c r="DN135" s="784"/>
      <c r="DO135" s="784"/>
      <c r="DP135" s="784"/>
      <c r="DQ135" s="784"/>
      <c r="DR135" s="784"/>
      <c r="DS135" s="784"/>
      <c r="DT135" s="784"/>
      <c r="DU135" s="784"/>
      <c r="DV135" s="784"/>
      <c r="DW135" s="784"/>
      <c r="DX135" s="784"/>
      <c r="DY135" s="784"/>
      <c r="DZ135" s="784"/>
      <c r="EA135" s="784"/>
      <c r="EB135" s="784"/>
      <c r="EC135" s="784"/>
      <c r="ED135" s="784"/>
      <c r="EE135" s="784"/>
      <c r="EF135" s="784"/>
      <c r="EG135" s="784"/>
      <c r="EH135" s="784"/>
      <c r="EI135" s="784"/>
      <c r="EJ135" s="784"/>
      <c r="EK135" s="784"/>
      <c r="EL135" s="784"/>
      <c r="EM135" s="784"/>
      <c r="EN135" s="784"/>
      <c r="EO135" s="784"/>
      <c r="EP135" s="784"/>
      <c r="EQ135" s="784"/>
      <c r="ER135" s="784"/>
      <c r="ES135" s="784"/>
      <c r="ET135" s="784"/>
      <c r="EU135" s="784"/>
      <c r="EV135" s="784"/>
      <c r="EW135" s="784"/>
      <c r="EX135" s="784"/>
      <c r="EY135" s="784"/>
      <c r="EZ135" s="784"/>
      <c r="FA135" s="784"/>
      <c r="FB135" s="784"/>
      <c r="FC135" s="784"/>
      <c r="FD135" s="784"/>
      <c r="FE135" s="784"/>
      <c r="FF135" s="784"/>
      <c r="FG135" s="784"/>
      <c r="FH135" s="784"/>
      <c r="FI135" s="784"/>
      <c r="FJ135" s="784"/>
      <c r="FK135" s="784"/>
      <c r="FL135" s="784"/>
      <c r="FM135" s="784"/>
      <c r="FN135" s="784"/>
      <c r="FO135" s="784"/>
      <c r="FP135" s="784"/>
      <c r="FQ135" s="784"/>
      <c r="FR135" s="784"/>
      <c r="FS135" s="784"/>
      <c r="FT135" s="784"/>
      <c r="FU135" s="784"/>
      <c r="FV135" s="784"/>
      <c r="FW135" s="784"/>
      <c r="FX135" s="784"/>
      <c r="FY135" s="784"/>
      <c r="FZ135" s="784"/>
      <c r="GA135" s="784"/>
      <c r="GB135" s="784"/>
      <c r="GC135" s="784"/>
      <c r="GD135" s="784"/>
      <c r="GE135" s="784"/>
      <c r="GF135" s="784"/>
      <c r="GG135" s="784"/>
      <c r="GH135" s="784"/>
      <c r="GI135" s="784"/>
      <c r="GJ135" s="784"/>
      <c r="GK135" s="784"/>
      <c r="GL135" s="784"/>
      <c r="GM135" s="784"/>
      <c r="GN135" s="784"/>
    </row>
    <row r="136" spans="1:196" ht="15" customHeight="1">
      <c r="BI136" s="804"/>
      <c r="BJ136" s="804"/>
      <c r="BK136" s="804"/>
      <c r="BL136" s="804"/>
      <c r="BM136" s="804"/>
      <c r="BN136" s="804"/>
      <c r="BO136" s="804"/>
      <c r="BP136" s="804"/>
      <c r="BQ136" s="804"/>
      <c r="BR136" s="804"/>
      <c r="BS136" s="804"/>
      <c r="BT136" s="804"/>
      <c r="BU136" s="804"/>
      <c r="BV136" s="804"/>
      <c r="BW136" s="804"/>
      <c r="BX136" s="804"/>
      <c r="BY136" s="804"/>
      <c r="BZ136" s="804"/>
      <c r="CA136" s="804"/>
      <c r="CB136" s="804"/>
      <c r="CC136" s="804"/>
      <c r="CD136" s="804"/>
      <c r="CE136" s="784"/>
      <c r="CF136" s="784"/>
      <c r="CG136" s="784"/>
      <c r="CH136" s="784"/>
      <c r="CI136" s="784"/>
      <c r="CJ136" s="784"/>
      <c r="CK136" s="784"/>
      <c r="CL136" s="784"/>
      <c r="CM136" s="784"/>
      <c r="CN136" s="804"/>
      <c r="CO136" s="804"/>
      <c r="CP136" s="804"/>
      <c r="CQ136" s="804"/>
      <c r="CR136" s="804"/>
      <c r="CS136" s="804"/>
      <c r="CT136" s="804"/>
      <c r="CU136" s="804"/>
      <c r="CV136" s="804"/>
      <c r="CW136" s="804"/>
      <c r="CX136" s="804"/>
      <c r="CY136" s="784"/>
      <c r="CZ136" s="784"/>
      <c r="DA136" s="784"/>
      <c r="DB136" s="784"/>
      <c r="DC136" s="784"/>
      <c r="DD136" s="784"/>
      <c r="DE136" s="784"/>
      <c r="DF136" s="784"/>
      <c r="DG136" s="784"/>
      <c r="DH136" s="784"/>
      <c r="DI136" s="784"/>
      <c r="DJ136" s="784"/>
      <c r="DK136" s="784"/>
      <c r="DL136" s="784"/>
      <c r="DM136" s="784"/>
      <c r="DN136" s="784"/>
      <c r="DO136" s="784"/>
      <c r="DP136" s="784"/>
      <c r="DQ136" s="784"/>
      <c r="DR136" s="784"/>
      <c r="DS136" s="784"/>
      <c r="DT136" s="784"/>
      <c r="DU136" s="784"/>
      <c r="DV136" s="784"/>
      <c r="DW136" s="784"/>
      <c r="DX136" s="784"/>
      <c r="DY136" s="784"/>
      <c r="DZ136" s="784"/>
      <c r="EA136" s="784"/>
      <c r="EB136" s="784"/>
      <c r="EC136" s="784"/>
      <c r="ED136" s="784"/>
      <c r="EE136" s="784"/>
      <c r="EF136" s="784"/>
      <c r="EG136" s="784"/>
      <c r="EH136" s="784"/>
      <c r="EI136" s="784"/>
      <c r="EJ136" s="784"/>
      <c r="EK136" s="784"/>
      <c r="EL136" s="784"/>
      <c r="EM136" s="784"/>
      <c r="EN136" s="784"/>
      <c r="EO136" s="784"/>
      <c r="EP136" s="784"/>
      <c r="EQ136" s="784"/>
      <c r="ER136" s="784"/>
      <c r="ES136" s="784"/>
      <c r="ET136" s="784"/>
      <c r="EU136" s="784"/>
      <c r="EV136" s="784"/>
      <c r="EW136" s="784"/>
      <c r="EX136" s="784"/>
      <c r="EY136" s="784"/>
      <c r="EZ136" s="784"/>
      <c r="FA136" s="784"/>
      <c r="FB136" s="784"/>
      <c r="FC136" s="784"/>
      <c r="FD136" s="784"/>
      <c r="FE136" s="784"/>
      <c r="FF136" s="784"/>
      <c r="FG136" s="784"/>
      <c r="FH136" s="784"/>
      <c r="FI136" s="784"/>
      <c r="FJ136" s="784"/>
      <c r="FK136" s="784"/>
      <c r="FL136" s="784"/>
      <c r="FM136" s="784"/>
      <c r="FN136" s="784"/>
      <c r="FO136" s="784"/>
      <c r="FP136" s="784"/>
      <c r="FQ136" s="784"/>
      <c r="FR136" s="784"/>
      <c r="FS136" s="784"/>
      <c r="FT136" s="784"/>
      <c r="FU136" s="784"/>
      <c r="FV136" s="784"/>
      <c r="FW136" s="784"/>
      <c r="FX136" s="784"/>
      <c r="FY136" s="784"/>
      <c r="FZ136" s="784"/>
      <c r="GA136" s="784"/>
      <c r="GB136" s="784"/>
      <c r="GC136" s="784"/>
      <c r="GD136" s="784"/>
      <c r="GE136" s="784"/>
      <c r="GF136" s="784"/>
      <c r="GG136" s="784"/>
      <c r="GH136" s="784"/>
      <c r="GI136" s="784"/>
      <c r="GJ136" s="784"/>
      <c r="GK136" s="784"/>
      <c r="GL136" s="784"/>
      <c r="GM136" s="784"/>
      <c r="GN136" s="784"/>
    </row>
    <row r="137" spans="1:196" ht="15" customHeight="1">
      <c r="BI137" s="804"/>
      <c r="BJ137" s="804"/>
      <c r="BK137" s="804"/>
      <c r="BL137" s="804"/>
      <c r="BM137" s="804"/>
      <c r="BN137" s="804"/>
      <c r="BO137" s="804"/>
      <c r="BP137" s="804"/>
      <c r="BQ137" s="804"/>
      <c r="BR137" s="804"/>
      <c r="BS137" s="804"/>
      <c r="BT137" s="784"/>
      <c r="BU137" s="784"/>
      <c r="BV137" s="784"/>
      <c r="BW137" s="784"/>
      <c r="BX137" s="784"/>
      <c r="BY137" s="784"/>
      <c r="BZ137" s="784"/>
      <c r="CA137" s="784"/>
      <c r="CB137" s="804"/>
      <c r="CC137" s="804"/>
      <c r="CD137" s="804"/>
      <c r="CE137" s="784"/>
      <c r="CF137" s="784"/>
      <c r="CG137" s="784"/>
      <c r="CH137" s="784"/>
      <c r="CI137" s="784"/>
      <c r="CJ137" s="784"/>
      <c r="CK137" s="784"/>
      <c r="CL137" s="784"/>
      <c r="CM137" s="784"/>
      <c r="CN137" s="804"/>
      <c r="CO137" s="804"/>
      <c r="CP137" s="804"/>
      <c r="CQ137" s="804"/>
      <c r="CR137" s="804"/>
      <c r="CS137" s="804"/>
      <c r="CT137" s="804"/>
      <c r="CU137" s="804"/>
      <c r="CV137" s="804"/>
      <c r="CW137" s="804"/>
      <c r="CX137" s="804"/>
      <c r="CY137" s="784"/>
      <c r="CZ137" s="784"/>
      <c r="DA137" s="784"/>
      <c r="DB137" s="784"/>
      <c r="DC137" s="784"/>
      <c r="DD137" s="784"/>
      <c r="DE137" s="784"/>
      <c r="DF137" s="784"/>
      <c r="DG137" s="784"/>
      <c r="DH137" s="784"/>
      <c r="DI137" s="784"/>
      <c r="DJ137" s="784"/>
      <c r="DK137" s="784"/>
      <c r="DL137" s="784"/>
      <c r="DM137" s="784"/>
      <c r="DN137" s="784"/>
      <c r="DO137" s="784"/>
      <c r="DP137" s="784"/>
      <c r="DQ137" s="784"/>
      <c r="DR137" s="784"/>
      <c r="DS137" s="784"/>
      <c r="DT137" s="784"/>
      <c r="DU137" s="784"/>
      <c r="DV137" s="784"/>
      <c r="DW137" s="784"/>
      <c r="DX137" s="784"/>
      <c r="DY137" s="784"/>
      <c r="DZ137" s="784"/>
      <c r="EA137" s="784"/>
      <c r="EB137" s="784"/>
      <c r="EC137" s="784"/>
      <c r="ED137" s="784"/>
      <c r="EE137" s="784"/>
      <c r="EF137" s="784"/>
      <c r="EG137" s="784"/>
      <c r="EH137" s="784"/>
      <c r="EI137" s="784"/>
      <c r="EJ137" s="784"/>
      <c r="EK137" s="784"/>
      <c r="EL137" s="784"/>
      <c r="EM137" s="784"/>
      <c r="EN137" s="784"/>
      <c r="EO137" s="784"/>
      <c r="EP137" s="784"/>
      <c r="EQ137" s="784"/>
      <c r="ER137" s="784"/>
      <c r="ES137" s="784"/>
      <c r="ET137" s="784"/>
      <c r="EU137" s="784"/>
      <c r="EV137" s="784"/>
      <c r="EW137" s="784"/>
      <c r="EX137" s="784"/>
      <c r="EY137" s="784"/>
      <c r="EZ137" s="784"/>
      <c r="FA137" s="784"/>
      <c r="FB137" s="784"/>
      <c r="FC137" s="784"/>
      <c r="FD137" s="784"/>
      <c r="FE137" s="784"/>
      <c r="FF137" s="784"/>
      <c r="FG137" s="784"/>
      <c r="FH137" s="784"/>
      <c r="FI137" s="784"/>
      <c r="FJ137" s="784"/>
      <c r="FK137" s="784"/>
      <c r="FL137" s="784"/>
      <c r="FM137" s="784"/>
      <c r="FN137" s="784"/>
      <c r="FO137" s="784"/>
      <c r="FP137" s="784"/>
      <c r="FQ137" s="784"/>
      <c r="FR137" s="784"/>
      <c r="FS137" s="784"/>
      <c r="FT137" s="784"/>
      <c r="FU137" s="784"/>
      <c r="FV137" s="784"/>
      <c r="FW137" s="784"/>
      <c r="FX137" s="784"/>
      <c r="FY137" s="784"/>
      <c r="FZ137" s="784"/>
      <c r="GA137" s="784"/>
      <c r="GB137" s="784"/>
      <c r="GC137" s="784"/>
      <c r="GD137" s="784"/>
      <c r="GE137" s="784"/>
      <c r="GF137" s="784"/>
      <c r="GG137" s="784"/>
      <c r="GH137" s="784"/>
      <c r="GI137" s="784"/>
      <c r="GJ137" s="784"/>
      <c r="GK137" s="784"/>
      <c r="GL137" s="784"/>
      <c r="GM137" s="784"/>
      <c r="GN137" s="784"/>
    </row>
    <row r="138" spans="1:196" ht="15" customHeight="1">
      <c r="BI138" s="804"/>
      <c r="BJ138" s="804"/>
      <c r="BK138" s="804"/>
      <c r="BL138" s="804"/>
      <c r="BM138" s="804"/>
      <c r="BN138" s="804"/>
      <c r="BO138" s="804"/>
      <c r="BP138" s="804"/>
      <c r="BQ138" s="804"/>
      <c r="BR138" s="804"/>
      <c r="BS138" s="804"/>
      <c r="BT138" s="784"/>
      <c r="BU138" s="784"/>
      <c r="BV138" s="784"/>
      <c r="BW138" s="784"/>
      <c r="BX138" s="784"/>
      <c r="BY138" s="784"/>
      <c r="BZ138" s="784"/>
      <c r="CA138" s="784"/>
      <c r="CB138" s="784"/>
      <c r="CC138" s="804"/>
      <c r="CD138" s="804"/>
      <c r="CE138" s="784"/>
      <c r="CF138" s="784"/>
      <c r="CG138" s="784"/>
      <c r="CH138" s="784"/>
      <c r="CI138" s="784"/>
      <c r="CJ138" s="784"/>
      <c r="CK138" s="784"/>
      <c r="CL138" s="784"/>
      <c r="CM138" s="784"/>
      <c r="CN138" s="804"/>
      <c r="CO138" s="804"/>
      <c r="CP138" s="804"/>
      <c r="CQ138" s="804"/>
      <c r="CR138" s="804"/>
      <c r="CS138" s="804"/>
      <c r="CT138" s="804"/>
      <c r="CU138" s="804"/>
      <c r="CV138" s="804"/>
      <c r="CW138" s="804"/>
      <c r="CX138" s="804"/>
      <c r="CY138" s="784"/>
      <c r="CZ138" s="784"/>
      <c r="DA138" s="784"/>
      <c r="DB138" s="784"/>
      <c r="DC138" s="784"/>
      <c r="DD138" s="784"/>
      <c r="DE138" s="784"/>
      <c r="DF138" s="784"/>
      <c r="DG138" s="784"/>
      <c r="DH138" s="784"/>
      <c r="DI138" s="784"/>
      <c r="DJ138" s="784"/>
      <c r="DK138" s="784"/>
      <c r="DL138" s="784"/>
      <c r="DM138" s="784"/>
      <c r="DN138" s="784"/>
      <c r="DO138" s="784"/>
      <c r="DP138" s="784"/>
      <c r="DQ138" s="784"/>
      <c r="DR138" s="784"/>
      <c r="DS138" s="784"/>
      <c r="DT138" s="784"/>
      <c r="DU138" s="784"/>
      <c r="DV138" s="784"/>
      <c r="DW138" s="784"/>
      <c r="DX138" s="784"/>
      <c r="DY138" s="784"/>
      <c r="DZ138" s="784"/>
      <c r="EA138" s="784"/>
      <c r="EB138" s="784"/>
      <c r="EC138" s="784"/>
      <c r="ED138" s="784"/>
      <c r="EE138" s="784"/>
      <c r="EF138" s="784"/>
      <c r="EG138" s="784"/>
      <c r="EH138" s="784"/>
      <c r="EI138" s="784"/>
      <c r="EJ138" s="784"/>
      <c r="EK138" s="784"/>
      <c r="EL138" s="784"/>
      <c r="EM138" s="784"/>
      <c r="EN138" s="784"/>
      <c r="EO138" s="784"/>
      <c r="EP138" s="784"/>
      <c r="EQ138" s="784"/>
      <c r="ER138" s="784"/>
      <c r="ES138" s="784"/>
      <c r="ET138" s="784"/>
      <c r="EU138" s="784"/>
      <c r="EV138" s="784"/>
      <c r="EW138" s="784"/>
      <c r="EX138" s="784"/>
      <c r="EY138" s="784"/>
      <c r="EZ138" s="784"/>
      <c r="FA138" s="784"/>
      <c r="FB138" s="784"/>
      <c r="FC138" s="784"/>
      <c r="FD138" s="784"/>
      <c r="FE138" s="784"/>
      <c r="FF138" s="784"/>
      <c r="FG138" s="784"/>
      <c r="FH138" s="784"/>
      <c r="FI138" s="784"/>
      <c r="FJ138" s="784"/>
      <c r="FK138" s="784"/>
      <c r="FL138" s="784"/>
      <c r="FM138" s="784"/>
      <c r="FN138" s="784"/>
      <c r="FO138" s="784"/>
      <c r="FP138" s="784"/>
      <c r="FQ138" s="784"/>
      <c r="FR138" s="784"/>
      <c r="FS138" s="784"/>
      <c r="FT138" s="784"/>
      <c r="FU138" s="784"/>
      <c r="FV138" s="784"/>
      <c r="FW138" s="784"/>
      <c r="FX138" s="784"/>
      <c r="FY138" s="784"/>
      <c r="FZ138" s="784"/>
      <c r="GA138" s="784"/>
      <c r="GB138" s="784"/>
      <c r="GC138" s="784"/>
      <c r="GD138" s="784"/>
      <c r="GE138" s="784"/>
      <c r="GF138" s="784"/>
      <c r="GG138" s="784"/>
      <c r="GH138" s="784"/>
      <c r="GI138" s="784"/>
      <c r="GJ138" s="784"/>
      <c r="GK138" s="784"/>
      <c r="GL138" s="784"/>
      <c r="GM138" s="784"/>
      <c r="GN138" s="784"/>
    </row>
    <row r="139" spans="1:196" ht="15" customHeight="1">
      <c r="A139" s="826"/>
      <c r="B139" s="784"/>
      <c r="BI139" s="804"/>
      <c r="BJ139" s="804"/>
      <c r="BK139" s="804"/>
      <c r="BL139" s="804"/>
      <c r="BM139" s="804"/>
      <c r="BN139" s="804"/>
      <c r="BO139" s="804"/>
      <c r="BP139" s="804"/>
      <c r="BQ139" s="804"/>
      <c r="BR139" s="804"/>
      <c r="BS139" s="804"/>
      <c r="BT139" s="784"/>
      <c r="BU139" s="784"/>
      <c r="BV139" s="784"/>
      <c r="BW139" s="784"/>
      <c r="BX139" s="784"/>
      <c r="BY139" s="784"/>
      <c r="BZ139" s="784"/>
      <c r="CA139" s="784"/>
      <c r="CB139" s="784"/>
      <c r="CC139" s="804"/>
      <c r="CD139" s="804"/>
      <c r="CE139" s="784"/>
      <c r="CF139" s="784"/>
      <c r="CG139" s="784"/>
      <c r="CH139" s="784"/>
      <c r="CI139" s="784"/>
      <c r="CJ139" s="784"/>
      <c r="CK139" s="784"/>
      <c r="CL139" s="784"/>
      <c r="CM139" s="784"/>
      <c r="CN139" s="804"/>
      <c r="CO139" s="804"/>
      <c r="CP139" s="804"/>
      <c r="CQ139" s="804"/>
      <c r="CR139" s="804"/>
      <c r="CS139" s="804"/>
      <c r="CT139" s="804"/>
      <c r="CU139" s="804"/>
      <c r="CV139" s="804"/>
      <c r="CW139" s="804"/>
      <c r="CX139" s="804"/>
      <c r="CY139" s="784"/>
      <c r="CZ139" s="784"/>
      <c r="DA139" s="784"/>
      <c r="DB139" s="784"/>
      <c r="DC139" s="784"/>
      <c r="DD139" s="784"/>
      <c r="DE139" s="784"/>
      <c r="DF139" s="784"/>
      <c r="DG139" s="784"/>
      <c r="DH139" s="784"/>
      <c r="DI139" s="784"/>
      <c r="DJ139" s="784"/>
      <c r="DK139" s="784"/>
      <c r="DL139" s="784"/>
      <c r="DM139" s="784"/>
      <c r="DN139" s="784"/>
      <c r="DO139" s="784"/>
      <c r="DP139" s="784"/>
      <c r="DQ139" s="784"/>
      <c r="DR139" s="784"/>
      <c r="DS139" s="784"/>
      <c r="DT139" s="784"/>
      <c r="DU139" s="784"/>
      <c r="DV139" s="784"/>
      <c r="DW139" s="784"/>
      <c r="DX139" s="784"/>
      <c r="DY139" s="784"/>
      <c r="DZ139" s="784"/>
      <c r="EA139" s="784"/>
      <c r="EB139" s="784"/>
      <c r="EC139" s="784"/>
      <c r="ED139" s="784"/>
      <c r="EE139" s="784"/>
      <c r="EF139" s="784"/>
      <c r="EG139" s="784"/>
      <c r="EH139" s="784"/>
      <c r="EI139" s="784"/>
      <c r="EJ139" s="784"/>
      <c r="EK139" s="784"/>
      <c r="EL139" s="784"/>
      <c r="EM139" s="784"/>
      <c r="EN139" s="784"/>
      <c r="EO139" s="784"/>
      <c r="EP139" s="784"/>
      <c r="EQ139" s="784"/>
      <c r="ER139" s="784"/>
      <c r="ES139" s="784"/>
      <c r="ET139" s="784"/>
      <c r="EU139" s="784"/>
      <c r="EV139" s="784"/>
      <c r="EW139" s="784"/>
      <c r="EX139" s="784"/>
      <c r="EY139" s="784"/>
      <c r="EZ139" s="784"/>
      <c r="FA139" s="784"/>
      <c r="FB139" s="784"/>
      <c r="FC139" s="784"/>
      <c r="FD139" s="784"/>
      <c r="FE139" s="784"/>
      <c r="FF139" s="784"/>
      <c r="FG139" s="784"/>
      <c r="FH139" s="784"/>
      <c r="FI139" s="784"/>
      <c r="FJ139" s="784"/>
      <c r="FK139" s="784"/>
      <c r="FL139" s="784"/>
      <c r="FM139" s="784"/>
      <c r="FN139" s="784"/>
      <c r="FO139" s="784"/>
      <c r="FP139" s="784"/>
      <c r="FQ139" s="784"/>
      <c r="FR139" s="784"/>
      <c r="FS139" s="784"/>
      <c r="FT139" s="784"/>
      <c r="FU139" s="784"/>
      <c r="FV139" s="784"/>
      <c r="FW139" s="784"/>
      <c r="FX139" s="784"/>
      <c r="FY139" s="784"/>
      <c r="FZ139" s="784"/>
      <c r="GA139" s="784"/>
      <c r="GB139" s="784"/>
      <c r="GC139" s="784"/>
      <c r="GD139" s="784"/>
      <c r="GE139" s="784"/>
      <c r="GF139" s="784"/>
      <c r="GG139" s="784"/>
      <c r="GH139" s="784"/>
      <c r="GI139" s="784"/>
      <c r="GJ139" s="784"/>
      <c r="GK139" s="784"/>
      <c r="GL139" s="784"/>
      <c r="GM139" s="784"/>
      <c r="GN139" s="784"/>
    </row>
    <row r="140" spans="1:196" ht="15" customHeight="1">
      <c r="A140" s="826"/>
      <c r="B140" s="784"/>
      <c r="BI140" s="804"/>
      <c r="BJ140" s="804"/>
      <c r="BK140" s="804"/>
      <c r="BL140" s="804"/>
      <c r="BM140" s="804"/>
      <c r="BN140" s="804"/>
      <c r="BO140" s="804"/>
      <c r="BP140" s="804"/>
      <c r="BQ140" s="804"/>
      <c r="BR140" s="804"/>
      <c r="BS140" s="804"/>
      <c r="BT140" s="784"/>
      <c r="BU140" s="784"/>
      <c r="BV140" s="784"/>
      <c r="BW140" s="784"/>
      <c r="BX140" s="784"/>
      <c r="BY140" s="784"/>
      <c r="BZ140" s="784"/>
      <c r="CA140" s="784"/>
      <c r="CB140" s="784"/>
      <c r="CC140" s="804"/>
      <c r="CD140" s="804"/>
      <c r="CE140" s="784"/>
      <c r="CF140" s="784"/>
      <c r="CG140" s="784"/>
      <c r="CH140" s="784"/>
      <c r="CI140" s="784"/>
      <c r="CJ140" s="784"/>
      <c r="CK140" s="784"/>
      <c r="CL140" s="784"/>
      <c r="CM140" s="784"/>
      <c r="CN140" s="804"/>
      <c r="CO140" s="804"/>
      <c r="CP140" s="804"/>
      <c r="CQ140" s="804"/>
      <c r="CR140" s="804"/>
      <c r="CS140" s="804"/>
      <c r="CT140" s="804"/>
      <c r="CU140" s="804"/>
      <c r="CV140" s="804"/>
      <c r="CW140" s="804"/>
      <c r="CX140" s="804"/>
      <c r="CY140" s="784"/>
      <c r="CZ140" s="784"/>
      <c r="DA140" s="784"/>
      <c r="DB140" s="784"/>
      <c r="DC140" s="784"/>
      <c r="DD140" s="784"/>
      <c r="DE140" s="784"/>
      <c r="DF140" s="784"/>
      <c r="DG140" s="784"/>
      <c r="DH140" s="784"/>
      <c r="DI140" s="784"/>
      <c r="DJ140" s="784"/>
      <c r="DK140" s="784"/>
      <c r="DL140" s="784"/>
      <c r="DM140" s="784"/>
      <c r="DN140" s="784"/>
      <c r="DO140" s="784"/>
      <c r="DP140" s="784"/>
      <c r="DQ140" s="784"/>
      <c r="DR140" s="784"/>
      <c r="DS140" s="784"/>
      <c r="DT140" s="784"/>
      <c r="DU140" s="784"/>
      <c r="DV140" s="784"/>
      <c r="DW140" s="784"/>
      <c r="DX140" s="784"/>
      <c r="DY140" s="784"/>
      <c r="DZ140" s="784"/>
      <c r="EA140" s="784"/>
      <c r="EB140" s="784"/>
      <c r="EC140" s="784"/>
      <c r="ED140" s="784"/>
      <c r="EE140" s="784"/>
      <c r="EF140" s="784"/>
      <c r="EG140" s="784"/>
      <c r="EH140" s="784"/>
      <c r="EI140" s="784"/>
      <c r="EJ140" s="784"/>
      <c r="EK140" s="784"/>
      <c r="EL140" s="784"/>
      <c r="EM140" s="784"/>
      <c r="EN140" s="784"/>
      <c r="EO140" s="784"/>
      <c r="EP140" s="784"/>
      <c r="EQ140" s="784"/>
      <c r="ER140" s="784"/>
      <c r="ES140" s="784"/>
      <c r="ET140" s="784"/>
      <c r="EU140" s="784"/>
      <c r="EV140" s="784"/>
      <c r="EW140" s="784"/>
      <c r="EX140" s="784"/>
      <c r="EY140" s="784"/>
      <c r="EZ140" s="784"/>
      <c r="FA140" s="784"/>
      <c r="FB140" s="784"/>
      <c r="FC140" s="784"/>
      <c r="FD140" s="784"/>
      <c r="FE140" s="784"/>
      <c r="FF140" s="784"/>
      <c r="FG140" s="784"/>
      <c r="FH140" s="784"/>
      <c r="FI140" s="784"/>
      <c r="FJ140" s="784"/>
      <c r="FK140" s="784"/>
      <c r="FL140" s="784"/>
      <c r="FM140" s="784"/>
      <c r="FN140" s="784"/>
      <c r="FO140" s="784"/>
      <c r="FP140" s="784"/>
      <c r="FQ140" s="784"/>
      <c r="FR140" s="784"/>
      <c r="FS140" s="784"/>
      <c r="FT140" s="784"/>
      <c r="FU140" s="784"/>
      <c r="FV140" s="784"/>
      <c r="FW140" s="784"/>
      <c r="FX140" s="784"/>
      <c r="FY140" s="784"/>
      <c r="FZ140" s="784"/>
      <c r="GA140" s="784"/>
      <c r="GB140" s="784"/>
      <c r="GC140" s="784"/>
      <c r="GD140" s="784"/>
      <c r="GE140" s="784"/>
      <c r="GF140" s="784"/>
      <c r="GG140" s="784"/>
      <c r="GH140" s="784"/>
      <c r="GI140" s="784"/>
      <c r="GJ140" s="784"/>
      <c r="GK140" s="784"/>
      <c r="GL140" s="784"/>
      <c r="GM140" s="784"/>
      <c r="GN140" s="784"/>
    </row>
    <row r="141" spans="1:196" ht="15" customHeight="1">
      <c r="BI141" s="804"/>
      <c r="BJ141" s="804"/>
      <c r="BK141" s="804"/>
      <c r="BL141" s="804"/>
      <c r="BM141" s="804"/>
      <c r="BN141" s="804"/>
      <c r="BO141" s="804"/>
      <c r="BP141" s="804"/>
      <c r="BQ141" s="804"/>
      <c r="BR141" s="804"/>
      <c r="BS141" s="804"/>
      <c r="BT141" s="784"/>
      <c r="BU141" s="784"/>
      <c r="BV141" s="784"/>
      <c r="BW141" s="784"/>
      <c r="BX141" s="784"/>
      <c r="BY141" s="784"/>
      <c r="BZ141" s="784"/>
      <c r="CA141" s="784"/>
      <c r="CB141" s="784"/>
      <c r="CC141" s="804"/>
      <c r="CD141" s="804"/>
      <c r="CE141" s="784"/>
      <c r="CF141" s="784"/>
      <c r="CG141" s="784"/>
      <c r="CH141" s="784"/>
      <c r="CI141" s="784"/>
      <c r="CJ141" s="784"/>
      <c r="CK141" s="784"/>
      <c r="CL141" s="784"/>
      <c r="CM141" s="784"/>
      <c r="CN141" s="804"/>
      <c r="CO141" s="804"/>
      <c r="CP141" s="804"/>
      <c r="CQ141" s="804"/>
      <c r="CR141" s="804"/>
      <c r="CS141" s="804"/>
      <c r="CT141" s="804"/>
      <c r="CU141" s="804"/>
      <c r="CV141" s="804"/>
      <c r="CW141" s="804"/>
      <c r="CX141" s="804"/>
      <c r="CY141" s="784"/>
      <c r="CZ141" s="784"/>
      <c r="DA141" s="784"/>
      <c r="DB141" s="784"/>
      <c r="DC141" s="784"/>
      <c r="DD141" s="784"/>
      <c r="DE141" s="784"/>
      <c r="DF141" s="784"/>
      <c r="DG141" s="784"/>
      <c r="DH141" s="784"/>
      <c r="DI141" s="784"/>
      <c r="DJ141" s="784"/>
      <c r="DK141" s="784"/>
      <c r="DL141" s="784"/>
      <c r="DM141" s="784"/>
      <c r="DN141" s="784"/>
      <c r="DO141" s="784"/>
      <c r="DP141" s="784"/>
      <c r="DQ141" s="784"/>
      <c r="DR141" s="784"/>
      <c r="DS141" s="784"/>
      <c r="DT141" s="784"/>
      <c r="DU141" s="784"/>
      <c r="DV141" s="784"/>
      <c r="DW141" s="784"/>
      <c r="DX141" s="784"/>
      <c r="DY141" s="784"/>
      <c r="DZ141" s="784"/>
      <c r="EA141" s="784"/>
      <c r="EB141" s="784"/>
      <c r="EC141" s="784"/>
      <c r="ED141" s="784"/>
      <c r="EE141" s="784"/>
      <c r="EF141" s="784"/>
      <c r="EG141" s="784"/>
      <c r="EH141" s="784"/>
      <c r="EI141" s="784"/>
      <c r="EJ141" s="784"/>
      <c r="EK141" s="784"/>
      <c r="EL141" s="784"/>
      <c r="EM141" s="784"/>
      <c r="EN141" s="784"/>
      <c r="EO141" s="784"/>
      <c r="EP141" s="784"/>
      <c r="EQ141" s="784"/>
      <c r="ER141" s="784"/>
      <c r="ES141" s="784"/>
      <c r="ET141" s="784"/>
      <c r="EU141" s="784"/>
      <c r="EV141" s="784"/>
      <c r="EW141" s="784"/>
      <c r="EX141" s="784"/>
      <c r="EY141" s="784"/>
      <c r="EZ141" s="784"/>
      <c r="FA141" s="784"/>
      <c r="FB141" s="784"/>
      <c r="FC141" s="784"/>
      <c r="FD141" s="784"/>
      <c r="FE141" s="784"/>
      <c r="FF141" s="784"/>
      <c r="FG141" s="784"/>
      <c r="FH141" s="784"/>
      <c r="FI141" s="784"/>
      <c r="FJ141" s="784"/>
      <c r="FK141" s="784"/>
      <c r="FL141" s="784"/>
      <c r="FM141" s="784"/>
      <c r="FN141" s="784"/>
      <c r="FO141" s="784"/>
      <c r="FP141" s="784"/>
      <c r="FQ141" s="784"/>
      <c r="FR141" s="784"/>
      <c r="FS141" s="784"/>
      <c r="FT141" s="784"/>
      <c r="FU141" s="784"/>
      <c r="FV141" s="784"/>
      <c r="FW141" s="784"/>
      <c r="FX141" s="784"/>
      <c r="FY141" s="784"/>
      <c r="FZ141" s="784"/>
      <c r="GA141" s="784"/>
      <c r="GB141" s="784"/>
      <c r="GC141" s="784"/>
      <c r="GD141" s="784"/>
      <c r="GE141" s="784"/>
      <c r="GF141" s="784"/>
      <c r="GG141" s="784"/>
      <c r="GH141" s="784"/>
      <c r="GI141" s="784"/>
      <c r="GJ141" s="784"/>
      <c r="GK141" s="784"/>
      <c r="GL141" s="784"/>
      <c r="GM141" s="784"/>
      <c r="GN141" s="784"/>
    </row>
    <row r="142" spans="1:196" ht="15" customHeight="1">
      <c r="I142" s="784"/>
      <c r="J142" s="784"/>
      <c r="K142" s="784"/>
      <c r="BI142" s="804"/>
      <c r="BJ142" s="804"/>
      <c r="BK142" s="804"/>
      <c r="BL142" s="804"/>
      <c r="BM142" s="804"/>
      <c r="BN142" s="804"/>
      <c r="BO142" s="804"/>
      <c r="BP142" s="804"/>
      <c r="BQ142" s="804"/>
      <c r="BR142" s="804"/>
      <c r="BS142" s="804"/>
      <c r="BT142" s="784"/>
      <c r="BU142" s="784"/>
      <c r="BV142" s="784"/>
      <c r="BW142" s="784"/>
      <c r="BX142" s="784"/>
      <c r="BY142" s="784"/>
      <c r="BZ142" s="784"/>
      <c r="CA142" s="784"/>
      <c r="CB142" s="784"/>
      <c r="CC142" s="804"/>
      <c r="CD142" s="804"/>
      <c r="CE142" s="784"/>
      <c r="CF142" s="784"/>
      <c r="CG142" s="784"/>
      <c r="CH142" s="784"/>
      <c r="CI142" s="784"/>
      <c r="CJ142" s="784"/>
      <c r="CK142" s="784"/>
      <c r="CL142" s="784"/>
      <c r="CM142" s="784"/>
      <c r="CN142" s="804"/>
      <c r="CO142" s="804"/>
      <c r="CP142" s="804"/>
      <c r="CQ142" s="804"/>
      <c r="CR142" s="804"/>
      <c r="CS142" s="804"/>
      <c r="CT142" s="804"/>
      <c r="CU142" s="804"/>
      <c r="CV142" s="804"/>
      <c r="CW142" s="804"/>
      <c r="CX142" s="804"/>
      <c r="CY142" s="784"/>
      <c r="CZ142" s="784"/>
      <c r="DA142" s="784"/>
      <c r="DB142" s="784"/>
      <c r="DC142" s="784"/>
      <c r="DD142" s="784"/>
      <c r="DE142" s="784"/>
      <c r="DF142" s="784"/>
      <c r="DG142" s="784"/>
      <c r="DH142" s="784"/>
      <c r="DI142" s="784"/>
      <c r="DJ142" s="784"/>
      <c r="DK142" s="784"/>
      <c r="DL142" s="784"/>
      <c r="DM142" s="784"/>
      <c r="DN142" s="784"/>
      <c r="DO142" s="784"/>
      <c r="DP142" s="784"/>
      <c r="DQ142" s="784"/>
      <c r="DR142" s="784"/>
      <c r="DS142" s="784"/>
      <c r="DT142" s="784"/>
      <c r="DU142" s="784"/>
      <c r="DV142" s="784"/>
      <c r="DW142" s="784"/>
      <c r="DX142" s="784"/>
      <c r="DY142" s="784"/>
      <c r="DZ142" s="784"/>
      <c r="EA142" s="784"/>
      <c r="EB142" s="784"/>
      <c r="EC142" s="784"/>
      <c r="ED142" s="784"/>
      <c r="EE142" s="784"/>
      <c r="EF142" s="784"/>
      <c r="EG142" s="784"/>
      <c r="EH142" s="784"/>
      <c r="EI142" s="784"/>
      <c r="EJ142" s="784"/>
      <c r="EK142" s="784"/>
      <c r="EL142" s="784"/>
      <c r="EM142" s="784"/>
      <c r="EN142" s="784"/>
      <c r="EO142" s="784"/>
      <c r="EP142" s="784"/>
      <c r="EQ142" s="784"/>
      <c r="ER142" s="784"/>
      <c r="ES142" s="784"/>
      <c r="ET142" s="784"/>
      <c r="EU142" s="784"/>
      <c r="EV142" s="784"/>
      <c r="EW142" s="784"/>
      <c r="EX142" s="784"/>
      <c r="EY142" s="784"/>
      <c r="EZ142" s="784"/>
      <c r="FA142" s="784"/>
      <c r="FB142" s="784"/>
      <c r="FC142" s="784"/>
      <c r="FD142" s="784"/>
      <c r="FE142" s="784"/>
      <c r="FF142" s="784"/>
      <c r="FG142" s="784"/>
      <c r="FH142" s="784"/>
      <c r="FI142" s="784"/>
      <c r="FJ142" s="784"/>
      <c r="FK142" s="784"/>
      <c r="FL142" s="784"/>
      <c r="FM142" s="784"/>
      <c r="FN142" s="784"/>
      <c r="FO142" s="784"/>
      <c r="FP142" s="784"/>
      <c r="FQ142" s="784"/>
      <c r="FR142" s="784"/>
      <c r="FS142" s="784"/>
      <c r="FT142" s="784"/>
      <c r="FU142" s="784"/>
      <c r="FV142" s="784"/>
      <c r="FW142" s="784"/>
      <c r="FX142" s="784"/>
      <c r="FY142" s="784"/>
      <c r="FZ142" s="784"/>
      <c r="GA142" s="784"/>
      <c r="GB142" s="784"/>
      <c r="GC142" s="784"/>
      <c r="GD142" s="784"/>
      <c r="GE142" s="784"/>
      <c r="GF142" s="784"/>
      <c r="GG142" s="784"/>
      <c r="GH142" s="784"/>
      <c r="GI142" s="784"/>
      <c r="GJ142" s="784"/>
      <c r="GK142" s="784"/>
      <c r="GL142" s="784"/>
      <c r="GM142" s="784"/>
      <c r="GN142" s="784"/>
    </row>
    <row r="143" spans="1:196" ht="15" customHeight="1">
      <c r="I143" s="784"/>
      <c r="J143" s="784"/>
      <c r="K143" s="784"/>
      <c r="BI143" s="784"/>
      <c r="BJ143" s="784"/>
      <c r="BK143" s="804"/>
      <c r="BL143" s="784"/>
      <c r="BM143" s="784"/>
      <c r="BN143" s="784"/>
      <c r="BO143" s="784"/>
      <c r="BP143" s="784"/>
      <c r="BQ143" s="804"/>
      <c r="BR143" s="804"/>
      <c r="BS143" s="804"/>
      <c r="BT143" s="784"/>
      <c r="BU143" s="784"/>
      <c r="BV143" s="784"/>
      <c r="BW143" s="784"/>
      <c r="BX143" s="784"/>
      <c r="BY143" s="784"/>
      <c r="BZ143" s="784"/>
      <c r="CA143" s="784"/>
      <c r="CB143" s="784"/>
      <c r="CC143" s="804"/>
      <c r="CD143" s="804"/>
      <c r="CE143" s="784"/>
      <c r="CF143" s="784"/>
      <c r="CG143" s="784"/>
      <c r="CH143" s="784"/>
      <c r="CI143" s="784"/>
      <c r="CJ143" s="784"/>
      <c r="CK143" s="784"/>
      <c r="CL143" s="784"/>
      <c r="CM143" s="784"/>
      <c r="CN143" s="804"/>
      <c r="CO143" s="804"/>
      <c r="CP143" s="804"/>
      <c r="CQ143" s="804"/>
      <c r="CR143" s="804"/>
      <c r="CS143" s="804"/>
      <c r="CT143" s="804"/>
      <c r="CU143" s="804"/>
      <c r="CV143" s="804"/>
      <c r="CW143" s="804"/>
      <c r="CX143" s="804"/>
      <c r="CY143" s="784"/>
      <c r="CZ143" s="784"/>
      <c r="DA143" s="784"/>
      <c r="DB143" s="784"/>
      <c r="DC143" s="784"/>
      <c r="DD143" s="784"/>
      <c r="DE143" s="784"/>
      <c r="DF143" s="784"/>
      <c r="DG143" s="784"/>
      <c r="DH143" s="784"/>
      <c r="DI143" s="784"/>
      <c r="DJ143" s="784"/>
      <c r="DK143" s="784"/>
      <c r="DL143" s="784"/>
      <c r="DM143" s="784"/>
      <c r="DN143" s="784"/>
      <c r="DO143" s="784"/>
      <c r="DP143" s="784"/>
      <c r="DQ143" s="784"/>
      <c r="DR143" s="784"/>
      <c r="DS143" s="784"/>
      <c r="DT143" s="784"/>
      <c r="DU143" s="784"/>
      <c r="DV143" s="784"/>
      <c r="DW143" s="784"/>
      <c r="DX143" s="784"/>
      <c r="DY143" s="784"/>
      <c r="DZ143" s="784"/>
      <c r="EA143" s="784"/>
      <c r="EB143" s="784"/>
      <c r="EC143" s="784"/>
      <c r="ED143" s="784"/>
      <c r="EE143" s="784"/>
      <c r="EF143" s="784"/>
      <c r="EG143" s="784"/>
      <c r="EH143" s="784"/>
      <c r="EI143" s="784"/>
      <c r="EJ143" s="784"/>
      <c r="EK143" s="784"/>
      <c r="EL143" s="784"/>
      <c r="EM143" s="784"/>
      <c r="EN143" s="784"/>
      <c r="EO143" s="784"/>
      <c r="EP143" s="784"/>
      <c r="EQ143" s="784"/>
      <c r="ER143" s="784"/>
      <c r="ES143" s="784"/>
      <c r="ET143" s="784"/>
      <c r="EU143" s="784"/>
      <c r="EV143" s="784"/>
      <c r="EW143" s="784"/>
      <c r="EX143" s="784"/>
      <c r="EY143" s="784"/>
      <c r="EZ143" s="784"/>
      <c r="FA143" s="784"/>
      <c r="FB143" s="784"/>
      <c r="FC143" s="784"/>
      <c r="FD143" s="784"/>
      <c r="FE143" s="784"/>
      <c r="FF143" s="784"/>
      <c r="FG143" s="784"/>
      <c r="FH143" s="784"/>
      <c r="FI143" s="784"/>
      <c r="FJ143" s="784"/>
      <c r="FK143" s="784"/>
      <c r="FL143" s="784"/>
      <c r="FM143" s="784"/>
      <c r="FN143" s="784"/>
      <c r="FO143" s="784"/>
      <c r="FP143" s="784"/>
      <c r="FQ143" s="784"/>
      <c r="FR143" s="784"/>
      <c r="FS143" s="784"/>
      <c r="FT143" s="784"/>
      <c r="FU143" s="784"/>
      <c r="FV143" s="784"/>
      <c r="FW143" s="784"/>
      <c r="FX143" s="784"/>
      <c r="FY143" s="784"/>
      <c r="FZ143" s="784"/>
      <c r="GA143" s="784"/>
      <c r="GB143" s="784"/>
      <c r="GC143" s="784"/>
      <c r="GD143" s="784"/>
      <c r="GE143" s="784"/>
      <c r="GF143" s="784"/>
      <c r="GG143" s="784"/>
      <c r="GH143" s="784"/>
      <c r="GI143" s="784"/>
      <c r="GJ143" s="784"/>
      <c r="GK143" s="784"/>
      <c r="GL143" s="784"/>
      <c r="GM143" s="784"/>
      <c r="GN143" s="784"/>
    </row>
    <row r="144" spans="1:196" ht="15" customHeight="1">
      <c r="BI144" s="784"/>
      <c r="BJ144" s="784"/>
      <c r="BK144" s="784"/>
      <c r="BL144" s="784"/>
      <c r="BM144" s="784"/>
      <c r="BN144" s="784"/>
      <c r="BO144" s="784"/>
      <c r="BP144" s="784"/>
      <c r="BQ144" s="784"/>
      <c r="BR144" s="804"/>
      <c r="BS144" s="804"/>
      <c r="BT144" s="784"/>
      <c r="BU144" s="784"/>
      <c r="BV144" s="784"/>
      <c r="BW144" s="784"/>
      <c r="BX144" s="784"/>
      <c r="BY144" s="784"/>
      <c r="BZ144" s="784"/>
      <c r="CA144" s="784"/>
      <c r="CB144" s="784"/>
      <c r="CC144" s="804"/>
      <c r="CD144" s="804"/>
      <c r="CE144" s="784"/>
      <c r="CF144" s="784"/>
      <c r="CG144" s="784"/>
      <c r="CH144" s="784"/>
      <c r="CI144" s="784"/>
      <c r="CJ144" s="784"/>
      <c r="CK144" s="784"/>
      <c r="CL144" s="784"/>
      <c r="CM144" s="784"/>
      <c r="CN144" s="804"/>
      <c r="CO144" s="804"/>
      <c r="CP144" s="804"/>
      <c r="CQ144" s="804"/>
      <c r="CR144" s="804"/>
      <c r="CS144" s="804"/>
      <c r="CT144" s="804"/>
      <c r="CU144" s="804"/>
      <c r="CV144" s="804"/>
      <c r="CW144" s="804"/>
      <c r="CX144" s="804"/>
      <c r="CY144" s="784"/>
      <c r="CZ144" s="784"/>
      <c r="DA144" s="784"/>
      <c r="DB144" s="784"/>
      <c r="DC144" s="784"/>
      <c r="DD144" s="784"/>
      <c r="DE144" s="784"/>
      <c r="DF144" s="784"/>
      <c r="DG144" s="784"/>
      <c r="DH144" s="784"/>
      <c r="DI144" s="784"/>
      <c r="DJ144" s="784"/>
      <c r="DK144" s="784"/>
      <c r="DL144" s="784"/>
      <c r="DM144" s="784"/>
      <c r="DN144" s="784"/>
      <c r="DO144" s="784"/>
      <c r="DP144" s="784"/>
      <c r="DQ144" s="784"/>
      <c r="DR144" s="784"/>
      <c r="DS144" s="784"/>
      <c r="DT144" s="784"/>
      <c r="DU144" s="784"/>
      <c r="DV144" s="784"/>
      <c r="DW144" s="784"/>
      <c r="DX144" s="784"/>
      <c r="DY144" s="784"/>
      <c r="DZ144" s="784"/>
      <c r="EA144" s="784"/>
      <c r="EB144" s="784"/>
      <c r="EC144" s="784"/>
      <c r="ED144" s="784"/>
      <c r="EE144" s="784"/>
      <c r="EF144" s="784"/>
      <c r="EG144" s="784"/>
      <c r="EH144" s="784"/>
      <c r="EI144" s="784"/>
      <c r="EJ144" s="784"/>
      <c r="EK144" s="784"/>
      <c r="EL144" s="784"/>
      <c r="EM144" s="784"/>
      <c r="EN144" s="784"/>
      <c r="EO144" s="784"/>
      <c r="EP144" s="784"/>
      <c r="EQ144" s="784"/>
      <c r="ER144" s="784"/>
      <c r="ES144" s="784"/>
      <c r="ET144" s="784"/>
      <c r="EU144" s="784"/>
      <c r="EV144" s="784"/>
      <c r="EW144" s="784"/>
      <c r="EX144" s="784"/>
      <c r="EY144" s="784"/>
      <c r="EZ144" s="784"/>
      <c r="FA144" s="784"/>
      <c r="FB144" s="784"/>
      <c r="FC144" s="784"/>
      <c r="FD144" s="784"/>
      <c r="FE144" s="784"/>
      <c r="FF144" s="784"/>
      <c r="FG144" s="784"/>
      <c r="FH144" s="784"/>
      <c r="FI144" s="784"/>
      <c r="FJ144" s="784"/>
      <c r="FK144" s="784"/>
      <c r="FL144" s="784"/>
      <c r="FM144" s="784"/>
      <c r="FN144" s="784"/>
      <c r="FO144" s="784"/>
      <c r="FP144" s="784"/>
      <c r="FQ144" s="784"/>
      <c r="FR144" s="784"/>
      <c r="FS144" s="784"/>
      <c r="FT144" s="784"/>
      <c r="FU144" s="784"/>
      <c r="FV144" s="784"/>
      <c r="FW144" s="784"/>
      <c r="FX144" s="784"/>
      <c r="FY144" s="784"/>
      <c r="FZ144" s="784"/>
      <c r="GA144" s="784"/>
      <c r="GB144" s="784"/>
      <c r="GC144" s="784"/>
      <c r="GD144" s="784"/>
      <c r="GE144" s="784"/>
      <c r="GF144" s="784"/>
      <c r="GG144" s="784"/>
      <c r="GH144" s="784"/>
      <c r="GI144" s="784"/>
      <c r="GJ144" s="784"/>
      <c r="GK144" s="784"/>
      <c r="GL144" s="784"/>
      <c r="GM144" s="784"/>
      <c r="GN144" s="784"/>
    </row>
    <row r="145" spans="3:196" ht="15" customHeight="1">
      <c r="C145" s="833"/>
      <c r="D145" s="784"/>
      <c r="E145" s="784"/>
      <c r="F145" s="784"/>
      <c r="BI145" s="784"/>
      <c r="BJ145" s="784"/>
      <c r="BK145" s="784"/>
      <c r="BL145" s="784"/>
      <c r="BM145" s="784"/>
      <c r="BN145" s="784"/>
      <c r="BO145" s="784"/>
      <c r="BP145" s="784"/>
      <c r="BQ145" s="784"/>
      <c r="BR145" s="804"/>
      <c r="BS145" s="804"/>
      <c r="BT145" s="784"/>
      <c r="BU145" s="784"/>
      <c r="BV145" s="784"/>
      <c r="BW145" s="784"/>
      <c r="BX145" s="784"/>
      <c r="BY145" s="784"/>
      <c r="BZ145" s="784"/>
      <c r="CA145" s="784"/>
      <c r="CB145" s="784"/>
      <c r="CC145" s="804"/>
      <c r="CD145" s="804"/>
      <c r="CE145" s="784"/>
      <c r="CF145" s="784"/>
      <c r="CG145" s="784"/>
      <c r="CH145" s="784"/>
      <c r="CI145" s="784"/>
      <c r="CJ145" s="784"/>
      <c r="CK145" s="784"/>
      <c r="CL145" s="784"/>
      <c r="CM145" s="784"/>
      <c r="CN145" s="804"/>
      <c r="CO145" s="804"/>
      <c r="CP145" s="784"/>
      <c r="CQ145" s="784"/>
      <c r="CR145" s="784"/>
      <c r="CS145" s="784"/>
      <c r="CT145" s="784"/>
      <c r="CU145" s="784"/>
      <c r="CV145" s="784"/>
      <c r="CW145" s="784"/>
      <c r="CX145" s="784"/>
      <c r="CY145" s="784"/>
      <c r="CZ145" s="784"/>
      <c r="DA145" s="784"/>
      <c r="DB145" s="784"/>
      <c r="DC145" s="784"/>
      <c r="DD145" s="784"/>
      <c r="DE145" s="784"/>
      <c r="DF145" s="784"/>
      <c r="DG145" s="784"/>
      <c r="DH145" s="784"/>
      <c r="DI145" s="784"/>
      <c r="DJ145" s="784"/>
      <c r="DK145" s="784"/>
      <c r="DL145" s="784"/>
      <c r="DM145" s="784"/>
      <c r="DN145" s="784"/>
      <c r="DO145" s="784"/>
      <c r="DP145" s="784"/>
      <c r="DQ145" s="784"/>
      <c r="DR145" s="784"/>
      <c r="DS145" s="784"/>
      <c r="DT145" s="784"/>
      <c r="DU145" s="784"/>
      <c r="DV145" s="784"/>
      <c r="DW145" s="784"/>
      <c r="DX145" s="784"/>
      <c r="DY145" s="784"/>
      <c r="DZ145" s="784"/>
      <c r="EA145" s="784"/>
      <c r="EB145" s="784"/>
      <c r="EC145" s="784"/>
      <c r="ED145" s="784"/>
      <c r="EE145" s="784"/>
      <c r="EF145" s="784"/>
      <c r="EG145" s="784"/>
      <c r="EH145" s="784"/>
      <c r="EI145" s="784"/>
      <c r="EJ145" s="784"/>
      <c r="EK145" s="784"/>
      <c r="EL145" s="784"/>
      <c r="EM145" s="784"/>
      <c r="EN145" s="784"/>
      <c r="EO145" s="784"/>
      <c r="EP145" s="784"/>
      <c r="EQ145" s="784"/>
      <c r="ER145" s="784"/>
      <c r="ES145" s="784"/>
      <c r="ET145" s="784"/>
      <c r="EU145" s="784"/>
      <c r="EV145" s="784"/>
      <c r="EW145" s="784"/>
      <c r="EX145" s="784"/>
      <c r="EY145" s="784"/>
      <c r="EZ145" s="784"/>
      <c r="FA145" s="784"/>
      <c r="FB145" s="784"/>
      <c r="FC145" s="784"/>
      <c r="FD145" s="784"/>
      <c r="FE145" s="784"/>
      <c r="FF145" s="784"/>
      <c r="FG145" s="784"/>
      <c r="FH145" s="784"/>
      <c r="FI145" s="784"/>
      <c r="FJ145" s="784"/>
      <c r="FK145" s="784"/>
      <c r="FL145" s="784"/>
      <c r="FM145" s="784"/>
      <c r="FN145" s="784"/>
      <c r="FO145" s="784"/>
      <c r="FP145" s="784"/>
      <c r="FQ145" s="784"/>
      <c r="FR145" s="784"/>
      <c r="FS145" s="784"/>
      <c r="FT145" s="784"/>
      <c r="FU145" s="784"/>
      <c r="FV145" s="784"/>
      <c r="FW145" s="784"/>
      <c r="FX145" s="784"/>
      <c r="FY145" s="784"/>
      <c r="FZ145" s="784"/>
      <c r="GA145" s="784"/>
      <c r="GB145" s="784"/>
      <c r="GC145" s="784"/>
      <c r="GD145" s="784"/>
      <c r="GE145" s="784"/>
      <c r="GF145" s="784"/>
      <c r="GG145" s="784"/>
      <c r="GH145" s="784"/>
      <c r="GI145" s="784"/>
      <c r="GJ145" s="784"/>
      <c r="GK145" s="784"/>
      <c r="GL145" s="784"/>
      <c r="GM145" s="784"/>
      <c r="GN145" s="784"/>
    </row>
    <row r="146" spans="3:196" ht="15" customHeight="1">
      <c r="C146" s="833"/>
      <c r="D146" s="784"/>
      <c r="E146" s="784"/>
      <c r="F146" s="784"/>
      <c r="G146" s="784"/>
      <c r="H146" s="784"/>
      <c r="L146" s="784"/>
      <c r="M146" s="784"/>
      <c r="N146" s="784"/>
      <c r="O146" s="848"/>
      <c r="P146" s="784"/>
      <c r="Q146" s="784"/>
      <c r="R146" s="784"/>
      <c r="S146" s="784"/>
      <c r="T146" s="784"/>
      <c r="U146" s="784"/>
      <c r="V146" s="784"/>
      <c r="W146" s="784"/>
      <c r="X146" s="784"/>
      <c r="Y146" s="784"/>
      <c r="Z146" s="784"/>
      <c r="AA146" s="784"/>
      <c r="AB146" s="784"/>
      <c r="AC146" s="784"/>
      <c r="AD146" s="784"/>
      <c r="AE146" s="784"/>
      <c r="AF146" s="784"/>
      <c r="AG146" s="784"/>
      <c r="AH146" s="784"/>
      <c r="AI146" s="784"/>
      <c r="AJ146" s="784"/>
      <c r="AK146" s="784"/>
      <c r="AL146" s="784"/>
      <c r="AM146" s="784"/>
      <c r="AN146" s="784"/>
      <c r="AO146" s="784"/>
      <c r="AP146" s="784"/>
      <c r="AQ146" s="784"/>
      <c r="AR146" s="784"/>
      <c r="AS146" s="784"/>
      <c r="AT146" s="784"/>
      <c r="AU146" s="784"/>
      <c r="AV146" s="784"/>
      <c r="AW146" s="784"/>
      <c r="AX146" s="833"/>
      <c r="AY146" s="833"/>
      <c r="AZ146" s="833"/>
      <c r="BA146" s="833"/>
      <c r="BB146" s="833"/>
      <c r="BC146" s="784"/>
      <c r="BD146" s="784"/>
      <c r="BE146" s="784"/>
      <c r="BF146" s="784"/>
      <c r="BG146" s="783"/>
      <c r="BH146" s="784"/>
      <c r="BI146" s="784"/>
      <c r="BJ146" s="784"/>
      <c r="BK146" s="784"/>
      <c r="BL146" s="784"/>
      <c r="BM146" s="784"/>
      <c r="BN146" s="784"/>
      <c r="BO146" s="784"/>
      <c r="BP146" s="784"/>
      <c r="BQ146" s="784"/>
      <c r="BR146" s="804"/>
      <c r="BS146" s="804"/>
      <c r="BT146" s="784"/>
      <c r="BU146" s="784"/>
      <c r="BV146" s="784"/>
      <c r="BW146" s="784"/>
      <c r="BX146" s="784"/>
      <c r="BY146" s="784"/>
      <c r="BZ146" s="784"/>
      <c r="CA146" s="784"/>
      <c r="CB146" s="784"/>
      <c r="CC146" s="804"/>
      <c r="CD146" s="804"/>
      <c r="CE146" s="784"/>
      <c r="CF146" s="784"/>
      <c r="CG146" s="784"/>
      <c r="CH146" s="784"/>
      <c r="CI146" s="784"/>
      <c r="CJ146" s="784"/>
      <c r="CK146" s="784"/>
      <c r="CL146" s="784"/>
      <c r="CM146" s="784"/>
      <c r="CN146" s="804"/>
      <c r="CO146" s="804"/>
      <c r="CP146" s="784"/>
      <c r="CQ146" s="784"/>
      <c r="CR146" s="784"/>
      <c r="CS146" s="784"/>
      <c r="CT146" s="784"/>
      <c r="CU146" s="784"/>
      <c r="CV146" s="784"/>
      <c r="CW146" s="784"/>
      <c r="CX146" s="784"/>
      <c r="CY146" s="784"/>
      <c r="CZ146" s="784"/>
      <c r="DA146" s="784"/>
      <c r="DB146" s="784"/>
      <c r="DC146" s="784"/>
      <c r="DD146" s="784"/>
      <c r="DE146" s="784"/>
      <c r="DF146" s="784"/>
      <c r="DG146" s="784"/>
      <c r="DH146" s="784"/>
      <c r="DI146" s="784"/>
      <c r="DJ146" s="784"/>
      <c r="DK146" s="784"/>
      <c r="DL146" s="784"/>
      <c r="DM146" s="784"/>
      <c r="DN146" s="784"/>
      <c r="DO146" s="784"/>
      <c r="DP146" s="784"/>
      <c r="DQ146" s="784"/>
      <c r="DR146" s="784"/>
      <c r="DS146" s="784"/>
      <c r="DT146" s="784"/>
      <c r="DU146" s="784"/>
      <c r="DV146" s="784"/>
      <c r="DW146" s="784"/>
      <c r="DX146" s="784"/>
      <c r="DY146" s="784"/>
      <c r="DZ146" s="784"/>
      <c r="EA146" s="784"/>
      <c r="EB146" s="784"/>
      <c r="EC146" s="784"/>
      <c r="ED146" s="784"/>
      <c r="EE146" s="784"/>
      <c r="EF146" s="784"/>
      <c r="EG146" s="784"/>
      <c r="EH146" s="784"/>
      <c r="EI146" s="784"/>
      <c r="EJ146" s="784"/>
      <c r="EK146" s="784"/>
      <c r="EL146" s="784"/>
      <c r="EM146" s="784"/>
      <c r="EN146" s="784"/>
      <c r="EO146" s="784"/>
      <c r="EP146" s="784"/>
      <c r="EQ146" s="784"/>
      <c r="ER146" s="784"/>
      <c r="ES146" s="784"/>
      <c r="ET146" s="784"/>
      <c r="EU146" s="784"/>
      <c r="EV146" s="784"/>
      <c r="EW146" s="784"/>
      <c r="EX146" s="784"/>
      <c r="EY146" s="784"/>
      <c r="EZ146" s="784"/>
      <c r="FA146" s="784"/>
      <c r="FB146" s="784"/>
      <c r="FC146" s="784"/>
      <c r="FD146" s="784"/>
      <c r="FE146" s="784"/>
      <c r="FF146" s="784"/>
      <c r="FG146" s="784"/>
      <c r="FH146" s="784"/>
      <c r="FI146" s="784"/>
      <c r="FJ146" s="784"/>
      <c r="FK146" s="784"/>
      <c r="FL146" s="784"/>
      <c r="FM146" s="784"/>
      <c r="FN146" s="784"/>
      <c r="FO146" s="784"/>
      <c r="FP146" s="784"/>
      <c r="FQ146" s="784"/>
      <c r="FR146" s="784"/>
      <c r="FS146" s="784"/>
      <c r="FT146" s="784"/>
      <c r="FU146" s="784"/>
      <c r="FV146" s="784"/>
      <c r="FW146" s="784"/>
      <c r="FX146" s="784"/>
      <c r="FY146" s="784"/>
      <c r="FZ146" s="784"/>
      <c r="GA146" s="784"/>
      <c r="GB146" s="784"/>
      <c r="GC146" s="784"/>
      <c r="GD146" s="784"/>
      <c r="GE146" s="784"/>
      <c r="GF146" s="784"/>
      <c r="GG146" s="784"/>
      <c r="GH146" s="784"/>
      <c r="GI146" s="784"/>
      <c r="GJ146" s="784"/>
      <c r="GK146" s="784"/>
      <c r="GL146" s="784"/>
      <c r="GM146" s="784"/>
      <c r="GN146" s="784"/>
    </row>
    <row r="147" spans="3:196" ht="15" customHeight="1">
      <c r="G147" s="784"/>
      <c r="H147" s="784"/>
      <c r="L147" s="784"/>
      <c r="M147" s="784"/>
      <c r="N147" s="784"/>
      <c r="O147" s="848"/>
      <c r="P147" s="784"/>
      <c r="Q147" s="784"/>
      <c r="R147" s="784"/>
      <c r="S147" s="784"/>
      <c r="T147" s="784"/>
      <c r="U147" s="784"/>
      <c r="V147" s="784"/>
      <c r="W147" s="784"/>
      <c r="X147" s="784"/>
      <c r="Y147" s="784"/>
      <c r="Z147" s="784"/>
      <c r="AA147" s="784"/>
      <c r="AB147" s="784"/>
      <c r="AC147" s="784"/>
      <c r="AD147" s="784"/>
      <c r="AE147" s="784"/>
      <c r="AF147" s="784"/>
      <c r="AG147" s="784"/>
      <c r="AH147" s="784"/>
      <c r="AI147" s="784"/>
      <c r="AJ147" s="784"/>
      <c r="AK147" s="784"/>
      <c r="AL147" s="784"/>
      <c r="AM147" s="784"/>
      <c r="AN147" s="784"/>
      <c r="AO147" s="784"/>
      <c r="AP147" s="784"/>
      <c r="AQ147" s="784"/>
      <c r="AR147" s="784"/>
      <c r="AS147" s="784"/>
      <c r="AT147" s="784"/>
      <c r="AU147" s="784"/>
      <c r="AV147" s="784"/>
      <c r="AW147" s="784"/>
      <c r="AX147" s="833"/>
      <c r="AY147" s="833"/>
      <c r="AZ147" s="833"/>
      <c r="BA147" s="833"/>
      <c r="BB147" s="833"/>
      <c r="BC147" s="784"/>
      <c r="BD147" s="784"/>
      <c r="BE147" s="784"/>
      <c r="BF147" s="784"/>
      <c r="BG147" s="783"/>
      <c r="BH147" s="784"/>
      <c r="BI147" s="784"/>
      <c r="BJ147" s="784"/>
      <c r="BK147" s="784"/>
      <c r="BL147" s="784"/>
      <c r="BM147" s="784"/>
      <c r="BN147" s="784"/>
      <c r="BO147" s="784"/>
      <c r="BP147" s="784"/>
      <c r="BQ147" s="784"/>
      <c r="BR147" s="804"/>
      <c r="BS147" s="804"/>
      <c r="BT147" s="784"/>
      <c r="BU147" s="784"/>
      <c r="BV147" s="784"/>
      <c r="BW147" s="784"/>
      <c r="BX147" s="784"/>
      <c r="BY147" s="784"/>
      <c r="BZ147" s="784"/>
      <c r="CA147" s="784"/>
      <c r="CB147" s="784"/>
      <c r="CC147" s="804"/>
      <c r="CD147" s="804"/>
      <c r="CE147" s="784"/>
      <c r="CF147" s="784"/>
      <c r="CG147" s="784"/>
      <c r="CH147" s="784"/>
      <c r="CI147" s="784"/>
      <c r="CJ147" s="784"/>
      <c r="CK147" s="784"/>
      <c r="CL147" s="784"/>
      <c r="CM147" s="784"/>
      <c r="CN147" s="804"/>
      <c r="CO147" s="804"/>
      <c r="CP147" s="784"/>
      <c r="CQ147" s="784"/>
      <c r="CR147" s="784"/>
      <c r="CS147" s="784"/>
      <c r="CT147" s="784"/>
      <c r="CU147" s="784"/>
      <c r="CV147" s="784"/>
      <c r="CW147" s="784"/>
      <c r="CX147" s="784"/>
      <c r="CY147" s="784"/>
      <c r="CZ147" s="784"/>
      <c r="DA147" s="784"/>
      <c r="DB147" s="784"/>
      <c r="DC147" s="784"/>
      <c r="DD147" s="784"/>
      <c r="DE147" s="784"/>
      <c r="DF147" s="784"/>
      <c r="DG147" s="784"/>
      <c r="DH147" s="784"/>
      <c r="DI147" s="784"/>
      <c r="DJ147" s="784"/>
      <c r="DK147" s="784"/>
      <c r="DL147" s="784"/>
      <c r="DM147" s="784"/>
      <c r="DN147" s="784"/>
      <c r="DO147" s="784"/>
      <c r="DP147" s="784"/>
      <c r="DQ147" s="784"/>
      <c r="DR147" s="784"/>
      <c r="DS147" s="784"/>
      <c r="DT147" s="784"/>
      <c r="DU147" s="784"/>
      <c r="DV147" s="784"/>
      <c r="DW147" s="784"/>
      <c r="DX147" s="784"/>
      <c r="DY147" s="784"/>
      <c r="DZ147" s="784"/>
      <c r="EA147" s="784"/>
      <c r="EB147" s="784"/>
      <c r="EC147" s="784"/>
      <c r="ED147" s="784"/>
      <c r="EE147" s="784"/>
      <c r="EF147" s="784"/>
      <c r="EG147" s="784"/>
      <c r="EH147" s="784"/>
      <c r="EI147" s="784"/>
      <c r="EJ147" s="784"/>
      <c r="EK147" s="784"/>
      <c r="EL147" s="784"/>
      <c r="EM147" s="784"/>
      <c r="EN147" s="784"/>
      <c r="EO147" s="784"/>
      <c r="EP147" s="784"/>
      <c r="EQ147" s="784"/>
      <c r="ER147" s="784"/>
      <c r="ES147" s="784"/>
      <c r="ET147" s="784"/>
      <c r="EU147" s="784"/>
      <c r="EV147" s="784"/>
      <c r="EW147" s="784"/>
      <c r="EX147" s="784"/>
      <c r="EY147" s="784"/>
      <c r="EZ147" s="784"/>
      <c r="FA147" s="784"/>
      <c r="FB147" s="784"/>
      <c r="FC147" s="784"/>
      <c r="FD147" s="784"/>
      <c r="FE147" s="784"/>
      <c r="FF147" s="784"/>
      <c r="FG147" s="784"/>
      <c r="FH147" s="784"/>
      <c r="FI147" s="784"/>
      <c r="FJ147" s="784"/>
      <c r="FK147" s="784"/>
      <c r="FL147" s="784"/>
      <c r="FM147" s="784"/>
      <c r="FN147" s="784"/>
      <c r="FO147" s="784"/>
      <c r="FP147" s="784"/>
      <c r="FQ147" s="784"/>
      <c r="FR147" s="784"/>
      <c r="FS147" s="784"/>
      <c r="FT147" s="784"/>
      <c r="FU147" s="784"/>
      <c r="FV147" s="784"/>
      <c r="FW147" s="784"/>
      <c r="FX147" s="784"/>
      <c r="FY147" s="784"/>
      <c r="FZ147" s="784"/>
      <c r="GA147" s="784"/>
      <c r="GB147" s="784"/>
      <c r="GC147" s="784"/>
      <c r="GD147" s="784"/>
      <c r="GE147" s="784"/>
      <c r="GF147" s="784"/>
      <c r="GG147" s="784"/>
      <c r="GH147" s="784"/>
      <c r="GI147" s="784"/>
      <c r="GJ147" s="784"/>
      <c r="GK147" s="784"/>
      <c r="GL147" s="784"/>
      <c r="GM147" s="784"/>
      <c r="GN147" s="784"/>
    </row>
    <row r="148" spans="3:196">
      <c r="BK148" s="784"/>
    </row>
  </sheetData>
  <autoFilter ref="W1:W77" xr:uid="{15DE3228-83D9-44F2-94C7-CB2A696786BB}"/>
  <mergeCells count="108">
    <mergeCell ref="A1:A2"/>
    <mergeCell ref="B1:B2"/>
    <mergeCell ref="C1:C2"/>
    <mergeCell ref="D1:D2"/>
    <mergeCell ref="E1:E2"/>
    <mergeCell ref="F1:F2"/>
    <mergeCell ref="O1:P1"/>
    <mergeCell ref="Q1:R1"/>
    <mergeCell ref="S1:S2"/>
    <mergeCell ref="T1:U1"/>
    <mergeCell ref="V1:V2"/>
    <mergeCell ref="W1:W2"/>
    <mergeCell ref="G1:G2"/>
    <mergeCell ref="H1:H2"/>
    <mergeCell ref="I1:I2"/>
    <mergeCell ref="J1:J2"/>
    <mergeCell ref="L1:M1"/>
    <mergeCell ref="N1:N2"/>
    <mergeCell ref="AF1:AG1"/>
    <mergeCell ref="AH1:AH2"/>
    <mergeCell ref="AI1:AI2"/>
    <mergeCell ref="AJ1:AJ2"/>
    <mergeCell ref="AK1:AL1"/>
    <mergeCell ref="AM1:AM2"/>
    <mergeCell ref="X1:Y1"/>
    <mergeCell ref="Z1:Z2"/>
    <mergeCell ref="AA1:AA2"/>
    <mergeCell ref="AB1:AC1"/>
    <mergeCell ref="AD1:AD2"/>
    <mergeCell ref="AE1:AE2"/>
    <mergeCell ref="BJ1:BJ2"/>
    <mergeCell ref="AV1:AV2"/>
    <mergeCell ref="AW1:AW2"/>
    <mergeCell ref="AX1:AX2"/>
    <mergeCell ref="AY1:AY2"/>
    <mergeCell ref="AZ1:AZ2"/>
    <mergeCell ref="BA1:BA2"/>
    <mergeCell ref="AN1:AN2"/>
    <mergeCell ref="AO1:AP1"/>
    <mergeCell ref="AQ1:AQ2"/>
    <mergeCell ref="AR1:AS1"/>
    <mergeCell ref="AT1:AT2"/>
    <mergeCell ref="AU1:AU2"/>
    <mergeCell ref="CW1:CW2"/>
    <mergeCell ref="CX1:CX2"/>
    <mergeCell ref="CY1:CY2"/>
    <mergeCell ref="A3:A6"/>
    <mergeCell ref="CM1:CM2"/>
    <mergeCell ref="CN1:CN2"/>
    <mergeCell ref="CQ1:CQ2"/>
    <mergeCell ref="CR1:CR2"/>
    <mergeCell ref="CS1:CS2"/>
    <mergeCell ref="CT1:CT2"/>
    <mergeCell ref="CG1:CG2"/>
    <mergeCell ref="CH1:CH2"/>
    <mergeCell ref="CI1:CI2"/>
    <mergeCell ref="CJ1:CJ2"/>
    <mergeCell ref="CK1:CK2"/>
    <mergeCell ref="CL1:CL2"/>
    <mergeCell ref="BY1:BY2"/>
    <mergeCell ref="BZ1:BZ2"/>
    <mergeCell ref="CA1:CA2"/>
    <mergeCell ref="CB1:CB2"/>
    <mergeCell ref="CC1:CC2"/>
    <mergeCell ref="CF1:CF2"/>
    <mergeCell ref="BQ1:BQ2"/>
    <mergeCell ref="BR1:BR2"/>
    <mergeCell ref="A7:A25"/>
    <mergeCell ref="A26:A34"/>
    <mergeCell ref="A35:A45"/>
    <mergeCell ref="AC51:AD51"/>
    <mergeCell ref="U52:U53"/>
    <mergeCell ref="V52:V53"/>
    <mergeCell ref="AA52:AA53"/>
    <mergeCell ref="CU1:CU2"/>
    <mergeCell ref="CV1:CV2"/>
    <mergeCell ref="BU1:BU2"/>
    <mergeCell ref="BV1:BV2"/>
    <mergeCell ref="BW1:BW2"/>
    <mergeCell ref="BX1:BX2"/>
    <mergeCell ref="BK1:BK2"/>
    <mergeCell ref="BL1:BL2"/>
    <mergeCell ref="BM1:BM2"/>
    <mergeCell ref="BN1:BN2"/>
    <mergeCell ref="BO1:BO2"/>
    <mergeCell ref="BP1:BP2"/>
    <mergeCell ref="BB1:BB2"/>
    <mergeCell ref="BC1:BC2"/>
    <mergeCell ref="BD1:BD2"/>
    <mergeCell ref="BE1:BE2"/>
    <mergeCell ref="BF1:BF2"/>
    <mergeCell ref="AN58:AN60"/>
    <mergeCell ref="I75:I76"/>
    <mergeCell ref="I71:I73"/>
    <mergeCell ref="I62:I68"/>
    <mergeCell ref="I50:I59"/>
    <mergeCell ref="AW76:AW77"/>
    <mergeCell ref="AW72:AW74"/>
    <mergeCell ref="AW63:AW69"/>
    <mergeCell ref="AW51:AW60"/>
    <mergeCell ref="AN52:AN54"/>
    <mergeCell ref="U54:U55"/>
    <mergeCell ref="V54:V55"/>
    <mergeCell ref="AA54:AA55"/>
    <mergeCell ref="T56:T57"/>
    <mergeCell ref="U56:U57"/>
    <mergeCell ref="V56:V57"/>
    <mergeCell ref="AA56:AA57"/>
  </mergeCells>
  <conditionalFormatting sqref="I50 I62 I71 I75 I78">
    <cfRule type="cellIs" dxfId="214" priority="30" operator="equal">
      <formula>"More than 72 Hours"</formula>
    </cfRule>
    <cfRule type="cellIs" dxfId="213" priority="29" operator="equal">
      <formula>"72 Hours"</formula>
    </cfRule>
    <cfRule type="cellIs" dxfId="212" priority="28" operator="equal">
      <formula>"48 Hours"</formula>
    </cfRule>
    <cfRule type="cellIs" dxfId="211" priority="27" operator="equal">
      <formula>"24 Hours"</formula>
    </cfRule>
    <cfRule type="cellIs" dxfId="210" priority="26" operator="equal">
      <formula>"مصعدة"</formula>
    </cfRule>
  </conditionalFormatting>
  <conditionalFormatting sqref="K3:K45">
    <cfRule type="cellIs" dxfId="209" priority="35" operator="equal">
      <formula>"More than 72 Hours"</formula>
    </cfRule>
    <cfRule type="cellIs" dxfId="208" priority="32" operator="equal">
      <formula>"24 Hours"</formula>
    </cfRule>
    <cfRule type="cellIs" dxfId="207" priority="31" operator="equal">
      <formula>"مصعدة"</formula>
    </cfRule>
    <cfRule type="cellIs" dxfId="206" priority="34" operator="equal">
      <formula>"72 Hours"</formula>
    </cfRule>
    <cfRule type="cellIs" dxfId="205" priority="33" operator="equal">
      <formula>"48 Hours"</formula>
    </cfRule>
  </conditionalFormatting>
  <conditionalFormatting sqref="AW51 AW63 AW72 AW76 AW79">
    <cfRule type="cellIs" dxfId="204" priority="2" operator="equal">
      <formula>"24 Hours"</formula>
    </cfRule>
    <cfRule type="cellIs" dxfId="203" priority="3" operator="equal">
      <formula>"48 Hours"</formula>
    </cfRule>
    <cfRule type="cellIs" dxfId="202" priority="4" operator="equal">
      <formula>"72 Hours"</formula>
    </cfRule>
    <cfRule type="cellIs" dxfId="201" priority="5" operator="equal">
      <formula>"More than 72 Hours"</formula>
    </cfRule>
    <cfRule type="cellIs" dxfId="200" priority="1" operator="equal">
      <formula>"مصعدة"</formula>
    </cfRule>
  </conditionalFormatting>
  <conditionalFormatting sqref="BR3:BR26">
    <cfRule type="cellIs" dxfId="199" priority="21" operator="equal">
      <formula>"مصعدة"</formula>
    </cfRule>
    <cfRule type="cellIs" dxfId="198" priority="22" operator="equal">
      <formula>"24 Hours"</formula>
    </cfRule>
    <cfRule type="cellIs" dxfId="197" priority="23" operator="equal">
      <formula>"48 Hours"</formula>
    </cfRule>
    <cfRule type="cellIs" dxfId="196" priority="24" operator="equal">
      <formula>"72 Hours"</formula>
    </cfRule>
    <cfRule type="cellIs" dxfId="195" priority="25" operator="equal">
      <formula>"More than 72 Hours"</formula>
    </cfRule>
  </conditionalFormatting>
  <conditionalFormatting sqref="CC3:CC9">
    <cfRule type="cellIs" dxfId="194" priority="19" operator="equal">
      <formula>"72 Hours"</formula>
    </cfRule>
    <cfRule type="cellIs" dxfId="193" priority="20" operator="equal">
      <formula>"More than 72 Hours"</formula>
    </cfRule>
    <cfRule type="cellIs" dxfId="192" priority="17" operator="equal">
      <formula>"24 Hours"</formula>
    </cfRule>
    <cfRule type="cellIs" dxfId="191" priority="16" operator="equal">
      <formula>"مصعدة"</formula>
    </cfRule>
    <cfRule type="cellIs" dxfId="190" priority="18" operator="equal">
      <formula>"48 Hours"</formula>
    </cfRule>
  </conditionalFormatting>
  <conditionalFormatting sqref="CN3:CN11">
    <cfRule type="cellIs" dxfId="189" priority="15" operator="equal">
      <formula>"More than 72 Hours"</formula>
    </cfRule>
    <cfRule type="cellIs" dxfId="188" priority="14" operator="equal">
      <formula>"72 Hours"</formula>
    </cfRule>
    <cfRule type="cellIs" dxfId="187" priority="13" operator="equal">
      <formula>"48 Hours"</formula>
    </cfRule>
    <cfRule type="cellIs" dxfId="186" priority="12" operator="equal">
      <formula>"24 Hours"</formula>
    </cfRule>
    <cfRule type="cellIs" dxfId="185" priority="11" operator="equal">
      <formula>"مصعدة"</formula>
    </cfRule>
  </conditionalFormatting>
  <conditionalFormatting sqref="CY3:CY5">
    <cfRule type="cellIs" dxfId="184" priority="6" operator="equal">
      <formula>"مصعدة"</formula>
    </cfRule>
    <cfRule type="cellIs" dxfId="183" priority="7" operator="equal">
      <formula>"24 Hours"</formula>
    </cfRule>
    <cfRule type="cellIs" dxfId="182" priority="8" operator="equal">
      <formula>"48 Hours"</formula>
    </cfRule>
    <cfRule type="cellIs" dxfId="181" priority="10" operator="equal">
      <formula>"More than 72 Hours"</formula>
    </cfRule>
    <cfRule type="cellIs" dxfId="180" priority="9" operator="equal">
      <formula>"72 Hours"</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45E1E-9F2B-4A60-AB18-BCCFBF3D2B27}">
  <dimension ref="A1:XFD179"/>
  <sheetViews>
    <sheetView topLeftCell="AV1" zoomScale="115" zoomScaleNormal="115" workbookViewId="0">
      <selection activeCell="AW18" sqref="AW18"/>
    </sheetView>
  </sheetViews>
  <sheetFormatPr defaultColWidth="9.5703125" defaultRowHeight="15"/>
  <cols>
    <col min="1" max="1" width="11.140625" style="749" bestFit="1" customWidth="1"/>
    <col min="2" max="2" width="6.7109375" style="704" customWidth="1"/>
    <col min="3" max="3" width="15.7109375" style="713" customWidth="1"/>
    <col min="4" max="4" width="11.85546875" style="704" bestFit="1" customWidth="1"/>
    <col min="5" max="5" width="18" style="704" bestFit="1" customWidth="1"/>
    <col min="6" max="6" width="13.140625" style="704" bestFit="1" customWidth="1"/>
    <col min="7" max="7" width="15.42578125" style="704" bestFit="1" customWidth="1"/>
    <col min="8" max="8" width="32.5703125" style="704" customWidth="1"/>
    <col min="9" max="9" width="31.85546875" style="704" bestFit="1" customWidth="1"/>
    <col min="10" max="10" width="17.5703125" style="704" bestFit="1" customWidth="1"/>
    <col min="11" max="11" width="21.140625" style="704" bestFit="1" customWidth="1"/>
    <col min="12" max="13" width="26.5703125" style="704" bestFit="1" customWidth="1"/>
    <col min="14" max="14" width="22.7109375" style="704" bestFit="1" customWidth="1"/>
    <col min="15" max="15" width="26.5703125" style="704" bestFit="1" customWidth="1"/>
    <col min="16" max="16" width="12.85546875" style="704" bestFit="1" customWidth="1"/>
    <col min="17" max="17" width="26.42578125" style="704" bestFit="1" customWidth="1"/>
    <col min="18" max="18" width="25.85546875" style="704" bestFit="1" customWidth="1"/>
    <col min="19" max="19" width="22.7109375" style="704" bestFit="1" customWidth="1"/>
    <col min="20" max="20" width="26.5703125" style="704" bestFit="1" customWidth="1"/>
    <col min="21" max="21" width="12.140625" style="704" bestFit="1" customWidth="1"/>
    <col min="22" max="22" width="22.7109375" style="704" bestFit="1" customWidth="1"/>
    <col min="23" max="23" width="37" style="720" bestFit="1" customWidth="1"/>
    <col min="24" max="24" width="35.140625" style="704" bestFit="1" customWidth="1"/>
    <col min="25" max="25" width="15.42578125" style="704" bestFit="1" customWidth="1"/>
    <col min="26" max="26" width="22.7109375" style="704" bestFit="1" customWidth="1"/>
    <col min="27" max="27" width="38.85546875" style="704" bestFit="1" customWidth="1"/>
    <col min="28" max="28" width="27.42578125" style="704" bestFit="1" customWidth="1"/>
    <col min="29" max="29" width="15.5703125" style="704" customWidth="1"/>
    <col min="30" max="30" width="22.7109375" style="704" bestFit="1" customWidth="1"/>
    <col min="31" max="31" width="36.5703125" style="704" bestFit="1" customWidth="1"/>
    <col min="32" max="32" width="33.85546875" style="704" bestFit="1" customWidth="1"/>
    <col min="33" max="33" width="13.85546875" style="704" bestFit="1" customWidth="1"/>
    <col min="34" max="34" width="22.7109375" style="704" bestFit="1" customWidth="1"/>
    <col min="35" max="35" width="34.7109375" style="704" bestFit="1" customWidth="1"/>
    <col min="36" max="36" width="38.28515625" style="704" bestFit="1" customWidth="1"/>
    <col min="37" max="37" width="27.7109375" style="721" bestFit="1" customWidth="1"/>
    <col min="38" max="38" width="10.28515625" style="704" bestFit="1" customWidth="1"/>
    <col min="39" max="39" width="22.7109375" style="704" bestFit="1" customWidth="1"/>
    <col min="40" max="40" width="37.28515625" style="704" bestFit="1" customWidth="1"/>
    <col min="41" max="41" width="36.7109375" style="704" customWidth="1"/>
    <col min="42" max="42" width="16.5703125" style="722" customWidth="1"/>
    <col min="43" max="43" width="25.28515625" style="704" bestFit="1" customWidth="1"/>
    <col min="44" max="44" width="36.7109375" style="704" customWidth="1"/>
    <col min="45" max="45" width="19.5703125" style="721" customWidth="1"/>
    <col min="46" max="46" width="15.5703125" style="722" customWidth="1"/>
    <col min="47" max="47" width="31.140625" style="704" customWidth="1"/>
    <col min="48" max="48" width="10.42578125" style="704" customWidth="1"/>
    <col min="49" max="49" width="50.7109375" style="704" customWidth="1"/>
    <col min="50" max="53" width="28.42578125" style="713" customWidth="1"/>
    <col min="54" max="54" width="33.7109375" style="877" customWidth="1"/>
    <col min="55" max="55" width="31.85546875" style="878" customWidth="1"/>
    <col min="56" max="56" width="32.5703125" style="704" bestFit="1" customWidth="1"/>
    <col min="57" max="57" width="27.140625" style="704" bestFit="1" customWidth="1"/>
    <col min="58" max="58" width="37.7109375" style="704" customWidth="1"/>
    <col min="60" max="60" width="9.5703125" style="704"/>
    <col min="61" max="61" width="24.28515625" style="704" customWidth="1"/>
    <col min="62" max="62" width="27.140625" style="704" bestFit="1" customWidth="1"/>
    <col min="63" max="63" width="18.5703125" style="704" bestFit="1" customWidth="1"/>
    <col min="64" max="64" width="16.7109375" style="704" bestFit="1" customWidth="1"/>
    <col min="65" max="65" width="12" style="704" bestFit="1" customWidth="1"/>
    <col min="66" max="66" width="21.85546875" style="704" bestFit="1" customWidth="1"/>
    <col min="67" max="67" width="19.7109375" style="704" bestFit="1" customWidth="1"/>
    <col min="68" max="68" width="20.7109375" style="704" bestFit="1" customWidth="1"/>
    <col min="69" max="69" width="10.28515625" style="704" bestFit="1" customWidth="1"/>
    <col min="70" max="70" width="16.28515625" style="704" bestFit="1" customWidth="1"/>
    <col min="71" max="71" width="9.5703125" style="704"/>
    <col min="72" max="72" width="16" style="704" customWidth="1"/>
    <col min="73" max="73" width="17.28515625" style="704" bestFit="1" customWidth="1"/>
    <col min="74" max="74" width="15.28515625" style="704" bestFit="1" customWidth="1"/>
    <col min="75" max="75" width="16.28515625" style="704" bestFit="1" customWidth="1"/>
    <col min="76" max="76" width="11.7109375" style="704" bestFit="1" customWidth="1"/>
    <col min="77" max="77" width="18.7109375" style="704" bestFit="1" customWidth="1"/>
    <col min="78" max="78" width="18.85546875" style="704" bestFit="1" customWidth="1"/>
    <col min="79" max="79" width="20.7109375" style="704" bestFit="1" customWidth="1"/>
    <col min="80" max="80" width="20.28515625" style="704" bestFit="1" customWidth="1"/>
    <col min="81" max="81" width="16.28515625" style="704" bestFit="1" customWidth="1"/>
    <col min="82" max="82" width="9.5703125" style="704"/>
    <col min="83" max="83" width="20.5703125" style="704" customWidth="1"/>
    <col min="84" max="84" width="23.140625" style="704" bestFit="1" customWidth="1"/>
    <col min="85" max="85" width="15" style="704" bestFit="1" customWidth="1"/>
    <col min="86" max="86" width="16.28515625" style="704" bestFit="1" customWidth="1"/>
    <col min="87" max="88" width="15" style="704" bestFit="1" customWidth="1"/>
    <col min="89" max="89" width="20" style="704" bestFit="1" customWidth="1"/>
    <col min="90" max="90" width="20.7109375" style="704" bestFit="1" customWidth="1"/>
    <col min="91" max="91" width="20.28515625" style="704" bestFit="1" customWidth="1"/>
    <col min="92" max="92" width="16.28515625" style="704" bestFit="1" customWidth="1"/>
    <col min="93" max="93" width="9.5703125" style="704"/>
    <col min="94" max="94" width="17" style="704" bestFit="1" customWidth="1"/>
    <col min="95" max="95" width="23.140625" style="704" bestFit="1" customWidth="1"/>
    <col min="96" max="96" width="15" style="704" bestFit="1" customWidth="1"/>
    <col min="97" max="97" width="16.7109375" style="704" bestFit="1" customWidth="1"/>
    <col min="98" max="98" width="11.85546875" style="704" bestFit="1" customWidth="1"/>
    <col min="99" max="99" width="25.140625" style="704" bestFit="1" customWidth="1"/>
    <col min="100" max="100" width="18.28515625" style="704" bestFit="1" customWidth="1"/>
    <col min="101" max="101" width="20.7109375" style="704" customWidth="1"/>
    <col min="102" max="102" width="21.42578125" style="704" bestFit="1" customWidth="1"/>
    <col min="103" max="103" width="19.140625" style="704" bestFit="1" customWidth="1"/>
    <col min="104" max="105" width="19.85546875" style="704" bestFit="1" customWidth="1"/>
    <col min="106" max="16384" width="9.5703125" style="704"/>
  </cols>
  <sheetData>
    <row r="1" spans="1:104" s="680" customFormat="1" ht="36.75" customHeight="1">
      <c r="A1" s="1003" t="s">
        <v>400</v>
      </c>
      <c r="B1" s="1003" t="s">
        <v>401</v>
      </c>
      <c r="C1" s="1005" t="s">
        <v>402</v>
      </c>
      <c r="D1" s="1001" t="s">
        <v>403</v>
      </c>
      <c r="E1" s="1001" t="s">
        <v>404</v>
      </c>
      <c r="F1" s="1001" t="s">
        <v>405</v>
      </c>
      <c r="G1" s="1001" t="s">
        <v>406</v>
      </c>
      <c r="H1" s="1001" t="s">
        <v>407</v>
      </c>
      <c r="I1" s="1001" t="s">
        <v>408</v>
      </c>
      <c r="J1" s="1001" t="s">
        <v>409</v>
      </c>
      <c r="K1" s="678" t="s">
        <v>410</v>
      </c>
      <c r="L1" s="990" t="s">
        <v>411</v>
      </c>
      <c r="M1" s="990"/>
      <c r="N1" s="991" t="s">
        <v>412</v>
      </c>
      <c r="O1" s="990" t="s">
        <v>413</v>
      </c>
      <c r="P1" s="990"/>
      <c r="Q1" s="990" t="s">
        <v>414</v>
      </c>
      <c r="R1" s="990"/>
      <c r="S1" s="991" t="s">
        <v>412</v>
      </c>
      <c r="T1" s="998" t="s">
        <v>415</v>
      </c>
      <c r="U1" s="998"/>
      <c r="V1" s="991" t="s">
        <v>412</v>
      </c>
      <c r="W1" s="999" t="s">
        <v>416</v>
      </c>
      <c r="X1" s="997" t="s">
        <v>417</v>
      </c>
      <c r="Y1" s="997"/>
      <c r="Z1" s="991" t="s">
        <v>412</v>
      </c>
      <c r="AA1" s="988" t="s">
        <v>418</v>
      </c>
      <c r="AB1" s="990" t="s">
        <v>419</v>
      </c>
      <c r="AC1" s="990"/>
      <c r="AD1" s="991" t="s">
        <v>412</v>
      </c>
      <c r="AE1" s="988" t="s">
        <v>420</v>
      </c>
      <c r="AF1" s="990" t="s">
        <v>421</v>
      </c>
      <c r="AG1" s="990"/>
      <c r="AH1" s="991" t="s">
        <v>412</v>
      </c>
      <c r="AI1" s="995" t="s">
        <v>422</v>
      </c>
      <c r="AJ1" s="988" t="s">
        <v>423</v>
      </c>
      <c r="AK1" s="990" t="s">
        <v>424</v>
      </c>
      <c r="AL1" s="990"/>
      <c r="AM1" s="991" t="s">
        <v>412</v>
      </c>
      <c r="AN1" s="988" t="s">
        <v>425</v>
      </c>
      <c r="AO1" s="990" t="s">
        <v>426</v>
      </c>
      <c r="AP1" s="990"/>
      <c r="AQ1" s="988" t="s">
        <v>427</v>
      </c>
      <c r="AR1" s="990" t="s">
        <v>428</v>
      </c>
      <c r="AS1" s="990"/>
      <c r="AT1" s="991" t="s">
        <v>412</v>
      </c>
      <c r="AU1" s="993" t="s">
        <v>429</v>
      </c>
      <c r="AV1" s="986" t="s">
        <v>430</v>
      </c>
      <c r="AW1" s="986" t="s">
        <v>431</v>
      </c>
      <c r="AX1" s="986" t="s">
        <v>432</v>
      </c>
      <c r="AY1" s="986" t="s">
        <v>2</v>
      </c>
      <c r="AZ1" s="986" t="s">
        <v>3</v>
      </c>
      <c r="BA1" s="986" t="s">
        <v>4</v>
      </c>
      <c r="BB1" s="982" t="s">
        <v>433</v>
      </c>
      <c r="BC1" s="982" t="s">
        <v>434</v>
      </c>
      <c r="BD1" s="984" t="s">
        <v>435</v>
      </c>
      <c r="BE1" s="984" t="s">
        <v>436</v>
      </c>
      <c r="BF1" s="984" t="s">
        <v>437</v>
      </c>
      <c r="BH1" s="679"/>
      <c r="BJ1" s="978" t="s">
        <v>402</v>
      </c>
      <c r="BK1" s="976" t="s">
        <v>403</v>
      </c>
      <c r="BL1" s="976" t="s">
        <v>404</v>
      </c>
      <c r="BM1" s="976" t="s">
        <v>405</v>
      </c>
      <c r="BN1" s="976" t="s">
        <v>406</v>
      </c>
      <c r="BO1" s="976" t="s">
        <v>407</v>
      </c>
      <c r="BP1" s="978" t="s">
        <v>408</v>
      </c>
      <c r="BQ1" s="976" t="s">
        <v>409</v>
      </c>
      <c r="BR1" s="980" t="s">
        <v>410</v>
      </c>
      <c r="BU1" s="978" t="s">
        <v>402</v>
      </c>
      <c r="BV1" s="976" t="s">
        <v>403</v>
      </c>
      <c r="BW1" s="976" t="s">
        <v>404</v>
      </c>
      <c r="BX1" s="976" t="s">
        <v>405</v>
      </c>
      <c r="BY1" s="976" t="s">
        <v>406</v>
      </c>
      <c r="BZ1" s="976" t="s">
        <v>407</v>
      </c>
      <c r="CA1" s="978" t="s">
        <v>408</v>
      </c>
      <c r="CB1" s="976" t="s">
        <v>409</v>
      </c>
      <c r="CC1" s="980" t="s">
        <v>410</v>
      </c>
      <c r="CF1" s="978" t="s">
        <v>402</v>
      </c>
      <c r="CG1" s="976" t="s">
        <v>403</v>
      </c>
      <c r="CH1" s="976" t="s">
        <v>404</v>
      </c>
      <c r="CI1" s="976" t="s">
        <v>405</v>
      </c>
      <c r="CJ1" s="976" t="s">
        <v>406</v>
      </c>
      <c r="CK1" s="976" t="s">
        <v>407</v>
      </c>
      <c r="CL1" s="978" t="s">
        <v>408</v>
      </c>
      <c r="CM1" s="976" t="s">
        <v>409</v>
      </c>
      <c r="CN1" s="980" t="s">
        <v>410</v>
      </c>
      <c r="CQ1" s="978" t="s">
        <v>402</v>
      </c>
      <c r="CR1" s="976" t="s">
        <v>403</v>
      </c>
      <c r="CS1" s="976" t="s">
        <v>404</v>
      </c>
      <c r="CT1" s="976" t="s">
        <v>405</v>
      </c>
      <c r="CU1" s="976" t="s">
        <v>406</v>
      </c>
      <c r="CV1" s="976" t="s">
        <v>407</v>
      </c>
      <c r="CW1" s="978" t="s">
        <v>408</v>
      </c>
      <c r="CX1" s="976" t="s">
        <v>409</v>
      </c>
      <c r="CY1" s="980" t="s">
        <v>410</v>
      </c>
    </row>
    <row r="2" spans="1:104" s="683" customFormat="1" ht="12.75" customHeight="1">
      <c r="A2" s="1004"/>
      <c r="B2" s="1004"/>
      <c r="C2" s="1006"/>
      <c r="D2" s="1002"/>
      <c r="E2" s="1002"/>
      <c r="F2" s="1002"/>
      <c r="G2" s="1002"/>
      <c r="H2" s="1002"/>
      <c r="I2" s="1002"/>
      <c r="J2" s="1002"/>
      <c r="K2" s="678" t="s">
        <v>410</v>
      </c>
      <c r="L2" s="681" t="s">
        <v>438</v>
      </c>
      <c r="M2" s="682" t="s">
        <v>439</v>
      </c>
      <c r="N2" s="992"/>
      <c r="O2" s="681" t="s">
        <v>438</v>
      </c>
      <c r="P2" s="682" t="s">
        <v>439</v>
      </c>
      <c r="Q2" s="681" t="s">
        <v>438</v>
      </c>
      <c r="R2" s="682" t="s">
        <v>439</v>
      </c>
      <c r="S2" s="992"/>
      <c r="T2" s="681" t="s">
        <v>438</v>
      </c>
      <c r="U2" s="682" t="s">
        <v>439</v>
      </c>
      <c r="V2" s="992"/>
      <c r="W2" s="1000"/>
      <c r="X2" s="681" t="s">
        <v>438</v>
      </c>
      <c r="Y2" s="682" t="s">
        <v>439</v>
      </c>
      <c r="Z2" s="992"/>
      <c r="AA2" s="989"/>
      <c r="AB2" s="681" t="s">
        <v>438</v>
      </c>
      <c r="AC2" s="682" t="s">
        <v>439</v>
      </c>
      <c r="AD2" s="992"/>
      <c r="AE2" s="989"/>
      <c r="AF2" s="681" t="s">
        <v>438</v>
      </c>
      <c r="AG2" s="682" t="s">
        <v>439</v>
      </c>
      <c r="AH2" s="992"/>
      <c r="AI2" s="996"/>
      <c r="AJ2" s="989"/>
      <c r="AK2" s="681" t="s">
        <v>438</v>
      </c>
      <c r="AL2" s="682" t="s">
        <v>439</v>
      </c>
      <c r="AM2" s="992"/>
      <c r="AN2" s="989"/>
      <c r="AO2" s="681" t="s">
        <v>438</v>
      </c>
      <c r="AP2" s="682" t="s">
        <v>439</v>
      </c>
      <c r="AQ2" s="989"/>
      <c r="AR2" s="681" t="s">
        <v>438</v>
      </c>
      <c r="AS2" s="682" t="s">
        <v>439</v>
      </c>
      <c r="AT2" s="992"/>
      <c r="AU2" s="994"/>
      <c r="AV2" s="987"/>
      <c r="AW2" s="987"/>
      <c r="AX2" s="987"/>
      <c r="AY2" s="987"/>
      <c r="AZ2" s="987"/>
      <c r="BA2" s="987"/>
      <c r="BB2" s="983"/>
      <c r="BC2" s="983"/>
      <c r="BD2" s="985"/>
      <c r="BE2" s="985"/>
      <c r="BF2" s="985"/>
      <c r="BG2" s="107"/>
      <c r="BJ2" s="979"/>
      <c r="BK2" s="977"/>
      <c r="BL2" s="977"/>
      <c r="BM2" s="977"/>
      <c r="BN2" s="977"/>
      <c r="BO2" s="977"/>
      <c r="BP2" s="979"/>
      <c r="BQ2" s="977"/>
      <c r="BR2" s="981"/>
      <c r="BU2" s="979"/>
      <c r="BV2" s="977"/>
      <c r="BW2" s="977"/>
      <c r="BX2" s="977"/>
      <c r="BY2" s="977"/>
      <c r="BZ2" s="977"/>
      <c r="CA2" s="979"/>
      <c r="CB2" s="977"/>
      <c r="CC2" s="981"/>
      <c r="CF2" s="979"/>
      <c r="CG2" s="977"/>
      <c r="CH2" s="977"/>
      <c r="CI2" s="977"/>
      <c r="CJ2" s="977"/>
      <c r="CK2" s="977"/>
      <c r="CL2" s="979"/>
      <c r="CM2" s="977"/>
      <c r="CN2" s="981"/>
      <c r="CQ2" s="979"/>
      <c r="CR2" s="977"/>
      <c r="CS2" s="977"/>
      <c r="CT2" s="977"/>
      <c r="CU2" s="977"/>
      <c r="CV2" s="977"/>
      <c r="CW2" s="979"/>
      <c r="CX2" s="977"/>
      <c r="CY2" s="981"/>
    </row>
    <row r="3" spans="1:104" ht="15" customHeight="1">
      <c r="A3" s="973">
        <v>1</v>
      </c>
      <c r="B3" s="684">
        <v>1</v>
      </c>
      <c r="C3" s="448">
        <v>1667</v>
      </c>
      <c r="D3" s="127">
        <v>0</v>
      </c>
      <c r="E3" s="127" t="s">
        <v>529</v>
      </c>
      <c r="F3" s="127" t="s">
        <v>496</v>
      </c>
      <c r="G3" s="127" t="s">
        <v>507</v>
      </c>
      <c r="H3" s="867" t="s">
        <v>486</v>
      </c>
      <c r="I3" s="425">
        <v>45201.385416666664</v>
      </c>
      <c r="J3" s="867" t="s">
        <v>528</v>
      </c>
      <c r="K3" s="95" t="s">
        <v>0</v>
      </c>
      <c r="L3" s="685">
        <v>45201</v>
      </c>
      <c r="M3" s="686">
        <v>0.38541666666666669</v>
      </c>
      <c r="N3" s="687" t="s">
        <v>528</v>
      </c>
      <c r="O3" s="685">
        <v>45201</v>
      </c>
      <c r="P3" s="686">
        <v>0.38541666666666669</v>
      </c>
      <c r="Q3" s="685"/>
      <c r="R3" s="686"/>
      <c r="S3" s="868"/>
      <c r="T3" s="294">
        <v>45201</v>
      </c>
      <c r="U3" s="775">
        <v>0.41319444444444442</v>
      </c>
      <c r="V3" s="868" t="s">
        <v>528</v>
      </c>
      <c r="W3" s="688">
        <f t="shared" ref="W3:W66" si="0">(U3+T3)-(P3+O3)</f>
        <v>2.7777777781011537E-2</v>
      </c>
      <c r="X3" s="689"/>
      <c r="Y3" s="690"/>
      <c r="Z3" s="868"/>
      <c r="AA3" s="691">
        <f t="shared" ref="AA3:AA14" si="1">(Y3+X3)-(U3+T3)</f>
        <v>-45201.413194444445</v>
      </c>
      <c r="AB3" s="689"/>
      <c r="AC3" s="690"/>
      <c r="AD3" s="868"/>
      <c r="AE3" s="691">
        <f t="shared" ref="AE3:AE14" si="2">(AC3+AB3)-(Y3+X3)</f>
        <v>0</v>
      </c>
      <c r="AF3" s="689"/>
      <c r="AG3" s="869"/>
      <c r="AH3" s="870"/>
      <c r="AI3" s="687"/>
      <c r="AJ3" s="691">
        <f t="shared" ref="AJ3:AJ14" si="3">(AG3+AF3)-(U3+T3)</f>
        <v>-45201.413194444445</v>
      </c>
      <c r="AK3" s="871"/>
      <c r="AL3" s="869"/>
      <c r="AM3" s="868"/>
      <c r="AN3" s="691">
        <f t="shared" ref="AN3:AN14" si="4">(AL3+AK3)-(U3+T3)</f>
        <v>-45201.413194444445</v>
      </c>
      <c r="AO3" s="294">
        <v>45201</v>
      </c>
      <c r="AP3" s="775">
        <v>0.41388888888888892</v>
      </c>
      <c r="AQ3" s="698">
        <f t="shared" ref="AQ3:AQ66" si="5">(AP3+AO3)-(U3+T3)</f>
        <v>6.944444467080757E-4</v>
      </c>
      <c r="AR3" s="294">
        <v>45201</v>
      </c>
      <c r="AS3" s="775">
        <v>0.41388888888888892</v>
      </c>
      <c r="AT3" s="868" t="s">
        <v>528</v>
      </c>
      <c r="AU3" s="14">
        <f t="shared" ref="AU3:AU14" si="6">(AS3+AR3)-(U3+T3)</f>
        <v>6.944444467080757E-4</v>
      </c>
      <c r="AV3" s="701"/>
      <c r="AW3" s="95"/>
      <c r="AX3" s="701" t="s">
        <v>27</v>
      </c>
      <c r="AY3" s="701" t="s">
        <v>29</v>
      </c>
      <c r="AZ3" s="701" t="s">
        <v>1268</v>
      </c>
      <c r="BA3" s="701" t="s">
        <v>1722</v>
      </c>
      <c r="BB3" s="872" t="s">
        <v>1723</v>
      </c>
      <c r="BC3" s="873" t="s">
        <v>1724</v>
      </c>
      <c r="BD3" s="19"/>
      <c r="BE3" s="703" t="s">
        <v>89</v>
      </c>
      <c r="BF3" s="703"/>
      <c r="BJ3" s="448">
        <v>1667</v>
      </c>
      <c r="BK3" s="127">
        <v>0</v>
      </c>
      <c r="BL3" s="127" t="s">
        <v>529</v>
      </c>
      <c r="BM3" s="127" t="s">
        <v>496</v>
      </c>
      <c r="BN3" s="127" t="s">
        <v>507</v>
      </c>
      <c r="BO3" s="867" t="s">
        <v>486</v>
      </c>
      <c r="BP3" s="425">
        <v>45201.385416666664</v>
      </c>
      <c r="BQ3" s="867" t="s">
        <v>528</v>
      </c>
      <c r="BR3" s="95" t="s">
        <v>0</v>
      </c>
      <c r="BS3" s="705"/>
      <c r="BT3" s="705"/>
      <c r="BU3" s="448">
        <v>1674</v>
      </c>
      <c r="BV3" s="127">
        <v>555558993</v>
      </c>
      <c r="BW3" s="127" t="s">
        <v>505</v>
      </c>
      <c r="BX3" s="127" t="s">
        <v>496</v>
      </c>
      <c r="BY3" s="127" t="s">
        <v>507</v>
      </c>
      <c r="BZ3" s="867" t="s">
        <v>657</v>
      </c>
      <c r="CA3" s="425">
        <v>45204.827777777777</v>
      </c>
      <c r="CB3" s="867" t="s">
        <v>528</v>
      </c>
      <c r="CC3" s="95" t="s">
        <v>0</v>
      </c>
      <c r="CD3" s="705"/>
      <c r="CE3" s="705"/>
      <c r="CF3" s="448">
        <v>1668</v>
      </c>
      <c r="CG3" s="127">
        <v>30244958</v>
      </c>
      <c r="CH3" s="127" t="s">
        <v>495</v>
      </c>
      <c r="CI3" s="127" t="s">
        <v>496</v>
      </c>
      <c r="CJ3" s="127" t="s">
        <v>507</v>
      </c>
      <c r="CK3" s="867" t="s">
        <v>483</v>
      </c>
      <c r="CL3" s="425">
        <v>45201.873611111114</v>
      </c>
      <c r="CM3" s="867" t="s">
        <v>528</v>
      </c>
      <c r="CN3" s="95" t="s">
        <v>17</v>
      </c>
      <c r="CO3" s="705"/>
      <c r="CP3" s="705"/>
      <c r="CQ3" s="448">
        <v>1670</v>
      </c>
      <c r="CR3" s="127">
        <v>1455425</v>
      </c>
      <c r="CS3" s="127" t="s">
        <v>501</v>
      </c>
      <c r="CT3" s="127" t="s">
        <v>506</v>
      </c>
      <c r="CU3" s="127" t="s">
        <v>517</v>
      </c>
      <c r="CV3" s="867" t="s">
        <v>518</v>
      </c>
      <c r="CW3" s="425">
        <v>45203.796527777777</v>
      </c>
      <c r="CX3" s="867" t="s">
        <v>498</v>
      </c>
      <c r="CY3" s="95" t="s">
        <v>17</v>
      </c>
    </row>
    <row r="4" spans="1:104" ht="15" customHeight="1">
      <c r="A4" s="973"/>
      <c r="B4" s="684">
        <v>2</v>
      </c>
      <c r="C4" s="448">
        <v>1668</v>
      </c>
      <c r="D4" s="127">
        <v>30244958</v>
      </c>
      <c r="E4" s="127" t="s">
        <v>495</v>
      </c>
      <c r="F4" s="127" t="s">
        <v>496</v>
      </c>
      <c r="G4" s="127" t="s">
        <v>507</v>
      </c>
      <c r="H4" s="867" t="s">
        <v>483</v>
      </c>
      <c r="I4" s="425">
        <v>45201.873611111114</v>
      </c>
      <c r="J4" s="867" t="s">
        <v>528</v>
      </c>
      <c r="K4" s="95" t="s">
        <v>17</v>
      </c>
      <c r="L4" s="685">
        <v>45201</v>
      </c>
      <c r="M4" s="686">
        <v>0.76944444444444438</v>
      </c>
      <c r="N4" s="687" t="s">
        <v>528</v>
      </c>
      <c r="O4" s="685">
        <v>45201</v>
      </c>
      <c r="P4" s="686">
        <v>0.87361111111111101</v>
      </c>
      <c r="Q4" s="685">
        <v>45203</v>
      </c>
      <c r="R4" s="686">
        <v>45203</v>
      </c>
      <c r="S4" s="868" t="s">
        <v>498</v>
      </c>
      <c r="T4" s="294">
        <v>45209</v>
      </c>
      <c r="U4" s="775">
        <v>0.69374999999999998</v>
      </c>
      <c r="V4" s="868" t="s">
        <v>498</v>
      </c>
      <c r="W4" s="688">
        <f t="shared" si="0"/>
        <v>7.820138888884685</v>
      </c>
      <c r="X4" s="689">
        <v>45237</v>
      </c>
      <c r="Y4" s="690">
        <v>0.6958333333333333</v>
      </c>
      <c r="Z4" s="868" t="s">
        <v>528</v>
      </c>
      <c r="AA4" s="691">
        <f t="shared" si="1"/>
        <v>28.002083333332848</v>
      </c>
      <c r="AB4" s="689">
        <v>45237</v>
      </c>
      <c r="AC4" s="690">
        <v>0.69930555555555562</v>
      </c>
      <c r="AD4" s="868" t="s">
        <v>528</v>
      </c>
      <c r="AE4" s="691">
        <f t="shared" si="2"/>
        <v>3.4722222262644209E-3</v>
      </c>
      <c r="AF4" s="689">
        <v>45237</v>
      </c>
      <c r="AG4" s="295">
        <v>0.69930555555555562</v>
      </c>
      <c r="AH4" s="868" t="s">
        <v>528</v>
      </c>
      <c r="AI4" s="687" t="s">
        <v>1725</v>
      </c>
      <c r="AJ4" s="691">
        <f t="shared" si="3"/>
        <v>28.005555555559113</v>
      </c>
      <c r="AK4" s="294"/>
      <c r="AL4" s="296"/>
      <c r="AM4" s="868"/>
      <c r="AN4" s="691">
        <f t="shared" si="4"/>
        <v>-45209.693749999999</v>
      </c>
      <c r="AO4" s="294"/>
      <c r="AP4" s="775"/>
      <c r="AQ4" s="698">
        <f t="shared" si="5"/>
        <v>-45209.693749999999</v>
      </c>
      <c r="AR4" s="294"/>
      <c r="AS4" s="775"/>
      <c r="AT4" s="868"/>
      <c r="AU4" s="14">
        <f t="shared" si="6"/>
        <v>-45209.693749999999</v>
      </c>
      <c r="AV4" s="701"/>
      <c r="AW4" s="95" t="s">
        <v>2171</v>
      </c>
      <c r="AX4" s="701" t="s">
        <v>1726</v>
      </c>
      <c r="AY4" s="701" t="s">
        <v>1727</v>
      </c>
      <c r="AZ4" s="715" t="s">
        <v>883</v>
      </c>
      <c r="BA4" s="701" t="s">
        <v>1728</v>
      </c>
      <c r="BB4" s="872" t="s">
        <v>1729</v>
      </c>
      <c r="BC4" s="874" t="s">
        <v>1730</v>
      </c>
      <c r="BD4" s="19"/>
      <c r="BE4" s="703" t="s">
        <v>89</v>
      </c>
      <c r="BF4" s="703"/>
      <c r="BJ4" s="444">
        <v>1687</v>
      </c>
      <c r="BK4" s="127">
        <v>1723998</v>
      </c>
      <c r="BL4" s="127" t="s">
        <v>529</v>
      </c>
      <c r="BM4" s="127" t="s">
        <v>506</v>
      </c>
      <c r="BN4" s="127" t="s">
        <v>507</v>
      </c>
      <c r="BO4" s="867" t="s">
        <v>482</v>
      </c>
      <c r="BP4" s="425">
        <v>45207.427083333336</v>
      </c>
      <c r="BQ4" s="867" t="s">
        <v>528</v>
      </c>
      <c r="BR4" s="95" t="s">
        <v>5</v>
      </c>
      <c r="BS4" s="705"/>
      <c r="BT4" s="705"/>
      <c r="BU4" s="448">
        <v>1675</v>
      </c>
      <c r="BV4" s="127">
        <v>1250454</v>
      </c>
      <c r="BW4" s="127" t="s">
        <v>505</v>
      </c>
      <c r="BX4" s="127" t="s">
        <v>496</v>
      </c>
      <c r="BY4" s="127" t="s">
        <v>497</v>
      </c>
      <c r="BZ4" s="867" t="s">
        <v>536</v>
      </c>
      <c r="CA4" s="425">
        <v>45204.852083333331</v>
      </c>
      <c r="CB4" s="867" t="s">
        <v>498</v>
      </c>
      <c r="CC4" s="95" t="s">
        <v>0</v>
      </c>
      <c r="CD4" s="705"/>
      <c r="CE4" s="705"/>
      <c r="CF4" s="444">
        <v>1733</v>
      </c>
      <c r="CG4" s="127">
        <v>1457341</v>
      </c>
      <c r="CH4" s="127" t="s">
        <v>495</v>
      </c>
      <c r="CI4" s="127" t="s">
        <v>496</v>
      </c>
      <c r="CJ4" s="127" t="s">
        <v>497</v>
      </c>
      <c r="CK4" s="867" t="s">
        <v>536</v>
      </c>
      <c r="CL4" s="425">
        <v>45219.679861111108</v>
      </c>
      <c r="CM4" s="867" t="s">
        <v>528</v>
      </c>
      <c r="CN4" s="95" t="s">
        <v>17</v>
      </c>
      <c r="CO4" s="705"/>
      <c r="CP4" s="705"/>
      <c r="CQ4" s="444">
        <v>1678</v>
      </c>
      <c r="CR4" s="127">
        <v>1761645</v>
      </c>
      <c r="CS4" s="127" t="s">
        <v>501</v>
      </c>
      <c r="CT4" s="127" t="s">
        <v>496</v>
      </c>
      <c r="CU4" s="127" t="s">
        <v>497</v>
      </c>
      <c r="CV4" s="867" t="s">
        <v>471</v>
      </c>
      <c r="CW4" s="425">
        <v>45206.821527777778</v>
      </c>
      <c r="CX4" s="867" t="s">
        <v>498</v>
      </c>
      <c r="CY4" s="95" t="s">
        <v>17</v>
      </c>
    </row>
    <row r="5" spans="1:104" ht="15" customHeight="1">
      <c r="A5" s="973"/>
      <c r="B5" s="708">
        <v>3</v>
      </c>
      <c r="C5" s="448">
        <v>1670</v>
      </c>
      <c r="D5" s="127">
        <v>1455425</v>
      </c>
      <c r="E5" s="127" t="s">
        <v>501</v>
      </c>
      <c r="F5" s="127" t="s">
        <v>506</v>
      </c>
      <c r="G5" s="127" t="s">
        <v>517</v>
      </c>
      <c r="H5" s="867" t="s">
        <v>518</v>
      </c>
      <c r="I5" s="425">
        <v>45203.796527777777</v>
      </c>
      <c r="J5" s="867" t="s">
        <v>498</v>
      </c>
      <c r="K5" s="95" t="s">
        <v>17</v>
      </c>
      <c r="L5" s="685">
        <v>45203</v>
      </c>
      <c r="M5" s="686">
        <v>0.69513888888888886</v>
      </c>
      <c r="N5" s="687" t="s">
        <v>498</v>
      </c>
      <c r="O5" s="685">
        <v>45203</v>
      </c>
      <c r="P5" s="686">
        <v>0.79652777777777783</v>
      </c>
      <c r="Q5" s="685">
        <v>45203</v>
      </c>
      <c r="R5" s="686">
        <v>0.80902777777777779</v>
      </c>
      <c r="S5" s="868" t="s">
        <v>498</v>
      </c>
      <c r="T5" s="294">
        <v>45206</v>
      </c>
      <c r="U5" s="775">
        <v>0.74375000000000002</v>
      </c>
      <c r="V5" s="868" t="s">
        <v>498</v>
      </c>
      <c r="W5" s="688">
        <f t="shared" si="0"/>
        <v>2.9472222222248092</v>
      </c>
      <c r="X5" s="689"/>
      <c r="Y5" s="690"/>
      <c r="Z5" s="868"/>
      <c r="AA5" s="691">
        <f t="shared" si="1"/>
        <v>-45206.743750000001</v>
      </c>
      <c r="AB5" s="689"/>
      <c r="AC5" s="690"/>
      <c r="AD5" s="868"/>
      <c r="AE5" s="691">
        <f t="shared" si="2"/>
        <v>0</v>
      </c>
      <c r="AF5" s="689"/>
      <c r="AG5" s="296"/>
      <c r="AH5" s="296"/>
      <c r="AI5" s="687"/>
      <c r="AJ5" s="691">
        <f t="shared" si="3"/>
        <v>-45206.743750000001</v>
      </c>
      <c r="AK5" s="294"/>
      <c r="AL5" s="296"/>
      <c r="AM5" s="868"/>
      <c r="AN5" s="691">
        <f t="shared" si="4"/>
        <v>-45206.743750000001</v>
      </c>
      <c r="AO5" s="294">
        <v>45207</v>
      </c>
      <c r="AP5" s="775">
        <v>0.43402777777777773</v>
      </c>
      <c r="AQ5" s="698">
        <f t="shared" si="5"/>
        <v>0.69027777777955635</v>
      </c>
      <c r="AR5" s="294">
        <v>45238</v>
      </c>
      <c r="AS5" s="775">
        <v>0.7597222222222223</v>
      </c>
      <c r="AT5" s="868" t="s">
        <v>528</v>
      </c>
      <c r="AU5" s="14">
        <f t="shared" si="6"/>
        <v>32.015972222223354</v>
      </c>
      <c r="AV5" s="701"/>
      <c r="AW5" s="95"/>
      <c r="AX5" s="701" t="s">
        <v>27</v>
      </c>
      <c r="AY5" s="701" t="s">
        <v>29</v>
      </c>
      <c r="AZ5" s="701" t="s">
        <v>1731</v>
      </c>
      <c r="BA5" s="701" t="s">
        <v>1732</v>
      </c>
      <c r="BB5" s="872" t="s">
        <v>1733</v>
      </c>
      <c r="BC5" s="874" t="s">
        <v>1734</v>
      </c>
      <c r="BD5" s="19"/>
      <c r="BE5" s="703" t="s">
        <v>89</v>
      </c>
      <c r="BF5" s="703"/>
      <c r="BJ5" s="444">
        <v>1699</v>
      </c>
      <c r="BK5" s="127">
        <v>30097915</v>
      </c>
      <c r="BL5" s="127" t="s">
        <v>529</v>
      </c>
      <c r="BM5" s="127" t="s">
        <v>496</v>
      </c>
      <c r="BN5" s="127" t="s">
        <v>507</v>
      </c>
      <c r="BO5" s="867" t="s">
        <v>482</v>
      </c>
      <c r="BP5" s="425">
        <v>45210.673611111109</v>
      </c>
      <c r="BQ5" s="867" t="s">
        <v>498</v>
      </c>
      <c r="BR5" s="95" t="s">
        <v>5</v>
      </c>
      <c r="BS5" s="705"/>
      <c r="BT5" s="705"/>
      <c r="BU5" s="444">
        <v>1677</v>
      </c>
      <c r="BV5" s="127">
        <v>30292860</v>
      </c>
      <c r="BW5" s="127" t="s">
        <v>505</v>
      </c>
      <c r="BX5" s="127" t="s">
        <v>496</v>
      </c>
      <c r="BY5" s="127" t="s">
        <v>507</v>
      </c>
      <c r="BZ5" s="867" t="s">
        <v>483</v>
      </c>
      <c r="CA5" s="425">
        <v>45206.792361111111</v>
      </c>
      <c r="CB5" s="867" t="s">
        <v>498</v>
      </c>
      <c r="CC5" s="95" t="s">
        <v>5</v>
      </c>
      <c r="CD5" s="705"/>
      <c r="CE5" s="705"/>
      <c r="CF5" s="444">
        <v>1737</v>
      </c>
      <c r="CG5" s="127">
        <v>1531045</v>
      </c>
      <c r="CH5" s="127" t="s">
        <v>495</v>
      </c>
      <c r="CI5" s="127" t="s">
        <v>506</v>
      </c>
      <c r="CJ5" s="127" t="s">
        <v>497</v>
      </c>
      <c r="CK5" s="867" t="s">
        <v>474</v>
      </c>
      <c r="CL5" s="425">
        <v>45220.876388888886</v>
      </c>
      <c r="CM5" s="867" t="s">
        <v>528</v>
      </c>
      <c r="CN5" s="95" t="s">
        <v>17</v>
      </c>
      <c r="CO5" s="705"/>
      <c r="CP5" s="705"/>
      <c r="CQ5" s="444">
        <v>1715</v>
      </c>
      <c r="CR5" s="127">
        <v>30276303</v>
      </c>
      <c r="CS5" s="127" t="s">
        <v>501</v>
      </c>
      <c r="CT5" s="127" t="s">
        <v>502</v>
      </c>
      <c r="CU5" s="127" t="s">
        <v>497</v>
      </c>
      <c r="CV5" s="867" t="s">
        <v>503</v>
      </c>
      <c r="CW5" s="425">
        <v>45213.520833333336</v>
      </c>
      <c r="CX5" s="867" t="s">
        <v>528</v>
      </c>
      <c r="CY5" s="95" t="s">
        <v>17</v>
      </c>
    </row>
    <row r="6" spans="1:104" ht="14.25" customHeight="1">
      <c r="A6" s="973"/>
      <c r="B6" s="684">
        <v>4</v>
      </c>
      <c r="C6" s="448">
        <v>1674</v>
      </c>
      <c r="D6" s="127">
        <v>555558993</v>
      </c>
      <c r="E6" s="127" t="s">
        <v>505</v>
      </c>
      <c r="F6" s="127" t="s">
        <v>496</v>
      </c>
      <c r="G6" s="127" t="s">
        <v>507</v>
      </c>
      <c r="H6" s="867" t="s">
        <v>657</v>
      </c>
      <c r="I6" s="425">
        <v>45204.827777777777</v>
      </c>
      <c r="J6" s="867" t="s">
        <v>528</v>
      </c>
      <c r="K6" s="95" t="s">
        <v>0</v>
      </c>
      <c r="L6" s="685">
        <v>45204</v>
      </c>
      <c r="M6" s="686">
        <v>0.82777777777777783</v>
      </c>
      <c r="N6" s="687" t="s">
        <v>528</v>
      </c>
      <c r="O6" s="685">
        <v>45204</v>
      </c>
      <c r="P6" s="686">
        <v>0.82777777777777783</v>
      </c>
      <c r="Q6" s="685"/>
      <c r="R6" s="686"/>
      <c r="S6" s="868"/>
      <c r="T6" s="294">
        <v>45204</v>
      </c>
      <c r="U6" s="775">
        <v>0.82777777777777783</v>
      </c>
      <c r="V6" s="868" t="s">
        <v>528</v>
      </c>
      <c r="W6" s="688">
        <f t="shared" si="0"/>
        <v>0</v>
      </c>
      <c r="X6" s="689"/>
      <c r="Y6" s="690"/>
      <c r="Z6" s="868"/>
      <c r="AA6" s="691">
        <f t="shared" si="1"/>
        <v>-45204.827777777777</v>
      </c>
      <c r="AB6" s="689"/>
      <c r="AC6" s="690"/>
      <c r="AD6" s="868"/>
      <c r="AE6" s="691">
        <f t="shared" si="2"/>
        <v>0</v>
      </c>
      <c r="AF6" s="689"/>
      <c r="AG6" s="296"/>
      <c r="AH6" s="296"/>
      <c r="AI6" s="687"/>
      <c r="AJ6" s="691">
        <f t="shared" si="3"/>
        <v>-45204.827777777777</v>
      </c>
      <c r="AK6" s="294"/>
      <c r="AL6" s="296"/>
      <c r="AM6" s="868"/>
      <c r="AN6" s="691">
        <f t="shared" si="4"/>
        <v>-45204.827777777777</v>
      </c>
      <c r="AO6" s="294">
        <v>45204</v>
      </c>
      <c r="AP6" s="775">
        <v>0.8340277777777777</v>
      </c>
      <c r="AQ6" s="698">
        <f t="shared" si="5"/>
        <v>6.2499999985448085E-3</v>
      </c>
      <c r="AR6" s="294">
        <v>45204</v>
      </c>
      <c r="AS6" s="775">
        <v>0.8340277777777777</v>
      </c>
      <c r="AT6" s="868" t="s">
        <v>528</v>
      </c>
      <c r="AU6" s="14">
        <f t="shared" si="6"/>
        <v>6.2499999985448085E-3</v>
      </c>
      <c r="AV6" s="701"/>
      <c r="AW6" s="95"/>
      <c r="AX6" s="701" t="s">
        <v>27</v>
      </c>
      <c r="AY6" s="701" t="s">
        <v>29</v>
      </c>
      <c r="AZ6" s="701" t="s">
        <v>1268</v>
      </c>
      <c r="BA6" s="701" t="s">
        <v>1722</v>
      </c>
      <c r="BB6" s="872" t="s">
        <v>1735</v>
      </c>
      <c r="BC6" s="874" t="s">
        <v>1736</v>
      </c>
      <c r="BD6" s="19"/>
      <c r="BE6" s="703" t="s">
        <v>89</v>
      </c>
      <c r="BF6" s="703"/>
      <c r="BJ6" s="444">
        <v>1702</v>
      </c>
      <c r="BK6" s="127">
        <v>30028959</v>
      </c>
      <c r="BL6" s="127" t="s">
        <v>529</v>
      </c>
      <c r="BM6" s="127" t="s">
        <v>506</v>
      </c>
      <c r="BN6" s="127" t="s">
        <v>507</v>
      </c>
      <c r="BO6" s="867" t="s">
        <v>482</v>
      </c>
      <c r="BP6" s="425">
        <v>45210.852083333331</v>
      </c>
      <c r="BQ6" s="867" t="s">
        <v>528</v>
      </c>
      <c r="BR6" s="95" t="s">
        <v>17</v>
      </c>
      <c r="BS6" s="705"/>
      <c r="BT6" s="705"/>
      <c r="BU6" s="448">
        <v>1679</v>
      </c>
      <c r="BV6" s="127">
        <v>30270302</v>
      </c>
      <c r="BW6" s="127" t="s">
        <v>505</v>
      </c>
      <c r="BX6" s="127" t="s">
        <v>496</v>
      </c>
      <c r="BY6" s="127" t="s">
        <v>507</v>
      </c>
      <c r="BZ6" s="867" t="s">
        <v>483</v>
      </c>
      <c r="CA6" s="425">
        <v>45206.818749999999</v>
      </c>
      <c r="CB6" s="867" t="s">
        <v>498</v>
      </c>
      <c r="CC6" s="95" t="s">
        <v>0</v>
      </c>
      <c r="CD6" s="705"/>
      <c r="CE6" s="705"/>
      <c r="CF6" s="448">
        <v>1763</v>
      </c>
      <c r="CG6" s="127">
        <v>20151717</v>
      </c>
      <c r="CH6" s="127" t="s">
        <v>495</v>
      </c>
      <c r="CI6" s="127" t="s">
        <v>496</v>
      </c>
      <c r="CJ6" s="127" t="s">
        <v>513</v>
      </c>
      <c r="CK6" s="867" t="s">
        <v>493</v>
      </c>
      <c r="CL6" s="425">
        <v>45225.811805555553</v>
      </c>
      <c r="CM6" s="867" t="s">
        <v>498</v>
      </c>
      <c r="CN6" s="95" t="s">
        <v>17</v>
      </c>
      <c r="CO6" s="705"/>
      <c r="CP6" s="705"/>
      <c r="CQ6" s="444">
        <v>1721</v>
      </c>
      <c r="CR6" s="127">
        <v>30284198</v>
      </c>
      <c r="CS6" s="127" t="s">
        <v>501</v>
      </c>
      <c r="CT6" s="127" t="s">
        <v>506</v>
      </c>
      <c r="CU6" s="127" t="s">
        <v>497</v>
      </c>
      <c r="CV6" s="867" t="s">
        <v>660</v>
      </c>
      <c r="CW6" s="425">
        <v>45215.131944444445</v>
      </c>
      <c r="CX6" s="867" t="s">
        <v>498</v>
      </c>
      <c r="CY6" s="95" t="s">
        <v>17</v>
      </c>
    </row>
    <row r="7" spans="1:104" s="710" customFormat="1" ht="14.25" customHeight="1">
      <c r="A7" s="973"/>
      <c r="B7" s="708">
        <v>5</v>
      </c>
      <c r="C7" s="448">
        <v>1675</v>
      </c>
      <c r="D7" s="127">
        <v>1250454</v>
      </c>
      <c r="E7" s="127" t="s">
        <v>505</v>
      </c>
      <c r="F7" s="127" t="s">
        <v>496</v>
      </c>
      <c r="G7" s="127" t="s">
        <v>497</v>
      </c>
      <c r="H7" s="867" t="s">
        <v>536</v>
      </c>
      <c r="I7" s="425">
        <v>45204.852083333331</v>
      </c>
      <c r="J7" s="867" t="s">
        <v>498</v>
      </c>
      <c r="K7" s="95" t="s">
        <v>0</v>
      </c>
      <c r="L7" s="685">
        <v>45204</v>
      </c>
      <c r="M7" s="686">
        <v>0.8520833333333333</v>
      </c>
      <c r="N7" s="687" t="s">
        <v>498</v>
      </c>
      <c r="O7" s="685">
        <v>45204</v>
      </c>
      <c r="P7" s="686">
        <v>0.8520833333333333</v>
      </c>
      <c r="Q7" s="685"/>
      <c r="R7" s="686"/>
      <c r="S7" s="868"/>
      <c r="T7" s="294">
        <v>45206</v>
      </c>
      <c r="U7" s="775">
        <v>0.72777777777777775</v>
      </c>
      <c r="V7" s="868" t="s">
        <v>498</v>
      </c>
      <c r="W7" s="688">
        <f t="shared" si="0"/>
        <v>1.8756944444467081</v>
      </c>
      <c r="X7" s="689"/>
      <c r="Y7" s="690"/>
      <c r="Z7" s="868"/>
      <c r="AA7" s="691">
        <f t="shared" si="1"/>
        <v>-45206.727777777778</v>
      </c>
      <c r="AB7" s="689"/>
      <c r="AC7" s="690"/>
      <c r="AD7" s="868"/>
      <c r="AE7" s="691">
        <f t="shared" si="2"/>
        <v>0</v>
      </c>
      <c r="AF7" s="689"/>
      <c r="AG7" s="296"/>
      <c r="AH7" s="296"/>
      <c r="AI7" s="687"/>
      <c r="AJ7" s="691">
        <f t="shared" si="3"/>
        <v>-45206.727777777778</v>
      </c>
      <c r="AK7" s="294"/>
      <c r="AL7" s="296"/>
      <c r="AM7" s="868"/>
      <c r="AN7" s="691">
        <f t="shared" si="4"/>
        <v>-45206.727777777778</v>
      </c>
      <c r="AO7" s="294">
        <v>45206</v>
      </c>
      <c r="AP7" s="775">
        <v>0.87083333333333324</v>
      </c>
      <c r="AQ7" s="698">
        <f t="shared" si="5"/>
        <v>0.14305555555620231</v>
      </c>
      <c r="AR7" s="294">
        <v>45206</v>
      </c>
      <c r="AS7" s="775">
        <v>0.87083333333333324</v>
      </c>
      <c r="AT7" s="868" t="s">
        <v>498</v>
      </c>
      <c r="AU7" s="14">
        <f t="shared" si="6"/>
        <v>0.14305555555620231</v>
      </c>
      <c r="AV7" s="701"/>
      <c r="AW7" s="95"/>
      <c r="AX7" s="701" t="s">
        <v>9</v>
      </c>
      <c r="AY7" s="701" t="s">
        <v>11</v>
      </c>
      <c r="AZ7" s="701" t="s">
        <v>1737</v>
      </c>
      <c r="BA7" s="701" t="s">
        <v>1738</v>
      </c>
      <c r="BB7" s="872" t="s">
        <v>1739</v>
      </c>
      <c r="BC7" s="874" t="s">
        <v>1740</v>
      </c>
      <c r="BD7" s="19"/>
      <c r="BE7" s="703" t="s">
        <v>89</v>
      </c>
      <c r="BF7" s="703"/>
      <c r="BJ7" s="444">
        <v>1727</v>
      </c>
      <c r="BK7" s="127">
        <v>30293723</v>
      </c>
      <c r="BL7" s="127" t="s">
        <v>529</v>
      </c>
      <c r="BM7" s="127" t="s">
        <v>506</v>
      </c>
      <c r="BN7" s="127" t="s">
        <v>507</v>
      </c>
      <c r="BO7" s="867" t="s">
        <v>482</v>
      </c>
      <c r="BP7" s="425">
        <v>45217.472222222219</v>
      </c>
      <c r="BQ7" s="867" t="s">
        <v>528</v>
      </c>
      <c r="BR7" s="95" t="s">
        <v>17</v>
      </c>
      <c r="BS7" s="705"/>
      <c r="BT7" s="705"/>
      <c r="BU7" s="448">
        <v>1682</v>
      </c>
      <c r="BV7" s="127">
        <v>30285662</v>
      </c>
      <c r="BW7" s="127" t="s">
        <v>505</v>
      </c>
      <c r="BX7" s="127" t="s">
        <v>496</v>
      </c>
      <c r="BY7" s="127" t="s">
        <v>507</v>
      </c>
      <c r="BZ7" s="867" t="s">
        <v>483</v>
      </c>
      <c r="CA7" s="425">
        <v>45206.874305555553</v>
      </c>
      <c r="CB7" s="867" t="s">
        <v>498</v>
      </c>
      <c r="CC7" s="95" t="s">
        <v>5</v>
      </c>
      <c r="CD7" s="705"/>
      <c r="CE7" s="705"/>
      <c r="CF7" s="444">
        <v>1778</v>
      </c>
      <c r="CG7" s="127">
        <v>30270407</v>
      </c>
      <c r="CH7" s="127" t="s">
        <v>495</v>
      </c>
      <c r="CI7" s="127" t="s">
        <v>496</v>
      </c>
      <c r="CJ7" s="127" t="s">
        <v>507</v>
      </c>
      <c r="CK7" s="867" t="s">
        <v>483</v>
      </c>
      <c r="CL7" s="425">
        <v>45229.838888888888</v>
      </c>
      <c r="CM7" s="867" t="s">
        <v>498</v>
      </c>
      <c r="CN7" s="95" t="s">
        <v>17</v>
      </c>
      <c r="CO7" s="705"/>
      <c r="CP7" s="705"/>
      <c r="CQ7" s="444">
        <v>1729</v>
      </c>
      <c r="CR7" s="127">
        <v>30062177</v>
      </c>
      <c r="CS7" s="127" t="s">
        <v>501</v>
      </c>
      <c r="CT7" s="127" t="s">
        <v>496</v>
      </c>
      <c r="CU7" s="127" t="s">
        <v>497</v>
      </c>
      <c r="CV7" s="867" t="s">
        <v>531</v>
      </c>
      <c r="CW7" s="425">
        <v>45217.556944444441</v>
      </c>
      <c r="CX7" s="867" t="s">
        <v>498</v>
      </c>
      <c r="CY7" s="95" t="s">
        <v>17</v>
      </c>
      <c r="CZ7" s="704"/>
    </row>
    <row r="8" spans="1:104" ht="14.25" customHeight="1">
      <c r="A8" s="973">
        <v>2</v>
      </c>
      <c r="B8" s="684">
        <v>6</v>
      </c>
      <c r="C8" s="444">
        <v>1677</v>
      </c>
      <c r="D8" s="127">
        <v>30292860</v>
      </c>
      <c r="E8" s="127" t="s">
        <v>505</v>
      </c>
      <c r="F8" s="127" t="s">
        <v>496</v>
      </c>
      <c r="G8" s="127" t="s">
        <v>507</v>
      </c>
      <c r="H8" s="867" t="s">
        <v>483</v>
      </c>
      <c r="I8" s="425">
        <v>45206.792361111111</v>
      </c>
      <c r="J8" s="867" t="s">
        <v>498</v>
      </c>
      <c r="K8" s="95" t="s">
        <v>5</v>
      </c>
      <c r="L8" s="685">
        <v>45206</v>
      </c>
      <c r="M8" s="686">
        <v>0.79236111111111107</v>
      </c>
      <c r="N8" s="687" t="s">
        <v>498</v>
      </c>
      <c r="O8" s="685">
        <v>45206</v>
      </c>
      <c r="P8" s="686">
        <v>0.79236111111111107</v>
      </c>
      <c r="Q8" s="685"/>
      <c r="R8" s="686"/>
      <c r="S8" s="868"/>
      <c r="T8" s="294">
        <v>45206</v>
      </c>
      <c r="U8" s="775">
        <v>0.81319444444444444</v>
      </c>
      <c r="V8" s="868" t="s">
        <v>498</v>
      </c>
      <c r="W8" s="688">
        <f t="shared" si="0"/>
        <v>2.0833333335758653E-2</v>
      </c>
      <c r="X8" s="689">
        <v>45207</v>
      </c>
      <c r="Y8" s="690">
        <v>0.79236111111111107</v>
      </c>
      <c r="Z8" s="868" t="s">
        <v>528</v>
      </c>
      <c r="AA8" s="691">
        <f t="shared" si="1"/>
        <v>0.97916666666424135</v>
      </c>
      <c r="AB8" s="689"/>
      <c r="AC8" s="690"/>
      <c r="AD8" s="868"/>
      <c r="AE8" s="691">
        <f t="shared" si="2"/>
        <v>-45207.792361111111</v>
      </c>
      <c r="AF8" s="689"/>
      <c r="AG8" s="296"/>
      <c r="AH8" s="296"/>
      <c r="AI8" s="687"/>
      <c r="AJ8" s="691">
        <f t="shared" si="3"/>
        <v>-45206.813194444447</v>
      </c>
      <c r="AK8" s="294"/>
      <c r="AL8" s="296"/>
      <c r="AM8" s="868"/>
      <c r="AN8" s="691">
        <f t="shared" si="4"/>
        <v>-45206.813194444447</v>
      </c>
      <c r="AO8" s="294">
        <v>45207</v>
      </c>
      <c r="AP8" s="775">
        <v>0.87569444444444444</v>
      </c>
      <c r="AQ8" s="698">
        <f>(AP8+AO8)-(U8+T8)</f>
        <v>1.0625</v>
      </c>
      <c r="AR8" s="294">
        <v>45208</v>
      </c>
      <c r="AS8" s="775">
        <v>0.71736111111111101</v>
      </c>
      <c r="AT8" s="868" t="s">
        <v>528</v>
      </c>
      <c r="AU8" s="14">
        <f t="shared" si="6"/>
        <v>1.9041666666671517</v>
      </c>
      <c r="AV8" s="701"/>
      <c r="AW8" s="95"/>
      <c r="AX8" s="701" t="s">
        <v>27</v>
      </c>
      <c r="AY8" s="701" t="s">
        <v>29</v>
      </c>
      <c r="AZ8" s="701" t="s">
        <v>1268</v>
      </c>
      <c r="BA8" s="701" t="s">
        <v>1722</v>
      </c>
      <c r="BB8" s="872" t="s">
        <v>1741</v>
      </c>
      <c r="BC8" s="874" t="s">
        <v>1742</v>
      </c>
      <c r="BD8" s="19"/>
      <c r="BE8" s="703" t="s">
        <v>89</v>
      </c>
      <c r="BF8" s="703"/>
      <c r="BJ8" s="444">
        <v>1774</v>
      </c>
      <c r="BK8" s="127">
        <v>30293905</v>
      </c>
      <c r="BL8" s="127" t="s">
        <v>529</v>
      </c>
      <c r="BM8" s="127" t="s">
        <v>502</v>
      </c>
      <c r="BN8" s="127" t="s">
        <v>507</v>
      </c>
      <c r="BO8" s="867" t="s">
        <v>1743</v>
      </c>
      <c r="BP8" s="425">
        <v>45229.535416666666</v>
      </c>
      <c r="BQ8" s="867" t="s">
        <v>528</v>
      </c>
      <c r="BR8" s="95" t="s">
        <v>5</v>
      </c>
      <c r="BS8" s="705"/>
      <c r="BT8" s="705"/>
      <c r="BU8" s="444">
        <v>1683</v>
      </c>
      <c r="BV8" s="127">
        <v>30285662</v>
      </c>
      <c r="BW8" s="127" t="s">
        <v>505</v>
      </c>
      <c r="BX8" s="127" t="s">
        <v>496</v>
      </c>
      <c r="BY8" s="127" t="s">
        <v>507</v>
      </c>
      <c r="BZ8" s="867" t="s">
        <v>483</v>
      </c>
      <c r="CA8" s="425">
        <v>45207.415972222225</v>
      </c>
      <c r="CB8" s="867" t="s">
        <v>528</v>
      </c>
      <c r="CC8" s="95" t="s">
        <v>5</v>
      </c>
      <c r="CD8" s="705"/>
      <c r="CE8" s="705"/>
      <c r="CF8" s="248"/>
      <c r="CG8" s="249"/>
      <c r="CH8" s="249"/>
      <c r="CI8" s="249"/>
      <c r="CJ8" s="249"/>
      <c r="CK8" s="249"/>
      <c r="CL8" s="250"/>
      <c r="CM8" s="249"/>
      <c r="CN8" s="251"/>
      <c r="CO8" s="705"/>
      <c r="CP8" s="705"/>
      <c r="CQ8" s="423">
        <v>1740</v>
      </c>
      <c r="CR8" s="127">
        <v>30147982</v>
      </c>
      <c r="CS8" s="127" t="s">
        <v>501</v>
      </c>
      <c r="CT8" s="127" t="s">
        <v>506</v>
      </c>
      <c r="CU8" s="127" t="s">
        <v>497</v>
      </c>
      <c r="CV8" s="867" t="s">
        <v>474</v>
      </c>
      <c r="CW8" s="425">
        <v>45221.540972222225</v>
      </c>
      <c r="CX8" s="867" t="s">
        <v>528</v>
      </c>
      <c r="CY8" s="95" t="s">
        <v>8</v>
      </c>
      <c r="CZ8" s="710"/>
    </row>
    <row r="9" spans="1:104" ht="15" customHeight="1">
      <c r="A9" s="973"/>
      <c r="B9" s="684">
        <v>7</v>
      </c>
      <c r="C9" s="448">
        <v>1679</v>
      </c>
      <c r="D9" s="127">
        <v>30270302</v>
      </c>
      <c r="E9" s="127" t="s">
        <v>505</v>
      </c>
      <c r="F9" s="127" t="s">
        <v>496</v>
      </c>
      <c r="G9" s="127" t="s">
        <v>507</v>
      </c>
      <c r="H9" s="867" t="s">
        <v>483</v>
      </c>
      <c r="I9" s="425">
        <v>45206.818749999999</v>
      </c>
      <c r="J9" s="867" t="s">
        <v>498</v>
      </c>
      <c r="K9" s="95" t="s">
        <v>0</v>
      </c>
      <c r="L9" s="685">
        <v>45206</v>
      </c>
      <c r="M9" s="686">
        <v>0.81874999999999998</v>
      </c>
      <c r="N9" s="687" t="s">
        <v>498</v>
      </c>
      <c r="O9" s="685">
        <v>45206</v>
      </c>
      <c r="P9" s="686">
        <v>0.81874999999999998</v>
      </c>
      <c r="Q9" s="685"/>
      <c r="R9" s="686"/>
      <c r="S9" s="868"/>
      <c r="T9" s="294">
        <v>45206</v>
      </c>
      <c r="U9" s="775">
        <v>0.81874999999999998</v>
      </c>
      <c r="V9" s="868" t="s">
        <v>498</v>
      </c>
      <c r="W9" s="688">
        <f t="shared" si="0"/>
        <v>0</v>
      </c>
      <c r="X9" s="689"/>
      <c r="Y9" s="690"/>
      <c r="Z9" s="868"/>
      <c r="AA9" s="691">
        <f t="shared" si="1"/>
        <v>-45206.818749999999</v>
      </c>
      <c r="AB9" s="689"/>
      <c r="AC9" s="690"/>
      <c r="AD9" s="868"/>
      <c r="AE9" s="691">
        <f t="shared" si="2"/>
        <v>0</v>
      </c>
      <c r="AF9" s="689"/>
      <c r="AG9" s="296"/>
      <c r="AH9" s="296"/>
      <c r="AI9" s="687"/>
      <c r="AJ9" s="691">
        <f t="shared" si="3"/>
        <v>-45206.818749999999</v>
      </c>
      <c r="AK9" s="294"/>
      <c r="AL9" s="296"/>
      <c r="AM9" s="868"/>
      <c r="AN9" s="691">
        <f t="shared" si="4"/>
        <v>-45206.818749999999</v>
      </c>
      <c r="AO9" s="294">
        <v>45206</v>
      </c>
      <c r="AP9" s="775">
        <v>0.87291666666666667</v>
      </c>
      <c r="AQ9" s="698">
        <f t="shared" si="5"/>
        <v>5.4166666668606922E-2</v>
      </c>
      <c r="AR9" s="294">
        <v>45206</v>
      </c>
      <c r="AS9" s="775">
        <v>0.87291666666666667</v>
      </c>
      <c r="AT9" s="868" t="s">
        <v>498</v>
      </c>
      <c r="AU9" s="14">
        <f t="shared" si="6"/>
        <v>5.4166666668606922E-2</v>
      </c>
      <c r="AV9" s="701"/>
      <c r="AW9" s="95"/>
      <c r="AX9" s="701" t="s">
        <v>27</v>
      </c>
      <c r="AY9" s="701" t="s">
        <v>29</v>
      </c>
      <c r="AZ9" s="715" t="s">
        <v>1744</v>
      </c>
      <c r="BA9" s="701" t="s">
        <v>1745</v>
      </c>
      <c r="BB9" s="872" t="s">
        <v>1746</v>
      </c>
      <c r="BC9" s="874" t="s">
        <v>1747</v>
      </c>
      <c r="BD9" s="19"/>
      <c r="BE9" s="703" t="s">
        <v>89</v>
      </c>
      <c r="BF9" s="703"/>
      <c r="BJ9" s="448">
        <v>1773</v>
      </c>
      <c r="BK9" s="127">
        <v>1545711</v>
      </c>
      <c r="BL9" s="127" t="s">
        <v>529</v>
      </c>
      <c r="BM9" s="127" t="s">
        <v>496</v>
      </c>
      <c r="BN9" s="127" t="s">
        <v>507</v>
      </c>
      <c r="BO9" s="867" t="s">
        <v>482</v>
      </c>
      <c r="BP9" s="425">
        <v>45229.558333333334</v>
      </c>
      <c r="BQ9" s="867" t="s">
        <v>528</v>
      </c>
      <c r="BR9" s="95" t="s">
        <v>0</v>
      </c>
      <c r="BS9" s="705"/>
      <c r="BT9" s="705"/>
      <c r="BU9" s="448">
        <v>1684</v>
      </c>
      <c r="BV9" s="127">
        <v>30238086</v>
      </c>
      <c r="BW9" s="127" t="s">
        <v>505</v>
      </c>
      <c r="BX9" s="127" t="s">
        <v>496</v>
      </c>
      <c r="BY9" s="127" t="s">
        <v>507</v>
      </c>
      <c r="BZ9" s="867" t="s">
        <v>486</v>
      </c>
      <c r="CA9" s="425">
        <v>45207.418749999997</v>
      </c>
      <c r="CB9" s="867" t="s">
        <v>528</v>
      </c>
      <c r="CC9" s="95" t="s">
        <v>0</v>
      </c>
      <c r="CD9" s="705"/>
      <c r="CE9" s="705"/>
      <c r="CF9" s="248"/>
      <c r="CG9" s="249"/>
      <c r="CH9" s="249"/>
      <c r="CI9" s="249"/>
      <c r="CJ9" s="249"/>
      <c r="CK9" s="249"/>
      <c r="CL9" s="250"/>
      <c r="CM9" s="249"/>
      <c r="CN9" s="251"/>
      <c r="CO9" s="705"/>
      <c r="CP9" s="705"/>
      <c r="CQ9" s="448">
        <v>1767</v>
      </c>
      <c r="CR9" s="127">
        <v>20112290</v>
      </c>
      <c r="CS9" s="127" t="s">
        <v>501</v>
      </c>
      <c r="CT9" s="127" t="s">
        <v>506</v>
      </c>
      <c r="CU9" s="127" t="s">
        <v>507</v>
      </c>
      <c r="CV9" s="867" t="s">
        <v>508</v>
      </c>
      <c r="CW9" s="425">
        <v>45227.588888888888</v>
      </c>
      <c r="CX9" s="867" t="s">
        <v>498</v>
      </c>
      <c r="CY9" s="95" t="s">
        <v>17</v>
      </c>
    </row>
    <row r="10" spans="1:104" ht="15" customHeight="1">
      <c r="A10" s="973"/>
      <c r="B10" s="684">
        <v>8</v>
      </c>
      <c r="C10" s="444">
        <v>1678</v>
      </c>
      <c r="D10" s="127">
        <v>1761645</v>
      </c>
      <c r="E10" s="127" t="s">
        <v>501</v>
      </c>
      <c r="F10" s="127" t="s">
        <v>496</v>
      </c>
      <c r="G10" s="127" t="s">
        <v>497</v>
      </c>
      <c r="H10" s="867" t="s">
        <v>471</v>
      </c>
      <c r="I10" s="425">
        <v>45206.821527777778</v>
      </c>
      <c r="J10" s="867" t="s">
        <v>498</v>
      </c>
      <c r="K10" s="95" t="s">
        <v>17</v>
      </c>
      <c r="L10" s="685">
        <v>45206</v>
      </c>
      <c r="M10" s="686">
        <v>0.81597222222222221</v>
      </c>
      <c r="N10" s="687" t="s">
        <v>498</v>
      </c>
      <c r="O10" s="685">
        <v>45206</v>
      </c>
      <c r="P10" s="686">
        <v>0.82152777777777775</v>
      </c>
      <c r="Q10" s="685">
        <v>45208</v>
      </c>
      <c r="R10" s="686">
        <v>0.80763888888888891</v>
      </c>
      <c r="S10" s="868" t="s">
        <v>498</v>
      </c>
      <c r="T10" s="294">
        <v>45208</v>
      </c>
      <c r="U10" s="775">
        <v>0.80902777777777779</v>
      </c>
      <c r="V10" s="868" t="s">
        <v>498</v>
      </c>
      <c r="W10" s="688">
        <f t="shared" si="0"/>
        <v>1.9875000000029104</v>
      </c>
      <c r="X10" s="689"/>
      <c r="Y10" s="690"/>
      <c r="Z10" s="868"/>
      <c r="AA10" s="691">
        <f t="shared" si="1"/>
        <v>-45208.809027777781</v>
      </c>
      <c r="AB10" s="689"/>
      <c r="AC10" s="690"/>
      <c r="AD10" s="868"/>
      <c r="AE10" s="691">
        <f t="shared" si="2"/>
        <v>0</v>
      </c>
      <c r="AF10" s="689"/>
      <c r="AG10" s="296"/>
      <c r="AH10" s="296"/>
      <c r="AI10" s="687"/>
      <c r="AJ10" s="691">
        <f t="shared" si="3"/>
        <v>-45208.809027777781</v>
      </c>
      <c r="AK10" s="294"/>
      <c r="AL10" s="296"/>
      <c r="AM10" s="868"/>
      <c r="AN10" s="691">
        <f t="shared" si="4"/>
        <v>-45208.809027777781</v>
      </c>
      <c r="AO10" s="294">
        <v>45208</v>
      </c>
      <c r="AP10" s="775">
        <v>0.86875000000000002</v>
      </c>
      <c r="AQ10" s="698">
        <f t="shared" si="5"/>
        <v>5.9722222220443655E-2</v>
      </c>
      <c r="AR10" s="294">
        <v>45238</v>
      </c>
      <c r="AS10" s="775">
        <v>0.76041666666666663</v>
      </c>
      <c r="AT10" s="868" t="s">
        <v>528</v>
      </c>
      <c r="AU10" s="14">
        <f t="shared" si="6"/>
        <v>29.95138888888323</v>
      </c>
      <c r="AV10" s="701"/>
      <c r="AW10" s="95" t="s">
        <v>1049</v>
      </c>
      <c r="AX10" s="701" t="s">
        <v>9</v>
      </c>
      <c r="AY10" s="701" t="s">
        <v>11</v>
      </c>
      <c r="AZ10" s="701" t="s">
        <v>1748</v>
      </c>
      <c r="BA10" s="701" t="s">
        <v>1749</v>
      </c>
      <c r="BB10" s="872" t="s">
        <v>1750</v>
      </c>
      <c r="BC10" s="874" t="s">
        <v>1751</v>
      </c>
      <c r="BD10" s="19"/>
      <c r="BE10" s="703" t="s">
        <v>89</v>
      </c>
      <c r="BF10" s="703"/>
      <c r="BJ10" s="448">
        <v>1776</v>
      </c>
      <c r="BK10" s="127">
        <v>20298437</v>
      </c>
      <c r="BL10" s="127" t="s">
        <v>529</v>
      </c>
      <c r="BM10" s="127" t="s">
        <v>496</v>
      </c>
      <c r="BN10" s="127" t="s">
        <v>507</v>
      </c>
      <c r="BO10" s="867" t="s">
        <v>482</v>
      </c>
      <c r="BP10" s="425">
        <v>45229.626388888886</v>
      </c>
      <c r="BQ10" s="867" t="s">
        <v>498</v>
      </c>
      <c r="BR10" s="95" t="s">
        <v>0</v>
      </c>
      <c r="BS10" s="705"/>
      <c r="BT10" s="705"/>
      <c r="BU10" s="444">
        <v>1688</v>
      </c>
      <c r="BV10" s="127">
        <v>30292695</v>
      </c>
      <c r="BW10" s="127" t="s">
        <v>505</v>
      </c>
      <c r="BX10" s="127" t="s">
        <v>502</v>
      </c>
      <c r="BY10" s="127" t="s">
        <v>497</v>
      </c>
      <c r="BZ10" s="867" t="s">
        <v>503</v>
      </c>
      <c r="CA10" s="425">
        <v>45207.796527777777</v>
      </c>
      <c r="CB10" s="867" t="s">
        <v>528</v>
      </c>
      <c r="CC10" s="95" t="s">
        <v>17</v>
      </c>
      <c r="CD10" s="705"/>
      <c r="CE10" s="705"/>
      <c r="CF10" s="248"/>
      <c r="CG10" s="249"/>
      <c r="CH10" s="249"/>
      <c r="CI10" s="249"/>
      <c r="CJ10" s="249"/>
      <c r="CK10" s="249"/>
      <c r="CL10" s="250"/>
      <c r="CM10" s="249"/>
      <c r="CN10" s="251"/>
      <c r="CO10" s="705"/>
      <c r="CP10" s="705"/>
      <c r="CQ10" s="444">
        <v>1771</v>
      </c>
      <c r="CR10" s="127">
        <v>30296734</v>
      </c>
      <c r="CS10" s="127" t="s">
        <v>501</v>
      </c>
      <c r="CT10" s="127" t="s">
        <v>506</v>
      </c>
      <c r="CU10" s="127" t="s">
        <v>513</v>
      </c>
      <c r="CV10" s="867" t="s">
        <v>524</v>
      </c>
      <c r="CW10" s="425">
        <v>45228.625694444447</v>
      </c>
      <c r="CX10" s="867" t="s">
        <v>528</v>
      </c>
      <c r="CY10" s="95" t="s">
        <v>17</v>
      </c>
    </row>
    <row r="11" spans="1:104" ht="15" customHeight="1">
      <c r="A11" s="973"/>
      <c r="B11" s="684">
        <v>9</v>
      </c>
      <c r="C11" s="448">
        <v>1682</v>
      </c>
      <c r="D11" s="127">
        <v>30285662</v>
      </c>
      <c r="E11" s="127" t="s">
        <v>505</v>
      </c>
      <c r="F11" s="127" t="s">
        <v>496</v>
      </c>
      <c r="G11" s="127" t="s">
        <v>507</v>
      </c>
      <c r="H11" s="867" t="s">
        <v>483</v>
      </c>
      <c r="I11" s="425">
        <v>45206.874305555553</v>
      </c>
      <c r="J11" s="867" t="s">
        <v>498</v>
      </c>
      <c r="K11" s="95" t="s">
        <v>5</v>
      </c>
      <c r="L11" s="685">
        <v>45206</v>
      </c>
      <c r="M11" s="686">
        <v>0.87430555555555556</v>
      </c>
      <c r="N11" s="687" t="s">
        <v>498</v>
      </c>
      <c r="O11" s="685">
        <v>45206</v>
      </c>
      <c r="P11" s="686">
        <v>0.87430555555555556</v>
      </c>
      <c r="Q11" s="685"/>
      <c r="R11" s="686"/>
      <c r="S11" s="868"/>
      <c r="T11" s="294">
        <v>45206</v>
      </c>
      <c r="U11" s="775">
        <v>0.87430555555555556</v>
      </c>
      <c r="V11" s="868" t="s">
        <v>498</v>
      </c>
      <c r="W11" s="688">
        <f t="shared" si="0"/>
        <v>0</v>
      </c>
      <c r="X11" s="689"/>
      <c r="Y11" s="690"/>
      <c r="Z11" s="868"/>
      <c r="AA11" s="691">
        <f t="shared" si="1"/>
        <v>-45206.874305555553</v>
      </c>
      <c r="AB11" s="689"/>
      <c r="AC11" s="690"/>
      <c r="AD11" s="868"/>
      <c r="AE11" s="691">
        <f t="shared" si="2"/>
        <v>0</v>
      </c>
      <c r="AF11" s="689"/>
      <c r="AG11" s="296"/>
      <c r="AH11" s="296"/>
      <c r="AI11" s="687"/>
      <c r="AJ11" s="691">
        <f t="shared" si="3"/>
        <v>-45206.874305555553</v>
      </c>
      <c r="AK11" s="294">
        <v>45208</v>
      </c>
      <c r="AL11" s="295">
        <v>0.71111111111111114</v>
      </c>
      <c r="AM11" s="868" t="s">
        <v>528</v>
      </c>
      <c r="AN11" s="691">
        <f t="shared" si="4"/>
        <v>1.8368055555547471</v>
      </c>
      <c r="AO11" s="294"/>
      <c r="AP11" s="775"/>
      <c r="AQ11" s="698">
        <f t="shared" si="5"/>
        <v>-45206.874305555553</v>
      </c>
      <c r="AR11" s="294"/>
      <c r="AS11" s="775"/>
      <c r="AT11" s="868"/>
      <c r="AU11" s="14">
        <f t="shared" si="6"/>
        <v>-45206.874305555553</v>
      </c>
      <c r="AV11" s="701"/>
      <c r="AW11" s="95"/>
      <c r="AX11" s="701" t="s">
        <v>27</v>
      </c>
      <c r="AY11" s="701" t="s">
        <v>35</v>
      </c>
      <c r="AZ11" s="701" t="s">
        <v>1752</v>
      </c>
      <c r="BA11" s="701" t="s">
        <v>1753</v>
      </c>
      <c r="BB11" s="872" t="s">
        <v>1754</v>
      </c>
      <c r="BC11" s="874" t="s">
        <v>1755</v>
      </c>
      <c r="BD11" s="19"/>
      <c r="BE11" s="703" t="s">
        <v>89</v>
      </c>
      <c r="BF11" s="703"/>
      <c r="BJ11" s="705"/>
      <c r="BK11" s="705"/>
      <c r="BL11" s="705"/>
      <c r="BM11" s="705"/>
      <c r="BN11" s="705"/>
      <c r="BO11" s="705"/>
      <c r="BP11" s="705"/>
      <c r="BQ11" s="705"/>
      <c r="BR11" s="705"/>
      <c r="BS11" s="705"/>
      <c r="BT11" s="705"/>
      <c r="BU11" s="448">
        <v>1694</v>
      </c>
      <c r="BV11" s="127">
        <v>30280690</v>
      </c>
      <c r="BW11" s="127" t="s">
        <v>505</v>
      </c>
      <c r="BX11" s="127" t="s">
        <v>496</v>
      </c>
      <c r="BY11" s="127" t="s">
        <v>507</v>
      </c>
      <c r="BZ11" s="867" t="s">
        <v>483</v>
      </c>
      <c r="CA11" s="425">
        <v>45210.38958333333</v>
      </c>
      <c r="CB11" s="867" t="s">
        <v>498</v>
      </c>
      <c r="CC11" s="95" t="s">
        <v>0</v>
      </c>
      <c r="CD11" s="705"/>
      <c r="CE11" s="705"/>
      <c r="CF11" s="248"/>
      <c r="CG11" s="249"/>
      <c r="CH11" s="249"/>
      <c r="CI11" s="249"/>
      <c r="CJ11" s="249"/>
      <c r="CK11" s="249"/>
      <c r="CL11" s="250"/>
      <c r="CM11" s="249"/>
      <c r="CN11" s="251"/>
      <c r="CO11" s="705"/>
      <c r="CP11" s="705"/>
      <c r="CQ11" s="705"/>
      <c r="CR11" s="705"/>
      <c r="CS11" s="705"/>
      <c r="CT11" s="705"/>
      <c r="CU11" s="705"/>
      <c r="CV11" s="705"/>
      <c r="CW11" s="705"/>
      <c r="CX11" s="705"/>
      <c r="CY11" s="705"/>
      <c r="CZ11"/>
    </row>
    <row r="12" spans="1:104" ht="15" customHeight="1">
      <c r="A12" s="973"/>
      <c r="B12" s="684">
        <v>10</v>
      </c>
      <c r="C12" s="444">
        <v>1683</v>
      </c>
      <c r="D12" s="127">
        <v>30285662</v>
      </c>
      <c r="E12" s="127" t="s">
        <v>505</v>
      </c>
      <c r="F12" s="127" t="s">
        <v>496</v>
      </c>
      <c r="G12" s="127" t="s">
        <v>507</v>
      </c>
      <c r="H12" s="867" t="s">
        <v>483</v>
      </c>
      <c r="I12" s="425">
        <v>45207.415972222225</v>
      </c>
      <c r="J12" s="867" t="s">
        <v>528</v>
      </c>
      <c r="K12" s="95" t="s">
        <v>5</v>
      </c>
      <c r="L12" s="685">
        <v>45207</v>
      </c>
      <c r="M12" s="686">
        <v>0.41597222222222219</v>
      </c>
      <c r="N12" s="687" t="s">
        <v>528</v>
      </c>
      <c r="O12" s="685">
        <v>45207</v>
      </c>
      <c r="P12" s="686">
        <v>0.41597222222222219</v>
      </c>
      <c r="Q12" s="685"/>
      <c r="R12" s="686"/>
      <c r="S12" s="868"/>
      <c r="T12" s="294">
        <v>45207</v>
      </c>
      <c r="U12" s="775">
        <v>0.41875000000000001</v>
      </c>
      <c r="V12" s="868" t="s">
        <v>528</v>
      </c>
      <c r="W12" s="688">
        <f t="shared" si="0"/>
        <v>2.7777777722803876E-3</v>
      </c>
      <c r="X12" s="689"/>
      <c r="Y12" s="690"/>
      <c r="Z12" s="868"/>
      <c r="AA12" s="691">
        <f t="shared" si="1"/>
        <v>-45207.418749999997</v>
      </c>
      <c r="AB12" s="689"/>
      <c r="AC12" s="690"/>
      <c r="AD12" s="868"/>
      <c r="AE12" s="691">
        <f t="shared" si="2"/>
        <v>0</v>
      </c>
      <c r="AF12" s="689"/>
      <c r="AG12" s="296"/>
      <c r="AH12" s="296"/>
      <c r="AI12" s="687"/>
      <c r="AJ12" s="691">
        <f t="shared" si="3"/>
        <v>-45207.418749999997</v>
      </c>
      <c r="AK12" s="294"/>
      <c r="AL12" s="296"/>
      <c r="AM12" s="868"/>
      <c r="AN12" s="691">
        <f t="shared" si="4"/>
        <v>-45207.418749999997</v>
      </c>
      <c r="AO12" s="294">
        <v>45208</v>
      </c>
      <c r="AP12" s="775">
        <v>0.65416666666666667</v>
      </c>
      <c r="AQ12" s="698">
        <f t="shared" si="5"/>
        <v>1.2354166666700621</v>
      </c>
      <c r="AR12" s="294">
        <v>45208</v>
      </c>
      <c r="AS12" s="775">
        <v>0.65416666666666667</v>
      </c>
      <c r="AT12" s="868" t="s">
        <v>528</v>
      </c>
      <c r="AU12" s="14">
        <f t="shared" si="6"/>
        <v>1.2354166666700621</v>
      </c>
      <c r="AV12" s="701"/>
      <c r="AW12" s="95"/>
      <c r="AX12" s="701" t="s">
        <v>27</v>
      </c>
      <c r="AY12" s="701" t="s">
        <v>35</v>
      </c>
      <c r="AZ12" s="701" t="s">
        <v>1752</v>
      </c>
      <c r="BA12" s="701" t="s">
        <v>1753</v>
      </c>
      <c r="BB12" s="872" t="s">
        <v>1756</v>
      </c>
      <c r="BC12" s="874" t="s">
        <v>1757</v>
      </c>
      <c r="BD12" s="19"/>
      <c r="BE12" s="703" t="s">
        <v>89</v>
      </c>
      <c r="BF12" s="703"/>
      <c r="BR12" s="705"/>
      <c r="BS12" s="705"/>
      <c r="BT12" s="705"/>
      <c r="BU12" s="444">
        <v>1695</v>
      </c>
      <c r="BV12" s="127">
        <v>30280690</v>
      </c>
      <c r="BW12" s="127" t="s">
        <v>505</v>
      </c>
      <c r="BX12" s="127" t="s">
        <v>496</v>
      </c>
      <c r="BY12" s="127" t="s">
        <v>507</v>
      </c>
      <c r="BZ12" s="867" t="s">
        <v>483</v>
      </c>
      <c r="CA12" s="425">
        <v>45210.400000000001</v>
      </c>
      <c r="CB12" s="867" t="s">
        <v>498</v>
      </c>
      <c r="CC12" s="95" t="s">
        <v>0</v>
      </c>
      <c r="CD12" s="705"/>
      <c r="CE12" s="705"/>
      <c r="CF12" s="248"/>
      <c r="CG12" s="249"/>
      <c r="CH12" s="249"/>
      <c r="CI12" s="249"/>
      <c r="CJ12" s="249"/>
      <c r="CK12" s="249"/>
      <c r="CL12" s="250"/>
      <c r="CM12" s="249"/>
      <c r="CN12" s="251"/>
      <c r="CO12" s="705"/>
      <c r="CP12" s="705"/>
      <c r="CQ12" s="705"/>
      <c r="CR12" s="705"/>
      <c r="CS12" s="705"/>
      <c r="CT12" s="705"/>
      <c r="CU12" s="705"/>
      <c r="CV12" s="705"/>
      <c r="CW12" s="705"/>
      <c r="CX12" s="705"/>
      <c r="CY12" s="705"/>
      <c r="CZ12"/>
    </row>
    <row r="13" spans="1:104" ht="18" customHeight="1">
      <c r="A13" s="973"/>
      <c r="B13" s="708">
        <v>11</v>
      </c>
      <c r="C13" s="448">
        <v>1684</v>
      </c>
      <c r="D13" s="127">
        <v>30238086</v>
      </c>
      <c r="E13" s="127" t="s">
        <v>505</v>
      </c>
      <c r="F13" s="127" t="s">
        <v>496</v>
      </c>
      <c r="G13" s="127" t="s">
        <v>507</v>
      </c>
      <c r="H13" s="867" t="s">
        <v>486</v>
      </c>
      <c r="I13" s="425">
        <v>45207.418749999997</v>
      </c>
      <c r="J13" s="867" t="s">
        <v>528</v>
      </c>
      <c r="K13" s="95" t="s">
        <v>0</v>
      </c>
      <c r="L13" s="685">
        <v>45207</v>
      </c>
      <c r="M13" s="686">
        <v>0.41875000000000001</v>
      </c>
      <c r="N13" s="687" t="s">
        <v>528</v>
      </c>
      <c r="O13" s="685">
        <v>45207</v>
      </c>
      <c r="P13" s="686">
        <v>0.41875000000000001</v>
      </c>
      <c r="Q13" s="685"/>
      <c r="R13" s="686"/>
      <c r="S13" s="868"/>
      <c r="T13" s="294">
        <v>45207</v>
      </c>
      <c r="U13" s="775">
        <v>0.41875000000000001</v>
      </c>
      <c r="V13" s="868" t="s">
        <v>528</v>
      </c>
      <c r="W13" s="688">
        <f t="shared" si="0"/>
        <v>0</v>
      </c>
      <c r="X13" s="689"/>
      <c r="Y13" s="690"/>
      <c r="Z13" s="868"/>
      <c r="AA13" s="691">
        <f t="shared" si="1"/>
        <v>-45207.418749999997</v>
      </c>
      <c r="AB13" s="689"/>
      <c r="AC13" s="690"/>
      <c r="AD13" s="868"/>
      <c r="AE13" s="691">
        <f t="shared" si="2"/>
        <v>0</v>
      </c>
      <c r="AF13" s="689"/>
      <c r="AG13" s="296"/>
      <c r="AH13" s="296"/>
      <c r="AI13" s="687"/>
      <c r="AJ13" s="691">
        <f t="shared" si="3"/>
        <v>-45207.418749999997</v>
      </c>
      <c r="AK13" s="294"/>
      <c r="AL13" s="296"/>
      <c r="AM13" s="868"/>
      <c r="AN13" s="691">
        <f t="shared" si="4"/>
        <v>-45207.418749999997</v>
      </c>
      <c r="AO13" s="294">
        <v>45207</v>
      </c>
      <c r="AP13" s="775">
        <v>0.42430555555555555</v>
      </c>
      <c r="AQ13" s="698">
        <f t="shared" si="5"/>
        <v>5.5555555591126904E-3</v>
      </c>
      <c r="AR13" s="294">
        <v>45207</v>
      </c>
      <c r="AS13" s="775">
        <v>0.42430555555555555</v>
      </c>
      <c r="AT13" s="868" t="s">
        <v>528</v>
      </c>
      <c r="AU13" s="14">
        <f t="shared" si="6"/>
        <v>5.5555555591126904E-3</v>
      </c>
      <c r="AV13" s="701"/>
      <c r="AW13" s="95"/>
      <c r="AX13" s="701" t="s">
        <v>27</v>
      </c>
      <c r="AY13" s="701" t="s">
        <v>29</v>
      </c>
      <c r="AZ13" s="701" t="s">
        <v>1268</v>
      </c>
      <c r="BA13" s="701" t="s">
        <v>1758</v>
      </c>
      <c r="BB13" s="872" t="s">
        <v>1759</v>
      </c>
      <c r="BC13" s="874" t="s">
        <v>1760</v>
      </c>
      <c r="BD13" s="19"/>
      <c r="BE13" s="703" t="s">
        <v>89</v>
      </c>
      <c r="BF13" s="703"/>
      <c r="BR13" s="705"/>
      <c r="BS13" s="705"/>
      <c r="BT13" s="705"/>
      <c r="BU13" s="448">
        <v>1696</v>
      </c>
      <c r="BV13" s="127">
        <v>30253230</v>
      </c>
      <c r="BW13" s="127" t="s">
        <v>505</v>
      </c>
      <c r="BX13" s="127" t="s">
        <v>496</v>
      </c>
      <c r="BY13" s="127" t="s">
        <v>507</v>
      </c>
      <c r="BZ13" s="867" t="s">
        <v>486</v>
      </c>
      <c r="CA13" s="425">
        <v>45210.536805555559</v>
      </c>
      <c r="CB13" s="867" t="s">
        <v>498</v>
      </c>
      <c r="CC13" s="95" t="s">
        <v>0</v>
      </c>
      <c r="CD13" s="705"/>
      <c r="CE13" s="705"/>
      <c r="CF13" s="705"/>
      <c r="CG13" s="25" t="s">
        <v>440</v>
      </c>
      <c r="CH13" s="26" t="s">
        <v>441</v>
      </c>
      <c r="CI13" s="27" t="s">
        <v>442</v>
      </c>
      <c r="CJ13" s="28" t="s">
        <v>0</v>
      </c>
      <c r="CK13" s="29" t="s">
        <v>5</v>
      </c>
      <c r="CL13" s="30" t="s">
        <v>8</v>
      </c>
      <c r="CM13" s="31" t="s">
        <v>443</v>
      </c>
      <c r="CN13" s="32" t="s">
        <v>444</v>
      </c>
      <c r="CO13" s="705"/>
      <c r="CP13" s="705"/>
      <c r="CQ13" s="705"/>
      <c r="CR13" s="705"/>
      <c r="CS13" s="705"/>
      <c r="CT13" s="705"/>
      <c r="CU13" s="705"/>
      <c r="CV13" s="705"/>
      <c r="CW13" s="705"/>
      <c r="CX13" s="705"/>
      <c r="CY13" s="705"/>
      <c r="CZ13"/>
    </row>
    <row r="14" spans="1:104" ht="15.75" customHeight="1">
      <c r="A14" s="973"/>
      <c r="B14" s="684">
        <v>12</v>
      </c>
      <c r="C14" s="444">
        <v>1687</v>
      </c>
      <c r="D14" s="127">
        <v>1723998</v>
      </c>
      <c r="E14" s="127" t="s">
        <v>529</v>
      </c>
      <c r="F14" s="127" t="s">
        <v>506</v>
      </c>
      <c r="G14" s="127" t="s">
        <v>507</v>
      </c>
      <c r="H14" s="867" t="s">
        <v>482</v>
      </c>
      <c r="I14" s="425">
        <v>45207.427083333336</v>
      </c>
      <c r="J14" s="867" t="s">
        <v>528</v>
      </c>
      <c r="K14" s="95" t="s">
        <v>5</v>
      </c>
      <c r="L14" s="685">
        <v>45207</v>
      </c>
      <c r="M14" s="686">
        <v>0.42708333333333331</v>
      </c>
      <c r="N14" s="687" t="s">
        <v>528</v>
      </c>
      <c r="O14" s="685">
        <v>45207</v>
      </c>
      <c r="P14" s="686">
        <v>0.42708333333333331</v>
      </c>
      <c r="Q14" s="685"/>
      <c r="R14" s="686"/>
      <c r="S14" s="868"/>
      <c r="T14" s="294">
        <v>45207</v>
      </c>
      <c r="U14" s="775">
        <v>0.43958333333333338</v>
      </c>
      <c r="V14" s="868" t="s">
        <v>528</v>
      </c>
      <c r="W14" s="688">
        <f t="shared" si="0"/>
        <v>1.2499999997089617E-2</v>
      </c>
      <c r="X14" s="689"/>
      <c r="Y14" s="690"/>
      <c r="Z14" s="868"/>
      <c r="AA14" s="691">
        <f t="shared" si="1"/>
        <v>-45207.439583333333</v>
      </c>
      <c r="AB14" s="689"/>
      <c r="AC14" s="690"/>
      <c r="AD14" s="868"/>
      <c r="AE14" s="691">
        <f t="shared" si="2"/>
        <v>0</v>
      </c>
      <c r="AF14" s="689"/>
      <c r="AG14" s="296"/>
      <c r="AH14" s="296"/>
      <c r="AI14" s="687"/>
      <c r="AJ14" s="691">
        <f t="shared" si="3"/>
        <v>-45207.439583333333</v>
      </c>
      <c r="AK14" s="294"/>
      <c r="AL14" s="296"/>
      <c r="AM14" s="868"/>
      <c r="AN14" s="691">
        <f t="shared" si="4"/>
        <v>-45207.439583333333</v>
      </c>
      <c r="AO14" s="294">
        <v>45208</v>
      </c>
      <c r="AP14" s="775">
        <v>0.65208333333333335</v>
      </c>
      <c r="AQ14" s="698">
        <f>(AP14+AO14)-(U14+T14)</f>
        <v>1.2125000000014552</v>
      </c>
      <c r="AR14" s="294">
        <v>45208</v>
      </c>
      <c r="AS14" s="775">
        <v>0.65208333333333335</v>
      </c>
      <c r="AT14" s="868" t="s">
        <v>528</v>
      </c>
      <c r="AU14" s="14">
        <f t="shared" si="6"/>
        <v>1.2125000000014552</v>
      </c>
      <c r="AV14" s="701"/>
      <c r="AW14" s="95"/>
      <c r="AX14" s="701" t="s">
        <v>27</v>
      </c>
      <c r="AY14" s="701" t="s">
        <v>29</v>
      </c>
      <c r="AZ14" s="715" t="s">
        <v>1761</v>
      </c>
      <c r="BA14" s="701" t="s">
        <v>1762</v>
      </c>
      <c r="BB14" s="872" t="s">
        <v>1763</v>
      </c>
      <c r="BC14" s="874" t="s">
        <v>1764</v>
      </c>
      <c r="BD14" s="19"/>
      <c r="BE14" s="703" t="s">
        <v>89</v>
      </c>
      <c r="BF14" s="703"/>
      <c r="BJ14" s="25" t="s">
        <v>440</v>
      </c>
      <c r="BK14" s="26" t="s">
        <v>441</v>
      </c>
      <c r="BL14" s="27" t="s">
        <v>442</v>
      </c>
      <c r="BM14" s="28" t="s">
        <v>0</v>
      </c>
      <c r="BN14" s="29" t="s">
        <v>5</v>
      </c>
      <c r="BO14" s="30" t="s">
        <v>8</v>
      </c>
      <c r="BP14" s="31" t="s">
        <v>443</v>
      </c>
      <c r="BQ14" s="32" t="s">
        <v>444</v>
      </c>
      <c r="BR14" s="705"/>
      <c r="BS14" s="705"/>
      <c r="BT14" s="705"/>
      <c r="BU14" s="448">
        <v>1697</v>
      </c>
      <c r="BV14" s="127">
        <v>30293673</v>
      </c>
      <c r="BW14" s="127" t="s">
        <v>505</v>
      </c>
      <c r="BX14" s="127" t="s">
        <v>496</v>
      </c>
      <c r="BY14" s="127" t="s">
        <v>507</v>
      </c>
      <c r="BZ14" s="867" t="s">
        <v>486</v>
      </c>
      <c r="CA14" s="425">
        <v>45210.633333333331</v>
      </c>
      <c r="CB14" s="867" t="s">
        <v>498</v>
      </c>
      <c r="CC14" s="95" t="s">
        <v>0</v>
      </c>
      <c r="CD14" s="705"/>
      <c r="CE14" s="705"/>
      <c r="CF14" s="705"/>
      <c r="CG14" s="33" t="s">
        <v>528</v>
      </c>
      <c r="CH14" s="34">
        <v>3</v>
      </c>
      <c r="CI14" s="35">
        <f>CH14/CH16</f>
        <v>0.6</v>
      </c>
      <c r="CJ14" s="36"/>
      <c r="CK14" s="36"/>
      <c r="CL14" s="36"/>
      <c r="CM14" s="36">
        <v>3</v>
      </c>
      <c r="CN14" s="37">
        <f>CH14</f>
        <v>3</v>
      </c>
      <c r="CO14" s="705"/>
      <c r="CP14" s="705"/>
      <c r="CQ14" s="705"/>
      <c r="CR14" s="705"/>
      <c r="CS14" s="705"/>
      <c r="CT14" s="705"/>
      <c r="CU14" s="705"/>
      <c r="CV14" s="705"/>
      <c r="CW14" s="705"/>
      <c r="CX14" s="705"/>
      <c r="CY14" s="705"/>
      <c r="CZ14"/>
    </row>
    <row r="15" spans="1:104" ht="15" customHeight="1">
      <c r="A15" s="973"/>
      <c r="B15" s="708">
        <v>13</v>
      </c>
      <c r="C15" s="444">
        <v>1688</v>
      </c>
      <c r="D15" s="127">
        <v>30292695</v>
      </c>
      <c r="E15" s="127" t="s">
        <v>505</v>
      </c>
      <c r="F15" s="127" t="s">
        <v>502</v>
      </c>
      <c r="G15" s="127" t="s">
        <v>497</v>
      </c>
      <c r="H15" s="867" t="s">
        <v>503</v>
      </c>
      <c r="I15" s="425">
        <v>45207.796527777777</v>
      </c>
      <c r="J15" s="867" t="s">
        <v>528</v>
      </c>
      <c r="K15" s="95" t="s">
        <v>17</v>
      </c>
      <c r="L15" s="685">
        <v>45207</v>
      </c>
      <c r="M15" s="686">
        <v>0.79652777777777783</v>
      </c>
      <c r="N15" s="687" t="s">
        <v>528</v>
      </c>
      <c r="O15" s="685">
        <v>45207</v>
      </c>
      <c r="P15" s="686">
        <v>0.79652777777777783</v>
      </c>
      <c r="Q15" s="685"/>
      <c r="R15" s="686"/>
      <c r="S15" s="868"/>
      <c r="T15" s="294">
        <v>45207</v>
      </c>
      <c r="U15" s="775">
        <v>0.79652777777777783</v>
      </c>
      <c r="V15" s="868" t="s">
        <v>528</v>
      </c>
      <c r="W15" s="688">
        <f t="shared" si="0"/>
        <v>0</v>
      </c>
      <c r="X15" s="689">
        <v>45217</v>
      </c>
      <c r="Y15" s="690">
        <v>0.41180555555555554</v>
      </c>
      <c r="Z15" s="868" t="s">
        <v>528</v>
      </c>
      <c r="AA15" s="691"/>
      <c r="AB15" s="689">
        <v>45217</v>
      </c>
      <c r="AC15" s="690">
        <v>0.41250000000000003</v>
      </c>
      <c r="AD15" s="868" t="s">
        <v>528</v>
      </c>
      <c r="AE15" s="691"/>
      <c r="AF15" s="689"/>
      <c r="AG15" s="296"/>
      <c r="AH15" s="296"/>
      <c r="AI15" s="687"/>
      <c r="AJ15" s="691"/>
      <c r="AK15" s="294"/>
      <c r="AL15" s="296"/>
      <c r="AM15" s="868"/>
      <c r="AN15" s="691"/>
      <c r="AO15" s="294">
        <v>45208</v>
      </c>
      <c r="AP15" s="775">
        <v>0.71805555555555556</v>
      </c>
      <c r="AQ15" s="698">
        <f t="shared" si="5"/>
        <v>0.92152777777664596</v>
      </c>
      <c r="AR15" s="294">
        <v>45221</v>
      </c>
      <c r="AS15" s="775">
        <v>0.55069444444444449</v>
      </c>
      <c r="AT15" s="868" t="s">
        <v>528</v>
      </c>
      <c r="AU15" s="14"/>
      <c r="AV15" s="701"/>
      <c r="AW15" s="95"/>
      <c r="AX15" s="701" t="s">
        <v>27</v>
      </c>
      <c r="AY15" s="701" t="s">
        <v>29</v>
      </c>
      <c r="AZ15" s="701" t="s">
        <v>1268</v>
      </c>
      <c r="BA15" s="701" t="s">
        <v>1722</v>
      </c>
      <c r="BB15" s="872" t="s">
        <v>1765</v>
      </c>
      <c r="BC15" s="874" t="s">
        <v>1766</v>
      </c>
      <c r="BD15" s="19"/>
      <c r="BE15" s="703" t="s">
        <v>89</v>
      </c>
      <c r="BF15" s="703"/>
      <c r="BJ15" s="33" t="s">
        <v>528</v>
      </c>
      <c r="BK15" s="34">
        <v>6</v>
      </c>
      <c r="BL15" s="90">
        <f>BK15/BK17</f>
        <v>0.75</v>
      </c>
      <c r="BM15" s="36">
        <v>2</v>
      </c>
      <c r="BN15" s="36">
        <v>2</v>
      </c>
      <c r="BO15" s="36"/>
      <c r="BP15" s="36">
        <v>2</v>
      </c>
      <c r="BQ15" s="37">
        <f t="shared" ref="BQ15:BQ16" si="7">BK15</f>
        <v>6</v>
      </c>
      <c r="BR15" s="705"/>
      <c r="BS15" s="705"/>
      <c r="BT15" s="705"/>
      <c r="BU15" s="448">
        <v>1698</v>
      </c>
      <c r="BV15" s="127">
        <v>30242234</v>
      </c>
      <c r="BW15" s="127" t="s">
        <v>505</v>
      </c>
      <c r="BX15" s="127" t="s">
        <v>506</v>
      </c>
      <c r="BY15" s="127" t="s">
        <v>497</v>
      </c>
      <c r="BZ15" s="867" t="s">
        <v>809</v>
      </c>
      <c r="CA15" s="425">
        <v>45210.644444444442</v>
      </c>
      <c r="CB15" s="867" t="s">
        <v>498</v>
      </c>
      <c r="CC15" s="95" t="s">
        <v>0</v>
      </c>
      <c r="CD15" s="705"/>
      <c r="CE15" s="705"/>
      <c r="CF15" s="705"/>
      <c r="CG15" s="33" t="s">
        <v>498</v>
      </c>
      <c r="CH15" s="34">
        <v>2</v>
      </c>
      <c r="CI15" s="35">
        <f>CH15/CH16</f>
        <v>0.4</v>
      </c>
      <c r="CJ15" s="36"/>
      <c r="CK15" s="36"/>
      <c r="CL15" s="36"/>
      <c r="CM15" s="36">
        <v>2</v>
      </c>
      <c r="CN15" s="37">
        <f t="shared" ref="CN15" si="8">CH15</f>
        <v>2</v>
      </c>
      <c r="CO15" s="705"/>
      <c r="CP15" s="705"/>
      <c r="CQ15" s="705"/>
      <c r="CR15" s="705"/>
      <c r="CS15" s="705"/>
      <c r="CT15" s="705"/>
      <c r="CU15" s="705"/>
      <c r="CV15" s="705"/>
      <c r="CW15" s="705"/>
      <c r="CX15" s="705"/>
      <c r="CY15" s="705"/>
    </row>
    <row r="16" spans="1:104" ht="15" customHeight="1">
      <c r="A16" s="973"/>
      <c r="B16" s="684">
        <v>14</v>
      </c>
      <c r="C16" s="448">
        <v>1694</v>
      </c>
      <c r="D16" s="127">
        <v>30280690</v>
      </c>
      <c r="E16" s="127" t="s">
        <v>505</v>
      </c>
      <c r="F16" s="127" t="s">
        <v>496</v>
      </c>
      <c r="G16" s="127" t="s">
        <v>507</v>
      </c>
      <c r="H16" s="867" t="s">
        <v>483</v>
      </c>
      <c r="I16" s="425">
        <v>45210.38958333333</v>
      </c>
      <c r="J16" s="867" t="s">
        <v>498</v>
      </c>
      <c r="K16" s="95" t="s">
        <v>0</v>
      </c>
      <c r="L16" s="685">
        <v>45210</v>
      </c>
      <c r="M16" s="686">
        <v>0.38958333333333334</v>
      </c>
      <c r="N16" s="687" t="s">
        <v>498</v>
      </c>
      <c r="O16" s="685">
        <v>45210</v>
      </c>
      <c r="P16" s="686">
        <v>0.38958333333333334</v>
      </c>
      <c r="Q16" s="685"/>
      <c r="R16" s="686"/>
      <c r="S16" s="868"/>
      <c r="T16" s="294">
        <v>45210</v>
      </c>
      <c r="U16" s="775">
        <v>0.38958333333333334</v>
      </c>
      <c r="V16" s="868" t="s">
        <v>498</v>
      </c>
      <c r="W16" s="688">
        <f t="shared" si="0"/>
        <v>0</v>
      </c>
      <c r="X16" s="689"/>
      <c r="Y16" s="690"/>
      <c r="Z16" s="868"/>
      <c r="AA16" s="691"/>
      <c r="AB16" s="689"/>
      <c r="AC16" s="690"/>
      <c r="AD16" s="868"/>
      <c r="AE16" s="691"/>
      <c r="AF16" s="689"/>
      <c r="AG16" s="295"/>
      <c r="AH16" s="296"/>
      <c r="AI16" s="687"/>
      <c r="AJ16" s="691"/>
      <c r="AK16" s="294">
        <v>45210</v>
      </c>
      <c r="AL16" s="295">
        <v>0.40486111111111112</v>
      </c>
      <c r="AM16" s="868" t="s">
        <v>498</v>
      </c>
      <c r="AN16" s="691"/>
      <c r="AO16" s="294"/>
      <c r="AP16" s="775"/>
      <c r="AQ16" s="698">
        <f t="shared" si="5"/>
        <v>-45210.38958333333</v>
      </c>
      <c r="AR16" s="294"/>
      <c r="AS16" s="775"/>
      <c r="AT16" s="868"/>
      <c r="AU16" s="14"/>
      <c r="AV16" s="701"/>
      <c r="AW16" s="95"/>
      <c r="AX16" s="701" t="s">
        <v>27</v>
      </c>
      <c r="AY16" s="701" t="s">
        <v>29</v>
      </c>
      <c r="AZ16" s="715" t="s">
        <v>1761</v>
      </c>
      <c r="BA16" s="701" t="s">
        <v>1767</v>
      </c>
      <c r="BB16" s="872" t="s">
        <v>1768</v>
      </c>
      <c r="BC16" s="874" t="s">
        <v>1769</v>
      </c>
      <c r="BD16" s="19"/>
      <c r="BE16" s="703" t="s">
        <v>89</v>
      </c>
      <c r="BF16" s="703"/>
      <c r="BJ16" s="33" t="s">
        <v>498</v>
      </c>
      <c r="BK16" s="34">
        <v>2</v>
      </c>
      <c r="BL16" s="90">
        <f>BK16/BK17</f>
        <v>0.25</v>
      </c>
      <c r="BM16" s="36">
        <v>1</v>
      </c>
      <c r="BN16" s="36">
        <v>1</v>
      </c>
      <c r="BO16" s="36"/>
      <c r="BP16" s="36"/>
      <c r="BQ16" s="37">
        <f t="shared" si="7"/>
        <v>2</v>
      </c>
      <c r="BR16" s="705"/>
      <c r="BS16" s="705"/>
      <c r="BT16" s="705"/>
      <c r="BU16" s="423">
        <v>1701</v>
      </c>
      <c r="BV16" s="127">
        <v>30287102</v>
      </c>
      <c r="BW16" s="127" t="s">
        <v>505</v>
      </c>
      <c r="BX16" s="127" t="s">
        <v>506</v>
      </c>
      <c r="BY16" s="127" t="s">
        <v>507</v>
      </c>
      <c r="BZ16" s="867" t="s">
        <v>482</v>
      </c>
      <c r="CA16" s="425">
        <v>45210.84097222222</v>
      </c>
      <c r="CB16" s="867" t="s">
        <v>528</v>
      </c>
      <c r="CC16" s="95" t="s">
        <v>0</v>
      </c>
      <c r="CD16" s="705"/>
      <c r="CE16" s="705"/>
      <c r="CF16" s="705"/>
      <c r="CG16" s="38" t="s">
        <v>444</v>
      </c>
      <c r="CH16" s="39">
        <f>SUBTOTAL(9,CH14:CH15)</f>
        <v>5</v>
      </c>
      <c r="CI16" s="40">
        <f>CI14+CI15</f>
        <v>1</v>
      </c>
      <c r="CJ16" s="91">
        <f>SUBTOTAL(9,CJ14:CJ15)</f>
        <v>0</v>
      </c>
      <c r="CK16" s="91">
        <f>SUBTOTAL(9,CK14:CK15)</f>
        <v>0</v>
      </c>
      <c r="CL16" s="91">
        <f>SUBTOTAL(9,CL14:CL15)</f>
        <v>0</v>
      </c>
      <c r="CM16" s="91">
        <f>SUBTOTAL(9,CM14:CM15)</f>
        <v>5</v>
      </c>
      <c r="CN16" s="39">
        <f>SUM(CJ16:CM16)</f>
        <v>5</v>
      </c>
      <c r="CO16" s="705"/>
      <c r="CP16" s="705"/>
      <c r="CQ16" s="25" t="s">
        <v>440</v>
      </c>
      <c r="CR16" s="26" t="s">
        <v>441</v>
      </c>
      <c r="CS16" s="27" t="s">
        <v>442</v>
      </c>
      <c r="CT16" s="28" t="s">
        <v>0</v>
      </c>
      <c r="CU16" s="29" t="s">
        <v>5</v>
      </c>
      <c r="CV16" s="30" t="s">
        <v>8</v>
      </c>
      <c r="CW16" s="31" t="s">
        <v>443</v>
      </c>
      <c r="CX16" s="32" t="s">
        <v>444</v>
      </c>
      <c r="CY16" s="705"/>
      <c r="CZ16"/>
    </row>
    <row r="17" spans="1:105" ht="15" customHeight="1">
      <c r="A17" s="973"/>
      <c r="B17" s="684">
        <v>15</v>
      </c>
      <c r="C17" s="444">
        <v>1695</v>
      </c>
      <c r="D17" s="127">
        <v>30280690</v>
      </c>
      <c r="E17" s="127" t="s">
        <v>505</v>
      </c>
      <c r="F17" s="127" t="s">
        <v>496</v>
      </c>
      <c r="G17" s="127" t="s">
        <v>507</v>
      </c>
      <c r="H17" s="867" t="s">
        <v>483</v>
      </c>
      <c r="I17" s="425">
        <v>45210.400000000001</v>
      </c>
      <c r="J17" s="867" t="s">
        <v>498</v>
      </c>
      <c r="K17" s="95" t="s">
        <v>0</v>
      </c>
      <c r="L17" s="685">
        <v>45210</v>
      </c>
      <c r="M17" s="686">
        <v>0.39999999999999997</v>
      </c>
      <c r="N17" s="687" t="s">
        <v>498</v>
      </c>
      <c r="O17" s="685">
        <v>45210</v>
      </c>
      <c r="P17" s="686">
        <v>0.39999999999999997</v>
      </c>
      <c r="Q17" s="685"/>
      <c r="R17" s="686"/>
      <c r="S17" s="868"/>
      <c r="T17" s="294">
        <v>45210</v>
      </c>
      <c r="U17" s="775">
        <v>0.4055555555555555</v>
      </c>
      <c r="V17" s="868" t="s">
        <v>498</v>
      </c>
      <c r="W17" s="688">
        <f t="shared" si="0"/>
        <v>5.5555555518367328E-3</v>
      </c>
      <c r="X17" s="689">
        <v>45211</v>
      </c>
      <c r="Y17" s="690">
        <v>0.68402777777777779</v>
      </c>
      <c r="Z17" s="868" t="s">
        <v>498</v>
      </c>
      <c r="AA17" s="691"/>
      <c r="AB17" s="689">
        <v>45214</v>
      </c>
      <c r="AC17" s="690">
        <v>0.72013888888888899</v>
      </c>
      <c r="AD17" s="868" t="s">
        <v>498</v>
      </c>
      <c r="AE17" s="691"/>
      <c r="AF17" s="689"/>
      <c r="AG17" s="296"/>
      <c r="AH17" s="296"/>
      <c r="AI17" s="687"/>
      <c r="AJ17" s="691"/>
      <c r="AK17" s="294"/>
      <c r="AL17" s="296"/>
      <c r="AM17" s="868"/>
      <c r="AN17" s="691"/>
      <c r="AO17" s="294">
        <v>45215</v>
      </c>
      <c r="AP17" s="775">
        <v>0.91388888888888886</v>
      </c>
      <c r="AQ17" s="698">
        <f>(AP17+AO17)-(U17+T17)</f>
        <v>5.508333333338669</v>
      </c>
      <c r="AR17" s="294">
        <v>45210</v>
      </c>
      <c r="AS17" s="775">
        <v>0.67361111111111116</v>
      </c>
      <c r="AT17" s="868" t="s">
        <v>498</v>
      </c>
      <c r="AU17" s="14"/>
      <c r="AV17" s="701"/>
      <c r="AW17" s="95"/>
      <c r="AX17" s="701" t="s">
        <v>27</v>
      </c>
      <c r="AY17" s="701" t="s">
        <v>29</v>
      </c>
      <c r="AZ17" s="715" t="s">
        <v>1761</v>
      </c>
      <c r="BA17" s="701" t="s">
        <v>1767</v>
      </c>
      <c r="BB17" s="872" t="s">
        <v>1770</v>
      </c>
      <c r="BC17" s="874" t="s">
        <v>1771</v>
      </c>
      <c r="BD17" s="19"/>
      <c r="BE17" s="703" t="s">
        <v>89</v>
      </c>
      <c r="BF17" s="703"/>
      <c r="BJ17" s="38" t="s">
        <v>444</v>
      </c>
      <c r="BK17" s="39">
        <f t="shared" ref="BK17:BQ17" si="9">SUBTOTAL(9,BK15:BK16)</f>
        <v>8</v>
      </c>
      <c r="BL17" s="40">
        <f t="shared" si="9"/>
        <v>1</v>
      </c>
      <c r="BM17" s="89">
        <f t="shared" si="9"/>
        <v>3</v>
      </c>
      <c r="BN17" s="89">
        <f t="shared" si="9"/>
        <v>3</v>
      </c>
      <c r="BO17" s="89">
        <f t="shared" si="9"/>
        <v>0</v>
      </c>
      <c r="BP17" s="89">
        <f t="shared" si="9"/>
        <v>2</v>
      </c>
      <c r="BQ17" s="39">
        <f t="shared" si="9"/>
        <v>8</v>
      </c>
      <c r="BR17" s="705"/>
      <c r="BS17" s="705"/>
      <c r="BT17" s="705"/>
      <c r="BU17" s="423">
        <v>1703</v>
      </c>
      <c r="BV17" s="127">
        <v>30249154</v>
      </c>
      <c r="BW17" s="127" t="s">
        <v>505</v>
      </c>
      <c r="BX17" s="127" t="s">
        <v>506</v>
      </c>
      <c r="BY17" s="127" t="s">
        <v>507</v>
      </c>
      <c r="BZ17" s="867" t="s">
        <v>482</v>
      </c>
      <c r="CA17" s="425">
        <v>45210.855555555558</v>
      </c>
      <c r="CB17" s="867" t="s">
        <v>528</v>
      </c>
      <c r="CC17" s="95" t="s">
        <v>0</v>
      </c>
      <c r="CD17" s="705"/>
      <c r="CE17" s="705"/>
      <c r="CF17" s="705"/>
      <c r="CO17" s="705"/>
      <c r="CP17" s="705"/>
      <c r="CQ17" s="33" t="s">
        <v>528</v>
      </c>
      <c r="CR17" s="34">
        <v>3</v>
      </c>
      <c r="CS17" s="35">
        <f>CR17/CR19</f>
        <v>0.375</v>
      </c>
      <c r="CT17" s="36"/>
      <c r="CU17" s="36"/>
      <c r="CV17" s="36">
        <v>1</v>
      </c>
      <c r="CW17" s="36">
        <v>2</v>
      </c>
      <c r="CX17" s="37">
        <f>CR17</f>
        <v>3</v>
      </c>
      <c r="CY17" s="705"/>
    </row>
    <row r="18" spans="1:105" ht="15" customHeight="1">
      <c r="A18" s="973"/>
      <c r="B18" s="684">
        <v>16</v>
      </c>
      <c r="C18" s="448">
        <v>1696</v>
      </c>
      <c r="D18" s="127">
        <v>30253230</v>
      </c>
      <c r="E18" s="127" t="s">
        <v>505</v>
      </c>
      <c r="F18" s="127" t="s">
        <v>496</v>
      </c>
      <c r="G18" s="127" t="s">
        <v>507</v>
      </c>
      <c r="H18" s="867" t="s">
        <v>486</v>
      </c>
      <c r="I18" s="425">
        <v>45210.536805555559</v>
      </c>
      <c r="J18" s="867" t="s">
        <v>498</v>
      </c>
      <c r="K18" s="95" t="s">
        <v>0</v>
      </c>
      <c r="L18" s="685">
        <v>45210</v>
      </c>
      <c r="M18" s="686">
        <v>0.53680555555555554</v>
      </c>
      <c r="N18" s="687" t="s">
        <v>498</v>
      </c>
      <c r="O18" s="685">
        <v>45210</v>
      </c>
      <c r="P18" s="686">
        <v>0.53680555555555554</v>
      </c>
      <c r="Q18" s="685"/>
      <c r="R18" s="686"/>
      <c r="S18" s="868"/>
      <c r="T18" s="294">
        <v>45210</v>
      </c>
      <c r="U18" s="775">
        <v>0.6333333333333333</v>
      </c>
      <c r="V18" s="868" t="s">
        <v>498</v>
      </c>
      <c r="W18" s="688">
        <f t="shared" si="0"/>
        <v>9.6527777772280388E-2</v>
      </c>
      <c r="X18" s="689"/>
      <c r="Y18" s="690"/>
      <c r="Z18" s="868"/>
      <c r="AA18" s="691"/>
      <c r="AB18" s="689"/>
      <c r="AC18" s="690"/>
      <c r="AD18" s="868"/>
      <c r="AE18" s="691"/>
      <c r="AF18" s="689"/>
      <c r="AG18" s="296"/>
      <c r="AH18" s="296"/>
      <c r="AI18" s="687"/>
      <c r="AJ18" s="691"/>
      <c r="AK18" s="294"/>
      <c r="AL18" s="296"/>
      <c r="AM18" s="868"/>
      <c r="AN18" s="691"/>
      <c r="AO18" s="294">
        <v>45210</v>
      </c>
      <c r="AP18" s="775">
        <v>0.63680555555555551</v>
      </c>
      <c r="AQ18" s="698">
        <f>(AP18+AO18)-(U18+T18)</f>
        <v>3.4722222262644209E-3</v>
      </c>
      <c r="AR18" s="294">
        <v>45210</v>
      </c>
      <c r="AS18" s="775">
        <v>0.66111111111111109</v>
      </c>
      <c r="AT18" s="868" t="s">
        <v>498</v>
      </c>
      <c r="AU18" s="14"/>
      <c r="AV18" s="701"/>
      <c r="AW18" s="95"/>
      <c r="AX18" s="701" t="s">
        <v>27</v>
      </c>
      <c r="AY18" s="701" t="s">
        <v>29</v>
      </c>
      <c r="AZ18" s="701" t="s">
        <v>1268</v>
      </c>
      <c r="BA18" s="701" t="s">
        <v>1758</v>
      </c>
      <c r="BB18" s="872" t="s">
        <v>1772</v>
      </c>
      <c r="BC18" s="874" t="s">
        <v>1773</v>
      </c>
      <c r="BD18" s="19"/>
      <c r="BE18" s="703" t="s">
        <v>89</v>
      </c>
      <c r="BF18" s="703"/>
      <c r="BR18" s="705"/>
      <c r="BS18" s="705"/>
      <c r="BT18" s="705"/>
      <c r="BU18" s="444">
        <v>1704</v>
      </c>
      <c r="BV18" s="127">
        <v>1040087346</v>
      </c>
      <c r="BW18" s="127" t="s">
        <v>505</v>
      </c>
      <c r="BX18" s="127" t="s">
        <v>506</v>
      </c>
      <c r="BY18" s="127" t="s">
        <v>497</v>
      </c>
      <c r="BZ18" s="867" t="s">
        <v>1774</v>
      </c>
      <c r="CA18" s="425">
        <v>45210.864583333336</v>
      </c>
      <c r="CB18" s="867" t="s">
        <v>528</v>
      </c>
      <c r="CC18" s="95" t="s">
        <v>17</v>
      </c>
      <c r="CD18" s="705"/>
      <c r="CE18" s="705"/>
      <c r="CF18" s="705"/>
      <c r="CL18"/>
      <c r="CM18"/>
      <c r="CN18"/>
      <c r="CO18" s="705"/>
      <c r="CP18" s="705"/>
      <c r="CQ18" s="33" t="s">
        <v>498</v>
      </c>
      <c r="CR18" s="34">
        <v>5</v>
      </c>
      <c r="CS18" s="35">
        <f>CR18/CR19</f>
        <v>0.625</v>
      </c>
      <c r="CT18" s="36"/>
      <c r="CU18" s="36"/>
      <c r="CV18" s="36"/>
      <c r="CW18" s="36">
        <v>5</v>
      </c>
      <c r="CX18" s="37">
        <f t="shared" ref="CX18" si="10">CR18</f>
        <v>5</v>
      </c>
      <c r="CY18" s="705"/>
      <c r="CZ18"/>
    </row>
    <row r="19" spans="1:105" ht="15" customHeight="1">
      <c r="A19" s="973"/>
      <c r="B19" s="684">
        <v>17</v>
      </c>
      <c r="C19" s="448">
        <v>1697</v>
      </c>
      <c r="D19" s="127">
        <v>30293673</v>
      </c>
      <c r="E19" s="127" t="s">
        <v>505</v>
      </c>
      <c r="F19" s="127" t="s">
        <v>496</v>
      </c>
      <c r="G19" s="127" t="s">
        <v>507</v>
      </c>
      <c r="H19" s="867" t="s">
        <v>486</v>
      </c>
      <c r="I19" s="425">
        <v>45210.633333333331</v>
      </c>
      <c r="J19" s="867" t="s">
        <v>498</v>
      </c>
      <c r="K19" s="95" t="s">
        <v>0</v>
      </c>
      <c r="L19" s="685">
        <v>45210</v>
      </c>
      <c r="M19" s="686">
        <v>0.6333333333333333</v>
      </c>
      <c r="N19" s="687" t="s">
        <v>498</v>
      </c>
      <c r="O19" s="685">
        <v>45210</v>
      </c>
      <c r="P19" s="686">
        <v>0.6333333333333333</v>
      </c>
      <c r="Q19" s="685"/>
      <c r="R19" s="686"/>
      <c r="S19" s="868"/>
      <c r="T19" s="294">
        <v>45210</v>
      </c>
      <c r="U19" s="775">
        <v>0.64027777777777783</v>
      </c>
      <c r="V19" s="868" t="s">
        <v>498</v>
      </c>
      <c r="W19" s="688">
        <f t="shared" si="0"/>
        <v>6.9444444452528842E-3</v>
      </c>
      <c r="X19" s="689"/>
      <c r="Y19" s="690"/>
      <c r="Z19" s="868"/>
      <c r="AA19" s="691"/>
      <c r="AB19" s="689"/>
      <c r="AC19" s="690"/>
      <c r="AD19" s="868"/>
      <c r="AE19" s="691"/>
      <c r="AF19" s="689"/>
      <c r="AG19" s="296"/>
      <c r="AH19" s="296"/>
      <c r="AI19" s="687"/>
      <c r="AJ19" s="691"/>
      <c r="AK19" s="294"/>
      <c r="AL19" s="296"/>
      <c r="AM19" s="868"/>
      <c r="AN19" s="691"/>
      <c r="AO19" s="294">
        <v>45210</v>
      </c>
      <c r="AP19" s="775">
        <v>0.65902777777777777</v>
      </c>
      <c r="AQ19" s="698">
        <f t="shared" si="5"/>
        <v>1.8750000002910383E-2</v>
      </c>
      <c r="AR19" s="294">
        <v>45210</v>
      </c>
      <c r="AS19" s="775">
        <v>0.66111111111111109</v>
      </c>
      <c r="AT19" s="868" t="s">
        <v>498</v>
      </c>
      <c r="AU19" s="14"/>
      <c r="AV19" s="701"/>
      <c r="AW19" s="95"/>
      <c r="AX19" s="701" t="s">
        <v>27</v>
      </c>
      <c r="AY19" s="701" t="s">
        <v>29</v>
      </c>
      <c r="AZ19" s="701" t="s">
        <v>1268</v>
      </c>
      <c r="BA19" s="701" t="s">
        <v>1722</v>
      </c>
      <c r="BB19" s="872" t="s">
        <v>1775</v>
      </c>
      <c r="BC19" s="874" t="s">
        <v>1776</v>
      </c>
      <c r="BD19" s="19"/>
      <c r="BE19" s="703" t="s">
        <v>89</v>
      </c>
      <c r="BF19" s="703"/>
      <c r="BR19" s="705"/>
      <c r="BS19" s="705"/>
      <c r="BT19" s="705"/>
      <c r="BU19" s="448">
        <v>1708</v>
      </c>
      <c r="BV19" s="127">
        <v>30040765</v>
      </c>
      <c r="BW19" s="127" t="s">
        <v>505</v>
      </c>
      <c r="BX19" s="127" t="s">
        <v>496</v>
      </c>
      <c r="BY19" s="127" t="s">
        <v>507</v>
      </c>
      <c r="BZ19" s="867" t="s">
        <v>486</v>
      </c>
      <c r="CA19" s="425">
        <v>45211.486111111109</v>
      </c>
      <c r="CB19" s="867" t="s">
        <v>528</v>
      </c>
      <c r="CC19" s="95" t="s">
        <v>0</v>
      </c>
      <c r="CD19" s="705"/>
      <c r="CE19" s="705"/>
      <c r="CF19" s="705"/>
      <c r="CG19" s="42" t="s">
        <v>89</v>
      </c>
      <c r="CH19" s="32">
        <v>5</v>
      </c>
      <c r="CI19" s="43">
        <f>CH19/69</f>
        <v>7.2463768115942032E-2</v>
      </c>
      <c r="CJ19" s="44"/>
      <c r="CK19" s="45"/>
      <c r="CL19"/>
      <c r="CM19"/>
      <c r="CN19"/>
      <c r="CO19" s="705"/>
      <c r="CP19" s="705"/>
      <c r="CQ19" s="38" t="s">
        <v>444</v>
      </c>
      <c r="CR19" s="39">
        <f>SUBTOTAL(9,CR17:CR18)</f>
        <v>8</v>
      </c>
      <c r="CS19" s="53" t="e">
        <f>CS17+CS18+#REF!</f>
        <v>#REF!</v>
      </c>
      <c r="CT19" s="91">
        <f>SUBTOTAL(9,CT17:CT18)</f>
        <v>0</v>
      </c>
      <c r="CU19" s="91">
        <f>SUBTOTAL(9,CU17:CU18)</f>
        <v>0</v>
      </c>
      <c r="CV19" s="91">
        <f>SUBTOTAL(9,CV17:CV18)</f>
        <v>1</v>
      </c>
      <c r="CW19" s="91">
        <f>SUBTOTAL(9,CW17:CW18)</f>
        <v>7</v>
      </c>
      <c r="CX19" s="39">
        <f>SUM(CT19:CW19)</f>
        <v>8</v>
      </c>
      <c r="CY19" s="705"/>
      <c r="CZ19"/>
    </row>
    <row r="20" spans="1:105" ht="15" customHeight="1">
      <c r="A20" s="973"/>
      <c r="B20" s="684">
        <v>18</v>
      </c>
      <c r="C20" s="448">
        <v>1698</v>
      </c>
      <c r="D20" s="127">
        <v>30242234</v>
      </c>
      <c r="E20" s="127" t="s">
        <v>505</v>
      </c>
      <c r="F20" s="127" t="s">
        <v>506</v>
      </c>
      <c r="G20" s="127" t="s">
        <v>497</v>
      </c>
      <c r="H20" s="867" t="s">
        <v>809</v>
      </c>
      <c r="I20" s="425">
        <v>45210.644444444442</v>
      </c>
      <c r="J20" s="867" t="s">
        <v>498</v>
      </c>
      <c r="K20" s="95" t="s">
        <v>0</v>
      </c>
      <c r="L20" s="685">
        <v>45210</v>
      </c>
      <c r="M20" s="686">
        <v>0.64444444444444449</v>
      </c>
      <c r="N20" s="687" t="s">
        <v>498</v>
      </c>
      <c r="O20" s="685">
        <v>45210</v>
      </c>
      <c r="P20" s="686">
        <v>0.64444444444444449</v>
      </c>
      <c r="Q20" s="685"/>
      <c r="R20" s="686"/>
      <c r="S20" s="868"/>
      <c r="T20" s="294">
        <v>45210</v>
      </c>
      <c r="U20" s="775">
        <v>0.64444444444444449</v>
      </c>
      <c r="V20" s="868" t="s">
        <v>498</v>
      </c>
      <c r="W20" s="688">
        <f t="shared" si="0"/>
        <v>0</v>
      </c>
      <c r="X20" s="689"/>
      <c r="Y20" s="690"/>
      <c r="Z20" s="868"/>
      <c r="AA20" s="691"/>
      <c r="AB20" s="689"/>
      <c r="AC20" s="690"/>
      <c r="AD20" s="868"/>
      <c r="AE20" s="691"/>
      <c r="AF20" s="689"/>
      <c r="AG20" s="295"/>
      <c r="AH20" s="296"/>
      <c r="AI20" s="687"/>
      <c r="AJ20" s="691"/>
      <c r="AK20" s="294"/>
      <c r="AL20" s="296"/>
      <c r="AM20" s="868"/>
      <c r="AN20" s="691"/>
      <c r="AO20" s="294">
        <v>45210</v>
      </c>
      <c r="AP20" s="775">
        <v>0.65555555555555556</v>
      </c>
      <c r="AQ20" s="698">
        <f t="shared" si="5"/>
        <v>1.1111111110949423E-2</v>
      </c>
      <c r="AR20" s="294">
        <v>45210</v>
      </c>
      <c r="AS20" s="775">
        <v>0.65555555555555556</v>
      </c>
      <c r="AT20" s="868" t="s">
        <v>498</v>
      </c>
      <c r="AU20" s="14"/>
      <c r="AV20" s="701"/>
      <c r="AW20" s="95"/>
      <c r="AX20" s="701" t="s">
        <v>9</v>
      </c>
      <c r="AY20" s="701" t="s">
        <v>11</v>
      </c>
      <c r="AZ20" s="701" t="s">
        <v>1748</v>
      </c>
      <c r="BA20" s="701" t="s">
        <v>1777</v>
      </c>
      <c r="BB20" s="872" t="s">
        <v>1778</v>
      </c>
      <c r="BC20" s="874" t="s">
        <v>1779</v>
      </c>
      <c r="BD20" s="19"/>
      <c r="BE20" s="703" t="s">
        <v>89</v>
      </c>
      <c r="BF20" s="703"/>
      <c r="BJ20" s="42" t="s">
        <v>445</v>
      </c>
      <c r="BK20" s="32">
        <v>8</v>
      </c>
      <c r="BL20" s="43">
        <f>BK20/69</f>
        <v>0.11594202898550725</v>
      </c>
      <c r="BM20" s="44"/>
      <c r="BN20" s="45"/>
      <c r="BO20" s="45"/>
      <c r="BP20" s="45"/>
      <c r="BQ20" s="45"/>
      <c r="BR20" s="705"/>
      <c r="BS20" s="705"/>
      <c r="BT20" s="705"/>
      <c r="BU20" s="448">
        <v>1709</v>
      </c>
      <c r="BV20" s="127">
        <v>30040765</v>
      </c>
      <c r="BW20" s="127" t="s">
        <v>505</v>
      </c>
      <c r="BX20" s="127" t="s">
        <v>496</v>
      </c>
      <c r="BY20" s="127" t="s">
        <v>507</v>
      </c>
      <c r="BZ20" s="867" t="s">
        <v>486</v>
      </c>
      <c r="CA20" s="425">
        <v>45211.491666666669</v>
      </c>
      <c r="CB20" s="867" t="s">
        <v>528</v>
      </c>
      <c r="CC20" s="95" t="s">
        <v>0</v>
      </c>
      <c r="CD20" s="705"/>
      <c r="CE20" s="705"/>
      <c r="CF20" s="705"/>
      <c r="CG20" s="46"/>
      <c r="CH20" s="46"/>
      <c r="CI20" s="46"/>
      <c r="CJ20" s="46"/>
      <c r="CK20" s="45"/>
      <c r="CL20"/>
      <c r="CM20"/>
      <c r="CN20"/>
      <c r="CO20" s="705"/>
      <c r="CP20" s="705"/>
      <c r="CY20" s="705"/>
      <c r="CZ20"/>
    </row>
    <row r="21" spans="1:105" ht="15" customHeight="1">
      <c r="A21" s="973"/>
      <c r="B21" s="708">
        <v>19</v>
      </c>
      <c r="C21" s="444">
        <v>1699</v>
      </c>
      <c r="D21" s="127">
        <v>30097915</v>
      </c>
      <c r="E21" s="127" t="s">
        <v>529</v>
      </c>
      <c r="F21" s="127" t="s">
        <v>496</v>
      </c>
      <c r="G21" s="127" t="s">
        <v>507</v>
      </c>
      <c r="H21" s="867" t="s">
        <v>482</v>
      </c>
      <c r="I21" s="425">
        <v>45210.673611111109</v>
      </c>
      <c r="J21" s="867" t="s">
        <v>498</v>
      </c>
      <c r="K21" s="95" t="s">
        <v>5</v>
      </c>
      <c r="L21" s="685">
        <v>45210</v>
      </c>
      <c r="M21" s="686">
        <v>0.67361111111111116</v>
      </c>
      <c r="N21" s="687" t="s">
        <v>498</v>
      </c>
      <c r="O21" s="685">
        <v>45210</v>
      </c>
      <c r="P21" s="686">
        <v>0.67361111111111116</v>
      </c>
      <c r="Q21" s="685"/>
      <c r="R21" s="686"/>
      <c r="S21" s="868"/>
      <c r="T21" s="294">
        <v>45210</v>
      </c>
      <c r="U21" s="775">
        <v>0.6791666666666667</v>
      </c>
      <c r="V21" s="868" t="s">
        <v>498</v>
      </c>
      <c r="W21" s="688">
        <f t="shared" si="0"/>
        <v>5.5555555591126904E-3</v>
      </c>
      <c r="X21" s="689"/>
      <c r="Y21" s="690"/>
      <c r="Z21" s="868"/>
      <c r="AA21" s="691"/>
      <c r="AB21" s="689"/>
      <c r="AC21" s="690"/>
      <c r="AD21" s="868"/>
      <c r="AE21" s="691"/>
      <c r="AF21" s="689"/>
      <c r="AG21" s="296"/>
      <c r="AH21" s="296"/>
      <c r="AI21" s="687"/>
      <c r="AJ21" s="691"/>
      <c r="AK21" s="294"/>
      <c r="AL21" s="296"/>
      <c r="AM21" s="868"/>
      <c r="AN21" s="691"/>
      <c r="AO21" s="294">
        <v>45211</v>
      </c>
      <c r="AP21" s="775">
        <v>0.84791666666666676</v>
      </c>
      <c r="AQ21" s="698">
        <f t="shared" si="5"/>
        <v>1.1687499999970896</v>
      </c>
      <c r="AR21" s="294">
        <v>45211</v>
      </c>
      <c r="AS21" s="775">
        <v>0.8256944444444444</v>
      </c>
      <c r="AT21" s="868" t="s">
        <v>498</v>
      </c>
      <c r="AU21" s="14"/>
      <c r="AV21" s="701"/>
      <c r="AW21" s="95"/>
      <c r="AX21" s="701" t="s">
        <v>9</v>
      </c>
      <c r="AY21" s="701" t="s">
        <v>11</v>
      </c>
      <c r="AZ21" s="701" t="s">
        <v>1737</v>
      </c>
      <c r="BA21" s="701" t="s">
        <v>1738</v>
      </c>
      <c r="BB21" s="872" t="s">
        <v>1780</v>
      </c>
      <c r="BC21" s="874" t="s">
        <v>1781</v>
      </c>
      <c r="BD21" s="19"/>
      <c r="BE21" s="703" t="s">
        <v>89</v>
      </c>
      <c r="BF21" s="703"/>
      <c r="BJ21" s="46"/>
      <c r="BK21" s="46"/>
      <c r="BL21" s="46"/>
      <c r="BM21" s="46"/>
      <c r="BN21" s="45"/>
      <c r="BO21" s="45"/>
      <c r="BP21" s="45"/>
      <c r="BQ21" s="45"/>
      <c r="BR21" s="705"/>
      <c r="BS21" s="705"/>
      <c r="BT21" s="705"/>
      <c r="BU21" s="448">
        <v>1710</v>
      </c>
      <c r="BV21" s="127">
        <v>1577354</v>
      </c>
      <c r="BW21" s="127" t="s">
        <v>505</v>
      </c>
      <c r="BX21" s="127" t="s">
        <v>496</v>
      </c>
      <c r="BY21" s="127" t="s">
        <v>507</v>
      </c>
      <c r="BZ21" s="867" t="s">
        <v>657</v>
      </c>
      <c r="CA21" s="425">
        <v>45211.811111111114</v>
      </c>
      <c r="CB21" s="867" t="s">
        <v>498</v>
      </c>
      <c r="CC21" s="95" t="s">
        <v>0</v>
      </c>
      <c r="CD21" s="705"/>
      <c r="CE21" s="705"/>
      <c r="CF21" s="705"/>
      <c r="CG21" s="47" t="s">
        <v>0</v>
      </c>
      <c r="CH21" s="29" t="s">
        <v>5</v>
      </c>
      <c r="CI21" s="30" t="s">
        <v>8</v>
      </c>
      <c r="CJ21" s="31" t="s">
        <v>443</v>
      </c>
      <c r="CK21" s="45"/>
      <c r="CL21"/>
      <c r="CM21"/>
      <c r="CN21"/>
      <c r="CO21" s="705"/>
      <c r="CP21" s="705"/>
      <c r="CY21" s="705"/>
      <c r="CZ21"/>
    </row>
    <row r="22" spans="1:105" ht="15" customHeight="1">
      <c r="A22" s="973"/>
      <c r="B22" s="684">
        <v>20</v>
      </c>
      <c r="C22" s="423">
        <v>1701</v>
      </c>
      <c r="D22" s="127">
        <v>30287102</v>
      </c>
      <c r="E22" s="127" t="s">
        <v>505</v>
      </c>
      <c r="F22" s="127" t="s">
        <v>506</v>
      </c>
      <c r="G22" s="127" t="s">
        <v>507</v>
      </c>
      <c r="H22" s="867" t="s">
        <v>482</v>
      </c>
      <c r="I22" s="425">
        <v>45210.84097222222</v>
      </c>
      <c r="J22" s="867" t="s">
        <v>528</v>
      </c>
      <c r="K22" s="95" t="s">
        <v>0</v>
      </c>
      <c r="L22" s="685">
        <v>45210</v>
      </c>
      <c r="M22" s="686">
        <v>0.84097222222222223</v>
      </c>
      <c r="N22" s="687" t="s">
        <v>528</v>
      </c>
      <c r="O22" s="685">
        <v>45210</v>
      </c>
      <c r="P22" s="686">
        <v>0.84097222222222223</v>
      </c>
      <c r="Q22" s="685"/>
      <c r="R22" s="686"/>
      <c r="S22" s="868"/>
      <c r="T22" s="294">
        <v>45210</v>
      </c>
      <c r="U22" s="775">
        <v>0.8520833333333333</v>
      </c>
      <c r="V22" s="868" t="s">
        <v>528</v>
      </c>
      <c r="W22" s="688">
        <f t="shared" si="0"/>
        <v>1.1111111110949423E-2</v>
      </c>
      <c r="X22" s="689"/>
      <c r="Y22" s="690"/>
      <c r="Z22" s="868"/>
      <c r="AA22" s="691"/>
      <c r="AB22" s="689"/>
      <c r="AC22" s="690"/>
      <c r="AD22" s="868"/>
      <c r="AE22" s="691"/>
      <c r="AF22" s="689"/>
      <c r="AG22" s="296"/>
      <c r="AH22" s="296"/>
      <c r="AI22" s="687"/>
      <c r="AJ22" s="691"/>
      <c r="AK22" s="294"/>
      <c r="AL22" s="296"/>
      <c r="AM22" s="868"/>
      <c r="AN22" s="691"/>
      <c r="AO22" s="294">
        <v>45211</v>
      </c>
      <c r="AP22" s="775">
        <v>0.8652777777777777</v>
      </c>
      <c r="AQ22" s="698">
        <f t="shared" si="5"/>
        <v>1.0131944444437977</v>
      </c>
      <c r="AR22" s="294">
        <v>45211</v>
      </c>
      <c r="AS22" s="775">
        <v>0.50555555555555554</v>
      </c>
      <c r="AT22" s="868" t="s">
        <v>528</v>
      </c>
      <c r="AU22" s="14"/>
      <c r="AV22" s="701"/>
      <c r="AW22" s="95"/>
      <c r="AX22" s="701" t="s">
        <v>9</v>
      </c>
      <c r="AY22" s="701" t="s">
        <v>11</v>
      </c>
      <c r="AZ22" s="701" t="s">
        <v>1737</v>
      </c>
      <c r="BA22" s="701" t="s">
        <v>1738</v>
      </c>
      <c r="BB22" s="872" t="s">
        <v>1782</v>
      </c>
      <c r="BC22" s="874" t="s">
        <v>1783</v>
      </c>
      <c r="BD22" s="19"/>
      <c r="BE22" s="703" t="s">
        <v>89</v>
      </c>
      <c r="BF22" s="703"/>
      <c r="BJ22" s="47" t="s">
        <v>0</v>
      </c>
      <c r="BK22" s="29" t="s">
        <v>5</v>
      </c>
      <c r="BL22" s="30" t="s">
        <v>8</v>
      </c>
      <c r="BM22" s="31" t="s">
        <v>443</v>
      </c>
      <c r="BN22" s="45"/>
      <c r="BO22" s="45"/>
      <c r="BP22" s="45"/>
      <c r="BQ22" s="45"/>
      <c r="BR22" s="705"/>
      <c r="BS22" s="705"/>
      <c r="BT22" s="705"/>
      <c r="BU22" s="448">
        <v>1714</v>
      </c>
      <c r="BV22" s="127">
        <v>30294108</v>
      </c>
      <c r="BW22" s="127" t="s">
        <v>505</v>
      </c>
      <c r="BX22" s="127" t="s">
        <v>496</v>
      </c>
      <c r="BY22" s="127" t="s">
        <v>497</v>
      </c>
      <c r="BZ22" s="867" t="s">
        <v>476</v>
      </c>
      <c r="CA22" s="425">
        <v>45213.429861111108</v>
      </c>
      <c r="CB22" s="867" t="s">
        <v>528</v>
      </c>
      <c r="CC22" s="95" t="s">
        <v>0</v>
      </c>
      <c r="CD22" s="705"/>
      <c r="CE22" s="705"/>
      <c r="CF22" s="705"/>
      <c r="CG22" s="48">
        <f>CJ16</f>
        <v>0</v>
      </c>
      <c r="CH22" s="41">
        <f>CK16</f>
        <v>0</v>
      </c>
      <c r="CI22" s="41">
        <f>CL16</f>
        <v>0</v>
      </c>
      <c r="CJ22" s="41">
        <f>CM16</f>
        <v>5</v>
      </c>
      <c r="CK22" s="45"/>
      <c r="CL22"/>
      <c r="CM22"/>
      <c r="CN22"/>
      <c r="CO22" s="705"/>
      <c r="CP22" s="705"/>
      <c r="CQ22" s="42" t="s">
        <v>447</v>
      </c>
      <c r="CR22" s="32">
        <v>8</v>
      </c>
      <c r="CS22" s="43">
        <f>CR22/69</f>
        <v>0.11594202898550725</v>
      </c>
      <c r="CT22" s="44"/>
      <c r="CU22" s="45"/>
      <c r="CV22" s="45"/>
      <c r="CW22" s="45"/>
      <c r="CX22" s="45"/>
      <c r="CY22" s="705"/>
      <c r="CZ22"/>
    </row>
    <row r="23" spans="1:105" ht="15" customHeight="1">
      <c r="A23" s="973"/>
      <c r="B23" s="708">
        <v>21</v>
      </c>
      <c r="C23" s="444">
        <v>1702</v>
      </c>
      <c r="D23" s="127">
        <v>30028959</v>
      </c>
      <c r="E23" s="127" t="s">
        <v>529</v>
      </c>
      <c r="F23" s="127" t="s">
        <v>506</v>
      </c>
      <c r="G23" s="127" t="s">
        <v>507</v>
      </c>
      <c r="H23" s="867" t="s">
        <v>482</v>
      </c>
      <c r="I23" s="425">
        <v>45210.852083333331</v>
      </c>
      <c r="J23" s="867" t="s">
        <v>528</v>
      </c>
      <c r="K23" s="95" t="s">
        <v>17</v>
      </c>
      <c r="L23" s="685">
        <v>45210</v>
      </c>
      <c r="M23" s="686">
        <v>0.8520833333333333</v>
      </c>
      <c r="N23" s="687" t="s">
        <v>528</v>
      </c>
      <c r="O23" s="685">
        <v>45210</v>
      </c>
      <c r="P23" s="686">
        <v>0.8520833333333333</v>
      </c>
      <c r="Q23" s="685"/>
      <c r="R23" s="686"/>
      <c r="S23" s="868"/>
      <c r="T23" s="294">
        <v>45210</v>
      </c>
      <c r="U23" s="775">
        <v>0.85555555555555562</v>
      </c>
      <c r="V23" s="868" t="s">
        <v>528</v>
      </c>
      <c r="W23" s="688">
        <f t="shared" si="0"/>
        <v>3.4722222262644209E-3</v>
      </c>
      <c r="X23" s="689"/>
      <c r="Y23" s="690"/>
      <c r="Z23" s="868"/>
      <c r="AA23" s="691">
        <f>(Y23+X23)-(U23+T23)</f>
        <v>-45210.855555555558</v>
      </c>
      <c r="AB23" s="689"/>
      <c r="AC23" s="690"/>
      <c r="AD23" s="868"/>
      <c r="AE23" s="691">
        <f>(AC23+AB23)-(Y23+X23)</f>
        <v>0</v>
      </c>
      <c r="AF23" s="689"/>
      <c r="AG23" s="296"/>
      <c r="AH23" s="296"/>
      <c r="AI23" s="687"/>
      <c r="AJ23" s="691">
        <f>(AG23+AF23)-(U23+T23)</f>
        <v>-45210.855555555558</v>
      </c>
      <c r="AK23" s="294"/>
      <c r="AL23" s="296"/>
      <c r="AM23" s="868"/>
      <c r="AN23" s="691">
        <f>(AL23+AK23)-(U23+T23)</f>
        <v>-45210.855555555558</v>
      </c>
      <c r="AO23" s="294">
        <v>45211</v>
      </c>
      <c r="AP23" s="775">
        <v>0.52569444444444446</v>
      </c>
      <c r="AQ23" s="698">
        <f t="shared" si="5"/>
        <v>0.67013888888322981</v>
      </c>
      <c r="AR23" s="294">
        <v>45216</v>
      </c>
      <c r="AS23" s="775">
        <v>0.7583333333333333</v>
      </c>
      <c r="AT23" s="868" t="s">
        <v>528</v>
      </c>
      <c r="AU23" s="14">
        <f>(AS23+AR23)-(U23+T23)</f>
        <v>5.9027777777737356</v>
      </c>
      <c r="AV23" s="701"/>
      <c r="AW23" s="95"/>
      <c r="AX23" s="701" t="s">
        <v>9</v>
      </c>
      <c r="AY23" s="701" t="s">
        <v>11</v>
      </c>
      <c r="AZ23" s="701" t="s">
        <v>1748</v>
      </c>
      <c r="BA23" s="701" t="s">
        <v>1749</v>
      </c>
      <c r="BB23" s="872" t="s">
        <v>1784</v>
      </c>
      <c r="BC23" s="874" t="s">
        <v>1785</v>
      </c>
      <c r="BD23" s="19"/>
      <c r="BE23" s="703" t="s">
        <v>89</v>
      </c>
      <c r="BF23" s="703"/>
      <c r="BJ23" s="48">
        <f>BM17</f>
        <v>3</v>
      </c>
      <c r="BK23" s="41">
        <f>BN17</f>
        <v>3</v>
      </c>
      <c r="BL23" s="41">
        <f>BO17</f>
        <v>0</v>
      </c>
      <c r="BM23" s="41">
        <f>BP17</f>
        <v>2</v>
      </c>
      <c r="BN23" s="45"/>
      <c r="BO23" s="45"/>
      <c r="BP23" s="45"/>
      <c r="BQ23" s="45"/>
      <c r="BR23" s="705"/>
      <c r="BS23" s="705"/>
      <c r="BT23" s="705"/>
      <c r="BU23" s="448">
        <v>1718</v>
      </c>
      <c r="BV23" s="127">
        <v>30162650</v>
      </c>
      <c r="BW23" s="127" t="s">
        <v>505</v>
      </c>
      <c r="BX23" s="127" t="s">
        <v>496</v>
      </c>
      <c r="BY23" s="127" t="s">
        <v>507</v>
      </c>
      <c r="BZ23" s="867" t="s">
        <v>486</v>
      </c>
      <c r="CA23" s="425">
        <v>45214.569444444445</v>
      </c>
      <c r="CB23" s="867" t="s">
        <v>498</v>
      </c>
      <c r="CC23" s="95" t="s">
        <v>0</v>
      </c>
      <c r="CD23" s="705"/>
      <c r="CE23" s="705"/>
      <c r="CF23" s="705"/>
      <c r="CG23" s="49">
        <f>CG22/CH19</f>
        <v>0</v>
      </c>
      <c r="CH23" s="49">
        <f>CH22/CH19</f>
        <v>0</v>
      </c>
      <c r="CI23" s="49">
        <f>CI22/CH19</f>
        <v>0</v>
      </c>
      <c r="CJ23" s="49">
        <f>CJ22/CH19</f>
        <v>1</v>
      </c>
      <c r="CK23" s="45"/>
      <c r="CL23"/>
      <c r="CM23"/>
      <c r="CN23"/>
      <c r="CO23" s="705"/>
      <c r="CP23" s="705"/>
      <c r="CQ23" s="46"/>
      <c r="CR23" s="46"/>
      <c r="CS23" s="46"/>
      <c r="CT23" s="46"/>
      <c r="CU23" s="45"/>
      <c r="CV23" s="45"/>
      <c r="CW23" s="45"/>
      <c r="CX23" s="45"/>
      <c r="CY23" s="705"/>
      <c r="CZ23"/>
    </row>
    <row r="24" spans="1:105" ht="15" customHeight="1">
      <c r="A24" s="973"/>
      <c r="B24" s="684">
        <v>22</v>
      </c>
      <c r="C24" s="423">
        <v>1703</v>
      </c>
      <c r="D24" s="127">
        <v>30249154</v>
      </c>
      <c r="E24" s="127" t="s">
        <v>505</v>
      </c>
      <c r="F24" s="127" t="s">
        <v>506</v>
      </c>
      <c r="G24" s="127" t="s">
        <v>507</v>
      </c>
      <c r="H24" s="867" t="s">
        <v>482</v>
      </c>
      <c r="I24" s="425">
        <v>45210.855555555558</v>
      </c>
      <c r="J24" s="867" t="s">
        <v>528</v>
      </c>
      <c r="K24" s="95" t="s">
        <v>0</v>
      </c>
      <c r="L24" s="685">
        <v>45210</v>
      </c>
      <c r="M24" s="686">
        <v>0.85555555555555562</v>
      </c>
      <c r="N24" s="687" t="s">
        <v>528</v>
      </c>
      <c r="O24" s="685">
        <v>45210</v>
      </c>
      <c r="P24" s="686">
        <v>0.85555555555555562</v>
      </c>
      <c r="Q24" s="685"/>
      <c r="R24" s="686"/>
      <c r="S24" s="868"/>
      <c r="T24" s="294">
        <v>45210</v>
      </c>
      <c r="U24" s="775">
        <v>0.86458333333333337</v>
      </c>
      <c r="V24" s="868" t="s">
        <v>528</v>
      </c>
      <c r="W24" s="688">
        <f t="shared" si="0"/>
        <v>9.0277777781011537E-3</v>
      </c>
      <c r="X24" s="689"/>
      <c r="Y24" s="690"/>
      <c r="Z24" s="868"/>
      <c r="AA24" s="691">
        <f>(Y24+X24)-(U24+T24)</f>
        <v>-45210.864583333336</v>
      </c>
      <c r="AB24" s="689"/>
      <c r="AC24" s="690"/>
      <c r="AD24" s="868"/>
      <c r="AE24" s="691">
        <f>(AC24+AB24)-(Y24+X24)</f>
        <v>0</v>
      </c>
      <c r="AF24" s="689"/>
      <c r="AG24" s="296"/>
      <c r="AH24" s="296"/>
      <c r="AI24" s="687"/>
      <c r="AJ24" s="691">
        <f>(AG24+AF24)-(U24+T24)</f>
        <v>-45210.864583333336</v>
      </c>
      <c r="AK24" s="294"/>
      <c r="AL24" s="296"/>
      <c r="AM24" s="868"/>
      <c r="AN24" s="691">
        <f>(AL24+AK24)-(U24+T24)</f>
        <v>-45210.864583333336</v>
      </c>
      <c r="AO24" s="294">
        <v>45211</v>
      </c>
      <c r="AP24" s="775">
        <v>0.3756944444444445</v>
      </c>
      <c r="AQ24" s="698">
        <f t="shared" si="5"/>
        <v>0.51111111111094942</v>
      </c>
      <c r="AR24" s="294">
        <v>45211</v>
      </c>
      <c r="AS24" s="775">
        <v>0.52361111111111114</v>
      </c>
      <c r="AT24" s="868" t="s">
        <v>528</v>
      </c>
      <c r="AU24" s="14">
        <f>(AS24+AR24)-(U24+T24)</f>
        <v>0.65902777777228039</v>
      </c>
      <c r="AV24" s="701"/>
      <c r="AW24" s="95"/>
      <c r="AX24" s="701" t="s">
        <v>27</v>
      </c>
      <c r="AY24" s="701" t="s">
        <v>29</v>
      </c>
      <c r="AZ24" s="715" t="s">
        <v>1761</v>
      </c>
      <c r="BA24" s="701" t="s">
        <v>1762</v>
      </c>
      <c r="BB24" s="872" t="s">
        <v>1786</v>
      </c>
      <c r="BC24" s="874" t="s">
        <v>1787</v>
      </c>
      <c r="BD24" s="19"/>
      <c r="BE24" s="703" t="s">
        <v>89</v>
      </c>
      <c r="BF24" s="703"/>
      <c r="BJ24" s="49">
        <f>BJ23/BK20</f>
        <v>0.375</v>
      </c>
      <c r="BK24" s="49">
        <f>BK23/BK20</f>
        <v>0.375</v>
      </c>
      <c r="BL24" s="49">
        <f>BL23/BK20</f>
        <v>0</v>
      </c>
      <c r="BM24" s="49">
        <f>BM23/BK20</f>
        <v>0.25</v>
      </c>
      <c r="BN24" s="45"/>
      <c r="BO24" s="45"/>
      <c r="BP24" s="45"/>
      <c r="BQ24" s="45"/>
      <c r="BR24" s="705"/>
      <c r="BS24" s="705"/>
      <c r="BT24" s="705"/>
      <c r="BU24" s="448">
        <v>1719</v>
      </c>
      <c r="BV24" s="127">
        <v>30284608</v>
      </c>
      <c r="BW24" s="127" t="s">
        <v>505</v>
      </c>
      <c r="BX24" s="127" t="s">
        <v>496</v>
      </c>
      <c r="BY24" s="127" t="s">
        <v>513</v>
      </c>
      <c r="BZ24" s="867" t="s">
        <v>1071</v>
      </c>
      <c r="CA24" s="425">
        <v>45214.597222222219</v>
      </c>
      <c r="CB24" s="867" t="s">
        <v>498</v>
      </c>
      <c r="CC24" s="95" t="s">
        <v>0</v>
      </c>
      <c r="CD24" s="705"/>
      <c r="CE24" s="705"/>
      <c r="CF24" s="705"/>
      <c r="CG24" s="44"/>
      <c r="CH24" s="44"/>
      <c r="CI24" s="44"/>
      <c r="CJ24" s="44"/>
      <c r="CK24" s="50"/>
      <c r="CL24"/>
      <c r="CM24"/>
      <c r="CN24"/>
      <c r="CO24" s="705"/>
      <c r="CP24" s="705"/>
      <c r="CQ24" s="47" t="s">
        <v>0</v>
      </c>
      <c r="CR24" s="29" t="s">
        <v>5</v>
      </c>
      <c r="CS24" s="30" t="s">
        <v>8</v>
      </c>
      <c r="CT24" s="31" t="s">
        <v>443</v>
      </c>
      <c r="CU24" s="45"/>
      <c r="CV24" s="45"/>
      <c r="CW24" s="45"/>
      <c r="CX24" s="45"/>
      <c r="CY24" s="705"/>
      <c r="CZ24"/>
      <c r="DA24"/>
    </row>
    <row r="25" spans="1:105" ht="15.75" customHeight="1">
      <c r="A25" s="973"/>
      <c r="B25" s="684">
        <v>23</v>
      </c>
      <c r="C25" s="444">
        <v>1704</v>
      </c>
      <c r="D25" s="127">
        <v>1040087346</v>
      </c>
      <c r="E25" s="127" t="s">
        <v>505</v>
      </c>
      <c r="F25" s="127" t="s">
        <v>506</v>
      </c>
      <c r="G25" s="127" t="s">
        <v>497</v>
      </c>
      <c r="H25" s="867" t="s">
        <v>1774</v>
      </c>
      <c r="I25" s="425">
        <v>45210.864583333336</v>
      </c>
      <c r="J25" s="867" t="s">
        <v>528</v>
      </c>
      <c r="K25" s="95" t="s">
        <v>17</v>
      </c>
      <c r="L25" s="685">
        <v>45210</v>
      </c>
      <c r="M25" s="686">
        <v>0.86458333333333337</v>
      </c>
      <c r="N25" s="687" t="s">
        <v>528</v>
      </c>
      <c r="O25" s="685">
        <v>45210</v>
      </c>
      <c r="P25" s="686">
        <v>0.86458333333333337</v>
      </c>
      <c r="Q25" s="685"/>
      <c r="R25" s="686"/>
      <c r="S25" s="868"/>
      <c r="T25" s="294">
        <v>45210</v>
      </c>
      <c r="U25" s="775">
        <v>0.8833333333333333</v>
      </c>
      <c r="V25" s="868" t="s">
        <v>528</v>
      </c>
      <c r="W25" s="688">
        <f t="shared" si="0"/>
        <v>1.8749999995634425E-2</v>
      </c>
      <c r="X25" s="689">
        <v>45211</v>
      </c>
      <c r="Y25" s="690">
        <v>0.56805555555555554</v>
      </c>
      <c r="Z25" s="868" t="s">
        <v>528</v>
      </c>
      <c r="AA25" s="691">
        <f>(Y25+X25)-(U25+T25)</f>
        <v>0.68472222222771961</v>
      </c>
      <c r="AB25" s="689">
        <v>45215</v>
      </c>
      <c r="AC25" s="690">
        <v>0.59652777777777777</v>
      </c>
      <c r="AD25" s="868" t="s">
        <v>528</v>
      </c>
      <c r="AE25" s="691">
        <f>(AC25+AB25)-(Y25+X25)</f>
        <v>4.0284722222204437</v>
      </c>
      <c r="AF25" s="689"/>
      <c r="AG25" s="296"/>
      <c r="AH25" s="296"/>
      <c r="AI25" s="687"/>
      <c r="AJ25" s="691">
        <f>(AG25+AF25)-(U25+T25)</f>
        <v>-45210.883333333331</v>
      </c>
      <c r="AK25" s="294"/>
      <c r="AL25" s="296"/>
      <c r="AM25" s="868"/>
      <c r="AN25" s="691">
        <f>(AL25+AK25)-(U25+T25)</f>
        <v>-45210.883333333331</v>
      </c>
      <c r="AO25" s="294">
        <v>45215</v>
      </c>
      <c r="AP25" s="775">
        <v>0.71597222222222223</v>
      </c>
      <c r="AQ25" s="698">
        <f t="shared" si="5"/>
        <v>4.8326388888890506</v>
      </c>
      <c r="AR25" s="294">
        <v>45216</v>
      </c>
      <c r="AS25" s="775">
        <v>0.8222222222222223</v>
      </c>
      <c r="AT25" s="868" t="s">
        <v>528</v>
      </c>
      <c r="AU25" s="14">
        <f>(AS25+AR25)-(U25+T25)</f>
        <v>5.9388888888934162</v>
      </c>
      <c r="AV25" s="701"/>
      <c r="AW25" s="95" t="s">
        <v>2172</v>
      </c>
      <c r="AX25" s="701" t="s">
        <v>9</v>
      </c>
      <c r="AY25" s="701" t="s">
        <v>11</v>
      </c>
      <c r="AZ25" s="701" t="s">
        <v>1788</v>
      </c>
      <c r="BA25" s="701" t="s">
        <v>1789</v>
      </c>
      <c r="BB25" s="872" t="s">
        <v>1790</v>
      </c>
      <c r="BC25" s="874" t="s">
        <v>1791</v>
      </c>
      <c r="BD25" s="19"/>
      <c r="BE25" s="703" t="s">
        <v>89</v>
      </c>
      <c r="BF25" s="703"/>
      <c r="BJ25" s="44"/>
      <c r="BK25" s="44"/>
      <c r="BL25" s="44"/>
      <c r="BM25" s="44"/>
      <c r="BN25" s="50"/>
      <c r="BO25" s="45"/>
      <c r="BP25" s="45"/>
      <c r="BQ25" s="45"/>
      <c r="BR25" s="705"/>
      <c r="BS25" s="705"/>
      <c r="BT25" s="705"/>
      <c r="BU25" s="448">
        <v>1720</v>
      </c>
      <c r="BV25" s="127">
        <v>30282061</v>
      </c>
      <c r="BW25" s="127" t="s">
        <v>505</v>
      </c>
      <c r="BX25" s="127" t="s">
        <v>496</v>
      </c>
      <c r="BY25" s="127" t="s">
        <v>513</v>
      </c>
      <c r="BZ25" s="867" t="s">
        <v>1071</v>
      </c>
      <c r="CA25" s="425">
        <v>45214.602777777778</v>
      </c>
      <c r="CB25" s="867" t="s">
        <v>498</v>
      </c>
      <c r="CC25" s="95" t="s">
        <v>0</v>
      </c>
      <c r="CD25" s="705"/>
      <c r="CE25" s="705"/>
      <c r="CF25" s="705"/>
      <c r="CG25" s="51" t="s">
        <v>448</v>
      </c>
      <c r="CH25" s="32">
        <v>1</v>
      </c>
      <c r="CI25" s="43">
        <f>CH25/CH28</f>
        <v>0.2</v>
      </c>
      <c r="CJ25" s="44"/>
      <c r="CK25"/>
      <c r="CL25"/>
      <c r="CM25"/>
      <c r="CN25"/>
      <c r="CO25" s="705"/>
      <c r="CP25" s="705"/>
      <c r="CQ25" s="48">
        <f>CT19</f>
        <v>0</v>
      </c>
      <c r="CR25" s="41">
        <f>CU19</f>
        <v>0</v>
      </c>
      <c r="CS25" s="41">
        <f>CV19</f>
        <v>1</v>
      </c>
      <c r="CT25" s="41">
        <f>CW19</f>
        <v>7</v>
      </c>
      <c r="CU25" s="45"/>
      <c r="CV25" s="45"/>
      <c r="CW25" s="45"/>
      <c r="CX25" s="45"/>
      <c r="CY25" s="705"/>
      <c r="CZ25"/>
    </row>
    <row r="26" spans="1:105" ht="14.25" customHeight="1">
      <c r="A26" s="973"/>
      <c r="B26" s="684">
        <v>24</v>
      </c>
      <c r="C26" s="448">
        <v>1708</v>
      </c>
      <c r="D26" s="127">
        <v>30040765</v>
      </c>
      <c r="E26" s="127" t="s">
        <v>505</v>
      </c>
      <c r="F26" s="127" t="s">
        <v>496</v>
      </c>
      <c r="G26" s="127" t="s">
        <v>507</v>
      </c>
      <c r="H26" s="867" t="s">
        <v>486</v>
      </c>
      <c r="I26" s="425">
        <v>45211.486111111109</v>
      </c>
      <c r="J26" s="867" t="s">
        <v>528</v>
      </c>
      <c r="K26" s="95" t="s">
        <v>0</v>
      </c>
      <c r="L26" s="685">
        <v>45211</v>
      </c>
      <c r="M26" s="686">
        <v>0.4861111111111111</v>
      </c>
      <c r="N26" s="687" t="s">
        <v>528</v>
      </c>
      <c r="O26" s="685">
        <v>45211</v>
      </c>
      <c r="P26" s="686">
        <v>0.4861111111111111</v>
      </c>
      <c r="Q26" s="685"/>
      <c r="R26" s="686"/>
      <c r="S26" s="868"/>
      <c r="T26" s="294">
        <v>45211</v>
      </c>
      <c r="U26" s="775">
        <v>0.4909722222222222</v>
      </c>
      <c r="V26" s="868" t="s">
        <v>528</v>
      </c>
      <c r="W26" s="688">
        <f t="shared" si="0"/>
        <v>4.8611111124046147E-3</v>
      </c>
      <c r="X26" s="689"/>
      <c r="Y26" s="690"/>
      <c r="Z26" s="868"/>
      <c r="AA26" s="691">
        <f>(Y26+X26)-(U26+T26)</f>
        <v>-45211.490972222222</v>
      </c>
      <c r="AB26" s="689"/>
      <c r="AC26" s="690"/>
      <c r="AD26" s="868"/>
      <c r="AE26" s="691">
        <f>(AC26+AB26)-(Y26+X26)</f>
        <v>0</v>
      </c>
      <c r="AF26" s="689"/>
      <c r="AG26" s="296"/>
      <c r="AH26" s="296"/>
      <c r="AI26" s="687"/>
      <c r="AJ26" s="691">
        <f>(AG26+AF26)-(U26+T26)</f>
        <v>-45211.490972222222</v>
      </c>
      <c r="AK26" s="294"/>
      <c r="AL26" s="296"/>
      <c r="AM26" s="868"/>
      <c r="AN26" s="691">
        <f>(AL26+AK26)-(U26+T26)</f>
        <v>-45211.490972222222</v>
      </c>
      <c r="AO26" s="294">
        <v>45211</v>
      </c>
      <c r="AP26" s="775">
        <v>0.60347222222222219</v>
      </c>
      <c r="AQ26" s="698">
        <f t="shared" si="5"/>
        <v>0.11250000000291038</v>
      </c>
      <c r="AR26" s="294">
        <v>45211</v>
      </c>
      <c r="AS26" s="775">
        <v>0.68819444444444444</v>
      </c>
      <c r="AT26" s="868" t="s">
        <v>528</v>
      </c>
      <c r="AU26" s="14">
        <f>(AS26+AR26)-(U26+T26)</f>
        <v>0.19722222222480923</v>
      </c>
      <c r="AV26" s="701"/>
      <c r="AW26" s="95"/>
      <c r="AX26" s="701" t="s">
        <v>27</v>
      </c>
      <c r="AY26" s="701" t="s">
        <v>29</v>
      </c>
      <c r="AZ26" s="701" t="s">
        <v>1268</v>
      </c>
      <c r="BA26" s="701" t="s">
        <v>1758</v>
      </c>
      <c r="BB26" s="872" t="s">
        <v>1792</v>
      </c>
      <c r="BC26" s="874" t="s">
        <v>1793</v>
      </c>
      <c r="BD26" s="19"/>
      <c r="BE26" s="703" t="s">
        <v>89</v>
      </c>
      <c r="BF26" s="703"/>
      <c r="BJ26" s="51" t="s">
        <v>448</v>
      </c>
      <c r="BK26" s="32">
        <v>3</v>
      </c>
      <c r="BL26" s="43">
        <f>BK26/BK29</f>
        <v>0.375</v>
      </c>
      <c r="BM26" s="44"/>
      <c r="BN26" s="45"/>
      <c r="BO26" s="45"/>
      <c r="BP26" s="45"/>
      <c r="BQ26" s="45"/>
      <c r="BR26" s="705"/>
      <c r="BS26" s="705"/>
      <c r="BT26" s="705"/>
      <c r="BU26" s="444">
        <v>1722</v>
      </c>
      <c r="BV26" s="127">
        <v>30294380</v>
      </c>
      <c r="BW26" s="127" t="s">
        <v>505</v>
      </c>
      <c r="BX26" s="127" t="s">
        <v>496</v>
      </c>
      <c r="BY26" s="127" t="s">
        <v>507</v>
      </c>
      <c r="BZ26" s="867" t="s">
        <v>486</v>
      </c>
      <c r="CA26" s="425">
        <v>45215.59652777778</v>
      </c>
      <c r="CB26" s="867" t="s">
        <v>528</v>
      </c>
      <c r="CC26" s="95" t="s">
        <v>5</v>
      </c>
      <c r="CD26" s="705"/>
      <c r="CE26" s="705"/>
      <c r="CF26" s="705"/>
      <c r="CG26" s="48" t="s">
        <v>449</v>
      </c>
      <c r="CH26" s="41">
        <v>4</v>
      </c>
      <c r="CI26" s="43">
        <f>CH26/CH28</f>
        <v>0.8</v>
      </c>
      <c r="CJ26" s="52"/>
      <c r="CK26"/>
      <c r="CL26"/>
      <c r="CM26"/>
      <c r="CN26"/>
      <c r="CO26" s="705"/>
      <c r="CP26" s="705"/>
      <c r="CQ26" s="49">
        <f>CQ25/CR22</f>
        <v>0</v>
      </c>
      <c r="CR26" s="49">
        <f>CR25/CR22</f>
        <v>0</v>
      </c>
      <c r="CS26" s="49">
        <f>CS25/CR22</f>
        <v>0.125</v>
      </c>
      <c r="CT26" s="49">
        <f>CT25/CR22</f>
        <v>0.875</v>
      </c>
      <c r="CU26" s="45"/>
      <c r="CV26" s="45"/>
      <c r="CW26" s="45"/>
      <c r="CX26" s="45"/>
      <c r="CY26" s="705"/>
      <c r="CZ26"/>
    </row>
    <row r="27" spans="1:105" ht="15" customHeight="1">
      <c r="A27" s="973"/>
      <c r="B27" s="684">
        <v>25</v>
      </c>
      <c r="C27" s="448">
        <v>1709</v>
      </c>
      <c r="D27" s="127">
        <v>30040765</v>
      </c>
      <c r="E27" s="127" t="s">
        <v>505</v>
      </c>
      <c r="F27" s="127" t="s">
        <v>496</v>
      </c>
      <c r="G27" s="127" t="s">
        <v>507</v>
      </c>
      <c r="H27" s="867" t="s">
        <v>486</v>
      </c>
      <c r="I27" s="425">
        <v>45211.491666666669</v>
      </c>
      <c r="J27" s="867" t="s">
        <v>528</v>
      </c>
      <c r="K27" s="95" t="s">
        <v>0</v>
      </c>
      <c r="L27" s="685">
        <v>45211</v>
      </c>
      <c r="M27" s="686">
        <v>0.4916666666666667</v>
      </c>
      <c r="N27" s="687" t="s">
        <v>528</v>
      </c>
      <c r="O27" s="685">
        <v>45211</v>
      </c>
      <c r="P27" s="686">
        <v>0.4916666666666667</v>
      </c>
      <c r="Q27" s="685"/>
      <c r="R27" s="686"/>
      <c r="S27" s="868"/>
      <c r="T27" s="294">
        <v>45211</v>
      </c>
      <c r="U27" s="775">
        <v>0.49652777777777773</v>
      </c>
      <c r="V27" s="868" t="s">
        <v>528</v>
      </c>
      <c r="W27" s="688">
        <f t="shared" si="0"/>
        <v>4.8611111124046147E-3</v>
      </c>
      <c r="X27" s="689"/>
      <c r="Y27" s="690"/>
      <c r="Z27" s="868"/>
      <c r="AA27" s="691"/>
      <c r="AB27" s="689"/>
      <c r="AC27" s="690"/>
      <c r="AD27" s="868"/>
      <c r="AE27" s="691"/>
      <c r="AF27" s="689"/>
      <c r="AG27" s="296"/>
      <c r="AH27" s="296"/>
      <c r="AI27" s="687"/>
      <c r="AJ27" s="691"/>
      <c r="AK27" s="294"/>
      <c r="AL27" s="296"/>
      <c r="AM27" s="868"/>
      <c r="AN27" s="691"/>
      <c r="AO27" s="294">
        <v>45211</v>
      </c>
      <c r="AP27" s="775">
        <v>0.7104166666666667</v>
      </c>
      <c r="AQ27" s="698">
        <f t="shared" si="5"/>
        <v>0.21388888888759539</v>
      </c>
      <c r="AR27" s="294">
        <v>45211</v>
      </c>
      <c r="AS27" s="775">
        <v>0.7104166666666667</v>
      </c>
      <c r="AT27" s="868" t="s">
        <v>528</v>
      </c>
      <c r="AU27" s="14"/>
      <c r="AV27" s="701"/>
      <c r="AW27" s="95"/>
      <c r="AX27" s="701" t="s">
        <v>27</v>
      </c>
      <c r="AY27" s="701" t="s">
        <v>29</v>
      </c>
      <c r="AZ27" s="701" t="s">
        <v>1268</v>
      </c>
      <c r="BA27" s="701" t="s">
        <v>1758</v>
      </c>
      <c r="BB27" s="872" t="s">
        <v>1792</v>
      </c>
      <c r="BC27" s="874" t="s">
        <v>1793</v>
      </c>
      <c r="BD27" s="19"/>
      <c r="BE27" s="703" t="s">
        <v>89</v>
      </c>
      <c r="BF27" s="703"/>
      <c r="BJ27" s="48" t="s">
        <v>449</v>
      </c>
      <c r="BK27" s="41">
        <v>4</v>
      </c>
      <c r="BL27" s="43">
        <f>BK27/BK29</f>
        <v>0.5</v>
      </c>
      <c r="BM27" s="52"/>
      <c r="BN27" s="45"/>
      <c r="BO27" s="45"/>
      <c r="BP27" s="45"/>
      <c r="BQ27" s="45"/>
      <c r="BR27" s="705"/>
      <c r="BS27" s="705"/>
      <c r="BT27" s="705"/>
      <c r="BU27" s="448">
        <v>1724</v>
      </c>
      <c r="BV27" s="127">
        <v>30293673</v>
      </c>
      <c r="BW27" s="127" t="s">
        <v>505</v>
      </c>
      <c r="BX27" s="127" t="s">
        <v>496</v>
      </c>
      <c r="BY27" s="127" t="s">
        <v>507</v>
      </c>
      <c r="BZ27" s="867" t="s">
        <v>486</v>
      </c>
      <c r="CA27" s="425">
        <v>45216.796527777777</v>
      </c>
      <c r="CB27" s="867" t="s">
        <v>528</v>
      </c>
      <c r="CC27" s="95" t="s">
        <v>0</v>
      </c>
      <c r="CD27" s="705"/>
      <c r="CE27" s="705"/>
      <c r="CF27" s="705"/>
      <c r="CG27" s="48" t="s">
        <v>450</v>
      </c>
      <c r="CH27" s="41"/>
      <c r="CI27" s="43">
        <f>CH27/CH28</f>
        <v>0</v>
      </c>
      <c r="CJ27" s="52"/>
      <c r="CK27"/>
      <c r="CL27"/>
      <c r="CM27"/>
      <c r="CN27"/>
      <c r="CO27" s="705"/>
      <c r="CP27" s="705"/>
      <c r="CQ27" s="59"/>
      <c r="CR27" s="59"/>
      <c r="CS27" s="59"/>
      <c r="CT27" s="59"/>
      <c r="CU27" s="45"/>
      <c r="CV27" s="45"/>
      <c r="CW27" s="45"/>
      <c r="CX27" s="45"/>
      <c r="CY27" s="705"/>
      <c r="CZ27"/>
    </row>
    <row r="28" spans="1:105" ht="15" customHeight="1">
      <c r="A28" s="973"/>
      <c r="B28" s="684">
        <v>26</v>
      </c>
      <c r="C28" s="448">
        <v>1710</v>
      </c>
      <c r="D28" s="127">
        <v>1577354</v>
      </c>
      <c r="E28" s="127" t="s">
        <v>505</v>
      </c>
      <c r="F28" s="127" t="s">
        <v>496</v>
      </c>
      <c r="G28" s="127" t="s">
        <v>507</v>
      </c>
      <c r="H28" s="867" t="s">
        <v>657</v>
      </c>
      <c r="I28" s="425">
        <v>45211.811111111114</v>
      </c>
      <c r="J28" s="867" t="s">
        <v>498</v>
      </c>
      <c r="K28" s="95" t="s">
        <v>0</v>
      </c>
      <c r="L28" s="685">
        <v>45211</v>
      </c>
      <c r="M28" s="686">
        <v>0.81111111111111101</v>
      </c>
      <c r="N28" s="687" t="s">
        <v>528</v>
      </c>
      <c r="O28" s="685">
        <v>45211</v>
      </c>
      <c r="P28" s="686">
        <v>0.81111111111111101</v>
      </c>
      <c r="Q28" s="685"/>
      <c r="R28" s="686"/>
      <c r="S28" s="868"/>
      <c r="T28" s="294">
        <v>45211</v>
      </c>
      <c r="U28" s="775">
        <v>0.81111111111111101</v>
      </c>
      <c r="V28" s="868" t="s">
        <v>528</v>
      </c>
      <c r="W28" s="688">
        <f t="shared" si="0"/>
        <v>0</v>
      </c>
      <c r="X28" s="689"/>
      <c r="Y28" s="690"/>
      <c r="Z28" s="868"/>
      <c r="AA28" s="691"/>
      <c r="AB28" s="689"/>
      <c r="AC28" s="690"/>
      <c r="AD28" s="868"/>
      <c r="AE28" s="691"/>
      <c r="AF28" s="689"/>
      <c r="AG28" s="296"/>
      <c r="AH28" s="296"/>
      <c r="AI28" s="687"/>
      <c r="AJ28" s="691"/>
      <c r="AK28" s="294"/>
      <c r="AL28" s="296"/>
      <c r="AM28" s="868"/>
      <c r="AN28" s="691"/>
      <c r="AO28" s="294">
        <v>45211</v>
      </c>
      <c r="AP28" s="775">
        <v>0.8222222222222223</v>
      </c>
      <c r="AQ28" s="698">
        <f t="shared" si="5"/>
        <v>1.1111111110949423E-2</v>
      </c>
      <c r="AR28" s="294">
        <v>45211</v>
      </c>
      <c r="AS28" s="775">
        <v>0.8222222222222223</v>
      </c>
      <c r="AT28" s="868" t="s">
        <v>498</v>
      </c>
      <c r="AU28" s="14"/>
      <c r="AV28" s="701"/>
      <c r="AW28" s="95"/>
      <c r="AX28" s="701" t="s">
        <v>9</v>
      </c>
      <c r="AY28" s="701" t="s">
        <v>11</v>
      </c>
      <c r="AZ28" s="701" t="s">
        <v>1748</v>
      </c>
      <c r="BA28" s="701" t="s">
        <v>1777</v>
      </c>
      <c r="BB28" s="872" t="s">
        <v>1794</v>
      </c>
      <c r="BC28" s="874" t="s">
        <v>1795</v>
      </c>
      <c r="BD28" s="19"/>
      <c r="BE28" s="703" t="s">
        <v>89</v>
      </c>
      <c r="BF28" s="703"/>
      <c r="BJ28" s="48" t="s">
        <v>450</v>
      </c>
      <c r="BK28" s="41">
        <v>1</v>
      </c>
      <c r="BL28" s="43">
        <f>BK28/BK29</f>
        <v>0.125</v>
      </c>
      <c r="BM28" s="52"/>
      <c r="BN28" s="45"/>
      <c r="BO28" s="45"/>
      <c r="BP28" s="45"/>
      <c r="BQ28" s="45"/>
      <c r="BR28" s="705"/>
      <c r="BS28" s="705"/>
      <c r="BT28" s="705"/>
      <c r="BU28" s="444">
        <v>1725</v>
      </c>
      <c r="BV28" s="127">
        <v>1743648</v>
      </c>
      <c r="BW28" s="127" t="s">
        <v>505</v>
      </c>
      <c r="BX28" s="127" t="s">
        <v>502</v>
      </c>
      <c r="BY28" s="127" t="s">
        <v>497</v>
      </c>
      <c r="BZ28" s="867" t="s">
        <v>503</v>
      </c>
      <c r="CA28" s="425">
        <v>45216.811805555553</v>
      </c>
      <c r="CB28" s="867" t="s">
        <v>528</v>
      </c>
      <c r="CC28" s="95" t="s">
        <v>17</v>
      </c>
      <c r="CD28" s="705"/>
      <c r="CE28" s="705"/>
      <c r="CG28" s="54" t="s">
        <v>444</v>
      </c>
      <c r="CH28" s="55">
        <f>CH25+CH26+CH27</f>
        <v>5</v>
      </c>
      <c r="CI28" s="56">
        <f>SUM(CI25:CI27)</f>
        <v>1</v>
      </c>
      <c r="CJ28" s="46"/>
      <c r="CK28"/>
      <c r="CL28"/>
      <c r="CM28"/>
      <c r="CN28"/>
      <c r="CO28" s="705"/>
      <c r="CP28" s="705"/>
      <c r="CQ28" s="44"/>
      <c r="CR28" s="44"/>
      <c r="CS28" s="44"/>
      <c r="CT28" s="44"/>
      <c r="CU28" s="50"/>
      <c r="CV28" s="45"/>
      <c r="CW28"/>
      <c r="CX28"/>
      <c r="CY28" s="705"/>
      <c r="CZ28"/>
    </row>
    <row r="29" spans="1:105" ht="15" customHeight="1">
      <c r="A29" s="973">
        <v>3</v>
      </c>
      <c r="B29" s="708">
        <v>27</v>
      </c>
      <c r="C29" s="448">
        <v>1714</v>
      </c>
      <c r="D29" s="127">
        <v>30294108</v>
      </c>
      <c r="E29" s="127" t="s">
        <v>505</v>
      </c>
      <c r="F29" s="127" t="s">
        <v>496</v>
      </c>
      <c r="G29" s="127" t="s">
        <v>497</v>
      </c>
      <c r="H29" s="867" t="s">
        <v>476</v>
      </c>
      <c r="I29" s="425">
        <v>45213.429861111108</v>
      </c>
      <c r="J29" s="867" t="s">
        <v>528</v>
      </c>
      <c r="K29" s="95" t="s">
        <v>0</v>
      </c>
      <c r="L29" s="685">
        <v>45213</v>
      </c>
      <c r="M29" s="686">
        <v>0.42986111111111108</v>
      </c>
      <c r="N29" s="687" t="s">
        <v>528</v>
      </c>
      <c r="O29" s="685">
        <v>45213</v>
      </c>
      <c r="P29" s="686">
        <v>0.42986111111111108</v>
      </c>
      <c r="Q29" s="685"/>
      <c r="R29" s="686"/>
      <c r="S29" s="868"/>
      <c r="T29" s="294">
        <v>45213</v>
      </c>
      <c r="U29" s="775">
        <v>0.44930555555555557</v>
      </c>
      <c r="V29" s="868" t="s">
        <v>528</v>
      </c>
      <c r="W29" s="688">
        <f t="shared" si="0"/>
        <v>1.9444444449618459E-2</v>
      </c>
      <c r="X29" s="689"/>
      <c r="Y29" s="690"/>
      <c r="Z29" s="868"/>
      <c r="AA29" s="691"/>
      <c r="AB29" s="689"/>
      <c r="AC29" s="690"/>
      <c r="AD29" s="868"/>
      <c r="AE29" s="691"/>
      <c r="AF29" s="689"/>
      <c r="AG29" s="296"/>
      <c r="AH29" s="296"/>
      <c r="AI29" s="687"/>
      <c r="AJ29" s="691"/>
      <c r="AK29" s="294"/>
      <c r="AL29" s="296"/>
      <c r="AM29" s="868"/>
      <c r="AN29" s="691"/>
      <c r="AO29" s="294">
        <v>45213</v>
      </c>
      <c r="AP29" s="775">
        <v>0.52916666666666667</v>
      </c>
      <c r="AQ29" s="698">
        <f t="shared" si="5"/>
        <v>7.9861111109494232E-2</v>
      </c>
      <c r="AR29" s="294">
        <v>45213</v>
      </c>
      <c r="AS29" s="775">
        <v>0.65</v>
      </c>
      <c r="AT29" s="868" t="s">
        <v>498</v>
      </c>
      <c r="AU29" s="14"/>
      <c r="AV29" s="701"/>
      <c r="AW29" s="95"/>
      <c r="AX29" s="701" t="s">
        <v>27</v>
      </c>
      <c r="AY29" s="701" t="s">
        <v>35</v>
      </c>
      <c r="AZ29" s="701" t="s">
        <v>1796</v>
      </c>
      <c r="BA29" s="701" t="s">
        <v>1797</v>
      </c>
      <c r="BB29" s="872" t="s">
        <v>1798</v>
      </c>
      <c r="BC29" s="874" t="s">
        <v>1799</v>
      </c>
      <c r="BD29" s="19"/>
      <c r="BE29" s="703" t="s">
        <v>89</v>
      </c>
      <c r="BF29" s="703"/>
      <c r="BJ29" s="54" t="s">
        <v>444</v>
      </c>
      <c r="BK29" s="55">
        <f>BK26+BK27+BK28</f>
        <v>8</v>
      </c>
      <c r="BL29" s="56">
        <f>SUM(BL26:BL28)</f>
        <v>1</v>
      </c>
      <c r="BM29" s="46"/>
      <c r="BN29" s="45"/>
      <c r="BO29" s="45"/>
      <c r="BP29" s="45"/>
      <c r="BQ29" s="45"/>
      <c r="BR29" s="705"/>
      <c r="BS29" s="705"/>
      <c r="BT29" s="705"/>
      <c r="BU29" s="444">
        <v>1726</v>
      </c>
      <c r="BV29" s="127">
        <v>30295669</v>
      </c>
      <c r="BW29" s="127" t="s">
        <v>505</v>
      </c>
      <c r="BX29" s="127" t="s">
        <v>502</v>
      </c>
      <c r="BY29" s="127" t="s">
        <v>497</v>
      </c>
      <c r="BZ29" s="867" t="s">
        <v>503</v>
      </c>
      <c r="CA29" s="425">
        <v>45216.816666666666</v>
      </c>
      <c r="CB29" s="867" t="s">
        <v>528</v>
      </c>
      <c r="CC29" s="95" t="s">
        <v>17</v>
      </c>
      <c r="CD29" s="705"/>
      <c r="CE29" s="705"/>
      <c r="CF29" s="705"/>
      <c r="CG29" s="48" t="s">
        <v>451</v>
      </c>
      <c r="CH29" s="41">
        <v>2</v>
      </c>
      <c r="CI29" s="57">
        <f>CH29/CH33</f>
        <v>0.4</v>
      </c>
      <c r="CJ29" s="46"/>
      <c r="CK29"/>
      <c r="CL29"/>
      <c r="CM29"/>
      <c r="CN29"/>
      <c r="CO29" s="705"/>
      <c r="CP29" s="705"/>
      <c r="CQ29" s="51" t="s">
        <v>448</v>
      </c>
      <c r="CR29" s="32">
        <v>5</v>
      </c>
      <c r="CS29" s="43">
        <f>CR29/CR32</f>
        <v>0.625</v>
      </c>
      <c r="CT29" s="44"/>
      <c r="CU29" s="45"/>
      <c r="CV29" s="45"/>
      <c r="CW29"/>
      <c r="CX29"/>
      <c r="CY29"/>
      <c r="CZ29"/>
    </row>
    <row r="30" spans="1:105" ht="15" customHeight="1">
      <c r="A30" s="973"/>
      <c r="B30" s="684">
        <v>28</v>
      </c>
      <c r="C30" s="444">
        <v>1715</v>
      </c>
      <c r="D30" s="127">
        <v>30276303</v>
      </c>
      <c r="E30" s="127" t="s">
        <v>501</v>
      </c>
      <c r="F30" s="127" t="s">
        <v>502</v>
      </c>
      <c r="G30" s="127" t="s">
        <v>497</v>
      </c>
      <c r="H30" s="867" t="s">
        <v>503</v>
      </c>
      <c r="I30" s="425">
        <v>45213.520833333336</v>
      </c>
      <c r="J30" s="867" t="s">
        <v>528</v>
      </c>
      <c r="K30" s="95" t="s">
        <v>17</v>
      </c>
      <c r="L30" s="685">
        <v>45213</v>
      </c>
      <c r="M30" s="686">
        <v>0.50208333333333333</v>
      </c>
      <c r="N30" s="687" t="s">
        <v>528</v>
      </c>
      <c r="O30" s="685">
        <v>45213</v>
      </c>
      <c r="P30" s="686">
        <v>0.52083333333333337</v>
      </c>
      <c r="Q30" s="685">
        <v>45213</v>
      </c>
      <c r="R30" s="686">
        <v>0.52777777777777779</v>
      </c>
      <c r="S30" s="868" t="s">
        <v>528</v>
      </c>
      <c r="T30" s="294">
        <v>45213</v>
      </c>
      <c r="U30" s="775">
        <v>0.52777777777777779</v>
      </c>
      <c r="V30" s="868" t="s">
        <v>528</v>
      </c>
      <c r="W30" s="688">
        <f t="shared" si="0"/>
        <v>6.9444444452528842E-3</v>
      </c>
      <c r="X30" s="689"/>
      <c r="Y30" s="690"/>
      <c r="Z30" s="868"/>
      <c r="AA30" s="691"/>
      <c r="AB30" s="689"/>
      <c r="AC30" s="690"/>
      <c r="AD30" s="868"/>
      <c r="AE30" s="691"/>
      <c r="AF30" s="689"/>
      <c r="AG30" s="296"/>
      <c r="AH30" s="296"/>
      <c r="AI30" s="687"/>
      <c r="AJ30" s="691"/>
      <c r="AK30" s="294"/>
      <c r="AL30" s="296"/>
      <c r="AM30" s="868"/>
      <c r="AN30" s="691"/>
      <c r="AO30" s="294">
        <v>45215</v>
      </c>
      <c r="AP30" s="775">
        <v>0.52430555555555558</v>
      </c>
      <c r="AQ30" s="698">
        <f t="shared" si="5"/>
        <v>1.9965277777737356</v>
      </c>
      <c r="AR30" s="294">
        <v>45237</v>
      </c>
      <c r="AS30" s="775">
        <v>0.69861111111111107</v>
      </c>
      <c r="AT30" s="868" t="s">
        <v>528</v>
      </c>
      <c r="AU30" s="14"/>
      <c r="AV30" s="701"/>
      <c r="AW30" s="95" t="s">
        <v>2173</v>
      </c>
      <c r="AX30" s="701" t="s">
        <v>9</v>
      </c>
      <c r="AY30" s="701" t="s">
        <v>11</v>
      </c>
      <c r="AZ30" s="701" t="s">
        <v>1748</v>
      </c>
      <c r="BA30" s="701" t="s">
        <v>1777</v>
      </c>
      <c r="BB30" s="872" t="s">
        <v>1800</v>
      </c>
      <c r="BC30" s="874" t="s">
        <v>1801</v>
      </c>
      <c r="BD30" s="19"/>
      <c r="BE30" s="703" t="s">
        <v>89</v>
      </c>
      <c r="BF30" s="703"/>
      <c r="BJ30" s="48" t="s">
        <v>451</v>
      </c>
      <c r="BK30" s="41"/>
      <c r="BL30" s="57">
        <f>BK30/BK32</f>
        <v>0</v>
      </c>
      <c r="BM30" s="46"/>
      <c r="BN30" s="45"/>
      <c r="BO30" s="45"/>
      <c r="BP30" s="45"/>
      <c r="BQ30" s="45"/>
      <c r="BR30" s="705"/>
      <c r="BS30" s="705"/>
      <c r="BT30" s="705"/>
      <c r="BU30" s="448">
        <v>1728</v>
      </c>
      <c r="BV30" s="127">
        <v>30295505</v>
      </c>
      <c r="BW30" s="127" t="s">
        <v>505</v>
      </c>
      <c r="BX30" s="127" t="s">
        <v>496</v>
      </c>
      <c r="BY30" s="127" t="s">
        <v>507</v>
      </c>
      <c r="BZ30" s="867" t="s">
        <v>486</v>
      </c>
      <c r="CA30" s="425">
        <v>45217.476388888892</v>
      </c>
      <c r="CB30" s="867" t="s">
        <v>528</v>
      </c>
      <c r="CC30" s="95" t="s">
        <v>0</v>
      </c>
      <c r="CD30" s="705"/>
      <c r="CE30" s="705"/>
      <c r="CF30" s="705"/>
      <c r="CG30" s="48" t="s">
        <v>452</v>
      </c>
      <c r="CH30" s="41">
        <v>2</v>
      </c>
      <c r="CI30" s="57">
        <f>CH30/CH33</f>
        <v>0.4</v>
      </c>
      <c r="CJ30" s="46"/>
      <c r="CK30"/>
      <c r="CL30"/>
      <c r="CM30"/>
      <c r="CN30"/>
      <c r="CO30" s="705"/>
      <c r="CP30" s="705"/>
      <c r="CQ30" s="48" t="s">
        <v>449</v>
      </c>
      <c r="CR30" s="41">
        <v>2</v>
      </c>
      <c r="CS30" s="43">
        <f>CR30/CR32</f>
        <v>0.25</v>
      </c>
      <c r="CT30" s="52"/>
      <c r="CU30" s="45"/>
      <c r="CV30" s="45"/>
      <c r="CW30"/>
      <c r="CX30"/>
      <c r="CY30"/>
      <c r="CZ30"/>
    </row>
    <row r="31" spans="1:105" ht="15" customHeight="1">
      <c r="A31" s="973"/>
      <c r="B31" s="708">
        <v>29</v>
      </c>
      <c r="C31" s="448">
        <v>1718</v>
      </c>
      <c r="D31" s="127">
        <v>30162650</v>
      </c>
      <c r="E31" s="127" t="s">
        <v>505</v>
      </c>
      <c r="F31" s="127" t="s">
        <v>496</v>
      </c>
      <c r="G31" s="127" t="s">
        <v>507</v>
      </c>
      <c r="H31" s="867" t="s">
        <v>486</v>
      </c>
      <c r="I31" s="425">
        <v>45214.569444444445</v>
      </c>
      <c r="J31" s="867" t="s">
        <v>498</v>
      </c>
      <c r="K31" s="95" t="s">
        <v>0</v>
      </c>
      <c r="L31" s="685">
        <v>45214</v>
      </c>
      <c r="M31" s="686">
        <v>0.56944444444444442</v>
      </c>
      <c r="N31" s="687" t="s">
        <v>498</v>
      </c>
      <c r="O31" s="685">
        <v>45214</v>
      </c>
      <c r="P31" s="686">
        <v>0.56944444444444442</v>
      </c>
      <c r="Q31" s="685"/>
      <c r="R31" s="686"/>
      <c r="S31" s="868"/>
      <c r="T31" s="294">
        <v>45214</v>
      </c>
      <c r="U31" s="775">
        <v>0.56944444444444442</v>
      </c>
      <c r="V31" s="868" t="s">
        <v>498</v>
      </c>
      <c r="W31" s="688">
        <f t="shared" si="0"/>
        <v>0</v>
      </c>
      <c r="X31" s="689"/>
      <c r="Y31" s="690"/>
      <c r="Z31" s="868"/>
      <c r="AA31" s="691"/>
      <c r="AB31" s="689"/>
      <c r="AC31" s="690"/>
      <c r="AD31" s="868"/>
      <c r="AE31" s="691"/>
      <c r="AF31" s="689"/>
      <c r="AG31" s="296"/>
      <c r="AH31" s="296"/>
      <c r="AI31" s="687"/>
      <c r="AJ31" s="691"/>
      <c r="AK31" s="294"/>
      <c r="AL31" s="296"/>
      <c r="AM31" s="868"/>
      <c r="AN31" s="691"/>
      <c r="AO31" s="294">
        <v>45214</v>
      </c>
      <c r="AP31" s="775">
        <v>0.59722222222222221</v>
      </c>
      <c r="AQ31" s="698">
        <f t="shared" si="5"/>
        <v>2.7777777773735579E-2</v>
      </c>
      <c r="AR31" s="294">
        <v>45214</v>
      </c>
      <c r="AS31" s="775">
        <v>0.59722222222222221</v>
      </c>
      <c r="AT31" s="868" t="s">
        <v>498</v>
      </c>
      <c r="AU31" s="14"/>
      <c r="AV31" s="701"/>
      <c r="AW31" s="95"/>
      <c r="AX31" s="701" t="s">
        <v>27</v>
      </c>
      <c r="AY31" s="701" t="s">
        <v>29</v>
      </c>
      <c r="AZ31" s="701" t="s">
        <v>1268</v>
      </c>
      <c r="BA31" s="701" t="s">
        <v>1722</v>
      </c>
      <c r="BB31" s="872" t="s">
        <v>1802</v>
      </c>
      <c r="BC31" s="874" t="s">
        <v>1803</v>
      </c>
      <c r="BD31" s="19"/>
      <c r="BE31" s="703" t="s">
        <v>89</v>
      </c>
      <c r="BF31" s="703"/>
      <c r="BJ31" s="48" t="s">
        <v>452</v>
      </c>
      <c r="BK31" s="41">
        <v>8</v>
      </c>
      <c r="BL31" s="57">
        <f>BK31/BK32</f>
        <v>1</v>
      </c>
      <c r="BM31" s="46"/>
      <c r="BN31" s="45"/>
      <c r="BO31" s="45"/>
      <c r="BP31" s="45"/>
      <c r="BQ31" s="45"/>
      <c r="BR31" s="705"/>
      <c r="BS31" s="705"/>
      <c r="BT31" s="705"/>
      <c r="BU31" s="448">
        <v>1730</v>
      </c>
      <c r="BV31" s="127">
        <v>30205999</v>
      </c>
      <c r="BW31" s="127" t="s">
        <v>505</v>
      </c>
      <c r="BX31" s="127" t="s">
        <v>496</v>
      </c>
      <c r="BY31" s="127" t="s">
        <v>507</v>
      </c>
      <c r="BZ31" s="867" t="s">
        <v>657</v>
      </c>
      <c r="CA31" s="425">
        <v>45217.65902777778</v>
      </c>
      <c r="CB31" s="867" t="s">
        <v>528</v>
      </c>
      <c r="CC31" s="95" t="s">
        <v>0</v>
      </c>
      <c r="CD31" s="705"/>
      <c r="CE31" s="705"/>
      <c r="CF31" s="705"/>
      <c r="CG31" s="48" t="s">
        <v>454</v>
      </c>
      <c r="CH31" s="41">
        <v>1</v>
      </c>
      <c r="CI31" s="57">
        <f>CH31/CH33</f>
        <v>0.2</v>
      </c>
      <c r="CJ31" s="46"/>
      <c r="CK31"/>
      <c r="CL31"/>
      <c r="CM31"/>
      <c r="CN31"/>
      <c r="CO31" s="705"/>
      <c r="CP31" s="705"/>
      <c r="CQ31" s="48" t="s">
        <v>450</v>
      </c>
      <c r="CR31" s="41">
        <v>1</v>
      </c>
      <c r="CS31" s="43">
        <f>CR31/CR32</f>
        <v>0.125</v>
      </c>
      <c r="CT31" s="52"/>
      <c r="CU31" s="45"/>
      <c r="CV31" s="45"/>
      <c r="CW31"/>
      <c r="CX31"/>
      <c r="CY31"/>
      <c r="CZ31"/>
    </row>
    <row r="32" spans="1:105" ht="15" customHeight="1">
      <c r="A32" s="973"/>
      <c r="B32" s="684">
        <v>30</v>
      </c>
      <c r="C32" s="448">
        <v>1719</v>
      </c>
      <c r="D32" s="127">
        <v>30284608</v>
      </c>
      <c r="E32" s="127" t="s">
        <v>505</v>
      </c>
      <c r="F32" s="127" t="s">
        <v>496</v>
      </c>
      <c r="G32" s="127" t="s">
        <v>513</v>
      </c>
      <c r="H32" s="867" t="s">
        <v>1071</v>
      </c>
      <c r="I32" s="425">
        <v>45214.597222222219</v>
      </c>
      <c r="J32" s="867" t="s">
        <v>498</v>
      </c>
      <c r="K32" s="95" t="s">
        <v>0</v>
      </c>
      <c r="L32" s="685">
        <v>45214</v>
      </c>
      <c r="M32" s="686">
        <v>0.59722222222222221</v>
      </c>
      <c r="N32" s="687" t="s">
        <v>498</v>
      </c>
      <c r="O32" s="685">
        <v>45214</v>
      </c>
      <c r="P32" s="686">
        <v>0.59722222222222221</v>
      </c>
      <c r="Q32" s="685"/>
      <c r="R32" s="686"/>
      <c r="S32" s="868"/>
      <c r="T32" s="294">
        <v>45214</v>
      </c>
      <c r="U32" s="775">
        <v>0.59722222222222221</v>
      </c>
      <c r="V32" s="868" t="s">
        <v>498</v>
      </c>
      <c r="W32" s="688">
        <f t="shared" si="0"/>
        <v>0</v>
      </c>
      <c r="X32" s="689"/>
      <c r="Y32" s="690"/>
      <c r="Z32" s="868"/>
      <c r="AA32" s="691"/>
      <c r="AB32" s="689"/>
      <c r="AC32" s="690"/>
      <c r="AD32" s="868"/>
      <c r="AE32" s="691"/>
      <c r="AF32" s="689"/>
      <c r="AG32" s="296"/>
      <c r="AH32" s="296"/>
      <c r="AI32" s="687"/>
      <c r="AJ32" s="691"/>
      <c r="AK32" s="294"/>
      <c r="AL32" s="296"/>
      <c r="AM32" s="868"/>
      <c r="AN32" s="691"/>
      <c r="AO32" s="294">
        <v>45214</v>
      </c>
      <c r="AP32" s="775">
        <v>0.60277777777777775</v>
      </c>
      <c r="AQ32" s="698">
        <f t="shared" si="5"/>
        <v>5.5555555591126904E-3</v>
      </c>
      <c r="AR32" s="294">
        <v>45214</v>
      </c>
      <c r="AS32" s="775">
        <v>0.60277777777777775</v>
      </c>
      <c r="AT32" s="868" t="s">
        <v>498</v>
      </c>
      <c r="AU32" s="14"/>
      <c r="AV32" s="701"/>
      <c r="AW32" s="95"/>
      <c r="AX32" s="701" t="s">
        <v>9</v>
      </c>
      <c r="AY32" s="701" t="s">
        <v>20</v>
      </c>
      <c r="AZ32" s="715" t="s">
        <v>1804</v>
      </c>
      <c r="BA32" s="701" t="s">
        <v>1805</v>
      </c>
      <c r="BB32" s="872" t="s">
        <v>1806</v>
      </c>
      <c r="BC32" s="874" t="s">
        <v>1807</v>
      </c>
      <c r="BD32" s="19"/>
      <c r="BE32" s="703" t="s">
        <v>89</v>
      </c>
      <c r="BF32" s="703"/>
      <c r="BJ32" s="54" t="s">
        <v>444</v>
      </c>
      <c r="BK32" s="55">
        <f>BK30+BK31+BJ84</f>
        <v>8</v>
      </c>
      <c r="BL32" s="56">
        <f>BL30+BL31+BK84</f>
        <v>1</v>
      </c>
      <c r="BM32" s="46"/>
      <c r="BN32" s="45"/>
      <c r="BO32" s="45"/>
      <c r="BP32" s="45"/>
      <c r="BQ32" s="45"/>
      <c r="BR32" s="705"/>
      <c r="BS32" s="705"/>
      <c r="BT32" s="705"/>
      <c r="BU32" s="444">
        <v>1731</v>
      </c>
      <c r="BV32" s="127">
        <v>30284198</v>
      </c>
      <c r="BW32" s="127" t="s">
        <v>505</v>
      </c>
      <c r="BX32" s="127" t="s">
        <v>506</v>
      </c>
      <c r="BY32" s="127" t="s">
        <v>507</v>
      </c>
      <c r="BZ32" s="867" t="s">
        <v>487</v>
      </c>
      <c r="CA32" s="425">
        <v>45217.824999999997</v>
      </c>
      <c r="CB32" s="867" t="s">
        <v>498</v>
      </c>
      <c r="CC32" s="95" t="s">
        <v>5</v>
      </c>
      <c r="CD32" s="705"/>
      <c r="CE32" s="705"/>
      <c r="CF32" s="705"/>
      <c r="CG32" s="48" t="s">
        <v>455</v>
      </c>
      <c r="CH32" s="41"/>
      <c r="CI32" s="57">
        <f>CH32/CH33</f>
        <v>0</v>
      </c>
      <c r="CJ32" s="705"/>
      <c r="CK32"/>
      <c r="CL32"/>
      <c r="CM32"/>
      <c r="CN32"/>
      <c r="CO32" s="705"/>
      <c r="CP32" s="705"/>
      <c r="CQ32" s="54" t="s">
        <v>444</v>
      </c>
      <c r="CR32" s="55">
        <f>CR29+CR30+CR31</f>
        <v>8</v>
      </c>
      <c r="CS32" s="56">
        <f>SUM(CS29:CS31)</f>
        <v>1</v>
      </c>
      <c r="CT32" s="46"/>
      <c r="CU32" s="45"/>
      <c r="CV32" s="45"/>
      <c r="CW32"/>
      <c r="CX32"/>
      <c r="CY32"/>
      <c r="CZ32"/>
    </row>
    <row r="33" spans="1:106 16384:16384" ht="15" customHeight="1">
      <c r="A33" s="973"/>
      <c r="B33" s="684">
        <v>31</v>
      </c>
      <c r="C33" s="448">
        <v>1720</v>
      </c>
      <c r="D33" s="127">
        <v>30282061</v>
      </c>
      <c r="E33" s="127" t="s">
        <v>505</v>
      </c>
      <c r="F33" s="127" t="s">
        <v>496</v>
      </c>
      <c r="G33" s="127" t="s">
        <v>513</v>
      </c>
      <c r="H33" s="867" t="s">
        <v>1071</v>
      </c>
      <c r="I33" s="425">
        <v>45214.602777777778</v>
      </c>
      <c r="J33" s="867" t="s">
        <v>498</v>
      </c>
      <c r="K33" s="95" t="s">
        <v>0</v>
      </c>
      <c r="L33" s="685">
        <v>45214</v>
      </c>
      <c r="M33" s="686">
        <v>0.60277777777777775</v>
      </c>
      <c r="N33" s="687" t="s">
        <v>498</v>
      </c>
      <c r="O33" s="685">
        <v>45214</v>
      </c>
      <c r="P33" s="686">
        <v>0.60277777777777775</v>
      </c>
      <c r="Q33" s="685"/>
      <c r="R33" s="686"/>
      <c r="S33" s="868"/>
      <c r="T33" s="294">
        <v>45214</v>
      </c>
      <c r="U33" s="775">
        <v>0.60277777777777775</v>
      </c>
      <c r="V33" s="868" t="s">
        <v>498</v>
      </c>
      <c r="W33" s="688">
        <f t="shared" si="0"/>
        <v>0</v>
      </c>
      <c r="X33" s="689"/>
      <c r="Y33" s="690"/>
      <c r="Z33" s="868"/>
      <c r="AA33" s="691"/>
      <c r="AB33" s="689"/>
      <c r="AC33" s="690"/>
      <c r="AD33" s="868"/>
      <c r="AE33" s="691"/>
      <c r="AF33" s="689"/>
      <c r="AG33" s="296"/>
      <c r="AH33" s="296"/>
      <c r="AI33" s="687"/>
      <c r="AJ33" s="691"/>
      <c r="AK33" s="294"/>
      <c r="AL33" s="296"/>
      <c r="AM33" s="868"/>
      <c r="AN33" s="691"/>
      <c r="AO33" s="294">
        <v>45214</v>
      </c>
      <c r="AP33" s="775">
        <v>0.61805555555555558</v>
      </c>
      <c r="AQ33" s="698">
        <f t="shared" si="5"/>
        <v>1.5277777776645962E-2</v>
      </c>
      <c r="AR33" s="294">
        <v>45214</v>
      </c>
      <c r="AS33" s="775">
        <v>0.61805555555555558</v>
      </c>
      <c r="AT33" s="868" t="s">
        <v>498</v>
      </c>
      <c r="AU33" s="14"/>
      <c r="AV33" s="701"/>
      <c r="AW33" s="95"/>
      <c r="AX33" s="701" t="s">
        <v>9</v>
      </c>
      <c r="AY33" s="701" t="s">
        <v>20</v>
      </c>
      <c r="AZ33" s="715" t="s">
        <v>1804</v>
      </c>
      <c r="BA33" s="701" t="s">
        <v>1805</v>
      </c>
      <c r="BB33" s="872" t="s">
        <v>1808</v>
      </c>
      <c r="BC33" s="874" t="s">
        <v>1809</v>
      </c>
      <c r="BD33" s="19"/>
      <c r="BE33" s="703" t="s">
        <v>89</v>
      </c>
      <c r="BF33" s="703"/>
      <c r="BN33" s="45"/>
      <c r="BO33" s="45"/>
      <c r="BP33" s="45"/>
      <c r="BQ33" s="45"/>
      <c r="BR33" s="705"/>
      <c r="BS33" s="705"/>
      <c r="BT33" s="705"/>
      <c r="BU33" s="448">
        <v>1732</v>
      </c>
      <c r="BV33" s="127">
        <v>30205104</v>
      </c>
      <c r="BW33" s="127" t="s">
        <v>505</v>
      </c>
      <c r="BX33" s="127" t="s">
        <v>496</v>
      </c>
      <c r="BY33" s="127" t="s">
        <v>507</v>
      </c>
      <c r="BZ33" s="867" t="s">
        <v>487</v>
      </c>
      <c r="CA33" s="425">
        <v>45217.849305555559</v>
      </c>
      <c r="CB33" s="867" t="s">
        <v>498</v>
      </c>
      <c r="CC33" s="95" t="s">
        <v>0</v>
      </c>
      <c r="CD33" s="705"/>
      <c r="CE33" s="705"/>
      <c r="CF33" s="705"/>
      <c r="CG33" s="54" t="s">
        <v>444</v>
      </c>
      <c r="CH33" s="55">
        <f>CH29+CH30+CH31+CH32</f>
        <v>5</v>
      </c>
      <c r="CI33" s="56">
        <f>CI29+CI30+CI31+CI32</f>
        <v>1</v>
      </c>
      <c r="CJ33" s="705"/>
      <c r="CK33"/>
      <c r="CL33"/>
      <c r="CM33"/>
      <c r="CN33"/>
      <c r="CO33" s="705"/>
      <c r="CP33" s="705"/>
      <c r="CQ33" s="48" t="s">
        <v>451</v>
      </c>
      <c r="CR33" s="41">
        <v>5</v>
      </c>
      <c r="CS33" s="57">
        <f>CR33/CR37</f>
        <v>0.625</v>
      </c>
      <c r="CT33" s="46"/>
      <c r="CU33" s="45"/>
      <c r="CV33" s="45"/>
      <c r="CW33"/>
      <c r="CX33"/>
      <c r="CY33"/>
      <c r="CZ33"/>
    </row>
    <row r="34" spans="1:106 16384:16384" ht="15" customHeight="1">
      <c r="A34" s="973"/>
      <c r="B34" s="684">
        <v>32</v>
      </c>
      <c r="C34" s="444">
        <v>1721</v>
      </c>
      <c r="D34" s="127">
        <v>30284198</v>
      </c>
      <c r="E34" s="127" t="s">
        <v>501</v>
      </c>
      <c r="F34" s="127" t="s">
        <v>506</v>
      </c>
      <c r="G34" s="127" t="s">
        <v>497</v>
      </c>
      <c r="H34" s="867" t="s">
        <v>660</v>
      </c>
      <c r="I34" s="425">
        <v>45215.131944444445</v>
      </c>
      <c r="J34" s="867" t="s">
        <v>498</v>
      </c>
      <c r="K34" s="95" t="s">
        <v>17</v>
      </c>
      <c r="L34" s="685">
        <v>45214</v>
      </c>
      <c r="M34" s="686">
        <v>0.8666666666666667</v>
      </c>
      <c r="N34" s="687" t="s">
        <v>498</v>
      </c>
      <c r="O34" s="685">
        <v>45214</v>
      </c>
      <c r="P34" s="686">
        <v>0.63194444444444442</v>
      </c>
      <c r="Q34" s="685">
        <v>45215</v>
      </c>
      <c r="R34" s="686">
        <v>0.81597222222222221</v>
      </c>
      <c r="S34" s="868" t="s">
        <v>498</v>
      </c>
      <c r="T34" s="294">
        <v>45217</v>
      </c>
      <c r="U34" s="775">
        <v>0.53263888888888888</v>
      </c>
      <c r="V34" s="868" t="s">
        <v>528</v>
      </c>
      <c r="W34" s="688">
        <f t="shared" si="0"/>
        <v>2.9006944444408873</v>
      </c>
      <c r="X34" s="689">
        <v>45217</v>
      </c>
      <c r="Y34" s="690">
        <v>0.53333333333333333</v>
      </c>
      <c r="Z34" s="868" t="s">
        <v>528</v>
      </c>
      <c r="AA34" s="691"/>
      <c r="AB34" s="689"/>
      <c r="AC34" s="690"/>
      <c r="AD34" s="868"/>
      <c r="AE34" s="691"/>
      <c r="AF34" s="689"/>
      <c r="AG34" s="296"/>
      <c r="AH34" s="296"/>
      <c r="AI34" s="687"/>
      <c r="AJ34" s="691"/>
      <c r="AK34" s="294"/>
      <c r="AL34" s="296"/>
      <c r="AM34" s="868"/>
      <c r="AN34" s="691"/>
      <c r="AO34" s="294">
        <v>45237</v>
      </c>
      <c r="AP34" s="775">
        <v>0.74930555555555556</v>
      </c>
      <c r="AQ34" s="698">
        <f t="shared" si="5"/>
        <v>20.216666666667152</v>
      </c>
      <c r="AR34" s="294">
        <v>45237</v>
      </c>
      <c r="AS34" s="775">
        <v>0.74930555555555556</v>
      </c>
      <c r="AT34" s="868" t="s">
        <v>528</v>
      </c>
      <c r="AU34" s="14"/>
      <c r="AV34" s="701"/>
      <c r="AW34" s="95" t="s">
        <v>2174</v>
      </c>
      <c r="AX34" s="701" t="s">
        <v>9</v>
      </c>
      <c r="AY34" s="701" t="s">
        <v>11</v>
      </c>
      <c r="AZ34" s="701" t="s">
        <v>1788</v>
      </c>
      <c r="BA34" s="701" t="s">
        <v>1789</v>
      </c>
      <c r="BB34" s="872" t="s">
        <v>1810</v>
      </c>
      <c r="BC34" s="874" t="s">
        <v>1811</v>
      </c>
      <c r="BD34" s="19"/>
      <c r="BE34" s="703" t="s">
        <v>89</v>
      </c>
      <c r="BF34" s="703"/>
      <c r="BJ34" s="705"/>
      <c r="BK34" s="705"/>
      <c r="BL34" s="705"/>
      <c r="BM34" s="705"/>
      <c r="BN34" s="705"/>
      <c r="BO34" s="705"/>
      <c r="BP34" s="705"/>
      <c r="BQ34" s="705"/>
      <c r="BR34" s="705"/>
      <c r="BS34" s="705"/>
      <c r="BT34" s="705"/>
      <c r="BU34" s="448">
        <v>1741</v>
      </c>
      <c r="BV34" s="127">
        <v>30138347</v>
      </c>
      <c r="BW34" s="127" t="s">
        <v>505</v>
      </c>
      <c r="BX34" s="127" t="s">
        <v>496</v>
      </c>
      <c r="BY34" s="127" t="s">
        <v>507</v>
      </c>
      <c r="BZ34" s="867" t="s">
        <v>482</v>
      </c>
      <c r="CA34" s="425">
        <v>45222.418055555558</v>
      </c>
      <c r="CB34" s="867" t="s">
        <v>528</v>
      </c>
      <c r="CC34" s="95" t="s">
        <v>0</v>
      </c>
      <c r="CD34" s="705"/>
      <c r="CE34" s="705"/>
      <c r="CF34" s="705"/>
      <c r="CG34" s="705"/>
      <c r="CH34" s="705"/>
      <c r="CI34" s="705"/>
      <c r="CJ34" s="705"/>
      <c r="CK34"/>
      <c r="CL34"/>
      <c r="CM34"/>
      <c r="CN34"/>
      <c r="CO34" s="705"/>
      <c r="CP34" s="705"/>
      <c r="CQ34" s="48" t="s">
        <v>452</v>
      </c>
      <c r="CR34" s="41">
        <v>1</v>
      </c>
      <c r="CS34" s="57">
        <f>CR34/CR37</f>
        <v>0.125</v>
      </c>
      <c r="CT34" s="46"/>
      <c r="CU34" s="45"/>
      <c r="CV34" s="45"/>
      <c r="CW34"/>
      <c r="CX34"/>
      <c r="CY34"/>
      <c r="CZ34"/>
    </row>
    <row r="35" spans="1:106 16384:16384" ht="15" customHeight="1">
      <c r="A35" s="973"/>
      <c r="B35" s="684">
        <v>33</v>
      </c>
      <c r="C35" s="444">
        <v>1722</v>
      </c>
      <c r="D35" s="127">
        <v>30294380</v>
      </c>
      <c r="E35" s="127" t="s">
        <v>505</v>
      </c>
      <c r="F35" s="127" t="s">
        <v>496</v>
      </c>
      <c r="G35" s="127" t="s">
        <v>507</v>
      </c>
      <c r="H35" s="867" t="s">
        <v>486</v>
      </c>
      <c r="I35" s="425">
        <v>45215.59652777778</v>
      </c>
      <c r="J35" s="867" t="s">
        <v>528</v>
      </c>
      <c r="K35" s="95" t="s">
        <v>5</v>
      </c>
      <c r="L35" s="685">
        <v>45215</v>
      </c>
      <c r="M35" s="686">
        <v>0.59652777777777777</v>
      </c>
      <c r="N35" s="687" t="s">
        <v>528</v>
      </c>
      <c r="O35" s="685">
        <v>45215</v>
      </c>
      <c r="P35" s="686">
        <v>0.59652777777777777</v>
      </c>
      <c r="Q35" s="685"/>
      <c r="R35" s="686"/>
      <c r="S35" s="868"/>
      <c r="T35" s="294">
        <v>45215</v>
      </c>
      <c r="U35" s="775">
        <v>0.60416666666666663</v>
      </c>
      <c r="V35" s="868" t="s">
        <v>528</v>
      </c>
      <c r="W35" s="688">
        <f t="shared" si="0"/>
        <v>7.6388888846850023E-3</v>
      </c>
      <c r="X35" s="689"/>
      <c r="Y35" s="690"/>
      <c r="Z35" s="868"/>
      <c r="AA35" s="691">
        <f t="shared" ref="AA35:AA71" si="11">(Y35+X35)-(U35+T35)</f>
        <v>-45215.604166666664</v>
      </c>
      <c r="AB35" s="689"/>
      <c r="AC35" s="690"/>
      <c r="AD35" s="868"/>
      <c r="AE35" s="691">
        <f t="shared" ref="AE35:AE71" si="12">(AC35+AB35)-(Y35+X35)</f>
        <v>0</v>
      </c>
      <c r="AF35" s="689"/>
      <c r="AG35" s="296"/>
      <c r="AH35" s="296"/>
      <c r="AI35" s="687"/>
      <c r="AJ35" s="691">
        <f t="shared" ref="AJ35:AJ71" si="13">(AG35+AF35)-(U35+T35)</f>
        <v>-45215.604166666664</v>
      </c>
      <c r="AK35" s="294"/>
      <c r="AL35" s="296"/>
      <c r="AM35" s="868"/>
      <c r="AN35" s="691">
        <f t="shared" ref="AN35:AN71" si="14">(AL35+AK35)-(U35+T35)</f>
        <v>-45215.604166666664</v>
      </c>
      <c r="AO35" s="294">
        <v>45216</v>
      </c>
      <c r="AP35" s="775">
        <v>0.70347222222222217</v>
      </c>
      <c r="AQ35" s="698">
        <f t="shared" si="5"/>
        <v>1.0993055555591127</v>
      </c>
      <c r="AR35" s="294">
        <v>45216</v>
      </c>
      <c r="AS35" s="775">
        <v>0.85486111111111107</v>
      </c>
      <c r="AT35" s="868" t="s">
        <v>528</v>
      </c>
      <c r="AU35" s="14">
        <f t="shared" ref="AU35:AU71" si="15">(AS35+AR35)-(U35+T35)</f>
        <v>1.2506944444467081</v>
      </c>
      <c r="AV35" s="701"/>
      <c r="AW35" s="95"/>
      <c r="AX35" s="701" t="s">
        <v>27</v>
      </c>
      <c r="AY35" s="701" t="s">
        <v>29</v>
      </c>
      <c r="AZ35" s="701" t="s">
        <v>1268</v>
      </c>
      <c r="BA35" s="701" t="s">
        <v>1722</v>
      </c>
      <c r="BB35" s="872" t="s">
        <v>1812</v>
      </c>
      <c r="BC35" s="874" t="s">
        <v>1813</v>
      </c>
      <c r="BD35" s="19"/>
      <c r="BE35" s="703" t="s">
        <v>89</v>
      </c>
      <c r="BF35" s="703"/>
      <c r="BJ35" s="705"/>
      <c r="BK35" s="705"/>
      <c r="BL35" s="705"/>
      <c r="BM35" s="705"/>
      <c r="BN35" s="705"/>
      <c r="BO35" s="705"/>
      <c r="BP35" s="705"/>
      <c r="BQ35" s="705"/>
      <c r="BR35" s="705"/>
      <c r="BS35" s="705"/>
      <c r="BT35" s="705"/>
      <c r="BU35" s="423">
        <v>1744</v>
      </c>
      <c r="BV35" s="127">
        <v>30295570</v>
      </c>
      <c r="BW35" s="127" t="s">
        <v>505</v>
      </c>
      <c r="BX35" s="127" t="s">
        <v>496</v>
      </c>
      <c r="BY35" s="127" t="s">
        <v>507</v>
      </c>
      <c r="BZ35" s="867" t="s">
        <v>486</v>
      </c>
      <c r="CA35" s="425">
        <v>45222.804166666669</v>
      </c>
      <c r="CB35" s="867" t="s">
        <v>498</v>
      </c>
      <c r="CC35" s="95" t="s">
        <v>0</v>
      </c>
      <c r="CD35" s="705"/>
      <c r="CE35" s="705"/>
      <c r="CF35" s="705"/>
      <c r="CG35" s="705"/>
      <c r="CH35" s="705"/>
      <c r="CI35" s="705"/>
      <c r="CJ35" s="705"/>
      <c r="CK35" s="705"/>
      <c r="CL35" s="705"/>
      <c r="CM35" s="705"/>
      <c r="CN35" s="705"/>
      <c r="CO35" s="705"/>
      <c r="CP35" s="705"/>
      <c r="CQ35" s="48" t="s">
        <v>454</v>
      </c>
      <c r="CR35" s="41">
        <v>1</v>
      </c>
      <c r="CS35" s="57">
        <f>CR35/CR37</f>
        <v>0.125</v>
      </c>
      <c r="CT35" s="46"/>
      <c r="CU35" s="45"/>
      <c r="CV35" s="45"/>
      <c r="CW35"/>
      <c r="CX35"/>
      <c r="CY35"/>
      <c r="CZ35"/>
    </row>
    <row r="36" spans="1:106 16384:16384" ht="15" customHeight="1">
      <c r="A36" s="973"/>
      <c r="B36" s="684">
        <v>34</v>
      </c>
      <c r="C36" s="448">
        <v>1724</v>
      </c>
      <c r="D36" s="127">
        <v>30293673</v>
      </c>
      <c r="E36" s="127" t="s">
        <v>505</v>
      </c>
      <c r="F36" s="127" t="s">
        <v>496</v>
      </c>
      <c r="G36" s="127" t="s">
        <v>507</v>
      </c>
      <c r="H36" s="867" t="s">
        <v>486</v>
      </c>
      <c r="I36" s="425">
        <v>45216.796527777777</v>
      </c>
      <c r="J36" s="867" t="s">
        <v>528</v>
      </c>
      <c r="K36" s="95" t="s">
        <v>0</v>
      </c>
      <c r="L36" s="685">
        <v>45216</v>
      </c>
      <c r="M36" s="686">
        <v>0.79652777777777783</v>
      </c>
      <c r="N36" s="687" t="s">
        <v>528</v>
      </c>
      <c r="O36" s="685">
        <v>45216</v>
      </c>
      <c r="P36" s="686">
        <v>0.79652777777777783</v>
      </c>
      <c r="Q36" s="685"/>
      <c r="R36" s="686"/>
      <c r="S36" s="868"/>
      <c r="T36" s="294">
        <v>45216</v>
      </c>
      <c r="U36" s="775">
        <v>0.81041666666666667</v>
      </c>
      <c r="V36" s="868" t="s">
        <v>528</v>
      </c>
      <c r="W36" s="688">
        <f t="shared" si="0"/>
        <v>1.3888888890505768E-2</v>
      </c>
      <c r="X36" s="689"/>
      <c r="Y36" s="690"/>
      <c r="Z36" s="868"/>
      <c r="AA36" s="691">
        <f t="shared" si="11"/>
        <v>-45216.810416666667</v>
      </c>
      <c r="AB36" s="689"/>
      <c r="AC36" s="690"/>
      <c r="AD36" s="868"/>
      <c r="AE36" s="691">
        <f t="shared" si="12"/>
        <v>0</v>
      </c>
      <c r="AF36" s="689"/>
      <c r="AG36" s="296"/>
      <c r="AH36" s="296"/>
      <c r="AI36" s="687"/>
      <c r="AJ36" s="691">
        <f t="shared" si="13"/>
        <v>-45216.810416666667</v>
      </c>
      <c r="AK36" s="294"/>
      <c r="AL36" s="296"/>
      <c r="AM36" s="868"/>
      <c r="AN36" s="691">
        <f t="shared" si="14"/>
        <v>-45216.810416666667</v>
      </c>
      <c r="AO36" s="294">
        <v>45216</v>
      </c>
      <c r="AP36" s="775">
        <v>0.84652777777777777</v>
      </c>
      <c r="AQ36" s="698">
        <f t="shared" si="5"/>
        <v>3.6111111112404615E-2</v>
      </c>
      <c r="AR36" s="294">
        <v>45216</v>
      </c>
      <c r="AS36" s="775">
        <v>0.85416666666666663</v>
      </c>
      <c r="AT36" s="868" t="s">
        <v>528</v>
      </c>
      <c r="AU36" s="14">
        <f t="shared" si="15"/>
        <v>4.3749999997089617E-2</v>
      </c>
      <c r="AV36" s="701"/>
      <c r="AW36" s="95"/>
      <c r="AX36" s="701" t="s">
        <v>27</v>
      </c>
      <c r="AY36" s="701" t="s">
        <v>29</v>
      </c>
      <c r="AZ36" s="701" t="s">
        <v>1268</v>
      </c>
      <c r="BA36" s="701" t="s">
        <v>1722</v>
      </c>
      <c r="BB36" s="872" t="s">
        <v>1814</v>
      </c>
      <c r="BC36" s="874" t="s">
        <v>1815</v>
      </c>
      <c r="BD36" s="19"/>
      <c r="BE36" s="703" t="s">
        <v>89</v>
      </c>
      <c r="BF36" s="703"/>
      <c r="BJ36" s="705"/>
      <c r="BK36" s="705"/>
      <c r="BL36" s="705"/>
      <c r="BM36" s="705"/>
      <c r="BN36" s="705"/>
      <c r="BO36" s="705"/>
      <c r="BP36" s="705"/>
      <c r="BQ36" s="705"/>
      <c r="BS36" s="705"/>
      <c r="BT36" s="705"/>
      <c r="BU36" s="444">
        <v>1745</v>
      </c>
      <c r="BV36" s="127">
        <v>30038485</v>
      </c>
      <c r="BW36" s="127" t="s">
        <v>505</v>
      </c>
      <c r="BX36" s="127" t="s">
        <v>496</v>
      </c>
      <c r="BY36" s="127" t="s">
        <v>513</v>
      </c>
      <c r="BZ36" s="867" t="s">
        <v>1071</v>
      </c>
      <c r="CA36" s="425">
        <v>45222.808333333334</v>
      </c>
      <c r="CB36" s="867" t="s">
        <v>498</v>
      </c>
      <c r="CC36" s="95" t="s">
        <v>5</v>
      </c>
      <c r="CD36" s="705"/>
      <c r="CE36" s="705"/>
      <c r="CF36" s="705"/>
      <c r="CN36" s="705"/>
      <c r="CO36" s="705"/>
      <c r="CP36" s="705"/>
      <c r="CQ36" s="48" t="s">
        <v>455</v>
      </c>
      <c r="CR36" s="41">
        <v>1</v>
      </c>
      <c r="CS36" s="57">
        <f>CR36/CR37</f>
        <v>0.125</v>
      </c>
      <c r="CT36" s="705"/>
      <c r="CU36" s="705"/>
      <c r="CV36" s="705"/>
      <c r="CW36"/>
      <c r="CX36"/>
      <c r="CY36"/>
      <c r="DA36"/>
    </row>
    <row r="37" spans="1:106 16384:16384" ht="15" customHeight="1">
      <c r="A37" s="973"/>
      <c r="B37" s="708">
        <v>35</v>
      </c>
      <c r="C37" s="444">
        <v>1725</v>
      </c>
      <c r="D37" s="127">
        <v>1743648</v>
      </c>
      <c r="E37" s="127" t="s">
        <v>505</v>
      </c>
      <c r="F37" s="127" t="s">
        <v>502</v>
      </c>
      <c r="G37" s="127" t="s">
        <v>497</v>
      </c>
      <c r="H37" s="867" t="s">
        <v>503</v>
      </c>
      <c r="I37" s="425">
        <v>45216.811805555553</v>
      </c>
      <c r="J37" s="867" t="s">
        <v>528</v>
      </c>
      <c r="K37" s="95" t="s">
        <v>17</v>
      </c>
      <c r="L37" s="685">
        <v>45216</v>
      </c>
      <c r="M37" s="686">
        <v>0.81180555555555556</v>
      </c>
      <c r="N37" s="687" t="s">
        <v>528</v>
      </c>
      <c r="O37" s="685">
        <v>45216</v>
      </c>
      <c r="P37" s="686"/>
      <c r="Q37" s="685"/>
      <c r="R37" s="686"/>
      <c r="S37" s="868"/>
      <c r="T37" s="294">
        <v>45216</v>
      </c>
      <c r="U37" s="775">
        <v>0.81666666666666676</v>
      </c>
      <c r="V37" s="868" t="s">
        <v>528</v>
      </c>
      <c r="W37" s="688">
        <f t="shared" si="0"/>
        <v>0.81666666666569654</v>
      </c>
      <c r="X37" s="689">
        <v>45217</v>
      </c>
      <c r="Y37" s="690">
        <v>0.40486111111111112</v>
      </c>
      <c r="Z37" s="868" t="s">
        <v>528</v>
      </c>
      <c r="AA37" s="691">
        <f t="shared" si="11"/>
        <v>0.58819444444816327</v>
      </c>
      <c r="AB37" s="689">
        <v>45218</v>
      </c>
      <c r="AC37" s="690">
        <v>0.75555555555555554</v>
      </c>
      <c r="AD37" s="868" t="s">
        <v>528</v>
      </c>
      <c r="AE37" s="691">
        <f t="shared" si="12"/>
        <v>1.3506944444452529</v>
      </c>
      <c r="AF37" s="689"/>
      <c r="AG37" s="296"/>
      <c r="AH37" s="296"/>
      <c r="AI37" s="687"/>
      <c r="AJ37" s="691">
        <f t="shared" si="13"/>
        <v>-45216.816666666666</v>
      </c>
      <c r="AK37" s="294"/>
      <c r="AL37" s="296"/>
      <c r="AM37" s="868"/>
      <c r="AN37" s="691">
        <f t="shared" si="14"/>
        <v>-45216.816666666666</v>
      </c>
      <c r="AO37" s="294">
        <v>45220</v>
      </c>
      <c r="AP37" s="775">
        <v>0.4284722222222222</v>
      </c>
      <c r="AQ37" s="698">
        <f t="shared" si="5"/>
        <v>3.6118055555562023</v>
      </c>
      <c r="AR37" s="294">
        <v>45224</v>
      </c>
      <c r="AS37" s="775">
        <v>0.4055555555555555</v>
      </c>
      <c r="AT37" s="868" t="s">
        <v>498</v>
      </c>
      <c r="AU37" s="14">
        <f t="shared" si="15"/>
        <v>7.5888888888875954</v>
      </c>
      <c r="AV37" s="701"/>
      <c r="AW37" s="95"/>
      <c r="AX37" s="701" t="s">
        <v>27</v>
      </c>
      <c r="AY37" s="701" t="s">
        <v>35</v>
      </c>
      <c r="AZ37" s="701" t="s">
        <v>1796</v>
      </c>
      <c r="BA37" s="701" t="s">
        <v>1816</v>
      </c>
      <c r="BB37" s="872" t="s">
        <v>1817</v>
      </c>
      <c r="BC37" s="874" t="s">
        <v>1818</v>
      </c>
      <c r="BD37" s="19"/>
      <c r="BE37" s="703" t="s">
        <v>89</v>
      </c>
      <c r="BF37" s="703"/>
      <c r="BJ37" s="705"/>
      <c r="BK37" s="705"/>
      <c r="BL37" s="705"/>
      <c r="BM37" s="705"/>
      <c r="BN37" s="705"/>
      <c r="BO37" s="705"/>
      <c r="BP37" s="705"/>
      <c r="BQ37" s="705"/>
      <c r="BR37" s="705"/>
      <c r="BS37" s="705"/>
      <c r="BT37" s="705"/>
      <c r="BU37" s="423">
        <v>1749</v>
      </c>
      <c r="BV37" s="127">
        <v>30296416</v>
      </c>
      <c r="BW37" s="127" t="s">
        <v>505</v>
      </c>
      <c r="BX37" s="127" t="s">
        <v>496</v>
      </c>
      <c r="BY37" s="127" t="s">
        <v>507</v>
      </c>
      <c r="BZ37" s="867" t="s">
        <v>486</v>
      </c>
      <c r="CA37" s="425">
        <v>45223.486111111109</v>
      </c>
      <c r="CB37" s="867" t="s">
        <v>528</v>
      </c>
      <c r="CC37" s="95" t="s">
        <v>0</v>
      </c>
      <c r="CD37" s="705"/>
      <c r="CE37" s="705"/>
      <c r="CN37" s="705"/>
      <c r="CO37" s="705"/>
      <c r="CP37" s="705"/>
      <c r="CQ37" s="54" t="s">
        <v>444</v>
      </c>
      <c r="CR37" s="55">
        <f>CR33+CR34+CR35+CR36</f>
        <v>8</v>
      </c>
      <c r="CS37" s="56">
        <f>CS33+CS34+CS35+CS36</f>
        <v>1</v>
      </c>
      <c r="CT37" s="705"/>
      <c r="CU37" s="705"/>
      <c r="CV37" s="705"/>
      <c r="CW37"/>
      <c r="CX37"/>
      <c r="CY37"/>
    </row>
    <row r="38" spans="1:106 16384:16384" ht="15" customHeight="1">
      <c r="A38" s="973"/>
      <c r="B38" s="684">
        <v>36</v>
      </c>
      <c r="C38" s="444">
        <v>1726</v>
      </c>
      <c r="D38" s="127">
        <v>30295669</v>
      </c>
      <c r="E38" s="127" t="s">
        <v>505</v>
      </c>
      <c r="F38" s="127" t="s">
        <v>502</v>
      </c>
      <c r="G38" s="127" t="s">
        <v>497</v>
      </c>
      <c r="H38" s="867" t="s">
        <v>503</v>
      </c>
      <c r="I38" s="425">
        <v>45216.816666666666</v>
      </c>
      <c r="J38" s="867" t="s">
        <v>528</v>
      </c>
      <c r="K38" s="95" t="s">
        <v>17</v>
      </c>
      <c r="L38" s="685">
        <v>45216</v>
      </c>
      <c r="M38" s="686">
        <v>0.81666666666666676</v>
      </c>
      <c r="N38" s="687" t="s">
        <v>528</v>
      </c>
      <c r="O38" s="685">
        <v>45216</v>
      </c>
      <c r="P38" s="686">
        <v>0.81666666666666676</v>
      </c>
      <c r="Q38" s="685"/>
      <c r="R38" s="686"/>
      <c r="S38" s="868"/>
      <c r="T38" s="294">
        <v>45216</v>
      </c>
      <c r="U38" s="775">
        <v>0.82013888888888886</v>
      </c>
      <c r="V38" s="868" t="s">
        <v>528</v>
      </c>
      <c r="W38" s="688">
        <f t="shared" si="0"/>
        <v>3.4722222262644209E-3</v>
      </c>
      <c r="X38" s="689">
        <v>45217</v>
      </c>
      <c r="Y38" s="690">
        <v>0.40486111111111112</v>
      </c>
      <c r="Z38" s="868" t="s">
        <v>528</v>
      </c>
      <c r="AA38" s="691">
        <f t="shared" si="11"/>
        <v>0.58472222222189885</v>
      </c>
      <c r="AB38" s="689">
        <v>45218</v>
      </c>
      <c r="AC38" s="690">
        <v>0.73819444444444438</v>
      </c>
      <c r="AD38" s="868" t="s">
        <v>528</v>
      </c>
      <c r="AE38" s="691">
        <f t="shared" si="12"/>
        <v>1.3333333333284827</v>
      </c>
      <c r="AF38" s="689"/>
      <c r="AG38" s="296"/>
      <c r="AH38" s="296"/>
      <c r="AI38" s="687"/>
      <c r="AJ38" s="691">
        <f t="shared" si="13"/>
        <v>-45216.820138888892</v>
      </c>
      <c r="AK38" s="294"/>
      <c r="AL38" s="296"/>
      <c r="AM38" s="868"/>
      <c r="AN38" s="691">
        <f t="shared" si="14"/>
        <v>-45216.820138888892</v>
      </c>
      <c r="AO38" s="294">
        <v>45220</v>
      </c>
      <c r="AP38" s="775">
        <v>0.43055555555555558</v>
      </c>
      <c r="AQ38" s="698">
        <f t="shared" si="5"/>
        <v>3.6104166666627862</v>
      </c>
      <c r="AR38" s="294">
        <v>45220</v>
      </c>
      <c r="AS38" s="775">
        <v>0.78541666666666676</v>
      </c>
      <c r="AT38" s="868" t="s">
        <v>528</v>
      </c>
      <c r="AU38" s="14">
        <f t="shared" si="15"/>
        <v>3.9652777777737356</v>
      </c>
      <c r="AV38" s="701"/>
      <c r="AW38" s="95"/>
      <c r="AX38" s="701" t="s">
        <v>27</v>
      </c>
      <c r="AY38" s="701" t="s">
        <v>35</v>
      </c>
      <c r="AZ38" s="701" t="s">
        <v>1796</v>
      </c>
      <c r="BA38" s="701" t="s">
        <v>1816</v>
      </c>
      <c r="BB38" s="872" t="s">
        <v>1819</v>
      </c>
      <c r="BC38" s="874" t="s">
        <v>1820</v>
      </c>
      <c r="BD38" s="19"/>
      <c r="BE38" s="703" t="s">
        <v>89</v>
      </c>
      <c r="BF38" s="703"/>
      <c r="BJ38" s="705"/>
      <c r="BK38" s="705"/>
      <c r="BL38" s="705"/>
      <c r="BM38" s="705"/>
      <c r="BN38" s="705"/>
      <c r="BO38" s="705"/>
      <c r="BP38" s="705"/>
      <c r="BQ38" s="705"/>
      <c r="BR38" s="705"/>
      <c r="BS38" s="705"/>
      <c r="BT38" s="705"/>
      <c r="BU38" s="444">
        <v>1750</v>
      </c>
      <c r="BV38" s="127">
        <v>30275738</v>
      </c>
      <c r="BW38" s="127" t="s">
        <v>505</v>
      </c>
      <c r="BX38" s="127" t="s">
        <v>506</v>
      </c>
      <c r="BY38" s="127" t="s">
        <v>507</v>
      </c>
      <c r="BZ38" s="867" t="s">
        <v>482</v>
      </c>
      <c r="CA38" s="425">
        <v>45223.588888888888</v>
      </c>
      <c r="CB38" s="867" t="s">
        <v>528</v>
      </c>
      <c r="CC38" s="95" t="s">
        <v>5</v>
      </c>
      <c r="CD38" s="705"/>
      <c r="CE38" s="705"/>
      <c r="CN38" s="705"/>
      <c r="CO38" s="705"/>
      <c r="CP38" s="705"/>
      <c r="CQ38" s="705"/>
      <c r="CR38" s="705"/>
      <c r="CS38" s="705"/>
      <c r="CT38" s="705"/>
      <c r="CU38" s="705"/>
      <c r="CV38" s="705"/>
      <c r="CW38"/>
      <c r="CX38"/>
      <c r="CY38"/>
      <c r="DA38"/>
      <c r="DB38"/>
    </row>
    <row r="39" spans="1:106 16384:16384" ht="15" customHeight="1">
      <c r="A39" s="973"/>
      <c r="B39" s="708">
        <v>37</v>
      </c>
      <c r="C39" s="444">
        <v>1727</v>
      </c>
      <c r="D39" s="127">
        <v>30293723</v>
      </c>
      <c r="E39" s="127" t="s">
        <v>529</v>
      </c>
      <c r="F39" s="127" t="s">
        <v>506</v>
      </c>
      <c r="G39" s="127" t="s">
        <v>507</v>
      </c>
      <c r="H39" s="867" t="s">
        <v>482</v>
      </c>
      <c r="I39" s="425">
        <v>45217.472222222219</v>
      </c>
      <c r="J39" s="867" t="s">
        <v>528</v>
      </c>
      <c r="K39" s="95" t="s">
        <v>17</v>
      </c>
      <c r="L39" s="685">
        <v>45217</v>
      </c>
      <c r="M39" s="686">
        <v>0.47222222222222227</v>
      </c>
      <c r="N39" s="687" t="s">
        <v>528</v>
      </c>
      <c r="O39" s="685">
        <v>45217</v>
      </c>
      <c r="P39" s="686">
        <v>0.47222222222222227</v>
      </c>
      <c r="Q39" s="685"/>
      <c r="R39" s="686"/>
      <c r="S39" s="868"/>
      <c r="T39" s="294">
        <v>45217</v>
      </c>
      <c r="U39" s="775">
        <v>0.47569444444444442</v>
      </c>
      <c r="V39" s="868" t="s">
        <v>528</v>
      </c>
      <c r="W39" s="688">
        <f t="shared" si="0"/>
        <v>3.4722222262644209E-3</v>
      </c>
      <c r="X39" s="689"/>
      <c r="Y39" s="690"/>
      <c r="Z39" s="868"/>
      <c r="AA39" s="691">
        <f t="shared" si="11"/>
        <v>-45217.475694444445</v>
      </c>
      <c r="AB39" s="689"/>
      <c r="AC39" s="690"/>
      <c r="AD39" s="868"/>
      <c r="AE39" s="691">
        <f t="shared" si="12"/>
        <v>0</v>
      </c>
      <c r="AF39" s="689"/>
      <c r="AG39" s="296"/>
      <c r="AH39" s="296"/>
      <c r="AI39" s="687"/>
      <c r="AJ39" s="691">
        <f t="shared" si="13"/>
        <v>-45217.475694444445</v>
      </c>
      <c r="AK39" s="294"/>
      <c r="AL39" s="296"/>
      <c r="AM39" s="868"/>
      <c r="AN39" s="691">
        <f t="shared" si="14"/>
        <v>-45217.475694444445</v>
      </c>
      <c r="AO39" s="294">
        <v>45218</v>
      </c>
      <c r="AP39" s="775">
        <v>0.38819444444444445</v>
      </c>
      <c r="AQ39" s="698">
        <f t="shared" si="5"/>
        <v>0.91249999999854481</v>
      </c>
      <c r="AR39" s="294">
        <v>45221</v>
      </c>
      <c r="AS39" s="775">
        <v>0.46597222222222223</v>
      </c>
      <c r="AT39" s="868" t="s">
        <v>528</v>
      </c>
      <c r="AU39" s="14">
        <f t="shared" si="15"/>
        <v>3.9902777777751908</v>
      </c>
      <c r="AV39" s="701"/>
      <c r="AW39" s="95"/>
      <c r="AX39" s="701" t="s">
        <v>27</v>
      </c>
      <c r="AY39" s="701" t="s">
        <v>35</v>
      </c>
      <c r="AZ39" s="701" t="s">
        <v>1796</v>
      </c>
      <c r="BA39" s="701" t="s">
        <v>1816</v>
      </c>
      <c r="BB39" s="872" t="s">
        <v>1821</v>
      </c>
      <c r="BC39" s="874" t="s">
        <v>1822</v>
      </c>
      <c r="BD39" s="19"/>
      <c r="BE39" s="703" t="s">
        <v>89</v>
      </c>
      <c r="BF39" s="703"/>
      <c r="BJ39" s="705"/>
      <c r="BK39" s="705"/>
      <c r="BL39" s="705"/>
      <c r="BM39" s="705"/>
      <c r="BN39" s="705"/>
      <c r="BO39" s="705"/>
      <c r="BP39" s="705"/>
      <c r="BQ39" s="705"/>
      <c r="BR39" s="705"/>
      <c r="BS39" s="705"/>
      <c r="BT39" s="705"/>
      <c r="BU39" s="448">
        <v>1752</v>
      </c>
      <c r="BV39" s="127">
        <v>30255228</v>
      </c>
      <c r="BW39" s="127" t="s">
        <v>505</v>
      </c>
      <c r="BX39" s="127" t="s">
        <v>496</v>
      </c>
      <c r="BY39" s="127" t="s">
        <v>507</v>
      </c>
      <c r="BZ39" s="867" t="s">
        <v>486</v>
      </c>
      <c r="CA39" s="425">
        <v>45223.80972222222</v>
      </c>
      <c r="CB39" s="867" t="s">
        <v>498</v>
      </c>
      <c r="CC39" s="95" t="s">
        <v>0</v>
      </c>
      <c r="CD39" s="705"/>
      <c r="CE39" s="705"/>
      <c r="CN39" s="705"/>
      <c r="CO39" s="705"/>
      <c r="CP39" s="705"/>
      <c r="CQ39" s="705"/>
      <c r="CR39" s="705"/>
      <c r="CS39" s="705"/>
      <c r="CT39" s="705"/>
      <c r="CU39" s="705"/>
      <c r="CV39" s="705"/>
      <c r="CW39"/>
      <c r="CX39"/>
      <c r="CY39"/>
      <c r="DA39"/>
      <c r="DB39"/>
      <c r="XFD39" s="875"/>
    </row>
    <row r="40" spans="1:106 16384:16384" ht="15" customHeight="1">
      <c r="A40" s="973"/>
      <c r="B40" s="684">
        <v>38</v>
      </c>
      <c r="C40" s="448">
        <v>1728</v>
      </c>
      <c r="D40" s="127">
        <v>30295505</v>
      </c>
      <c r="E40" s="127" t="s">
        <v>505</v>
      </c>
      <c r="F40" s="127" t="s">
        <v>496</v>
      </c>
      <c r="G40" s="127" t="s">
        <v>507</v>
      </c>
      <c r="H40" s="867" t="s">
        <v>486</v>
      </c>
      <c r="I40" s="425">
        <v>45217.476388888892</v>
      </c>
      <c r="J40" s="867" t="s">
        <v>528</v>
      </c>
      <c r="K40" s="95" t="s">
        <v>0</v>
      </c>
      <c r="L40" s="685">
        <v>45217</v>
      </c>
      <c r="M40" s="686">
        <v>0.47638888888888892</v>
      </c>
      <c r="N40" s="687" t="s">
        <v>528</v>
      </c>
      <c r="O40" s="685">
        <v>45217</v>
      </c>
      <c r="P40" s="686">
        <v>0.47638888888888892</v>
      </c>
      <c r="Q40" s="685"/>
      <c r="R40" s="686"/>
      <c r="S40" s="868"/>
      <c r="T40" s="294">
        <v>45217</v>
      </c>
      <c r="U40" s="775">
        <v>0.48402777777777778</v>
      </c>
      <c r="V40" s="868" t="s">
        <v>528</v>
      </c>
      <c r="W40" s="688">
        <f t="shared" si="0"/>
        <v>7.6388888846850023E-3</v>
      </c>
      <c r="X40" s="689"/>
      <c r="Y40" s="690"/>
      <c r="Z40" s="868"/>
      <c r="AA40" s="691">
        <f t="shared" si="11"/>
        <v>-45217.484027777777</v>
      </c>
      <c r="AB40" s="689"/>
      <c r="AC40" s="690"/>
      <c r="AD40" s="868"/>
      <c r="AE40" s="691">
        <f t="shared" si="12"/>
        <v>0</v>
      </c>
      <c r="AF40" s="689"/>
      <c r="AG40" s="296"/>
      <c r="AH40" s="296"/>
      <c r="AI40" s="687"/>
      <c r="AJ40" s="691">
        <f t="shared" si="13"/>
        <v>-45217.484027777777</v>
      </c>
      <c r="AK40" s="294"/>
      <c r="AL40" s="296"/>
      <c r="AM40" s="868"/>
      <c r="AN40" s="691">
        <f t="shared" si="14"/>
        <v>-45217.484027777777</v>
      </c>
      <c r="AO40" s="294">
        <v>45217</v>
      </c>
      <c r="AP40" s="775">
        <v>0.54375000000000007</v>
      </c>
      <c r="AQ40" s="698">
        <f t="shared" si="5"/>
        <v>5.9722222220443655E-2</v>
      </c>
      <c r="AR40" s="294">
        <v>45217</v>
      </c>
      <c r="AS40" s="775">
        <v>0.80972222222222223</v>
      </c>
      <c r="AT40" s="868" t="s">
        <v>498</v>
      </c>
      <c r="AU40" s="14">
        <f t="shared" si="15"/>
        <v>0.32569444444379769</v>
      </c>
      <c r="AV40" s="701"/>
      <c r="AW40" s="95"/>
      <c r="AX40" s="701" t="s">
        <v>27</v>
      </c>
      <c r="AY40" s="701" t="s">
        <v>29</v>
      </c>
      <c r="AZ40" s="701" t="s">
        <v>1268</v>
      </c>
      <c r="BA40" s="701" t="s">
        <v>1758</v>
      </c>
      <c r="BB40" s="872" t="s">
        <v>1823</v>
      </c>
      <c r="BC40" s="874" t="s">
        <v>1793</v>
      </c>
      <c r="BD40" s="19"/>
      <c r="BE40" s="703" t="s">
        <v>89</v>
      </c>
      <c r="BF40" s="703"/>
      <c r="BR40" s="705"/>
      <c r="BS40" s="705"/>
      <c r="BT40" s="705"/>
      <c r="BU40" s="448">
        <v>1754</v>
      </c>
      <c r="BV40" s="127">
        <v>30294583</v>
      </c>
      <c r="BW40" s="127" t="s">
        <v>505</v>
      </c>
      <c r="BX40" s="127" t="s">
        <v>496</v>
      </c>
      <c r="BY40" s="127" t="s">
        <v>507</v>
      </c>
      <c r="BZ40" s="867" t="s">
        <v>486</v>
      </c>
      <c r="CA40" s="425">
        <v>45224.741666666669</v>
      </c>
      <c r="CB40" s="867" t="s">
        <v>498</v>
      </c>
      <c r="CC40" s="95" t="s">
        <v>0</v>
      </c>
      <c r="CD40" s="705"/>
      <c r="CE40" s="705"/>
      <c r="CN40" s="705"/>
      <c r="CO40" s="705"/>
      <c r="CP40" s="705"/>
      <c r="CQ40" s="705"/>
      <c r="CR40" s="705"/>
      <c r="CS40" s="705"/>
      <c r="CT40" s="705"/>
      <c r="CU40" s="705"/>
      <c r="CV40"/>
      <c r="CW40"/>
      <c r="CX40"/>
      <c r="CY40"/>
      <c r="DA40"/>
      <c r="DB40"/>
    </row>
    <row r="41" spans="1:106 16384:16384" ht="15" customHeight="1">
      <c r="A41" s="973"/>
      <c r="B41" s="684">
        <v>39</v>
      </c>
      <c r="C41" s="444">
        <v>1729</v>
      </c>
      <c r="D41" s="127">
        <v>30062177</v>
      </c>
      <c r="E41" s="127" t="s">
        <v>501</v>
      </c>
      <c r="F41" s="127" t="s">
        <v>496</v>
      </c>
      <c r="G41" s="127" t="s">
        <v>497</v>
      </c>
      <c r="H41" s="867" t="s">
        <v>531</v>
      </c>
      <c r="I41" s="425">
        <v>45217.556944444441</v>
      </c>
      <c r="J41" s="867" t="s">
        <v>498</v>
      </c>
      <c r="K41" s="95" t="s">
        <v>17</v>
      </c>
      <c r="L41" s="685">
        <v>45217</v>
      </c>
      <c r="M41" s="686">
        <v>0.55486111111111114</v>
      </c>
      <c r="N41" s="687" t="s">
        <v>498</v>
      </c>
      <c r="O41" s="685">
        <v>45217</v>
      </c>
      <c r="P41" s="686">
        <v>0.55694444444444446</v>
      </c>
      <c r="Q41" s="685">
        <v>45217</v>
      </c>
      <c r="R41" s="686">
        <v>0.55763888888888891</v>
      </c>
      <c r="S41" s="868" t="s">
        <v>498</v>
      </c>
      <c r="T41" s="294">
        <v>45217</v>
      </c>
      <c r="U41" s="775">
        <v>0.56319444444444444</v>
      </c>
      <c r="V41" s="868" t="s">
        <v>498</v>
      </c>
      <c r="W41" s="688">
        <f t="shared" si="0"/>
        <v>6.2500000058207661E-3</v>
      </c>
      <c r="X41" s="689"/>
      <c r="Y41" s="690"/>
      <c r="Z41" s="868"/>
      <c r="AA41" s="691">
        <f t="shared" si="11"/>
        <v>-45217.563194444447</v>
      </c>
      <c r="AB41" s="689"/>
      <c r="AC41" s="690"/>
      <c r="AD41" s="868"/>
      <c r="AE41" s="691">
        <f t="shared" si="12"/>
        <v>0</v>
      </c>
      <c r="AF41" s="689"/>
      <c r="AG41" s="296"/>
      <c r="AH41" s="296"/>
      <c r="AI41" s="687"/>
      <c r="AJ41" s="691">
        <f t="shared" si="13"/>
        <v>-45217.563194444447</v>
      </c>
      <c r="AK41" s="294"/>
      <c r="AL41" s="296"/>
      <c r="AM41" s="868"/>
      <c r="AN41" s="691">
        <f t="shared" si="14"/>
        <v>-45217.563194444447</v>
      </c>
      <c r="AO41" s="294">
        <v>45217</v>
      </c>
      <c r="AP41" s="775">
        <v>0.8965277777777777</v>
      </c>
      <c r="AQ41" s="698">
        <f t="shared" si="5"/>
        <v>0.33333333332848269</v>
      </c>
      <c r="AR41" s="294">
        <v>45237</v>
      </c>
      <c r="AS41" s="775">
        <v>0.74652777777777779</v>
      </c>
      <c r="AT41" s="868" t="s">
        <v>528</v>
      </c>
      <c r="AU41" s="14">
        <f t="shared" si="15"/>
        <v>20.183333333334303</v>
      </c>
      <c r="AV41" s="701"/>
      <c r="AW41" s="95" t="s">
        <v>1048</v>
      </c>
      <c r="AX41" s="701" t="s">
        <v>9</v>
      </c>
      <c r="AY41" s="701" t="s">
        <v>11</v>
      </c>
      <c r="AZ41" s="701" t="s">
        <v>1788</v>
      </c>
      <c r="BA41" s="701" t="s">
        <v>1789</v>
      </c>
      <c r="BB41" s="872" t="s">
        <v>1824</v>
      </c>
      <c r="BC41" s="874" t="s">
        <v>1825</v>
      </c>
      <c r="BD41" s="19"/>
      <c r="BE41" s="703" t="s">
        <v>89</v>
      </c>
      <c r="BF41" s="703"/>
      <c r="BR41" s="705"/>
      <c r="BS41" s="705"/>
      <c r="BT41" s="705"/>
      <c r="BU41" s="448">
        <v>1755</v>
      </c>
      <c r="BV41" s="127">
        <v>30295669</v>
      </c>
      <c r="BW41" s="127" t="s">
        <v>505</v>
      </c>
      <c r="BX41" s="127" t="s">
        <v>496</v>
      </c>
      <c r="BY41" s="127" t="s">
        <v>507</v>
      </c>
      <c r="BZ41" s="867" t="s">
        <v>486</v>
      </c>
      <c r="CA41" s="425">
        <v>45224.758333333331</v>
      </c>
      <c r="CB41" s="867" t="s">
        <v>498</v>
      </c>
      <c r="CC41" s="95" t="s">
        <v>0</v>
      </c>
      <c r="CD41" s="705"/>
      <c r="CE41" s="705"/>
      <c r="CG41" s="253"/>
      <c r="CH41" s="254"/>
      <c r="CI41" s="46"/>
      <c r="CJ41" s="46"/>
      <c r="CK41" s="46"/>
      <c r="CL41" s="46"/>
      <c r="CM41" s="46"/>
      <c r="CN41" s="705"/>
      <c r="CO41" s="705"/>
      <c r="CP41" s="705"/>
      <c r="CQ41" s="705"/>
      <c r="CR41" s="705"/>
      <c r="CS41" s="705"/>
      <c r="CT41" s="705"/>
      <c r="CU41" s="705"/>
      <c r="CV41"/>
      <c r="CW41"/>
      <c r="CX41"/>
      <c r="DA41"/>
      <c r="DB41"/>
    </row>
    <row r="42" spans="1:106 16384:16384" ht="15" customHeight="1">
      <c r="A42" s="973"/>
      <c r="B42" s="684">
        <v>40</v>
      </c>
      <c r="C42" s="448">
        <v>1730</v>
      </c>
      <c r="D42" s="127">
        <v>30205999</v>
      </c>
      <c r="E42" s="127" t="s">
        <v>505</v>
      </c>
      <c r="F42" s="127" t="s">
        <v>496</v>
      </c>
      <c r="G42" s="127" t="s">
        <v>507</v>
      </c>
      <c r="H42" s="867" t="s">
        <v>657</v>
      </c>
      <c r="I42" s="425">
        <v>45217.65902777778</v>
      </c>
      <c r="J42" s="867" t="s">
        <v>528</v>
      </c>
      <c r="K42" s="95" t="s">
        <v>0</v>
      </c>
      <c r="L42" s="685">
        <v>45217</v>
      </c>
      <c r="M42" s="686">
        <v>0.65902777777777777</v>
      </c>
      <c r="N42" s="687" t="s">
        <v>528</v>
      </c>
      <c r="O42" s="685">
        <v>45217</v>
      </c>
      <c r="P42" s="686">
        <v>0.65902777777777777</v>
      </c>
      <c r="Q42" s="685"/>
      <c r="R42" s="686"/>
      <c r="S42" s="868"/>
      <c r="T42" s="294">
        <v>45217</v>
      </c>
      <c r="U42" s="775">
        <v>0.65902777777777777</v>
      </c>
      <c r="V42" s="868" t="s">
        <v>498</v>
      </c>
      <c r="W42" s="688">
        <f t="shared" si="0"/>
        <v>0</v>
      </c>
      <c r="X42" s="689"/>
      <c r="Y42" s="690"/>
      <c r="Z42" s="868"/>
      <c r="AA42" s="691">
        <f t="shared" si="11"/>
        <v>-45217.65902777778</v>
      </c>
      <c r="AB42" s="689"/>
      <c r="AC42" s="690"/>
      <c r="AD42" s="868"/>
      <c r="AE42" s="691">
        <f t="shared" si="12"/>
        <v>0</v>
      </c>
      <c r="AF42" s="689"/>
      <c r="AG42" s="296"/>
      <c r="AH42" s="296"/>
      <c r="AI42" s="687"/>
      <c r="AJ42" s="691">
        <f t="shared" si="13"/>
        <v>-45217.65902777778</v>
      </c>
      <c r="AK42" s="294"/>
      <c r="AL42" s="296"/>
      <c r="AM42" s="868"/>
      <c r="AN42" s="691">
        <f t="shared" si="14"/>
        <v>-45217.65902777778</v>
      </c>
      <c r="AO42" s="294">
        <v>45217</v>
      </c>
      <c r="AP42" s="775">
        <v>0.69652777777777775</v>
      </c>
      <c r="AQ42" s="698">
        <f t="shared" si="5"/>
        <v>3.7499999998544808E-2</v>
      </c>
      <c r="AR42" s="294">
        <v>45217</v>
      </c>
      <c r="AS42" s="775">
        <v>0.69652777777777775</v>
      </c>
      <c r="AT42" s="868" t="s">
        <v>528</v>
      </c>
      <c r="AU42" s="14">
        <f t="shared" si="15"/>
        <v>3.7499999998544808E-2</v>
      </c>
      <c r="AV42" s="701"/>
      <c r="AW42" s="95"/>
      <c r="AX42" s="701" t="s">
        <v>9</v>
      </c>
      <c r="AY42" s="701" t="s">
        <v>11</v>
      </c>
      <c r="AZ42" s="701" t="s">
        <v>1796</v>
      </c>
      <c r="BA42" s="701" t="s">
        <v>1826</v>
      </c>
      <c r="BB42" s="872" t="s">
        <v>1827</v>
      </c>
      <c r="BC42" s="874" t="s">
        <v>1828</v>
      </c>
      <c r="BD42" s="19"/>
      <c r="BE42" s="703" t="s">
        <v>89</v>
      </c>
      <c r="BF42" s="703"/>
      <c r="BR42" s="705"/>
      <c r="BS42" s="705"/>
      <c r="BT42" s="705"/>
      <c r="BU42" s="448">
        <v>1760</v>
      </c>
      <c r="BV42" s="127">
        <v>30270119</v>
      </c>
      <c r="BW42" s="127" t="s">
        <v>505</v>
      </c>
      <c r="BX42" s="127" t="s">
        <v>496</v>
      </c>
      <c r="BY42" s="127" t="s">
        <v>507</v>
      </c>
      <c r="BZ42" s="867" t="s">
        <v>486</v>
      </c>
      <c r="CA42" s="425">
        <v>45225.502083333333</v>
      </c>
      <c r="CB42" s="867" t="s">
        <v>528</v>
      </c>
      <c r="CC42" s="95" t="s">
        <v>0</v>
      </c>
      <c r="CD42" s="705"/>
      <c r="CE42" s="705"/>
      <c r="CF42" s="253"/>
      <c r="CG42" s="705"/>
      <c r="CH42" s="705"/>
      <c r="CI42" s="705"/>
      <c r="CJ42" s="705"/>
      <c r="CK42" s="705"/>
      <c r="CL42" s="705"/>
      <c r="CM42" s="705"/>
      <c r="CN42" s="705"/>
      <c r="CO42" s="705"/>
      <c r="CP42" s="705"/>
      <c r="CQ42" s="705"/>
      <c r="CR42" s="705"/>
      <c r="CS42" s="705"/>
      <c r="CT42" s="705"/>
      <c r="CU42" s="705"/>
      <c r="CV42"/>
      <c r="CW42"/>
      <c r="CX42"/>
      <c r="DA42"/>
      <c r="DB42"/>
    </row>
    <row r="43" spans="1:106 16384:16384" ht="15" customHeight="1">
      <c r="A43" s="973"/>
      <c r="B43" s="684">
        <v>41</v>
      </c>
      <c r="C43" s="444">
        <v>1731</v>
      </c>
      <c r="D43" s="127">
        <v>30284198</v>
      </c>
      <c r="E43" s="127" t="s">
        <v>505</v>
      </c>
      <c r="F43" s="127" t="s">
        <v>506</v>
      </c>
      <c r="G43" s="127" t="s">
        <v>507</v>
      </c>
      <c r="H43" s="867" t="s">
        <v>487</v>
      </c>
      <c r="I43" s="425">
        <v>45217.824999999997</v>
      </c>
      <c r="J43" s="867" t="s">
        <v>498</v>
      </c>
      <c r="K43" s="95" t="s">
        <v>5</v>
      </c>
      <c r="L43" s="685">
        <v>45217</v>
      </c>
      <c r="M43" s="686">
        <v>0.82500000000000007</v>
      </c>
      <c r="N43" s="687" t="s">
        <v>498</v>
      </c>
      <c r="O43" s="685">
        <v>45217</v>
      </c>
      <c r="P43" s="686">
        <v>0.82500000000000007</v>
      </c>
      <c r="Q43" s="685"/>
      <c r="R43" s="686"/>
      <c r="S43" s="868"/>
      <c r="T43" s="294">
        <v>45218</v>
      </c>
      <c r="U43" s="775">
        <v>0.57638888888888895</v>
      </c>
      <c r="V43" s="868" t="s">
        <v>498</v>
      </c>
      <c r="W43" s="688">
        <f t="shared" si="0"/>
        <v>0.75138888889341615</v>
      </c>
      <c r="X43" s="689">
        <v>45218</v>
      </c>
      <c r="Y43" s="690">
        <v>0.79652777777777783</v>
      </c>
      <c r="Z43" s="868" t="s">
        <v>528</v>
      </c>
      <c r="AA43" s="691">
        <f t="shared" si="11"/>
        <v>0.22013888888614019</v>
      </c>
      <c r="AB43" s="689"/>
      <c r="AC43" s="690"/>
      <c r="AD43" s="868"/>
      <c r="AE43" s="691">
        <f t="shared" si="12"/>
        <v>-45218.796527777777</v>
      </c>
      <c r="AF43" s="689"/>
      <c r="AG43" s="296"/>
      <c r="AH43" s="296"/>
      <c r="AI43" s="687"/>
      <c r="AJ43" s="691">
        <f t="shared" si="13"/>
        <v>-45218.576388888891</v>
      </c>
      <c r="AK43" s="294"/>
      <c r="AL43" s="296"/>
      <c r="AM43" s="868"/>
      <c r="AN43" s="691">
        <f t="shared" si="14"/>
        <v>-45218.576388888891</v>
      </c>
      <c r="AO43" s="294">
        <v>45218</v>
      </c>
      <c r="AP43" s="775">
        <v>0.85486111111111107</v>
      </c>
      <c r="AQ43" s="698">
        <f t="shared" si="5"/>
        <v>0.27847222222044365</v>
      </c>
      <c r="AR43" s="294">
        <v>45220</v>
      </c>
      <c r="AS43" s="775">
        <v>0.45624999999999999</v>
      </c>
      <c r="AT43" s="868" t="s">
        <v>528</v>
      </c>
      <c r="AU43" s="14">
        <f t="shared" si="15"/>
        <v>1.8798611111124046</v>
      </c>
      <c r="AV43" s="701"/>
      <c r="AW43" s="95"/>
      <c r="AX43" s="701" t="s">
        <v>27</v>
      </c>
      <c r="AY43" s="701" t="s">
        <v>29</v>
      </c>
      <c r="AZ43" s="715" t="s">
        <v>1761</v>
      </c>
      <c r="BA43" s="701" t="s">
        <v>1767</v>
      </c>
      <c r="BB43" s="872" t="s">
        <v>1829</v>
      </c>
      <c r="BC43" s="874" t="s">
        <v>1830</v>
      </c>
      <c r="BD43" s="19"/>
      <c r="BE43" s="703" t="s">
        <v>89</v>
      </c>
      <c r="BF43" s="703"/>
      <c r="BR43" s="705"/>
      <c r="BS43" s="705"/>
      <c r="BT43" s="705"/>
      <c r="BU43" s="448">
        <v>1761</v>
      </c>
      <c r="BV43" s="127">
        <v>30271130</v>
      </c>
      <c r="BW43" s="127" t="s">
        <v>505</v>
      </c>
      <c r="BX43" s="127" t="s">
        <v>496</v>
      </c>
      <c r="BY43" s="127" t="s">
        <v>507</v>
      </c>
      <c r="BZ43" s="867" t="s">
        <v>486</v>
      </c>
      <c r="CA43" s="425">
        <v>45225.518750000003</v>
      </c>
      <c r="CB43" s="867" t="s">
        <v>528</v>
      </c>
      <c r="CC43" s="95" t="s">
        <v>0</v>
      </c>
      <c r="CD43" s="705"/>
      <c r="CE43" s="705"/>
      <c r="CF43" s="705"/>
      <c r="CG43" s="705"/>
      <c r="CH43" s="705"/>
      <c r="CI43" s="705"/>
      <c r="CJ43" s="705"/>
      <c r="CK43" s="705"/>
      <c r="CL43" s="705"/>
      <c r="CM43" s="705"/>
      <c r="CN43" s="705"/>
      <c r="CO43" s="705"/>
      <c r="CP43" s="705"/>
      <c r="CQ43" s="705"/>
      <c r="CR43" s="705"/>
      <c r="CS43" s="705"/>
      <c r="CT43" s="705"/>
      <c r="CU43" s="705"/>
      <c r="CV43"/>
      <c r="CW43"/>
      <c r="CX43"/>
    </row>
    <row r="44" spans="1:106 16384:16384" ht="15" customHeight="1">
      <c r="A44" s="973"/>
      <c r="B44" s="684">
        <v>42</v>
      </c>
      <c r="C44" s="448">
        <v>1732</v>
      </c>
      <c r="D44" s="127">
        <v>30205104</v>
      </c>
      <c r="E44" s="127" t="s">
        <v>505</v>
      </c>
      <c r="F44" s="127" t="s">
        <v>496</v>
      </c>
      <c r="G44" s="127" t="s">
        <v>507</v>
      </c>
      <c r="H44" s="867" t="s">
        <v>487</v>
      </c>
      <c r="I44" s="425">
        <v>45217.849305555559</v>
      </c>
      <c r="J44" s="867" t="s">
        <v>498</v>
      </c>
      <c r="K44" s="95" t="s">
        <v>0</v>
      </c>
      <c r="L44" s="685">
        <v>45217</v>
      </c>
      <c r="M44" s="686">
        <v>0.84930555555555554</v>
      </c>
      <c r="N44" s="687" t="s">
        <v>498</v>
      </c>
      <c r="O44" s="685">
        <v>45217</v>
      </c>
      <c r="P44" s="686">
        <v>0.84930555555555554</v>
      </c>
      <c r="Q44" s="685"/>
      <c r="R44" s="686"/>
      <c r="S44" s="868"/>
      <c r="T44" s="294">
        <v>45220</v>
      </c>
      <c r="U44" s="775">
        <v>0.44930555555555557</v>
      </c>
      <c r="V44" s="868" t="s">
        <v>528</v>
      </c>
      <c r="W44" s="688">
        <f t="shared" si="0"/>
        <v>2.5999999999985448</v>
      </c>
      <c r="X44" s="689"/>
      <c r="Y44" s="690"/>
      <c r="Z44" s="868"/>
      <c r="AA44" s="691">
        <f t="shared" si="11"/>
        <v>-45220.449305555558</v>
      </c>
      <c r="AB44" s="689"/>
      <c r="AC44" s="690"/>
      <c r="AD44" s="868"/>
      <c r="AE44" s="691">
        <f t="shared" si="12"/>
        <v>0</v>
      </c>
      <c r="AF44" s="689"/>
      <c r="AG44" s="296"/>
      <c r="AH44" s="296"/>
      <c r="AI44" s="687"/>
      <c r="AJ44" s="691">
        <f t="shared" si="13"/>
        <v>-45220.449305555558</v>
      </c>
      <c r="AK44" s="294"/>
      <c r="AL44" s="296"/>
      <c r="AM44" s="868"/>
      <c r="AN44" s="691">
        <f t="shared" si="14"/>
        <v>-45220.449305555558</v>
      </c>
      <c r="AO44" s="294">
        <v>45220</v>
      </c>
      <c r="AP44" s="775">
        <v>0.45</v>
      </c>
      <c r="AQ44" s="698">
        <f t="shared" si="5"/>
        <v>6.9444443943211809E-4</v>
      </c>
      <c r="AR44" s="294">
        <v>45220</v>
      </c>
      <c r="AS44" s="775">
        <v>0.45</v>
      </c>
      <c r="AT44" s="868" t="s">
        <v>528</v>
      </c>
      <c r="AU44" s="14">
        <f t="shared" si="15"/>
        <v>6.9444443943211809E-4</v>
      </c>
      <c r="AV44" s="701"/>
      <c r="AW44" s="95"/>
      <c r="AX44" s="701" t="s">
        <v>27</v>
      </c>
      <c r="AY44" s="701" t="s">
        <v>29</v>
      </c>
      <c r="AZ44" s="715" t="s">
        <v>1761</v>
      </c>
      <c r="BA44" s="701" t="s">
        <v>1767</v>
      </c>
      <c r="BB44" s="872" t="s">
        <v>1831</v>
      </c>
      <c r="BC44" s="874" t="s">
        <v>1832</v>
      </c>
      <c r="BD44" s="19"/>
      <c r="BE44" s="703" t="s">
        <v>89</v>
      </c>
      <c r="BF44" s="703"/>
      <c r="BR44" s="705"/>
      <c r="BS44" s="705"/>
      <c r="BT44" s="705"/>
      <c r="BU44" s="423">
        <v>1768</v>
      </c>
      <c r="BV44" s="127">
        <v>30209219</v>
      </c>
      <c r="BW44" s="127" t="s">
        <v>505</v>
      </c>
      <c r="BX44" s="127" t="s">
        <v>496</v>
      </c>
      <c r="BY44" s="127" t="s">
        <v>513</v>
      </c>
      <c r="BZ44" s="867" t="s">
        <v>1071</v>
      </c>
      <c r="CA44" s="425">
        <v>45227.713888888888</v>
      </c>
      <c r="CB44" s="867" t="s">
        <v>498</v>
      </c>
      <c r="CC44" s="95" t="s">
        <v>0</v>
      </c>
      <c r="CD44" s="705"/>
      <c r="CE44" s="705"/>
      <c r="CF44" s="705"/>
      <c r="CN44" s="705"/>
      <c r="CO44" s="705"/>
      <c r="CP44" s="705"/>
      <c r="CV44"/>
      <c r="CW44"/>
      <c r="CX44"/>
      <c r="DA44"/>
    </row>
    <row r="45" spans="1:106 16384:16384" ht="15" customHeight="1">
      <c r="A45" s="973">
        <v>4</v>
      </c>
      <c r="B45" s="708">
        <v>43</v>
      </c>
      <c r="C45" s="444">
        <v>1733</v>
      </c>
      <c r="D45" s="127">
        <v>1457341</v>
      </c>
      <c r="E45" s="127" t="s">
        <v>495</v>
      </c>
      <c r="F45" s="127" t="s">
        <v>496</v>
      </c>
      <c r="G45" s="127" t="s">
        <v>497</v>
      </c>
      <c r="H45" s="867" t="s">
        <v>536</v>
      </c>
      <c r="I45" s="425">
        <v>45219.679861111108</v>
      </c>
      <c r="J45" s="867" t="s">
        <v>528</v>
      </c>
      <c r="K45" s="95" t="s">
        <v>17</v>
      </c>
      <c r="L45" s="685">
        <v>45218</v>
      </c>
      <c r="M45" s="686">
        <v>0.80763888888888891</v>
      </c>
      <c r="N45" s="687" t="s">
        <v>528</v>
      </c>
      <c r="O45" s="685">
        <v>45219</v>
      </c>
      <c r="P45" s="686">
        <v>0.67986111111111114</v>
      </c>
      <c r="Q45" s="685">
        <v>45220</v>
      </c>
      <c r="R45" s="686">
        <v>0.7729166666666667</v>
      </c>
      <c r="S45" s="868" t="s">
        <v>528</v>
      </c>
      <c r="T45" s="294">
        <v>45220</v>
      </c>
      <c r="U45" s="775">
        <v>0.82430555555555562</v>
      </c>
      <c r="V45" s="868" t="s">
        <v>528</v>
      </c>
      <c r="W45" s="688">
        <f t="shared" si="0"/>
        <v>1.1444444444496185</v>
      </c>
      <c r="X45" s="689"/>
      <c r="Y45" s="690"/>
      <c r="Z45" s="868"/>
      <c r="AA45" s="691">
        <f t="shared" si="11"/>
        <v>-45220.824305555558</v>
      </c>
      <c r="AB45" s="689"/>
      <c r="AC45" s="690"/>
      <c r="AD45" s="868"/>
      <c r="AE45" s="691">
        <f t="shared" si="12"/>
        <v>0</v>
      </c>
      <c r="AF45" s="689"/>
      <c r="AG45" s="296"/>
      <c r="AH45" s="296"/>
      <c r="AI45" s="687"/>
      <c r="AJ45" s="691">
        <f t="shared" si="13"/>
        <v>-45220.824305555558</v>
      </c>
      <c r="AK45" s="294"/>
      <c r="AL45" s="296"/>
      <c r="AM45" s="868"/>
      <c r="AN45" s="691">
        <f t="shared" si="14"/>
        <v>-45220.824305555558</v>
      </c>
      <c r="AO45" s="294">
        <v>45223</v>
      </c>
      <c r="AP45" s="775">
        <v>0.44513888888888892</v>
      </c>
      <c r="AQ45" s="698">
        <f t="shared" si="5"/>
        <v>2.6208333333343035</v>
      </c>
      <c r="AR45" s="294">
        <v>45237</v>
      </c>
      <c r="AS45" s="775">
        <v>0.69374999999999998</v>
      </c>
      <c r="AT45" s="868" t="s">
        <v>528</v>
      </c>
      <c r="AU45" s="14">
        <f t="shared" si="15"/>
        <v>16.869444444440887</v>
      </c>
      <c r="AV45" s="701"/>
      <c r="AW45" s="95" t="s">
        <v>2175</v>
      </c>
      <c r="AX45" s="701" t="s">
        <v>27</v>
      </c>
      <c r="AY45" s="701" t="s">
        <v>35</v>
      </c>
      <c r="AZ45" s="701" t="s">
        <v>1752</v>
      </c>
      <c r="BA45" s="701" t="s">
        <v>1833</v>
      </c>
      <c r="BB45" s="872" t="s">
        <v>1834</v>
      </c>
      <c r="BC45" s="874" t="s">
        <v>1835</v>
      </c>
      <c r="BD45" s="19"/>
      <c r="BE45" s="703" t="s">
        <v>89</v>
      </c>
      <c r="BF45" s="703"/>
      <c r="BR45" s="705"/>
      <c r="BS45" s="705"/>
      <c r="BT45" s="705"/>
      <c r="BU45" s="448">
        <v>1769</v>
      </c>
      <c r="BV45" s="127">
        <v>30008062</v>
      </c>
      <c r="BW45" s="127" t="s">
        <v>505</v>
      </c>
      <c r="BX45" s="127" t="s">
        <v>496</v>
      </c>
      <c r="BY45" s="127" t="s">
        <v>507</v>
      </c>
      <c r="BZ45" s="867" t="s">
        <v>486</v>
      </c>
      <c r="CA45" s="425">
        <v>45228.377083333333</v>
      </c>
      <c r="CB45" s="867" t="s">
        <v>528</v>
      </c>
      <c r="CC45" s="95" t="s">
        <v>0</v>
      </c>
      <c r="CD45" s="705"/>
      <c r="CE45" s="705"/>
      <c r="CN45" s="705"/>
      <c r="CO45" s="705"/>
      <c r="CP45" s="705"/>
      <c r="CQ45" s="705"/>
      <c r="CR45" s="705"/>
      <c r="CS45" s="705"/>
      <c r="CT45" s="705"/>
      <c r="CU45" s="705"/>
      <c r="CV45"/>
      <c r="CW45"/>
      <c r="CX45"/>
    </row>
    <row r="46" spans="1:106 16384:16384" ht="15" customHeight="1">
      <c r="A46" s="973"/>
      <c r="B46" s="684">
        <v>44</v>
      </c>
      <c r="C46" s="444">
        <v>1737</v>
      </c>
      <c r="D46" s="127">
        <v>1531045</v>
      </c>
      <c r="E46" s="127" t="s">
        <v>495</v>
      </c>
      <c r="F46" s="127" t="s">
        <v>506</v>
      </c>
      <c r="G46" s="127" t="s">
        <v>497</v>
      </c>
      <c r="H46" s="867" t="s">
        <v>474</v>
      </c>
      <c r="I46" s="425">
        <v>45220.876388888886</v>
      </c>
      <c r="J46" s="867" t="s">
        <v>528</v>
      </c>
      <c r="K46" s="95" t="s">
        <v>17</v>
      </c>
      <c r="L46" s="685">
        <v>45220</v>
      </c>
      <c r="M46" s="686">
        <v>0.8340277777777777</v>
      </c>
      <c r="N46" s="687" t="s">
        <v>528</v>
      </c>
      <c r="O46" s="685">
        <v>45220</v>
      </c>
      <c r="P46" s="686">
        <v>0.87638888888888899</v>
      </c>
      <c r="Q46" s="685">
        <v>45223</v>
      </c>
      <c r="R46" s="686">
        <v>0.48333333333333334</v>
      </c>
      <c r="S46" s="868" t="s">
        <v>528</v>
      </c>
      <c r="T46" s="294">
        <v>45223</v>
      </c>
      <c r="U46" s="775">
        <v>0.48541666666666666</v>
      </c>
      <c r="V46" s="868" t="s">
        <v>528</v>
      </c>
      <c r="W46" s="688">
        <f t="shared" si="0"/>
        <v>2.6090277777839219</v>
      </c>
      <c r="X46" s="689">
        <v>45223</v>
      </c>
      <c r="Y46" s="690">
        <v>0.78680555555555554</v>
      </c>
      <c r="Z46" s="868" t="s">
        <v>498</v>
      </c>
      <c r="AA46" s="691">
        <f t="shared" si="11"/>
        <v>0.30138888888905058</v>
      </c>
      <c r="AB46" s="689"/>
      <c r="AC46" s="690"/>
      <c r="AD46" s="868"/>
      <c r="AE46" s="691">
        <f t="shared" si="12"/>
        <v>-45223.786805555559</v>
      </c>
      <c r="AF46" s="689"/>
      <c r="AG46" s="296"/>
      <c r="AH46" s="296"/>
      <c r="AI46" s="687"/>
      <c r="AJ46" s="691">
        <f t="shared" si="13"/>
        <v>-45223.48541666667</v>
      </c>
      <c r="AK46" s="294"/>
      <c r="AL46" s="296"/>
      <c r="AM46" s="868"/>
      <c r="AN46" s="691">
        <f t="shared" si="14"/>
        <v>-45223.48541666667</v>
      </c>
      <c r="AO46" s="294">
        <v>45230</v>
      </c>
      <c r="AP46" s="775">
        <v>0.47638888888888892</v>
      </c>
      <c r="AQ46" s="698">
        <f t="shared" si="5"/>
        <v>6.9909722222218988</v>
      </c>
      <c r="AR46" s="294">
        <v>45232</v>
      </c>
      <c r="AS46" s="775">
        <v>0.5180555555555556</v>
      </c>
      <c r="AT46" s="868" t="s">
        <v>528</v>
      </c>
      <c r="AU46" s="14">
        <f t="shared" si="15"/>
        <v>9.0326388888861402</v>
      </c>
      <c r="AV46" s="701"/>
      <c r="AW46" s="95"/>
      <c r="AX46" s="701" t="s">
        <v>9</v>
      </c>
      <c r="AY46" s="701" t="s">
        <v>11</v>
      </c>
      <c r="AZ46" s="701" t="s">
        <v>1836</v>
      </c>
      <c r="BA46" s="701" t="s">
        <v>1837</v>
      </c>
      <c r="BB46" s="872" t="s">
        <v>1838</v>
      </c>
      <c r="BC46" s="874" t="s">
        <v>1839</v>
      </c>
      <c r="BD46" s="19"/>
      <c r="BE46" s="703" t="s">
        <v>89</v>
      </c>
      <c r="BF46" s="703"/>
      <c r="BR46" s="705"/>
      <c r="BS46" s="705"/>
      <c r="BT46" s="705"/>
      <c r="BU46" s="448">
        <v>1770</v>
      </c>
      <c r="BV46" s="127">
        <v>30074587</v>
      </c>
      <c r="BW46" s="127" t="s">
        <v>505</v>
      </c>
      <c r="BX46" s="127" t="s">
        <v>496</v>
      </c>
      <c r="BY46" s="127" t="s">
        <v>513</v>
      </c>
      <c r="BZ46" s="867" t="s">
        <v>1071</v>
      </c>
      <c r="CA46" s="425">
        <v>45228.57708333333</v>
      </c>
      <c r="CB46" s="867" t="s">
        <v>528</v>
      </c>
      <c r="CC46" s="95" t="s">
        <v>0</v>
      </c>
      <c r="CD46" s="705"/>
      <c r="CE46" s="705"/>
      <c r="CN46" s="705"/>
      <c r="CO46" s="705"/>
      <c r="CP46" s="705"/>
      <c r="CQ46" s="705"/>
      <c r="CR46" s="705"/>
      <c r="CS46" s="705"/>
      <c r="CT46" s="705"/>
      <c r="CU46" s="705"/>
      <c r="CV46" s="705"/>
      <c r="CW46" s="705"/>
      <c r="CX46" s="705"/>
      <c r="DA46"/>
      <c r="DB46"/>
    </row>
    <row r="47" spans="1:106 16384:16384" ht="15" customHeight="1">
      <c r="A47" s="973"/>
      <c r="B47" s="708">
        <v>45</v>
      </c>
      <c r="C47" s="423">
        <v>1740</v>
      </c>
      <c r="D47" s="127">
        <v>30147982</v>
      </c>
      <c r="E47" s="127" t="s">
        <v>501</v>
      </c>
      <c r="F47" s="127" t="s">
        <v>506</v>
      </c>
      <c r="G47" s="127" t="s">
        <v>497</v>
      </c>
      <c r="H47" s="867" t="s">
        <v>474</v>
      </c>
      <c r="I47" s="425">
        <v>45221.540972222225</v>
      </c>
      <c r="J47" s="867" t="s">
        <v>528</v>
      </c>
      <c r="K47" s="95" t="s">
        <v>8</v>
      </c>
      <c r="L47" s="685">
        <v>45221</v>
      </c>
      <c r="M47" s="686">
        <v>0.53541666666666665</v>
      </c>
      <c r="N47" s="687" t="s">
        <v>528</v>
      </c>
      <c r="O47" s="685">
        <v>45221</v>
      </c>
      <c r="P47" s="686">
        <v>0.54097222222222219</v>
      </c>
      <c r="Q47" s="685">
        <v>45223</v>
      </c>
      <c r="R47" s="686">
        <v>0.48472222222222222</v>
      </c>
      <c r="S47" s="868" t="s">
        <v>528</v>
      </c>
      <c r="T47" s="294">
        <v>45223</v>
      </c>
      <c r="U47" s="775">
        <v>0.48541666666666666</v>
      </c>
      <c r="V47" s="868" t="s">
        <v>528</v>
      </c>
      <c r="W47" s="688">
        <f t="shared" si="0"/>
        <v>1.9444444444452529</v>
      </c>
      <c r="X47" s="689"/>
      <c r="Y47" s="690"/>
      <c r="Z47" s="868"/>
      <c r="AA47" s="691">
        <f t="shared" si="11"/>
        <v>-45223.48541666667</v>
      </c>
      <c r="AB47" s="689"/>
      <c r="AC47" s="690"/>
      <c r="AD47" s="868"/>
      <c r="AE47" s="691">
        <f t="shared" si="12"/>
        <v>0</v>
      </c>
      <c r="AF47" s="689"/>
      <c r="AG47" s="296"/>
      <c r="AH47" s="296"/>
      <c r="AI47" s="687"/>
      <c r="AJ47" s="691">
        <f t="shared" si="13"/>
        <v>-45223.48541666667</v>
      </c>
      <c r="AK47" s="294"/>
      <c r="AL47" s="296"/>
      <c r="AM47" s="868"/>
      <c r="AN47" s="691">
        <f t="shared" si="14"/>
        <v>-45223.48541666667</v>
      </c>
      <c r="AO47" s="294">
        <v>45223</v>
      </c>
      <c r="AP47" s="775">
        <v>0.86249999999999993</v>
      </c>
      <c r="AQ47" s="698">
        <f t="shared" si="5"/>
        <v>0.37708333333284827</v>
      </c>
      <c r="AR47" s="294">
        <v>45225</v>
      </c>
      <c r="AS47" s="775">
        <v>0.53611111111111109</v>
      </c>
      <c r="AT47" s="868" t="s">
        <v>528</v>
      </c>
      <c r="AU47" s="14">
        <f t="shared" si="15"/>
        <v>2.0506944444423425</v>
      </c>
      <c r="AV47" s="701"/>
      <c r="AW47" s="95"/>
      <c r="AX47" s="701" t="s">
        <v>9</v>
      </c>
      <c r="AY47" s="701" t="s">
        <v>11</v>
      </c>
      <c r="AZ47" s="701" t="s">
        <v>1836</v>
      </c>
      <c r="BA47" s="701" t="s">
        <v>1837</v>
      </c>
      <c r="BB47" s="872" t="s">
        <v>1838</v>
      </c>
      <c r="BC47" s="874" t="s">
        <v>1838</v>
      </c>
      <c r="BD47" s="19"/>
      <c r="BE47" s="703" t="s">
        <v>89</v>
      </c>
      <c r="BF47" s="703"/>
      <c r="BR47" s="705"/>
      <c r="BS47" s="705"/>
      <c r="BT47" s="705"/>
      <c r="BU47" s="444">
        <v>1772</v>
      </c>
      <c r="BV47" s="127">
        <v>1545711</v>
      </c>
      <c r="BW47" s="127" t="s">
        <v>505</v>
      </c>
      <c r="BX47" s="127" t="s">
        <v>496</v>
      </c>
      <c r="BY47" s="127" t="s">
        <v>507</v>
      </c>
      <c r="BZ47" s="867" t="s">
        <v>482</v>
      </c>
      <c r="CA47" s="425">
        <v>45229.488888888889</v>
      </c>
      <c r="CB47" s="867" t="s">
        <v>528</v>
      </c>
      <c r="CC47" s="95" t="s">
        <v>0</v>
      </c>
      <c r="CD47" s="705"/>
      <c r="CE47" s="705"/>
      <c r="CN47" s="705"/>
      <c r="CO47" s="705"/>
      <c r="CP47" s="705"/>
      <c r="CQ47" s="705"/>
      <c r="CR47" s="705"/>
      <c r="CS47" s="705"/>
      <c r="CT47" s="705"/>
      <c r="CU47" s="705"/>
      <c r="CV47" s="705"/>
      <c r="CW47" s="705"/>
      <c r="CX47" s="705"/>
      <c r="DA47"/>
      <c r="DB47"/>
    </row>
    <row r="48" spans="1:106 16384:16384" ht="15" customHeight="1">
      <c r="A48" s="973"/>
      <c r="B48" s="684">
        <v>46</v>
      </c>
      <c r="C48" s="448">
        <v>1741</v>
      </c>
      <c r="D48" s="127">
        <v>30138347</v>
      </c>
      <c r="E48" s="127" t="s">
        <v>505</v>
      </c>
      <c r="F48" s="127" t="s">
        <v>496</v>
      </c>
      <c r="G48" s="127" t="s">
        <v>507</v>
      </c>
      <c r="H48" s="867" t="s">
        <v>482</v>
      </c>
      <c r="I48" s="425">
        <v>45222.418055555558</v>
      </c>
      <c r="J48" s="867" t="s">
        <v>528</v>
      </c>
      <c r="K48" s="95" t="s">
        <v>0</v>
      </c>
      <c r="L48" s="685">
        <v>45222</v>
      </c>
      <c r="M48" s="686">
        <v>0.41805555555555557</v>
      </c>
      <c r="N48" s="687" t="s">
        <v>528</v>
      </c>
      <c r="O48" s="685">
        <v>45222</v>
      </c>
      <c r="P48" s="686">
        <v>0.41805555555555557</v>
      </c>
      <c r="Q48" s="685"/>
      <c r="R48" s="686"/>
      <c r="S48" s="868"/>
      <c r="T48" s="294">
        <v>45222</v>
      </c>
      <c r="U48" s="775">
        <v>0.42152777777777778</v>
      </c>
      <c r="V48" s="868" t="s">
        <v>528</v>
      </c>
      <c r="W48" s="688">
        <f t="shared" si="0"/>
        <v>3.4722222189884633E-3</v>
      </c>
      <c r="X48" s="689"/>
      <c r="Y48" s="690"/>
      <c r="Z48" s="868"/>
      <c r="AA48" s="691">
        <f t="shared" si="11"/>
        <v>-45222.421527777777</v>
      </c>
      <c r="AB48" s="689"/>
      <c r="AC48" s="690"/>
      <c r="AD48" s="868"/>
      <c r="AE48" s="691">
        <f t="shared" si="12"/>
        <v>0</v>
      </c>
      <c r="AF48" s="689"/>
      <c r="AG48" s="296"/>
      <c r="AH48" s="296"/>
      <c r="AI48" s="687"/>
      <c r="AJ48" s="691">
        <f t="shared" si="13"/>
        <v>-45222.421527777777</v>
      </c>
      <c r="AK48" s="294"/>
      <c r="AL48" s="296"/>
      <c r="AM48" s="868"/>
      <c r="AN48" s="691">
        <f t="shared" si="14"/>
        <v>-45222.421527777777</v>
      </c>
      <c r="AO48" s="294">
        <v>45222</v>
      </c>
      <c r="AP48" s="775">
        <v>0.4291666666666667</v>
      </c>
      <c r="AQ48" s="698">
        <f t="shared" si="5"/>
        <v>7.6388888919609599E-3</v>
      </c>
      <c r="AR48" s="294">
        <v>45222</v>
      </c>
      <c r="AS48" s="775">
        <v>0.66527777777777775</v>
      </c>
      <c r="AT48" s="868" t="s">
        <v>528</v>
      </c>
      <c r="AU48" s="14">
        <f t="shared" si="15"/>
        <v>0.24375000000145519</v>
      </c>
      <c r="AV48" s="701"/>
      <c r="AW48" s="95"/>
      <c r="AX48" s="701" t="s">
        <v>9</v>
      </c>
      <c r="AY48" s="701" t="s">
        <v>11</v>
      </c>
      <c r="AZ48" s="701" t="s">
        <v>1737</v>
      </c>
      <c r="BA48" s="701" t="s">
        <v>1738</v>
      </c>
      <c r="BB48" s="872" t="s">
        <v>1840</v>
      </c>
      <c r="BC48" s="874" t="s">
        <v>1841</v>
      </c>
      <c r="BD48" s="19"/>
      <c r="BE48" s="703" t="s">
        <v>89</v>
      </c>
      <c r="BF48" s="703"/>
      <c r="BR48" s="705"/>
      <c r="BS48" s="705"/>
      <c r="BT48" s="705"/>
      <c r="BU48" s="423">
        <v>1779</v>
      </c>
      <c r="BV48" s="127">
        <v>1800379</v>
      </c>
      <c r="BW48" s="127" t="s">
        <v>505</v>
      </c>
      <c r="BX48" s="127" t="s">
        <v>496</v>
      </c>
      <c r="BY48" s="127" t="s">
        <v>497</v>
      </c>
      <c r="BZ48" s="867" t="s">
        <v>534</v>
      </c>
      <c r="CA48" s="425">
        <v>45230.467361111114</v>
      </c>
      <c r="CB48" s="867" t="s">
        <v>528</v>
      </c>
      <c r="CC48" s="95" t="s">
        <v>0</v>
      </c>
      <c r="CD48" s="705"/>
      <c r="CE48" s="705"/>
      <c r="CN48" s="705"/>
      <c r="CO48" s="705"/>
      <c r="CP48" s="705"/>
      <c r="CQ48" s="705"/>
      <c r="CR48" s="705"/>
      <c r="CS48" s="705"/>
      <c r="CT48" s="705"/>
      <c r="CU48" s="705"/>
      <c r="CV48" s="705"/>
      <c r="CW48" s="705"/>
      <c r="CX48" s="705"/>
      <c r="CY48"/>
      <c r="CZ48" s="724"/>
      <c r="DA48"/>
      <c r="DB48"/>
    </row>
    <row r="49" spans="1:106" ht="15" customHeight="1">
      <c r="A49" s="973"/>
      <c r="B49" s="684">
        <v>47</v>
      </c>
      <c r="C49" s="423">
        <v>1744</v>
      </c>
      <c r="D49" s="127">
        <v>30295570</v>
      </c>
      <c r="E49" s="127" t="s">
        <v>505</v>
      </c>
      <c r="F49" s="127" t="s">
        <v>496</v>
      </c>
      <c r="G49" s="127" t="s">
        <v>507</v>
      </c>
      <c r="H49" s="867" t="s">
        <v>486</v>
      </c>
      <c r="I49" s="425">
        <v>45222.804166666669</v>
      </c>
      <c r="J49" s="867" t="s">
        <v>498</v>
      </c>
      <c r="K49" s="95" t="s">
        <v>0</v>
      </c>
      <c r="L49" s="685">
        <v>45222</v>
      </c>
      <c r="M49" s="686">
        <v>0.8041666666666667</v>
      </c>
      <c r="N49" s="687" t="s">
        <v>498</v>
      </c>
      <c r="O49" s="685">
        <v>45222</v>
      </c>
      <c r="P49" s="686">
        <v>0.8041666666666667</v>
      </c>
      <c r="Q49" s="685"/>
      <c r="R49" s="686"/>
      <c r="S49" s="868"/>
      <c r="T49" s="294">
        <v>45222</v>
      </c>
      <c r="U49" s="775">
        <v>0.80833333333333324</v>
      </c>
      <c r="V49" s="868" t="s">
        <v>498</v>
      </c>
      <c r="W49" s="688">
        <f t="shared" si="0"/>
        <v>4.166666665696539E-3</v>
      </c>
      <c r="X49" s="689"/>
      <c r="Y49" s="690"/>
      <c r="Z49" s="868"/>
      <c r="AA49" s="691">
        <f t="shared" si="11"/>
        <v>-45222.808333333334</v>
      </c>
      <c r="AB49" s="689"/>
      <c r="AC49" s="690"/>
      <c r="AD49" s="868"/>
      <c r="AE49" s="691">
        <f t="shared" si="12"/>
        <v>0</v>
      </c>
      <c r="AF49" s="689"/>
      <c r="AG49" s="296"/>
      <c r="AH49" s="296"/>
      <c r="AI49" s="687"/>
      <c r="AJ49" s="691">
        <f t="shared" si="13"/>
        <v>-45222.808333333334</v>
      </c>
      <c r="AK49" s="294"/>
      <c r="AL49" s="296"/>
      <c r="AM49" s="868"/>
      <c r="AN49" s="691">
        <f t="shared" si="14"/>
        <v>-45222.808333333334</v>
      </c>
      <c r="AO49" s="294">
        <v>45222</v>
      </c>
      <c r="AP49" s="775">
        <v>0.85972222222222217</v>
      </c>
      <c r="AQ49" s="698">
        <f t="shared" si="5"/>
        <v>5.1388888889050577E-2</v>
      </c>
      <c r="AR49" s="294">
        <v>45223</v>
      </c>
      <c r="AS49" s="775">
        <v>0.80555555555555547</v>
      </c>
      <c r="AT49" s="868" t="s">
        <v>498</v>
      </c>
      <c r="AU49" s="14">
        <f t="shared" si="15"/>
        <v>0.99722222222044365</v>
      </c>
      <c r="AV49" s="701"/>
      <c r="AW49" s="95"/>
      <c r="AX49" s="701" t="s">
        <v>27</v>
      </c>
      <c r="AY49" s="701" t="s">
        <v>29</v>
      </c>
      <c r="AZ49" s="701" t="s">
        <v>1268</v>
      </c>
      <c r="BA49" s="701" t="s">
        <v>1758</v>
      </c>
      <c r="BB49" s="872" t="s">
        <v>1842</v>
      </c>
      <c r="BC49" s="874" t="s">
        <v>1843</v>
      </c>
      <c r="BD49" s="19"/>
      <c r="BE49" s="703" t="s">
        <v>89</v>
      </c>
      <c r="BF49" s="703"/>
      <c r="BR49" s="705"/>
      <c r="BS49" s="705"/>
      <c r="BT49" s="705"/>
      <c r="BU49" s="444">
        <v>1780</v>
      </c>
      <c r="BV49" s="127">
        <v>30128877</v>
      </c>
      <c r="BW49" s="127" t="s">
        <v>505</v>
      </c>
      <c r="BX49" s="127" t="s">
        <v>506</v>
      </c>
      <c r="BY49" s="127" t="s">
        <v>517</v>
      </c>
      <c r="BZ49" s="867" t="s">
        <v>521</v>
      </c>
      <c r="CA49" s="425">
        <v>45230.674305555556</v>
      </c>
      <c r="CB49" s="867" t="s">
        <v>498</v>
      </c>
      <c r="CC49" s="95" t="s">
        <v>5</v>
      </c>
      <c r="CD49" s="705"/>
      <c r="CE49" s="705"/>
      <c r="CN49" s="705"/>
      <c r="CO49" s="705"/>
      <c r="CP49" s="705"/>
      <c r="CQ49" s="705"/>
      <c r="CR49" s="705"/>
      <c r="CS49" s="705"/>
      <c r="CT49" s="705"/>
      <c r="CU49" s="705"/>
      <c r="CV49" s="705"/>
      <c r="CW49" s="705"/>
      <c r="CX49" s="705"/>
      <c r="CY49" s="44"/>
      <c r="CZ49" s="44"/>
      <c r="DA49"/>
      <c r="DB49"/>
    </row>
    <row r="50" spans="1:106" ht="15" customHeight="1">
      <c r="A50" s="973"/>
      <c r="B50" s="684">
        <v>48</v>
      </c>
      <c r="C50" s="444">
        <v>1745</v>
      </c>
      <c r="D50" s="127">
        <v>30038485</v>
      </c>
      <c r="E50" s="127" t="s">
        <v>505</v>
      </c>
      <c r="F50" s="127" t="s">
        <v>496</v>
      </c>
      <c r="G50" s="127" t="s">
        <v>513</v>
      </c>
      <c r="H50" s="867" t="s">
        <v>1071</v>
      </c>
      <c r="I50" s="425">
        <v>45222.808333333334</v>
      </c>
      <c r="J50" s="867" t="s">
        <v>498</v>
      </c>
      <c r="K50" s="95" t="s">
        <v>5</v>
      </c>
      <c r="L50" s="685">
        <v>45222</v>
      </c>
      <c r="M50" s="686">
        <v>0.80833333333333324</v>
      </c>
      <c r="N50" s="687" t="s">
        <v>498</v>
      </c>
      <c r="O50" s="685">
        <v>45222</v>
      </c>
      <c r="P50" s="686">
        <v>0.80833333333333324</v>
      </c>
      <c r="Q50" s="685"/>
      <c r="R50" s="686"/>
      <c r="S50" s="868"/>
      <c r="T50" s="294">
        <v>45222</v>
      </c>
      <c r="U50" s="775">
        <v>0.82430555555555562</v>
      </c>
      <c r="V50" s="868" t="s">
        <v>498</v>
      </c>
      <c r="W50" s="688">
        <f t="shared" si="0"/>
        <v>1.5972222223354038E-2</v>
      </c>
      <c r="X50" s="689">
        <v>45223</v>
      </c>
      <c r="Y50" s="690">
        <v>0.83124999999999993</v>
      </c>
      <c r="Z50" s="868" t="s">
        <v>498</v>
      </c>
      <c r="AA50" s="691">
        <f t="shared" si="11"/>
        <v>1.0069444444452529</v>
      </c>
      <c r="AB50" s="689"/>
      <c r="AC50" s="690"/>
      <c r="AD50" s="868"/>
      <c r="AE50" s="691">
        <f t="shared" si="12"/>
        <v>-45223.831250000003</v>
      </c>
      <c r="AF50" s="689"/>
      <c r="AG50" s="296"/>
      <c r="AH50" s="296"/>
      <c r="AI50" s="687"/>
      <c r="AJ50" s="691">
        <f t="shared" si="13"/>
        <v>-45222.824305555558</v>
      </c>
      <c r="AK50" s="294"/>
      <c r="AL50" s="296"/>
      <c r="AM50" s="868"/>
      <c r="AN50" s="691">
        <f t="shared" si="14"/>
        <v>-45222.824305555558</v>
      </c>
      <c r="AO50" s="294">
        <v>45224</v>
      </c>
      <c r="AP50" s="775">
        <v>0.55555555555555558</v>
      </c>
      <c r="AQ50" s="698">
        <f t="shared" si="5"/>
        <v>1.7312499999970896</v>
      </c>
      <c r="AR50" s="294">
        <v>45224</v>
      </c>
      <c r="AS50" s="775">
        <v>0.76527777777777783</v>
      </c>
      <c r="AT50" s="868" t="s">
        <v>498</v>
      </c>
      <c r="AU50" s="14">
        <f t="shared" si="15"/>
        <v>1.9409722222189885</v>
      </c>
      <c r="AV50" s="701"/>
      <c r="AW50" s="95"/>
      <c r="AX50" s="701" t="s">
        <v>9</v>
      </c>
      <c r="AY50" s="701" t="s">
        <v>20</v>
      </c>
      <c r="AZ50" s="715" t="s">
        <v>1804</v>
      </c>
      <c r="BA50" s="701" t="s">
        <v>1805</v>
      </c>
      <c r="BB50" s="872" t="s">
        <v>1844</v>
      </c>
      <c r="BC50" s="874" t="s">
        <v>1845</v>
      </c>
      <c r="BD50" s="19"/>
      <c r="BE50" s="703" t="s">
        <v>89</v>
      </c>
      <c r="BF50" s="703"/>
      <c r="BR50" s="705"/>
      <c r="BS50" s="705"/>
      <c r="BT50" s="705"/>
      <c r="BU50" s="448">
        <v>1781</v>
      </c>
      <c r="BV50" s="127">
        <v>1036632741</v>
      </c>
      <c r="BW50" s="127" t="s">
        <v>505</v>
      </c>
      <c r="BX50" s="127" t="s">
        <v>496</v>
      </c>
      <c r="BY50" s="127" t="s">
        <v>507</v>
      </c>
      <c r="BZ50" s="867" t="s">
        <v>657</v>
      </c>
      <c r="CA50" s="425">
        <v>45230.71597222222</v>
      </c>
      <c r="CB50" s="867" t="s">
        <v>498</v>
      </c>
      <c r="CC50" s="95" t="s">
        <v>0</v>
      </c>
      <c r="CD50" s="705"/>
      <c r="CE50" s="705"/>
      <c r="CN50" s="705"/>
      <c r="CO50" s="705"/>
      <c r="CP50" s="705"/>
      <c r="CQ50" s="705"/>
      <c r="CR50" s="705"/>
      <c r="CS50" s="705"/>
      <c r="CT50" s="705"/>
      <c r="CU50" s="705"/>
      <c r="CV50" s="705"/>
      <c r="CW50" s="705"/>
      <c r="CX50" s="705"/>
      <c r="CY50" s="44"/>
      <c r="CZ50" s="44"/>
      <c r="DA50"/>
      <c r="DB50"/>
    </row>
    <row r="51" spans="1:106" ht="17.25" customHeight="1">
      <c r="A51" s="973"/>
      <c r="B51" s="684">
        <v>49</v>
      </c>
      <c r="C51" s="423">
        <v>1749</v>
      </c>
      <c r="D51" s="127">
        <v>30296416</v>
      </c>
      <c r="E51" s="127" t="s">
        <v>505</v>
      </c>
      <c r="F51" s="127" t="s">
        <v>496</v>
      </c>
      <c r="G51" s="127" t="s">
        <v>507</v>
      </c>
      <c r="H51" s="867" t="s">
        <v>486</v>
      </c>
      <c r="I51" s="425">
        <v>45223.486111111109</v>
      </c>
      <c r="J51" s="867" t="s">
        <v>528</v>
      </c>
      <c r="K51" s="95" t="s">
        <v>0</v>
      </c>
      <c r="L51" s="685">
        <v>45223</v>
      </c>
      <c r="M51" s="686">
        <v>0.4861111111111111</v>
      </c>
      <c r="N51" s="687" t="s">
        <v>528</v>
      </c>
      <c r="O51" s="685">
        <v>45223</v>
      </c>
      <c r="P51" s="686">
        <v>0.4861111111111111</v>
      </c>
      <c r="Q51" s="685"/>
      <c r="R51" s="686"/>
      <c r="S51" s="868"/>
      <c r="T51" s="294">
        <v>45223</v>
      </c>
      <c r="U51" s="775">
        <v>0.58888888888888891</v>
      </c>
      <c r="V51" s="868" t="s">
        <v>528</v>
      </c>
      <c r="W51" s="688">
        <f t="shared" si="0"/>
        <v>0.10277777777810115</v>
      </c>
      <c r="X51" s="689"/>
      <c r="Y51" s="690"/>
      <c r="Z51" s="868"/>
      <c r="AA51" s="691">
        <f t="shared" si="11"/>
        <v>-45223.588888888888</v>
      </c>
      <c r="AB51" s="689"/>
      <c r="AC51" s="690"/>
      <c r="AD51" s="868"/>
      <c r="AE51" s="691">
        <f t="shared" si="12"/>
        <v>0</v>
      </c>
      <c r="AF51" s="689"/>
      <c r="AG51" s="296"/>
      <c r="AH51" s="296"/>
      <c r="AI51" s="687"/>
      <c r="AJ51" s="691">
        <f t="shared" si="13"/>
        <v>-45223.588888888888</v>
      </c>
      <c r="AK51" s="294"/>
      <c r="AL51" s="296"/>
      <c r="AM51" s="868"/>
      <c r="AN51" s="691">
        <f t="shared" si="14"/>
        <v>-45223.588888888888</v>
      </c>
      <c r="AO51" s="294">
        <v>45223</v>
      </c>
      <c r="AP51" s="775">
        <v>0.63472222222222219</v>
      </c>
      <c r="AQ51" s="698">
        <f t="shared" si="5"/>
        <v>4.5833333337213844E-2</v>
      </c>
      <c r="AR51" s="294">
        <v>45224</v>
      </c>
      <c r="AS51" s="775">
        <v>0.40486111111111112</v>
      </c>
      <c r="AT51" s="868" t="s">
        <v>498</v>
      </c>
      <c r="AU51" s="14">
        <f t="shared" si="15"/>
        <v>0.81597222222626442</v>
      </c>
      <c r="AV51" s="701"/>
      <c r="AW51" s="95"/>
      <c r="AX51" s="701" t="s">
        <v>27</v>
      </c>
      <c r="AY51" s="701" t="s">
        <v>29</v>
      </c>
      <c r="AZ51" s="701" t="s">
        <v>1268</v>
      </c>
      <c r="BA51" s="701" t="s">
        <v>1758</v>
      </c>
      <c r="BB51" s="872" t="s">
        <v>1846</v>
      </c>
      <c r="BC51" s="874" t="s">
        <v>1847</v>
      </c>
      <c r="BD51" s="19"/>
      <c r="BE51" s="703" t="s">
        <v>89</v>
      </c>
      <c r="BF51" s="703"/>
      <c r="BR51" s="705"/>
      <c r="BS51" s="705"/>
      <c r="BT51" s="705"/>
      <c r="CC51" s="705"/>
      <c r="CD51" s="705"/>
      <c r="CE51" s="705"/>
      <c r="CN51" s="705"/>
      <c r="CO51" s="705"/>
      <c r="CP51" s="705"/>
      <c r="CQ51" s="705"/>
      <c r="CR51" s="705"/>
      <c r="CS51" s="705"/>
      <c r="CT51" s="705"/>
      <c r="CU51" s="705"/>
      <c r="CV51" s="705"/>
      <c r="CW51" s="705"/>
      <c r="CX51" s="705"/>
      <c r="CY51" s="44"/>
      <c r="CZ51" s="44"/>
      <c r="DA51"/>
      <c r="DB51"/>
    </row>
    <row r="52" spans="1:106" ht="15" customHeight="1">
      <c r="A52" s="973"/>
      <c r="B52" s="684">
        <v>50</v>
      </c>
      <c r="C52" s="444">
        <v>1750</v>
      </c>
      <c r="D52" s="127">
        <v>30275738</v>
      </c>
      <c r="E52" s="127" t="s">
        <v>505</v>
      </c>
      <c r="F52" s="127" t="s">
        <v>506</v>
      </c>
      <c r="G52" s="127" t="s">
        <v>507</v>
      </c>
      <c r="H52" s="867" t="s">
        <v>482</v>
      </c>
      <c r="I52" s="425">
        <v>45223.588888888888</v>
      </c>
      <c r="J52" s="867" t="s">
        <v>528</v>
      </c>
      <c r="K52" s="95" t="s">
        <v>5</v>
      </c>
      <c r="L52" s="685">
        <v>45223</v>
      </c>
      <c r="M52" s="686">
        <v>0.58888888888888891</v>
      </c>
      <c r="N52" s="687" t="s">
        <v>528</v>
      </c>
      <c r="O52" s="685">
        <v>45223</v>
      </c>
      <c r="P52" s="686">
        <v>0.58888888888888891</v>
      </c>
      <c r="Q52" s="685"/>
      <c r="R52" s="686"/>
      <c r="S52" s="868"/>
      <c r="T52" s="294">
        <v>45223</v>
      </c>
      <c r="U52" s="775">
        <v>0.59652777777777777</v>
      </c>
      <c r="V52" s="868" t="s">
        <v>528</v>
      </c>
      <c r="W52" s="688">
        <f t="shared" si="0"/>
        <v>7.6388888919609599E-3</v>
      </c>
      <c r="X52" s="689">
        <v>45224</v>
      </c>
      <c r="Y52" s="690">
        <v>0.41736111111111113</v>
      </c>
      <c r="Z52" s="868" t="s">
        <v>498</v>
      </c>
      <c r="AA52" s="691">
        <f t="shared" si="11"/>
        <v>0.82083333333139308</v>
      </c>
      <c r="AB52" s="689"/>
      <c r="AC52" s="690"/>
      <c r="AD52" s="868"/>
      <c r="AE52" s="691">
        <f t="shared" si="12"/>
        <v>-45224.417361111111</v>
      </c>
      <c r="AF52" s="689"/>
      <c r="AG52" s="296"/>
      <c r="AH52" s="296"/>
      <c r="AI52" s="687"/>
      <c r="AJ52" s="691">
        <f t="shared" si="13"/>
        <v>-45223.59652777778</v>
      </c>
      <c r="AK52" s="294"/>
      <c r="AL52" s="296"/>
      <c r="AM52" s="868"/>
      <c r="AN52" s="691">
        <f t="shared" si="14"/>
        <v>-45223.59652777778</v>
      </c>
      <c r="AO52" s="294">
        <v>45225</v>
      </c>
      <c r="AP52" s="775">
        <v>0.47430555555555554</v>
      </c>
      <c r="AQ52" s="698">
        <f t="shared" si="5"/>
        <v>1.8777777777795563</v>
      </c>
      <c r="AR52" s="294">
        <v>45225</v>
      </c>
      <c r="AS52" s="775">
        <v>0.49722222222222223</v>
      </c>
      <c r="AT52" s="868" t="s">
        <v>528</v>
      </c>
      <c r="AU52" s="14">
        <f t="shared" si="15"/>
        <v>1.9006944444408873</v>
      </c>
      <c r="AV52" s="701"/>
      <c r="AW52" s="95"/>
      <c r="AX52" s="701" t="s">
        <v>9</v>
      </c>
      <c r="AY52" s="701" t="s">
        <v>11</v>
      </c>
      <c r="AZ52" s="701" t="s">
        <v>1796</v>
      </c>
      <c r="BA52" s="701" t="s">
        <v>1848</v>
      </c>
      <c r="BB52" s="872" t="s">
        <v>1849</v>
      </c>
      <c r="BC52" s="874" t="s">
        <v>1850</v>
      </c>
      <c r="BD52" s="19"/>
      <c r="BE52" s="703" t="s">
        <v>89</v>
      </c>
      <c r="BF52" s="703"/>
      <c r="BR52" s="705"/>
      <c r="BS52" s="705"/>
      <c r="BT52" s="705"/>
      <c r="CC52" s="705"/>
      <c r="CD52" s="705"/>
      <c r="CE52" s="705"/>
      <c r="CN52" s="705"/>
      <c r="CO52" s="705"/>
      <c r="CP52" s="705"/>
      <c r="CQ52" s="705"/>
      <c r="CR52" s="705"/>
      <c r="CS52" s="705"/>
      <c r="CT52" s="705"/>
      <c r="CU52" s="705"/>
      <c r="CV52" s="705"/>
      <c r="CW52" s="705"/>
      <c r="CX52" s="705"/>
      <c r="CY52" s="44"/>
      <c r="CZ52" s="44"/>
      <c r="DA52"/>
      <c r="DB52"/>
    </row>
    <row r="53" spans="1:106" ht="15" customHeight="1">
      <c r="A53" s="973"/>
      <c r="B53" s="708">
        <v>51</v>
      </c>
      <c r="C53" s="448">
        <v>1752</v>
      </c>
      <c r="D53" s="127">
        <v>30255228</v>
      </c>
      <c r="E53" s="127" t="s">
        <v>505</v>
      </c>
      <c r="F53" s="127" t="s">
        <v>496</v>
      </c>
      <c r="G53" s="127" t="s">
        <v>507</v>
      </c>
      <c r="H53" s="867" t="s">
        <v>486</v>
      </c>
      <c r="I53" s="425">
        <v>45223.80972222222</v>
      </c>
      <c r="J53" s="867" t="s">
        <v>498</v>
      </c>
      <c r="K53" s="95" t="s">
        <v>0</v>
      </c>
      <c r="L53" s="685">
        <v>45223</v>
      </c>
      <c r="M53" s="686">
        <v>0.80972222222222223</v>
      </c>
      <c r="N53" s="687" t="s">
        <v>498</v>
      </c>
      <c r="O53" s="685">
        <v>45223</v>
      </c>
      <c r="P53" s="686">
        <v>0.80972222222222223</v>
      </c>
      <c r="Q53" s="685"/>
      <c r="R53" s="686"/>
      <c r="S53" s="868"/>
      <c r="T53" s="294">
        <v>45223</v>
      </c>
      <c r="U53" s="775">
        <v>0.80972222222222223</v>
      </c>
      <c r="V53" s="868" t="s">
        <v>498</v>
      </c>
      <c r="W53" s="688">
        <f t="shared" si="0"/>
        <v>0</v>
      </c>
      <c r="X53" s="689"/>
      <c r="Y53" s="690"/>
      <c r="Z53" s="868"/>
      <c r="AA53" s="691">
        <f t="shared" si="11"/>
        <v>-45223.80972222222</v>
      </c>
      <c r="AB53" s="689"/>
      <c r="AC53" s="690"/>
      <c r="AD53" s="868"/>
      <c r="AE53" s="691">
        <f t="shared" si="12"/>
        <v>0</v>
      </c>
      <c r="AF53" s="689"/>
      <c r="AG53" s="296"/>
      <c r="AH53" s="296"/>
      <c r="AI53" s="687"/>
      <c r="AJ53" s="691">
        <f t="shared" si="13"/>
        <v>-45223.80972222222</v>
      </c>
      <c r="AK53" s="294"/>
      <c r="AL53" s="296"/>
      <c r="AM53" s="868"/>
      <c r="AN53" s="691">
        <f t="shared" si="14"/>
        <v>-45223.80972222222</v>
      </c>
      <c r="AO53" s="294">
        <v>45223</v>
      </c>
      <c r="AP53" s="775">
        <v>0.82916666666666661</v>
      </c>
      <c r="AQ53" s="698">
        <f t="shared" si="5"/>
        <v>1.9444444449618459E-2</v>
      </c>
      <c r="AR53" s="294">
        <v>45223</v>
      </c>
      <c r="AS53" s="775">
        <v>0.82916666666666661</v>
      </c>
      <c r="AT53" s="868" t="s">
        <v>498</v>
      </c>
      <c r="AU53" s="14">
        <f t="shared" si="15"/>
        <v>1.9444444449618459E-2</v>
      </c>
      <c r="AV53" s="701"/>
      <c r="AW53" s="95"/>
      <c r="AX53" s="701" t="s">
        <v>27</v>
      </c>
      <c r="AY53" s="701" t="s">
        <v>29</v>
      </c>
      <c r="AZ53" s="701" t="s">
        <v>1268</v>
      </c>
      <c r="BA53" s="701" t="s">
        <v>1758</v>
      </c>
      <c r="BB53" s="872" t="s">
        <v>1851</v>
      </c>
      <c r="BC53" s="874" t="s">
        <v>1852</v>
      </c>
      <c r="BD53" s="19"/>
      <c r="BE53" s="703" t="s">
        <v>89</v>
      </c>
      <c r="BF53" s="703"/>
      <c r="BR53" s="705"/>
      <c r="BS53" s="705"/>
      <c r="BT53" s="705"/>
      <c r="CC53" s="705"/>
      <c r="CD53" s="705"/>
      <c r="CE53" s="705"/>
      <c r="CN53" s="705"/>
      <c r="CO53" s="705"/>
      <c r="CP53" s="705"/>
      <c r="CQ53" s="705"/>
      <c r="CR53" s="705"/>
      <c r="CS53" s="705"/>
      <c r="CT53" s="705"/>
      <c r="CU53" s="705"/>
      <c r="CV53" s="705"/>
      <c r="CW53" s="705"/>
      <c r="CX53" s="705"/>
      <c r="CY53" s="44"/>
      <c r="CZ53" s="44"/>
      <c r="DA53"/>
      <c r="DB53"/>
    </row>
    <row r="54" spans="1:106" ht="15" customHeight="1">
      <c r="A54" s="973"/>
      <c r="B54" s="684">
        <v>52</v>
      </c>
      <c r="C54" s="448">
        <v>1754</v>
      </c>
      <c r="D54" s="127">
        <v>30294583</v>
      </c>
      <c r="E54" s="127" t="s">
        <v>505</v>
      </c>
      <c r="F54" s="127" t="s">
        <v>496</v>
      </c>
      <c r="G54" s="127" t="s">
        <v>507</v>
      </c>
      <c r="H54" s="867" t="s">
        <v>486</v>
      </c>
      <c r="I54" s="425">
        <v>45224.741666666669</v>
      </c>
      <c r="J54" s="867" t="s">
        <v>498</v>
      </c>
      <c r="K54" s="95" t="s">
        <v>0</v>
      </c>
      <c r="L54" s="685">
        <v>45224</v>
      </c>
      <c r="M54" s="686">
        <v>0.7416666666666667</v>
      </c>
      <c r="N54" s="687" t="s">
        <v>498</v>
      </c>
      <c r="O54" s="685">
        <v>45224</v>
      </c>
      <c r="P54" s="686">
        <v>0.7416666666666667</v>
      </c>
      <c r="Q54" s="685"/>
      <c r="R54" s="686"/>
      <c r="S54" s="868"/>
      <c r="T54" s="294">
        <v>45224</v>
      </c>
      <c r="U54" s="775">
        <v>0.7416666666666667</v>
      </c>
      <c r="V54" s="868" t="s">
        <v>498</v>
      </c>
      <c r="W54" s="688">
        <f t="shared" si="0"/>
        <v>0</v>
      </c>
      <c r="X54" s="689"/>
      <c r="Y54" s="690"/>
      <c r="Z54" s="868"/>
      <c r="AA54" s="691">
        <f t="shared" si="11"/>
        <v>-45224.741666666669</v>
      </c>
      <c r="AB54" s="689"/>
      <c r="AC54" s="690"/>
      <c r="AD54" s="868"/>
      <c r="AE54" s="691">
        <f t="shared" si="12"/>
        <v>0</v>
      </c>
      <c r="AF54" s="689"/>
      <c r="AG54" s="296"/>
      <c r="AH54" s="296"/>
      <c r="AI54" s="687"/>
      <c r="AJ54" s="691">
        <f t="shared" si="13"/>
        <v>-45224.741666666669</v>
      </c>
      <c r="AK54" s="294"/>
      <c r="AL54" s="296"/>
      <c r="AM54" s="868"/>
      <c r="AN54" s="691">
        <f t="shared" si="14"/>
        <v>-45224.741666666669</v>
      </c>
      <c r="AO54" s="294">
        <v>45224</v>
      </c>
      <c r="AP54" s="775">
        <v>0.74513888888888891</v>
      </c>
      <c r="AQ54" s="698">
        <f t="shared" si="5"/>
        <v>3.4722222189884633E-3</v>
      </c>
      <c r="AR54" s="294">
        <v>45224</v>
      </c>
      <c r="AS54" s="775">
        <v>0.74513888888888891</v>
      </c>
      <c r="AT54" s="868" t="s">
        <v>498</v>
      </c>
      <c r="AU54" s="14">
        <f t="shared" si="15"/>
        <v>3.4722222189884633E-3</v>
      </c>
      <c r="AV54" s="701"/>
      <c r="AW54" s="95"/>
      <c r="AX54" s="701" t="s">
        <v>27</v>
      </c>
      <c r="AY54" s="701" t="s">
        <v>29</v>
      </c>
      <c r="AZ54" s="701" t="s">
        <v>1268</v>
      </c>
      <c r="BA54" s="701" t="s">
        <v>1758</v>
      </c>
      <c r="BB54" s="872" t="s">
        <v>1853</v>
      </c>
      <c r="BC54" s="874" t="s">
        <v>1854</v>
      </c>
      <c r="BD54" s="19"/>
      <c r="BE54" s="703" t="s">
        <v>89</v>
      </c>
      <c r="BF54" s="703"/>
      <c r="BR54" s="705"/>
      <c r="BS54" s="705"/>
      <c r="BT54" s="705"/>
      <c r="BU54" s="25" t="s">
        <v>440</v>
      </c>
      <c r="BV54" s="26" t="s">
        <v>441</v>
      </c>
      <c r="BW54" s="27" t="s">
        <v>442</v>
      </c>
      <c r="BX54" s="28" t="s">
        <v>0</v>
      </c>
      <c r="BY54" s="29" t="s">
        <v>5</v>
      </c>
      <c r="BZ54" s="30" t="s">
        <v>8</v>
      </c>
      <c r="CA54" s="31" t="s">
        <v>443</v>
      </c>
      <c r="CB54" s="32" t="s">
        <v>444</v>
      </c>
      <c r="CC54" s="705"/>
      <c r="CD54" s="705"/>
      <c r="CE54" s="705"/>
      <c r="CN54" s="705"/>
      <c r="CO54" s="705"/>
      <c r="CP54" s="705"/>
      <c r="CQ54" s="705"/>
      <c r="CR54" s="705"/>
      <c r="CS54" s="705"/>
      <c r="CT54" s="705"/>
      <c r="CU54" s="705"/>
      <c r="CV54" s="705"/>
      <c r="CW54" s="705"/>
      <c r="CX54" s="705"/>
      <c r="CY54" s="44"/>
      <c r="CZ54" s="44"/>
      <c r="DA54"/>
      <c r="DB54"/>
    </row>
    <row r="55" spans="1:106" ht="15" customHeight="1">
      <c r="A55" s="973"/>
      <c r="B55" s="708">
        <v>53</v>
      </c>
      <c r="C55" s="448">
        <v>1755</v>
      </c>
      <c r="D55" s="127">
        <v>30295669</v>
      </c>
      <c r="E55" s="127" t="s">
        <v>505</v>
      </c>
      <c r="F55" s="127" t="s">
        <v>496</v>
      </c>
      <c r="G55" s="127" t="s">
        <v>507</v>
      </c>
      <c r="H55" s="867" t="s">
        <v>486</v>
      </c>
      <c r="I55" s="425">
        <v>45224.758333333331</v>
      </c>
      <c r="J55" s="867" t="s">
        <v>498</v>
      </c>
      <c r="K55" s="95" t="s">
        <v>0</v>
      </c>
      <c r="L55" s="685">
        <v>45224</v>
      </c>
      <c r="M55" s="686">
        <v>0.7583333333333333</v>
      </c>
      <c r="N55" s="687" t="s">
        <v>498</v>
      </c>
      <c r="O55" s="685">
        <v>45224</v>
      </c>
      <c r="P55" s="686">
        <v>0.7583333333333333</v>
      </c>
      <c r="Q55" s="685"/>
      <c r="R55" s="686"/>
      <c r="S55" s="868"/>
      <c r="T55" s="294">
        <v>45224</v>
      </c>
      <c r="U55" s="775">
        <v>0.7583333333333333</v>
      </c>
      <c r="V55" s="868" t="s">
        <v>498</v>
      </c>
      <c r="W55" s="688">
        <f t="shared" si="0"/>
        <v>0</v>
      </c>
      <c r="X55" s="689"/>
      <c r="Y55" s="690"/>
      <c r="Z55" s="868"/>
      <c r="AA55" s="691">
        <f t="shared" si="11"/>
        <v>-45224.758333333331</v>
      </c>
      <c r="AB55" s="689"/>
      <c r="AC55" s="690"/>
      <c r="AD55" s="868"/>
      <c r="AE55" s="691">
        <f t="shared" si="12"/>
        <v>0</v>
      </c>
      <c r="AF55" s="689"/>
      <c r="AG55" s="296"/>
      <c r="AH55" s="296"/>
      <c r="AI55" s="687"/>
      <c r="AJ55" s="691">
        <f t="shared" si="13"/>
        <v>-45224.758333333331</v>
      </c>
      <c r="AK55" s="294"/>
      <c r="AL55" s="296"/>
      <c r="AM55" s="868"/>
      <c r="AN55" s="691">
        <f t="shared" si="14"/>
        <v>-45224.758333333331</v>
      </c>
      <c r="AO55" s="294">
        <v>45224</v>
      </c>
      <c r="AP55" s="775">
        <v>0.76180555555555562</v>
      </c>
      <c r="AQ55" s="698">
        <f t="shared" si="5"/>
        <v>3.4722222262644209E-3</v>
      </c>
      <c r="AR55" s="294">
        <v>45224</v>
      </c>
      <c r="AS55" s="775">
        <v>0.76180555555555562</v>
      </c>
      <c r="AT55" s="868" t="s">
        <v>498</v>
      </c>
      <c r="AU55" s="14">
        <f t="shared" si="15"/>
        <v>3.4722222262644209E-3</v>
      </c>
      <c r="AV55" s="701"/>
      <c r="AW55" s="95"/>
      <c r="AX55" s="701" t="s">
        <v>27</v>
      </c>
      <c r="AY55" s="701" t="s">
        <v>29</v>
      </c>
      <c r="AZ55" s="701" t="s">
        <v>1268</v>
      </c>
      <c r="BA55" s="701" t="s">
        <v>1758</v>
      </c>
      <c r="BB55" s="872" t="s">
        <v>1855</v>
      </c>
      <c r="BC55" s="874" t="s">
        <v>1856</v>
      </c>
      <c r="BD55" s="19"/>
      <c r="BE55" s="703" t="s">
        <v>89</v>
      </c>
      <c r="BF55" s="703"/>
      <c r="BR55" s="705"/>
      <c r="BS55" s="705"/>
      <c r="BT55" s="705"/>
      <c r="BU55" s="33" t="s">
        <v>528</v>
      </c>
      <c r="BV55" s="34">
        <v>25</v>
      </c>
      <c r="BW55" s="35">
        <f>BV55/BV57</f>
        <v>0.52083333333333337</v>
      </c>
      <c r="BX55" s="36">
        <v>18</v>
      </c>
      <c r="BY55" s="36">
        <v>3</v>
      </c>
      <c r="BZ55" s="36"/>
      <c r="CA55" s="36">
        <v>4</v>
      </c>
      <c r="CB55" s="37">
        <f>BV55</f>
        <v>25</v>
      </c>
      <c r="CC55" s="705"/>
      <c r="CD55" s="705"/>
      <c r="CE55" s="705"/>
      <c r="CN55" s="705"/>
      <c r="CO55" s="705"/>
      <c r="CP55" s="705"/>
      <c r="CQ55" s="705"/>
      <c r="CR55" s="705"/>
      <c r="CS55" s="705"/>
      <c r="CT55" s="705"/>
      <c r="CU55" s="705"/>
      <c r="CV55" s="705"/>
      <c r="CW55" s="705"/>
      <c r="CX55" s="705"/>
      <c r="CY55" s="44"/>
      <c r="CZ55" s="44"/>
      <c r="DA55"/>
      <c r="DB55"/>
    </row>
    <row r="56" spans="1:106" ht="15" customHeight="1">
      <c r="A56" s="973"/>
      <c r="B56" s="684">
        <v>54</v>
      </c>
      <c r="C56" s="448">
        <v>1760</v>
      </c>
      <c r="D56" s="127">
        <v>30270119</v>
      </c>
      <c r="E56" s="127" t="s">
        <v>505</v>
      </c>
      <c r="F56" s="127" t="s">
        <v>496</v>
      </c>
      <c r="G56" s="127" t="s">
        <v>507</v>
      </c>
      <c r="H56" s="867" t="s">
        <v>486</v>
      </c>
      <c r="I56" s="425">
        <v>45225.502083333333</v>
      </c>
      <c r="J56" s="867" t="s">
        <v>528</v>
      </c>
      <c r="K56" s="95" t="s">
        <v>0</v>
      </c>
      <c r="L56" s="685">
        <v>45225</v>
      </c>
      <c r="M56" s="686">
        <v>0.50208333333333333</v>
      </c>
      <c r="N56" s="687" t="s">
        <v>528</v>
      </c>
      <c r="O56" s="685">
        <v>45225</v>
      </c>
      <c r="P56" s="686">
        <v>0.50208333333333333</v>
      </c>
      <c r="Q56" s="685"/>
      <c r="R56" s="686"/>
      <c r="S56" s="868"/>
      <c r="T56" s="294">
        <v>45225</v>
      </c>
      <c r="U56" s="775">
        <v>0.50208333333333333</v>
      </c>
      <c r="V56" s="868" t="s">
        <v>528</v>
      </c>
      <c r="W56" s="688">
        <f t="shared" si="0"/>
        <v>0</v>
      </c>
      <c r="X56" s="689"/>
      <c r="Y56" s="690"/>
      <c r="Z56" s="868"/>
      <c r="AA56" s="691">
        <f t="shared" si="11"/>
        <v>-45225.502083333333</v>
      </c>
      <c r="AB56" s="689"/>
      <c r="AC56" s="690"/>
      <c r="AD56" s="868"/>
      <c r="AE56" s="691">
        <f t="shared" si="12"/>
        <v>0</v>
      </c>
      <c r="AF56" s="689"/>
      <c r="AG56" s="296"/>
      <c r="AH56" s="296"/>
      <c r="AI56" s="687"/>
      <c r="AJ56" s="691">
        <f t="shared" si="13"/>
        <v>-45225.502083333333</v>
      </c>
      <c r="AK56" s="294"/>
      <c r="AL56" s="296"/>
      <c r="AM56" s="868"/>
      <c r="AN56" s="691">
        <f t="shared" si="14"/>
        <v>-45225.502083333333</v>
      </c>
      <c r="AO56" s="294">
        <v>45225</v>
      </c>
      <c r="AP56" s="775">
        <v>0.51597222222222217</v>
      </c>
      <c r="AQ56" s="698">
        <f t="shared" si="5"/>
        <v>1.3888888890505768E-2</v>
      </c>
      <c r="AR56" s="294">
        <v>45225</v>
      </c>
      <c r="AS56" s="775">
        <v>0.51597222222222217</v>
      </c>
      <c r="AT56" s="868" t="s">
        <v>528</v>
      </c>
      <c r="AU56" s="14">
        <f t="shared" si="15"/>
        <v>1.3888888890505768E-2</v>
      </c>
      <c r="AV56" s="701"/>
      <c r="AW56" s="95"/>
      <c r="AX56" s="701" t="s">
        <v>27</v>
      </c>
      <c r="AY56" s="701" t="s">
        <v>29</v>
      </c>
      <c r="AZ56" s="701" t="s">
        <v>1268</v>
      </c>
      <c r="BA56" s="701" t="s">
        <v>1758</v>
      </c>
      <c r="BB56" s="872" t="s">
        <v>1857</v>
      </c>
      <c r="BC56" s="874" t="s">
        <v>1856</v>
      </c>
      <c r="BD56" s="19"/>
      <c r="BE56" s="703" t="s">
        <v>89</v>
      </c>
      <c r="BF56" s="703"/>
      <c r="BR56" s="705"/>
      <c r="BS56" s="705"/>
      <c r="BT56" s="705"/>
      <c r="BU56" s="33" t="s">
        <v>498</v>
      </c>
      <c r="BV56" s="34">
        <v>23</v>
      </c>
      <c r="BW56" s="35">
        <f>BV56/BV57</f>
        <v>0.47916666666666669</v>
      </c>
      <c r="BX56" s="36">
        <v>18</v>
      </c>
      <c r="BY56" s="36">
        <v>5</v>
      </c>
      <c r="BZ56" s="36"/>
      <c r="CA56" s="36"/>
      <c r="CB56" s="37">
        <f>BV56</f>
        <v>23</v>
      </c>
      <c r="CC56" s="705"/>
      <c r="CD56" s="705"/>
      <c r="CE56" s="705"/>
      <c r="CN56"/>
      <c r="CO56" s="705"/>
      <c r="CP56" s="705"/>
      <c r="CQ56" s="705"/>
      <c r="CR56" s="705"/>
      <c r="CS56" s="705"/>
      <c r="CT56" s="705"/>
      <c r="CU56" s="705"/>
      <c r="CV56" s="705"/>
      <c r="CW56" s="705"/>
      <c r="CX56" s="705"/>
      <c r="CY56" s="44"/>
      <c r="CZ56" s="44"/>
      <c r="DA56"/>
      <c r="DB56"/>
    </row>
    <row r="57" spans="1:106" ht="15" customHeight="1">
      <c r="A57" s="973"/>
      <c r="B57" s="684">
        <v>55</v>
      </c>
      <c r="C57" s="448">
        <v>1761</v>
      </c>
      <c r="D57" s="127">
        <v>30271130</v>
      </c>
      <c r="E57" s="127" t="s">
        <v>505</v>
      </c>
      <c r="F57" s="127" t="s">
        <v>496</v>
      </c>
      <c r="G57" s="127" t="s">
        <v>507</v>
      </c>
      <c r="H57" s="867" t="s">
        <v>486</v>
      </c>
      <c r="I57" s="425">
        <v>45225.518750000003</v>
      </c>
      <c r="J57" s="867" t="s">
        <v>528</v>
      </c>
      <c r="K57" s="95" t="s">
        <v>0</v>
      </c>
      <c r="L57" s="685">
        <v>45225</v>
      </c>
      <c r="M57" s="686">
        <v>0.51874999999999993</v>
      </c>
      <c r="N57" s="687" t="s">
        <v>528</v>
      </c>
      <c r="O57" s="685">
        <v>45225</v>
      </c>
      <c r="P57" s="686">
        <v>0.51874999999999993</v>
      </c>
      <c r="Q57" s="685"/>
      <c r="R57" s="686"/>
      <c r="S57" s="868"/>
      <c r="T57" s="294">
        <v>45225</v>
      </c>
      <c r="U57" s="775">
        <v>0.51874999999999993</v>
      </c>
      <c r="V57" s="868" t="s">
        <v>528</v>
      </c>
      <c r="W57" s="688">
        <f t="shared" si="0"/>
        <v>0</v>
      </c>
      <c r="X57" s="689"/>
      <c r="Y57" s="690"/>
      <c r="Z57" s="868"/>
      <c r="AA57" s="691">
        <f t="shared" si="11"/>
        <v>-45225.518750000003</v>
      </c>
      <c r="AB57" s="689"/>
      <c r="AC57" s="690"/>
      <c r="AD57" s="868"/>
      <c r="AE57" s="691">
        <f t="shared" si="12"/>
        <v>0</v>
      </c>
      <c r="AF57" s="689"/>
      <c r="AG57" s="296"/>
      <c r="AH57" s="296"/>
      <c r="AI57" s="687"/>
      <c r="AJ57" s="691">
        <f t="shared" si="13"/>
        <v>-45225.518750000003</v>
      </c>
      <c r="AK57" s="294"/>
      <c r="AL57" s="296"/>
      <c r="AM57" s="868"/>
      <c r="AN57" s="691">
        <f t="shared" si="14"/>
        <v>-45225.518750000003</v>
      </c>
      <c r="AO57" s="294">
        <v>45225</v>
      </c>
      <c r="AP57" s="775">
        <v>0.52152777777777781</v>
      </c>
      <c r="AQ57" s="698">
        <f t="shared" si="5"/>
        <v>2.7777777722803876E-3</v>
      </c>
      <c r="AR57" s="294">
        <v>45225</v>
      </c>
      <c r="AS57" s="775">
        <v>0.52152777777777781</v>
      </c>
      <c r="AT57" s="868" t="s">
        <v>528</v>
      </c>
      <c r="AU57" s="14">
        <f t="shared" si="15"/>
        <v>2.7777777722803876E-3</v>
      </c>
      <c r="AV57" s="701"/>
      <c r="AW57" s="95"/>
      <c r="AX57" s="701" t="s">
        <v>27</v>
      </c>
      <c r="AY57" s="701" t="s">
        <v>29</v>
      </c>
      <c r="AZ57" s="701" t="s">
        <v>1268</v>
      </c>
      <c r="BA57" s="701" t="s">
        <v>1758</v>
      </c>
      <c r="BB57" s="872" t="s">
        <v>1858</v>
      </c>
      <c r="BC57" s="874" t="s">
        <v>1856</v>
      </c>
      <c r="BD57" s="19"/>
      <c r="BE57" s="703" t="s">
        <v>89</v>
      </c>
      <c r="BF57" s="703"/>
      <c r="BR57" s="705"/>
      <c r="BS57" s="705"/>
      <c r="BT57" s="705"/>
      <c r="BU57" s="38" t="s">
        <v>444</v>
      </c>
      <c r="BV57" s="39">
        <f>SUBTOTAL(9,BV55:BV56)</f>
        <v>48</v>
      </c>
      <c r="BW57" s="40">
        <f>SUBTOTAL(9,BW55:BW56)</f>
        <v>1</v>
      </c>
      <c r="BX57" s="89">
        <f>SUM(BX55:BX56)</f>
        <v>36</v>
      </c>
      <c r="BY57" s="89">
        <f>SUM(BY55:BY56)</f>
        <v>8</v>
      </c>
      <c r="BZ57" s="89">
        <f>SUM(BZ55:BZ56)</f>
        <v>0</v>
      </c>
      <c r="CA57" s="89">
        <f>SUM(CA55:CA56)</f>
        <v>4</v>
      </c>
      <c r="CB57" s="39">
        <f>SUBTOTAL(9,CB55:CB56)</f>
        <v>48</v>
      </c>
      <c r="CC57" s="705"/>
      <c r="CD57" s="705"/>
      <c r="CE57" s="705"/>
      <c r="CN57"/>
      <c r="CO57" s="705"/>
      <c r="CP57" s="705"/>
      <c r="CQ57" s="705"/>
      <c r="CR57" s="705"/>
      <c r="CS57" s="705"/>
      <c r="CT57" s="705"/>
      <c r="CU57" s="705"/>
      <c r="CV57" s="705"/>
      <c r="CW57" s="705"/>
      <c r="CX57" s="705"/>
      <c r="CY57" s="44"/>
      <c r="CZ57" s="44"/>
      <c r="DA57"/>
      <c r="DB57"/>
    </row>
    <row r="58" spans="1:106" ht="15" customHeight="1">
      <c r="A58" s="973"/>
      <c r="B58" s="684">
        <v>56</v>
      </c>
      <c r="C58" s="448">
        <v>1763</v>
      </c>
      <c r="D58" s="127">
        <v>20151717</v>
      </c>
      <c r="E58" s="127" t="s">
        <v>495</v>
      </c>
      <c r="F58" s="127" t="s">
        <v>496</v>
      </c>
      <c r="G58" s="127" t="s">
        <v>513</v>
      </c>
      <c r="H58" s="867" t="s">
        <v>493</v>
      </c>
      <c r="I58" s="425">
        <v>45225.811805555553</v>
      </c>
      <c r="J58" s="867" t="s">
        <v>498</v>
      </c>
      <c r="K58" s="95" t="s">
        <v>17</v>
      </c>
      <c r="L58" s="685">
        <v>45225</v>
      </c>
      <c r="M58" s="686">
        <v>0.80625000000000002</v>
      </c>
      <c r="N58" s="687" t="s">
        <v>498</v>
      </c>
      <c r="O58" s="685">
        <v>45225</v>
      </c>
      <c r="P58" s="686">
        <v>0.81180555555555556</v>
      </c>
      <c r="Q58" s="685">
        <v>45230</v>
      </c>
      <c r="R58" s="686">
        <v>0.84791666666666676</v>
      </c>
      <c r="S58" s="868" t="s">
        <v>498</v>
      </c>
      <c r="T58" s="294">
        <v>45230</v>
      </c>
      <c r="U58" s="775">
        <v>0.84791666666666676</v>
      </c>
      <c r="V58" s="868" t="s">
        <v>498</v>
      </c>
      <c r="W58" s="688">
        <f t="shared" si="0"/>
        <v>5.0361111111124046</v>
      </c>
      <c r="X58" s="689"/>
      <c r="Y58" s="690"/>
      <c r="Z58" s="868"/>
      <c r="AA58" s="691">
        <f t="shared" si="11"/>
        <v>-45230.847916666666</v>
      </c>
      <c r="AB58" s="689"/>
      <c r="AC58" s="690"/>
      <c r="AD58" s="868"/>
      <c r="AE58" s="691">
        <f t="shared" si="12"/>
        <v>0</v>
      </c>
      <c r="AF58" s="689"/>
      <c r="AG58" s="296"/>
      <c r="AH58" s="296"/>
      <c r="AI58" s="687"/>
      <c r="AJ58" s="691">
        <f t="shared" si="13"/>
        <v>-45230.847916666666</v>
      </c>
      <c r="AK58" s="294">
        <v>45238</v>
      </c>
      <c r="AL58" s="295">
        <v>0.75555555555555554</v>
      </c>
      <c r="AM58" s="868" t="s">
        <v>528</v>
      </c>
      <c r="AN58" s="691">
        <f t="shared" si="14"/>
        <v>7.9076388888934162</v>
      </c>
      <c r="AO58" s="294"/>
      <c r="AP58" s="775"/>
      <c r="AQ58" s="698">
        <f t="shared" si="5"/>
        <v>-45230.847916666666</v>
      </c>
      <c r="AR58" s="294"/>
      <c r="AS58" s="775"/>
      <c r="AT58" s="868"/>
      <c r="AU58" s="14">
        <f t="shared" si="15"/>
        <v>-45230.847916666666</v>
      </c>
      <c r="AV58" s="701"/>
      <c r="AW58" s="95"/>
      <c r="AX58" s="701" t="s">
        <v>9</v>
      </c>
      <c r="AY58" s="701" t="s">
        <v>11</v>
      </c>
      <c r="AZ58" s="701" t="s">
        <v>1859</v>
      </c>
      <c r="BA58" s="701" t="s">
        <v>1860</v>
      </c>
      <c r="BB58" s="872" t="s">
        <v>1861</v>
      </c>
      <c r="BC58" s="874" t="s">
        <v>1862</v>
      </c>
      <c r="BD58" s="19"/>
      <c r="BE58" s="703" t="s">
        <v>89</v>
      </c>
      <c r="BF58" s="703"/>
      <c r="BR58" s="705"/>
      <c r="BS58" s="705"/>
      <c r="BT58" s="705"/>
      <c r="CC58" s="705"/>
      <c r="CD58" s="705"/>
      <c r="CE58" s="705"/>
      <c r="CN58"/>
      <c r="CO58" s="705"/>
      <c r="CP58" s="705"/>
      <c r="CQ58" s="705"/>
      <c r="CR58" s="705"/>
      <c r="CS58" s="705"/>
      <c r="CT58" s="705"/>
      <c r="CU58" s="705"/>
      <c r="CV58" s="705"/>
      <c r="CW58" s="705"/>
      <c r="CX58" s="705"/>
      <c r="CY58" s="44"/>
      <c r="CZ58" s="44"/>
      <c r="DA58"/>
      <c r="DB58"/>
    </row>
    <row r="59" spans="1:106" ht="15" customHeight="1">
      <c r="A59" s="973">
        <v>5</v>
      </c>
      <c r="B59" s="684">
        <v>57</v>
      </c>
      <c r="C59" s="448">
        <v>1767</v>
      </c>
      <c r="D59" s="127">
        <v>20112290</v>
      </c>
      <c r="E59" s="127" t="s">
        <v>501</v>
      </c>
      <c r="F59" s="127" t="s">
        <v>506</v>
      </c>
      <c r="G59" s="127" t="s">
        <v>507</v>
      </c>
      <c r="H59" s="867" t="s">
        <v>508</v>
      </c>
      <c r="I59" s="425">
        <v>45227.588888888888</v>
      </c>
      <c r="J59" s="867" t="s">
        <v>498</v>
      </c>
      <c r="K59" s="95" t="s">
        <v>17</v>
      </c>
      <c r="L59" s="685">
        <v>45227</v>
      </c>
      <c r="M59" s="686">
        <v>0.5805555555555556</v>
      </c>
      <c r="N59" s="687" t="s">
        <v>498</v>
      </c>
      <c r="O59" s="685">
        <v>45227</v>
      </c>
      <c r="P59" s="686">
        <v>0.58888888888888891</v>
      </c>
      <c r="Q59" s="685">
        <v>45230</v>
      </c>
      <c r="R59" s="686">
        <v>0.84722222222222221</v>
      </c>
      <c r="S59" s="868" t="s">
        <v>498</v>
      </c>
      <c r="T59" s="294">
        <v>45230</v>
      </c>
      <c r="U59" s="775">
        <v>0.84722222222222221</v>
      </c>
      <c r="V59" s="868" t="s">
        <v>498</v>
      </c>
      <c r="W59" s="688">
        <f t="shared" si="0"/>
        <v>3.2583333333313931</v>
      </c>
      <c r="X59" s="689"/>
      <c r="Y59" s="690"/>
      <c r="Z59" s="868"/>
      <c r="AA59" s="691">
        <f t="shared" si="11"/>
        <v>-45230.847222222219</v>
      </c>
      <c r="AB59" s="689"/>
      <c r="AC59" s="690"/>
      <c r="AD59" s="868"/>
      <c r="AE59" s="691">
        <f t="shared" si="12"/>
        <v>0</v>
      </c>
      <c r="AF59" s="689"/>
      <c r="AG59" s="296"/>
      <c r="AH59" s="296"/>
      <c r="AI59" s="687"/>
      <c r="AJ59" s="691">
        <f t="shared" si="13"/>
        <v>-45230.847222222219</v>
      </c>
      <c r="AK59" s="294">
        <v>45238</v>
      </c>
      <c r="AL59" s="775">
        <v>0.75069444444444444</v>
      </c>
      <c r="AM59" s="868" t="s">
        <v>528</v>
      </c>
      <c r="AN59" s="691">
        <f t="shared" si="14"/>
        <v>7.9034722222277196</v>
      </c>
      <c r="AO59" s="294"/>
      <c r="AP59" s="775"/>
      <c r="AQ59" s="698">
        <f t="shared" si="5"/>
        <v>-45230.847222222219</v>
      </c>
      <c r="AR59" s="294"/>
      <c r="AS59" s="775"/>
      <c r="AT59" s="868"/>
      <c r="AU59" s="14">
        <f t="shared" si="15"/>
        <v>-45230.847222222219</v>
      </c>
      <c r="AV59" s="701"/>
      <c r="AW59" s="95" t="s">
        <v>2176</v>
      </c>
      <c r="AX59" s="701" t="s">
        <v>9</v>
      </c>
      <c r="AY59" s="701" t="s">
        <v>11</v>
      </c>
      <c r="AZ59" s="701" t="s">
        <v>1737</v>
      </c>
      <c r="BA59" s="701" t="s">
        <v>1738</v>
      </c>
      <c r="BB59" s="872" t="s">
        <v>1863</v>
      </c>
      <c r="BC59" s="874" t="s">
        <v>1864</v>
      </c>
      <c r="BD59" s="19"/>
      <c r="BE59" s="703" t="s">
        <v>89</v>
      </c>
      <c r="BF59" s="703"/>
      <c r="BR59" s="705"/>
      <c r="BS59" s="705"/>
      <c r="BT59" s="705"/>
      <c r="BU59" s="42" t="s">
        <v>446</v>
      </c>
      <c r="BV59" s="32">
        <v>48</v>
      </c>
      <c r="BW59" s="43">
        <f>BV59/69</f>
        <v>0.69565217391304346</v>
      </c>
      <c r="BX59" s="44"/>
      <c r="BY59" s="45"/>
      <c r="BZ59" s="45"/>
      <c r="CA59" s="45"/>
      <c r="CB59" s="45"/>
      <c r="CC59" s="705"/>
      <c r="CD59" s="705"/>
      <c r="CE59" s="705"/>
      <c r="CN59"/>
      <c r="CO59" s="705"/>
      <c r="CP59" s="705"/>
      <c r="CQ59" s="705"/>
      <c r="CR59" s="705"/>
      <c r="CS59" s="705"/>
      <c r="CT59" s="705"/>
      <c r="CU59" s="705"/>
      <c r="CV59" s="705"/>
      <c r="CW59" s="705"/>
      <c r="CX59" s="705"/>
      <c r="CY59" s="44"/>
      <c r="CZ59" s="44"/>
      <c r="DA59"/>
      <c r="DB59"/>
    </row>
    <row r="60" spans="1:106" ht="15" customHeight="1">
      <c r="A60" s="973"/>
      <c r="B60" s="684">
        <v>58</v>
      </c>
      <c r="C60" s="423">
        <v>1768</v>
      </c>
      <c r="D60" s="127">
        <v>30209219</v>
      </c>
      <c r="E60" s="127" t="s">
        <v>505</v>
      </c>
      <c r="F60" s="127" t="s">
        <v>496</v>
      </c>
      <c r="G60" s="127" t="s">
        <v>513</v>
      </c>
      <c r="H60" s="867" t="s">
        <v>1071</v>
      </c>
      <c r="I60" s="425">
        <v>45227.713888888888</v>
      </c>
      <c r="J60" s="867" t="s">
        <v>498</v>
      </c>
      <c r="K60" s="95" t="s">
        <v>0</v>
      </c>
      <c r="L60" s="685">
        <v>45227</v>
      </c>
      <c r="M60" s="686">
        <v>0.71388888888888891</v>
      </c>
      <c r="N60" s="687" t="s">
        <v>498</v>
      </c>
      <c r="O60" s="685">
        <v>45227</v>
      </c>
      <c r="P60" s="686">
        <v>0.71388888888888891</v>
      </c>
      <c r="Q60" s="685"/>
      <c r="R60" s="686"/>
      <c r="S60" s="868"/>
      <c r="T60" s="294">
        <v>45227</v>
      </c>
      <c r="U60" s="775">
        <v>0.78263888888888899</v>
      </c>
      <c r="V60" s="868" t="s">
        <v>498</v>
      </c>
      <c r="W60" s="688">
        <f t="shared" si="0"/>
        <v>6.8749999998544808E-2</v>
      </c>
      <c r="X60" s="689"/>
      <c r="Y60" s="690"/>
      <c r="Z60" s="868"/>
      <c r="AA60" s="691">
        <f t="shared" si="11"/>
        <v>-45227.782638888886</v>
      </c>
      <c r="AB60" s="689"/>
      <c r="AC60" s="690"/>
      <c r="AD60" s="868"/>
      <c r="AE60" s="691">
        <f t="shared" si="12"/>
        <v>0</v>
      </c>
      <c r="AF60" s="689"/>
      <c r="AG60" s="296"/>
      <c r="AH60" s="296"/>
      <c r="AI60" s="687"/>
      <c r="AJ60" s="691">
        <f t="shared" si="13"/>
        <v>-45227.782638888886</v>
      </c>
      <c r="AK60" s="294"/>
      <c r="AL60" s="296"/>
      <c r="AM60" s="868"/>
      <c r="AN60" s="691">
        <f t="shared" si="14"/>
        <v>-45227.782638888886</v>
      </c>
      <c r="AO60" s="294">
        <v>45227</v>
      </c>
      <c r="AP60" s="775">
        <v>0.89374999999999993</v>
      </c>
      <c r="AQ60" s="698">
        <f t="shared" si="5"/>
        <v>0.11111111111677019</v>
      </c>
      <c r="AR60" s="294">
        <v>45228</v>
      </c>
      <c r="AS60" s="775">
        <v>0.66111111111111109</v>
      </c>
      <c r="AT60" s="868" t="s">
        <v>528</v>
      </c>
      <c r="AU60" s="14">
        <f t="shared" si="15"/>
        <v>0.87847222222626442</v>
      </c>
      <c r="AV60" s="701"/>
      <c r="AW60" s="95"/>
      <c r="AX60" s="701" t="s">
        <v>9</v>
      </c>
      <c r="AY60" s="701" t="s">
        <v>20</v>
      </c>
      <c r="AZ60" s="715" t="s">
        <v>1804</v>
      </c>
      <c r="BA60" s="701" t="s">
        <v>1805</v>
      </c>
      <c r="BB60" s="872" t="s">
        <v>1844</v>
      </c>
      <c r="BC60" s="874" t="s">
        <v>1865</v>
      </c>
      <c r="BD60" s="19"/>
      <c r="BE60" s="703" t="s">
        <v>89</v>
      </c>
      <c r="BF60" s="703"/>
      <c r="BR60" s="705"/>
      <c r="BS60" s="705"/>
      <c r="BT60" s="705"/>
      <c r="BU60" s="46"/>
      <c r="BV60" s="46"/>
      <c r="BW60" s="46"/>
      <c r="BX60" s="46"/>
      <c r="BY60" s="45"/>
      <c r="BZ60" s="45"/>
      <c r="CA60" s="45"/>
      <c r="CB60" s="45"/>
      <c r="CC60" s="705"/>
      <c r="CD60" s="705"/>
      <c r="CE60" s="705"/>
      <c r="CN60"/>
      <c r="CO60" s="705"/>
      <c r="CP60" s="705"/>
      <c r="CQ60" s="705"/>
      <c r="CR60" s="705"/>
      <c r="CS60" s="705"/>
      <c r="CT60" s="705"/>
      <c r="CU60" s="705"/>
      <c r="CV60" s="705"/>
      <c r="CW60" s="705"/>
      <c r="CX60" s="705"/>
      <c r="CY60" s="44"/>
      <c r="CZ60" s="44"/>
      <c r="DA60"/>
      <c r="DB60"/>
    </row>
    <row r="61" spans="1:106" ht="15" customHeight="1">
      <c r="A61" s="973"/>
      <c r="B61" s="708">
        <v>59</v>
      </c>
      <c r="C61" s="448">
        <v>1769</v>
      </c>
      <c r="D61" s="127">
        <v>30008062</v>
      </c>
      <c r="E61" s="127" t="s">
        <v>505</v>
      </c>
      <c r="F61" s="127" t="s">
        <v>496</v>
      </c>
      <c r="G61" s="127" t="s">
        <v>507</v>
      </c>
      <c r="H61" s="867" t="s">
        <v>486</v>
      </c>
      <c r="I61" s="425">
        <v>45228.377083333333</v>
      </c>
      <c r="J61" s="867" t="s">
        <v>528</v>
      </c>
      <c r="K61" s="95" t="s">
        <v>0</v>
      </c>
      <c r="L61" s="685">
        <v>45228</v>
      </c>
      <c r="M61" s="686">
        <v>0.37708333333333338</v>
      </c>
      <c r="N61" s="687" t="s">
        <v>528</v>
      </c>
      <c r="O61" s="685">
        <v>45228</v>
      </c>
      <c r="P61" s="686">
        <v>0.37708333333333338</v>
      </c>
      <c r="Q61" s="685"/>
      <c r="R61" s="686"/>
      <c r="S61" s="868"/>
      <c r="T61" s="294">
        <v>45228</v>
      </c>
      <c r="U61" s="775">
        <v>0.37708333333333338</v>
      </c>
      <c r="V61" s="868" t="s">
        <v>528</v>
      </c>
      <c r="W61" s="688">
        <f t="shared" si="0"/>
        <v>0</v>
      </c>
      <c r="X61" s="689"/>
      <c r="Y61" s="690"/>
      <c r="Z61" s="868"/>
      <c r="AA61" s="691">
        <f t="shared" si="11"/>
        <v>-45228.377083333333</v>
      </c>
      <c r="AB61" s="689"/>
      <c r="AC61" s="690"/>
      <c r="AD61" s="868"/>
      <c r="AE61" s="691">
        <f t="shared" si="12"/>
        <v>0</v>
      </c>
      <c r="AF61" s="689"/>
      <c r="AG61" s="296"/>
      <c r="AH61" s="296"/>
      <c r="AI61" s="687"/>
      <c r="AJ61" s="691">
        <f t="shared" si="13"/>
        <v>-45228.377083333333</v>
      </c>
      <c r="AK61" s="294"/>
      <c r="AL61" s="296"/>
      <c r="AM61" s="868"/>
      <c r="AN61" s="691">
        <f t="shared" si="14"/>
        <v>-45228.377083333333</v>
      </c>
      <c r="AO61" s="294">
        <v>45228</v>
      </c>
      <c r="AP61" s="775">
        <v>0.38958333333333334</v>
      </c>
      <c r="AQ61" s="698">
        <f t="shared" si="5"/>
        <v>1.2499999997089617E-2</v>
      </c>
      <c r="AR61" s="294">
        <v>45228</v>
      </c>
      <c r="AS61" s="775">
        <v>0.38958333333333334</v>
      </c>
      <c r="AT61" s="868" t="s">
        <v>528</v>
      </c>
      <c r="AU61" s="14">
        <f t="shared" si="15"/>
        <v>1.2499999997089617E-2</v>
      </c>
      <c r="AV61" s="701"/>
      <c r="AW61" s="95"/>
      <c r="AX61" s="701" t="s">
        <v>27</v>
      </c>
      <c r="AY61" s="701" t="s">
        <v>29</v>
      </c>
      <c r="AZ61" s="701" t="s">
        <v>1268</v>
      </c>
      <c r="BA61" s="701" t="s">
        <v>1722</v>
      </c>
      <c r="BB61" s="872" t="s">
        <v>1866</v>
      </c>
      <c r="BC61" s="874" t="s">
        <v>1867</v>
      </c>
      <c r="BD61" s="19"/>
      <c r="BE61" s="703" t="s">
        <v>89</v>
      </c>
      <c r="BF61" s="703"/>
      <c r="BR61" s="705"/>
      <c r="BS61" s="705"/>
      <c r="BT61" s="705"/>
      <c r="BU61" s="47" t="s">
        <v>0</v>
      </c>
      <c r="BV61" s="29" t="s">
        <v>5</v>
      </c>
      <c r="BW61" s="30" t="s">
        <v>8</v>
      </c>
      <c r="BX61" s="31" t="s">
        <v>443</v>
      </c>
      <c r="BY61" s="45"/>
      <c r="BZ61" s="45"/>
      <c r="CA61" s="45"/>
      <c r="CB61" s="45"/>
      <c r="CC61" s="705"/>
      <c r="CD61" s="705"/>
      <c r="CE61" s="705"/>
      <c r="CN61"/>
      <c r="CO61" s="705"/>
      <c r="CP61" s="705"/>
      <c r="CQ61" s="705"/>
      <c r="CR61" s="705"/>
      <c r="CS61" s="705"/>
      <c r="CT61" s="705"/>
      <c r="CU61" s="705"/>
      <c r="CV61" s="705"/>
      <c r="CW61" s="705"/>
      <c r="CX61" s="705"/>
      <c r="CY61" s="44"/>
      <c r="CZ61" s="44"/>
      <c r="DA61"/>
      <c r="DB61"/>
    </row>
    <row r="62" spans="1:106" ht="15" customHeight="1">
      <c r="A62" s="973"/>
      <c r="B62" s="684">
        <v>60</v>
      </c>
      <c r="C62" s="448">
        <v>1770</v>
      </c>
      <c r="D62" s="127">
        <v>30074587</v>
      </c>
      <c r="E62" s="127" t="s">
        <v>505</v>
      </c>
      <c r="F62" s="127" t="s">
        <v>496</v>
      </c>
      <c r="G62" s="127" t="s">
        <v>513</v>
      </c>
      <c r="H62" s="867" t="s">
        <v>1071</v>
      </c>
      <c r="I62" s="425">
        <v>45228.57708333333</v>
      </c>
      <c r="J62" s="867" t="s">
        <v>528</v>
      </c>
      <c r="K62" s="95" t="s">
        <v>0</v>
      </c>
      <c r="L62" s="685">
        <v>45228</v>
      </c>
      <c r="M62" s="686">
        <v>0.57708333333333328</v>
      </c>
      <c r="N62" s="687" t="s">
        <v>528</v>
      </c>
      <c r="O62" s="685">
        <v>45228</v>
      </c>
      <c r="P62" s="686">
        <v>0.57708333333333328</v>
      </c>
      <c r="Q62" s="685"/>
      <c r="R62" s="686"/>
      <c r="S62" s="868"/>
      <c r="T62" s="294">
        <v>45228</v>
      </c>
      <c r="U62" s="775">
        <v>0.57708333333333328</v>
      </c>
      <c r="V62" s="868" t="s">
        <v>528</v>
      </c>
      <c r="W62" s="688">
        <f t="shared" si="0"/>
        <v>0</v>
      </c>
      <c r="X62" s="689"/>
      <c r="Y62" s="690"/>
      <c r="Z62" s="868"/>
      <c r="AA62" s="691">
        <f t="shared" si="11"/>
        <v>-45228.57708333333</v>
      </c>
      <c r="AB62" s="689"/>
      <c r="AC62" s="690"/>
      <c r="AD62" s="868"/>
      <c r="AE62" s="691">
        <f t="shared" si="12"/>
        <v>0</v>
      </c>
      <c r="AF62" s="689"/>
      <c r="AG62" s="296"/>
      <c r="AH62" s="296"/>
      <c r="AI62" s="687"/>
      <c r="AJ62" s="691">
        <f t="shared" si="13"/>
        <v>-45228.57708333333</v>
      </c>
      <c r="AK62" s="294"/>
      <c r="AL62" s="296"/>
      <c r="AM62" s="868"/>
      <c r="AN62" s="691">
        <f t="shared" si="14"/>
        <v>-45228.57708333333</v>
      </c>
      <c r="AO62" s="294">
        <v>45228</v>
      </c>
      <c r="AP62" s="775">
        <v>0.59097222222222223</v>
      </c>
      <c r="AQ62" s="698">
        <f t="shared" si="5"/>
        <v>1.3888888890505768E-2</v>
      </c>
      <c r="AR62" s="294">
        <v>45228</v>
      </c>
      <c r="AS62" s="775">
        <v>0.59097222222222223</v>
      </c>
      <c r="AT62" s="868" t="s">
        <v>528</v>
      </c>
      <c r="AU62" s="14">
        <f t="shared" si="15"/>
        <v>1.3888888890505768E-2</v>
      </c>
      <c r="AV62" s="701"/>
      <c r="AW62" s="95"/>
      <c r="AX62" s="701" t="s">
        <v>9</v>
      </c>
      <c r="AY62" s="701" t="s">
        <v>20</v>
      </c>
      <c r="AZ62" s="715" t="s">
        <v>1804</v>
      </c>
      <c r="BA62" s="701" t="s">
        <v>1805</v>
      </c>
      <c r="BB62" s="872" t="s">
        <v>1868</v>
      </c>
      <c r="BC62" s="874" t="s">
        <v>1869</v>
      </c>
      <c r="BD62" s="19"/>
      <c r="BE62" s="703" t="s">
        <v>89</v>
      </c>
      <c r="BF62" s="703"/>
      <c r="BR62" s="705"/>
      <c r="BS62" s="705"/>
      <c r="BT62" s="705"/>
      <c r="BU62" s="48">
        <f>BX57</f>
        <v>36</v>
      </c>
      <c r="BV62" s="41">
        <f>BY57</f>
        <v>8</v>
      </c>
      <c r="BW62" s="41">
        <f>BZ57</f>
        <v>0</v>
      </c>
      <c r="BX62" s="41">
        <f>CA57</f>
        <v>4</v>
      </c>
      <c r="BY62" s="45"/>
      <c r="BZ62" s="45"/>
      <c r="CA62" s="45"/>
      <c r="CB62" s="45"/>
      <c r="CC62" s="705"/>
      <c r="CD62" s="705"/>
      <c r="CE62" s="705"/>
      <c r="CN62"/>
      <c r="CO62" s="705"/>
      <c r="CP62" s="705"/>
      <c r="CQ62" s="705"/>
      <c r="CR62" s="705"/>
      <c r="CS62" s="705"/>
      <c r="CT62" s="705"/>
      <c r="CU62" s="705"/>
      <c r="CV62" s="705"/>
      <c r="CW62" s="705"/>
      <c r="CX62" s="705"/>
      <c r="CY62" s="44"/>
      <c r="CZ62" s="44"/>
      <c r="DA62"/>
      <c r="DB62"/>
    </row>
    <row r="63" spans="1:106" ht="15" customHeight="1">
      <c r="A63" s="973"/>
      <c r="B63" s="708">
        <v>61</v>
      </c>
      <c r="C63" s="444">
        <v>1771</v>
      </c>
      <c r="D63" s="127">
        <v>30296734</v>
      </c>
      <c r="E63" s="127" t="s">
        <v>501</v>
      </c>
      <c r="F63" s="127" t="s">
        <v>506</v>
      </c>
      <c r="G63" s="127" t="s">
        <v>513</v>
      </c>
      <c r="H63" s="867" t="s">
        <v>524</v>
      </c>
      <c r="I63" s="425">
        <v>45228.625694444447</v>
      </c>
      <c r="J63" s="867" t="s">
        <v>528</v>
      </c>
      <c r="K63" s="95" t="s">
        <v>17</v>
      </c>
      <c r="L63" s="685">
        <v>45228</v>
      </c>
      <c r="M63" s="686">
        <v>0.60902777777777783</v>
      </c>
      <c r="N63" s="687" t="s">
        <v>528</v>
      </c>
      <c r="O63" s="685">
        <v>45228</v>
      </c>
      <c r="P63" s="686">
        <v>0.62569444444444444</v>
      </c>
      <c r="Q63" s="685">
        <v>45229</v>
      </c>
      <c r="R63" s="686">
        <v>0.41111111111111115</v>
      </c>
      <c r="S63" s="868"/>
      <c r="T63" s="294">
        <v>45229</v>
      </c>
      <c r="U63" s="775">
        <v>0.41180555555555554</v>
      </c>
      <c r="V63" s="868" t="s">
        <v>528</v>
      </c>
      <c r="W63" s="688">
        <f t="shared" si="0"/>
        <v>0.78611111111240461</v>
      </c>
      <c r="X63" s="689">
        <v>45232</v>
      </c>
      <c r="Y63" s="690">
        <v>0.51736111111111105</v>
      </c>
      <c r="Z63" s="868" t="s">
        <v>528</v>
      </c>
      <c r="AA63" s="691">
        <f t="shared" si="11"/>
        <v>3.1055555555503815</v>
      </c>
      <c r="AB63" s="689">
        <v>45237</v>
      </c>
      <c r="AC63" s="690">
        <v>0.68888888888888899</v>
      </c>
      <c r="AD63" s="868" t="s">
        <v>528</v>
      </c>
      <c r="AE63" s="691">
        <f t="shared" si="12"/>
        <v>5.171527777776646</v>
      </c>
      <c r="AF63" s="689"/>
      <c r="AG63" s="296"/>
      <c r="AH63" s="296"/>
      <c r="AI63" s="687"/>
      <c r="AJ63" s="691">
        <f t="shared" si="13"/>
        <v>-45229.411805555559</v>
      </c>
      <c r="AK63" s="294">
        <v>45266</v>
      </c>
      <c r="AL63" s="295">
        <v>0.77500000000000002</v>
      </c>
      <c r="AM63" s="868" t="s">
        <v>498</v>
      </c>
      <c r="AN63" s="691">
        <f t="shared" si="14"/>
        <v>37.363194444442343</v>
      </c>
      <c r="AO63" s="294"/>
      <c r="AP63" s="775"/>
      <c r="AQ63" s="698">
        <f t="shared" si="5"/>
        <v>-45229.411805555559</v>
      </c>
      <c r="AR63" s="294"/>
      <c r="AS63" s="775"/>
      <c r="AT63" s="868"/>
      <c r="AU63" s="14">
        <f t="shared" si="15"/>
        <v>-45229.411805555559</v>
      </c>
      <c r="AV63" s="701"/>
      <c r="AW63" s="95"/>
      <c r="AX63" s="701" t="s">
        <v>9</v>
      </c>
      <c r="AY63" s="701" t="s">
        <v>11</v>
      </c>
      <c r="AZ63" s="701" t="s">
        <v>1796</v>
      </c>
      <c r="BA63" s="701" t="s">
        <v>1816</v>
      </c>
      <c r="BB63" s="872" t="s">
        <v>1870</v>
      </c>
      <c r="BC63" s="874" t="s">
        <v>1871</v>
      </c>
      <c r="BD63" s="19"/>
      <c r="BE63" s="703" t="s">
        <v>89</v>
      </c>
      <c r="BF63" s="703"/>
      <c r="BR63" s="705"/>
      <c r="BS63" s="705"/>
      <c r="BT63" s="705"/>
      <c r="BU63" s="49">
        <f>BU62/BV59</f>
        <v>0.75</v>
      </c>
      <c r="BV63" s="49">
        <f>BV62/BV59</f>
        <v>0.16666666666666666</v>
      </c>
      <c r="BW63" s="49">
        <f>BW62/BV59</f>
        <v>0</v>
      </c>
      <c r="BX63" s="49">
        <f>BX62/BV59</f>
        <v>8.3333333333333329E-2</v>
      </c>
      <c r="BY63" s="45"/>
      <c r="BZ63" s="45"/>
      <c r="CA63" s="45"/>
      <c r="CB63" s="45"/>
      <c r="CC63" s="705"/>
      <c r="CD63" s="705"/>
      <c r="CN63"/>
      <c r="CO63" s="705"/>
      <c r="CP63" s="705"/>
      <c r="CQ63" s="705"/>
      <c r="CR63" s="705"/>
      <c r="CS63" s="705"/>
      <c r="CT63" s="705"/>
      <c r="CU63" s="705"/>
      <c r="CV63" s="705"/>
      <c r="CW63" s="705"/>
      <c r="CX63" s="705"/>
      <c r="CY63" s="44"/>
      <c r="CZ63" s="44"/>
      <c r="DA63"/>
      <c r="DB63"/>
    </row>
    <row r="64" spans="1:106" ht="15" customHeight="1">
      <c r="A64" s="973"/>
      <c r="B64" s="684">
        <v>62</v>
      </c>
      <c r="C64" s="444">
        <v>1772</v>
      </c>
      <c r="D64" s="127">
        <v>1545711</v>
      </c>
      <c r="E64" s="127" t="s">
        <v>505</v>
      </c>
      <c r="F64" s="127" t="s">
        <v>496</v>
      </c>
      <c r="G64" s="127" t="s">
        <v>507</v>
      </c>
      <c r="H64" s="867" t="s">
        <v>482</v>
      </c>
      <c r="I64" s="425">
        <v>45229.488888888889</v>
      </c>
      <c r="J64" s="867" t="s">
        <v>528</v>
      </c>
      <c r="K64" s="95" t="s">
        <v>0</v>
      </c>
      <c r="L64" s="685">
        <v>45229</v>
      </c>
      <c r="M64" s="686">
        <v>0.48888888888888887</v>
      </c>
      <c r="N64" s="687" t="s">
        <v>528</v>
      </c>
      <c r="O64" s="685">
        <v>45229</v>
      </c>
      <c r="P64" s="686">
        <v>0.48888888888888887</v>
      </c>
      <c r="Q64" s="685"/>
      <c r="R64" s="686"/>
      <c r="S64" s="868"/>
      <c r="T64" s="294">
        <v>45229</v>
      </c>
      <c r="U64" s="775">
        <v>0.55763888888888891</v>
      </c>
      <c r="V64" s="868" t="s">
        <v>528</v>
      </c>
      <c r="W64" s="688">
        <f t="shared" si="0"/>
        <v>6.8749999998544808E-2</v>
      </c>
      <c r="X64" s="689"/>
      <c r="Y64" s="690"/>
      <c r="Z64" s="868"/>
      <c r="AA64" s="691">
        <f t="shared" si="11"/>
        <v>-45229.557638888888</v>
      </c>
      <c r="AB64" s="689"/>
      <c r="AC64" s="690"/>
      <c r="AD64" s="868"/>
      <c r="AE64" s="691">
        <f t="shared" si="12"/>
        <v>0</v>
      </c>
      <c r="AF64" s="689"/>
      <c r="AG64" s="296"/>
      <c r="AH64" s="296"/>
      <c r="AI64" s="687"/>
      <c r="AJ64" s="691">
        <f t="shared" si="13"/>
        <v>-45229.557638888888</v>
      </c>
      <c r="AK64" s="294">
        <v>45229</v>
      </c>
      <c r="AL64" s="295">
        <v>0.55833333333333335</v>
      </c>
      <c r="AM64" s="868" t="s">
        <v>528</v>
      </c>
      <c r="AN64" s="691">
        <f t="shared" si="14"/>
        <v>6.944444467080757E-4</v>
      </c>
      <c r="AO64" s="294"/>
      <c r="AP64" s="775"/>
      <c r="AQ64" s="698">
        <f t="shared" si="5"/>
        <v>-45229.557638888888</v>
      </c>
      <c r="AR64" s="294"/>
      <c r="AS64" s="775"/>
      <c r="AT64" s="868"/>
      <c r="AU64" s="14">
        <f t="shared" si="15"/>
        <v>-45229.557638888888</v>
      </c>
      <c r="AV64" s="701"/>
      <c r="AW64" s="95"/>
      <c r="AX64" s="701"/>
      <c r="AY64" s="701"/>
      <c r="AZ64" s="701"/>
      <c r="BA64" s="701"/>
      <c r="BB64" s="872" t="s">
        <v>1872</v>
      </c>
      <c r="BC64" s="874" t="s">
        <v>1873</v>
      </c>
      <c r="BD64" s="19"/>
      <c r="BE64" s="703" t="s">
        <v>89</v>
      </c>
      <c r="BF64" s="703"/>
      <c r="BR64" s="705"/>
      <c r="BS64" s="705"/>
      <c r="BT64" s="705"/>
      <c r="BU64" s="44"/>
      <c r="BV64" s="44"/>
      <c r="BW64" s="44"/>
      <c r="BX64" s="44"/>
      <c r="BY64" s="50"/>
      <c r="BZ64" s="45"/>
      <c r="CA64" s="45"/>
      <c r="CB64" s="45"/>
      <c r="CC64" s="705"/>
      <c r="CD64" s="705"/>
      <c r="CN64"/>
      <c r="CO64" s="705"/>
      <c r="CP64" s="705"/>
      <c r="CQ64" s="705"/>
      <c r="CR64" s="705"/>
      <c r="CS64" s="705"/>
      <c r="CT64" s="705"/>
      <c r="CU64" s="705"/>
      <c r="CV64" s="705"/>
      <c r="CW64" s="705"/>
      <c r="CX64" s="705"/>
      <c r="CY64" s="44"/>
      <c r="CZ64" s="44"/>
    </row>
    <row r="65" spans="1:188" ht="15" customHeight="1">
      <c r="A65" s="973"/>
      <c r="B65" s="684">
        <v>63</v>
      </c>
      <c r="C65" s="444">
        <v>1774</v>
      </c>
      <c r="D65" s="127">
        <v>30293905</v>
      </c>
      <c r="E65" s="127" t="s">
        <v>529</v>
      </c>
      <c r="F65" s="127" t="s">
        <v>502</v>
      </c>
      <c r="G65" s="127" t="s">
        <v>507</v>
      </c>
      <c r="H65" s="867" t="s">
        <v>1743</v>
      </c>
      <c r="I65" s="425">
        <v>45229.535416666666</v>
      </c>
      <c r="J65" s="867" t="s">
        <v>528</v>
      </c>
      <c r="K65" s="95" t="s">
        <v>5</v>
      </c>
      <c r="L65" s="685">
        <v>45229</v>
      </c>
      <c r="M65" s="686">
        <v>0.53541666666666665</v>
      </c>
      <c r="N65" s="687" t="s">
        <v>528</v>
      </c>
      <c r="O65" s="685">
        <v>45229</v>
      </c>
      <c r="P65" s="686">
        <v>0.53541666666666665</v>
      </c>
      <c r="Q65" s="685"/>
      <c r="R65" s="686"/>
      <c r="S65" s="868"/>
      <c r="T65" s="294">
        <v>45229</v>
      </c>
      <c r="U65" s="775">
        <v>0.62152777777777779</v>
      </c>
      <c r="V65" s="868" t="s">
        <v>528</v>
      </c>
      <c r="W65" s="688">
        <f t="shared" si="0"/>
        <v>8.6111111115314998E-2</v>
      </c>
      <c r="X65" s="689">
        <v>45229</v>
      </c>
      <c r="Y65" s="690">
        <v>0.62152777777777779</v>
      </c>
      <c r="Z65" s="868" t="s">
        <v>528</v>
      </c>
      <c r="AA65" s="691">
        <f t="shared" si="11"/>
        <v>0</v>
      </c>
      <c r="AB65" s="689"/>
      <c r="AC65" s="690"/>
      <c r="AD65" s="868"/>
      <c r="AE65" s="691">
        <f t="shared" si="12"/>
        <v>-45229.621527777781</v>
      </c>
      <c r="AF65" s="689"/>
      <c r="AG65" s="296"/>
      <c r="AH65" s="296"/>
      <c r="AI65" s="687"/>
      <c r="AJ65" s="691">
        <f t="shared" si="13"/>
        <v>-45229.621527777781</v>
      </c>
      <c r="AK65" s="294"/>
      <c r="AL65" s="296"/>
      <c r="AM65" s="868"/>
      <c r="AN65" s="691">
        <f t="shared" si="14"/>
        <v>-45229.621527777781</v>
      </c>
      <c r="AO65" s="294">
        <v>45229</v>
      </c>
      <c r="AP65" s="775">
        <v>0.8027777777777777</v>
      </c>
      <c r="AQ65" s="698">
        <f t="shared" si="5"/>
        <v>0.18124999999417923</v>
      </c>
      <c r="AR65" s="294">
        <v>45231</v>
      </c>
      <c r="AS65" s="775">
        <v>0.40972222222222227</v>
      </c>
      <c r="AT65" s="868" t="s">
        <v>498</v>
      </c>
      <c r="AU65" s="14">
        <f t="shared" si="15"/>
        <v>1.7881944444379769</v>
      </c>
      <c r="AV65" s="701"/>
      <c r="AW65" s="95"/>
      <c r="AX65" s="701" t="s">
        <v>9</v>
      </c>
      <c r="AY65" s="701" t="s">
        <v>11</v>
      </c>
      <c r="AZ65" s="701" t="s">
        <v>1796</v>
      </c>
      <c r="BA65" s="701" t="s">
        <v>1848</v>
      </c>
      <c r="BB65" s="872" t="s">
        <v>1874</v>
      </c>
      <c r="BC65" s="874" t="s">
        <v>1875</v>
      </c>
      <c r="BD65" s="19"/>
      <c r="BE65" s="703" t="s">
        <v>89</v>
      </c>
      <c r="BF65" s="703"/>
      <c r="BR65" s="705"/>
      <c r="BS65" s="705"/>
      <c r="BT65" s="705"/>
      <c r="BU65" s="51" t="s">
        <v>448</v>
      </c>
      <c r="BV65" s="32">
        <v>7</v>
      </c>
      <c r="BW65" s="43">
        <f>BV65/BV68</f>
        <v>0.14583333333333334</v>
      </c>
      <c r="BX65" s="44"/>
      <c r="BY65" s="45"/>
      <c r="BZ65" s="45"/>
      <c r="CA65" s="45"/>
      <c r="CB65" s="45"/>
      <c r="CC65" s="705"/>
      <c r="CD65" s="705"/>
      <c r="CN65"/>
      <c r="CO65" s="705"/>
      <c r="CP65" s="705"/>
      <c r="CQ65" s="705"/>
      <c r="CR65" s="705"/>
      <c r="CS65" s="705"/>
      <c r="CT65" s="705"/>
      <c r="CU65" s="705"/>
      <c r="CV65" s="705"/>
      <c r="CW65" s="705"/>
      <c r="CX65" s="705"/>
      <c r="CY65" s="44"/>
      <c r="CZ65" s="44"/>
    </row>
    <row r="66" spans="1:188" ht="15" customHeight="1">
      <c r="A66" s="973"/>
      <c r="B66" s="684">
        <v>64</v>
      </c>
      <c r="C66" s="448">
        <v>1773</v>
      </c>
      <c r="D66" s="127">
        <v>1545711</v>
      </c>
      <c r="E66" s="127" t="s">
        <v>529</v>
      </c>
      <c r="F66" s="127" t="s">
        <v>496</v>
      </c>
      <c r="G66" s="127" t="s">
        <v>507</v>
      </c>
      <c r="H66" s="867" t="s">
        <v>482</v>
      </c>
      <c r="I66" s="425">
        <v>45229.558333333334</v>
      </c>
      <c r="J66" s="867" t="s">
        <v>528</v>
      </c>
      <c r="K66" s="95" t="s">
        <v>0</v>
      </c>
      <c r="L66" s="685">
        <v>45229</v>
      </c>
      <c r="M66" s="686">
        <v>0.55833333333333335</v>
      </c>
      <c r="N66" s="687" t="s">
        <v>528</v>
      </c>
      <c r="O66" s="685">
        <v>45229</v>
      </c>
      <c r="P66" s="686">
        <v>0.55833333333333335</v>
      </c>
      <c r="Q66" s="685"/>
      <c r="R66" s="686"/>
      <c r="S66" s="868"/>
      <c r="T66" s="294">
        <v>45229</v>
      </c>
      <c r="U66" s="775">
        <v>0.55833333333333335</v>
      </c>
      <c r="V66" s="868" t="s">
        <v>528</v>
      </c>
      <c r="W66" s="688">
        <f t="shared" si="0"/>
        <v>0</v>
      </c>
      <c r="X66" s="689"/>
      <c r="Y66" s="690"/>
      <c r="Z66" s="868"/>
      <c r="AA66" s="691">
        <f t="shared" si="11"/>
        <v>-45229.558333333334</v>
      </c>
      <c r="AB66" s="689"/>
      <c r="AC66" s="690"/>
      <c r="AD66" s="868"/>
      <c r="AE66" s="691">
        <f t="shared" si="12"/>
        <v>0</v>
      </c>
      <c r="AF66" s="689"/>
      <c r="AG66" s="296"/>
      <c r="AH66" s="296"/>
      <c r="AI66" s="687"/>
      <c r="AJ66" s="691">
        <f t="shared" si="13"/>
        <v>-45229.558333333334</v>
      </c>
      <c r="AK66" s="294"/>
      <c r="AL66" s="296"/>
      <c r="AM66" s="868"/>
      <c r="AN66" s="691">
        <f t="shared" si="14"/>
        <v>-45229.558333333334</v>
      </c>
      <c r="AO66" s="294">
        <v>45229</v>
      </c>
      <c r="AP66" s="775">
        <v>0.56874999999999998</v>
      </c>
      <c r="AQ66" s="698">
        <f t="shared" si="5"/>
        <v>1.0416666664241347E-2</v>
      </c>
      <c r="AR66" s="294">
        <v>45229</v>
      </c>
      <c r="AS66" s="775">
        <v>0.56874999999999998</v>
      </c>
      <c r="AT66" s="868" t="s">
        <v>528</v>
      </c>
      <c r="AU66" s="14">
        <f t="shared" si="15"/>
        <v>1.0416666664241347E-2</v>
      </c>
      <c r="AV66" s="701"/>
      <c r="AW66" s="95"/>
      <c r="AX66" s="701" t="s">
        <v>9</v>
      </c>
      <c r="AY66" s="701" t="s">
        <v>11</v>
      </c>
      <c r="AZ66" s="701" t="s">
        <v>1836</v>
      </c>
      <c r="BA66" s="701" t="s">
        <v>1876</v>
      </c>
      <c r="BB66" s="872" t="s">
        <v>1877</v>
      </c>
      <c r="BC66" s="874" t="s">
        <v>1878</v>
      </c>
      <c r="BD66" s="19"/>
      <c r="BE66" s="703" t="s">
        <v>89</v>
      </c>
      <c r="BF66" s="703"/>
      <c r="BR66" s="705"/>
      <c r="BS66" s="705"/>
      <c r="BT66" s="705"/>
      <c r="BU66" s="48" t="s">
        <v>449</v>
      </c>
      <c r="BV66" s="41">
        <v>38</v>
      </c>
      <c r="BW66" s="43">
        <f>BV66/BV68</f>
        <v>0.79166666666666663</v>
      </c>
      <c r="BX66" s="52"/>
      <c r="BY66" s="45"/>
      <c r="BZ66" s="45"/>
      <c r="CA66" s="45"/>
      <c r="CB66" s="45"/>
      <c r="CC66" s="705"/>
      <c r="CD66" s="705"/>
      <c r="CN66"/>
      <c r="CO66" s="705"/>
      <c r="CP66" s="705"/>
      <c r="CQ66" s="705"/>
      <c r="CR66" s="705"/>
      <c r="CS66" s="705"/>
      <c r="CT66" s="705"/>
      <c r="CU66" s="705"/>
      <c r="CV66" s="705"/>
      <c r="CW66" s="705"/>
      <c r="CX66" s="705"/>
      <c r="CY66" s="44"/>
      <c r="CZ66" s="44"/>
    </row>
    <row r="67" spans="1:188" ht="15" customHeight="1">
      <c r="A67" s="973"/>
      <c r="B67" s="684">
        <v>65</v>
      </c>
      <c r="C67" s="448">
        <v>1776</v>
      </c>
      <c r="D67" s="127">
        <v>20298437</v>
      </c>
      <c r="E67" s="127" t="s">
        <v>529</v>
      </c>
      <c r="F67" s="127" t="s">
        <v>496</v>
      </c>
      <c r="G67" s="127" t="s">
        <v>507</v>
      </c>
      <c r="H67" s="867" t="s">
        <v>482</v>
      </c>
      <c r="I67" s="425">
        <v>45229.626388888886</v>
      </c>
      <c r="J67" s="867" t="s">
        <v>498</v>
      </c>
      <c r="K67" s="95" t="s">
        <v>0</v>
      </c>
      <c r="L67" s="685">
        <v>45229</v>
      </c>
      <c r="M67" s="686">
        <v>0.62708333333333333</v>
      </c>
      <c r="N67" s="687" t="s">
        <v>498</v>
      </c>
      <c r="O67" s="685">
        <v>45229</v>
      </c>
      <c r="P67" s="686">
        <v>0.62708333333333333</v>
      </c>
      <c r="Q67" s="685"/>
      <c r="R67" s="686"/>
      <c r="S67" s="868"/>
      <c r="T67" s="294">
        <v>45229</v>
      </c>
      <c r="U67" s="775">
        <v>0.62986111111111109</v>
      </c>
      <c r="V67" s="868" t="s">
        <v>498</v>
      </c>
      <c r="W67" s="688">
        <f t="shared" ref="W67:W71" si="16">(U67+T67)-(P67+O67)</f>
        <v>2.7777777795563452E-3</v>
      </c>
      <c r="X67" s="689"/>
      <c r="Y67" s="690"/>
      <c r="Z67" s="868"/>
      <c r="AA67" s="691">
        <f t="shared" si="11"/>
        <v>-45229.629861111112</v>
      </c>
      <c r="AB67" s="689"/>
      <c r="AC67" s="690"/>
      <c r="AD67" s="868"/>
      <c r="AE67" s="691">
        <f t="shared" si="12"/>
        <v>0</v>
      </c>
      <c r="AF67" s="689"/>
      <c r="AG67" s="296"/>
      <c r="AH67" s="296"/>
      <c r="AI67" s="687"/>
      <c r="AJ67" s="691">
        <f t="shared" si="13"/>
        <v>-45229.629861111112</v>
      </c>
      <c r="AK67" s="294"/>
      <c r="AL67" s="296"/>
      <c r="AM67" s="868"/>
      <c r="AN67" s="691">
        <f t="shared" si="14"/>
        <v>-45229.629861111112</v>
      </c>
      <c r="AO67" s="294">
        <v>45229</v>
      </c>
      <c r="AP67" s="775">
        <v>0.80138888888888893</v>
      </c>
      <c r="AQ67" s="698">
        <f t="shared" ref="AQ67:AQ71" si="17">(AP67+AO67)-(U67+T67)</f>
        <v>0.17152777777664596</v>
      </c>
      <c r="AR67" s="294">
        <v>45229</v>
      </c>
      <c r="AS67" s="775">
        <v>0.84791666666666676</v>
      </c>
      <c r="AT67" s="868" t="s">
        <v>498</v>
      </c>
      <c r="AU67" s="14">
        <f t="shared" si="15"/>
        <v>0.21805555555329192</v>
      </c>
      <c r="AV67" s="701"/>
      <c r="AW67" s="95"/>
      <c r="AX67" s="701" t="s">
        <v>9</v>
      </c>
      <c r="AY67" s="701" t="s">
        <v>11</v>
      </c>
      <c r="AZ67" s="701" t="s">
        <v>1737</v>
      </c>
      <c r="BA67" s="701" t="s">
        <v>1738</v>
      </c>
      <c r="BB67" s="872" t="s">
        <v>1879</v>
      </c>
      <c r="BC67" s="874" t="s">
        <v>1880</v>
      </c>
      <c r="BD67" s="19"/>
      <c r="BE67" s="703" t="s">
        <v>89</v>
      </c>
      <c r="BF67" s="703"/>
      <c r="BR67" s="705"/>
      <c r="BS67" s="705"/>
      <c r="BT67" s="705"/>
      <c r="BU67" s="48" t="s">
        <v>450</v>
      </c>
      <c r="BV67" s="41">
        <v>3</v>
      </c>
      <c r="BW67" s="43">
        <f>BV67/BV68</f>
        <v>6.25E-2</v>
      </c>
      <c r="BX67" s="52"/>
      <c r="BY67" s="45"/>
      <c r="BZ67" s="45"/>
      <c r="CA67" s="45"/>
      <c r="CB67" s="45"/>
      <c r="CC67" s="705"/>
      <c r="CD67" s="705"/>
      <c r="CN67"/>
      <c r="CO67" s="705"/>
      <c r="CP67" s="705"/>
      <c r="CQ67" s="705"/>
      <c r="CR67" s="705"/>
      <c r="CS67" s="705"/>
      <c r="CT67" s="705"/>
      <c r="CU67" s="705"/>
      <c r="CV67" s="705"/>
      <c r="CW67" s="705"/>
      <c r="CX67" s="705"/>
      <c r="CY67" s="44"/>
      <c r="CZ67" s="44"/>
    </row>
    <row r="68" spans="1:188" ht="15.75" customHeight="1">
      <c r="A68" s="973"/>
      <c r="B68" s="684">
        <v>66</v>
      </c>
      <c r="C68" s="444">
        <v>1778</v>
      </c>
      <c r="D68" s="127">
        <v>30270407</v>
      </c>
      <c r="E68" s="127" t="s">
        <v>495</v>
      </c>
      <c r="F68" s="127" t="s">
        <v>496</v>
      </c>
      <c r="G68" s="127" t="s">
        <v>507</v>
      </c>
      <c r="H68" s="867" t="s">
        <v>483</v>
      </c>
      <c r="I68" s="425">
        <v>45229.838888888888</v>
      </c>
      <c r="J68" s="867" t="s">
        <v>498</v>
      </c>
      <c r="K68" s="95" t="s">
        <v>17</v>
      </c>
      <c r="L68" s="685">
        <v>45229</v>
      </c>
      <c r="M68" s="686">
        <v>0.83333333333333337</v>
      </c>
      <c r="N68" s="687" t="s">
        <v>498</v>
      </c>
      <c r="O68" s="685">
        <v>45229</v>
      </c>
      <c r="P68" s="686">
        <v>0.83888888888888891</v>
      </c>
      <c r="Q68" s="685">
        <v>45230</v>
      </c>
      <c r="R68" s="686">
        <v>0.84583333333333333</v>
      </c>
      <c r="S68" s="868" t="s">
        <v>498</v>
      </c>
      <c r="T68" s="294">
        <v>45230</v>
      </c>
      <c r="U68" s="775">
        <v>0.85486111111111107</v>
      </c>
      <c r="V68" s="868" t="s">
        <v>498</v>
      </c>
      <c r="W68" s="688">
        <f t="shared" si="16"/>
        <v>1.015972222223354</v>
      </c>
      <c r="X68" s="689">
        <v>45237</v>
      </c>
      <c r="Y68" s="690">
        <v>0.69166666666666676</v>
      </c>
      <c r="Z68" s="868" t="s">
        <v>528</v>
      </c>
      <c r="AA68" s="691">
        <f t="shared" si="11"/>
        <v>6.8368055555547471</v>
      </c>
      <c r="AB68" s="689">
        <v>45236</v>
      </c>
      <c r="AC68" s="690">
        <v>0.62569444444444444</v>
      </c>
      <c r="AD68" s="868" t="s">
        <v>528</v>
      </c>
      <c r="AE68" s="691">
        <f t="shared" si="12"/>
        <v>-1.0659722222189885</v>
      </c>
      <c r="AF68" s="689"/>
      <c r="AG68" s="296"/>
      <c r="AH68" s="296"/>
      <c r="AI68" s="687"/>
      <c r="AJ68" s="691">
        <f t="shared" si="13"/>
        <v>-45230.854861111111</v>
      </c>
      <c r="AK68" s="294"/>
      <c r="AL68" s="296"/>
      <c r="AM68" s="868"/>
      <c r="AN68" s="691">
        <f t="shared" si="14"/>
        <v>-45230.854861111111</v>
      </c>
      <c r="AO68" s="294">
        <v>45238</v>
      </c>
      <c r="AP68" s="775">
        <v>0.75486111111111109</v>
      </c>
      <c r="AQ68" s="698">
        <f t="shared" si="17"/>
        <v>7.9000000000014552</v>
      </c>
      <c r="AR68" s="294">
        <v>45238</v>
      </c>
      <c r="AS68" s="775">
        <v>0.75486111111111109</v>
      </c>
      <c r="AT68" s="868" t="s">
        <v>528</v>
      </c>
      <c r="AU68" s="14">
        <f t="shared" si="15"/>
        <v>7.9000000000014552</v>
      </c>
      <c r="AV68" s="701"/>
      <c r="AW68" s="95" t="s">
        <v>2177</v>
      </c>
      <c r="AX68" s="701" t="s">
        <v>18</v>
      </c>
      <c r="AY68" s="701" t="s">
        <v>41</v>
      </c>
      <c r="AZ68" s="715" t="s">
        <v>883</v>
      </c>
      <c r="BA68" s="701" t="s">
        <v>1728</v>
      </c>
      <c r="BB68" s="872" t="s">
        <v>1881</v>
      </c>
      <c r="BC68" s="874" t="s">
        <v>1882</v>
      </c>
      <c r="BD68" s="19"/>
      <c r="BE68" s="703" t="s">
        <v>89</v>
      </c>
      <c r="BF68" s="703"/>
      <c r="BR68" s="705"/>
      <c r="BS68" s="705"/>
      <c r="BT68" s="705"/>
      <c r="BU68" s="54" t="s">
        <v>444</v>
      </c>
      <c r="BV68" s="55">
        <f>BV65+BV66+BV67</f>
        <v>48</v>
      </c>
      <c r="BW68" s="56">
        <f>SUM(BW65:BW67)</f>
        <v>1</v>
      </c>
      <c r="BX68" s="46"/>
      <c r="BY68" s="45"/>
      <c r="BZ68" s="45"/>
      <c r="CA68" s="45"/>
      <c r="CB68" s="45"/>
      <c r="CC68" s="705"/>
      <c r="CD68" s="705"/>
      <c r="CN68"/>
      <c r="CO68" s="705"/>
      <c r="CP68" s="705"/>
      <c r="CQ68" s="705"/>
      <c r="CR68" s="705"/>
      <c r="CS68" s="705"/>
      <c r="CT68" s="705"/>
      <c r="CU68" s="705"/>
      <c r="CV68" s="705"/>
      <c r="CW68" s="705"/>
      <c r="CX68" s="705"/>
      <c r="CY68" s="44"/>
      <c r="CZ68" s="44"/>
    </row>
    <row r="69" spans="1:188" ht="15" customHeight="1">
      <c r="A69" s="973"/>
      <c r="B69" s="708">
        <v>67</v>
      </c>
      <c r="C69" s="423">
        <v>1779</v>
      </c>
      <c r="D69" s="127">
        <v>1800379</v>
      </c>
      <c r="E69" s="127" t="s">
        <v>505</v>
      </c>
      <c r="F69" s="127" t="s">
        <v>496</v>
      </c>
      <c r="G69" s="127" t="s">
        <v>497</v>
      </c>
      <c r="H69" s="867" t="s">
        <v>534</v>
      </c>
      <c r="I69" s="425">
        <v>45230.467361111114</v>
      </c>
      <c r="J69" s="867" t="s">
        <v>528</v>
      </c>
      <c r="K69" s="95" t="s">
        <v>0</v>
      </c>
      <c r="L69" s="685">
        <v>45230</v>
      </c>
      <c r="M69" s="686">
        <v>0.46736111111111112</v>
      </c>
      <c r="N69" s="687" t="s">
        <v>528</v>
      </c>
      <c r="O69" s="685">
        <v>45230</v>
      </c>
      <c r="P69" s="686">
        <v>0.46736111111111112</v>
      </c>
      <c r="Q69" s="685"/>
      <c r="R69" s="686"/>
      <c r="S69" s="868"/>
      <c r="T69" s="294">
        <v>45230</v>
      </c>
      <c r="U69" s="775">
        <v>0.46736111111111112</v>
      </c>
      <c r="V69" s="868" t="s">
        <v>528</v>
      </c>
      <c r="W69" s="688">
        <f t="shared" si="16"/>
        <v>0</v>
      </c>
      <c r="X69" s="689"/>
      <c r="Y69" s="690"/>
      <c r="Z69" s="868"/>
      <c r="AA69" s="691">
        <f t="shared" si="11"/>
        <v>-45230.467361111114</v>
      </c>
      <c r="AB69" s="689"/>
      <c r="AC69" s="690"/>
      <c r="AD69" s="868"/>
      <c r="AE69" s="691">
        <f t="shared" si="12"/>
        <v>0</v>
      </c>
      <c r="AF69" s="689"/>
      <c r="AG69" s="296"/>
      <c r="AH69" s="296"/>
      <c r="AI69" s="687"/>
      <c r="AJ69" s="691">
        <f t="shared" si="13"/>
        <v>-45230.467361111114</v>
      </c>
      <c r="AK69" s="294"/>
      <c r="AL69" s="296"/>
      <c r="AM69" s="868"/>
      <c r="AN69" s="691">
        <f t="shared" si="14"/>
        <v>-45230.467361111114</v>
      </c>
      <c r="AO69" s="294">
        <v>45230</v>
      </c>
      <c r="AP69" s="775">
        <v>0.60347222222222219</v>
      </c>
      <c r="AQ69" s="698">
        <f t="shared" si="17"/>
        <v>0.13611111111094942</v>
      </c>
      <c r="AR69" s="294">
        <v>45228</v>
      </c>
      <c r="AS69" s="775">
        <v>0.38958333333333334</v>
      </c>
      <c r="AT69" s="868" t="s">
        <v>528</v>
      </c>
      <c r="AU69" s="14">
        <f t="shared" si="15"/>
        <v>-2.0777777777839219</v>
      </c>
      <c r="AV69" s="701"/>
      <c r="AW69" s="95"/>
      <c r="AX69" s="701" t="s">
        <v>18</v>
      </c>
      <c r="AY69" s="701" t="s">
        <v>41</v>
      </c>
      <c r="AZ69" s="715" t="s">
        <v>883</v>
      </c>
      <c r="BA69" s="701" t="s">
        <v>1728</v>
      </c>
      <c r="BB69" s="872" t="s">
        <v>1883</v>
      </c>
      <c r="BC69" s="874" t="s">
        <v>1884</v>
      </c>
      <c r="BD69" s="19"/>
      <c r="BE69" s="703" t="s">
        <v>89</v>
      </c>
      <c r="BF69" s="703"/>
      <c r="BR69" s="705"/>
      <c r="BS69" s="705"/>
      <c r="BT69" s="705"/>
      <c r="BU69" s="48" t="s">
        <v>451</v>
      </c>
      <c r="BV69" s="41">
        <v>8</v>
      </c>
      <c r="BW69" s="57">
        <f>BV69/BV73</f>
        <v>0.1702127659574468</v>
      </c>
      <c r="BX69" s="46"/>
      <c r="BY69" s="45"/>
      <c r="BZ69" s="45"/>
      <c r="CA69" s="45"/>
      <c r="CB69" s="45"/>
      <c r="CC69" s="705"/>
      <c r="CD69" s="705"/>
      <c r="CN69"/>
      <c r="CO69" s="705"/>
      <c r="CP69" s="705"/>
      <c r="CQ69" s="705"/>
      <c r="CR69" s="705"/>
      <c r="CS69" s="705"/>
      <c r="CT69" s="705"/>
      <c r="CU69" s="705"/>
      <c r="CV69" s="705"/>
      <c r="CW69" s="705"/>
      <c r="CX69" s="705"/>
      <c r="CY69" s="44"/>
      <c r="CZ69" s="44"/>
    </row>
    <row r="70" spans="1:188" ht="15" customHeight="1">
      <c r="A70" s="973"/>
      <c r="B70" s="684">
        <v>68</v>
      </c>
      <c r="C70" s="444">
        <v>1780</v>
      </c>
      <c r="D70" s="127">
        <v>30128877</v>
      </c>
      <c r="E70" s="127" t="s">
        <v>505</v>
      </c>
      <c r="F70" s="127" t="s">
        <v>506</v>
      </c>
      <c r="G70" s="127" t="s">
        <v>517</v>
      </c>
      <c r="H70" s="867" t="s">
        <v>521</v>
      </c>
      <c r="I70" s="425">
        <v>45230.674305555556</v>
      </c>
      <c r="J70" s="867" t="s">
        <v>498</v>
      </c>
      <c r="K70" s="95" t="s">
        <v>5</v>
      </c>
      <c r="L70" s="685">
        <v>45230</v>
      </c>
      <c r="M70" s="686">
        <v>0.6743055555555556</v>
      </c>
      <c r="N70" s="687" t="s">
        <v>498</v>
      </c>
      <c r="O70" s="685">
        <v>45230</v>
      </c>
      <c r="P70" s="686">
        <v>0.6743055555555556</v>
      </c>
      <c r="Q70" s="685">
        <v>45230</v>
      </c>
      <c r="R70" s="686">
        <v>0.78333333333333333</v>
      </c>
      <c r="S70" s="868" t="s">
        <v>498</v>
      </c>
      <c r="T70" s="294">
        <v>45230</v>
      </c>
      <c r="U70" s="775">
        <v>0.78333333333333333</v>
      </c>
      <c r="V70" s="868" t="s">
        <v>498</v>
      </c>
      <c r="W70" s="688">
        <f t="shared" si="16"/>
        <v>0.10902777777664596</v>
      </c>
      <c r="X70" s="689">
        <v>45231</v>
      </c>
      <c r="Y70" s="690">
        <v>0.56388888888888888</v>
      </c>
      <c r="Z70" s="868" t="s">
        <v>498</v>
      </c>
      <c r="AA70" s="691">
        <f t="shared" si="11"/>
        <v>0.78055555555329192</v>
      </c>
      <c r="AB70" s="689">
        <v>45231</v>
      </c>
      <c r="AC70" s="690">
        <v>0.8208333333333333</v>
      </c>
      <c r="AD70" s="868" t="s">
        <v>498</v>
      </c>
      <c r="AE70" s="691">
        <f t="shared" si="12"/>
        <v>0.25694444444525288</v>
      </c>
      <c r="AF70" s="689"/>
      <c r="AG70" s="296"/>
      <c r="AH70" s="296"/>
      <c r="AI70" s="687"/>
      <c r="AJ70" s="691">
        <f t="shared" si="13"/>
        <v>-45230.783333333333</v>
      </c>
      <c r="AK70" s="294"/>
      <c r="AL70" s="296"/>
      <c r="AM70" s="868"/>
      <c r="AN70" s="691">
        <f t="shared" si="14"/>
        <v>-45230.783333333333</v>
      </c>
      <c r="AO70" s="294">
        <v>45232</v>
      </c>
      <c r="AP70" s="775">
        <v>0.87083333333333324</v>
      </c>
      <c r="AQ70" s="698">
        <f t="shared" si="17"/>
        <v>2.0875000000014552</v>
      </c>
      <c r="AR70" s="294">
        <v>45232</v>
      </c>
      <c r="AS70" s="775">
        <v>0.64027777777777783</v>
      </c>
      <c r="AT70" s="868" t="s">
        <v>528</v>
      </c>
      <c r="AU70" s="14">
        <f t="shared" si="15"/>
        <v>1.8569444444437977</v>
      </c>
      <c r="AV70" s="701"/>
      <c r="AW70" s="95"/>
      <c r="AX70" s="701" t="s">
        <v>18</v>
      </c>
      <c r="AY70" s="701" t="s">
        <v>48</v>
      </c>
      <c r="AZ70" s="715" t="s">
        <v>1885</v>
      </c>
      <c r="BA70" s="715" t="s">
        <v>1886</v>
      </c>
      <c r="BB70" s="872" t="s">
        <v>1887</v>
      </c>
      <c r="BC70" s="874" t="s">
        <v>1888</v>
      </c>
      <c r="BD70" s="19"/>
      <c r="BE70" s="703" t="s">
        <v>89</v>
      </c>
      <c r="BF70" s="703"/>
      <c r="BR70" s="705"/>
      <c r="BS70" s="705"/>
      <c r="BT70" s="705"/>
      <c r="BU70" s="48" t="s">
        <v>452</v>
      </c>
      <c r="BV70" s="41">
        <v>34</v>
      </c>
      <c r="BW70" s="57">
        <f>BV70/BV73</f>
        <v>0.72340425531914898</v>
      </c>
      <c r="BX70" s="46"/>
      <c r="BY70" s="45"/>
      <c r="BZ70" s="45"/>
      <c r="CA70" s="45"/>
      <c r="CB70" s="45"/>
      <c r="CC70" s="705"/>
      <c r="CD70" s="705"/>
      <c r="CN70"/>
      <c r="CO70" s="705"/>
      <c r="CP70" s="705"/>
      <c r="CQ70" s="705"/>
      <c r="CR70" s="705"/>
      <c r="CS70" s="705"/>
      <c r="CT70" s="705"/>
      <c r="CU70" s="705"/>
      <c r="CV70" s="705"/>
      <c r="CW70" s="705"/>
      <c r="CX70" s="705"/>
      <c r="CY70" s="44"/>
      <c r="CZ70" s="44"/>
    </row>
    <row r="71" spans="1:188" ht="15" customHeight="1">
      <c r="A71" s="973"/>
      <c r="B71" s="708">
        <v>69</v>
      </c>
      <c r="C71" s="448">
        <v>1781</v>
      </c>
      <c r="D71" s="127">
        <v>1036632741</v>
      </c>
      <c r="E71" s="127" t="s">
        <v>505</v>
      </c>
      <c r="F71" s="127" t="s">
        <v>496</v>
      </c>
      <c r="G71" s="127" t="s">
        <v>507</v>
      </c>
      <c r="H71" s="867" t="s">
        <v>657</v>
      </c>
      <c r="I71" s="425">
        <v>45230.71597222222</v>
      </c>
      <c r="J71" s="867" t="s">
        <v>498</v>
      </c>
      <c r="K71" s="95" t="s">
        <v>0</v>
      </c>
      <c r="L71" s="685">
        <v>45230</v>
      </c>
      <c r="M71" s="686">
        <v>0.71597222222222223</v>
      </c>
      <c r="N71" s="687" t="s">
        <v>498</v>
      </c>
      <c r="O71" s="685">
        <v>45230</v>
      </c>
      <c r="P71" s="686">
        <v>0.71597222222222223</v>
      </c>
      <c r="Q71" s="685"/>
      <c r="R71" s="686"/>
      <c r="S71" s="868"/>
      <c r="T71" s="294">
        <v>45230</v>
      </c>
      <c r="U71" s="775">
        <v>0.71597222222222223</v>
      </c>
      <c r="V71" s="868" t="s">
        <v>498</v>
      </c>
      <c r="W71" s="688">
        <f t="shared" si="16"/>
        <v>0</v>
      </c>
      <c r="X71" s="689"/>
      <c r="Y71" s="690"/>
      <c r="Z71" s="868"/>
      <c r="AA71" s="691">
        <f t="shared" si="11"/>
        <v>-45230.71597222222</v>
      </c>
      <c r="AB71" s="689"/>
      <c r="AC71" s="690"/>
      <c r="AD71" s="868"/>
      <c r="AE71" s="691">
        <f t="shared" si="12"/>
        <v>0</v>
      </c>
      <c r="AF71" s="689"/>
      <c r="AG71" s="296"/>
      <c r="AH71" s="296"/>
      <c r="AI71" s="687"/>
      <c r="AJ71" s="691">
        <f t="shared" si="13"/>
        <v>-45230.71597222222</v>
      </c>
      <c r="AK71" s="294"/>
      <c r="AL71" s="296"/>
      <c r="AM71" s="868"/>
      <c r="AN71" s="691">
        <f t="shared" si="14"/>
        <v>-45230.71597222222</v>
      </c>
      <c r="AO71" s="294">
        <v>45230</v>
      </c>
      <c r="AP71" s="775">
        <v>0.74861111111111101</v>
      </c>
      <c r="AQ71" s="698">
        <f t="shared" si="17"/>
        <v>3.2638888893416151E-2</v>
      </c>
      <c r="AR71" s="294">
        <v>45230</v>
      </c>
      <c r="AS71" s="775">
        <v>0.74861111111111101</v>
      </c>
      <c r="AT71" s="868" t="s">
        <v>498</v>
      </c>
      <c r="AU71" s="14">
        <f t="shared" si="15"/>
        <v>3.2638888893416151E-2</v>
      </c>
      <c r="AV71" s="701"/>
      <c r="AW71" s="95"/>
      <c r="AX71" s="701" t="s">
        <v>27</v>
      </c>
      <c r="AY71" s="701" t="s">
        <v>35</v>
      </c>
      <c r="AZ71" s="701" t="s">
        <v>1752</v>
      </c>
      <c r="BA71" s="701" t="s">
        <v>1753</v>
      </c>
      <c r="BB71" s="872" t="s">
        <v>1889</v>
      </c>
      <c r="BC71" s="874" t="s">
        <v>1890</v>
      </c>
      <c r="BD71" s="19"/>
      <c r="BE71" s="703" t="s">
        <v>89</v>
      </c>
      <c r="BF71" s="703"/>
      <c r="BR71" s="705"/>
      <c r="BS71" s="705"/>
      <c r="BT71" s="705"/>
      <c r="BU71" s="48" t="s">
        <v>453</v>
      </c>
      <c r="BV71" s="41">
        <v>5</v>
      </c>
      <c r="BW71" s="57">
        <f>BV71/BV73</f>
        <v>0.10638297872340426</v>
      </c>
      <c r="BX71" s="46"/>
      <c r="BY71" s="45"/>
      <c r="BZ71" s="45"/>
      <c r="CA71" s="45"/>
      <c r="CB71" s="45"/>
      <c r="CC71" s="705"/>
      <c r="CD71" s="705"/>
      <c r="CN71"/>
      <c r="CO71" s="705"/>
      <c r="CP71" s="705"/>
      <c r="CQ71"/>
      <c r="CR71"/>
      <c r="CS71"/>
      <c r="CT71"/>
      <c r="CU71"/>
      <c r="CV71"/>
      <c r="CW71"/>
      <c r="CX71"/>
      <c r="CY71" s="44"/>
      <c r="CZ71" s="44"/>
    </row>
    <row r="72" spans="1:188" ht="15" customHeight="1">
      <c r="A72" s="876"/>
      <c r="B72" s="718"/>
      <c r="C72" s="719"/>
      <c r="K72" s="718"/>
      <c r="AS72" s="718"/>
      <c r="AU72"/>
      <c r="BR72" s="705"/>
      <c r="BS72" s="705"/>
      <c r="BT72" s="705"/>
      <c r="BU72" s="520" t="s">
        <v>477</v>
      </c>
      <c r="BV72" s="41">
        <v>1</v>
      </c>
      <c r="BW72" s="57">
        <f>BV72/BV73</f>
        <v>2.1276595744680851E-2</v>
      </c>
      <c r="BX72" s="46"/>
      <c r="BY72" s="45"/>
      <c r="BZ72" s="45"/>
      <c r="CA72" s="45"/>
      <c r="CB72" s="45"/>
      <c r="CD72" s="705"/>
      <c r="CN72"/>
      <c r="CO72" s="705"/>
      <c r="CP72" s="705"/>
      <c r="CQ72"/>
      <c r="CR72"/>
      <c r="CS72"/>
      <c r="CT72"/>
      <c r="CU72"/>
      <c r="CV72"/>
      <c r="CW72"/>
      <c r="CX72"/>
      <c r="CY72" s="44"/>
      <c r="CZ72" s="44"/>
    </row>
    <row r="73" spans="1:188" ht="15" customHeight="1" thickBot="1">
      <c r="A73" s="876"/>
      <c r="B73" s="724"/>
      <c r="C73" s="725"/>
      <c r="D73" s="724"/>
      <c r="E73" s="724"/>
      <c r="F73" s="724"/>
      <c r="G73" s="724"/>
      <c r="H73" s="724"/>
      <c r="I73" s="724"/>
      <c r="J73" s="724"/>
      <c r="K73" s="726"/>
      <c r="L73" s="724"/>
      <c r="M73" s="724"/>
      <c r="N73" s="724"/>
      <c r="O73" s="724"/>
      <c r="P73" s="724"/>
      <c r="Q73" s="724"/>
      <c r="R73" s="724"/>
      <c r="S73" s="724"/>
      <c r="T73" s="724"/>
      <c r="U73" s="724"/>
      <c r="V73" s="724"/>
      <c r="W73" s="724"/>
      <c r="X73" s="724"/>
      <c r="Y73" s="724"/>
      <c r="Z73" s="724"/>
      <c r="AA73" s="724"/>
      <c r="AB73" s="724"/>
      <c r="AC73" s="724"/>
      <c r="AD73" s="724"/>
      <c r="AE73" s="724"/>
      <c r="AF73" s="724"/>
      <c r="AG73" s="724"/>
      <c r="AH73" s="724"/>
      <c r="AI73" s="724"/>
      <c r="AJ73" s="724"/>
      <c r="AK73" s="724"/>
      <c r="AL73" s="724"/>
      <c r="AM73" s="724"/>
      <c r="AN73" s="724"/>
      <c r="AO73" s="724"/>
      <c r="AP73" s="724"/>
      <c r="AQ73" s="724"/>
      <c r="AR73"/>
      <c r="AS73"/>
      <c r="AT73"/>
      <c r="AU73"/>
      <c r="AV73" s="724"/>
      <c r="AW73" s="724"/>
      <c r="AX73" s="724"/>
      <c r="AY73" s="724"/>
      <c r="AZ73" s="724"/>
      <c r="BA73" s="724"/>
      <c r="BB73" s="879"/>
      <c r="BC73" s="880"/>
      <c r="BD73" s="724"/>
      <c r="BE73" s="724"/>
      <c r="BF73" s="724"/>
      <c r="BR73" s="705"/>
      <c r="BS73" s="705"/>
      <c r="BT73" s="705"/>
      <c r="BU73" s="54" t="s">
        <v>444</v>
      </c>
      <c r="BV73" s="55">
        <f>BV69+BV70+BV71</f>
        <v>47</v>
      </c>
      <c r="BW73" s="56">
        <f>BW69+BW70++BW71</f>
        <v>1</v>
      </c>
      <c r="BX73" s="705"/>
      <c r="BY73" s="705"/>
      <c r="BZ73" s="705"/>
      <c r="CA73" s="705"/>
      <c r="CB73" s="705"/>
      <c r="CC73" s="705"/>
      <c r="CD73" s="705"/>
      <c r="CN73"/>
      <c r="CO73" s="705"/>
      <c r="CP73" s="705"/>
      <c r="CQ73"/>
      <c r="CR73"/>
      <c r="CS73"/>
      <c r="CT73"/>
      <c r="CU73"/>
      <c r="CV73"/>
      <c r="CW73"/>
      <c r="CX73"/>
      <c r="CY73" s="44"/>
      <c r="CZ73" s="44"/>
    </row>
    <row r="74" spans="1:188" ht="20.25" customHeight="1" thickBot="1">
      <c r="A74" s="876"/>
      <c r="B74" s="724"/>
      <c r="C74" s="65"/>
      <c r="D74" s="65"/>
      <c r="E74" s="724"/>
      <c r="F74" s="724"/>
      <c r="G74" s="724"/>
      <c r="H74" s="65"/>
      <c r="I74" s="724"/>
      <c r="J74" s="724"/>
      <c r="K74" s="65"/>
      <c r="L74" s="468" t="s">
        <v>440</v>
      </c>
      <c r="M74" s="469" t="s">
        <v>441</v>
      </c>
      <c r="N74" s="470" t="s">
        <v>442</v>
      </c>
      <c r="O74" s="471" t="s">
        <v>0</v>
      </c>
      <c r="P74" s="472" t="s">
        <v>5</v>
      </c>
      <c r="Q74" s="473" t="s">
        <v>8</v>
      </c>
      <c r="R74" s="474" t="s">
        <v>443</v>
      </c>
      <c r="S74" s="475" t="s">
        <v>444</v>
      </c>
      <c r="T74" s="44"/>
      <c r="U74" s="974" t="s">
        <v>456</v>
      </c>
      <c r="V74" s="975"/>
      <c r="W74" s="66" t="s">
        <v>457</v>
      </c>
      <c r="X74" s="727" t="s">
        <v>458</v>
      </c>
      <c r="Y74" s="727" t="s">
        <v>457</v>
      </c>
      <c r="Z74" s="68" t="s">
        <v>444</v>
      </c>
      <c r="AA74" s="705"/>
      <c r="AB74" s="705"/>
      <c r="AC74" s="705"/>
      <c r="AD74" s="705"/>
      <c r="AE74" s="705"/>
      <c r="AF74" s="468" t="s">
        <v>459</v>
      </c>
      <c r="AG74" s="475" t="s">
        <v>460</v>
      </c>
      <c r="AH74" s="475" t="s">
        <v>461</v>
      </c>
      <c r="AI74" s="475" t="s">
        <v>462</v>
      </c>
      <c r="AJ74" s="477" t="s">
        <v>463</v>
      </c>
      <c r="AK74" s="705"/>
      <c r="AL74" s="705"/>
      <c r="AM74" s="705"/>
      <c r="AN74" s="705"/>
      <c r="AO74" s="953" t="s">
        <v>451</v>
      </c>
      <c r="AP74" s="954"/>
      <c r="AQ74" s="881" t="s">
        <v>464</v>
      </c>
      <c r="AR74"/>
      <c r="AS74"/>
      <c r="AT74"/>
      <c r="AU74"/>
      <c r="AV74" s="705"/>
      <c r="AW74" s="705"/>
      <c r="AX74" s="705"/>
      <c r="AY74" s="705"/>
      <c r="AZ74" s="705"/>
      <c r="BA74" s="705"/>
      <c r="BB74" s="882"/>
      <c r="BC74" s="883"/>
      <c r="BR74" s="705"/>
      <c r="BS74" s="705"/>
      <c r="BT74" s="705"/>
      <c r="BU74" s="705"/>
      <c r="BV74"/>
      <c r="BW74"/>
      <c r="BX74"/>
      <c r="BY74" s="705"/>
      <c r="BZ74" s="705"/>
      <c r="CA74" s="705"/>
      <c r="CB74" s="705"/>
      <c r="CC74" s="705"/>
      <c r="CD74" s="705"/>
      <c r="CN74" s="705"/>
      <c r="CO74" s="705"/>
      <c r="CP74" s="705"/>
      <c r="CQ74" s="52"/>
      <c r="CR74" s="52"/>
      <c r="CS74" s="44"/>
      <c r="CT74" s="44"/>
      <c r="CU74" s="44"/>
      <c r="CV74" s="44"/>
      <c r="CW74" s="44"/>
      <c r="CX74" s="44"/>
      <c r="CY74" s="44"/>
      <c r="CZ74" s="44"/>
    </row>
    <row r="75" spans="1:188" ht="15" customHeight="1" thickBot="1">
      <c r="A75" s="718"/>
      <c r="C75" s="65"/>
      <c r="D75" s="65"/>
      <c r="E75" s="482" t="s">
        <v>446</v>
      </c>
      <c r="F75" s="483">
        <v>48</v>
      </c>
      <c r="G75" s="728">
        <f>F75/F79</f>
        <v>0.69565217391304346</v>
      </c>
      <c r="H75" s="65"/>
      <c r="I75" s="953" t="s">
        <v>451</v>
      </c>
      <c r="J75" s="954"/>
      <c r="K75" s="65"/>
      <c r="L75" s="485" t="s">
        <v>498</v>
      </c>
      <c r="M75" s="958">
        <v>32</v>
      </c>
      <c r="N75" s="960">
        <f>M75/M79</f>
        <v>0.46376811594202899</v>
      </c>
      <c r="O75" s="729">
        <v>19</v>
      </c>
      <c r="P75" s="729">
        <v>6</v>
      </c>
      <c r="Q75" s="729"/>
      <c r="R75" s="729">
        <v>7</v>
      </c>
      <c r="S75" s="487">
        <f>O76+P76+Q76+R76</f>
        <v>1</v>
      </c>
      <c r="T75" s="44"/>
      <c r="U75" s="485" t="s">
        <v>498</v>
      </c>
      <c r="V75" s="729">
        <v>10</v>
      </c>
      <c r="W75" s="730">
        <f>V75/V77</f>
        <v>0.52631578947368418</v>
      </c>
      <c r="X75" s="729">
        <v>21</v>
      </c>
      <c r="Y75" s="730">
        <f>X75/Z77</f>
        <v>0.30434782608695654</v>
      </c>
      <c r="Z75" s="731">
        <f>X75+V75</f>
        <v>31</v>
      </c>
      <c r="AA75" s="705"/>
      <c r="AB75" s="705"/>
      <c r="AC75" s="705"/>
      <c r="AD75" s="705"/>
      <c r="AE75" s="705"/>
      <c r="AF75" s="951">
        <v>1</v>
      </c>
      <c r="AG75" s="729"/>
      <c r="AH75" s="729"/>
      <c r="AI75" s="729"/>
      <c r="AJ75" s="490" t="s">
        <v>498</v>
      </c>
      <c r="AK75" s="705"/>
      <c r="AL75" s="705"/>
      <c r="AM75" s="705"/>
      <c r="AN75" s="705"/>
      <c r="AO75" s="504" t="s">
        <v>503</v>
      </c>
      <c r="AP75" s="884">
        <v>4</v>
      </c>
      <c r="AQ75" s="408">
        <f t="shared" ref="AQ75:AQ84" si="18">AVERAGE(AR75:AX75)</f>
        <v>2.52</v>
      </c>
      <c r="AR75" s="71">
        <v>0.9</v>
      </c>
      <c r="AS75" s="540">
        <v>1.98</v>
      </c>
      <c r="AT75" s="540">
        <v>3.6</v>
      </c>
      <c r="AU75" s="540">
        <v>3.6</v>
      </c>
      <c r="AV75" s="540"/>
      <c r="AW75" s="540"/>
      <c r="AX75" s="540"/>
      <c r="AY75" s="540"/>
      <c r="AZ75" s="540"/>
      <c r="BA75" s="540"/>
      <c r="BB75" s="885"/>
      <c r="BC75" s="883"/>
      <c r="BI75" s="705"/>
      <c r="BR75" s="705"/>
      <c r="BS75" s="705"/>
      <c r="BT75" s="705"/>
      <c r="BV75"/>
      <c r="BW75"/>
      <c r="BX75"/>
      <c r="CC75" s="705"/>
      <c r="CD75" s="705"/>
      <c r="CG75" s="724"/>
      <c r="CH75" s="724"/>
      <c r="CI75" s="724"/>
      <c r="CJ75" s="724"/>
      <c r="CK75" s="724"/>
      <c r="CL75" s="724"/>
      <c r="CM75" s="724"/>
      <c r="CN75" s="705"/>
      <c r="CO75" s="705"/>
      <c r="CP75" s="705"/>
      <c r="CQ75" s="52"/>
      <c r="CR75" s="52"/>
      <c r="CS75" s="44"/>
      <c r="CT75" s="44"/>
      <c r="CU75" s="44"/>
      <c r="CV75" s="44"/>
      <c r="CW75" s="44"/>
      <c r="CX75" s="44"/>
      <c r="CY75" s="44"/>
      <c r="CZ75" s="44"/>
    </row>
    <row r="76" spans="1:188" s="724" customFormat="1" ht="15" customHeight="1" thickBot="1">
      <c r="A76" s="723"/>
      <c r="C76" s="65"/>
      <c r="D76" s="65"/>
      <c r="E76" s="497" t="s">
        <v>445</v>
      </c>
      <c r="F76" s="498">
        <v>8</v>
      </c>
      <c r="G76" s="732">
        <f>F76/F79</f>
        <v>0.11594202898550725</v>
      </c>
      <c r="H76" s="65"/>
      <c r="I76" s="504" t="s">
        <v>503</v>
      </c>
      <c r="J76" s="505">
        <v>4</v>
      </c>
      <c r="K76" s="65"/>
      <c r="L76" s="733" t="s">
        <v>457</v>
      </c>
      <c r="M76" s="959"/>
      <c r="N76" s="961"/>
      <c r="O76" s="730">
        <f>O75/M75</f>
        <v>0.59375</v>
      </c>
      <c r="P76" s="730">
        <f>P75/M75</f>
        <v>0.1875</v>
      </c>
      <c r="Q76" s="730">
        <f>Q75/M75</f>
        <v>0</v>
      </c>
      <c r="R76" s="730">
        <f>R75/M75</f>
        <v>0.21875</v>
      </c>
      <c r="S76" s="503"/>
      <c r="T76" s="44"/>
      <c r="U76" s="485" t="s">
        <v>528</v>
      </c>
      <c r="V76" s="729">
        <v>9</v>
      </c>
      <c r="W76" s="730">
        <f>V76/V77</f>
        <v>0.47368421052631576</v>
      </c>
      <c r="X76" s="729">
        <v>29</v>
      </c>
      <c r="Y76" s="730">
        <f>X76/Z77</f>
        <v>0.42028985507246375</v>
      </c>
      <c r="Z76" s="731">
        <f>V76+X76</f>
        <v>38</v>
      </c>
      <c r="AA76" s="705"/>
      <c r="AB76" s="705"/>
      <c r="AC76" s="705"/>
      <c r="AD76" s="705"/>
      <c r="AE76" s="705"/>
      <c r="AF76" s="952"/>
      <c r="AG76" s="753"/>
      <c r="AH76" s="753"/>
      <c r="AI76" s="753"/>
      <c r="AJ76" s="509" t="s">
        <v>528</v>
      </c>
      <c r="AK76" s="705"/>
      <c r="AL76" s="705"/>
      <c r="AM76" s="705"/>
      <c r="AN76" s="705"/>
      <c r="AO76" s="504" t="s">
        <v>474</v>
      </c>
      <c r="AP76" s="884">
        <v>2</v>
      </c>
      <c r="AQ76" s="408">
        <f t="shared" si="18"/>
        <v>3.6350000000000002</v>
      </c>
      <c r="AR76" s="71">
        <v>6.9</v>
      </c>
      <c r="AS76" s="540">
        <v>0.37</v>
      </c>
      <c r="AT76" s="540"/>
      <c r="AU76" s="540"/>
      <c r="AV76" s="540"/>
      <c r="AW76" s="540"/>
      <c r="AX76" s="540"/>
      <c r="AY76" s="540"/>
      <c r="AZ76" s="540"/>
      <c r="BA76" s="540"/>
      <c r="BB76" s="886"/>
      <c r="BC76" s="883"/>
      <c r="BI76" s="705"/>
      <c r="BJ76" s="705"/>
      <c r="BK76" s="705"/>
      <c r="BL76" s="705"/>
      <c r="BM76" s="705"/>
      <c r="BN76" s="705"/>
      <c r="BO76" s="705"/>
      <c r="BP76" s="705"/>
      <c r="BQ76" s="705"/>
      <c r="BR76" s="705"/>
      <c r="BS76" s="705"/>
      <c r="BT76" s="705"/>
      <c r="BU76"/>
      <c r="BV76"/>
      <c r="BW76"/>
      <c r="BX76"/>
      <c r="BY76"/>
      <c r="BZ76"/>
      <c r="CA76"/>
      <c r="CB76"/>
      <c r="CC76" s="705"/>
      <c r="CD76" s="705"/>
      <c r="CN76" s="705"/>
      <c r="CO76" s="705"/>
      <c r="CP76" s="705"/>
      <c r="CQ76" s="52"/>
      <c r="CR76" s="52"/>
      <c r="CS76" s="44"/>
      <c r="CT76" s="44"/>
      <c r="CU76" s="44"/>
      <c r="CV76" s="44"/>
      <c r="CW76" s="44"/>
      <c r="CX76" s="44"/>
      <c r="CY76" s="44"/>
      <c r="CZ76" s="44"/>
    </row>
    <row r="77" spans="1:188" s="724" customFormat="1" ht="16.5" thickBot="1">
      <c r="C77" s="73"/>
      <c r="D77" s="65"/>
      <c r="E77" s="507" t="s">
        <v>467</v>
      </c>
      <c r="F77" s="498">
        <v>5</v>
      </c>
      <c r="G77" s="732">
        <f>F77/F79</f>
        <v>7.2463768115942032E-2</v>
      </c>
      <c r="H77" s="65"/>
      <c r="I77" s="504" t="s">
        <v>474</v>
      </c>
      <c r="J77" s="505">
        <v>2</v>
      </c>
      <c r="K77" s="65"/>
      <c r="L77" s="485" t="s">
        <v>528</v>
      </c>
      <c r="M77" s="958">
        <v>37</v>
      </c>
      <c r="N77" s="960">
        <f>M77/M79</f>
        <v>0.53623188405797106</v>
      </c>
      <c r="O77" s="729">
        <v>20</v>
      </c>
      <c r="P77" s="729">
        <v>5</v>
      </c>
      <c r="Q77" s="729">
        <v>1</v>
      </c>
      <c r="R77" s="729">
        <v>11</v>
      </c>
      <c r="S77" s="487">
        <f>O78+P78+Q78+R78</f>
        <v>1</v>
      </c>
      <c r="T77" s="44"/>
      <c r="U77" s="75" t="s">
        <v>444</v>
      </c>
      <c r="V77" s="737">
        <f>SUM(V75:V76)</f>
        <v>19</v>
      </c>
      <c r="W77" s="76">
        <f>W75+W76</f>
        <v>1</v>
      </c>
      <c r="X77" s="737">
        <f>X75+X76</f>
        <v>50</v>
      </c>
      <c r="Y77" s="738">
        <f>Y75+Y76</f>
        <v>0.72463768115942029</v>
      </c>
      <c r="Z77" s="78">
        <f>Z75+Z76</f>
        <v>69</v>
      </c>
      <c r="AA77" s="705"/>
      <c r="AB77" s="705"/>
      <c r="AC77" s="705"/>
      <c r="AD77" s="705"/>
      <c r="AE77" s="705"/>
      <c r="AK77" s="705"/>
      <c r="AL77" s="705"/>
      <c r="AM77" s="705"/>
      <c r="AN77" s="705"/>
      <c r="AO77" s="504" t="s">
        <v>536</v>
      </c>
      <c r="AP77" s="884">
        <v>2</v>
      </c>
      <c r="AQ77" s="403">
        <f t="shared" si="18"/>
        <v>1.365</v>
      </c>
      <c r="AR77" s="71">
        <v>0.13</v>
      </c>
      <c r="AS77" s="540">
        <v>2.6</v>
      </c>
      <c r="AT77" s="540"/>
      <c r="AU77" s="540"/>
      <c r="AV77" s="540"/>
      <c r="AW77" s="540"/>
      <c r="AX77" s="540"/>
      <c r="AY77" s="540"/>
      <c r="AZ77" s="540"/>
      <c r="BA77" s="540"/>
      <c r="BB77" s="885"/>
      <c r="BC77" s="883"/>
      <c r="BH77" s="44"/>
      <c r="BI77" s="705"/>
      <c r="BJ77" s="705"/>
      <c r="BK77" s="705"/>
      <c r="BL77" s="705"/>
      <c r="BM77" s="705"/>
      <c r="BN77" s="705"/>
      <c r="BO77" s="705"/>
      <c r="BP77" s="705"/>
      <c r="BQ77" s="705"/>
      <c r="BR77" s="705"/>
      <c r="BS77" s="705"/>
      <c r="BT77" s="705"/>
      <c r="BU77" s="44"/>
      <c r="BV77" s="44"/>
      <c r="BW77" s="44"/>
      <c r="BX77" s="44"/>
      <c r="BY77" s="44"/>
      <c r="BZ77" s="44"/>
      <c r="CA77" s="44"/>
      <c r="CB77"/>
      <c r="CC77" s="705"/>
      <c r="CD77" s="705"/>
      <c r="CN77" s="705"/>
      <c r="CO77" s="705"/>
      <c r="CP77" s="705"/>
      <c r="CQ77" s="52"/>
      <c r="CR77" s="52"/>
      <c r="CS77" s="44"/>
      <c r="CT77" s="44"/>
      <c r="CU77" s="44"/>
      <c r="CV77" s="44"/>
      <c r="CW77" s="44"/>
      <c r="CX77" s="44"/>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c r="GD77" s="44"/>
      <c r="GE77" s="44"/>
      <c r="GF77" s="44"/>
    </row>
    <row r="78" spans="1:188" s="724" customFormat="1" ht="16.5" thickBot="1">
      <c r="A78" s="383" t="s">
        <v>1152</v>
      </c>
      <c r="B78" s="481">
        <v>5</v>
      </c>
      <c r="C78" s="65"/>
      <c r="D78" s="65"/>
      <c r="E78" s="511" t="s">
        <v>1159</v>
      </c>
      <c r="F78" s="498">
        <v>8</v>
      </c>
      <c r="G78" s="732">
        <f>F78/F79</f>
        <v>0.11594202898550725</v>
      </c>
      <c r="H78" s="65"/>
      <c r="I78" s="504" t="s">
        <v>536</v>
      </c>
      <c r="J78" s="505">
        <v>2</v>
      </c>
      <c r="K78" s="65"/>
      <c r="L78" s="733" t="s">
        <v>457</v>
      </c>
      <c r="M78" s="959"/>
      <c r="N78" s="961"/>
      <c r="O78" s="730">
        <f>O77/M77</f>
        <v>0.54054054054054057</v>
      </c>
      <c r="P78" s="730">
        <f>P77/M77</f>
        <v>0.13513513513513514</v>
      </c>
      <c r="Q78" s="730">
        <f>Q77/M77</f>
        <v>2.7027027027027029E-2</v>
      </c>
      <c r="R78" s="730">
        <f>R77/M77</f>
        <v>0.29729729729729731</v>
      </c>
      <c r="S78" s="503"/>
      <c r="T78" s="44"/>
      <c r="U78"/>
      <c r="V78"/>
      <c r="W78"/>
      <c r="X78"/>
      <c r="Y78"/>
      <c r="Z78" s="79">
        <f>Y77+W77</f>
        <v>1.7246376811594204</v>
      </c>
      <c r="AA78" s="705"/>
      <c r="AB78" s="705"/>
      <c r="AC78" s="705"/>
      <c r="AD78" s="705"/>
      <c r="AE78" s="705"/>
      <c r="AG78" s="80"/>
      <c r="AH78" s="741"/>
      <c r="AI78" s="741"/>
      <c r="AJ78" s="741"/>
      <c r="AK78" s="705"/>
      <c r="AL78" s="705"/>
      <c r="AM78" s="705"/>
      <c r="AN78" s="705"/>
      <c r="AO78" s="504" t="s">
        <v>1774</v>
      </c>
      <c r="AP78" s="884">
        <v>1</v>
      </c>
      <c r="AQ78" s="403">
        <f t="shared" si="18"/>
        <v>4.8</v>
      </c>
      <c r="AR78" s="71">
        <v>4.8</v>
      </c>
      <c r="AS78" s="540"/>
      <c r="AT78" s="540"/>
      <c r="AU78" s="540"/>
      <c r="AV78" s="540"/>
      <c r="AW78" s="540"/>
      <c r="AX78" s="540"/>
      <c r="AY78" s="540"/>
      <c r="AZ78" s="540"/>
      <c r="BA78" s="540"/>
      <c r="BB78" s="885"/>
      <c r="BC78" s="81"/>
      <c r="BH78" s="44"/>
      <c r="BI78" s="705"/>
      <c r="BJ78" s="705"/>
      <c r="BK78" s="705"/>
      <c r="BL78" s="705"/>
      <c r="BM78" s="705"/>
      <c r="BN78" s="705"/>
      <c r="BO78" s="705"/>
      <c r="BP78" s="705"/>
      <c r="BQ78" s="705"/>
      <c r="BR78" s="705"/>
      <c r="BS78" s="705"/>
      <c r="BT78" s="705"/>
      <c r="BU78" s="44"/>
      <c r="BV78" s="44"/>
      <c r="BW78" s="44"/>
      <c r="BX78" s="44"/>
      <c r="BY78" s="44"/>
      <c r="BZ78" s="44"/>
      <c r="CA78" s="44"/>
      <c r="CB78" s="44"/>
      <c r="CC78" s="705"/>
      <c r="CD78" s="705"/>
      <c r="CN78" s="704"/>
      <c r="CO78" s="705"/>
      <c r="CP78" s="705"/>
      <c r="CQ78" s="52"/>
      <c r="CR78" s="52"/>
      <c r="CS78" s="44"/>
      <c r="CT78" s="44"/>
      <c r="CU78" s="44"/>
      <c r="CV78" s="44"/>
      <c r="CW78" s="44"/>
      <c r="CX78" s="44"/>
      <c r="CY78" s="44"/>
      <c r="CZ78" s="44"/>
      <c r="DA78" s="44"/>
      <c r="DB78" s="44"/>
      <c r="DC78" s="44"/>
      <c r="DD78" s="44"/>
      <c r="DE78" s="44"/>
      <c r="DF78" s="44"/>
      <c r="DG78" s="44"/>
      <c r="DH78" s="44"/>
      <c r="DI78" s="44"/>
      <c r="DJ78" s="44"/>
      <c r="DK78" s="44"/>
      <c r="DL78" s="44"/>
      <c r="DM78" s="44"/>
      <c r="DN78" s="44"/>
      <c r="DO78" s="44"/>
      <c r="DP78" s="44"/>
      <c r="DQ78" s="44"/>
      <c r="DR78" s="44"/>
      <c r="DS78" s="44"/>
      <c r="DT78" s="44"/>
      <c r="DU78" s="44"/>
      <c r="DV78" s="44"/>
      <c r="DW78" s="44"/>
      <c r="DX78" s="44"/>
      <c r="DY78" s="44"/>
      <c r="DZ78" s="44"/>
      <c r="EA78" s="44"/>
      <c r="EB78" s="44"/>
      <c r="EC78" s="44"/>
      <c r="ED78" s="44"/>
      <c r="EE78" s="44"/>
      <c r="EF78" s="44"/>
      <c r="EG78" s="44"/>
      <c r="EH78" s="44"/>
      <c r="EI78" s="44"/>
      <c r="EJ78" s="44"/>
      <c r="EK78" s="44"/>
      <c r="EL78" s="44"/>
      <c r="EM78" s="44"/>
      <c r="EN78" s="44"/>
      <c r="EO78" s="44"/>
      <c r="EP78" s="44"/>
      <c r="EQ78" s="44"/>
      <c r="ER78" s="44"/>
      <c r="ES78" s="44"/>
      <c r="ET78" s="44"/>
      <c r="EU78" s="44"/>
      <c r="EV78" s="44"/>
      <c r="EW78" s="44"/>
      <c r="EX78" s="44"/>
      <c r="EY78" s="44"/>
      <c r="EZ78" s="44"/>
      <c r="FA78" s="44"/>
      <c r="FB78" s="44"/>
      <c r="FC78" s="44"/>
      <c r="FD78" s="44"/>
      <c r="FE78" s="44"/>
      <c r="FF78" s="44"/>
      <c r="FG78" s="44"/>
      <c r="FH78" s="44"/>
      <c r="FI78" s="44"/>
      <c r="FJ78" s="44"/>
      <c r="FK78" s="44"/>
      <c r="FL78" s="44"/>
      <c r="FM78" s="44"/>
      <c r="FN78" s="44"/>
      <c r="FO78" s="44"/>
      <c r="FP78" s="44"/>
      <c r="FQ78" s="44"/>
      <c r="FR78" s="44"/>
      <c r="FS78" s="44"/>
      <c r="FT78" s="44"/>
      <c r="FU78" s="44"/>
      <c r="FV78" s="44"/>
      <c r="FW78" s="44"/>
      <c r="FX78" s="44"/>
      <c r="FY78" s="44"/>
      <c r="FZ78" s="44"/>
      <c r="GA78" s="44"/>
      <c r="GB78" s="44"/>
      <c r="GC78" s="44"/>
      <c r="GD78" s="44"/>
      <c r="GE78" s="44"/>
      <c r="GF78" s="44"/>
    </row>
    <row r="79" spans="1:188" s="724" customFormat="1" ht="16.5" thickBot="1">
      <c r="A79" s="495" t="s">
        <v>1154</v>
      </c>
      <c r="B79" s="496">
        <v>21</v>
      </c>
      <c r="C79" s="65"/>
      <c r="D79" s="65"/>
      <c r="E79" s="514" t="s">
        <v>444</v>
      </c>
      <c r="F79" s="515">
        <f>F75+F76+F77+F78</f>
        <v>69</v>
      </c>
      <c r="G79" s="516">
        <f>G75+G76+G77+G78</f>
        <v>0.99999999999999989</v>
      </c>
      <c r="H79" s="65"/>
      <c r="I79" s="504" t="s">
        <v>1774</v>
      </c>
      <c r="J79" s="505">
        <v>1</v>
      </c>
      <c r="K79" s="65"/>
      <c r="L79" s="962" t="s">
        <v>444</v>
      </c>
      <c r="M79" s="964">
        <f>M75+M77</f>
        <v>69</v>
      </c>
      <c r="N79" s="966">
        <f>N75+N77+O80</f>
        <v>1.5652173913043477</v>
      </c>
      <c r="O79" s="739">
        <f>O75+O77</f>
        <v>39</v>
      </c>
      <c r="P79" s="739">
        <f>P75+P77</f>
        <v>11</v>
      </c>
      <c r="Q79" s="739">
        <f>Q75+Q77</f>
        <v>1</v>
      </c>
      <c r="R79" s="739">
        <f>R75+R77</f>
        <v>18</v>
      </c>
      <c r="S79" s="968">
        <f>O80+P80+Q80+R80</f>
        <v>0.99999999999999978</v>
      </c>
      <c r="T79" s="44"/>
      <c r="AA79" s="705"/>
      <c r="AB79" s="705"/>
      <c r="AC79" s="705"/>
      <c r="AD79" s="705"/>
      <c r="AE79" s="705"/>
      <c r="AF79" s="80"/>
      <c r="AK79" s="705"/>
      <c r="AL79" s="705"/>
      <c r="AM79" s="705"/>
      <c r="AN79" s="705"/>
      <c r="AO79" s="504" t="s">
        <v>471</v>
      </c>
      <c r="AP79" s="884">
        <v>1</v>
      </c>
      <c r="AQ79" s="403">
        <f t="shared" si="18"/>
        <v>0.05</v>
      </c>
      <c r="AR79" s="71">
        <v>0.05</v>
      </c>
      <c r="AS79" s="540"/>
      <c r="AT79" s="540"/>
      <c r="AU79" s="540"/>
      <c r="AV79" s="540"/>
      <c r="AW79" s="540"/>
      <c r="AX79" s="540"/>
      <c r="AY79" s="540"/>
      <c r="AZ79" s="540"/>
      <c r="BA79" s="540"/>
      <c r="BB79" s="885"/>
      <c r="BC79" s="81"/>
      <c r="BH79" s="44"/>
      <c r="BI79" s="704"/>
      <c r="BJ79" s="704"/>
      <c r="BK79" s="704"/>
      <c r="BL79" s="704"/>
      <c r="BM79" s="704"/>
      <c r="BN79" s="704"/>
      <c r="BO79" s="704"/>
      <c r="BP79" s="704"/>
      <c r="BQ79" s="704"/>
      <c r="BR79" s="704"/>
      <c r="BS79" s="704"/>
      <c r="BT79" s="705"/>
      <c r="BU79" s="44"/>
      <c r="BV79" s="44"/>
      <c r="BW79" s="44"/>
      <c r="BX79" s="44"/>
      <c r="BY79" s="44"/>
      <c r="BZ79" s="44"/>
      <c r="CA79" s="44"/>
      <c r="CB79" s="44"/>
      <c r="CC79" s="704"/>
      <c r="CD79" s="704"/>
      <c r="CN79" s="705"/>
      <c r="CO79" s="704"/>
      <c r="CP79" s="704"/>
      <c r="CQ79" s="52"/>
      <c r="CR79" s="52"/>
      <c r="CS79" s="44"/>
      <c r="CT79" s="44"/>
      <c r="CU79" s="44"/>
      <c r="CV79" s="44"/>
      <c r="CW79" s="44"/>
      <c r="CX79" s="44"/>
      <c r="CY79" s="44"/>
      <c r="CZ79" s="4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44"/>
      <c r="DZ79" s="44"/>
      <c r="EA79" s="44"/>
      <c r="EB79" s="44"/>
      <c r="EC79" s="44"/>
      <c r="ED79" s="44"/>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c r="FD79" s="44"/>
      <c r="FE79" s="44"/>
      <c r="FF79" s="44"/>
      <c r="FG79" s="44"/>
      <c r="FH79" s="44"/>
      <c r="FI79" s="44"/>
      <c r="FJ79" s="44"/>
      <c r="FK79" s="44"/>
      <c r="FL79" s="44"/>
      <c r="FM79" s="44"/>
      <c r="FN79" s="44"/>
      <c r="FO79" s="44"/>
      <c r="FP79" s="44"/>
      <c r="FQ79" s="44"/>
      <c r="FR79" s="44"/>
      <c r="FS79" s="44"/>
      <c r="FT79" s="44"/>
      <c r="FU79" s="44"/>
      <c r="FV79" s="44"/>
      <c r="FW79" s="44"/>
      <c r="FX79" s="44"/>
      <c r="FY79" s="44"/>
      <c r="FZ79" s="44"/>
      <c r="GA79" s="44"/>
      <c r="GB79" s="44"/>
      <c r="GC79" s="44"/>
      <c r="GD79" s="44"/>
      <c r="GE79" s="44"/>
      <c r="GF79" s="44"/>
    </row>
    <row r="80" spans="1:188" s="724" customFormat="1" ht="16.5" thickBot="1">
      <c r="A80" s="495" t="s">
        <v>1156</v>
      </c>
      <c r="B80" s="496">
        <v>16</v>
      </c>
      <c r="C80" s="65"/>
      <c r="D80" s="65"/>
      <c r="E80" s="520" t="s">
        <v>448</v>
      </c>
      <c r="F80" s="498">
        <v>16</v>
      </c>
      <c r="G80" s="728">
        <f>F80/F83</f>
        <v>0.2318840579710145</v>
      </c>
      <c r="H80" s="65"/>
      <c r="I80" s="504" t="s">
        <v>471</v>
      </c>
      <c r="J80" s="505">
        <v>1</v>
      </c>
      <c r="K80" s="65"/>
      <c r="L80" s="963"/>
      <c r="M80" s="965"/>
      <c r="N80" s="967"/>
      <c r="O80" s="740">
        <f>O79/M79</f>
        <v>0.56521739130434778</v>
      </c>
      <c r="P80" s="740">
        <f>P79/M79</f>
        <v>0.15942028985507245</v>
      </c>
      <c r="Q80" s="740">
        <f>Q79/M79</f>
        <v>1.4492753623188406E-2</v>
      </c>
      <c r="R80" s="740">
        <f>R79/M79</f>
        <v>0.2608695652173913</v>
      </c>
      <c r="S80" s="969"/>
      <c r="T80" s="44"/>
      <c r="Z80"/>
      <c r="AA80" s="705"/>
      <c r="AB80" s="705"/>
      <c r="AC80" s="705"/>
      <c r="AD80" s="705"/>
      <c r="AE80" s="705"/>
      <c r="AF80" s="468" t="s">
        <v>472</v>
      </c>
      <c r="AG80" s="475" t="s">
        <v>460</v>
      </c>
      <c r="AH80" s="475" t="s">
        <v>461</v>
      </c>
      <c r="AI80" s="475" t="s">
        <v>462</v>
      </c>
      <c r="AJ80" s="477" t="s">
        <v>463</v>
      </c>
      <c r="AK80" s="705"/>
      <c r="AL80" s="705"/>
      <c r="AM80" s="705"/>
      <c r="AN80" s="705"/>
      <c r="AO80" s="504" t="s">
        <v>531</v>
      </c>
      <c r="AP80" s="884">
        <v>1</v>
      </c>
      <c r="AQ80" s="403">
        <f t="shared" si="18"/>
        <v>0.33</v>
      </c>
      <c r="AR80" s="71">
        <v>0.33</v>
      </c>
      <c r="AS80" s="540"/>
      <c r="AT80" s="540"/>
      <c r="AU80" s="540"/>
      <c r="AV80" s="540"/>
      <c r="AW80" s="540"/>
      <c r="AX80" s="540"/>
      <c r="AY80" s="540"/>
      <c r="AZ80" s="540"/>
      <c r="BA80" s="540"/>
      <c r="BB80" s="885"/>
      <c r="BC80" s="81"/>
      <c r="BH80" s="44"/>
      <c r="BI80" s="705"/>
      <c r="BJ80" s="705"/>
      <c r="BK80" s="705"/>
      <c r="BL80" s="705"/>
      <c r="BM80" s="705"/>
      <c r="BN80" s="705"/>
      <c r="BO80" s="705"/>
      <c r="BP80" s="705"/>
      <c r="BQ80" s="705"/>
      <c r="BR80" s="705"/>
      <c r="BS80" s="705"/>
      <c r="BT80" s="705"/>
      <c r="BU80" s="44"/>
      <c r="BV80" s="44"/>
      <c r="BW80" s="44"/>
      <c r="BX80" s="44"/>
      <c r="BY80" s="44"/>
      <c r="BZ80" s="44"/>
      <c r="CA80" s="44"/>
      <c r="CB80" s="44"/>
      <c r="CC80" s="705"/>
      <c r="CD80" s="705"/>
      <c r="CN80" s="705"/>
      <c r="CO80" s="705"/>
      <c r="CP80" s="705"/>
      <c r="CQ80" s="52"/>
      <c r="CR80" s="52"/>
      <c r="CS80" s="44"/>
      <c r="CT80" s="44"/>
      <c r="CU80" s="44"/>
      <c r="CV80" s="44"/>
      <c r="CW80" s="44"/>
      <c r="CX80" s="44"/>
      <c r="CY80" s="44"/>
      <c r="CZ80" s="44"/>
      <c r="DA80" s="44"/>
      <c r="DB80" s="44"/>
      <c r="DC80" s="44"/>
      <c r="DD80" s="44"/>
      <c r="DE80" s="44"/>
      <c r="DF80" s="44"/>
      <c r="DG80" s="44"/>
      <c r="DH80" s="44"/>
      <c r="DI80" s="44"/>
      <c r="DJ80" s="44"/>
      <c r="DK80" s="44"/>
      <c r="DL80" s="44"/>
      <c r="DM80" s="44"/>
      <c r="DN80" s="44"/>
      <c r="DO80" s="44"/>
      <c r="DP80" s="44"/>
      <c r="DQ80" s="44"/>
      <c r="DR80" s="44"/>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c r="EQ80" s="44"/>
      <c r="ER80" s="44"/>
      <c r="ES80" s="44"/>
      <c r="ET80" s="44"/>
      <c r="EU80" s="44"/>
      <c r="EV80" s="44"/>
      <c r="EW80" s="44"/>
      <c r="EX80" s="44"/>
      <c r="EY80" s="44"/>
      <c r="EZ80" s="44"/>
      <c r="FA80" s="44"/>
      <c r="FB80" s="44"/>
      <c r="FC80" s="44"/>
      <c r="FD80" s="44"/>
      <c r="FE80" s="44"/>
      <c r="FF80" s="44"/>
      <c r="FG80" s="44"/>
      <c r="FH80" s="44"/>
      <c r="FI80" s="44"/>
      <c r="FJ80" s="44"/>
      <c r="FK80" s="44"/>
      <c r="FL80" s="44"/>
      <c r="FM80" s="44"/>
      <c r="FN80" s="44"/>
      <c r="FO80" s="44"/>
      <c r="FP80" s="44"/>
      <c r="FQ80" s="44"/>
      <c r="FR80" s="44"/>
      <c r="FS80" s="44"/>
      <c r="FT80" s="44"/>
      <c r="FU80" s="44"/>
      <c r="FV80" s="44"/>
      <c r="FW80" s="44"/>
      <c r="FX80" s="44"/>
      <c r="FY80" s="44"/>
      <c r="FZ80" s="44"/>
      <c r="GA80" s="44"/>
      <c r="GB80" s="44"/>
      <c r="GC80" s="44"/>
      <c r="GD80" s="44"/>
      <c r="GE80" s="44"/>
      <c r="GF80" s="44"/>
    </row>
    <row r="81" spans="1:188" s="724" customFormat="1" ht="15.75">
      <c r="A81" s="495" t="s">
        <v>1158</v>
      </c>
      <c r="B81" s="496">
        <v>14</v>
      </c>
      <c r="C81" s="65"/>
      <c r="D81" s="65"/>
      <c r="E81" s="520" t="s">
        <v>449</v>
      </c>
      <c r="F81" s="498">
        <v>48</v>
      </c>
      <c r="G81" s="732">
        <f>F81/F83</f>
        <v>0.69565217391304346</v>
      </c>
      <c r="H81" s="65"/>
      <c r="I81" s="504" t="s">
        <v>531</v>
      </c>
      <c r="J81" s="505">
        <v>1</v>
      </c>
      <c r="K81" s="65"/>
      <c r="T81" s="44"/>
      <c r="U81"/>
      <c r="V81"/>
      <c r="W81"/>
      <c r="X81"/>
      <c r="Y81"/>
      <c r="Z81"/>
      <c r="AA81" s="705"/>
      <c r="AB81" s="705"/>
      <c r="AC81" s="705"/>
      <c r="AD81" s="705"/>
      <c r="AE81" s="705"/>
      <c r="AF81" s="951">
        <v>6</v>
      </c>
      <c r="AG81" s="729"/>
      <c r="AH81" s="729"/>
      <c r="AI81" s="729"/>
      <c r="AJ81" s="490" t="s">
        <v>498</v>
      </c>
      <c r="AK81" s="705"/>
      <c r="AL81" s="705"/>
      <c r="AM81" s="705"/>
      <c r="AN81" s="705"/>
      <c r="AO81" s="504" t="s">
        <v>534</v>
      </c>
      <c r="AP81" s="884">
        <v>1</v>
      </c>
      <c r="AQ81" s="403">
        <f t="shared" si="18"/>
        <v>0.13</v>
      </c>
      <c r="AR81" s="71">
        <v>0.13</v>
      </c>
      <c r="AS81" s="540"/>
      <c r="AT81" s="540"/>
      <c r="AU81" s="540"/>
      <c r="AV81" s="540"/>
      <c r="AW81" s="540"/>
      <c r="AX81" s="540"/>
      <c r="AY81" s="540"/>
      <c r="AZ81" s="540"/>
      <c r="BA81" s="540"/>
      <c r="BB81" s="885"/>
      <c r="BC81" s="81"/>
      <c r="BH81" s="44"/>
      <c r="BI81" s="705"/>
      <c r="BJ81" s="705"/>
      <c r="BK81" s="705"/>
      <c r="BL81" s="705"/>
      <c r="BM81" s="705"/>
      <c r="BN81" s="705"/>
      <c r="BO81" s="705"/>
      <c r="BP81" s="705"/>
      <c r="BQ81" s="705"/>
      <c r="BR81" s="705"/>
      <c r="BS81" s="705"/>
      <c r="BT81" s="705"/>
      <c r="BU81" s="44"/>
      <c r="BV81" s="44"/>
      <c r="BW81" s="44"/>
      <c r="BX81" s="44"/>
      <c r="BY81" s="44"/>
      <c r="BZ81" s="44"/>
      <c r="CA81" s="44"/>
      <c r="CB81" s="44"/>
      <c r="CC81" s="705"/>
      <c r="CD81" s="705"/>
      <c r="CN81" s="705"/>
      <c r="CO81" s="705"/>
      <c r="CP81" s="705"/>
      <c r="CQ81" s="52"/>
      <c r="CR81" s="52"/>
      <c r="CS81" s="44"/>
      <c r="CT81" s="44"/>
      <c r="CU81" s="44"/>
      <c r="CV81" s="44"/>
      <c r="CW81" s="44"/>
      <c r="CX81" s="44"/>
      <c r="CY81" s="44"/>
      <c r="CZ81" s="44"/>
      <c r="DA81" s="44"/>
      <c r="DB81" s="44"/>
      <c r="DC81" s="44"/>
      <c r="DD81" s="44"/>
      <c r="DE81" s="44"/>
      <c r="DF81" s="44"/>
      <c r="DG81" s="44"/>
      <c r="DH81" s="44"/>
      <c r="DI81" s="44"/>
      <c r="DJ81" s="44"/>
      <c r="DK81" s="44"/>
      <c r="DL81" s="44"/>
      <c r="DM81" s="44"/>
      <c r="DN81" s="44"/>
      <c r="DO81" s="44"/>
      <c r="DP81" s="44"/>
      <c r="DQ81" s="44"/>
      <c r="DR81" s="44"/>
      <c r="DS81" s="44"/>
      <c r="DT81" s="44"/>
      <c r="DU81" s="44"/>
      <c r="DV81" s="44"/>
      <c r="DW81" s="44"/>
      <c r="DX81" s="44"/>
      <c r="DY81" s="44"/>
      <c r="DZ81" s="44"/>
      <c r="EA81" s="44"/>
      <c r="EB81" s="44"/>
      <c r="EC81" s="44"/>
      <c r="ED81" s="44"/>
      <c r="EE81" s="44"/>
      <c r="EF81" s="44"/>
      <c r="EG81" s="44"/>
      <c r="EH81" s="44"/>
      <c r="EI81" s="44"/>
      <c r="EJ81" s="44"/>
      <c r="EK81" s="44"/>
      <c r="EL81" s="44"/>
      <c r="EM81" s="44"/>
      <c r="EN81" s="44"/>
      <c r="EO81" s="44"/>
      <c r="EP81" s="44"/>
      <c r="EQ81" s="44"/>
      <c r="ER81" s="44"/>
      <c r="ES81" s="44"/>
      <c r="ET81" s="44"/>
      <c r="EU81" s="44"/>
      <c r="EV81" s="44"/>
      <c r="EW81" s="44"/>
      <c r="EX81" s="44"/>
      <c r="EY81" s="44"/>
      <c r="EZ81" s="44"/>
      <c r="FA81" s="44"/>
      <c r="FB81" s="44"/>
      <c r="FC81" s="44"/>
      <c r="FD81" s="44"/>
      <c r="FE81" s="44"/>
      <c r="FF81" s="44"/>
      <c r="FG81" s="44"/>
      <c r="FH81" s="44"/>
      <c r="FI81" s="44"/>
      <c r="FJ81" s="44"/>
      <c r="FK81" s="44"/>
      <c r="FL81" s="44"/>
      <c r="FM81" s="44"/>
      <c r="FN81" s="44"/>
      <c r="FO81" s="44"/>
      <c r="FP81" s="44"/>
      <c r="FQ81" s="44"/>
      <c r="FR81" s="44"/>
      <c r="FS81" s="44"/>
      <c r="FT81" s="44"/>
      <c r="FU81" s="44"/>
      <c r="FV81" s="44"/>
      <c r="FW81" s="44"/>
      <c r="FX81" s="44"/>
      <c r="FY81" s="44"/>
      <c r="FZ81" s="44"/>
      <c r="GA81" s="44"/>
      <c r="GB81" s="44"/>
      <c r="GC81" s="44"/>
      <c r="GD81" s="44"/>
      <c r="GE81" s="44"/>
      <c r="GF81" s="44"/>
    </row>
    <row r="82" spans="1:188" s="724" customFormat="1" ht="16.5" thickBot="1">
      <c r="A82" s="495" t="s">
        <v>1161</v>
      </c>
      <c r="B82" s="496">
        <v>13</v>
      </c>
      <c r="C82" s="73"/>
      <c r="D82" s="65"/>
      <c r="E82" s="520" t="s">
        <v>450</v>
      </c>
      <c r="F82" s="498">
        <v>5</v>
      </c>
      <c r="G82" s="732">
        <f>F82/F83</f>
        <v>7.2463768115942032E-2</v>
      </c>
      <c r="H82" s="65"/>
      <c r="I82" s="504" t="s">
        <v>534</v>
      </c>
      <c r="J82" s="505">
        <v>1</v>
      </c>
      <c r="K82" s="65"/>
      <c r="T82" s="44"/>
      <c r="U82" s="65"/>
      <c r="V82" s="65"/>
      <c r="W82" s="65"/>
      <c r="X82" s="65"/>
      <c r="Y82" s="65"/>
      <c r="Z82"/>
      <c r="AA82" s="705"/>
      <c r="AB82" s="705"/>
      <c r="AC82" s="705"/>
      <c r="AD82" s="705"/>
      <c r="AE82" s="705"/>
      <c r="AF82" s="952"/>
      <c r="AG82" s="753"/>
      <c r="AH82" s="753"/>
      <c r="AI82" s="753"/>
      <c r="AJ82" s="509" t="s">
        <v>528</v>
      </c>
      <c r="AK82" s="705"/>
      <c r="AL82" s="705"/>
      <c r="AM82" s="705"/>
      <c r="AN82" s="705"/>
      <c r="AO82" s="504" t="s">
        <v>809</v>
      </c>
      <c r="AP82" s="884">
        <v>1</v>
      </c>
      <c r="AQ82" s="403">
        <f t="shared" si="18"/>
        <v>6.0000000000000001E-3</v>
      </c>
      <c r="AR82" s="71">
        <v>6.0000000000000001E-3</v>
      </c>
      <c r="AS82" s="540"/>
      <c r="AT82" s="540"/>
      <c r="AU82" s="540"/>
      <c r="AV82" s="540"/>
      <c r="AW82" s="540"/>
      <c r="AX82" s="540"/>
      <c r="AY82" s="540"/>
      <c r="AZ82" s="540"/>
      <c r="BA82" s="540"/>
      <c r="BB82" s="885"/>
      <c r="BC82" s="81"/>
      <c r="BH82" s="44"/>
      <c r="BI82" s="705"/>
      <c r="BJ82" s="705"/>
      <c r="BK82" s="705"/>
      <c r="BL82" s="705"/>
      <c r="BM82" s="705"/>
      <c r="BN82" s="705"/>
      <c r="BO82" s="705"/>
      <c r="BP82" s="705"/>
      <c r="BQ82" s="705"/>
      <c r="BR82" s="705"/>
      <c r="BS82" s="705"/>
      <c r="BT82" s="705"/>
      <c r="BU82" s="44"/>
      <c r="BV82" s="44"/>
      <c r="BW82" s="44"/>
      <c r="BX82" s="44"/>
      <c r="BY82" s="44"/>
      <c r="BZ82" s="44"/>
      <c r="CA82" s="44"/>
      <c r="CB82" s="44"/>
      <c r="CC82" s="705"/>
      <c r="CD82" s="705"/>
      <c r="CN82" s="705"/>
      <c r="CO82" s="705"/>
      <c r="CP82" s="705"/>
      <c r="CQ82" s="52"/>
      <c r="CR82" s="52"/>
      <c r="CS82" s="44"/>
      <c r="CT82" s="44"/>
      <c r="CU82" s="44"/>
      <c r="CV82" s="44"/>
      <c r="CW82" s="44"/>
      <c r="CX82" s="44"/>
      <c r="CY82" s="44"/>
      <c r="CZ82" s="44"/>
      <c r="DA82" s="44"/>
      <c r="DB82" s="44"/>
      <c r="DC82" s="44"/>
      <c r="DD82" s="44"/>
      <c r="DE82" s="44"/>
      <c r="DF82" s="44"/>
      <c r="DG82" s="44"/>
      <c r="DH82" s="44"/>
      <c r="DI82" s="44"/>
      <c r="DJ82" s="44"/>
      <c r="DK82" s="44"/>
      <c r="DL82" s="44"/>
      <c r="DM82" s="44"/>
      <c r="DN82" s="44"/>
      <c r="DO82" s="44"/>
      <c r="DP82" s="44"/>
      <c r="DQ82" s="44"/>
      <c r="DR82" s="44"/>
      <c r="DS82" s="44"/>
      <c r="DT82" s="44"/>
      <c r="DU82" s="44"/>
      <c r="DV82" s="44"/>
      <c r="DW82" s="44"/>
      <c r="DX82" s="44"/>
      <c r="DY82" s="44"/>
      <c r="DZ82" s="44"/>
      <c r="EA82" s="44"/>
      <c r="EB82" s="44"/>
      <c r="EC82" s="44"/>
      <c r="ED82" s="44"/>
      <c r="EE82" s="44"/>
      <c r="EF82" s="44"/>
      <c r="EG82" s="44"/>
      <c r="EH82" s="44"/>
      <c r="EI82" s="44"/>
      <c r="EJ82" s="44"/>
      <c r="EK82" s="44"/>
      <c r="EL82" s="44"/>
      <c r="EM82" s="44"/>
      <c r="EN82" s="44"/>
      <c r="EO82" s="44"/>
      <c r="EP82" s="44"/>
      <c r="EQ82" s="44"/>
      <c r="ER82" s="44"/>
      <c r="ES82" s="44"/>
      <c r="ET82" s="44"/>
      <c r="EU82" s="44"/>
      <c r="EV82" s="44"/>
      <c r="EW82" s="44"/>
      <c r="EX82" s="44"/>
      <c r="EY82" s="44"/>
      <c r="EZ82" s="44"/>
      <c r="FA82" s="44"/>
      <c r="FB82" s="44"/>
      <c r="FC82" s="44"/>
      <c r="FD82" s="44"/>
      <c r="FE82" s="44"/>
      <c r="FF82" s="44"/>
      <c r="FG82" s="44"/>
      <c r="FH82" s="44"/>
      <c r="FI82" s="44"/>
      <c r="FJ82" s="44"/>
      <c r="FK82" s="44"/>
      <c r="FL82" s="44"/>
      <c r="FM82" s="44"/>
      <c r="FN82" s="44"/>
      <c r="FO82" s="44"/>
      <c r="FP82" s="44"/>
      <c r="FQ82" s="44"/>
      <c r="FR82" s="44"/>
      <c r="FS82" s="44"/>
      <c r="FT82" s="44"/>
      <c r="FU82" s="44"/>
      <c r="FV82" s="44"/>
      <c r="FW82" s="44"/>
      <c r="FX82" s="44"/>
      <c r="FY82" s="44"/>
      <c r="FZ82" s="44"/>
      <c r="GA82" s="44"/>
      <c r="GB82" s="44"/>
      <c r="GC82" s="44"/>
      <c r="GD82" s="44"/>
      <c r="GE82" s="44"/>
      <c r="GF82" s="44"/>
    </row>
    <row r="83" spans="1:188" s="724" customFormat="1" ht="16.5" thickBot="1">
      <c r="A83" s="518" t="s">
        <v>444</v>
      </c>
      <c r="B83" s="519">
        <f>SUM(B78:B82)</f>
        <v>69</v>
      </c>
      <c r="C83" s="65"/>
      <c r="D83" s="65"/>
      <c r="E83" s="525" t="s">
        <v>444</v>
      </c>
      <c r="F83" s="526">
        <f>F80+F81+F82</f>
        <v>69</v>
      </c>
      <c r="G83" s="516">
        <f>G80+G81+G82</f>
        <v>1</v>
      </c>
      <c r="H83" s="65"/>
      <c r="I83" s="504" t="s">
        <v>809</v>
      </c>
      <c r="J83" s="505">
        <v>1</v>
      </c>
      <c r="K83" s="65"/>
      <c r="L83" s="65"/>
      <c r="M83" s="65"/>
      <c r="N83" s="65"/>
      <c r="O83" s="65"/>
      <c r="P83" s="65"/>
      <c r="Q83" s="65"/>
      <c r="R83" s="44"/>
      <c r="S83" s="44"/>
      <c r="T83" s="44"/>
      <c r="U83" s="44"/>
      <c r="V83" s="705"/>
      <c r="W83" s="705"/>
      <c r="X83" s="705"/>
      <c r="Y83" s="705"/>
      <c r="Z83" s="705"/>
      <c r="AA83" s="705"/>
      <c r="AB83" s="705"/>
      <c r="AC83" s="705"/>
      <c r="AD83" s="705"/>
      <c r="AE83" s="705"/>
      <c r="AG83"/>
      <c r="AH83"/>
      <c r="AI83"/>
      <c r="AJ83"/>
      <c r="AK83" s="705"/>
      <c r="AL83" s="705"/>
      <c r="AM83" s="705"/>
      <c r="AN83" s="705"/>
      <c r="AO83" s="504" t="s">
        <v>476</v>
      </c>
      <c r="AP83" s="884">
        <v>1</v>
      </c>
      <c r="AQ83" s="403">
        <f t="shared" si="18"/>
        <v>0.06</v>
      </c>
      <c r="AR83" s="71">
        <v>0.06</v>
      </c>
      <c r="AS83" s="540"/>
      <c r="AT83" s="540"/>
      <c r="AU83" s="540"/>
      <c r="AV83" s="540"/>
      <c r="AW83" s="540"/>
      <c r="AX83" s="540"/>
      <c r="AY83" s="540"/>
      <c r="AZ83" s="540"/>
      <c r="BA83" s="540"/>
      <c r="BB83" s="885"/>
      <c r="BC83" s="81"/>
      <c r="BH83" s="44"/>
      <c r="BI83" s="705"/>
      <c r="BJ83" s="705"/>
      <c r="BK83" s="705"/>
      <c r="BL83" s="705"/>
      <c r="BM83" s="705"/>
      <c r="BN83" s="705"/>
      <c r="BO83" s="705"/>
      <c r="BP83" s="705"/>
      <c r="BQ83" s="705"/>
      <c r="BR83" s="705"/>
      <c r="BS83" s="705"/>
      <c r="BT83" s="705"/>
      <c r="BU83" s="44"/>
      <c r="BV83" s="44"/>
      <c r="BW83" s="44"/>
      <c r="BX83" s="44"/>
      <c r="BY83" s="44"/>
      <c r="BZ83" s="44"/>
      <c r="CA83" s="44"/>
      <c r="CB83" s="44"/>
      <c r="CC83" s="705"/>
      <c r="CD83" s="705"/>
      <c r="CN83" s="705"/>
      <c r="CO83" s="705"/>
      <c r="CP83" s="705"/>
      <c r="CQ83" s="52"/>
      <c r="CR83" s="52"/>
      <c r="CS83" s="44"/>
      <c r="CT83" s="44"/>
      <c r="CU83" s="44"/>
      <c r="CV83" s="44"/>
      <c r="CW83" s="44"/>
      <c r="CX83" s="44"/>
      <c r="CY83" s="44"/>
      <c r="CZ83" s="44"/>
      <c r="DA83" s="44"/>
      <c r="DB83" s="44"/>
      <c r="DC83" s="44"/>
      <c r="DD83" s="44"/>
      <c r="DE83" s="44"/>
      <c r="DF83" s="44"/>
      <c r="DG83" s="44"/>
      <c r="DH83" s="44"/>
      <c r="DI83" s="44"/>
      <c r="DJ83" s="44"/>
      <c r="DK83" s="44"/>
      <c r="DL83" s="44"/>
      <c r="DM83" s="44"/>
      <c r="DN83" s="44"/>
      <c r="DO83" s="44"/>
      <c r="DP83" s="44"/>
      <c r="DQ83" s="44"/>
      <c r="DR83" s="44"/>
      <c r="DS83" s="44"/>
      <c r="DT83" s="44"/>
      <c r="DU83" s="44"/>
      <c r="DV83" s="44"/>
      <c r="DW83" s="44"/>
      <c r="DX83" s="44"/>
      <c r="DY83" s="44"/>
      <c r="DZ83" s="44"/>
      <c r="EA83" s="44"/>
      <c r="EB83" s="44"/>
      <c r="EC83" s="44"/>
      <c r="ED83" s="44"/>
      <c r="EE83" s="44"/>
      <c r="EF83" s="44"/>
      <c r="EG83" s="44"/>
      <c r="EH83" s="44"/>
      <c r="EI83" s="44"/>
      <c r="EJ83" s="44"/>
      <c r="EK83" s="44"/>
      <c r="EL83" s="44"/>
      <c r="EM83" s="44"/>
      <c r="EN83" s="44"/>
      <c r="EO83" s="44"/>
      <c r="EP83" s="44"/>
      <c r="EQ83" s="44"/>
      <c r="ER83" s="44"/>
      <c r="ES83" s="44"/>
      <c r="ET83" s="44"/>
      <c r="EU83" s="44"/>
      <c r="EV83" s="44"/>
      <c r="EW83" s="44"/>
      <c r="EX83" s="44"/>
      <c r="EY83" s="44"/>
      <c r="EZ83" s="44"/>
      <c r="FA83" s="44"/>
      <c r="FB83" s="44"/>
      <c r="FC83" s="44"/>
      <c r="FD83" s="44"/>
      <c r="FE83" s="44"/>
      <c r="FF83" s="44"/>
      <c r="FG83" s="44"/>
      <c r="FH83" s="44"/>
      <c r="FI83" s="44"/>
      <c r="FJ83" s="44"/>
      <c r="FK83" s="44"/>
      <c r="FL83" s="44"/>
      <c r="FM83" s="44"/>
      <c r="FN83" s="44"/>
      <c r="FO83" s="44"/>
      <c r="FP83" s="44"/>
      <c r="FQ83" s="44"/>
      <c r="FR83" s="44"/>
      <c r="FS83" s="44"/>
      <c r="FT83" s="44"/>
      <c r="FU83" s="44"/>
      <c r="FV83" s="44"/>
      <c r="FW83" s="44"/>
      <c r="FX83" s="44"/>
      <c r="FY83" s="44"/>
      <c r="FZ83" s="44"/>
      <c r="GA83" s="44"/>
      <c r="GB83" s="44"/>
      <c r="GC83" s="44"/>
      <c r="GD83" s="44"/>
      <c r="GE83" s="44"/>
      <c r="GF83" s="44"/>
    </row>
    <row r="84" spans="1:188" s="724" customFormat="1" ht="16.5" thickBot="1">
      <c r="C84" s="65"/>
      <c r="D84" s="65"/>
      <c r="E84" s="520" t="s">
        <v>451</v>
      </c>
      <c r="F84" s="498">
        <v>15</v>
      </c>
      <c r="G84" s="742">
        <f>F84/F88</f>
        <v>0.21739130434782608</v>
      </c>
      <c r="H84" s="65"/>
      <c r="I84" s="504" t="s">
        <v>476</v>
      </c>
      <c r="J84" s="505">
        <v>1</v>
      </c>
      <c r="K84" s="65"/>
      <c r="L84" s="65"/>
      <c r="M84" s="65"/>
      <c r="N84" s="65"/>
      <c r="O84" s="65"/>
      <c r="P84" s="65"/>
      <c r="Q84" s="65"/>
      <c r="R84" s="44"/>
      <c r="S84" s="44"/>
      <c r="T84" s="44"/>
      <c r="U84" s="44"/>
      <c r="V84" s="705"/>
      <c r="W84" s="705"/>
      <c r="X84" s="705"/>
      <c r="Y84" s="705"/>
      <c r="Z84" s="705"/>
      <c r="AA84" s="705"/>
      <c r="AB84" s="705"/>
      <c r="AC84" s="705"/>
      <c r="AD84" s="705"/>
      <c r="AE84" s="705"/>
      <c r="AH84"/>
      <c r="AI84"/>
      <c r="AJ84"/>
      <c r="AK84" s="705"/>
      <c r="AL84" s="705"/>
      <c r="AM84" s="705"/>
      <c r="AN84" s="705"/>
      <c r="AO84" s="504" t="s">
        <v>660</v>
      </c>
      <c r="AP84" s="884">
        <v>1</v>
      </c>
      <c r="AQ84" s="403">
        <f t="shared" si="18"/>
        <v>20</v>
      </c>
      <c r="AR84" s="71">
        <v>20</v>
      </c>
      <c r="AS84" s="540"/>
      <c r="AT84" s="540"/>
      <c r="AU84" s="540"/>
      <c r="AV84" s="540"/>
      <c r="AW84" s="540"/>
      <c r="AX84" s="540"/>
      <c r="AY84" s="540"/>
      <c r="AZ84" s="540"/>
      <c r="BA84" s="540"/>
      <c r="BB84" s="885"/>
      <c r="BC84" s="81"/>
      <c r="BH84" s="44"/>
      <c r="BI84" s="705"/>
      <c r="BJ84" s="705"/>
      <c r="BK84" s="705"/>
      <c r="BL84" s="705"/>
      <c r="BM84" s="705"/>
      <c r="BN84" s="705"/>
      <c r="BO84" s="705"/>
      <c r="BP84" s="705"/>
      <c r="BQ84" s="705"/>
      <c r="BR84" s="705"/>
      <c r="BS84" s="705"/>
      <c r="BT84" s="705"/>
      <c r="BU84" s="44"/>
      <c r="BV84" s="44"/>
      <c r="BW84" s="44"/>
      <c r="BX84" s="44"/>
      <c r="BY84" s="44"/>
      <c r="BZ84" s="44"/>
      <c r="CA84" s="44"/>
      <c r="CB84" s="44"/>
      <c r="CC84" s="705"/>
      <c r="CD84" s="705"/>
      <c r="CN84" s="705"/>
      <c r="CO84" s="705"/>
      <c r="CP84" s="705"/>
      <c r="CQ84" s="52"/>
      <c r="CR84" s="52"/>
      <c r="CS84" s="44"/>
      <c r="CT84" s="44"/>
      <c r="CU84" s="44"/>
      <c r="CV84" s="44"/>
      <c r="CW84" s="44"/>
      <c r="CX84" s="44"/>
      <c r="CY84" s="44"/>
      <c r="CZ84" s="44"/>
      <c r="DA84" s="44"/>
      <c r="DB84" s="44"/>
      <c r="DC84" s="44"/>
      <c r="DD84" s="44"/>
      <c r="DE84" s="44"/>
      <c r="DF84" s="44"/>
      <c r="DG84" s="44"/>
      <c r="DH84" s="44"/>
      <c r="DI84" s="44"/>
      <c r="DJ84" s="44"/>
      <c r="DK84" s="44"/>
      <c r="DL84" s="44"/>
      <c r="DM84" s="44"/>
      <c r="DN84" s="44"/>
      <c r="DO84" s="44"/>
      <c r="DP84" s="44"/>
      <c r="DQ84" s="44"/>
      <c r="DR84" s="44"/>
      <c r="DS84" s="44"/>
      <c r="DT84" s="44"/>
      <c r="DU84" s="44"/>
      <c r="DV84" s="44"/>
      <c r="DW84" s="44"/>
      <c r="DX84" s="44"/>
      <c r="DY84" s="44"/>
      <c r="DZ84" s="44"/>
      <c r="EA84" s="44"/>
      <c r="EB84" s="44"/>
      <c r="EC84" s="44"/>
      <c r="ED84" s="44"/>
      <c r="EE84" s="44"/>
      <c r="EF84" s="44"/>
      <c r="EG84" s="44"/>
      <c r="EH84" s="44"/>
      <c r="EI84" s="44"/>
      <c r="EJ84" s="44"/>
      <c r="EK84" s="44"/>
      <c r="EL84" s="44"/>
      <c r="EM84" s="44"/>
      <c r="EN84" s="44"/>
      <c r="EO84" s="44"/>
      <c r="EP84" s="44"/>
      <c r="EQ84" s="44"/>
      <c r="ER84" s="44"/>
      <c r="ES84" s="44"/>
      <c r="ET84" s="44"/>
      <c r="EU84" s="44"/>
      <c r="EV84" s="44"/>
      <c r="EW84" s="44"/>
      <c r="EX84" s="44"/>
      <c r="EY84" s="44"/>
      <c r="EZ84" s="44"/>
      <c r="FA84" s="44"/>
      <c r="FB84" s="44"/>
      <c r="FC84" s="44"/>
      <c r="FD84" s="44"/>
      <c r="FE84" s="44"/>
      <c r="FF84" s="44"/>
      <c r="FG84" s="44"/>
      <c r="FH84" s="44"/>
      <c r="FI84" s="44"/>
      <c r="FJ84" s="44"/>
      <c r="FK84" s="44"/>
      <c r="FL84" s="44"/>
      <c r="FM84" s="44"/>
      <c r="FN84" s="44"/>
      <c r="FO84" s="44"/>
      <c r="FP84" s="44"/>
      <c r="FQ84" s="44"/>
      <c r="FR84" s="44"/>
      <c r="FS84" s="44"/>
      <c r="FT84" s="44"/>
      <c r="FU84" s="44"/>
      <c r="FV84" s="44"/>
      <c r="FW84" s="44"/>
      <c r="FX84" s="44"/>
      <c r="FY84" s="44"/>
      <c r="FZ84" s="44"/>
      <c r="GA84" s="44"/>
      <c r="GB84" s="44"/>
      <c r="GC84" s="44"/>
      <c r="GD84" s="44"/>
      <c r="GE84" s="44"/>
      <c r="GF84" s="44"/>
    </row>
    <row r="85" spans="1:188" s="724" customFormat="1" ht="16.5" thickBot="1">
      <c r="A85" s="383" t="s">
        <v>473</v>
      </c>
      <c r="B85" s="481">
        <v>34</v>
      </c>
      <c r="C85" s="65"/>
      <c r="D85" s="65"/>
      <c r="E85" s="520" t="s">
        <v>452</v>
      </c>
      <c r="F85" s="498">
        <v>45</v>
      </c>
      <c r="G85" s="732">
        <f>F85/F88</f>
        <v>0.65217391304347827</v>
      </c>
      <c r="H85" s="65"/>
      <c r="I85" s="504" t="s">
        <v>660</v>
      </c>
      <c r="J85" s="505">
        <v>1</v>
      </c>
      <c r="K85" s="65"/>
      <c r="L85" s="65"/>
      <c r="M85" s="81"/>
      <c r="N85"/>
      <c r="O85" s="65"/>
      <c r="P85" s="65"/>
      <c r="Q85" s="65"/>
      <c r="R85" s="44"/>
      <c r="S85" s="44"/>
      <c r="T85" s="44"/>
      <c r="U85" s="44"/>
      <c r="V85" s="705"/>
      <c r="W85" s="705"/>
      <c r="X85" s="705"/>
      <c r="Y85" s="705"/>
      <c r="Z85" s="705"/>
      <c r="AA85" s="705"/>
      <c r="AB85" s="705"/>
      <c r="AC85" s="705"/>
      <c r="AD85" s="705"/>
      <c r="AE85" s="705"/>
      <c r="AF85"/>
      <c r="AH85"/>
      <c r="AI85"/>
      <c r="AJ85"/>
      <c r="AK85" s="705"/>
      <c r="AL85" s="705"/>
      <c r="AM85" s="705"/>
      <c r="AN85" s="705"/>
      <c r="AO85" s="530" t="s">
        <v>444</v>
      </c>
      <c r="AP85" s="82">
        <f>SUM(AP75:AP84)</f>
        <v>15</v>
      </c>
      <c r="AQ85" s="44"/>
      <c r="AR85" s="44"/>
      <c r="AS85" s="52"/>
      <c r="AT85" s="52"/>
      <c r="AU85" s="52"/>
      <c r="AV85" s="705"/>
      <c r="AW85" s="705"/>
      <c r="AX85" s="705"/>
      <c r="AY85" s="705"/>
      <c r="AZ85" s="705"/>
      <c r="BA85" s="705"/>
      <c r="BB85" s="882"/>
      <c r="BC85" s="81"/>
      <c r="BH85" s="44"/>
      <c r="BI85" s="705"/>
      <c r="BJ85" s="705"/>
      <c r="BK85" s="705"/>
      <c r="BL85" s="705"/>
      <c r="BM85" s="705"/>
      <c r="BN85" s="705"/>
      <c r="BO85" s="705"/>
      <c r="BP85" s="705"/>
      <c r="BQ85" s="705"/>
      <c r="BR85" s="705"/>
      <c r="BS85" s="705"/>
      <c r="BT85" s="705"/>
      <c r="BU85" s="44"/>
      <c r="BV85" s="44"/>
      <c r="BW85" s="44"/>
      <c r="BX85" s="44"/>
      <c r="BY85" s="44"/>
      <c r="BZ85" s="44"/>
      <c r="CA85" s="44"/>
      <c r="CB85" s="44"/>
      <c r="CC85" s="705"/>
      <c r="CD85" s="705"/>
      <c r="CG85" s="705"/>
      <c r="CH85" s="705"/>
      <c r="CI85" s="705"/>
      <c r="CJ85"/>
      <c r="CK85"/>
      <c r="CL85"/>
      <c r="CM85"/>
      <c r="CN85" s="705"/>
      <c r="CO85" s="705"/>
      <c r="CP85" s="705"/>
      <c r="CQ85" s="52"/>
      <c r="CR85" s="52"/>
      <c r="CS85" s="44"/>
      <c r="CT85" s="44"/>
      <c r="CU85" s="44"/>
      <c r="CV85" s="44"/>
      <c r="CW85" s="44"/>
      <c r="CX85" s="44"/>
      <c r="CY85" s="44"/>
      <c r="CZ85" s="44"/>
      <c r="DA85" s="44"/>
      <c r="DB85" s="44"/>
      <c r="DC85" s="44"/>
      <c r="DD85" s="44"/>
      <c r="DE85" s="44"/>
      <c r="DF85" s="44"/>
      <c r="DG85" s="44"/>
      <c r="DH85" s="44"/>
      <c r="DI85" s="44"/>
      <c r="DJ85" s="44"/>
      <c r="DK85" s="44"/>
      <c r="DL85" s="44"/>
      <c r="DM85" s="44"/>
      <c r="DN85" s="44"/>
      <c r="DO85" s="44"/>
      <c r="DP85" s="44"/>
      <c r="DQ85" s="44"/>
      <c r="DR85" s="44"/>
      <c r="DS85" s="44"/>
      <c r="DT85" s="44"/>
      <c r="DU85" s="44"/>
      <c r="DV85" s="44"/>
      <c r="DW85" s="44"/>
      <c r="DX85" s="44"/>
      <c r="DY85" s="44"/>
      <c r="DZ85" s="44"/>
      <c r="EA85" s="44"/>
      <c r="EB85" s="44"/>
      <c r="EC85" s="44"/>
      <c r="ED85" s="44"/>
      <c r="EE85" s="44"/>
      <c r="EF85" s="44"/>
      <c r="EG85" s="44"/>
      <c r="EH85" s="44"/>
      <c r="EI85" s="44"/>
      <c r="EJ85" s="44"/>
      <c r="EK85" s="44"/>
      <c r="EL85" s="44"/>
      <c r="EM85" s="44"/>
      <c r="EN85" s="44"/>
      <c r="EO85" s="44"/>
      <c r="EP85" s="44"/>
      <c r="EQ85" s="44"/>
      <c r="ER85" s="44"/>
      <c r="ES85" s="44"/>
      <c r="ET85" s="44"/>
      <c r="EU85" s="44"/>
      <c r="EV85" s="44"/>
      <c r="EW85" s="44"/>
      <c r="EX85" s="44"/>
      <c r="EY85" s="44"/>
      <c r="EZ85" s="44"/>
      <c r="FA85" s="44"/>
      <c r="FB85" s="44"/>
      <c r="FC85" s="44"/>
      <c r="FD85" s="44"/>
      <c r="FE85" s="44"/>
      <c r="FF85" s="44"/>
      <c r="FG85" s="44"/>
      <c r="FH85" s="44"/>
      <c r="FI85" s="44"/>
      <c r="FJ85" s="44"/>
      <c r="FK85" s="44"/>
      <c r="FL85" s="44"/>
      <c r="FM85" s="44"/>
      <c r="FN85" s="44"/>
      <c r="FO85" s="44"/>
      <c r="FP85" s="44"/>
      <c r="FQ85" s="44"/>
      <c r="FR85" s="44"/>
      <c r="FS85" s="44"/>
      <c r="FT85" s="44"/>
      <c r="FU85" s="44"/>
      <c r="FV85" s="44"/>
      <c r="FW85" s="44"/>
      <c r="FX85" s="44"/>
      <c r="FY85" s="44"/>
      <c r="FZ85" s="44"/>
      <c r="GA85" s="44"/>
      <c r="GB85" s="44"/>
      <c r="GC85" s="44"/>
      <c r="GD85" s="44"/>
      <c r="GE85" s="44"/>
      <c r="GF85" s="44"/>
    </row>
    <row r="86" spans="1:188" s="724" customFormat="1" ht="16.5" thickBot="1">
      <c r="A86" s="495" t="s">
        <v>475</v>
      </c>
      <c r="B86" s="496">
        <v>35</v>
      </c>
      <c r="C86" s="65"/>
      <c r="D86" s="65"/>
      <c r="E86" s="520" t="s">
        <v>453</v>
      </c>
      <c r="F86" s="498">
        <v>7</v>
      </c>
      <c r="G86" s="732">
        <f>F86/F88</f>
        <v>0.10144927536231885</v>
      </c>
      <c r="H86" s="65"/>
      <c r="I86" s="530" t="s">
        <v>444</v>
      </c>
      <c r="J86" s="82">
        <f>SUM(J76:J85)</f>
        <v>15</v>
      </c>
      <c r="K86" s="65"/>
      <c r="L86" s="65"/>
      <c r="M86" s="81"/>
      <c r="N86"/>
      <c r="O86" s="65"/>
      <c r="P86" s="65"/>
      <c r="Q86" s="65"/>
      <c r="R86" s="44"/>
      <c r="S86" s="44"/>
      <c r="T86" s="44"/>
      <c r="U86" s="44"/>
      <c r="V86" s="705"/>
      <c r="W86" s="705"/>
      <c r="X86" s="705"/>
      <c r="Y86" s="705"/>
      <c r="Z86" s="705"/>
      <c r="AA86" s="705"/>
      <c r="AB86" s="705"/>
      <c r="AC86" s="705"/>
      <c r="AD86" s="705"/>
      <c r="AE86" s="705"/>
      <c r="AF86" s="533" t="s">
        <v>478</v>
      </c>
      <c r="AG86" s="534">
        <v>1</v>
      </c>
      <c r="AH86"/>
      <c r="AI86"/>
      <c r="AJ86"/>
      <c r="AK86" s="705"/>
      <c r="AL86" s="705"/>
      <c r="AM86" s="705"/>
      <c r="AN86" s="705"/>
      <c r="AO86" s="65"/>
      <c r="AP86" s="65"/>
      <c r="AQ86" s="52"/>
      <c r="AR86" s="52"/>
      <c r="AS86" s="52"/>
      <c r="AT86" s="705"/>
      <c r="AU86" s="705"/>
      <c r="AV86" s="705"/>
      <c r="AW86" s="705"/>
      <c r="AX86" s="705"/>
      <c r="AY86" s="705"/>
      <c r="AZ86" s="705"/>
      <c r="BA86" s="705"/>
      <c r="BB86" s="882"/>
      <c r="BC86" s="81"/>
      <c r="BH86" s="44"/>
      <c r="BI86" s="705"/>
      <c r="BJ86" s="705"/>
      <c r="BK86" s="705"/>
      <c r="BL86" s="705"/>
      <c r="BM86" s="705"/>
      <c r="BN86" s="705"/>
      <c r="BO86" s="705"/>
      <c r="BP86" s="705"/>
      <c r="BQ86" s="705"/>
      <c r="BR86" s="705"/>
      <c r="BS86" s="705"/>
      <c r="BT86" s="705"/>
      <c r="BU86" s="44"/>
      <c r="BV86" s="44"/>
      <c r="BW86" s="44"/>
      <c r="BX86" s="44"/>
      <c r="BY86" s="44"/>
      <c r="BZ86" s="44"/>
      <c r="CA86" s="44"/>
      <c r="CB86" s="44"/>
      <c r="CC86" s="705"/>
      <c r="CD86" s="705"/>
      <c r="CE86" s="705"/>
      <c r="CF86" s="705"/>
      <c r="CG86" s="705"/>
      <c r="CH86" s="705"/>
      <c r="CI86" s="705"/>
      <c r="CJ86"/>
      <c r="CK86"/>
      <c r="CL86"/>
      <c r="CM86"/>
      <c r="CN86" s="705"/>
      <c r="CO86" s="705"/>
      <c r="CP86" s="705"/>
      <c r="CQ86" s="52"/>
      <c r="CR86" s="52"/>
      <c r="CS86" s="44"/>
      <c r="CT86" s="44"/>
      <c r="CU86" s="44"/>
      <c r="CV86" s="44"/>
      <c r="CW86" s="44"/>
      <c r="CX86" s="44"/>
      <c r="CY86" s="44"/>
      <c r="CZ86" s="44"/>
      <c r="DA86" s="44"/>
      <c r="DB86" s="44"/>
      <c r="DC86" s="44"/>
      <c r="DD86" s="44"/>
      <c r="DE86" s="44"/>
      <c r="DF86" s="44"/>
      <c r="DG86" s="44"/>
      <c r="DH86" s="44"/>
      <c r="DI86" s="44"/>
      <c r="DJ86" s="44"/>
      <c r="DK86" s="44"/>
      <c r="DL86" s="44"/>
      <c r="DM86" s="44"/>
      <c r="DN86" s="44"/>
      <c r="DO86" s="44"/>
      <c r="DP86" s="44"/>
      <c r="DQ86" s="44"/>
      <c r="DR86" s="44"/>
      <c r="DS86" s="44"/>
      <c r="DT86" s="44"/>
      <c r="DU86" s="44"/>
      <c r="DV86" s="44"/>
      <c r="DW86" s="44"/>
      <c r="DX86" s="44"/>
      <c r="DY86" s="44"/>
      <c r="DZ86" s="44"/>
      <c r="EA86" s="44"/>
      <c r="EB86" s="44"/>
      <c r="EC86" s="44"/>
      <c r="ED86" s="44"/>
      <c r="EE86" s="44"/>
      <c r="EF86" s="44"/>
      <c r="EG86" s="44"/>
      <c r="EH86" s="44"/>
      <c r="EI86" s="44"/>
      <c r="EJ86" s="44"/>
      <c r="EK86" s="44"/>
      <c r="EL86" s="44"/>
      <c r="EM86" s="44"/>
      <c r="EN86" s="44"/>
      <c r="EO86" s="44"/>
      <c r="EP86" s="44"/>
      <c r="EQ86" s="44"/>
      <c r="ER86" s="44"/>
      <c r="ES86" s="44"/>
      <c r="ET86" s="44"/>
      <c r="EU86" s="44"/>
      <c r="EV86" s="44"/>
      <c r="EW86" s="44"/>
      <c r="EX86" s="44"/>
      <c r="EY86" s="44"/>
      <c r="EZ86" s="44"/>
      <c r="FA86" s="44"/>
      <c r="FB86" s="44"/>
      <c r="FC86" s="44"/>
      <c r="FD86" s="44"/>
      <c r="FE86" s="44"/>
      <c r="FF86" s="44"/>
      <c r="FG86" s="44"/>
      <c r="FH86" s="44"/>
      <c r="FI86" s="44"/>
      <c r="FJ86" s="44"/>
      <c r="FK86" s="44"/>
      <c r="FL86" s="44"/>
      <c r="FM86" s="44"/>
      <c r="FN86" s="44"/>
      <c r="FO86" s="44"/>
      <c r="FP86" s="44"/>
      <c r="FQ86" s="44"/>
      <c r="FR86" s="44"/>
      <c r="FS86" s="44"/>
      <c r="FT86" s="44"/>
      <c r="FU86" s="44"/>
      <c r="FV86" s="44"/>
      <c r="FW86" s="44"/>
      <c r="FX86" s="44"/>
      <c r="FY86" s="44"/>
      <c r="FZ86" s="44"/>
      <c r="GA86" s="44"/>
      <c r="GB86" s="44"/>
      <c r="GC86" s="44"/>
      <c r="GD86" s="44"/>
      <c r="GE86" s="44"/>
      <c r="GF86" s="44"/>
    </row>
    <row r="87" spans="1:188" s="724" customFormat="1" ht="16.5" thickBot="1">
      <c r="A87" s="518" t="s">
        <v>444</v>
      </c>
      <c r="B87" s="519">
        <f>B85+B86</f>
        <v>69</v>
      </c>
      <c r="C87" s="65"/>
      <c r="D87" s="65"/>
      <c r="E87" s="520" t="s">
        <v>477</v>
      </c>
      <c r="F87" s="498">
        <v>2</v>
      </c>
      <c r="G87" s="732">
        <f>F87/F88</f>
        <v>2.8985507246376812E-2</v>
      </c>
      <c r="H87" s="65"/>
      <c r="I87" s="65"/>
      <c r="J87" s="65"/>
      <c r="K87" s="65"/>
      <c r="L87" s="65"/>
      <c r="M87" s="81"/>
      <c r="N87"/>
      <c r="O87" s="65"/>
      <c r="P87" s="65"/>
      <c r="Q87" s="65"/>
      <c r="R87" s="44"/>
      <c r="S87" s="44"/>
      <c r="T87" s="44"/>
      <c r="U87" s="44"/>
      <c r="V87" s="705"/>
      <c r="W87" s="705"/>
      <c r="X87" s="705"/>
      <c r="Y87" s="705"/>
      <c r="Z87" s="705"/>
      <c r="AA87" s="705"/>
      <c r="AB87" s="705"/>
      <c r="AC87" s="705"/>
      <c r="AD87" s="705"/>
      <c r="AE87" s="705"/>
      <c r="AF87" s="537" t="s">
        <v>479</v>
      </c>
      <c r="AG87" s="538">
        <v>6</v>
      </c>
      <c r="AI87" s="718"/>
      <c r="AJ87" s="718"/>
      <c r="AK87" s="705"/>
      <c r="AL87" s="705"/>
      <c r="AM87" s="705"/>
      <c r="AN87" s="705"/>
      <c r="AO87" s="1039" t="s">
        <v>480</v>
      </c>
      <c r="AP87" s="1040"/>
      <c r="AQ87" s="83" t="s">
        <v>464</v>
      </c>
      <c r="AR87" s="65"/>
      <c r="AS87" s="65"/>
      <c r="AT87" s="65"/>
      <c r="AU87" s="65"/>
      <c r="AV87" s="52"/>
      <c r="AW87" s="52"/>
      <c r="AX87" s="52"/>
      <c r="AY87" s="52"/>
      <c r="AZ87" s="52"/>
      <c r="BA87" s="52"/>
      <c r="BB87" s="882"/>
      <c r="BC87" s="81"/>
      <c r="BH87" s="44"/>
      <c r="BI87" s="705"/>
      <c r="BJ87" s="705"/>
      <c r="BK87" s="705"/>
      <c r="BL87" s="705"/>
      <c r="BM87" s="705"/>
      <c r="BN87" s="705"/>
      <c r="BO87" s="705"/>
      <c r="BP87" s="705"/>
      <c r="BQ87" s="705"/>
      <c r="BR87" s="705"/>
      <c r="BS87" s="705"/>
      <c r="BT87" s="705"/>
      <c r="BU87" s="44"/>
      <c r="BV87" s="44"/>
      <c r="BW87" s="44"/>
      <c r="BX87" s="44"/>
      <c r="BY87" s="44"/>
      <c r="BZ87" s="44"/>
      <c r="CA87" s="44"/>
      <c r="CB87" s="44"/>
      <c r="CC87" s="705"/>
      <c r="CD87" s="705"/>
      <c r="CE87" s="705"/>
      <c r="CF87" s="705"/>
      <c r="CG87" s="705"/>
      <c r="CH87" s="705"/>
      <c r="CI87"/>
      <c r="CJ87"/>
      <c r="CK87"/>
      <c r="CL87" s="705"/>
      <c r="CM87" s="705"/>
      <c r="CN87" s="705"/>
      <c r="CO87" s="705"/>
      <c r="CP87" s="705"/>
      <c r="CQ87" s="52"/>
      <c r="CR87" s="52"/>
      <c r="CS87" s="44"/>
      <c r="CT87" s="44"/>
      <c r="CU87" s="44"/>
      <c r="CV87" s="44"/>
      <c r="CW87" s="44"/>
      <c r="CX87" s="44"/>
      <c r="CY87" s="44"/>
      <c r="CZ87" s="44"/>
      <c r="DA87" s="44"/>
      <c r="DB87" s="44"/>
      <c r="DC87" s="44"/>
      <c r="DD87" s="44"/>
      <c r="DE87" s="44"/>
      <c r="DF87" s="44"/>
      <c r="DG87" s="44"/>
      <c r="DH87" s="44"/>
      <c r="DI87" s="44"/>
      <c r="DJ87" s="44"/>
      <c r="DK87" s="44"/>
      <c r="DL87" s="44"/>
      <c r="DM87" s="44"/>
      <c r="DN87" s="44"/>
      <c r="DO87" s="44"/>
      <c r="DP87" s="44"/>
      <c r="DQ87" s="44"/>
      <c r="DR87" s="44"/>
      <c r="DS87" s="44"/>
      <c r="DT87" s="44"/>
      <c r="DU87" s="44"/>
      <c r="DV87" s="44"/>
      <c r="DW87" s="44"/>
      <c r="DX87" s="44"/>
      <c r="DY87" s="44"/>
      <c r="DZ87" s="44"/>
      <c r="EA87" s="44"/>
      <c r="EB87" s="44"/>
      <c r="EC87" s="44"/>
      <c r="ED87" s="44"/>
      <c r="EE87" s="44"/>
      <c r="EF87" s="44"/>
      <c r="EG87" s="44"/>
      <c r="EH87" s="44"/>
      <c r="EI87" s="44"/>
      <c r="EJ87" s="44"/>
      <c r="EK87" s="44"/>
      <c r="EL87" s="44"/>
      <c r="EM87" s="44"/>
      <c r="EN87" s="44"/>
      <c r="EO87" s="44"/>
      <c r="EP87" s="44"/>
      <c r="EQ87" s="44"/>
      <c r="ER87" s="44"/>
      <c r="ES87" s="44"/>
      <c r="ET87" s="44"/>
      <c r="EU87" s="44"/>
      <c r="EV87" s="44"/>
      <c r="EW87" s="44"/>
      <c r="EX87" s="44"/>
      <c r="EY87" s="44"/>
      <c r="EZ87" s="44"/>
      <c r="FA87" s="44"/>
      <c r="FB87" s="44"/>
      <c r="FC87" s="44"/>
      <c r="FD87" s="44"/>
      <c r="FE87" s="44"/>
      <c r="FF87" s="44"/>
      <c r="FG87" s="44"/>
      <c r="FH87" s="44"/>
      <c r="FI87" s="44"/>
      <c r="FJ87" s="44"/>
      <c r="FK87" s="44"/>
      <c r="FL87" s="44"/>
      <c r="FM87" s="44"/>
      <c r="FN87" s="44"/>
      <c r="FO87" s="44"/>
      <c r="FP87" s="44"/>
      <c r="FQ87" s="44"/>
      <c r="FR87" s="44"/>
      <c r="FS87" s="44"/>
      <c r="FT87" s="44"/>
      <c r="FU87" s="44"/>
      <c r="FV87" s="44"/>
      <c r="FW87" s="44"/>
      <c r="FX87" s="44"/>
      <c r="FY87" s="44"/>
      <c r="FZ87" s="44"/>
      <c r="GA87" s="44"/>
      <c r="GB87" s="44"/>
      <c r="GC87" s="44"/>
      <c r="GD87" s="44"/>
      <c r="GE87" s="44"/>
      <c r="GF87" s="44"/>
    </row>
    <row r="88" spans="1:188" s="724" customFormat="1" ht="16.5" thickBot="1">
      <c r="A88" s="65"/>
      <c r="B88" s="65"/>
      <c r="C88" s="65"/>
      <c r="D88" s="65"/>
      <c r="E88" s="514" t="s">
        <v>444</v>
      </c>
      <c r="F88" s="515">
        <f>F84+F85+F86+F87</f>
        <v>69</v>
      </c>
      <c r="G88" s="516">
        <f>G84+G85+G86+G87</f>
        <v>1</v>
      </c>
      <c r="H88" s="65"/>
      <c r="I88" s="665" t="s">
        <v>480</v>
      </c>
      <c r="J88" s="666"/>
      <c r="K88" s="65"/>
      <c r="L88" s="65"/>
      <c r="M88" s="65"/>
      <c r="N88" s="65"/>
      <c r="O88" s="65"/>
      <c r="P88" s="65"/>
      <c r="Q88" s="65"/>
      <c r="R88" s="44"/>
      <c r="S88" s="44"/>
      <c r="T88" s="44"/>
      <c r="U88" s="44"/>
      <c r="V88" s="705"/>
      <c r="W88" s="705"/>
      <c r="X88" s="705"/>
      <c r="Y88" s="705"/>
      <c r="Z88" s="705"/>
      <c r="AA88" s="705"/>
      <c r="AB88" s="705"/>
      <c r="AC88" s="705"/>
      <c r="AD88" s="705"/>
      <c r="AE88" s="705"/>
      <c r="AF88" s="539"/>
      <c r="AI88" s="718"/>
      <c r="AJ88" s="718"/>
      <c r="AK88" s="705"/>
      <c r="AL88" s="705"/>
      <c r="AM88" s="705"/>
      <c r="AN88" s="705"/>
      <c r="AO88" s="658" t="s">
        <v>486</v>
      </c>
      <c r="AP88" s="84">
        <v>18</v>
      </c>
      <c r="AQ88" s="887">
        <f>AVERAGE(AR88:AW88)</f>
        <v>5.4516666666666665E-2</v>
      </c>
      <c r="AR88" s="71">
        <v>3.0000000000000001E-3</v>
      </c>
      <c r="AS88" s="540">
        <v>2E-3</v>
      </c>
      <c r="AT88" s="540">
        <v>1.0999999999999999E-2</v>
      </c>
      <c r="AU88" s="540">
        <v>0.1</v>
      </c>
      <c r="AV88" s="540">
        <v>0.21</v>
      </c>
      <c r="AW88" s="540">
        <v>1.1000000000000001E-3</v>
      </c>
      <c r="AX88" s="540">
        <v>1.1000000000000001</v>
      </c>
      <c r="AY88" s="540">
        <v>0.02</v>
      </c>
      <c r="AZ88" s="540">
        <v>0.05</v>
      </c>
      <c r="BA88" s="540">
        <v>0.04</v>
      </c>
      <c r="BB88" s="540">
        <v>4.3999999999999997E-2</v>
      </c>
      <c r="BC88" s="540">
        <v>1.0999999999999999E-2</v>
      </c>
      <c r="BD88" s="540">
        <v>2E-3</v>
      </c>
      <c r="BE88" s="540">
        <v>2E-3</v>
      </c>
      <c r="BF88" s="540">
        <v>8.0000000000000002E-3</v>
      </c>
      <c r="BG88" s="540">
        <v>1E-3</v>
      </c>
      <c r="BH88" s="540">
        <v>7.0000000000000001E-3</v>
      </c>
      <c r="BI88" s="705"/>
      <c r="BJ88" s="705"/>
      <c r="BK88" s="705"/>
      <c r="BL88" s="705"/>
      <c r="BM88" s="705"/>
      <c r="BN88" s="705"/>
      <c r="BO88" s="705"/>
      <c r="BP88" s="705"/>
      <c r="BQ88" s="705"/>
      <c r="BR88" s="705"/>
      <c r="BS88" s="705"/>
      <c r="BT88" s="705"/>
      <c r="BU88" s="44"/>
      <c r="BV88" s="44"/>
      <c r="BW88" s="44"/>
      <c r="BX88" s="44"/>
      <c r="BY88" s="44"/>
      <c r="BZ88" s="44"/>
      <c r="CA88" s="44"/>
      <c r="CB88" s="44"/>
      <c r="CC88" s="705"/>
      <c r="CD88" s="705"/>
      <c r="CE88" s="705"/>
      <c r="CF88" s="705"/>
      <c r="CG88" s="705"/>
      <c r="CH88" s="705"/>
      <c r="CI88" s="705"/>
      <c r="CJ88" s="705"/>
      <c r="CK88" s="705"/>
      <c r="CL88" s="705"/>
      <c r="CM88" s="705"/>
      <c r="CN88" s="705"/>
      <c r="CO88" s="705"/>
      <c r="CP88" s="705"/>
      <c r="CQ88" s="52"/>
      <c r="CR88" s="52"/>
      <c r="CS88" s="44"/>
      <c r="CT88" s="44"/>
      <c r="CU88" s="44"/>
      <c r="CV88" s="44"/>
      <c r="CW88" s="44"/>
      <c r="CX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row>
    <row r="89" spans="1:188" s="724" customFormat="1" ht="15.75">
      <c r="A89" s="65"/>
      <c r="B89" s="65"/>
      <c r="C89" s="65"/>
      <c r="D89" s="81"/>
      <c r="E89"/>
      <c r="F89" s="65"/>
      <c r="G89" s="65"/>
      <c r="H89" s="65"/>
      <c r="I89" s="658" t="s">
        <v>486</v>
      </c>
      <c r="J89" s="84">
        <v>18</v>
      </c>
      <c r="K89" s="65"/>
      <c r="L89" s="65"/>
      <c r="M89" s="65"/>
      <c r="N89" s="65"/>
      <c r="O89" s="65"/>
      <c r="P89" s="65"/>
      <c r="Q89" s="65"/>
      <c r="R89" s="44"/>
      <c r="S89" s="44"/>
      <c r="T89" s="44"/>
      <c r="U89" s="44"/>
      <c r="V89" s="705"/>
      <c r="W89" s="705"/>
      <c r="X89" s="705"/>
      <c r="Y89" s="705"/>
      <c r="Z89" s="705"/>
      <c r="AA89" s="705"/>
      <c r="AB89" s="705"/>
      <c r="AC89" s="705"/>
      <c r="AD89" s="705"/>
      <c r="AE89" s="705"/>
      <c r="AF89" s="744" t="s">
        <v>1167</v>
      </c>
      <c r="AG89" s="543" t="s">
        <v>1168</v>
      </c>
      <c r="AH89" s="543" t="s">
        <v>457</v>
      </c>
      <c r="AI89"/>
      <c r="AJ89"/>
      <c r="AK89" s="705"/>
      <c r="AL89" s="705"/>
      <c r="AM89" s="705"/>
      <c r="AN89" s="705"/>
      <c r="AO89" s="658" t="s">
        <v>482</v>
      </c>
      <c r="AP89" s="84">
        <v>11</v>
      </c>
      <c r="AQ89" s="887">
        <f>AVERAGE(AR89:AW89)</f>
        <v>0.80266666666666664</v>
      </c>
      <c r="AR89" s="71">
        <v>1.2</v>
      </c>
      <c r="AS89" s="540">
        <v>1.1599999999999999</v>
      </c>
      <c r="AT89" s="540">
        <v>1</v>
      </c>
      <c r="AU89" s="540">
        <v>6.6000000000000003E-2</v>
      </c>
      <c r="AV89" s="540">
        <v>0.5</v>
      </c>
      <c r="AW89" s="540">
        <v>0.89</v>
      </c>
      <c r="AX89" s="540">
        <v>4.0000000000000001E-3</v>
      </c>
      <c r="AY89" s="540">
        <v>1.88</v>
      </c>
      <c r="AZ89" s="540" t="s">
        <v>1891</v>
      </c>
      <c r="BA89" s="540">
        <v>6.0000000000000001E-3</v>
      </c>
      <c r="BB89" s="540">
        <v>0.17</v>
      </c>
      <c r="BC89" s="885"/>
      <c r="BD89" s="885"/>
      <c r="BE89" s="885"/>
      <c r="BF89" s="885"/>
      <c r="BG89" s="885"/>
      <c r="BH89" s="885"/>
      <c r="BI89" s="705"/>
      <c r="BJ89" s="705"/>
      <c r="BK89" s="705"/>
      <c r="BL89" s="705"/>
      <c r="BM89" s="705"/>
      <c r="BN89" s="705"/>
      <c r="BO89" s="705"/>
      <c r="BP89" s="705"/>
      <c r="BQ89" s="705"/>
      <c r="BR89" s="705"/>
      <c r="BS89" s="705"/>
      <c r="BT89" s="705"/>
      <c r="BU89" s="44"/>
      <c r="BV89" s="44"/>
      <c r="BW89" s="44"/>
      <c r="BX89" s="44"/>
      <c r="BY89" s="44"/>
      <c r="BZ89" s="44"/>
      <c r="CA89" s="44"/>
      <c r="CB89" s="44"/>
      <c r="CC89" s="705"/>
      <c r="CD89" s="705"/>
      <c r="CE89" s="705"/>
      <c r="CF89" s="705"/>
      <c r="CG89" s="705"/>
      <c r="CH89" s="705"/>
      <c r="CI89" s="705"/>
      <c r="CJ89" s="705"/>
      <c r="CK89" s="705"/>
      <c r="CL89" s="705"/>
      <c r="CM89" s="705"/>
      <c r="CN89" s="705"/>
      <c r="CO89" s="705"/>
      <c r="CP89" s="705"/>
      <c r="CQ89" s="52"/>
      <c r="CR89" s="52"/>
      <c r="CS89" s="44"/>
      <c r="CT89" s="44"/>
      <c r="CU89" s="44"/>
      <c r="CV89" s="44"/>
      <c r="CW89" s="44"/>
      <c r="CX89" s="44"/>
      <c r="CZ89" s="44"/>
      <c r="DA89" s="44"/>
      <c r="DB89" s="44"/>
      <c r="DC89" s="44"/>
      <c r="DD89" s="44"/>
      <c r="DE89" s="44"/>
      <c r="DF89" s="44"/>
      <c r="DG89" s="44"/>
      <c r="DH89" s="44"/>
      <c r="DI89" s="44"/>
      <c r="DJ89" s="44"/>
      <c r="DK89" s="44"/>
      <c r="DL89" s="44"/>
      <c r="DM89" s="44"/>
      <c r="DN89" s="44"/>
      <c r="DO89" s="44"/>
      <c r="DP89" s="44"/>
      <c r="DQ89" s="44"/>
      <c r="DR89" s="44"/>
      <c r="DS89" s="44"/>
      <c r="DT89" s="44"/>
      <c r="DU89" s="44"/>
      <c r="DV89" s="44"/>
      <c r="DW89" s="44"/>
      <c r="DX89" s="44"/>
      <c r="DY89" s="44"/>
      <c r="DZ89" s="44"/>
      <c r="EA89" s="44"/>
      <c r="EB89" s="44"/>
      <c r="EC89" s="44"/>
      <c r="ED89" s="44"/>
      <c r="EE89" s="44"/>
      <c r="EF89" s="44"/>
      <c r="EG89" s="44"/>
      <c r="EH89" s="44"/>
      <c r="EI89" s="44"/>
      <c r="EJ89" s="44"/>
      <c r="EK89" s="44"/>
      <c r="EL89" s="44"/>
      <c r="EM89" s="44"/>
      <c r="EN89" s="44"/>
      <c r="EO89" s="44"/>
      <c r="EP89" s="44"/>
      <c r="EQ89" s="44"/>
      <c r="ER89" s="44"/>
      <c r="ES89" s="44"/>
      <c r="ET89" s="44"/>
      <c r="EU89" s="44"/>
      <c r="EV89" s="44"/>
      <c r="EW89" s="44"/>
      <c r="EX89" s="44"/>
      <c r="EY89" s="44"/>
      <c r="EZ89" s="44"/>
      <c r="FA89" s="44"/>
      <c r="FB89" s="44"/>
      <c r="FC89" s="44"/>
      <c r="FD89" s="44"/>
      <c r="FE89" s="44"/>
      <c r="FF89" s="44"/>
      <c r="FG89" s="44"/>
      <c r="FH89" s="44"/>
      <c r="FI89" s="44"/>
      <c r="FJ89" s="44"/>
      <c r="FK89" s="44"/>
      <c r="FL89" s="44"/>
      <c r="FM89" s="44"/>
      <c r="FN89" s="44"/>
      <c r="FO89" s="44"/>
      <c r="FP89" s="44"/>
      <c r="FQ89" s="44"/>
      <c r="FR89" s="44"/>
      <c r="FS89" s="44"/>
      <c r="FT89" s="44"/>
      <c r="FU89" s="44"/>
      <c r="FV89" s="44"/>
      <c r="FW89" s="44"/>
      <c r="FX89" s="44"/>
      <c r="FY89" s="44"/>
      <c r="FZ89" s="44"/>
      <c r="GA89" s="44"/>
      <c r="GB89" s="44"/>
      <c r="GC89" s="44"/>
      <c r="GD89" s="44"/>
      <c r="GE89" s="44"/>
      <c r="GF89" s="44"/>
    </row>
    <row r="90" spans="1:188" s="724" customFormat="1" ht="15.75">
      <c r="A90" s="65"/>
      <c r="B90" s="65"/>
      <c r="C90" s="65"/>
      <c r="D90" s="81"/>
      <c r="E90"/>
      <c r="F90" s="65"/>
      <c r="G90" s="65"/>
      <c r="H90" s="65"/>
      <c r="I90" s="658" t="s">
        <v>482</v>
      </c>
      <c r="J90" s="84">
        <v>11</v>
      </c>
      <c r="K90" s="65"/>
      <c r="L90" s="65"/>
      <c r="M90" s="65"/>
      <c r="N90" s="65"/>
      <c r="O90" s="65"/>
      <c r="P90" s="65"/>
      <c r="Q90" s="65"/>
      <c r="R90" s="44"/>
      <c r="S90" s="44"/>
      <c r="T90" s="44"/>
      <c r="U90" s="44"/>
      <c r="V90" s="705"/>
      <c r="W90" s="1062"/>
      <c r="X90" s="1062"/>
      <c r="Y90" s="705"/>
      <c r="Z90" s="705"/>
      <c r="AA90" s="705"/>
      <c r="AB90" s="705"/>
      <c r="AC90" s="705"/>
      <c r="AD90" s="705"/>
      <c r="AE90" s="705"/>
      <c r="AF90" s="544" t="s">
        <v>1169</v>
      </c>
      <c r="AG90" s="545"/>
      <c r="AH90" s="546" t="e">
        <f>AG90/AG93</f>
        <v>#VALUE!</v>
      </c>
      <c r="AI90" s="65"/>
      <c r="AJ90" s="65"/>
      <c r="AK90" s="705"/>
      <c r="AL90" s="705"/>
      <c r="AM90" s="705"/>
      <c r="AN90" s="705"/>
      <c r="AO90" s="658" t="s">
        <v>483</v>
      </c>
      <c r="AP90" s="84">
        <v>8</v>
      </c>
      <c r="AQ90" s="887">
        <f>AVERAGE(AR90:AW90)</f>
        <v>0.77</v>
      </c>
      <c r="AR90" s="71" t="s">
        <v>1891</v>
      </c>
      <c r="AS90" s="540">
        <v>1.05</v>
      </c>
      <c r="AT90" s="540">
        <v>0.04</v>
      </c>
      <c r="AU90" s="540" t="s">
        <v>1891</v>
      </c>
      <c r="AV90" s="540">
        <v>1.22</v>
      </c>
      <c r="AW90" s="540" t="s">
        <v>1891</v>
      </c>
      <c r="AX90" s="540">
        <v>5.5</v>
      </c>
      <c r="AY90" s="540">
        <v>7.89</v>
      </c>
      <c r="AZ90" s="540"/>
      <c r="BA90" s="540"/>
      <c r="BB90" s="540"/>
      <c r="BC90" s="888"/>
      <c r="BD90" s="888"/>
      <c r="BE90" s="888"/>
      <c r="BF90" s="888"/>
      <c r="BG90" s="888"/>
      <c r="BH90" s="888"/>
      <c r="BI90" s="705"/>
      <c r="BJ90" s="705"/>
      <c r="BK90" s="705"/>
      <c r="BL90" s="705"/>
      <c r="BM90" s="705"/>
      <c r="BN90" s="705"/>
      <c r="BO90" s="705"/>
      <c r="BP90" s="705"/>
      <c r="BQ90" s="705"/>
      <c r="BR90" s="705"/>
      <c r="BS90" s="705"/>
      <c r="BT90" s="705"/>
      <c r="BU90" s="44"/>
      <c r="BV90" s="44"/>
      <c r="BW90" s="44"/>
      <c r="BX90" s="44"/>
      <c r="BY90" s="44"/>
      <c r="BZ90" s="44"/>
      <c r="CA90" s="44"/>
      <c r="CB90" s="44"/>
      <c r="CC90" s="705"/>
      <c r="CD90" s="705"/>
      <c r="CE90"/>
      <c r="CF90" s="705"/>
      <c r="CG90" s="704"/>
      <c r="CH90" s="704"/>
      <c r="CI90" s="704"/>
      <c r="CJ90" s="704"/>
      <c r="CK90" s="704"/>
      <c r="CL90" s="704"/>
      <c r="CM90" s="704"/>
      <c r="CN90" s="705"/>
      <c r="CO90" s="705"/>
      <c r="CP90" s="705"/>
      <c r="CQ90" s="52"/>
      <c r="CR90" s="52"/>
      <c r="CS90" s="44"/>
      <c r="CT90" s="44"/>
      <c r="CU90" s="44"/>
      <c r="CV90" s="44"/>
      <c r="CW90" s="44"/>
      <c r="CX90" s="44"/>
      <c r="CZ90" s="44"/>
      <c r="DA90" s="44"/>
      <c r="DB90" s="44"/>
      <c r="DC90" s="44"/>
      <c r="DD90" s="44"/>
      <c r="DE90" s="44"/>
      <c r="DF90" s="44"/>
      <c r="DG90" s="44"/>
      <c r="DH90" s="44"/>
      <c r="DI90" s="44"/>
      <c r="DJ90" s="44"/>
      <c r="DK90" s="44"/>
      <c r="DL90" s="44"/>
      <c r="DM90" s="44"/>
      <c r="DN90" s="44"/>
      <c r="DO90" s="44"/>
      <c r="DP90" s="44"/>
      <c r="DQ90" s="44"/>
      <c r="DR90" s="44"/>
      <c r="DS90" s="44"/>
      <c r="DT90" s="44"/>
      <c r="DU90" s="44"/>
      <c r="DV90" s="44"/>
      <c r="DW90" s="44"/>
      <c r="DX90" s="44"/>
      <c r="DY90" s="44"/>
      <c r="DZ90" s="44"/>
      <c r="EA90" s="44"/>
      <c r="EB90" s="44"/>
      <c r="EC90" s="44"/>
      <c r="ED90" s="44"/>
      <c r="EE90" s="44"/>
      <c r="EF90" s="44"/>
      <c r="EG90" s="44"/>
      <c r="EH90" s="44"/>
      <c r="EI90" s="44"/>
      <c r="EJ90" s="44"/>
      <c r="EK90" s="44"/>
      <c r="EL90" s="44"/>
      <c r="EM90" s="44"/>
      <c r="EN90" s="44"/>
      <c r="EO90" s="44"/>
      <c r="EP90" s="44"/>
      <c r="EQ90" s="44"/>
      <c r="ER90" s="44"/>
      <c r="ES90" s="44"/>
      <c r="ET90" s="44"/>
      <c r="EU90" s="44"/>
      <c r="EV90" s="44"/>
      <c r="EW90" s="44"/>
      <c r="EX90" s="44"/>
      <c r="EY90" s="44"/>
      <c r="EZ90" s="44"/>
      <c r="FA90" s="44"/>
      <c r="FB90" s="44"/>
      <c r="FC90" s="44"/>
      <c r="FD90" s="44"/>
      <c r="FE90" s="44"/>
      <c r="FF90" s="44"/>
      <c r="FG90" s="44"/>
      <c r="FH90" s="44"/>
      <c r="FI90" s="44"/>
      <c r="FJ90" s="44"/>
      <c r="FK90" s="44"/>
      <c r="FL90" s="44"/>
      <c r="FM90" s="44"/>
      <c r="FN90" s="44"/>
      <c r="FO90" s="44"/>
      <c r="FP90" s="44"/>
      <c r="FQ90" s="44"/>
      <c r="FR90" s="44"/>
      <c r="FS90" s="44"/>
      <c r="FT90" s="44"/>
      <c r="FU90" s="44"/>
      <c r="FV90" s="44"/>
      <c r="FW90" s="44"/>
      <c r="FX90" s="44"/>
      <c r="FY90" s="44"/>
      <c r="FZ90" s="44"/>
      <c r="GA90" s="44"/>
      <c r="GB90" s="44"/>
      <c r="GC90" s="44"/>
      <c r="GD90" s="44"/>
      <c r="GE90" s="44"/>
      <c r="GF90" s="44"/>
    </row>
    <row r="91" spans="1:188" s="724" customFormat="1" ht="15.75">
      <c r="A91" s="65"/>
      <c r="B91" s="65"/>
      <c r="C91" s="65"/>
      <c r="D91" s="81"/>
      <c r="E91"/>
      <c r="F91" s="65"/>
      <c r="G91" s="65"/>
      <c r="H91" s="65"/>
      <c r="I91" s="658" t="s">
        <v>483</v>
      </c>
      <c r="J91" s="84">
        <v>8</v>
      </c>
      <c r="K91"/>
      <c r="L91"/>
      <c r="M91" s="65"/>
      <c r="N91" s="65"/>
      <c r="O91"/>
      <c r="P91"/>
      <c r="Q91"/>
      <c r="R91"/>
      <c r="S91" s="44"/>
      <c r="T91" s="44"/>
      <c r="U91" s="44"/>
      <c r="V91" s="705"/>
      <c r="W91" s="355"/>
      <c r="X91" s="193"/>
      <c r="Y91" s="705"/>
      <c r="Z91" s="705"/>
      <c r="AA91" s="705"/>
      <c r="AB91" s="705"/>
      <c r="AC91" s="705"/>
      <c r="AD91" s="705"/>
      <c r="AE91" s="705"/>
      <c r="AF91" s="548" t="s">
        <v>1170</v>
      </c>
      <c r="AG91" s="545"/>
      <c r="AH91" s="546" t="e">
        <f>AG91/AG93</f>
        <v>#VALUE!</v>
      </c>
      <c r="AI91" s="65"/>
      <c r="AJ91" s="65"/>
      <c r="AK91" s="705"/>
      <c r="AL91" s="705"/>
      <c r="AM91" s="705"/>
      <c r="AN91" s="705"/>
      <c r="AO91" s="658" t="s">
        <v>657</v>
      </c>
      <c r="AP91" s="84">
        <v>4</v>
      </c>
      <c r="AQ91" s="887">
        <f>AVERAGE(AR91:AW91)</f>
        <v>1.2500000000000001E-2</v>
      </c>
      <c r="AR91" s="71">
        <v>3.0000000000000001E-3</v>
      </c>
      <c r="AS91" s="540">
        <v>6.0000000000000001E-3</v>
      </c>
      <c r="AT91" s="540">
        <v>2.1999999999999999E-2</v>
      </c>
      <c r="AU91" s="540">
        <v>1.9E-2</v>
      </c>
      <c r="AV91" s="540"/>
      <c r="AW91" s="540"/>
      <c r="AX91" s="540"/>
      <c r="AY91" s="540"/>
      <c r="AZ91" s="540"/>
      <c r="BA91" s="540"/>
      <c r="BB91" s="540"/>
      <c r="BC91" s="888"/>
      <c r="BD91" s="888"/>
      <c r="BE91" s="888"/>
      <c r="BF91" s="888"/>
      <c r="BG91" s="888"/>
      <c r="BH91" s="888"/>
      <c r="BI91" s="705"/>
      <c r="BJ91" s="705"/>
      <c r="BK91" s="705"/>
      <c r="BL91" s="705"/>
      <c r="BM91" s="705"/>
      <c r="BN91" s="705"/>
      <c r="BO91" s="705"/>
      <c r="BP91" s="705"/>
      <c r="BQ91" s="705"/>
      <c r="BR91" s="705"/>
      <c r="BS91" s="705"/>
      <c r="BT91" s="705"/>
      <c r="BU91" s="44"/>
      <c r="BV91" s="44"/>
      <c r="BW91" s="44"/>
      <c r="BX91" s="44"/>
      <c r="BY91" s="44"/>
      <c r="BZ91" s="44"/>
      <c r="CA91" s="44"/>
      <c r="CB91" s="44"/>
      <c r="CC91" s="705"/>
      <c r="CD91" s="705"/>
      <c r="CE91"/>
      <c r="CF91" s="704"/>
      <c r="CG91" s="705"/>
      <c r="CH91" s="705"/>
      <c r="CI91" s="705"/>
      <c r="CJ91" s="705"/>
      <c r="CK91" s="705"/>
      <c r="CL91" s="705"/>
      <c r="CM91" s="705"/>
      <c r="CN91" s="705"/>
      <c r="CO91" s="705"/>
      <c r="CP91" s="705"/>
      <c r="CQ91" s="52"/>
      <c r="CR91" s="52"/>
      <c r="CS91" s="44"/>
      <c r="CT91" s="44"/>
      <c r="CU91" s="44"/>
      <c r="CV91" s="44"/>
      <c r="CW91" s="44"/>
      <c r="CX91" s="44"/>
      <c r="DA91" s="44"/>
      <c r="DB91" s="44"/>
      <c r="DC91" s="44"/>
      <c r="DD91" s="44"/>
      <c r="DE91" s="44"/>
      <c r="DF91" s="44"/>
      <c r="DG91" s="44"/>
      <c r="DH91" s="44"/>
      <c r="DI91" s="44"/>
      <c r="DJ91" s="44"/>
      <c r="DK91" s="44"/>
      <c r="DL91" s="44"/>
      <c r="DM91" s="44"/>
      <c r="DN91" s="44"/>
      <c r="DO91" s="44"/>
      <c r="DP91" s="44"/>
      <c r="DQ91" s="44"/>
      <c r="DR91" s="44"/>
      <c r="DS91" s="44"/>
      <c r="DT91" s="44"/>
      <c r="DU91" s="44"/>
      <c r="DV91" s="44"/>
      <c r="DW91" s="44"/>
      <c r="DX91" s="44"/>
      <c r="DY91" s="44"/>
      <c r="DZ91" s="44"/>
      <c r="EA91" s="44"/>
      <c r="EB91" s="44"/>
      <c r="EC91" s="44"/>
      <c r="ED91" s="44"/>
      <c r="EE91" s="44"/>
      <c r="EF91" s="44"/>
      <c r="EG91" s="44"/>
      <c r="EH91" s="44"/>
      <c r="EI91" s="44"/>
      <c r="EJ91" s="44"/>
      <c r="EK91" s="44"/>
      <c r="EL91" s="44"/>
      <c r="EM91" s="44"/>
      <c r="EN91" s="44"/>
      <c r="EO91" s="44"/>
      <c r="EP91" s="44"/>
      <c r="EQ91" s="44"/>
      <c r="ER91" s="44"/>
      <c r="ES91" s="44"/>
      <c r="ET91" s="44"/>
      <c r="EU91" s="44"/>
      <c r="EV91" s="44"/>
      <c r="EW91" s="44"/>
      <c r="EX91" s="44"/>
      <c r="EY91" s="44"/>
      <c r="EZ91" s="44"/>
      <c r="FA91" s="44"/>
      <c r="FB91" s="44"/>
      <c r="FC91" s="44"/>
      <c r="FD91" s="44"/>
      <c r="FE91" s="44"/>
      <c r="FF91" s="44"/>
      <c r="FG91" s="44"/>
      <c r="FH91" s="44"/>
      <c r="FI91" s="44"/>
      <c r="FJ91" s="44"/>
      <c r="FK91" s="44"/>
      <c r="FL91" s="44"/>
      <c r="FM91" s="44"/>
      <c r="FN91" s="44"/>
      <c r="FO91" s="44"/>
      <c r="FP91" s="44"/>
      <c r="FQ91" s="44"/>
      <c r="FR91" s="44"/>
      <c r="FS91" s="44"/>
      <c r="FT91" s="44"/>
      <c r="FU91" s="44"/>
      <c r="FV91" s="44"/>
      <c r="FW91" s="44"/>
      <c r="FX91" s="44"/>
      <c r="FY91" s="44"/>
      <c r="FZ91" s="44"/>
      <c r="GA91" s="44"/>
    </row>
    <row r="92" spans="1:188" s="724" customFormat="1" ht="15.75">
      <c r="A92" s="65"/>
      <c r="B92" s="65"/>
      <c r="C92" s="65"/>
      <c r="D92" s="81"/>
      <c r="E92"/>
      <c r="F92" s="65"/>
      <c r="G92" s="65"/>
      <c r="H92" s="65"/>
      <c r="I92" s="658" t="s">
        <v>657</v>
      </c>
      <c r="J92" s="84">
        <v>4</v>
      </c>
      <c r="K92"/>
      <c r="L92"/>
      <c r="M92" s="65"/>
      <c r="N92" s="65"/>
      <c r="O92"/>
      <c r="P92"/>
      <c r="Q92"/>
      <c r="R92"/>
      <c r="S92" s="44"/>
      <c r="T92" s="44"/>
      <c r="U92" s="44"/>
      <c r="V92" s="705"/>
      <c r="W92" s="355"/>
      <c r="X92" s="193"/>
      <c r="Y92" s="705"/>
      <c r="Z92" s="705"/>
      <c r="AA92" s="705"/>
      <c r="AB92" s="705"/>
      <c r="AC92" s="705"/>
      <c r="AD92" s="705"/>
      <c r="AE92" s="705"/>
      <c r="AF92" s="548" t="s">
        <v>1171</v>
      </c>
      <c r="AG92" s="550"/>
      <c r="AH92" s="551" t="e">
        <f>AG92/AG93</f>
        <v>#VALUE!</v>
      </c>
      <c r="AI92"/>
      <c r="AJ92"/>
      <c r="AK92" s="705"/>
      <c r="AL92" s="705"/>
      <c r="AM92" s="705"/>
      <c r="AN92" s="705"/>
      <c r="AO92" s="658" t="s">
        <v>487</v>
      </c>
      <c r="AP92" s="84">
        <v>2</v>
      </c>
      <c r="AQ92" s="887">
        <f>AVERAGE(AR92:AW92)</f>
        <v>0.10020000000000001</v>
      </c>
      <c r="AR92" s="71">
        <v>0.2</v>
      </c>
      <c r="AS92" s="540">
        <v>4.0000000000000002E-4</v>
      </c>
      <c r="AT92" s="540"/>
      <c r="AU92" s="540"/>
      <c r="AV92" s="540"/>
      <c r="AW92" s="540"/>
      <c r="AX92" s="540"/>
      <c r="AY92" s="540"/>
      <c r="AZ92" s="540"/>
      <c r="BA92" s="540"/>
      <c r="BB92" s="540"/>
      <c r="BC92" s="888"/>
      <c r="BD92" s="888"/>
      <c r="BE92" s="888"/>
      <c r="BF92" s="888"/>
      <c r="BG92" s="888"/>
      <c r="BH92" s="888"/>
      <c r="BI92" s="705"/>
      <c r="BJ92" s="705"/>
      <c r="BK92" s="705"/>
      <c r="BL92" s="705"/>
      <c r="BM92" s="705"/>
      <c r="BN92" s="705"/>
      <c r="BO92" s="705"/>
      <c r="BP92" s="705"/>
      <c r="BQ92" s="705"/>
      <c r="BR92" s="705"/>
      <c r="BS92" s="705"/>
      <c r="BT92" s="705"/>
      <c r="BU92" s="44"/>
      <c r="BV92" s="44"/>
      <c r="BW92" s="44"/>
      <c r="BX92" s="44"/>
      <c r="BY92" s="44"/>
      <c r="BZ92" s="44"/>
      <c r="CA92" s="44"/>
      <c r="CB92" s="44"/>
      <c r="CC92" s="705"/>
      <c r="CD92" s="705"/>
      <c r="CE92"/>
      <c r="CF92" s="705"/>
      <c r="CG92" s="705"/>
      <c r="CH92" s="705"/>
      <c r="CI92" s="705"/>
      <c r="CJ92" s="705"/>
      <c r="CK92" s="705"/>
      <c r="CL92" s="705"/>
      <c r="CM92" s="705"/>
      <c r="CN92" s="705"/>
      <c r="CO92" s="705"/>
      <c r="CP92" s="705"/>
      <c r="CQ92" s="52"/>
      <c r="CR92" s="52"/>
      <c r="CS92" s="44"/>
      <c r="CT92" s="44"/>
      <c r="CU92" s="44"/>
      <c r="CV92" s="44"/>
      <c r="CW92" s="44"/>
      <c r="CX92" s="44"/>
      <c r="DA92" s="44"/>
      <c r="DB92" s="44"/>
      <c r="DC92" s="44"/>
      <c r="DD92" s="44"/>
      <c r="DE92" s="44"/>
      <c r="DF92" s="44"/>
      <c r="DG92" s="44"/>
      <c r="DH92" s="44"/>
      <c r="DI92" s="44"/>
      <c r="DJ92" s="44"/>
      <c r="DK92" s="44"/>
      <c r="DL92" s="44"/>
      <c r="DM92" s="44"/>
      <c r="DN92" s="44"/>
      <c r="DO92" s="44"/>
      <c r="DP92" s="44"/>
      <c r="DQ92" s="44"/>
      <c r="DR92" s="44"/>
      <c r="DS92" s="44"/>
      <c r="DT92" s="44"/>
      <c r="DU92" s="44"/>
      <c r="DV92" s="44"/>
      <c r="DW92" s="44"/>
      <c r="DX92" s="44"/>
      <c r="DY92" s="44"/>
      <c r="DZ92" s="44"/>
      <c r="EA92" s="44"/>
      <c r="EB92" s="44"/>
      <c r="EC92" s="44"/>
      <c r="ED92" s="44"/>
      <c r="EE92" s="44"/>
      <c r="EF92" s="44"/>
      <c r="EG92" s="44"/>
      <c r="EH92" s="44"/>
      <c r="EI92" s="44"/>
      <c r="EJ92" s="44"/>
      <c r="EK92" s="44"/>
      <c r="EL92" s="44"/>
      <c r="EM92" s="44"/>
      <c r="EN92" s="44"/>
      <c r="EO92" s="44"/>
      <c r="EP92" s="44"/>
      <c r="EQ92" s="44"/>
      <c r="ER92" s="44"/>
      <c r="ES92" s="44"/>
      <c r="ET92" s="44"/>
      <c r="EU92" s="44"/>
      <c r="EV92" s="44"/>
      <c r="EW92" s="44"/>
      <c r="EX92" s="44"/>
      <c r="EY92" s="44"/>
      <c r="EZ92" s="44"/>
      <c r="FA92" s="44"/>
      <c r="FB92" s="44"/>
      <c r="FC92" s="44"/>
      <c r="FD92" s="44"/>
      <c r="FE92" s="44"/>
      <c r="FF92" s="44"/>
      <c r="FG92" s="44"/>
      <c r="FH92" s="44"/>
      <c r="FI92" s="44"/>
      <c r="FJ92" s="44"/>
      <c r="FK92" s="44"/>
      <c r="FL92" s="44"/>
      <c r="FM92" s="44"/>
      <c r="FN92" s="44"/>
      <c r="FO92" s="44"/>
      <c r="FP92" s="44"/>
      <c r="FQ92" s="44"/>
      <c r="FR92" s="44"/>
      <c r="FS92" s="44"/>
      <c r="FT92" s="44"/>
      <c r="FU92" s="44"/>
      <c r="FV92" s="44"/>
      <c r="FW92" s="44"/>
      <c r="FX92" s="44"/>
      <c r="FY92" s="44"/>
    </row>
    <row r="93" spans="1:188" s="724" customFormat="1" ht="15.75">
      <c r="A93" s="65"/>
      <c r="B93" s="65"/>
      <c r="C93" s="65"/>
      <c r="D93" s="81"/>
      <c r="E93"/>
      <c r="F93" s="65"/>
      <c r="G93" s="65"/>
      <c r="H93" s="65"/>
      <c r="I93" s="658" t="s">
        <v>487</v>
      </c>
      <c r="J93" s="84">
        <v>2</v>
      </c>
      <c r="K93"/>
      <c r="L93"/>
      <c r="M93" s="65"/>
      <c r="N93" s="65"/>
      <c r="O93"/>
      <c r="P93"/>
      <c r="Q93"/>
      <c r="R93"/>
      <c r="S93" s="44"/>
      <c r="T93" s="44"/>
      <c r="U93" s="44"/>
      <c r="V93" s="705"/>
      <c r="W93" s="355"/>
      <c r="X93" s="193"/>
      <c r="Y93" s="705"/>
      <c r="Z93" s="705"/>
      <c r="AA93" s="705"/>
      <c r="AB93" s="705"/>
      <c r="AC93" s="705"/>
      <c r="AD93" s="705"/>
      <c r="AE93" s="705"/>
      <c r="AF93" s="553" t="s">
        <v>1172</v>
      </c>
      <c r="AG93" s="553" t="e">
        <f>AG90+AG91+AF92</f>
        <v>#VALUE!</v>
      </c>
      <c r="AH93" s="553" t="e">
        <f>AH90+AH92+AH91</f>
        <v>#VALUE!</v>
      </c>
      <c r="AI93"/>
      <c r="AJ93"/>
      <c r="AK93" s="705"/>
      <c r="AL93" s="705"/>
      <c r="AM93" s="705"/>
      <c r="AN93" s="705"/>
      <c r="AO93" s="658" t="s">
        <v>508</v>
      </c>
      <c r="AP93" s="84">
        <v>1</v>
      </c>
      <c r="AQ93" s="887" t="e">
        <f>AVERAGE(AR93:BB93)</f>
        <v>#DIV/0!</v>
      </c>
      <c r="AR93" s="71" t="s">
        <v>1891</v>
      </c>
      <c r="AS93" s="540"/>
      <c r="AT93" s="540"/>
      <c r="AU93" s="540"/>
      <c r="AV93" s="540"/>
      <c r="AW93" s="540"/>
      <c r="AX93" s="540"/>
      <c r="AY93" s="540"/>
      <c r="AZ93" s="540"/>
      <c r="BA93" s="540"/>
      <c r="BB93" s="540"/>
      <c r="BC93" s="889"/>
      <c r="BD93" s="889"/>
      <c r="BE93" s="889"/>
      <c r="BF93" s="889"/>
      <c r="BG93" s="889"/>
      <c r="BH93" s="889"/>
      <c r="BI93" s="705"/>
      <c r="BJ93" s="705"/>
      <c r="BK93" s="705"/>
      <c r="BL93" s="705"/>
      <c r="BM93" s="705"/>
      <c r="BN93" s="705"/>
      <c r="BO93" s="705"/>
      <c r="BP93" s="705"/>
      <c r="BQ93" s="705"/>
      <c r="BR93" s="705"/>
      <c r="BS93" s="705"/>
      <c r="BT93" s="705"/>
      <c r="BU93" s="44"/>
      <c r="BV93" s="44"/>
      <c r="BW93" s="44"/>
      <c r="BX93" s="44"/>
      <c r="BY93" s="44"/>
      <c r="BZ93" s="44"/>
      <c r="CA93" s="44"/>
      <c r="CB93" s="44"/>
      <c r="CC93" s="705"/>
      <c r="CD93" s="705"/>
      <c r="CE93" s="44"/>
      <c r="CF93" s="705"/>
      <c r="CG93" s="705"/>
      <c r="CH93" s="705"/>
      <c r="CI93" s="705"/>
      <c r="CJ93" s="705"/>
      <c r="CK93" s="705"/>
      <c r="CL93" s="705"/>
      <c r="CM93" s="705"/>
      <c r="CN93" s="705"/>
      <c r="CO93" s="705"/>
      <c r="CP93" s="705"/>
      <c r="DA93" s="44"/>
      <c r="DB93" s="44"/>
      <c r="DC93" s="44"/>
      <c r="DD93" s="44"/>
      <c r="DE93" s="44"/>
      <c r="DF93" s="44"/>
      <c r="DG93" s="44"/>
      <c r="DH93" s="44"/>
      <c r="DI93" s="44"/>
      <c r="DJ93" s="44"/>
      <c r="DK93" s="44"/>
      <c r="DL93" s="44"/>
      <c r="DM93" s="44"/>
      <c r="DN93" s="44"/>
      <c r="DO93" s="44"/>
      <c r="DP93" s="44"/>
      <c r="DQ93" s="44"/>
      <c r="DR93" s="44"/>
      <c r="DS93" s="44"/>
      <c r="DT93" s="44"/>
      <c r="DU93" s="44"/>
      <c r="DV93" s="44"/>
      <c r="DW93" s="44"/>
      <c r="DX93" s="44"/>
      <c r="DY93" s="44"/>
      <c r="DZ93" s="44"/>
      <c r="EA93" s="44"/>
      <c r="EB93" s="44"/>
      <c r="EC93" s="44"/>
      <c r="ED93" s="44"/>
      <c r="EE93" s="44"/>
      <c r="EF93" s="44"/>
      <c r="EG93" s="44"/>
      <c r="EH93" s="44"/>
      <c r="EI93" s="44"/>
      <c r="EJ93" s="44"/>
      <c r="EK93" s="44"/>
      <c r="EL93" s="44"/>
      <c r="EM93" s="44"/>
      <c r="EN93" s="44"/>
      <c r="EO93" s="44"/>
      <c r="EP93" s="44"/>
      <c r="EQ93" s="44"/>
      <c r="ER93" s="44"/>
      <c r="ES93" s="44"/>
      <c r="ET93" s="44"/>
      <c r="EU93" s="44"/>
      <c r="EV93" s="44"/>
      <c r="EW93" s="44"/>
      <c r="EX93" s="44"/>
      <c r="EY93" s="44"/>
      <c r="EZ93" s="44"/>
      <c r="FA93" s="44"/>
      <c r="FB93" s="44"/>
      <c r="FC93" s="44"/>
      <c r="FD93" s="44"/>
      <c r="FE93" s="44"/>
      <c r="FF93" s="44"/>
      <c r="FG93" s="44"/>
      <c r="FH93" s="44"/>
      <c r="FI93" s="44"/>
      <c r="FJ93" s="44"/>
      <c r="FK93" s="44"/>
      <c r="FL93" s="44"/>
      <c r="FM93" s="44"/>
      <c r="FN93" s="44"/>
      <c r="FO93" s="44"/>
      <c r="FP93" s="44"/>
      <c r="FQ93" s="44"/>
      <c r="FR93" s="44"/>
      <c r="FS93" s="44"/>
      <c r="FT93" s="44"/>
      <c r="FU93" s="44"/>
      <c r="FV93" s="44"/>
      <c r="FW93" s="44"/>
      <c r="FX93" s="44"/>
      <c r="FY93" s="44"/>
      <c r="FZ93" s="44"/>
      <c r="GA93" s="44"/>
      <c r="GB93" s="44"/>
      <c r="GC93" s="44"/>
      <c r="GD93" s="44"/>
    </row>
    <row r="94" spans="1:188" s="724" customFormat="1" ht="15.75">
      <c r="A94" s="65"/>
      <c r="B94" s="65"/>
      <c r="C94" s="65"/>
      <c r="D94" s="81"/>
      <c r="E94"/>
      <c r="F94" s="65"/>
      <c r="G94" s="65"/>
      <c r="H94" s="65"/>
      <c r="I94" s="658" t="s">
        <v>508</v>
      </c>
      <c r="J94" s="84">
        <v>1</v>
      </c>
      <c r="K94"/>
      <c r="L94"/>
      <c r="M94" s="65"/>
      <c r="N94" s="65"/>
      <c r="O94" s="65"/>
      <c r="P94" s="65"/>
      <c r="Q94" s="65"/>
      <c r="R94" s="44"/>
      <c r="S94" s="44"/>
      <c r="T94" s="44"/>
      <c r="U94" s="44"/>
      <c r="V94"/>
      <c r="W94" s="355"/>
      <c r="X94" s="193"/>
      <c r="Y94"/>
      <c r="Z94"/>
      <c r="AA94" s="705"/>
      <c r="AB94" s="705"/>
      <c r="AC94" s="705"/>
      <c r="AD94" s="705"/>
      <c r="AE94" s="705"/>
      <c r="AI94"/>
      <c r="AJ94"/>
      <c r="AK94" s="705"/>
      <c r="AL94" s="705"/>
      <c r="AM94" s="705"/>
      <c r="AN94" s="705"/>
      <c r="AO94" s="658" t="s">
        <v>1743</v>
      </c>
      <c r="AP94" s="84">
        <v>1</v>
      </c>
      <c r="AQ94" s="887">
        <f>AVERAGE(AR94:AW94)</f>
        <v>0.17</v>
      </c>
      <c r="AR94" s="71">
        <v>0.17</v>
      </c>
      <c r="AS94" s="540"/>
      <c r="AT94" s="540"/>
      <c r="AU94" s="540"/>
      <c r="AV94" s="540"/>
      <c r="AW94" s="540"/>
      <c r="AX94" s="540"/>
      <c r="AY94" s="540"/>
      <c r="AZ94" s="540"/>
      <c r="BA94" s="540"/>
      <c r="BB94" s="540"/>
      <c r="BC94" s="888"/>
      <c r="BD94" s="888"/>
      <c r="BE94" s="888"/>
      <c r="BF94" s="888"/>
      <c r="BG94" s="888"/>
      <c r="BH94" s="888"/>
      <c r="BI94" s="705"/>
      <c r="BJ94" s="705"/>
      <c r="BK94" s="705"/>
      <c r="BL94" s="705"/>
      <c r="BM94" s="705"/>
      <c r="BN94" s="705"/>
      <c r="BO94" s="705"/>
      <c r="BP94" s="705"/>
      <c r="BQ94" s="705"/>
      <c r="BR94" s="705"/>
      <c r="BS94" s="705"/>
      <c r="BT94" s="705"/>
      <c r="BU94" s="44"/>
      <c r="BV94" s="44"/>
      <c r="BW94" s="44"/>
      <c r="BX94" s="44"/>
      <c r="BY94" s="44"/>
      <c r="BZ94" s="44"/>
      <c r="CA94" s="44"/>
      <c r="CB94" s="44"/>
      <c r="CC94" s="705"/>
      <c r="CD94" s="705"/>
      <c r="CE94" s="44"/>
      <c r="CF94" s="705"/>
      <c r="CG94" s="705"/>
      <c r="CH94" s="705"/>
      <c r="CI94" s="705"/>
      <c r="CJ94" s="705"/>
      <c r="CK94" s="705"/>
      <c r="CL94" s="705"/>
      <c r="CM94" s="705"/>
      <c r="CN94" s="705"/>
      <c r="CO94" s="705"/>
      <c r="CP94" s="705"/>
      <c r="DA94" s="44"/>
      <c r="DB94" s="44"/>
      <c r="DC94" s="44"/>
      <c r="DD94" s="44"/>
      <c r="DE94" s="44"/>
      <c r="DF94" s="44"/>
      <c r="DG94" s="44"/>
      <c r="DH94" s="44"/>
      <c r="DI94" s="44"/>
      <c r="DJ94" s="44"/>
      <c r="DK94" s="44"/>
      <c r="DL94" s="44"/>
      <c r="DM94" s="44"/>
      <c r="DN94" s="44"/>
      <c r="DO94" s="44"/>
      <c r="DP94" s="44"/>
      <c r="DQ94" s="44"/>
      <c r="DR94" s="44"/>
      <c r="DS94" s="44"/>
      <c r="DT94" s="44"/>
      <c r="DU94" s="44"/>
      <c r="DV94" s="44"/>
      <c r="DW94" s="44"/>
      <c r="DX94" s="44"/>
      <c r="DY94" s="44"/>
      <c r="DZ94" s="44"/>
      <c r="EA94" s="44"/>
      <c r="EB94" s="44"/>
      <c r="EC94" s="44"/>
      <c r="ED94" s="44"/>
      <c r="EE94" s="44"/>
      <c r="EF94" s="44"/>
      <c r="EG94" s="44"/>
      <c r="EH94" s="44"/>
      <c r="EI94" s="44"/>
      <c r="EJ94" s="44"/>
      <c r="EK94" s="44"/>
      <c r="EL94" s="44"/>
      <c r="EM94" s="44"/>
      <c r="EN94" s="44"/>
      <c r="EO94" s="44"/>
      <c r="EP94" s="44"/>
      <c r="EQ94" s="44"/>
      <c r="ER94" s="44"/>
      <c r="ES94" s="44"/>
      <c r="ET94" s="44"/>
      <c r="EU94" s="44"/>
      <c r="EV94" s="44"/>
      <c r="EW94" s="44"/>
      <c r="EX94" s="44"/>
      <c r="EY94" s="44"/>
      <c r="EZ94" s="44"/>
      <c r="FA94" s="44"/>
      <c r="FB94" s="44"/>
      <c r="FC94" s="44"/>
      <c r="FD94" s="44"/>
      <c r="FE94" s="44"/>
      <c r="FF94" s="44"/>
      <c r="FG94" s="44"/>
      <c r="FH94" s="44"/>
      <c r="FI94" s="44"/>
      <c r="FJ94" s="44"/>
      <c r="FK94" s="44"/>
      <c r="FL94" s="44"/>
      <c r="FM94" s="44"/>
      <c r="FN94" s="44"/>
      <c r="FO94" s="44"/>
      <c r="FP94" s="44"/>
      <c r="FQ94" s="44"/>
      <c r="FR94" s="44"/>
      <c r="FS94" s="44"/>
      <c r="FT94" s="44"/>
      <c r="FU94" s="44"/>
      <c r="FV94" s="44"/>
      <c r="FW94" s="44"/>
      <c r="FX94" s="44"/>
      <c r="FY94" s="44"/>
      <c r="FZ94" s="44"/>
      <c r="GA94" s="44"/>
      <c r="GB94" s="44"/>
      <c r="GC94" s="44"/>
      <c r="GD94" s="44"/>
    </row>
    <row r="95" spans="1:188" s="724" customFormat="1" ht="15" customHeight="1" thickBot="1">
      <c r="A95" s="65"/>
      <c r="B95" s="65"/>
      <c r="C95" s="65"/>
      <c r="D95" s="81"/>
      <c r="E95"/>
      <c r="F95" s="65"/>
      <c r="G95" s="65"/>
      <c r="H95" s="65"/>
      <c r="I95" s="658" t="s">
        <v>1743</v>
      </c>
      <c r="J95" s="84">
        <v>1</v>
      </c>
      <c r="K95"/>
      <c r="L95"/>
      <c r="M95" s="65"/>
      <c r="N95" s="65"/>
      <c r="O95" s="65"/>
      <c r="P95" s="65"/>
      <c r="Q95" s="65"/>
      <c r="R95" s="44"/>
      <c r="S95" s="44"/>
      <c r="T95" s="44"/>
      <c r="U95" s="44"/>
      <c r="V95"/>
      <c r="W95" s="355"/>
      <c r="X95" s="193"/>
      <c r="Y95"/>
      <c r="Z95"/>
      <c r="AA95"/>
      <c r="AB95"/>
      <c r="AC95"/>
      <c r="AD95" s="705"/>
      <c r="AE95" s="705"/>
      <c r="AI95" s="44"/>
      <c r="AJ95" s="44"/>
      <c r="AK95" s="705"/>
      <c r="AL95" s="705"/>
      <c r="AM95" s="705"/>
      <c r="AN95" s="705"/>
      <c r="AO95" s="557" t="s">
        <v>444</v>
      </c>
      <c r="AP95" s="87">
        <f>SUM(AP88:AP94)</f>
        <v>45</v>
      </c>
      <c r="AV95" s="44"/>
      <c r="AW95" s="44"/>
      <c r="AX95" s="52"/>
      <c r="AY95" s="52"/>
      <c r="AZ95" s="52"/>
      <c r="BA95" s="52"/>
      <c r="BB95" s="890"/>
      <c r="BC95" s="81"/>
      <c r="BD95" s="705"/>
      <c r="BE95" s="44"/>
      <c r="BF95" s="705"/>
      <c r="BH95" s="44"/>
      <c r="BI95" s="705"/>
      <c r="BJ95" s="705"/>
      <c r="BK95" s="705"/>
      <c r="BL95" s="705"/>
      <c r="BM95" s="705"/>
      <c r="BN95" s="705"/>
      <c r="BO95" s="705"/>
      <c r="BP95" s="705"/>
      <c r="BQ95" s="705"/>
      <c r="BR95" s="705"/>
      <c r="BS95" s="705"/>
      <c r="BT95" s="705"/>
      <c r="CC95" s="705"/>
      <c r="CD95" s="705"/>
      <c r="CE95" s="44"/>
      <c r="CF95" s="705"/>
      <c r="CG95" s="705"/>
      <c r="CH95" s="705"/>
      <c r="CI95" s="705"/>
      <c r="CJ95" s="705"/>
      <c r="CK95" s="705"/>
      <c r="CL95" s="705"/>
      <c r="CM95" s="705"/>
      <c r="CN95" s="705"/>
      <c r="CO95" s="705"/>
      <c r="CP95" s="705"/>
      <c r="DA95" s="44"/>
      <c r="DB95" s="44"/>
      <c r="DC95" s="44"/>
      <c r="DD95" s="44"/>
      <c r="DE95" s="44"/>
      <c r="DF95" s="44"/>
      <c r="DG95" s="44"/>
      <c r="DH95" s="44"/>
      <c r="DI95" s="44"/>
      <c r="DJ95" s="44"/>
      <c r="DK95" s="44"/>
      <c r="DL95" s="44"/>
      <c r="DM95" s="44"/>
      <c r="DN95" s="44"/>
      <c r="DO95" s="44"/>
      <c r="DP95" s="44"/>
      <c r="DQ95" s="44"/>
      <c r="DR95" s="44"/>
      <c r="DS95" s="44"/>
      <c r="DT95" s="44"/>
      <c r="DU95" s="44"/>
      <c r="DV95" s="44"/>
      <c r="DW95" s="44"/>
      <c r="DX95" s="44"/>
      <c r="DY95" s="44"/>
      <c r="DZ95" s="44"/>
      <c r="EA95" s="44"/>
      <c r="EB95" s="44"/>
      <c r="EC95" s="44"/>
      <c r="ED95" s="44"/>
      <c r="EE95" s="44"/>
      <c r="EF95" s="44"/>
      <c r="EG95" s="44"/>
      <c r="EH95" s="44"/>
      <c r="EI95" s="44"/>
      <c r="EJ95" s="44"/>
      <c r="EK95" s="44"/>
      <c r="EL95" s="44"/>
      <c r="EM95" s="44"/>
      <c r="EN95" s="44"/>
      <c r="EO95" s="44"/>
      <c r="EP95" s="44"/>
      <c r="EQ95" s="44"/>
      <c r="ER95" s="44"/>
      <c r="ES95" s="44"/>
      <c r="ET95" s="44"/>
      <c r="EU95" s="44"/>
      <c r="EV95" s="44"/>
      <c r="EW95" s="44"/>
      <c r="EX95" s="44"/>
      <c r="EY95" s="44"/>
      <c r="EZ95" s="44"/>
      <c r="FA95" s="44"/>
      <c r="FB95" s="44"/>
      <c r="FC95" s="44"/>
      <c r="FD95" s="44"/>
      <c r="FE95" s="44"/>
      <c r="FF95" s="44"/>
      <c r="FG95" s="44"/>
      <c r="FH95" s="44"/>
      <c r="FI95" s="44"/>
      <c r="FJ95" s="44"/>
      <c r="FK95" s="44"/>
      <c r="FL95" s="44"/>
      <c r="FM95" s="44"/>
      <c r="FN95" s="44"/>
      <c r="FO95" s="44"/>
      <c r="FP95" s="44"/>
      <c r="FQ95" s="44"/>
      <c r="FR95" s="44"/>
      <c r="FS95" s="44"/>
      <c r="FT95" s="44"/>
      <c r="FU95" s="44"/>
      <c r="FV95" s="44"/>
      <c r="FW95" s="44"/>
      <c r="FX95" s="44"/>
      <c r="FY95" s="44"/>
      <c r="FZ95" s="44"/>
      <c r="GA95" s="44"/>
      <c r="GB95" s="44"/>
      <c r="GC95" s="44"/>
      <c r="GD95" s="44"/>
      <c r="GE95" s="44"/>
      <c r="GF95" s="44"/>
    </row>
    <row r="96" spans="1:188" s="724" customFormat="1" ht="15" customHeight="1" thickBot="1">
      <c r="A96" s="65"/>
      <c r="B96" s="65"/>
      <c r="C96" s="65"/>
      <c r="D96" s="65"/>
      <c r="E96" s="65"/>
      <c r="F96" s="65"/>
      <c r="G96" s="65"/>
      <c r="H96" s="65"/>
      <c r="I96" s="557" t="s">
        <v>444</v>
      </c>
      <c r="J96" s="87">
        <f>SUM(J89:J95)</f>
        <v>45</v>
      </c>
      <c r="K96"/>
      <c r="L96"/>
      <c r="M96" s="65"/>
      <c r="N96" s="65"/>
      <c r="O96" s="65"/>
      <c r="P96" s="65"/>
      <c r="Q96" s="65"/>
      <c r="R96" s="44"/>
      <c r="S96" s="44"/>
      <c r="T96" s="44"/>
      <c r="U96" s="44"/>
      <c r="V96"/>
      <c r="W96" s="355"/>
      <c r="X96" s="193"/>
      <c r="Y96"/>
      <c r="Z96"/>
      <c r="AA96"/>
      <c r="AB96"/>
      <c r="AC96"/>
      <c r="AD96"/>
      <c r="AE96" s="705"/>
      <c r="AI96" s="44"/>
      <c r="AJ96" s="44"/>
      <c r="AK96"/>
      <c r="AL96"/>
      <c r="AM96"/>
      <c r="AN96"/>
      <c r="AO96"/>
      <c r="AP96"/>
      <c r="AQ96"/>
      <c r="AR96"/>
      <c r="AS96"/>
      <c r="AT96"/>
      <c r="AU96"/>
      <c r="AV96" s="44"/>
      <c r="AW96" s="44"/>
      <c r="AX96" s="52"/>
      <c r="AY96" s="52"/>
      <c r="AZ96" s="52"/>
      <c r="BA96" s="52"/>
      <c r="BB96" s="890"/>
      <c r="BC96" s="883"/>
      <c r="BD96" s="704"/>
      <c r="BE96" s="44"/>
      <c r="BF96" s="705"/>
      <c r="BH96" s="44"/>
      <c r="BI96" s="705"/>
      <c r="BJ96" s="705"/>
      <c r="BK96" s="705"/>
      <c r="BL96" s="705"/>
      <c r="BM96" s="705"/>
      <c r="BN96" s="705"/>
      <c r="BO96" s="705"/>
      <c r="BP96" s="705"/>
      <c r="BQ96" s="705"/>
      <c r="BR96" s="705"/>
      <c r="BS96" s="705"/>
      <c r="BT96" s="705"/>
      <c r="CC96" s="705"/>
      <c r="CD96" s="705"/>
      <c r="CE96" s="44"/>
      <c r="CF96" s="705"/>
      <c r="CG96" s="705"/>
      <c r="CH96" s="705"/>
      <c r="CI96" s="705"/>
      <c r="CJ96" s="705"/>
      <c r="CK96" s="705"/>
      <c r="CL96" s="705"/>
      <c r="CM96" s="705"/>
      <c r="CN96" s="705"/>
      <c r="CO96" s="705"/>
      <c r="CP96" s="705"/>
      <c r="CQ96" s="52"/>
      <c r="CR96" s="52"/>
      <c r="CS96" s="44"/>
      <c r="CT96" s="44"/>
      <c r="CU96" s="44"/>
      <c r="CV96" s="44"/>
      <c r="CW96" s="44"/>
      <c r="CX96" s="44"/>
      <c r="DA96" s="44"/>
      <c r="DB96" s="44"/>
      <c r="DC96" s="44"/>
      <c r="DD96" s="44"/>
      <c r="DE96" s="44"/>
      <c r="DF96" s="44"/>
      <c r="DG96" s="44"/>
      <c r="DH96" s="44"/>
      <c r="DI96" s="44"/>
      <c r="DJ96" s="44"/>
      <c r="DK96" s="44"/>
      <c r="DL96" s="44"/>
      <c r="DM96" s="44"/>
      <c r="DN96" s="44"/>
      <c r="DO96" s="44"/>
      <c r="DP96" s="44"/>
      <c r="DQ96" s="44"/>
      <c r="DR96" s="44"/>
      <c r="DS96" s="44"/>
      <c r="DT96" s="44"/>
      <c r="DU96" s="44"/>
      <c r="DV96" s="44"/>
      <c r="DW96" s="44"/>
      <c r="DX96" s="44"/>
      <c r="DY96" s="44"/>
      <c r="DZ96" s="44"/>
      <c r="EA96" s="44"/>
      <c r="EB96" s="44"/>
      <c r="EC96" s="44"/>
      <c r="ED96" s="44"/>
      <c r="EE96" s="44"/>
      <c r="EF96" s="44"/>
      <c r="EG96" s="44"/>
      <c r="EH96" s="44"/>
      <c r="EI96" s="44"/>
      <c r="EJ96" s="44"/>
      <c r="EK96" s="44"/>
      <c r="EL96" s="44"/>
      <c r="EM96" s="44"/>
      <c r="EN96" s="44"/>
      <c r="EO96" s="44"/>
      <c r="EP96" s="44"/>
      <c r="EQ96" s="44"/>
      <c r="ER96" s="44"/>
      <c r="ES96" s="44"/>
      <c r="ET96" s="44"/>
      <c r="EU96" s="44"/>
      <c r="EV96" s="44"/>
      <c r="EW96" s="44"/>
      <c r="EX96" s="44"/>
      <c r="EY96" s="44"/>
      <c r="EZ96" s="44"/>
      <c r="FA96" s="44"/>
      <c r="FB96" s="44"/>
      <c r="FC96" s="44"/>
      <c r="FD96" s="44"/>
      <c r="FE96" s="44"/>
      <c r="FF96" s="44"/>
      <c r="FG96" s="44"/>
      <c r="FH96" s="44"/>
      <c r="FI96" s="44"/>
      <c r="FJ96" s="44"/>
      <c r="FK96" s="44"/>
      <c r="FL96" s="44"/>
      <c r="FM96" s="44"/>
      <c r="FN96" s="44"/>
      <c r="FO96" s="44"/>
      <c r="FP96" s="44"/>
      <c r="FQ96" s="44"/>
      <c r="FR96" s="44"/>
      <c r="FS96" s="44"/>
      <c r="FT96" s="44"/>
      <c r="FU96" s="44"/>
      <c r="FV96" s="44"/>
      <c r="FW96" s="44"/>
      <c r="FX96" s="44"/>
      <c r="FY96" s="44"/>
      <c r="FZ96" s="44"/>
      <c r="GA96" s="44"/>
      <c r="GB96" s="44"/>
      <c r="GC96" s="44"/>
      <c r="GD96" s="44"/>
      <c r="GE96" s="44"/>
      <c r="GF96" s="44"/>
    </row>
    <row r="97" spans="1:188" s="724" customFormat="1" ht="15" customHeight="1" thickBot="1">
      <c r="A97" s="65"/>
      <c r="B97" s="65"/>
      <c r="C97" s="65"/>
      <c r="D97" s="65"/>
      <c r="E97" s="65"/>
      <c r="F97" s="65"/>
      <c r="G97" s="65"/>
      <c r="H97" s="65"/>
      <c r="K97"/>
      <c r="L97"/>
      <c r="M97" s="65"/>
      <c r="N97" s="65"/>
      <c r="O97" s="65"/>
      <c r="P97" s="65"/>
      <c r="Q97" s="65"/>
      <c r="R97" s="44"/>
      <c r="S97" s="44"/>
      <c r="T97" s="44"/>
      <c r="U97" s="44"/>
      <c r="V97" s="44"/>
      <c r="W97" s="355"/>
      <c r="X97" s="193"/>
      <c r="Y97" s="44"/>
      <c r="Z97" s="44"/>
      <c r="AA97"/>
      <c r="AB97"/>
      <c r="AC97"/>
      <c r="AD97"/>
      <c r="AE97" s="705"/>
      <c r="AG97" s="44"/>
      <c r="AH97" s="44"/>
      <c r="AI97" s="44"/>
      <c r="AJ97" s="44"/>
      <c r="AK97"/>
      <c r="AL97"/>
      <c r="AM97"/>
      <c r="AN97"/>
      <c r="AO97" s="1039" t="s">
        <v>453</v>
      </c>
      <c r="AP97" s="1040"/>
      <c r="AQ97" s="891" t="s">
        <v>464</v>
      </c>
      <c r="AR97"/>
      <c r="AS97"/>
      <c r="AT97"/>
      <c r="AU97"/>
      <c r="AV97" s="44"/>
      <c r="AW97" s="44"/>
      <c r="AX97" s="52"/>
      <c r="AY97" s="52"/>
      <c r="AZ97" s="52"/>
      <c r="BA97" s="52"/>
      <c r="BB97" s="890"/>
      <c r="BC97" s="883"/>
      <c r="BD97" s="704"/>
      <c r="BE97" s="44"/>
      <c r="BF97"/>
      <c r="BH97" s="44"/>
      <c r="BI97" s="705"/>
      <c r="BJ97" s="705"/>
      <c r="BK97" s="705"/>
      <c r="BL97" s="705"/>
      <c r="BM97" s="705"/>
      <c r="BN97" s="705"/>
      <c r="BO97" s="705"/>
      <c r="BP97" s="705"/>
      <c r="BQ97" s="705"/>
      <c r="BR97" s="705"/>
      <c r="BS97" s="705"/>
      <c r="BT97" s="705"/>
      <c r="CC97" s="705"/>
      <c r="CD97" s="705"/>
      <c r="CE97" s="44"/>
      <c r="CF97" s="705"/>
      <c r="CG97" s="705"/>
      <c r="CH97" s="705"/>
      <c r="CI97" s="705"/>
      <c r="CJ97" s="705"/>
      <c r="CK97" s="705"/>
      <c r="CL97" s="705"/>
      <c r="CM97" s="705"/>
      <c r="CN97" s="705"/>
      <c r="CO97" s="705"/>
      <c r="CP97" s="705"/>
      <c r="CQ97" s="52"/>
      <c r="CR97" s="52"/>
      <c r="CS97" s="44"/>
      <c r="CT97" s="44"/>
      <c r="CU97" s="44"/>
      <c r="CV97" s="44"/>
      <c r="CW97" s="44"/>
      <c r="CX97" s="44"/>
      <c r="DA97" s="44"/>
      <c r="DB97" s="44"/>
      <c r="DC97" s="44"/>
      <c r="DD97" s="44"/>
      <c r="DE97" s="44"/>
      <c r="DF97" s="44"/>
      <c r="DG97" s="44"/>
      <c r="DH97" s="44"/>
      <c r="DI97" s="44"/>
      <c r="DJ97" s="44"/>
      <c r="DK97" s="44"/>
      <c r="DL97" s="44"/>
      <c r="DM97" s="44"/>
      <c r="DN97" s="44"/>
      <c r="DO97" s="44"/>
      <c r="DP97" s="44"/>
      <c r="DQ97" s="44"/>
      <c r="DR97" s="44"/>
      <c r="DS97" s="44"/>
      <c r="DT97" s="44"/>
      <c r="DU97" s="44"/>
      <c r="DV97" s="44"/>
      <c r="DW97" s="44"/>
      <c r="DX97" s="44"/>
      <c r="DY97" s="44"/>
      <c r="DZ97" s="44"/>
      <c r="EA97" s="44"/>
      <c r="EB97" s="44"/>
      <c r="EC97" s="44"/>
      <c r="ED97" s="44"/>
      <c r="EE97" s="44"/>
      <c r="EF97" s="44"/>
      <c r="EG97" s="44"/>
      <c r="EH97" s="44"/>
      <c r="EI97" s="44"/>
      <c r="EJ97" s="44"/>
      <c r="EK97" s="44"/>
      <c r="EL97" s="44"/>
      <c r="EM97" s="44"/>
      <c r="EN97" s="44"/>
      <c r="EO97" s="44"/>
      <c r="EP97" s="44"/>
      <c r="EQ97" s="44"/>
      <c r="ER97" s="44"/>
      <c r="ES97" s="44"/>
      <c r="ET97" s="44"/>
      <c r="EU97" s="44"/>
      <c r="EV97" s="44"/>
      <c r="EW97" s="44"/>
      <c r="EX97" s="44"/>
      <c r="EY97" s="44"/>
      <c r="EZ97" s="44"/>
      <c r="FA97" s="44"/>
      <c r="FB97" s="44"/>
      <c r="FC97" s="44"/>
      <c r="FD97" s="44"/>
      <c r="FE97" s="44"/>
      <c r="FF97" s="44"/>
      <c r="FG97" s="44"/>
      <c r="FH97" s="44"/>
      <c r="FI97" s="44"/>
      <c r="FJ97" s="44"/>
      <c r="FK97" s="44"/>
      <c r="FL97" s="44"/>
      <c r="FM97" s="44"/>
      <c r="FN97" s="44"/>
      <c r="FO97" s="44"/>
      <c r="FP97" s="44"/>
      <c r="FQ97" s="44"/>
      <c r="FR97" s="44"/>
      <c r="FS97" s="44"/>
      <c r="FT97" s="44"/>
      <c r="FU97" s="44"/>
      <c r="FV97" s="44"/>
      <c r="FW97" s="44"/>
      <c r="FX97" s="44"/>
      <c r="FY97" s="44"/>
      <c r="FZ97" s="44"/>
      <c r="GA97" s="44"/>
      <c r="GB97" s="44"/>
      <c r="GC97" s="44"/>
      <c r="GD97" s="44"/>
      <c r="GE97" s="44"/>
      <c r="GF97" s="44"/>
    </row>
    <row r="98" spans="1:188" s="724" customFormat="1" ht="15" customHeight="1" thickBot="1">
      <c r="A98" s="65"/>
      <c r="B98" s="65"/>
      <c r="C98" s="65"/>
      <c r="D98" s="65"/>
      <c r="E98" s="65"/>
      <c r="F98" s="65"/>
      <c r="G98" s="65"/>
      <c r="H98" s="65"/>
      <c r="I98"/>
      <c r="J98"/>
      <c r="K98"/>
      <c r="L98"/>
      <c r="M98" s="65"/>
      <c r="N98" s="65"/>
      <c r="O98" s="65"/>
      <c r="P98" s="65"/>
      <c r="Q98" s="65"/>
      <c r="R98" s="44"/>
      <c r="S98" s="44"/>
      <c r="T98" s="44"/>
      <c r="U98" s="44"/>
      <c r="V98" s="44"/>
      <c r="W98" s="355"/>
      <c r="X98" s="193"/>
      <c r="Y98" s="44"/>
      <c r="Z98" s="44"/>
      <c r="AA98" s="44"/>
      <c r="AB98" s="44"/>
      <c r="AC98" s="44"/>
      <c r="AD98"/>
      <c r="AE98" s="705"/>
      <c r="AG98" s="44"/>
      <c r="AH98" s="44"/>
      <c r="AI98" s="44"/>
      <c r="AJ98" s="44"/>
      <c r="AK98"/>
      <c r="AL98"/>
      <c r="AM98"/>
      <c r="AN98"/>
      <c r="AO98" s="855" t="s">
        <v>1071</v>
      </c>
      <c r="AP98" s="892">
        <v>5</v>
      </c>
      <c r="AQ98" s="893">
        <f t="shared" ref="AQ98:AQ100" si="19">AVERAGE(AR98:AT98)</f>
        <v>0.57066666666666666</v>
      </c>
      <c r="AR98" s="540">
        <v>3.0000000000000001E-3</v>
      </c>
      <c r="AS98" s="540">
        <v>8.9999999999999993E-3</v>
      </c>
      <c r="AT98" s="540">
        <v>1.7</v>
      </c>
      <c r="AU98" s="540">
        <v>0.1</v>
      </c>
      <c r="AV98" s="540">
        <v>8.0000000000000002E-3</v>
      </c>
      <c r="AW98" s="540"/>
      <c r="AX98" s="540"/>
      <c r="AY98" s="85"/>
      <c r="AZ98" s="85"/>
      <c r="BA98" s="85"/>
      <c r="BB98" s="888"/>
      <c r="BC98" s="883"/>
      <c r="BD98" s="704"/>
      <c r="BE98" s="44"/>
      <c r="BF98"/>
      <c r="BH98" s="44"/>
      <c r="BI98" s="705"/>
      <c r="BJ98" s="705"/>
      <c r="BK98" s="705"/>
      <c r="BL98" s="705"/>
      <c r="BM98" s="705"/>
      <c r="BN98" s="705"/>
      <c r="BO98" s="705"/>
      <c r="BP98" s="705"/>
      <c r="BQ98" s="705"/>
      <c r="BR98" s="705"/>
      <c r="BS98" s="705"/>
      <c r="BT98"/>
      <c r="CC98" s="705"/>
      <c r="CD98" s="705"/>
      <c r="CE98" s="44"/>
      <c r="CF98" s="705"/>
      <c r="CG98" s="705"/>
      <c r="CH98" s="705"/>
      <c r="CI98" s="705"/>
      <c r="CJ98" s="705"/>
      <c r="CK98" s="705"/>
      <c r="CL98" s="705"/>
      <c r="CM98" s="705"/>
      <c r="CN98" s="705"/>
      <c r="CO98" s="705"/>
      <c r="CP98" s="705"/>
      <c r="CQ98" s="52"/>
      <c r="CR98" s="52"/>
      <c r="CS98" s="44"/>
      <c r="CT98" s="44"/>
      <c r="CU98" s="44"/>
      <c r="CV98" s="44"/>
      <c r="CW98" s="44"/>
      <c r="CX98" s="44"/>
      <c r="DA98" s="44"/>
      <c r="DB98" s="44"/>
      <c r="DC98" s="44"/>
      <c r="DD98" s="44"/>
      <c r="DE98" s="44"/>
      <c r="DF98" s="44"/>
      <c r="DG98" s="44"/>
      <c r="DH98" s="44"/>
      <c r="DI98" s="44"/>
      <c r="DJ98" s="44"/>
      <c r="DK98" s="44"/>
      <c r="DL98" s="44"/>
      <c r="DM98" s="44"/>
      <c r="DN98" s="44"/>
      <c r="DO98" s="44"/>
      <c r="DP98" s="44"/>
      <c r="DQ98" s="44"/>
      <c r="DR98" s="44"/>
      <c r="DS98" s="44"/>
      <c r="DT98" s="44"/>
      <c r="DU98" s="44"/>
      <c r="DV98" s="44"/>
      <c r="DW98" s="44"/>
      <c r="DX98" s="44"/>
      <c r="DY98" s="44"/>
      <c r="DZ98" s="44"/>
      <c r="EA98" s="44"/>
      <c r="EB98" s="44"/>
      <c r="EC98" s="44"/>
      <c r="ED98" s="44"/>
      <c r="EE98" s="44"/>
      <c r="EF98" s="44"/>
      <c r="EG98" s="44"/>
      <c r="EH98" s="44"/>
      <c r="EI98" s="44"/>
      <c r="EJ98" s="44"/>
      <c r="EK98" s="44"/>
      <c r="EL98" s="44"/>
      <c r="EM98" s="44"/>
      <c r="EN98" s="44"/>
      <c r="EO98" s="44"/>
      <c r="EP98" s="44"/>
      <c r="EQ98" s="44"/>
      <c r="ER98" s="44"/>
      <c r="ES98" s="44"/>
      <c r="ET98" s="44"/>
      <c r="EU98" s="44"/>
      <c r="EV98" s="44"/>
      <c r="EW98" s="44"/>
      <c r="EX98" s="44"/>
      <c r="EY98" s="44"/>
      <c r="EZ98" s="44"/>
      <c r="FA98" s="44"/>
      <c r="FB98" s="44"/>
      <c r="FC98" s="44"/>
      <c r="FD98" s="44"/>
      <c r="FE98" s="44"/>
      <c r="FF98" s="44"/>
      <c r="FG98" s="44"/>
      <c r="FH98" s="44"/>
      <c r="FI98" s="44"/>
      <c r="FJ98" s="44"/>
      <c r="FK98" s="44"/>
      <c r="FL98" s="44"/>
      <c r="FM98" s="44"/>
      <c r="FN98" s="44"/>
      <c r="FO98" s="44"/>
      <c r="FP98" s="44"/>
      <c r="FQ98" s="44"/>
      <c r="FR98" s="44"/>
      <c r="FS98" s="44"/>
      <c r="FT98" s="44"/>
      <c r="FU98" s="44"/>
      <c r="FV98" s="44"/>
      <c r="FW98" s="44"/>
      <c r="FX98" s="44"/>
      <c r="FY98" s="44"/>
      <c r="FZ98" s="44"/>
      <c r="GA98" s="44"/>
      <c r="GB98" s="44"/>
      <c r="GC98" s="44"/>
      <c r="GD98" s="44"/>
      <c r="GE98" s="44"/>
      <c r="GF98" s="44"/>
    </row>
    <row r="99" spans="1:188" s="724" customFormat="1" ht="15" customHeight="1">
      <c r="A99" s="65"/>
      <c r="B99" s="65"/>
      <c r="C99" s="65"/>
      <c r="D99" s="65"/>
      <c r="E99" s="65"/>
      <c r="F99" s="65"/>
      <c r="G99" s="65"/>
      <c r="H99" s="65"/>
      <c r="I99" s="671" t="s">
        <v>453</v>
      </c>
      <c r="J99" s="672"/>
      <c r="K99"/>
      <c r="L99"/>
      <c r="M99" s="65"/>
      <c r="N99" s="65"/>
      <c r="O99" s="65"/>
      <c r="P99" s="65"/>
      <c r="Q99" s="65"/>
      <c r="R99" s="44"/>
      <c r="S99" s="44"/>
      <c r="T99" s="44"/>
      <c r="U99" s="44"/>
      <c r="V99" s="44"/>
      <c r="W99" s="355"/>
      <c r="X99" s="193"/>
      <c r="Y99" s="44"/>
      <c r="Z99" s="44"/>
      <c r="AA99" s="44"/>
      <c r="AB99" s="44"/>
      <c r="AC99" s="44"/>
      <c r="AD99" s="44"/>
      <c r="AE99" s="705"/>
      <c r="AF99"/>
      <c r="AG99" s="44"/>
      <c r="AH99" s="44"/>
      <c r="AI99" s="44"/>
      <c r="AJ99" s="44"/>
      <c r="AK99" s="44"/>
      <c r="AL99" s="44"/>
      <c r="AM99" s="44"/>
      <c r="AN99" s="44"/>
      <c r="AO99" s="855" t="s">
        <v>493</v>
      </c>
      <c r="AP99" s="892">
        <v>1</v>
      </c>
      <c r="AQ99" s="887" t="e">
        <f t="shared" si="19"/>
        <v>#DIV/0!</v>
      </c>
      <c r="AR99" s="540" t="s">
        <v>1891</v>
      </c>
      <c r="AS99" s="540"/>
      <c r="AT99" s="540"/>
      <c r="AU99" s="540"/>
      <c r="AV99" s="540"/>
      <c r="AW99" s="540"/>
      <c r="AX99" s="540"/>
      <c r="AY99" s="85"/>
      <c r="AZ99" s="85"/>
      <c r="BA99" s="85"/>
      <c r="BB99" s="888"/>
      <c r="BC99" s="883"/>
      <c r="BE99" s="44"/>
      <c r="BF99"/>
      <c r="BH99" s="44"/>
      <c r="BI99" s="705"/>
      <c r="BJ99" s="705"/>
      <c r="BK99" s="705"/>
      <c r="BL99" s="705"/>
      <c r="BM99" s="705"/>
      <c r="BN99" s="705"/>
      <c r="BO99" s="705"/>
      <c r="BP99" s="705"/>
      <c r="BQ99" s="705"/>
      <c r="BR99" s="705"/>
      <c r="BS99" s="705"/>
      <c r="BT99"/>
      <c r="CC99" s="705"/>
      <c r="CD99" s="705"/>
      <c r="CE99" s="44"/>
      <c r="CF99" s="705"/>
      <c r="CG99" s="705"/>
      <c r="CH99" s="705"/>
      <c r="CI99" s="705"/>
      <c r="CJ99" s="705"/>
      <c r="CK99" s="705"/>
      <c r="CL99" s="705"/>
      <c r="CM99" s="705"/>
      <c r="CN99" s="705"/>
      <c r="CO99" s="705"/>
      <c r="CP99" s="705"/>
      <c r="CQ99" s="52"/>
      <c r="CR99" s="52"/>
      <c r="CS99" s="44"/>
      <c r="CT99" s="44"/>
      <c r="CU99" s="44"/>
      <c r="CV99" s="44"/>
      <c r="CW99" s="44"/>
      <c r="CX99" s="44"/>
      <c r="DA99" s="44"/>
      <c r="DB99" s="44"/>
      <c r="DC99" s="44"/>
      <c r="DD99" s="44"/>
      <c r="DE99" s="44"/>
      <c r="DF99" s="44"/>
      <c r="DG99" s="44"/>
      <c r="DH99" s="44"/>
      <c r="DI99" s="44"/>
      <c r="DJ99" s="44"/>
      <c r="DK99" s="44"/>
      <c r="DL99" s="44"/>
      <c r="DM99" s="44"/>
      <c r="DN99" s="44"/>
      <c r="DO99" s="44"/>
      <c r="DP99" s="44"/>
      <c r="DQ99" s="44"/>
      <c r="DR99" s="44"/>
      <c r="DS99" s="44"/>
      <c r="DT99" s="44"/>
      <c r="DU99" s="44"/>
      <c r="DV99" s="44"/>
      <c r="DW99" s="44"/>
      <c r="DX99" s="44"/>
      <c r="DY99" s="44"/>
      <c r="DZ99" s="44"/>
      <c r="EA99" s="44"/>
      <c r="EB99" s="44"/>
      <c r="EC99" s="44"/>
      <c r="ED99" s="44"/>
      <c r="EE99" s="44"/>
      <c r="EF99" s="44"/>
      <c r="EG99" s="44"/>
      <c r="EH99" s="44"/>
      <c r="EI99" s="44"/>
      <c r="EJ99" s="44"/>
      <c r="EK99" s="44"/>
      <c r="EL99" s="44"/>
      <c r="EM99" s="44"/>
      <c r="EN99" s="44"/>
      <c r="EO99" s="44"/>
      <c r="EP99" s="44"/>
      <c r="EQ99" s="44"/>
      <c r="ER99" s="44"/>
      <c r="ES99" s="44"/>
      <c r="ET99" s="44"/>
      <c r="EU99" s="44"/>
      <c r="EV99" s="44"/>
      <c r="EW99" s="44"/>
      <c r="EX99" s="44"/>
      <c r="EY99" s="44"/>
      <c r="EZ99" s="44"/>
      <c r="FA99" s="44"/>
      <c r="FB99" s="44"/>
      <c r="FC99" s="44"/>
      <c r="FD99" s="44"/>
      <c r="FE99" s="44"/>
      <c r="FF99" s="44"/>
      <c r="FG99" s="44"/>
      <c r="FH99" s="44"/>
      <c r="FI99" s="44"/>
      <c r="FJ99" s="44"/>
      <c r="FK99" s="44"/>
      <c r="FL99" s="44"/>
      <c r="FM99" s="44"/>
      <c r="FN99" s="44"/>
      <c r="FO99" s="44"/>
      <c r="FP99" s="44"/>
      <c r="FQ99" s="44"/>
      <c r="FR99" s="44"/>
      <c r="FS99" s="44"/>
      <c r="FT99" s="44"/>
      <c r="FU99" s="44"/>
      <c r="FV99" s="44"/>
      <c r="FW99" s="44"/>
      <c r="FX99" s="44"/>
      <c r="FY99" s="44"/>
      <c r="FZ99" s="44"/>
      <c r="GA99" s="44"/>
      <c r="GB99" s="44"/>
      <c r="GC99" s="44"/>
      <c r="GD99" s="44"/>
      <c r="GE99" s="44"/>
      <c r="GF99" s="44"/>
    </row>
    <row r="100" spans="1:188" s="724" customFormat="1" ht="15" customHeight="1">
      <c r="A100" s="65"/>
      <c r="B100" s="65"/>
      <c r="C100" s="65"/>
      <c r="D100" s="65"/>
      <c r="E100" s="65"/>
      <c r="F100" s="65"/>
      <c r="G100" s="65"/>
      <c r="H100" s="65"/>
      <c r="I100" s="663" t="s">
        <v>1071</v>
      </c>
      <c r="J100" s="664">
        <v>5</v>
      </c>
      <c r="K100"/>
      <c r="L100"/>
      <c r="M100" s="65"/>
      <c r="N100" s="65"/>
      <c r="O100" s="65"/>
      <c r="P100" s="65"/>
      <c r="Q100" s="65"/>
      <c r="R100" s="44"/>
      <c r="S100" s="44"/>
      <c r="T100" s="44"/>
      <c r="U100" s="44"/>
      <c r="V100" s="44"/>
      <c r="W100" s="355"/>
      <c r="X100" s="193"/>
      <c r="Y100" s="44"/>
      <c r="Z100" s="44"/>
      <c r="AA100" s="44"/>
      <c r="AB100" s="44"/>
      <c r="AC100" s="44"/>
      <c r="AD100" s="44"/>
      <c r="AE100"/>
      <c r="AF100"/>
      <c r="AG100" s="44"/>
      <c r="AH100" s="44"/>
      <c r="AI100" s="44"/>
      <c r="AJ100" s="44"/>
      <c r="AK100" s="44"/>
      <c r="AL100" s="44"/>
      <c r="AM100" s="44"/>
      <c r="AN100" s="44"/>
      <c r="AO100" s="855" t="s">
        <v>524</v>
      </c>
      <c r="AP100" s="892">
        <v>1</v>
      </c>
      <c r="AQ100" s="887" t="e">
        <f t="shared" si="19"/>
        <v>#DIV/0!</v>
      </c>
      <c r="AR100" s="540" t="s">
        <v>1891</v>
      </c>
      <c r="AS100" s="540"/>
      <c r="AT100" s="540"/>
      <c r="AU100" s="540"/>
      <c r="AV100" s="540"/>
      <c r="AW100" s="540"/>
      <c r="AX100" s="540"/>
      <c r="AY100" s="71"/>
      <c r="AZ100" s="71"/>
      <c r="BA100" s="71"/>
      <c r="BB100" s="885"/>
      <c r="BC100" s="81"/>
      <c r="BD100" s="44"/>
      <c r="BE100" s="44"/>
      <c r="BF100" s="44"/>
      <c r="BH100" s="44"/>
      <c r="BI100" s="705"/>
      <c r="BJ100" s="705"/>
      <c r="BK100" s="705"/>
      <c r="BL100" s="705"/>
      <c r="BM100" s="705"/>
      <c r="BN100" s="705"/>
      <c r="BO100" s="705"/>
      <c r="BP100" s="705"/>
      <c r="BQ100" s="705"/>
      <c r="BR100" s="705"/>
      <c r="BS100" s="705"/>
      <c r="BT100"/>
      <c r="CC100" s="705"/>
      <c r="CD100" s="705"/>
      <c r="CE100" s="44"/>
      <c r="CF100" s="705"/>
      <c r="CG100" s="705"/>
      <c r="CH100"/>
      <c r="CI100"/>
      <c r="CJ100"/>
      <c r="CK100"/>
      <c r="CL100"/>
      <c r="CM100" s="705"/>
      <c r="CN100" s="705"/>
      <c r="CO100" s="705"/>
      <c r="CP100" s="705"/>
      <c r="CQ100" s="52"/>
      <c r="CR100" s="52"/>
      <c r="CS100" s="44"/>
      <c r="CT100" s="44"/>
      <c r="CU100" s="44"/>
      <c r="CV100" s="44"/>
      <c r="CW100" s="44"/>
      <c r="CX100" s="44"/>
      <c r="DA100" s="44"/>
      <c r="DB100" s="44"/>
      <c r="DC100" s="44"/>
      <c r="DD100" s="44"/>
      <c r="DE100" s="44"/>
      <c r="DF100" s="44"/>
      <c r="DG100" s="44"/>
      <c r="DH100" s="44"/>
      <c r="DI100" s="44"/>
      <c r="DJ100" s="44"/>
      <c r="DK100" s="44"/>
      <c r="DL100" s="44"/>
      <c r="DM100" s="44"/>
      <c r="DN100" s="44"/>
      <c r="DO100" s="44"/>
      <c r="DP100" s="44"/>
      <c r="DQ100" s="44"/>
      <c r="DR100" s="44"/>
      <c r="DS100" s="44"/>
      <c r="DT100" s="44"/>
      <c r="DU100" s="44"/>
      <c r="DV100" s="44"/>
      <c r="DW100" s="44"/>
      <c r="DX100" s="44"/>
      <c r="DY100" s="44"/>
      <c r="DZ100" s="44"/>
      <c r="EA100" s="44"/>
      <c r="EB100" s="44"/>
      <c r="EC100" s="44"/>
      <c r="ED100" s="44"/>
      <c r="EE100" s="44"/>
      <c r="EF100" s="44"/>
      <c r="EG100" s="44"/>
      <c r="EH100" s="44"/>
      <c r="EI100" s="44"/>
      <c r="EJ100" s="44"/>
      <c r="EK100" s="44"/>
      <c r="EL100" s="44"/>
      <c r="EM100" s="44"/>
      <c r="EN100" s="44"/>
      <c r="EO100" s="44"/>
      <c r="EP100" s="44"/>
      <c r="EQ100" s="44"/>
      <c r="ER100" s="44"/>
      <c r="ES100" s="44"/>
      <c r="ET100" s="44"/>
      <c r="EU100" s="44"/>
      <c r="EV100" s="44"/>
      <c r="EW100" s="44"/>
      <c r="EX100" s="44"/>
      <c r="EY100" s="44"/>
      <c r="EZ100" s="44"/>
      <c r="FA100" s="44"/>
      <c r="FB100" s="44"/>
      <c r="FC100" s="44"/>
      <c r="FD100" s="44"/>
      <c r="FE100" s="44"/>
      <c r="FF100" s="44"/>
      <c r="FG100" s="44"/>
      <c r="FH100" s="44"/>
      <c r="FI100" s="44"/>
      <c r="FJ100" s="44"/>
      <c r="FK100" s="44"/>
      <c r="FL100" s="44"/>
      <c r="FM100" s="44"/>
      <c r="FN100" s="44"/>
      <c r="FO100" s="44"/>
      <c r="FP100" s="44"/>
      <c r="FQ100" s="44"/>
      <c r="FR100" s="44"/>
      <c r="FS100" s="44"/>
      <c r="FT100" s="44"/>
      <c r="FU100" s="44"/>
      <c r="FV100" s="44"/>
      <c r="FW100" s="44"/>
      <c r="FX100" s="44"/>
      <c r="FY100" s="44"/>
      <c r="FZ100" s="44"/>
      <c r="GA100" s="44"/>
      <c r="GB100" s="44"/>
      <c r="GC100" s="44"/>
      <c r="GD100" s="44"/>
      <c r="GE100" s="44"/>
      <c r="GF100" s="44"/>
    </row>
    <row r="101" spans="1:188" s="724" customFormat="1" ht="15" customHeight="1" thickBot="1">
      <c r="A101" s="65"/>
      <c r="B101" s="65"/>
      <c r="C101" s="65"/>
      <c r="D101" s="65"/>
      <c r="E101" s="65"/>
      <c r="F101" s="65"/>
      <c r="G101" s="65"/>
      <c r="H101"/>
      <c r="I101" s="663" t="s">
        <v>493</v>
      </c>
      <c r="J101" s="664">
        <v>1</v>
      </c>
      <c r="K101"/>
      <c r="L101"/>
      <c r="M101" s="65"/>
      <c r="N101" s="65"/>
      <c r="O101" s="65"/>
      <c r="P101" s="65"/>
      <c r="Q101" s="65"/>
      <c r="R101" s="65"/>
      <c r="S101" s="44"/>
      <c r="T101" s="44"/>
      <c r="U101" s="44"/>
      <c r="V101" s="44"/>
      <c r="W101" s="278"/>
      <c r="X101" s="278"/>
      <c r="Y101" s="44"/>
      <c r="Z101" s="44"/>
      <c r="AA101" s="44"/>
      <c r="AB101" s="44"/>
      <c r="AC101" s="44"/>
      <c r="AD101" s="44"/>
      <c r="AE101"/>
      <c r="AF101" s="44"/>
      <c r="AG101" s="44"/>
      <c r="AH101" s="44"/>
      <c r="AI101" s="44"/>
      <c r="AJ101" s="44"/>
      <c r="AK101" s="44"/>
      <c r="AL101" s="44"/>
      <c r="AM101" s="44"/>
      <c r="AN101" s="44"/>
      <c r="AO101" s="380" t="s">
        <v>444</v>
      </c>
      <c r="AP101" s="87">
        <f>SUM(AP98:AP100)</f>
        <v>7</v>
      </c>
      <c r="AQ101" s="65"/>
      <c r="AR101" s="65"/>
      <c r="AS101" s="65"/>
      <c r="AT101"/>
      <c r="AU101" s="65"/>
      <c r="AV101" s="44"/>
      <c r="AW101" s="44"/>
      <c r="AX101" s="52"/>
      <c r="AY101" s="52"/>
      <c r="AZ101" s="52"/>
      <c r="BA101" s="52"/>
      <c r="BB101" s="890"/>
      <c r="BC101" s="81"/>
      <c r="BD101" s="44"/>
      <c r="BE101" s="44"/>
      <c r="BF101" s="44"/>
      <c r="BH101" s="44"/>
      <c r="BI101" s="705"/>
      <c r="BJ101" s="705"/>
      <c r="BK101" s="705"/>
      <c r="BL101" s="705"/>
      <c r="BM101" s="705"/>
      <c r="BN101" s="705"/>
      <c r="BO101" s="705"/>
      <c r="BP101" s="705"/>
      <c r="BQ101" s="705"/>
      <c r="BR101" s="705"/>
      <c r="BS101" s="705"/>
      <c r="BT101" s="44"/>
      <c r="CC101" s="705"/>
      <c r="CD101" s="705"/>
      <c r="CE101" s="44"/>
      <c r="CF101" s="705"/>
      <c r="CG101" s="705"/>
      <c r="CH101"/>
      <c r="CI101"/>
      <c r="CJ101"/>
      <c r="CK101"/>
      <c r="CL101"/>
      <c r="CM101"/>
      <c r="CN101" s="705"/>
      <c r="CO101" s="705"/>
      <c r="CP101" s="705"/>
      <c r="CQ101" s="52"/>
      <c r="CR101" s="52"/>
      <c r="CS101" s="44"/>
      <c r="CT101" s="44"/>
      <c r="CU101" s="44"/>
      <c r="CV101" s="44"/>
      <c r="CW101" s="44"/>
      <c r="CX101" s="44"/>
      <c r="DA101" s="44"/>
      <c r="DB101" s="44"/>
      <c r="DC101" s="44"/>
      <c r="DD101" s="44"/>
      <c r="DE101" s="44"/>
      <c r="DF101" s="44"/>
      <c r="DG101" s="44"/>
      <c r="DH101" s="44"/>
      <c r="DI101" s="44"/>
      <c r="DJ101" s="44"/>
      <c r="DK101" s="44"/>
      <c r="DL101" s="44"/>
      <c r="DM101" s="44"/>
      <c r="DN101" s="44"/>
      <c r="DO101" s="44"/>
      <c r="DP101" s="44"/>
      <c r="DQ101" s="44"/>
      <c r="DR101" s="44"/>
      <c r="DS101" s="44"/>
      <c r="DT101" s="44"/>
      <c r="DU101" s="44"/>
      <c r="DV101" s="44"/>
      <c r="DW101" s="44"/>
      <c r="DX101" s="44"/>
      <c r="DY101" s="44"/>
      <c r="DZ101" s="44"/>
      <c r="EA101" s="44"/>
      <c r="EB101" s="44"/>
      <c r="EC101" s="44"/>
      <c r="ED101" s="44"/>
      <c r="EE101" s="44"/>
      <c r="EF101" s="44"/>
      <c r="EG101" s="44"/>
      <c r="EH101" s="44"/>
      <c r="EI101" s="44"/>
      <c r="EJ101" s="44"/>
      <c r="EK101" s="44"/>
      <c r="EL101" s="44"/>
      <c r="EM101" s="44"/>
      <c r="EN101" s="44"/>
      <c r="EO101" s="44"/>
      <c r="EP101" s="44"/>
      <c r="EQ101" s="44"/>
      <c r="ER101" s="44"/>
      <c r="ES101" s="44"/>
      <c r="ET101" s="44"/>
      <c r="EU101" s="44"/>
      <c r="EV101" s="44"/>
      <c r="EW101" s="44"/>
      <c r="EX101" s="44"/>
      <c r="EY101" s="44"/>
      <c r="EZ101" s="44"/>
      <c r="FA101" s="44"/>
      <c r="FB101" s="44"/>
      <c r="FC101" s="44"/>
      <c r="FD101" s="44"/>
      <c r="FE101" s="44"/>
      <c r="FF101" s="44"/>
      <c r="FG101" s="44"/>
      <c r="FH101" s="44"/>
      <c r="FI101" s="44"/>
      <c r="FJ101" s="44"/>
      <c r="FK101" s="44"/>
      <c r="FL101" s="44"/>
      <c r="FM101" s="44"/>
      <c r="FN101" s="44"/>
      <c r="FO101" s="44"/>
      <c r="FP101" s="44"/>
      <c r="FQ101" s="44"/>
      <c r="FR101" s="44"/>
      <c r="FS101" s="44"/>
      <c r="FT101" s="44"/>
      <c r="FU101" s="44"/>
      <c r="FV101" s="44"/>
      <c r="FW101" s="44"/>
      <c r="FX101" s="44"/>
      <c r="FY101" s="44"/>
      <c r="FZ101" s="44"/>
      <c r="GA101" s="44"/>
      <c r="GB101" s="44"/>
      <c r="GC101" s="44"/>
      <c r="GD101" s="44"/>
      <c r="GE101" s="44"/>
      <c r="GF101" s="44"/>
    </row>
    <row r="102" spans="1:188" s="724" customFormat="1" ht="15" customHeight="1">
      <c r="A102" s="65"/>
      <c r="B102" s="65"/>
      <c r="C102" s="65"/>
      <c r="D102" s="65"/>
      <c r="E102" s="65"/>
      <c r="F102" s="65"/>
      <c r="G102" s="65"/>
      <c r="H102" s="65"/>
      <c r="I102" s="663" t="s">
        <v>524</v>
      </c>
      <c r="J102" s="664">
        <v>1</v>
      </c>
      <c r="K102"/>
      <c r="L102"/>
      <c r="M102" s="65"/>
      <c r="N102" s="65"/>
      <c r="O102" s="65"/>
      <c r="P102" s="65"/>
      <c r="Q102" s="65"/>
      <c r="R102" s="65"/>
      <c r="S102" s="44"/>
      <c r="T102" s="44"/>
      <c r="U102" s="44"/>
      <c r="V102" s="44"/>
      <c r="W102" s="65"/>
      <c r="X102" s="65"/>
      <c r="Y102" s="44"/>
      <c r="Z102" s="44"/>
      <c r="AA102" s="44"/>
      <c r="AB102" s="44"/>
      <c r="AC102" s="44"/>
      <c r="AD102" s="44"/>
      <c r="AE102"/>
      <c r="AF102" s="44"/>
      <c r="AG102" s="44"/>
      <c r="AH102" s="44"/>
      <c r="AI102" s="44"/>
      <c r="AJ102" s="44"/>
      <c r="AK102" s="44"/>
      <c r="AL102" s="44"/>
      <c r="AM102" s="44"/>
      <c r="AN102" s="44"/>
      <c r="AQ102"/>
      <c r="AR102"/>
      <c r="AS102"/>
      <c r="AT102"/>
      <c r="AU102"/>
      <c r="AV102" s="44"/>
      <c r="AW102" s="44"/>
      <c r="AX102" s="52"/>
      <c r="AY102" s="52"/>
      <c r="AZ102" s="52"/>
      <c r="BA102" s="52"/>
      <c r="BB102" s="890"/>
      <c r="BC102" s="81"/>
      <c r="BD102" s="44"/>
      <c r="BE102" s="44"/>
      <c r="BF102" s="44"/>
      <c r="BH102" s="44"/>
      <c r="BI102" s="705"/>
      <c r="BJ102" s="705"/>
      <c r="BK102" s="705"/>
      <c r="BL102" s="705"/>
      <c r="BM102" s="705"/>
      <c r="BN102" s="705"/>
      <c r="BO102" s="705"/>
      <c r="BP102" s="705"/>
      <c r="BQ102" s="705"/>
      <c r="BR102" s="705"/>
      <c r="BS102" s="705"/>
      <c r="BT102" s="44"/>
      <c r="CC102" s="705"/>
      <c r="CD102" s="705"/>
      <c r="CE102" s="44"/>
      <c r="CF102" s="705"/>
      <c r="CG102"/>
      <c r="CH102"/>
      <c r="CI102"/>
      <c r="CJ102"/>
      <c r="CK102"/>
      <c r="CL102"/>
      <c r="CM102"/>
      <c r="CN102" s="705"/>
      <c r="CO102" s="705"/>
      <c r="CP102" s="705"/>
      <c r="CQ102" s="52"/>
      <c r="CR102" s="52"/>
      <c r="CS102" s="44"/>
      <c r="CT102" s="44"/>
      <c r="CU102" s="44"/>
      <c r="CV102" s="44"/>
      <c r="CW102" s="44"/>
      <c r="CX102" s="44"/>
      <c r="DA102" s="44"/>
      <c r="DB102" s="44"/>
      <c r="DC102" s="44"/>
      <c r="DD102" s="44"/>
      <c r="DE102" s="44"/>
      <c r="DF102" s="44"/>
      <c r="DG102" s="44"/>
      <c r="DH102" s="44"/>
      <c r="DI102" s="44"/>
      <c r="DJ102" s="44"/>
      <c r="DK102" s="44"/>
      <c r="DL102" s="44"/>
      <c r="DM102" s="44"/>
      <c r="DN102" s="44"/>
      <c r="DO102" s="44"/>
      <c r="DP102" s="44"/>
      <c r="DQ102" s="44"/>
      <c r="DR102" s="44"/>
      <c r="DS102" s="44"/>
      <c r="DT102" s="44"/>
      <c r="DU102" s="44"/>
      <c r="DV102" s="44"/>
      <c r="DW102" s="44"/>
      <c r="DX102" s="44"/>
      <c r="DY102" s="44"/>
      <c r="DZ102" s="44"/>
      <c r="EA102" s="44"/>
      <c r="EB102" s="44"/>
      <c r="EC102" s="44"/>
      <c r="ED102" s="44"/>
      <c r="EE102" s="44"/>
      <c r="EF102" s="44"/>
      <c r="EG102" s="44"/>
      <c r="EH102" s="44"/>
      <c r="EI102" s="44"/>
      <c r="EJ102" s="44"/>
      <c r="EK102" s="44"/>
      <c r="EL102" s="44"/>
      <c r="EM102" s="44"/>
      <c r="EN102" s="44"/>
      <c r="EO102" s="44"/>
      <c r="EP102" s="44"/>
      <c r="EQ102" s="44"/>
      <c r="ER102" s="44"/>
      <c r="ES102" s="44"/>
      <c r="ET102" s="44"/>
      <c r="EU102" s="44"/>
      <c r="EV102" s="44"/>
      <c r="EW102" s="44"/>
      <c r="EX102" s="44"/>
      <c r="EY102" s="44"/>
      <c r="EZ102" s="44"/>
      <c r="FA102" s="44"/>
      <c r="FB102" s="44"/>
      <c r="FC102" s="44"/>
      <c r="FD102" s="44"/>
      <c r="FE102" s="44"/>
      <c r="FF102" s="44"/>
      <c r="FG102" s="44"/>
      <c r="FH102" s="44"/>
      <c r="FI102" s="44"/>
      <c r="FJ102" s="44"/>
      <c r="FK102" s="44"/>
      <c r="FL102" s="44"/>
      <c r="FM102" s="44"/>
      <c r="FN102" s="44"/>
      <c r="FO102" s="44"/>
      <c r="FP102" s="44"/>
      <c r="FQ102" s="44"/>
      <c r="FR102" s="44"/>
      <c r="FS102" s="44"/>
      <c r="FT102" s="44"/>
      <c r="FU102" s="44"/>
      <c r="FV102" s="44"/>
      <c r="FW102" s="44"/>
      <c r="FX102" s="44"/>
      <c r="FY102" s="44"/>
      <c r="FZ102" s="44"/>
      <c r="GA102" s="44"/>
      <c r="GB102" s="44"/>
      <c r="GC102" s="44"/>
      <c r="GD102" s="44"/>
      <c r="GE102" s="44"/>
      <c r="GF102" s="44"/>
    </row>
    <row r="103" spans="1:188" s="724" customFormat="1" ht="15" customHeight="1" thickBot="1">
      <c r="A103" s="65"/>
      <c r="B103" s="65"/>
      <c r="C103" s="65"/>
      <c r="D103" s="65"/>
      <c r="E103" s="65"/>
      <c r="F103" s="65"/>
      <c r="G103" s="65"/>
      <c r="H103" s="65"/>
      <c r="I103" s="559" t="s">
        <v>444</v>
      </c>
      <c r="J103" s="82">
        <f>SUM(J100:J102)</f>
        <v>7</v>
      </c>
      <c r="K103"/>
      <c r="L103"/>
      <c r="M103" s="65"/>
      <c r="N103" s="65"/>
      <c r="O103" s="65"/>
      <c r="P103" s="65"/>
      <c r="Q103" s="65"/>
      <c r="R103" s="65"/>
      <c r="S103" s="44"/>
      <c r="T103" s="44"/>
      <c r="U103" s="44"/>
      <c r="V103" s="44"/>
      <c r="W103" s="73"/>
      <c r="X103" s="73"/>
      <c r="Y103" s="44"/>
      <c r="Z103" s="44"/>
      <c r="AA103" s="44"/>
      <c r="AB103" s="44"/>
      <c r="AC103" s="44"/>
      <c r="AD103" s="44"/>
      <c r="AE103" s="44"/>
      <c r="AF103" s="44"/>
      <c r="AG103" s="44"/>
      <c r="AH103" s="44"/>
      <c r="AI103" s="44"/>
      <c r="AJ103" s="44"/>
      <c r="AK103" s="44"/>
      <c r="AL103" s="44"/>
      <c r="AM103" s="44"/>
      <c r="AN103" s="44"/>
      <c r="AQ103"/>
      <c r="AR103" s="65"/>
      <c r="AS103" s="65"/>
      <c r="AT103" s="65"/>
      <c r="AU103"/>
      <c r="AV103" s="44"/>
      <c r="AW103" s="44"/>
      <c r="AX103" s="52"/>
      <c r="AY103" s="52"/>
      <c r="AZ103" s="52"/>
      <c r="BA103" s="52"/>
      <c r="BB103" s="890"/>
      <c r="BC103" s="894"/>
      <c r="BD103" s="44"/>
      <c r="BE103" s="44"/>
      <c r="BF103" s="44"/>
      <c r="BH103" s="44"/>
      <c r="BI103" s="705"/>
      <c r="BJ103" s="705"/>
      <c r="BK103" s="705"/>
      <c r="BL103" s="705"/>
      <c r="BM103" s="705"/>
      <c r="BN103" s="705"/>
      <c r="BO103" s="705"/>
      <c r="BP103" s="705"/>
      <c r="BQ103" s="705"/>
      <c r="BR103" s="705"/>
      <c r="BS103" s="705"/>
      <c r="BT103" s="44"/>
      <c r="CC103" s="705"/>
      <c r="CD103" s="705"/>
      <c r="CE103" s="44"/>
      <c r="CF103"/>
      <c r="CG103" s="44"/>
      <c r="CH103" s="44"/>
      <c r="CI103" s="44"/>
      <c r="CJ103" s="44"/>
      <c r="CK103" s="52"/>
      <c r="CL103" s="52"/>
      <c r="CM103" s="52"/>
      <c r="CN103" s="705"/>
      <c r="CO103" s="705"/>
      <c r="CP103" s="705"/>
      <c r="CQ103" s="52"/>
      <c r="CR103" s="52"/>
      <c r="CS103" s="44"/>
      <c r="CT103" s="44"/>
      <c r="CU103" s="44"/>
      <c r="CV103" s="44"/>
      <c r="CW103" s="44"/>
      <c r="CX103" s="44"/>
      <c r="DA103" s="44"/>
      <c r="DB103" s="44"/>
      <c r="DC103" s="44"/>
      <c r="DD103" s="44"/>
      <c r="DE103" s="44"/>
      <c r="DF103" s="44"/>
      <c r="DG103" s="44"/>
      <c r="DH103" s="44"/>
      <c r="DI103" s="44"/>
      <c r="DJ103" s="44"/>
      <c r="DK103" s="44"/>
      <c r="DL103" s="44"/>
      <c r="DM103" s="44"/>
      <c r="DN103" s="44"/>
      <c r="DO103" s="44"/>
      <c r="DP103" s="44"/>
      <c r="DQ103" s="44"/>
      <c r="DR103" s="44"/>
      <c r="DS103" s="44"/>
      <c r="DT103" s="44"/>
      <c r="DU103" s="44"/>
      <c r="DV103" s="44"/>
      <c r="DW103" s="44"/>
      <c r="DX103" s="44"/>
      <c r="DY103" s="44"/>
      <c r="DZ103" s="44"/>
      <c r="EA103" s="44"/>
      <c r="EB103" s="44"/>
      <c r="EC103" s="44"/>
      <c r="ED103" s="44"/>
      <c r="EE103" s="44"/>
      <c r="EF103" s="44"/>
      <c r="EG103" s="44"/>
      <c r="EH103" s="44"/>
      <c r="EI103" s="44"/>
      <c r="EJ103" s="44"/>
      <c r="EK103" s="44"/>
      <c r="EL103" s="44"/>
      <c r="EM103" s="44"/>
      <c r="EN103" s="44"/>
      <c r="EO103" s="44"/>
      <c r="EP103" s="44"/>
      <c r="EQ103" s="44"/>
      <c r="ER103" s="44"/>
      <c r="ES103" s="44"/>
      <c r="ET103" s="44"/>
      <c r="EU103" s="44"/>
      <c r="EV103" s="44"/>
      <c r="EW103" s="44"/>
      <c r="EX103" s="44"/>
      <c r="EY103" s="44"/>
      <c r="EZ103" s="44"/>
      <c r="FA103" s="44"/>
      <c r="FB103" s="44"/>
      <c r="FC103" s="44"/>
      <c r="FD103" s="44"/>
      <c r="FE103" s="44"/>
      <c r="FF103" s="44"/>
      <c r="FG103" s="44"/>
      <c r="FH103" s="44"/>
      <c r="FI103" s="44"/>
      <c r="FJ103" s="44"/>
      <c r="FK103" s="44"/>
      <c r="FL103" s="44"/>
      <c r="FM103" s="44"/>
      <c r="FN103" s="44"/>
      <c r="FO103" s="44"/>
      <c r="FP103" s="44"/>
      <c r="FQ103" s="44"/>
      <c r="FR103" s="44"/>
      <c r="FS103" s="44"/>
      <c r="FT103" s="44"/>
      <c r="FU103" s="44"/>
      <c r="FV103" s="44"/>
      <c r="FW103" s="44"/>
      <c r="FX103" s="44"/>
      <c r="FY103" s="44"/>
      <c r="FZ103" s="44"/>
      <c r="GA103" s="44"/>
      <c r="GB103" s="44"/>
      <c r="GC103" s="44"/>
      <c r="GD103" s="44"/>
      <c r="GE103" s="44"/>
      <c r="GF103" s="44"/>
    </row>
    <row r="104" spans="1:188" s="724" customFormat="1" ht="15" customHeight="1" thickBot="1">
      <c r="A104" s="65"/>
      <c r="B104" s="65"/>
      <c r="C104" s="65"/>
      <c r="D104" s="65"/>
      <c r="E104" s="65"/>
      <c r="F104" s="65"/>
      <c r="G104" s="65"/>
      <c r="H104" s="65"/>
      <c r="K104"/>
      <c r="L104"/>
      <c r="M104" s="65"/>
      <c r="N104" s="65"/>
      <c r="O104" s="65"/>
      <c r="P104" s="65"/>
      <c r="Q104" s="65"/>
      <c r="R104" s="65"/>
      <c r="S104" s="44"/>
      <c r="T104" s="44"/>
      <c r="U104" s="44"/>
      <c r="V104" s="44"/>
      <c r="W104" s="162"/>
      <c r="X104" s="162"/>
      <c r="Y104" s="44"/>
      <c r="Z104" s="44"/>
      <c r="AA104" s="44"/>
      <c r="AB104" s="44"/>
      <c r="AC104" s="44"/>
      <c r="AD104" s="44"/>
      <c r="AE104" s="44"/>
      <c r="AF104" s="44"/>
      <c r="AG104" s="44"/>
      <c r="AH104" s="44"/>
      <c r="AI104" s="44"/>
      <c r="AJ104" s="44"/>
      <c r="AK104" s="44"/>
      <c r="AL104" s="44"/>
      <c r="AM104" s="44"/>
      <c r="AN104" s="44"/>
      <c r="AO104" s="1039" t="s">
        <v>477</v>
      </c>
      <c r="AP104" s="1040"/>
      <c r="AQ104" s="891" t="s">
        <v>464</v>
      </c>
      <c r="AR104"/>
      <c r="AS104"/>
      <c r="AT104"/>
      <c r="AU104"/>
      <c r="AV104" s="44"/>
      <c r="AW104" s="44"/>
      <c r="AX104" s="52"/>
      <c r="AY104" s="52"/>
      <c r="AZ104" s="52"/>
      <c r="BA104" s="52"/>
      <c r="BB104" s="890"/>
      <c r="BC104" s="894"/>
      <c r="BD104" s="44"/>
      <c r="BE104" s="44"/>
      <c r="BF104" s="44"/>
      <c r="BH104" s="44"/>
      <c r="BI104"/>
      <c r="BJ104"/>
      <c r="BK104"/>
      <c r="BL104"/>
      <c r="BM104"/>
      <c r="BN104"/>
      <c r="BO104"/>
      <c r="BP104"/>
      <c r="BQ104" s="705"/>
      <c r="BR104" s="705"/>
      <c r="BS104" s="705"/>
      <c r="BT104" s="44"/>
      <c r="CC104" s="705"/>
      <c r="CD104" s="705"/>
      <c r="CE104" s="44"/>
      <c r="CF104" s="44"/>
      <c r="CG104" s="44"/>
      <c r="CH104" s="44"/>
      <c r="CI104" s="44"/>
      <c r="CJ104" s="44"/>
      <c r="CK104" s="52"/>
      <c r="CL104" s="52"/>
      <c r="CM104" s="52"/>
      <c r="CN104" s="705"/>
      <c r="CO104" s="705"/>
      <c r="CP104" s="705"/>
      <c r="CQ104" s="52"/>
      <c r="CR104" s="52"/>
      <c r="CS104" s="44"/>
      <c r="CT104" s="44"/>
      <c r="CU104" s="44"/>
      <c r="CV104" s="44"/>
      <c r="CW104" s="44"/>
      <c r="CX104" s="44"/>
      <c r="CY104" s="704"/>
      <c r="CZ104" s="704"/>
      <c r="DA104" s="44"/>
      <c r="DB104" s="44"/>
      <c r="DC104" s="44"/>
      <c r="DD104" s="44"/>
      <c r="DE104" s="44"/>
      <c r="DF104" s="44"/>
      <c r="DG104" s="44"/>
      <c r="DH104" s="44"/>
      <c r="DI104" s="44"/>
      <c r="DJ104" s="44"/>
      <c r="DK104" s="44"/>
      <c r="DL104" s="44"/>
      <c r="DM104" s="44"/>
      <c r="DN104" s="44"/>
      <c r="DO104" s="44"/>
      <c r="DP104" s="44"/>
      <c r="DQ104" s="44"/>
      <c r="DR104" s="44"/>
      <c r="DS104" s="44"/>
      <c r="DT104" s="44"/>
      <c r="DU104" s="44"/>
      <c r="DV104" s="44"/>
      <c r="DW104" s="44"/>
      <c r="DX104" s="44"/>
      <c r="DY104" s="44"/>
      <c r="DZ104" s="44"/>
      <c r="EA104" s="44"/>
      <c r="EB104" s="44"/>
      <c r="EC104" s="44"/>
      <c r="ED104" s="44"/>
      <c r="EE104" s="44"/>
      <c r="EF104" s="44"/>
      <c r="EG104" s="44"/>
      <c r="EH104" s="44"/>
      <c r="EI104" s="44"/>
      <c r="EJ104" s="44"/>
      <c r="EK104" s="44"/>
      <c r="EL104" s="44"/>
      <c r="EM104" s="44"/>
      <c r="EN104" s="44"/>
      <c r="EO104" s="44"/>
      <c r="EP104" s="44"/>
      <c r="EQ104" s="44"/>
      <c r="ER104" s="44"/>
      <c r="ES104" s="44"/>
      <c r="ET104" s="44"/>
      <c r="EU104" s="44"/>
      <c r="EV104" s="44"/>
      <c r="EW104" s="44"/>
      <c r="EX104" s="44"/>
      <c r="EY104" s="44"/>
      <c r="EZ104" s="44"/>
      <c r="FA104" s="44"/>
      <c r="FB104" s="44"/>
      <c r="FC104" s="44"/>
      <c r="FD104" s="44"/>
      <c r="FE104" s="44"/>
      <c r="FF104" s="44"/>
      <c r="FG104" s="44"/>
      <c r="FH104" s="44"/>
      <c r="FI104" s="44"/>
      <c r="FJ104" s="44"/>
      <c r="FK104" s="44"/>
      <c r="FL104" s="44"/>
      <c r="FM104" s="44"/>
      <c r="FN104" s="44"/>
      <c r="FO104" s="44"/>
      <c r="FP104" s="44"/>
      <c r="FQ104" s="44"/>
      <c r="FR104" s="44"/>
      <c r="FS104" s="44"/>
      <c r="FT104" s="44"/>
      <c r="FU104" s="44"/>
      <c r="FV104" s="44"/>
      <c r="FW104" s="44"/>
      <c r="FX104" s="44"/>
      <c r="FY104" s="44"/>
      <c r="FZ104" s="44"/>
      <c r="GA104" s="44"/>
      <c r="GB104" s="44"/>
      <c r="GC104" s="44"/>
      <c r="GD104" s="44"/>
      <c r="GE104" s="44"/>
      <c r="GF104" s="44"/>
    </row>
    <row r="105" spans="1:188" s="724" customFormat="1" ht="15" customHeight="1">
      <c r="A105" s="65"/>
      <c r="B105" s="65"/>
      <c r="C105" s="65"/>
      <c r="D105" s="65"/>
      <c r="E105" s="65"/>
      <c r="F105" s="65"/>
      <c r="G105" s="65"/>
      <c r="H105" s="65"/>
      <c r="I105" s="671" t="s">
        <v>477</v>
      </c>
      <c r="J105" s="672"/>
      <c r="K105"/>
      <c r="L105"/>
      <c r="M105" s="65"/>
      <c r="N105" s="65"/>
      <c r="O105" s="65"/>
      <c r="P105" s="65"/>
      <c r="Q105" s="65"/>
      <c r="R105" s="65"/>
      <c r="S105" s="44"/>
      <c r="T105" s="44"/>
      <c r="U105" s="44"/>
      <c r="V105" s="44"/>
      <c r="W105" s="162"/>
      <c r="X105" s="162"/>
      <c r="Y105" s="44"/>
      <c r="Z105" s="44"/>
      <c r="AA105" s="44"/>
      <c r="AB105" s="44"/>
      <c r="AC105" s="44"/>
      <c r="AD105" s="44"/>
      <c r="AE105" s="44"/>
      <c r="AF105" s="44"/>
      <c r="AG105" s="44"/>
      <c r="AH105" s="44"/>
      <c r="AI105" s="44"/>
      <c r="AJ105" s="44"/>
      <c r="AK105" s="44"/>
      <c r="AL105" s="44"/>
      <c r="AM105" s="44"/>
      <c r="AN105" s="44"/>
      <c r="AO105" s="855" t="s">
        <v>518</v>
      </c>
      <c r="AP105" s="892">
        <v>1</v>
      </c>
      <c r="AQ105" s="893">
        <f t="shared" ref="AQ105:AQ106" si="20">AVERAGE(AR105:AT105)</f>
        <v>0.68</v>
      </c>
      <c r="AR105" s="540">
        <v>0.68</v>
      </c>
      <c r="AS105" s="85"/>
      <c r="AT105" s="85"/>
      <c r="AU105" s="85"/>
      <c r="AV105" s="85"/>
      <c r="AW105" s="85"/>
      <c r="AX105" s="85"/>
      <c r="AY105" s="85"/>
      <c r="AZ105" s="85"/>
      <c r="BA105" s="85"/>
      <c r="BB105" s="888"/>
      <c r="BC105" s="894"/>
      <c r="BD105" s="44"/>
      <c r="BE105" s="44"/>
      <c r="BF105" s="44"/>
      <c r="BH105" s="44"/>
      <c r="BI105"/>
      <c r="BJ105"/>
      <c r="BK105"/>
      <c r="BL105"/>
      <c r="BM105"/>
      <c r="BN105"/>
      <c r="BO105"/>
      <c r="BP105"/>
      <c r="BQ105"/>
      <c r="BR105" s="705"/>
      <c r="BS105" s="705"/>
      <c r="BT105" s="44"/>
      <c r="CC105" s="705"/>
      <c r="CD105" s="705"/>
      <c r="CE105" s="44"/>
      <c r="CF105" s="44"/>
      <c r="CG105" s="44"/>
      <c r="CH105" s="44"/>
      <c r="CI105" s="44"/>
      <c r="CJ105" s="44"/>
      <c r="CK105" s="52"/>
      <c r="CL105" s="52"/>
      <c r="CM105" s="52"/>
      <c r="CN105" s="705"/>
      <c r="CO105" s="705"/>
      <c r="CP105" s="705"/>
      <c r="CQ105" s="52"/>
      <c r="CR105" s="52"/>
      <c r="CS105" s="44"/>
      <c r="CT105" s="44"/>
      <c r="CU105" s="44"/>
      <c r="CV105" s="44"/>
      <c r="CW105" s="44"/>
      <c r="CX105" s="44"/>
      <c r="CY105" s="704"/>
      <c r="CZ105" s="704"/>
      <c r="DA105" s="44"/>
      <c r="DB105" s="44"/>
      <c r="DC105" s="44"/>
      <c r="DD105" s="44"/>
      <c r="DE105" s="44"/>
      <c r="DF105" s="44"/>
      <c r="DG105" s="44"/>
      <c r="DH105" s="44"/>
      <c r="DI105" s="44"/>
      <c r="DJ105" s="44"/>
      <c r="DK105" s="44"/>
      <c r="DL105" s="44"/>
      <c r="DM105" s="44"/>
      <c r="DN105" s="44"/>
      <c r="DO105" s="44"/>
      <c r="DP105" s="44"/>
      <c r="DQ105" s="44"/>
      <c r="DR105" s="44"/>
      <c r="DS105" s="44"/>
      <c r="DT105" s="44"/>
      <c r="DU105" s="44"/>
      <c r="DV105" s="44"/>
      <c r="DW105" s="44"/>
      <c r="DX105" s="44"/>
      <c r="DY105" s="44"/>
      <c r="DZ105" s="44"/>
      <c r="EA105" s="44"/>
      <c r="EB105" s="44"/>
      <c r="EC105" s="44"/>
      <c r="ED105" s="44"/>
      <c r="EE105" s="44"/>
      <c r="EF105" s="44"/>
      <c r="EG105" s="44"/>
      <c r="EH105" s="44"/>
      <c r="EI105" s="44"/>
      <c r="EJ105" s="44"/>
      <c r="EK105" s="44"/>
      <c r="EL105" s="44"/>
      <c r="EM105" s="44"/>
      <c r="EN105" s="44"/>
      <c r="EO105" s="44"/>
      <c r="EP105" s="44"/>
      <c r="EQ105" s="44"/>
      <c r="ER105" s="44"/>
      <c r="ES105" s="44"/>
      <c r="ET105" s="44"/>
      <c r="EU105" s="44"/>
      <c r="EV105" s="44"/>
      <c r="EW105" s="44"/>
      <c r="EX105" s="44"/>
      <c r="EY105" s="44"/>
      <c r="EZ105" s="44"/>
      <c r="FA105" s="44"/>
      <c r="FB105" s="44"/>
      <c r="FC105" s="44"/>
      <c r="FD105" s="44"/>
      <c r="FE105" s="44"/>
      <c r="FF105" s="44"/>
      <c r="FG105" s="44"/>
      <c r="FH105" s="44"/>
      <c r="FI105" s="44"/>
      <c r="FJ105" s="44"/>
      <c r="FK105" s="44"/>
      <c r="FL105" s="44"/>
      <c r="FM105" s="44"/>
      <c r="FN105" s="44"/>
      <c r="FO105" s="44"/>
      <c r="FP105" s="44"/>
      <c r="FQ105" s="44"/>
      <c r="FR105" s="44"/>
      <c r="FS105" s="44"/>
      <c r="FT105" s="44"/>
      <c r="FU105" s="44"/>
      <c r="FV105" s="44"/>
      <c r="FW105" s="44"/>
      <c r="FX105" s="44"/>
      <c r="FY105" s="44"/>
      <c r="FZ105" s="44"/>
      <c r="GA105" s="44"/>
      <c r="GB105" s="44"/>
      <c r="GC105" s="44"/>
      <c r="GD105" s="44"/>
      <c r="GE105" s="44"/>
      <c r="GF105" s="44"/>
    </row>
    <row r="106" spans="1:188" s="724" customFormat="1" ht="15" customHeight="1">
      <c r="A106" s="65"/>
      <c r="B106" s="65"/>
      <c r="C106" s="65"/>
      <c r="D106" s="65"/>
      <c r="E106" s="65"/>
      <c r="F106" s="65"/>
      <c r="G106" s="65"/>
      <c r="H106" s="65"/>
      <c r="I106" s="663" t="s">
        <v>518</v>
      </c>
      <c r="J106" s="664">
        <v>1</v>
      </c>
      <c r="K106"/>
      <c r="L106"/>
      <c r="M106" s="65"/>
      <c r="N106" s="65"/>
      <c r="O106" s="65"/>
      <c r="P106" s="65"/>
      <c r="Q106" s="65"/>
      <c r="R106" s="65"/>
      <c r="S106" s="44"/>
      <c r="T106" s="44"/>
      <c r="U106" s="44"/>
      <c r="V106" s="44"/>
      <c r="W106" s="162"/>
      <c r="X106" s="162"/>
      <c r="Y106" s="44"/>
      <c r="Z106" s="44"/>
      <c r="AA106" s="44"/>
      <c r="AB106" s="44"/>
      <c r="AC106" s="44"/>
      <c r="AD106" s="44"/>
      <c r="AE106" s="44"/>
      <c r="AF106" s="44"/>
      <c r="AG106" s="44"/>
      <c r="AH106" s="44"/>
      <c r="AI106" s="44"/>
      <c r="AJ106" s="44"/>
      <c r="AK106" s="44"/>
      <c r="AL106" s="44"/>
      <c r="AM106" s="44"/>
      <c r="AN106" s="44"/>
      <c r="AO106" s="855" t="s">
        <v>521</v>
      </c>
      <c r="AP106" s="892">
        <v>1</v>
      </c>
      <c r="AQ106" s="887">
        <f t="shared" si="20"/>
        <v>2.1</v>
      </c>
      <c r="AR106" s="540">
        <v>2.1</v>
      </c>
      <c r="AS106" s="85"/>
      <c r="AT106" s="85"/>
      <c r="AU106" s="85"/>
      <c r="AV106" s="85"/>
      <c r="AW106" s="85"/>
      <c r="AX106" s="85"/>
      <c r="AY106" s="85"/>
      <c r="AZ106" s="85"/>
      <c r="BA106" s="85"/>
      <c r="BB106" s="888"/>
      <c r="BC106" s="894"/>
      <c r="BD106" s="44"/>
      <c r="BE106" s="44"/>
      <c r="BF106" s="44"/>
      <c r="BH106" s="44"/>
      <c r="BI106"/>
      <c r="BJ106"/>
      <c r="BK106"/>
      <c r="BL106"/>
      <c r="BM106"/>
      <c r="BN106"/>
      <c r="BO106"/>
      <c r="BP106"/>
      <c r="BQ106"/>
      <c r="BR106" s="705"/>
      <c r="BS106" s="705"/>
      <c r="BT106" s="44"/>
      <c r="CC106" s="705"/>
      <c r="CD106" s="705"/>
      <c r="CE106" s="44"/>
      <c r="CF106" s="44"/>
      <c r="CG106" s="44"/>
      <c r="CH106" s="44"/>
      <c r="CI106" s="44"/>
      <c r="CJ106" s="44"/>
      <c r="CK106" s="52"/>
      <c r="CL106" s="52"/>
      <c r="CM106" s="52"/>
      <c r="CN106" s="705"/>
      <c r="CO106" s="705"/>
      <c r="CP106"/>
      <c r="CQ106" s="52"/>
      <c r="CR106" s="52"/>
      <c r="CS106" s="44"/>
      <c r="CT106" s="44"/>
      <c r="CU106" s="44"/>
      <c r="CV106" s="44"/>
      <c r="CW106" s="44"/>
      <c r="CX106" s="44"/>
      <c r="CY106" s="704"/>
      <c r="CZ106" s="704"/>
      <c r="DA106" s="44"/>
      <c r="DB106" s="44"/>
      <c r="DC106" s="44"/>
      <c r="DD106" s="44"/>
      <c r="DE106" s="44"/>
      <c r="DF106" s="44"/>
      <c r="DG106" s="44"/>
      <c r="DH106" s="44"/>
      <c r="DI106" s="44"/>
      <c r="DJ106" s="44"/>
      <c r="DK106" s="44"/>
      <c r="DL106" s="44"/>
      <c r="DM106" s="44"/>
      <c r="DN106" s="44"/>
      <c r="DO106" s="44"/>
      <c r="DP106" s="44"/>
      <c r="DQ106" s="44"/>
      <c r="DR106" s="44"/>
      <c r="DS106" s="44"/>
      <c r="DT106" s="44"/>
      <c r="DU106" s="44"/>
      <c r="DV106" s="44"/>
      <c r="DW106" s="44"/>
      <c r="DX106" s="44"/>
      <c r="DY106" s="44"/>
      <c r="DZ106" s="44"/>
      <c r="EA106" s="44"/>
      <c r="EB106" s="44"/>
      <c r="EC106" s="44"/>
      <c r="ED106" s="44"/>
      <c r="EE106" s="44"/>
      <c r="EF106" s="44"/>
      <c r="EG106" s="44"/>
      <c r="EH106" s="44"/>
      <c r="EI106" s="44"/>
      <c r="EJ106" s="44"/>
      <c r="EK106" s="44"/>
      <c r="EL106" s="44"/>
      <c r="EM106" s="44"/>
      <c r="EN106" s="44"/>
      <c r="EO106" s="44"/>
      <c r="EP106" s="44"/>
      <c r="EQ106" s="44"/>
      <c r="ER106" s="44"/>
      <c r="ES106" s="44"/>
      <c r="ET106" s="44"/>
      <c r="EU106" s="44"/>
      <c r="EV106" s="44"/>
      <c r="EW106" s="44"/>
      <c r="EX106" s="44"/>
      <c r="EY106" s="44"/>
      <c r="EZ106" s="44"/>
      <c r="FA106" s="44"/>
      <c r="FB106" s="44"/>
      <c r="FC106" s="44"/>
      <c r="FD106" s="44"/>
      <c r="FE106" s="44"/>
      <c r="FF106" s="44"/>
      <c r="FG106" s="44"/>
      <c r="FH106" s="44"/>
      <c r="FI106" s="44"/>
      <c r="FJ106" s="44"/>
      <c r="FK106" s="44"/>
      <c r="FL106" s="44"/>
      <c r="FM106" s="44"/>
      <c r="FN106" s="44"/>
      <c r="FO106" s="44"/>
      <c r="FP106" s="44"/>
      <c r="FQ106" s="44"/>
      <c r="FR106" s="44"/>
      <c r="FS106" s="44"/>
      <c r="FT106" s="44"/>
      <c r="FU106" s="44"/>
      <c r="FV106" s="44"/>
      <c r="FW106" s="44"/>
      <c r="FX106" s="44"/>
      <c r="FY106" s="44"/>
      <c r="FZ106" s="44"/>
      <c r="GA106" s="44"/>
      <c r="GB106" s="44"/>
      <c r="GC106" s="44"/>
      <c r="GD106" s="44"/>
      <c r="GE106" s="44"/>
      <c r="GF106" s="44"/>
    </row>
    <row r="107" spans="1:188" s="724" customFormat="1" ht="15" customHeight="1" thickBot="1">
      <c r="A107" s="65"/>
      <c r="B107" s="65"/>
      <c r="C107" s="65"/>
      <c r="D107" s="65"/>
      <c r="E107" s="65"/>
      <c r="F107" s="65"/>
      <c r="G107" s="65"/>
      <c r="H107" s="65"/>
      <c r="I107" s="663" t="s">
        <v>521</v>
      </c>
      <c r="J107" s="664">
        <v>1</v>
      </c>
      <c r="K107"/>
      <c r="L107"/>
      <c r="M107" s="65"/>
      <c r="N107" s="65"/>
      <c r="O107" s="65"/>
      <c r="P107" s="65"/>
      <c r="Q107" s="65"/>
      <c r="R107" s="65"/>
      <c r="S107" s="44"/>
      <c r="T107" s="44"/>
      <c r="U107" s="44"/>
      <c r="V107" s="44"/>
      <c r="W107" s="162"/>
      <c r="X107" s="162"/>
      <c r="Y107" s="44"/>
      <c r="Z107" s="44"/>
      <c r="AA107" s="44"/>
      <c r="AB107" s="44"/>
      <c r="AC107" s="44"/>
      <c r="AD107" s="44"/>
      <c r="AE107" s="44"/>
      <c r="AF107" s="44"/>
      <c r="AG107" s="44"/>
      <c r="AH107" s="44"/>
      <c r="AI107" s="44"/>
      <c r="AJ107" s="44"/>
      <c r="AK107" s="44"/>
      <c r="AL107" s="44"/>
      <c r="AM107" s="44"/>
      <c r="AN107" s="44"/>
      <c r="AO107" s="380" t="s">
        <v>444</v>
      </c>
      <c r="AP107" s="87">
        <f>SUM(AP105:AP106)</f>
        <v>2</v>
      </c>
      <c r="AQ107" s="65"/>
      <c r="AR107" s="65"/>
      <c r="AS107" s="65"/>
      <c r="AT107"/>
      <c r="AU107" s="65"/>
      <c r="AV107" s="44"/>
      <c r="AW107" s="44"/>
      <c r="AX107" s="52"/>
      <c r="AY107" s="52"/>
      <c r="AZ107" s="52"/>
      <c r="BA107" s="52"/>
      <c r="BB107" s="890"/>
      <c r="BC107" s="894"/>
      <c r="BD107" s="44"/>
      <c r="BE107" s="44"/>
      <c r="BF107" s="44"/>
      <c r="BH107" s="44"/>
      <c r="BI107" s="44"/>
      <c r="BJ107" s="44"/>
      <c r="BK107" s="44"/>
      <c r="BL107" s="44"/>
      <c r="BM107" s="44"/>
      <c r="BN107" s="44"/>
      <c r="BO107" s="44"/>
      <c r="BP107" s="44"/>
      <c r="BQ107"/>
      <c r="BR107" s="705"/>
      <c r="BS107" s="705"/>
      <c r="BT107" s="44"/>
      <c r="CC107" s="705"/>
      <c r="CD107" s="705"/>
      <c r="CE107" s="44"/>
      <c r="CF107" s="44"/>
      <c r="CG107" s="44"/>
      <c r="CH107" s="44"/>
      <c r="CI107" s="44"/>
      <c r="CJ107" s="44"/>
      <c r="CK107" s="52"/>
      <c r="CL107" s="52"/>
      <c r="CM107" s="52"/>
      <c r="CN107" s="705"/>
      <c r="CO107" s="705"/>
      <c r="CP107"/>
      <c r="CQ107" s="52"/>
      <c r="CR107" s="52"/>
      <c r="CS107" s="44"/>
      <c r="CT107" s="44"/>
      <c r="CU107" s="44"/>
      <c r="CV107" s="44"/>
      <c r="CW107" s="44"/>
      <c r="CX107" s="44"/>
      <c r="CY107" s="704"/>
      <c r="CZ107" s="704"/>
      <c r="DA107" s="44"/>
      <c r="DB107" s="44"/>
      <c r="DC107" s="44"/>
      <c r="DD107" s="44"/>
      <c r="DE107" s="44"/>
      <c r="DF107" s="44"/>
      <c r="DG107" s="44"/>
      <c r="DH107" s="44"/>
      <c r="DI107" s="44"/>
      <c r="DJ107" s="44"/>
      <c r="DK107" s="44"/>
      <c r="DL107" s="44"/>
      <c r="DM107" s="44"/>
      <c r="DN107" s="44"/>
      <c r="DO107" s="44"/>
      <c r="DP107" s="44"/>
      <c r="DQ107" s="44"/>
      <c r="DR107" s="44"/>
      <c r="DS107" s="44"/>
      <c r="DT107" s="44"/>
      <c r="DU107" s="44"/>
      <c r="DV107" s="44"/>
      <c r="DW107" s="44"/>
      <c r="DX107" s="44"/>
      <c r="DY107" s="44"/>
      <c r="DZ107" s="44"/>
      <c r="EA107" s="44"/>
      <c r="EB107" s="44"/>
      <c r="EC107" s="44"/>
      <c r="ED107" s="44"/>
      <c r="EE107" s="44"/>
      <c r="EF107" s="44"/>
      <c r="EG107" s="44"/>
      <c r="EH107" s="44"/>
      <c r="EI107" s="44"/>
      <c r="EJ107" s="44"/>
      <c r="EK107" s="44"/>
      <c r="EL107" s="44"/>
      <c r="EM107" s="44"/>
      <c r="EN107" s="44"/>
      <c r="EO107" s="44"/>
      <c r="EP107" s="44"/>
      <c r="EQ107" s="44"/>
      <c r="ER107" s="44"/>
      <c r="ES107" s="44"/>
      <c r="ET107" s="44"/>
      <c r="EU107" s="44"/>
      <c r="EV107" s="44"/>
      <c r="EW107" s="44"/>
      <c r="EX107" s="44"/>
      <c r="EY107" s="44"/>
      <c r="EZ107" s="44"/>
      <c r="FA107" s="44"/>
      <c r="FB107" s="44"/>
      <c r="FC107" s="44"/>
      <c r="FD107" s="44"/>
      <c r="FE107" s="44"/>
      <c r="FF107" s="44"/>
      <c r="FG107" s="44"/>
      <c r="FH107" s="44"/>
      <c r="FI107" s="44"/>
      <c r="FJ107" s="44"/>
      <c r="FK107" s="44"/>
      <c r="FL107" s="44"/>
      <c r="FM107" s="44"/>
      <c r="FN107" s="44"/>
      <c r="FO107" s="44"/>
      <c r="FP107" s="44"/>
      <c r="FQ107" s="44"/>
      <c r="FR107" s="44"/>
      <c r="FS107" s="44"/>
      <c r="FT107" s="44"/>
      <c r="FU107" s="44"/>
      <c r="FV107" s="44"/>
      <c r="FW107" s="44"/>
      <c r="FX107" s="44"/>
      <c r="FY107" s="44"/>
      <c r="FZ107" s="44"/>
      <c r="GA107" s="44"/>
      <c r="GB107" s="44"/>
      <c r="GC107" s="44"/>
      <c r="GD107" s="44"/>
      <c r="GE107" s="44"/>
      <c r="GF107" s="44"/>
    </row>
    <row r="108" spans="1:188" s="724" customFormat="1" ht="15" customHeight="1" thickBot="1">
      <c r="A108" s="65"/>
      <c r="B108" s="65"/>
      <c r="C108" s="65"/>
      <c r="D108" s="65"/>
      <c r="E108" s="65"/>
      <c r="F108" s="65"/>
      <c r="G108" s="65"/>
      <c r="H108" s="65"/>
      <c r="I108" s="559" t="s">
        <v>444</v>
      </c>
      <c r="J108" s="82">
        <f>SUM(J106:J107)</f>
        <v>2</v>
      </c>
      <c r="K108"/>
      <c r="L108"/>
      <c r="M108" s="65"/>
      <c r="N108" s="65"/>
      <c r="O108" s="65"/>
      <c r="P108" s="65"/>
      <c r="Q108" s="65"/>
      <c r="R108" s="65"/>
      <c r="S108" s="44"/>
      <c r="T108" s="44"/>
      <c r="U108" s="44"/>
      <c r="V108" s="44"/>
      <c r="W108" s="162"/>
      <c r="X108" s="162"/>
      <c r="Y108" s="44"/>
      <c r="Z108" s="44"/>
      <c r="AA108" s="44"/>
      <c r="AB108" s="44"/>
      <c r="AC108" s="44"/>
      <c r="AD108" s="44"/>
      <c r="AE108" s="44"/>
      <c r="AF108" s="44"/>
      <c r="AG108" s="44"/>
      <c r="AH108" s="44"/>
      <c r="AI108" s="44"/>
      <c r="AJ108" s="44"/>
      <c r="AK108" s="44"/>
      <c r="AL108" s="44"/>
      <c r="AM108" s="44"/>
      <c r="AN108" s="44"/>
      <c r="AQ108"/>
      <c r="AR108"/>
      <c r="AS108"/>
      <c r="AT108"/>
      <c r="AU108"/>
      <c r="AV108" s="44"/>
      <c r="AW108" s="44"/>
      <c r="AX108" s="52"/>
      <c r="AY108" s="52"/>
      <c r="AZ108" s="52"/>
      <c r="BA108" s="52"/>
      <c r="BB108" s="890"/>
      <c r="BC108" s="894"/>
      <c r="BD108" s="44"/>
      <c r="BE108" s="44"/>
      <c r="BF108" s="44"/>
      <c r="BH108" s="44"/>
      <c r="BI108" s="44"/>
      <c r="BJ108" s="44"/>
      <c r="BK108" s="44"/>
      <c r="BL108" s="44"/>
      <c r="BM108" s="44"/>
      <c r="BN108" s="44"/>
      <c r="BO108" s="44"/>
      <c r="BP108" s="44"/>
      <c r="BQ108" s="44"/>
      <c r="BR108" s="705"/>
      <c r="BS108" s="705"/>
      <c r="BT108" s="44"/>
      <c r="CC108" s="705"/>
      <c r="CD108" s="705"/>
      <c r="CE108" s="44"/>
      <c r="CF108" s="44"/>
      <c r="CG108" s="44"/>
      <c r="CH108" s="44"/>
      <c r="CI108" s="44"/>
      <c r="CJ108" s="44"/>
      <c r="CK108" s="52"/>
      <c r="CL108" s="52"/>
      <c r="CM108" s="52"/>
      <c r="CN108"/>
      <c r="CO108" s="705"/>
      <c r="CP108"/>
      <c r="CQ108" s="52"/>
      <c r="CR108" s="52"/>
      <c r="CS108" s="44"/>
      <c r="CT108" s="44"/>
      <c r="CU108" s="44"/>
      <c r="CV108" s="44"/>
      <c r="CW108" s="44"/>
      <c r="CX108" s="44"/>
      <c r="CY108" s="704"/>
      <c r="CZ108" s="704"/>
      <c r="DA108" s="44"/>
      <c r="DB108" s="44"/>
      <c r="DC108" s="44"/>
      <c r="DD108" s="44"/>
      <c r="DE108" s="44"/>
      <c r="DF108" s="44"/>
      <c r="DG108" s="44"/>
      <c r="DH108" s="44"/>
      <c r="DI108" s="44"/>
      <c r="DJ108" s="44"/>
      <c r="DK108" s="44"/>
      <c r="DL108" s="44"/>
      <c r="DM108" s="44"/>
      <c r="DN108" s="44"/>
      <c r="DO108" s="44"/>
      <c r="DP108" s="44"/>
      <c r="DQ108" s="44"/>
      <c r="DR108" s="44"/>
      <c r="DS108" s="44"/>
      <c r="DT108" s="44"/>
      <c r="DU108" s="44"/>
      <c r="DV108" s="44"/>
      <c r="DW108" s="44"/>
      <c r="DX108" s="44"/>
      <c r="DY108" s="44"/>
      <c r="DZ108" s="44"/>
      <c r="EA108" s="44"/>
      <c r="EB108" s="44"/>
      <c r="EC108" s="44"/>
      <c r="ED108" s="44"/>
      <c r="EE108" s="44"/>
      <c r="EF108" s="44"/>
      <c r="EG108" s="44"/>
      <c r="EH108" s="44"/>
      <c r="EI108" s="44"/>
      <c r="EJ108" s="44"/>
      <c r="EK108" s="44"/>
      <c r="EL108" s="44"/>
      <c r="EM108" s="44"/>
      <c r="EN108" s="44"/>
      <c r="EO108" s="44"/>
      <c r="EP108" s="44"/>
      <c r="EQ108" s="44"/>
      <c r="ER108" s="44"/>
      <c r="ES108" s="44"/>
      <c r="ET108" s="44"/>
      <c r="EU108" s="44"/>
      <c r="EV108" s="44"/>
      <c r="EW108" s="44"/>
      <c r="EX108" s="44"/>
      <c r="EY108" s="44"/>
      <c r="EZ108" s="44"/>
      <c r="FA108" s="44"/>
      <c r="FB108" s="44"/>
      <c r="FC108" s="44"/>
      <c r="FD108" s="44"/>
      <c r="FE108" s="44"/>
      <c r="FF108" s="44"/>
      <c r="FG108" s="44"/>
      <c r="FH108" s="44"/>
      <c r="FI108" s="44"/>
      <c r="FJ108" s="44"/>
      <c r="FK108" s="44"/>
      <c r="FL108" s="44"/>
      <c r="FM108" s="44"/>
      <c r="FN108" s="44"/>
      <c r="FO108" s="44"/>
      <c r="FP108" s="44"/>
      <c r="FQ108" s="44"/>
      <c r="FR108" s="44"/>
      <c r="FS108" s="44"/>
      <c r="FT108" s="44"/>
      <c r="FU108" s="44"/>
      <c r="FV108" s="44"/>
      <c r="FW108" s="44"/>
      <c r="FX108" s="44"/>
      <c r="FY108" s="44"/>
      <c r="FZ108" s="44"/>
      <c r="GA108" s="44"/>
      <c r="GB108" s="44"/>
      <c r="GC108" s="44"/>
      <c r="GD108" s="44"/>
      <c r="GE108" s="44"/>
      <c r="GF108" s="44"/>
    </row>
    <row r="109" spans="1:188" s="724" customFormat="1" ht="15" customHeight="1" thickBot="1">
      <c r="A109" s="65"/>
      <c r="B109" s="65"/>
      <c r="C109" s="65"/>
      <c r="D109" s="65"/>
      <c r="E109" s="65"/>
      <c r="F109" s="65"/>
      <c r="G109" s="65"/>
      <c r="H109" s="65"/>
      <c r="K109"/>
      <c r="L109"/>
      <c r="M109" s="65"/>
      <c r="N109" s="65"/>
      <c r="O109" s="65"/>
      <c r="P109" s="65"/>
      <c r="Q109" s="65"/>
      <c r="R109" s="65"/>
      <c r="S109" s="44"/>
      <c r="T109" s="44"/>
      <c r="U109" s="44"/>
      <c r="V109" s="44"/>
      <c r="W109" s="162"/>
      <c r="X109" s="162"/>
      <c r="Y109" s="44"/>
      <c r="Z109" s="44"/>
      <c r="AA109" s="44"/>
      <c r="AB109" s="44"/>
      <c r="AC109" s="44"/>
      <c r="AD109" s="44"/>
      <c r="AE109" s="44"/>
      <c r="AF109" s="44"/>
      <c r="AG109" s="44"/>
      <c r="AH109" s="44"/>
      <c r="AI109" s="44"/>
      <c r="AJ109" s="44"/>
      <c r="AK109" s="44"/>
      <c r="AL109" s="44"/>
      <c r="AM109" s="44"/>
      <c r="AN109" s="44"/>
      <c r="AO109" s="561" t="s">
        <v>444</v>
      </c>
      <c r="AP109" s="562">
        <f>AP85+AP95+AP101+AP107</f>
        <v>69</v>
      </c>
      <c r="AQ109"/>
      <c r="AR109" s="748"/>
      <c r="AU109" s="726"/>
      <c r="AV109" s="44"/>
      <c r="AW109" s="44"/>
      <c r="AX109" s="52"/>
      <c r="AY109" s="52"/>
      <c r="AZ109" s="52"/>
      <c r="BA109" s="52"/>
      <c r="BB109" s="890"/>
      <c r="BC109" s="894"/>
      <c r="BD109" s="44"/>
      <c r="BE109" s="44"/>
      <c r="BF109" s="44"/>
      <c r="BH109" s="44"/>
      <c r="BI109" s="44"/>
      <c r="BJ109" s="44"/>
      <c r="BK109" s="44"/>
      <c r="BL109" s="44"/>
      <c r="BM109" s="44"/>
      <c r="BN109" s="44"/>
      <c r="BO109" s="44"/>
      <c r="BP109" s="44"/>
      <c r="BQ109" s="44"/>
      <c r="BR109"/>
      <c r="BS109"/>
      <c r="BT109" s="44"/>
      <c r="CC109"/>
      <c r="CD109"/>
      <c r="CE109" s="44"/>
      <c r="CF109" s="44"/>
      <c r="CG109" s="44"/>
      <c r="CH109" s="44"/>
      <c r="CI109" s="44"/>
      <c r="CJ109" s="44"/>
      <c r="CK109" s="52"/>
      <c r="CL109" s="52"/>
      <c r="CM109" s="52"/>
      <c r="CN109"/>
      <c r="CO109"/>
      <c r="CP109" s="52"/>
      <c r="CQ109" s="52"/>
      <c r="CR109" s="52"/>
      <c r="CS109" s="44"/>
      <c r="CT109" s="44"/>
      <c r="CU109" s="44"/>
      <c r="CV109" s="44"/>
      <c r="CW109" s="44"/>
      <c r="CX109" s="44"/>
      <c r="CY109" s="704"/>
      <c r="CZ109" s="704"/>
      <c r="DA109" s="44"/>
      <c r="DB109" s="44"/>
      <c r="DC109" s="44"/>
      <c r="DD109" s="44"/>
      <c r="DE109" s="44"/>
      <c r="DF109" s="44"/>
      <c r="DG109" s="44"/>
      <c r="DH109" s="44"/>
      <c r="DI109" s="44"/>
      <c r="DJ109" s="44"/>
      <c r="DK109" s="44"/>
      <c r="DL109" s="44"/>
      <c r="DM109" s="44"/>
      <c r="DN109" s="44"/>
      <c r="DO109" s="44"/>
      <c r="DP109" s="44"/>
      <c r="DQ109" s="44"/>
      <c r="DR109" s="44"/>
      <c r="DS109" s="44"/>
      <c r="DT109" s="44"/>
      <c r="DU109" s="44"/>
      <c r="DV109" s="44"/>
      <c r="DW109" s="44"/>
      <c r="DX109" s="44"/>
      <c r="DY109" s="44"/>
      <c r="DZ109" s="44"/>
      <c r="EA109" s="44"/>
      <c r="EB109" s="44"/>
      <c r="EC109" s="44"/>
      <c r="ED109" s="44"/>
      <c r="EE109" s="44"/>
      <c r="EF109" s="44"/>
      <c r="EG109" s="44"/>
      <c r="EH109" s="44"/>
      <c r="EI109" s="44"/>
      <c r="EJ109" s="44"/>
      <c r="EK109" s="44"/>
      <c r="EL109" s="44"/>
      <c r="EM109" s="44"/>
      <c r="EN109" s="44"/>
      <c r="EO109" s="44"/>
      <c r="EP109" s="44"/>
      <c r="EQ109" s="44"/>
      <c r="ER109" s="44"/>
      <c r="ES109" s="44"/>
      <c r="ET109" s="44"/>
      <c r="EU109" s="44"/>
      <c r="EV109" s="44"/>
      <c r="EW109" s="44"/>
      <c r="EX109" s="44"/>
      <c r="EY109" s="44"/>
      <c r="EZ109" s="44"/>
      <c r="FA109" s="44"/>
      <c r="FB109" s="44"/>
      <c r="FC109" s="44"/>
      <c r="FD109" s="44"/>
      <c r="FE109" s="44"/>
      <c r="FF109" s="44"/>
      <c r="FG109" s="44"/>
      <c r="FH109" s="44"/>
      <c r="FI109" s="44"/>
      <c r="FJ109" s="44"/>
      <c r="FK109" s="44"/>
      <c r="FL109" s="44"/>
      <c r="FM109" s="44"/>
      <c r="FN109" s="44"/>
      <c r="FO109" s="44"/>
      <c r="FP109" s="44"/>
      <c r="FQ109" s="44"/>
      <c r="FR109" s="44"/>
      <c r="FS109" s="44"/>
      <c r="FT109" s="44"/>
      <c r="FU109" s="44"/>
      <c r="FV109" s="44"/>
      <c r="FW109" s="44"/>
      <c r="FX109" s="44"/>
      <c r="FY109" s="44"/>
      <c r="FZ109" s="44"/>
      <c r="GA109" s="44"/>
      <c r="GB109" s="44"/>
      <c r="GC109" s="44"/>
      <c r="GD109" s="44"/>
      <c r="GE109" s="44"/>
      <c r="GF109" s="44"/>
    </row>
    <row r="110" spans="1:188" s="724" customFormat="1" ht="15" customHeight="1" thickBot="1">
      <c r="A110" s="65"/>
      <c r="B110" s="65"/>
      <c r="C110" s="65"/>
      <c r="D110" s="65"/>
      <c r="E110" s="65"/>
      <c r="F110" s="65"/>
      <c r="G110" s="65"/>
      <c r="H110" s="65"/>
      <c r="I110" s="561" t="s">
        <v>444</v>
      </c>
      <c r="J110" s="562">
        <f>J108+J103+J96+J86</f>
        <v>69</v>
      </c>
      <c r="K110"/>
      <c r="L110"/>
      <c r="M110" s="65"/>
      <c r="N110" s="65"/>
      <c r="O110" s="65"/>
      <c r="P110" s="65"/>
      <c r="Q110" s="65"/>
      <c r="R110" s="65"/>
      <c r="S110" s="44"/>
      <c r="T110" s="44"/>
      <c r="U110" s="44"/>
      <c r="V110" s="44"/>
      <c r="W110" s="162"/>
      <c r="X110" s="162"/>
      <c r="Y110" s="44"/>
      <c r="Z110" s="44"/>
      <c r="AA110" s="44"/>
      <c r="AB110" s="44"/>
      <c r="AC110" s="44"/>
      <c r="AD110" s="44"/>
      <c r="AE110" s="44"/>
      <c r="AF110" s="44"/>
      <c r="AG110" s="44"/>
      <c r="AH110" s="44"/>
      <c r="AI110" s="44"/>
      <c r="AJ110" s="44"/>
      <c r="AK110" s="44"/>
      <c r="AL110" s="44"/>
      <c r="AM110" s="44"/>
      <c r="AN110" s="44"/>
      <c r="AO110"/>
      <c r="AP110"/>
      <c r="AQ110"/>
      <c r="AR110" s="748"/>
      <c r="AU110" s="726"/>
      <c r="AV110" s="44"/>
      <c r="AW110" s="44"/>
      <c r="AX110" s="52"/>
      <c r="AY110" s="52"/>
      <c r="AZ110" s="52"/>
      <c r="BA110" s="52"/>
      <c r="BB110" s="890"/>
      <c r="BC110" s="894"/>
      <c r="BD110" s="44"/>
      <c r="BE110" s="44"/>
      <c r="BF110" s="44"/>
      <c r="BH110" s="44"/>
      <c r="BI110" s="44"/>
      <c r="BJ110" s="44"/>
      <c r="BK110" s="44"/>
      <c r="BL110" s="44"/>
      <c r="BM110" s="44"/>
      <c r="BN110" s="44"/>
      <c r="BO110" s="44"/>
      <c r="BP110" s="44"/>
      <c r="BQ110" s="44"/>
      <c r="BR110"/>
      <c r="BS110"/>
      <c r="BT110" s="44"/>
      <c r="CC110"/>
      <c r="CD110"/>
      <c r="CE110" s="44"/>
      <c r="CF110" s="44"/>
      <c r="CG110" s="44"/>
      <c r="CM110" s="52"/>
      <c r="CN110"/>
      <c r="CO110"/>
      <c r="CP110" s="52"/>
      <c r="CQ110" s="52"/>
      <c r="CR110" s="52"/>
      <c r="CS110" s="44"/>
      <c r="CT110" s="44"/>
      <c r="CU110" s="44"/>
      <c r="CV110" s="44"/>
      <c r="CW110" s="44"/>
      <c r="CX110" s="44"/>
      <c r="CY110" s="704"/>
      <c r="CZ110" s="704"/>
      <c r="DA110" s="44"/>
      <c r="DB110" s="44"/>
      <c r="DC110" s="44"/>
      <c r="DD110" s="44"/>
      <c r="DE110" s="44"/>
      <c r="DF110" s="44"/>
      <c r="DG110" s="44"/>
      <c r="DH110" s="44"/>
      <c r="DI110" s="44"/>
      <c r="DJ110" s="44"/>
      <c r="DK110" s="44"/>
      <c r="DL110" s="44"/>
      <c r="DM110" s="44"/>
      <c r="DN110" s="44"/>
      <c r="DO110" s="44"/>
      <c r="DP110" s="44"/>
      <c r="DQ110" s="44"/>
      <c r="DR110" s="44"/>
      <c r="DS110" s="44"/>
      <c r="DT110" s="44"/>
      <c r="DU110" s="44"/>
      <c r="DV110" s="44"/>
      <c r="DW110" s="44"/>
      <c r="DX110" s="44"/>
      <c r="DY110" s="44"/>
      <c r="DZ110" s="44"/>
      <c r="EA110" s="44"/>
      <c r="EB110" s="44"/>
      <c r="EC110" s="44"/>
      <c r="ED110" s="44"/>
      <c r="EE110" s="44"/>
      <c r="EF110" s="44"/>
      <c r="EG110" s="44"/>
      <c r="EH110" s="44"/>
      <c r="EI110" s="44"/>
      <c r="EJ110" s="44"/>
      <c r="EK110" s="44"/>
      <c r="EL110" s="44"/>
      <c r="EM110" s="44"/>
      <c r="EN110" s="44"/>
      <c r="EO110" s="44"/>
      <c r="EP110" s="44"/>
      <c r="EQ110" s="44"/>
      <c r="ER110" s="44"/>
      <c r="ES110" s="44"/>
      <c r="ET110" s="44"/>
      <c r="EU110" s="44"/>
      <c r="EV110" s="44"/>
      <c r="EW110" s="44"/>
      <c r="EX110" s="44"/>
      <c r="EY110" s="44"/>
      <c r="EZ110" s="44"/>
      <c r="FA110" s="44"/>
      <c r="FB110" s="44"/>
      <c r="FC110" s="44"/>
      <c r="FD110" s="44"/>
      <c r="FE110" s="44"/>
      <c r="FF110" s="44"/>
      <c r="FG110" s="44"/>
      <c r="FH110" s="44"/>
      <c r="FI110" s="44"/>
      <c r="FJ110" s="44"/>
      <c r="FK110" s="44"/>
      <c r="FL110" s="44"/>
      <c r="FM110" s="44"/>
      <c r="FN110" s="44"/>
      <c r="FO110" s="44"/>
      <c r="FP110" s="44"/>
      <c r="FQ110" s="44"/>
      <c r="FR110" s="44"/>
      <c r="FS110" s="44"/>
      <c r="FT110" s="44"/>
      <c r="FU110" s="44"/>
      <c r="FV110" s="44"/>
      <c r="FW110" s="44"/>
      <c r="FX110" s="44"/>
      <c r="FY110" s="44"/>
      <c r="FZ110" s="44"/>
      <c r="GA110" s="44"/>
      <c r="GB110" s="44"/>
      <c r="GC110" s="44"/>
      <c r="GD110" s="44"/>
      <c r="GE110" s="44"/>
      <c r="GF110" s="44"/>
    </row>
    <row r="111" spans="1:188" s="724" customFormat="1" ht="15" customHeight="1">
      <c r="A111" s="65"/>
      <c r="B111" s="65"/>
      <c r="C111" s="65"/>
      <c r="D111" s="65"/>
      <c r="E111" s="65"/>
      <c r="F111" s="65"/>
      <c r="G111" s="65"/>
      <c r="H111" s="65"/>
      <c r="K111"/>
      <c r="L111"/>
      <c r="M111" s="65"/>
      <c r="N111" s="65"/>
      <c r="O111" s="65"/>
      <c r="P111" s="65"/>
      <c r="Q111" s="65"/>
      <c r="R111" s="65"/>
      <c r="S111" s="44"/>
      <c r="T111" s="44"/>
      <c r="U111" s="44"/>
      <c r="V111" s="44"/>
      <c r="W111" s="278"/>
      <c r="X111" s="278"/>
      <c r="Y111" s="44"/>
      <c r="Z111" s="44"/>
      <c r="AA111" s="44"/>
      <c r="AB111" s="44"/>
      <c r="AC111" s="44"/>
      <c r="AD111" s="44"/>
      <c r="AE111" s="44"/>
      <c r="AF111" s="44"/>
      <c r="AG111" s="44"/>
      <c r="AH111" s="44"/>
      <c r="AI111" s="44"/>
      <c r="AJ111" s="44"/>
      <c r="AK111" s="44"/>
      <c r="AL111" s="44"/>
      <c r="AM111" s="44"/>
      <c r="AN111" s="44"/>
      <c r="AO111"/>
      <c r="AP111"/>
      <c r="AQ111"/>
      <c r="AR111" s="748"/>
      <c r="AU111" s="726"/>
      <c r="AV111" s="44"/>
      <c r="AW111" s="44"/>
      <c r="AX111" s="52"/>
      <c r="AY111" s="52"/>
      <c r="AZ111" s="52"/>
      <c r="BA111" s="52"/>
      <c r="BB111" s="890"/>
      <c r="BC111" s="894"/>
      <c r="BD111" s="44"/>
      <c r="BE111" s="44"/>
      <c r="BF111" s="44"/>
      <c r="BH111" s="44"/>
      <c r="BI111" s="44"/>
      <c r="BJ111" s="44"/>
      <c r="BK111" s="44"/>
      <c r="BL111" s="44"/>
      <c r="BM111" s="44"/>
      <c r="BN111" s="44"/>
      <c r="BO111" s="44"/>
      <c r="BP111" s="44"/>
      <c r="BQ111" s="44"/>
      <c r="BR111"/>
      <c r="BS111"/>
      <c r="BT111" s="44"/>
      <c r="CC111"/>
      <c r="CD111"/>
      <c r="CE111" s="44"/>
      <c r="CF111" s="44"/>
      <c r="CG111" s="44"/>
      <c r="CN111" s="52"/>
      <c r="CO111"/>
      <c r="CP111" s="52"/>
      <c r="CQ111" s="52"/>
      <c r="CR111" s="52"/>
      <c r="CS111" s="44"/>
      <c r="CT111" s="44"/>
      <c r="CU111" s="44"/>
      <c r="CV111" s="44"/>
      <c r="CW111" s="44"/>
      <c r="CX111" s="44"/>
      <c r="CY111" s="704"/>
      <c r="CZ111" s="704"/>
      <c r="DA111" s="44"/>
      <c r="DB111" s="44"/>
      <c r="DC111" s="44"/>
      <c r="DD111" s="44"/>
      <c r="DE111" s="44"/>
      <c r="DF111" s="44"/>
      <c r="DG111" s="44"/>
      <c r="DH111" s="44"/>
      <c r="DI111" s="44"/>
      <c r="DJ111" s="44"/>
      <c r="DK111" s="44"/>
      <c r="DL111" s="44"/>
      <c r="DM111" s="44"/>
      <c r="DN111" s="44"/>
      <c r="DO111" s="44"/>
      <c r="DP111" s="44"/>
      <c r="DQ111" s="44"/>
      <c r="DR111" s="44"/>
      <c r="DS111" s="44"/>
      <c r="DT111" s="44"/>
      <c r="DU111" s="44"/>
      <c r="DV111" s="44"/>
      <c r="DW111" s="44"/>
      <c r="DX111" s="44"/>
      <c r="DY111" s="44"/>
      <c r="DZ111" s="44"/>
      <c r="EA111" s="44"/>
      <c r="EB111" s="44"/>
      <c r="EC111" s="44"/>
      <c r="ED111" s="44"/>
      <c r="EE111" s="44"/>
      <c r="EF111" s="44"/>
      <c r="EG111" s="44"/>
      <c r="EH111" s="44"/>
      <c r="EI111" s="44"/>
      <c r="EJ111" s="44"/>
      <c r="EK111" s="44"/>
      <c r="EL111" s="44"/>
      <c r="EM111" s="44"/>
      <c r="EN111" s="44"/>
      <c r="EO111" s="44"/>
      <c r="EP111" s="44"/>
      <c r="EQ111" s="44"/>
      <c r="ER111" s="44"/>
      <c r="ES111" s="44"/>
      <c r="ET111" s="44"/>
      <c r="EU111" s="44"/>
      <c r="EV111" s="44"/>
      <c r="EW111" s="44"/>
      <c r="EX111" s="44"/>
      <c r="EY111" s="44"/>
      <c r="EZ111" s="44"/>
      <c r="FA111" s="44"/>
      <c r="FB111" s="44"/>
      <c r="FC111" s="44"/>
      <c r="FD111" s="44"/>
      <c r="FE111" s="44"/>
      <c r="FF111" s="44"/>
      <c r="FG111" s="44"/>
      <c r="FH111" s="44"/>
      <c r="FI111" s="44"/>
      <c r="FJ111" s="44"/>
      <c r="FK111" s="44"/>
      <c r="FL111" s="44"/>
      <c r="FM111" s="44"/>
      <c r="FN111" s="44"/>
      <c r="FO111" s="44"/>
      <c r="FP111" s="44"/>
      <c r="FQ111" s="44"/>
      <c r="FR111" s="44"/>
      <c r="FS111" s="44"/>
      <c r="FT111" s="44"/>
      <c r="FU111" s="44"/>
      <c r="FV111" s="44"/>
      <c r="FW111" s="44"/>
      <c r="FX111" s="44"/>
      <c r="FY111" s="44"/>
      <c r="FZ111" s="44"/>
      <c r="GA111" s="44"/>
      <c r="GB111" s="44"/>
      <c r="GC111" s="44"/>
      <c r="GD111" s="44"/>
      <c r="GE111" s="44"/>
      <c r="GF111" s="44"/>
    </row>
    <row r="112" spans="1:188" s="724" customFormat="1" ht="15" customHeight="1">
      <c r="A112" s="65"/>
      <c r="B112" s="65"/>
      <c r="C112" s="65"/>
      <c r="D112" s="65"/>
      <c r="E112" s="65"/>
      <c r="F112" s="65"/>
      <c r="G112" s="65"/>
      <c r="H112" s="65"/>
      <c r="I112" s="704"/>
      <c r="J112" s="704"/>
      <c r="K112"/>
      <c r="L112"/>
      <c r="M112"/>
      <c r="N112"/>
      <c r="O112"/>
      <c r="P112"/>
      <c r="Q112" s="65"/>
      <c r="R112" s="65"/>
      <c r="S112" s="44"/>
      <c r="T112" s="44"/>
      <c r="U112" s="65"/>
      <c r="V112" s="44"/>
      <c r="Y112" s="44"/>
      <c r="Z112" s="44"/>
      <c r="AA112" s="44"/>
      <c r="AB112" s="44"/>
      <c r="AC112" s="44"/>
      <c r="AD112" s="44"/>
      <c r="AE112" s="44"/>
      <c r="AF112" s="44"/>
      <c r="AG112" s="44"/>
      <c r="AH112" s="44"/>
      <c r="AI112" s="44"/>
      <c r="AJ112" s="44"/>
      <c r="AK112" s="44"/>
      <c r="AL112" s="44"/>
      <c r="AM112" s="44"/>
      <c r="AN112" s="44"/>
      <c r="AO112"/>
      <c r="AP112"/>
      <c r="AQ112"/>
      <c r="AR112" s="748"/>
      <c r="AU112" s="726"/>
      <c r="AV112" s="44"/>
      <c r="AW112" s="44"/>
      <c r="AX112" s="52"/>
      <c r="AY112" s="52"/>
      <c r="AZ112" s="52"/>
      <c r="BA112" s="52"/>
      <c r="BB112" s="890"/>
      <c r="BC112" s="894"/>
      <c r="BD112" s="44"/>
      <c r="BE112" s="44"/>
      <c r="BF112" s="44"/>
      <c r="BH112" s="44"/>
      <c r="BI112" s="44"/>
      <c r="BJ112" s="44"/>
      <c r="BK112" s="44"/>
      <c r="BL112" s="44"/>
      <c r="BM112" s="44"/>
      <c r="BN112" s="44"/>
      <c r="BO112" s="44"/>
      <c r="BP112" s="44"/>
      <c r="BQ112" s="44"/>
      <c r="BR112" s="44"/>
      <c r="BS112" s="44"/>
      <c r="BT112" s="44"/>
      <c r="CC112" s="44"/>
      <c r="CD112" s="44"/>
      <c r="CE112" s="44"/>
      <c r="CF112" s="44"/>
      <c r="CN112" s="52"/>
      <c r="CO112" s="52"/>
      <c r="CP112" s="52"/>
      <c r="CQ112" s="52"/>
      <c r="CR112" s="52"/>
      <c r="CS112" s="44"/>
      <c r="CT112" s="44"/>
      <c r="CU112" s="44"/>
      <c r="CV112" s="44"/>
      <c r="CW112" s="44"/>
      <c r="CX112" s="44"/>
      <c r="CY112" s="704"/>
      <c r="CZ112" s="704"/>
      <c r="DA112" s="44"/>
      <c r="DB112" s="44"/>
      <c r="DC112" s="44"/>
      <c r="DD112" s="44"/>
      <c r="DE112" s="44"/>
      <c r="DF112" s="44"/>
      <c r="DG112" s="44"/>
      <c r="DH112" s="44"/>
      <c r="DI112" s="44"/>
      <c r="DJ112" s="44"/>
      <c r="DK112" s="44"/>
      <c r="DL112" s="44"/>
      <c r="DM112" s="44"/>
      <c r="DN112" s="44"/>
      <c r="DO112" s="44"/>
      <c r="DP112" s="44"/>
      <c r="DQ112" s="44"/>
      <c r="DR112" s="44"/>
      <c r="DS112" s="44"/>
      <c r="DT112" s="44"/>
      <c r="DU112" s="44"/>
      <c r="DV112" s="44"/>
      <c r="DW112" s="44"/>
      <c r="DX112" s="44"/>
      <c r="DY112" s="44"/>
      <c r="DZ112" s="44"/>
      <c r="EA112" s="44"/>
      <c r="EB112" s="44"/>
      <c r="EC112" s="44"/>
      <c r="ED112" s="44"/>
      <c r="EE112" s="44"/>
      <c r="EF112" s="44"/>
      <c r="EG112" s="44"/>
      <c r="EH112" s="44"/>
      <c r="EI112" s="44"/>
      <c r="EJ112" s="44"/>
      <c r="EK112" s="44"/>
      <c r="EL112" s="44"/>
      <c r="EM112" s="44"/>
      <c r="EN112" s="44"/>
      <c r="EO112" s="44"/>
      <c r="EP112" s="44"/>
      <c r="EQ112" s="44"/>
      <c r="ER112" s="44"/>
      <c r="ES112" s="44"/>
      <c r="ET112" s="44"/>
      <c r="EU112" s="44"/>
      <c r="EV112" s="44"/>
      <c r="EW112" s="44"/>
      <c r="EX112" s="44"/>
      <c r="EY112" s="44"/>
      <c r="EZ112" s="44"/>
      <c r="FA112" s="44"/>
      <c r="FB112" s="44"/>
      <c r="FC112" s="44"/>
      <c r="FD112" s="44"/>
      <c r="FE112" s="44"/>
      <c r="FF112" s="44"/>
      <c r="FG112" s="44"/>
      <c r="FH112" s="44"/>
      <c r="FI112" s="44"/>
      <c r="FJ112" s="44"/>
      <c r="FK112" s="44"/>
      <c r="FL112" s="44"/>
      <c r="FM112" s="44"/>
      <c r="FN112" s="44"/>
      <c r="FO112" s="44"/>
      <c r="FP112" s="44"/>
      <c r="FQ112" s="44"/>
      <c r="FR112" s="44"/>
      <c r="FS112" s="44"/>
      <c r="FT112" s="44"/>
      <c r="FU112" s="44"/>
      <c r="FV112" s="44"/>
      <c r="FW112" s="44"/>
      <c r="FX112" s="44"/>
      <c r="FY112" s="44"/>
      <c r="FZ112" s="44"/>
      <c r="GA112" s="44"/>
      <c r="GB112" s="44"/>
      <c r="GC112" s="44"/>
      <c r="GD112" s="44"/>
      <c r="GE112" s="44"/>
      <c r="GF112" s="44"/>
    </row>
    <row r="113" spans="1:196" s="724" customFormat="1" ht="15" customHeight="1">
      <c r="A113" s="65"/>
      <c r="C113" s="65"/>
      <c r="D113" s="65"/>
      <c r="E113" s="65"/>
      <c r="F113" s="65"/>
      <c r="G113" s="65"/>
      <c r="H113" s="65"/>
      <c r="K113"/>
      <c r="L113"/>
      <c r="M113"/>
      <c r="N113"/>
      <c r="O113"/>
      <c r="P113"/>
      <c r="Q113"/>
      <c r="R113"/>
      <c r="S113" s="65"/>
      <c r="T113" s="65"/>
      <c r="U113" s="65"/>
      <c r="V113" s="44"/>
      <c r="W113"/>
      <c r="X113"/>
      <c r="Y113" s="44"/>
      <c r="Z113" s="44"/>
      <c r="AA113" s="44"/>
      <c r="AB113" s="44"/>
      <c r="AC113" s="44"/>
      <c r="AD113" s="44"/>
      <c r="AE113" s="44"/>
      <c r="AF113" s="44"/>
      <c r="AG113" s="44"/>
      <c r="AH113" s="44"/>
      <c r="AI113" s="44"/>
      <c r="AJ113" s="44"/>
      <c r="AK113" s="44"/>
      <c r="AL113" s="44"/>
      <c r="AM113" s="44"/>
      <c r="AN113" s="44"/>
      <c r="AO113"/>
      <c r="AP113"/>
      <c r="AQ113" s="895"/>
      <c r="AV113" s="44"/>
      <c r="AW113" s="44"/>
      <c r="AX113" s="52"/>
      <c r="AY113" s="52"/>
      <c r="AZ113" s="52"/>
      <c r="BA113" s="52"/>
      <c r="BB113" s="890"/>
      <c r="BC113" s="894"/>
      <c r="BD113" s="44"/>
      <c r="BE113" s="44"/>
      <c r="BF113" s="44"/>
      <c r="BH113" s="44"/>
      <c r="BI113" s="44"/>
      <c r="BJ113" s="44"/>
      <c r="BK113" s="44"/>
      <c r="BL113" s="44"/>
      <c r="BM113" s="44"/>
      <c r="BN113" s="44"/>
      <c r="BO113" s="44"/>
      <c r="BP113" s="44"/>
      <c r="BQ113" s="44"/>
      <c r="BR113" s="44"/>
      <c r="BS113" s="44"/>
      <c r="BT113" s="44"/>
      <c r="CC113" s="44"/>
      <c r="CD113" s="44"/>
      <c r="CH113" s="44"/>
      <c r="CI113" s="44"/>
      <c r="CJ113" s="44"/>
      <c r="CK113" s="52"/>
      <c r="CL113" s="52"/>
      <c r="CN113" s="52"/>
      <c r="CO113" s="52"/>
      <c r="CP113" s="52"/>
      <c r="CQ113" s="52"/>
      <c r="CR113" s="52"/>
      <c r="CS113" s="44"/>
      <c r="CT113" s="44"/>
      <c r="CU113" s="44"/>
      <c r="CV113" s="44"/>
      <c r="CW113" s="44"/>
      <c r="CX113" s="44"/>
      <c r="CY113" s="704"/>
      <c r="CZ113" s="704"/>
      <c r="DA113" s="44"/>
      <c r="DB113" s="44"/>
      <c r="DC113" s="44"/>
      <c r="DD113" s="44"/>
      <c r="DE113" s="44"/>
      <c r="DF113" s="44"/>
      <c r="DG113" s="44"/>
      <c r="DH113" s="44"/>
      <c r="DI113" s="44"/>
      <c r="DJ113" s="44"/>
      <c r="DK113" s="44"/>
      <c r="DL113" s="44"/>
      <c r="DM113" s="44"/>
      <c r="DN113" s="44"/>
      <c r="DO113" s="44"/>
      <c r="DP113" s="44"/>
      <c r="DQ113" s="44"/>
      <c r="DR113" s="44"/>
      <c r="DS113" s="44"/>
      <c r="DT113" s="44"/>
      <c r="DU113" s="44"/>
      <c r="DV113" s="44"/>
      <c r="DW113" s="44"/>
      <c r="DX113" s="44"/>
      <c r="DY113" s="44"/>
      <c r="DZ113" s="44"/>
      <c r="EA113" s="44"/>
      <c r="EB113" s="44"/>
      <c r="EC113" s="44"/>
      <c r="ED113" s="44"/>
      <c r="EE113" s="44"/>
      <c r="EF113" s="44"/>
      <c r="EG113" s="44"/>
      <c r="EH113" s="44"/>
      <c r="EI113" s="44"/>
      <c r="EJ113" s="44"/>
      <c r="EK113" s="44"/>
      <c r="EL113" s="44"/>
      <c r="EM113" s="44"/>
      <c r="EN113" s="44"/>
      <c r="EO113" s="44"/>
      <c r="EP113" s="44"/>
      <c r="EQ113" s="44"/>
      <c r="ER113" s="44"/>
      <c r="ES113" s="44"/>
      <c r="ET113" s="44"/>
      <c r="EU113" s="44"/>
      <c r="EV113" s="44"/>
      <c r="EW113" s="44"/>
      <c r="EX113" s="44"/>
      <c r="EY113" s="44"/>
      <c r="EZ113" s="44"/>
      <c r="FA113" s="44"/>
      <c r="FB113" s="44"/>
      <c r="FC113" s="44"/>
      <c r="FD113" s="44"/>
      <c r="FE113" s="44"/>
      <c r="FF113" s="44"/>
      <c r="FG113" s="44"/>
      <c r="FH113" s="44"/>
      <c r="FI113" s="44"/>
      <c r="FJ113" s="44"/>
      <c r="FK113" s="44"/>
      <c r="FL113" s="44"/>
      <c r="FM113" s="44"/>
      <c r="FN113" s="44"/>
      <c r="FO113" s="44"/>
      <c r="FP113" s="44"/>
      <c r="FQ113" s="44"/>
      <c r="FR113" s="44"/>
      <c r="FS113" s="44"/>
      <c r="FT113" s="44"/>
      <c r="FU113" s="44"/>
      <c r="FV113" s="44"/>
      <c r="FW113" s="44"/>
      <c r="FX113" s="44"/>
      <c r="FY113" s="44"/>
      <c r="FZ113" s="44"/>
      <c r="GA113" s="44"/>
      <c r="GB113" s="44"/>
      <c r="GC113" s="44"/>
      <c r="GD113" s="44"/>
      <c r="GE113" s="44"/>
      <c r="GF113" s="44"/>
    </row>
    <row r="114" spans="1:196" s="724" customFormat="1" ht="15" customHeight="1">
      <c r="A114" s="65"/>
      <c r="C114" s="725"/>
      <c r="E114" s="65"/>
      <c r="F114" s="65"/>
      <c r="G114" s="65"/>
      <c r="K114"/>
      <c r="L114"/>
      <c r="M114"/>
      <c r="N114"/>
      <c r="O114"/>
      <c r="P114"/>
      <c r="Q114"/>
      <c r="R114"/>
      <c r="S114"/>
      <c r="T114"/>
      <c r="U114" s="65"/>
      <c r="V114" s="44"/>
      <c r="W114" s="73"/>
      <c r="X114" s="73"/>
      <c r="Y114" s="44"/>
      <c r="Z114" s="44"/>
      <c r="AA114" s="44"/>
      <c r="AB114" s="44"/>
      <c r="AC114" s="44"/>
      <c r="AD114" s="44"/>
      <c r="AE114" s="44"/>
      <c r="AF114" s="44"/>
      <c r="AK114" s="44"/>
      <c r="AL114" s="44"/>
      <c r="AM114" s="44"/>
      <c r="AN114" s="44"/>
      <c r="AO114"/>
      <c r="AP114"/>
      <c r="AQ114" s="895"/>
      <c r="AU114" s="726"/>
      <c r="AV114" s="44"/>
      <c r="AW114" s="44"/>
      <c r="AX114" s="52"/>
      <c r="AY114" s="52"/>
      <c r="AZ114" s="52"/>
      <c r="BA114" s="52"/>
      <c r="BB114" s="890"/>
      <c r="BC114" s="894"/>
      <c r="BD114" s="44"/>
      <c r="BF114" s="44"/>
      <c r="BH114" s="44"/>
      <c r="BI114" s="44"/>
      <c r="BJ114" s="44"/>
      <c r="BK114" s="44"/>
      <c r="BL114" s="44"/>
      <c r="BM114" s="44"/>
      <c r="BN114" s="44"/>
      <c r="BO114" s="44"/>
      <c r="BP114" s="44"/>
      <c r="BQ114" s="44"/>
      <c r="BR114" s="44"/>
      <c r="BS114" s="44"/>
      <c r="BT114" s="44"/>
      <c r="CC114" s="44"/>
      <c r="CD114" s="44"/>
      <c r="CH114" s="44"/>
      <c r="CI114" s="44"/>
      <c r="CJ114" s="44"/>
      <c r="CK114" s="52"/>
      <c r="CL114" s="52"/>
      <c r="CM114" s="52"/>
      <c r="CN114" s="52"/>
      <c r="CO114" s="52"/>
      <c r="CP114" s="52"/>
      <c r="CQ114" s="52"/>
      <c r="CR114" s="52"/>
      <c r="CS114" s="44"/>
      <c r="CT114" s="44"/>
      <c r="CU114" s="44"/>
      <c r="CV114" s="44"/>
      <c r="CW114" s="44"/>
      <c r="CX114" s="44"/>
      <c r="CY114" s="704"/>
      <c r="CZ114" s="704"/>
      <c r="DA114" s="44"/>
      <c r="DB114" s="44"/>
      <c r="DC114" s="44"/>
      <c r="DD114" s="44"/>
      <c r="DE114" s="44"/>
      <c r="DF114" s="44"/>
      <c r="DG114" s="44"/>
      <c r="DH114" s="44"/>
      <c r="DI114" s="44"/>
      <c r="DJ114" s="44"/>
      <c r="DK114" s="44"/>
      <c r="DL114" s="44"/>
      <c r="DM114" s="44"/>
      <c r="DN114" s="44"/>
      <c r="DO114" s="44"/>
      <c r="DP114" s="44"/>
      <c r="DQ114" s="44"/>
      <c r="DR114" s="44"/>
      <c r="DS114" s="44"/>
      <c r="DT114" s="44"/>
      <c r="DU114" s="44"/>
      <c r="DV114" s="44"/>
      <c r="DW114" s="44"/>
      <c r="DX114" s="44"/>
      <c r="DY114" s="44"/>
      <c r="DZ114" s="44"/>
      <c r="EA114" s="44"/>
      <c r="EB114" s="44"/>
      <c r="EC114" s="44"/>
      <c r="ED114" s="44"/>
      <c r="EE114" s="44"/>
      <c r="EF114" s="44"/>
      <c r="EG114" s="44"/>
      <c r="EH114" s="44"/>
      <c r="EI114" s="44"/>
      <c r="EJ114" s="44"/>
      <c r="EK114" s="44"/>
      <c r="EL114" s="44"/>
      <c r="EM114" s="44"/>
      <c r="EN114" s="44"/>
      <c r="EO114" s="44"/>
      <c r="EP114" s="44"/>
      <c r="EQ114" s="44"/>
      <c r="ER114" s="44"/>
      <c r="ES114" s="44"/>
      <c r="ET114" s="44"/>
      <c r="EU114" s="44"/>
      <c r="EV114" s="44"/>
      <c r="EW114" s="44"/>
      <c r="EX114" s="44"/>
      <c r="EY114" s="44"/>
      <c r="EZ114" s="44"/>
      <c r="FA114" s="44"/>
      <c r="FB114" s="44"/>
      <c r="FC114" s="44"/>
      <c r="FD114" s="44"/>
      <c r="FE114" s="44"/>
      <c r="FF114" s="44"/>
      <c r="FG114" s="44"/>
      <c r="FH114" s="44"/>
      <c r="FI114" s="44"/>
      <c r="FJ114" s="44"/>
      <c r="FK114" s="44"/>
      <c r="FL114" s="44"/>
      <c r="FM114" s="44"/>
      <c r="FN114" s="44"/>
      <c r="FO114" s="44"/>
      <c r="FP114" s="44"/>
      <c r="FQ114" s="44"/>
      <c r="FR114" s="44"/>
      <c r="FS114" s="44"/>
      <c r="FT114" s="44"/>
      <c r="FU114" s="44"/>
      <c r="FV114" s="44"/>
      <c r="FW114" s="44"/>
      <c r="FX114" s="44"/>
      <c r="FY114" s="44"/>
      <c r="FZ114" s="44"/>
      <c r="GA114" s="44"/>
      <c r="GB114" s="44"/>
      <c r="GC114" s="44"/>
      <c r="GD114" s="44"/>
      <c r="GE114" s="44"/>
      <c r="GF114" s="44"/>
    </row>
    <row r="115" spans="1:196" s="724" customFormat="1" ht="15" customHeight="1">
      <c r="A115" s="65"/>
      <c r="C115" s="725"/>
      <c r="K115" s="726"/>
      <c r="S115"/>
      <c r="T115"/>
      <c r="V115" s="44"/>
      <c r="W115" s="355"/>
      <c r="X115" s="193"/>
      <c r="Y115" s="44"/>
      <c r="Z115" s="44"/>
      <c r="AA115" s="44"/>
      <c r="AB115" s="44"/>
      <c r="AC115" s="44"/>
      <c r="AD115" s="44"/>
      <c r="AE115" s="44"/>
      <c r="AF115" s="44"/>
      <c r="AK115" s="44"/>
      <c r="AL115" s="44"/>
      <c r="AM115" s="44"/>
      <c r="AN115" s="44"/>
      <c r="AO115" s="895"/>
      <c r="AP115"/>
      <c r="AQ115" s="895"/>
      <c r="AU115" s="726"/>
      <c r="AV115" s="44"/>
      <c r="AW115" s="44"/>
      <c r="AX115" s="52"/>
      <c r="AY115" s="52"/>
      <c r="AZ115" s="52"/>
      <c r="BA115" s="52"/>
      <c r="BB115" s="890"/>
      <c r="BC115" s="894"/>
      <c r="BD115" s="44"/>
      <c r="BF115" s="44"/>
      <c r="BH115" s="44"/>
      <c r="BI115" s="44"/>
      <c r="BJ115" s="44"/>
      <c r="BK115" s="44"/>
      <c r="BL115" s="44"/>
      <c r="BM115" s="44"/>
      <c r="BN115" s="44"/>
      <c r="BO115" s="44"/>
      <c r="BP115" s="44"/>
      <c r="BQ115" s="44"/>
      <c r="BR115" s="44"/>
      <c r="BS115" s="44"/>
      <c r="BT115" s="44"/>
      <c r="CC115" s="44"/>
      <c r="CD115" s="44"/>
      <c r="CG115" s="44"/>
      <c r="CH115" s="44"/>
      <c r="CI115" s="44"/>
      <c r="CJ115" s="44"/>
      <c r="CK115" s="52"/>
      <c r="CL115" s="52"/>
      <c r="CM115" s="52"/>
      <c r="CN115" s="52"/>
      <c r="CO115" s="52"/>
      <c r="CP115" s="52"/>
      <c r="CQ115" s="52"/>
      <c r="CR115" s="52"/>
      <c r="CS115" s="44"/>
      <c r="CT115" s="44"/>
      <c r="CU115" s="44"/>
      <c r="CV115" s="44"/>
      <c r="CW115" s="44"/>
      <c r="CX115" s="44"/>
      <c r="CY115" s="704"/>
      <c r="CZ115" s="704"/>
      <c r="DA115" s="44"/>
      <c r="DB115" s="44"/>
      <c r="DC115" s="44"/>
      <c r="DD115" s="44"/>
      <c r="DE115" s="44"/>
      <c r="DF115" s="44"/>
      <c r="DG115" s="44"/>
      <c r="DH115" s="44"/>
      <c r="DI115" s="44"/>
      <c r="DJ115" s="44"/>
      <c r="DK115" s="44"/>
      <c r="DL115" s="44"/>
      <c r="DM115" s="44"/>
      <c r="DN115" s="44"/>
      <c r="DO115" s="44"/>
      <c r="DP115" s="44"/>
      <c r="DQ115" s="44"/>
      <c r="DR115" s="44"/>
      <c r="DS115" s="44"/>
      <c r="DT115" s="44"/>
      <c r="DU115" s="44"/>
      <c r="DV115" s="44"/>
      <c r="DW115" s="44"/>
      <c r="DX115" s="44"/>
      <c r="DY115" s="44"/>
      <c r="DZ115" s="44"/>
      <c r="EA115" s="44"/>
      <c r="EB115" s="44"/>
      <c r="EC115" s="44"/>
      <c r="ED115" s="44"/>
      <c r="EE115" s="44"/>
      <c r="EF115" s="44"/>
      <c r="EG115" s="44"/>
      <c r="EH115" s="44"/>
      <c r="EI115" s="44"/>
      <c r="EJ115" s="44"/>
      <c r="EK115" s="44"/>
      <c r="EL115" s="44"/>
      <c r="EM115" s="44"/>
      <c r="EN115" s="44"/>
      <c r="EO115" s="44"/>
      <c r="EP115" s="44"/>
      <c r="EQ115" s="44"/>
      <c r="ER115" s="44"/>
      <c r="ES115" s="44"/>
      <c r="ET115" s="44"/>
      <c r="EU115" s="44"/>
      <c r="EV115" s="44"/>
      <c r="EW115" s="44"/>
      <c r="EX115" s="44"/>
      <c r="EY115" s="44"/>
      <c r="EZ115" s="44"/>
      <c r="FA115" s="44"/>
      <c r="FB115" s="44"/>
      <c r="FC115" s="44"/>
      <c r="FD115" s="44"/>
      <c r="FE115" s="44"/>
      <c r="FF115" s="44"/>
      <c r="FG115" s="44"/>
      <c r="FH115" s="44"/>
      <c r="FI115" s="44"/>
      <c r="FJ115" s="44"/>
      <c r="FK115" s="44"/>
      <c r="FL115" s="44"/>
      <c r="FM115" s="44"/>
      <c r="FN115" s="44"/>
      <c r="FO115" s="44"/>
      <c r="FP115" s="44"/>
      <c r="FQ115" s="44"/>
      <c r="FR115" s="44"/>
      <c r="FS115" s="44"/>
      <c r="FT115" s="44"/>
      <c r="FU115" s="44"/>
      <c r="FV115" s="44"/>
      <c r="FW115" s="44"/>
      <c r="FX115" s="44"/>
      <c r="FY115" s="44"/>
      <c r="FZ115" s="44"/>
      <c r="GA115" s="44"/>
      <c r="GB115" s="44"/>
      <c r="GC115" s="44"/>
      <c r="GD115" s="44"/>
      <c r="GE115" s="44"/>
      <c r="GF115" s="44"/>
    </row>
    <row r="116" spans="1:196" s="724" customFormat="1" ht="15" customHeight="1">
      <c r="A116" s="723"/>
      <c r="C116" s="725"/>
      <c r="I116" s="704"/>
      <c r="J116" s="704"/>
      <c r="K116" s="726"/>
      <c r="W116" s="355"/>
      <c r="X116" s="193"/>
      <c r="AA116" s="44"/>
      <c r="AB116" s="44"/>
      <c r="AC116" s="44"/>
      <c r="AD116" s="44"/>
      <c r="AE116" s="44"/>
      <c r="AF116" s="44"/>
      <c r="AK116" s="44"/>
      <c r="AL116" s="44"/>
      <c r="AM116" s="44"/>
      <c r="AN116" s="44"/>
      <c r="AO116" s="895"/>
      <c r="AP116"/>
      <c r="AQ116" s="895"/>
      <c r="AU116" s="726"/>
      <c r="AV116" s="44"/>
      <c r="AW116" s="44"/>
      <c r="AX116" s="52"/>
      <c r="AY116" s="52"/>
      <c r="AZ116" s="52"/>
      <c r="BA116" s="52"/>
      <c r="BB116" s="890"/>
      <c r="BC116" s="894"/>
      <c r="BD116" s="44"/>
      <c r="BF116" s="44"/>
      <c r="BH116" s="44"/>
      <c r="BI116" s="44"/>
      <c r="BJ116" s="44"/>
      <c r="BK116" s="44"/>
      <c r="BL116" s="44"/>
      <c r="BM116" s="44"/>
      <c r="BN116" s="44"/>
      <c r="BO116" s="44"/>
      <c r="BP116" s="44"/>
      <c r="BQ116" s="44"/>
      <c r="BR116" s="44"/>
      <c r="BS116" s="44"/>
      <c r="BT116" s="44"/>
      <c r="CC116" s="44"/>
      <c r="CD116" s="44"/>
      <c r="CE116" s="44"/>
      <c r="CF116" s="44"/>
      <c r="CG116" s="44"/>
      <c r="CH116" s="44"/>
      <c r="CI116" s="44"/>
      <c r="CJ116" s="44"/>
      <c r="CK116" s="52"/>
      <c r="CL116" s="52"/>
      <c r="CM116" s="52"/>
      <c r="CN116" s="52"/>
      <c r="CO116" s="52"/>
      <c r="CP116" s="52"/>
      <c r="CQ116" s="52"/>
      <c r="CR116" s="52"/>
      <c r="CS116" s="44"/>
      <c r="CT116" s="44"/>
      <c r="CU116" s="44"/>
      <c r="CV116" s="44"/>
      <c r="CW116" s="44"/>
      <c r="CX116" s="44"/>
      <c r="CY116" s="704"/>
      <c r="CZ116" s="704"/>
      <c r="DA116" s="44"/>
      <c r="DB116" s="44"/>
      <c r="DC116" s="44"/>
      <c r="DD116" s="44"/>
      <c r="DE116" s="44"/>
      <c r="DF116" s="44"/>
      <c r="DG116" s="44"/>
      <c r="DH116" s="44"/>
      <c r="DI116" s="44"/>
      <c r="DJ116" s="44"/>
      <c r="DK116" s="44"/>
      <c r="DL116" s="44"/>
      <c r="DM116" s="44"/>
      <c r="DN116" s="44"/>
      <c r="DO116" s="44"/>
      <c r="DP116" s="44"/>
      <c r="DQ116" s="44"/>
      <c r="DR116" s="44"/>
      <c r="DS116" s="44"/>
      <c r="DT116" s="44"/>
      <c r="DU116" s="44"/>
      <c r="DV116" s="44"/>
      <c r="DW116" s="44"/>
      <c r="DX116" s="44"/>
      <c r="DY116" s="44"/>
      <c r="DZ116" s="44"/>
      <c r="EA116" s="44"/>
      <c r="EB116" s="44"/>
      <c r="EC116" s="44"/>
      <c r="ED116" s="44"/>
      <c r="EE116" s="44"/>
      <c r="EF116" s="44"/>
      <c r="EG116" s="44"/>
      <c r="EH116" s="44"/>
      <c r="EI116" s="44"/>
      <c r="EJ116" s="44"/>
      <c r="EK116" s="44"/>
      <c r="EL116" s="44"/>
      <c r="EM116" s="44"/>
      <c r="EN116" s="44"/>
      <c r="EO116" s="44"/>
      <c r="EP116" s="44"/>
      <c r="EQ116" s="44"/>
      <c r="ER116" s="44"/>
      <c r="ES116" s="44"/>
      <c r="ET116" s="44"/>
      <c r="EU116" s="44"/>
      <c r="EV116" s="44"/>
      <c r="EW116" s="44"/>
      <c r="EX116" s="44"/>
      <c r="EY116" s="44"/>
      <c r="EZ116" s="44"/>
      <c r="FA116" s="44"/>
      <c r="FB116" s="44"/>
      <c r="FC116" s="44"/>
      <c r="FD116" s="44"/>
      <c r="FE116" s="44"/>
      <c r="FF116" s="44"/>
      <c r="FG116" s="44"/>
      <c r="FH116" s="44"/>
      <c r="FI116" s="44"/>
      <c r="FJ116" s="44"/>
      <c r="FK116" s="44"/>
      <c r="FL116" s="44"/>
      <c r="FM116" s="44"/>
      <c r="FN116" s="44"/>
      <c r="FO116" s="44"/>
      <c r="FP116" s="44"/>
      <c r="FQ116" s="44"/>
      <c r="FR116" s="44"/>
      <c r="FS116" s="44"/>
      <c r="FT116" s="44"/>
      <c r="FU116" s="44"/>
      <c r="FV116" s="44"/>
      <c r="FW116" s="44"/>
      <c r="FX116" s="44"/>
      <c r="FY116" s="44"/>
      <c r="FZ116" s="44"/>
      <c r="GA116" s="44"/>
      <c r="GB116" s="44"/>
      <c r="GC116" s="44"/>
      <c r="GD116" s="44"/>
      <c r="GE116" s="44"/>
      <c r="GF116" s="44"/>
      <c r="GG116" s="44"/>
      <c r="GH116" s="44"/>
      <c r="GI116" s="44"/>
      <c r="GJ116" s="44"/>
    </row>
    <row r="117" spans="1:196" s="724" customFormat="1" ht="15" customHeight="1">
      <c r="A117" s="723"/>
      <c r="C117" s="725"/>
      <c r="I117" s="704"/>
      <c r="J117" s="704"/>
      <c r="K117" s="726"/>
      <c r="W117" s="355"/>
      <c r="X117" s="193"/>
      <c r="AD117" s="44"/>
      <c r="AE117" s="44"/>
      <c r="AF117" s="44"/>
      <c r="AG117" s="44"/>
      <c r="AH117" s="44"/>
      <c r="AI117" s="44"/>
      <c r="AJ117" s="44"/>
      <c r="AK117" s="44"/>
      <c r="AL117" s="44"/>
      <c r="AM117" s="44"/>
      <c r="AN117" s="44"/>
      <c r="AO117" s="895"/>
      <c r="AP117"/>
      <c r="AQ117" s="895"/>
      <c r="AU117" s="726"/>
      <c r="AV117" s="44"/>
      <c r="AW117" s="44"/>
      <c r="AX117" s="52"/>
      <c r="AY117" s="52"/>
      <c r="AZ117" s="52"/>
      <c r="BA117" s="52"/>
      <c r="BB117" s="890"/>
      <c r="BC117" s="894"/>
      <c r="BD117" s="44"/>
      <c r="BF117" s="44"/>
      <c r="BI117" s="44"/>
      <c r="BJ117" s="44"/>
      <c r="BK117" s="44"/>
      <c r="BL117" s="44"/>
      <c r="BM117" s="44"/>
      <c r="BN117" s="44"/>
      <c r="BO117" s="44"/>
      <c r="BP117" s="44"/>
      <c r="BQ117" s="44"/>
      <c r="BR117" s="44"/>
      <c r="BS117" s="44"/>
      <c r="BT117" s="44"/>
      <c r="CC117" s="44"/>
      <c r="CD117" s="44"/>
      <c r="CE117" s="44"/>
      <c r="CF117" s="44"/>
      <c r="CG117" s="44"/>
      <c r="CH117" s="44"/>
      <c r="CI117" s="44"/>
      <c r="CJ117" s="44"/>
      <c r="CK117" s="52"/>
      <c r="CL117" s="52"/>
      <c r="CM117" s="52"/>
      <c r="CN117" s="52"/>
      <c r="CO117" s="52"/>
      <c r="CP117" s="52"/>
      <c r="CQ117" s="52"/>
      <c r="CR117" s="52"/>
      <c r="CS117" s="44"/>
      <c r="CT117" s="44"/>
      <c r="CU117" s="44"/>
      <c r="CV117" s="44"/>
      <c r="CW117" s="44"/>
      <c r="CX117" s="44"/>
      <c r="CY117" s="704"/>
      <c r="CZ117" s="704"/>
      <c r="DA117" s="44"/>
      <c r="DB117" s="44"/>
      <c r="DC117" s="44"/>
      <c r="DD117" s="44"/>
      <c r="DE117" s="44"/>
      <c r="DF117" s="44"/>
      <c r="DG117" s="44"/>
      <c r="DH117" s="44"/>
      <c r="DI117" s="44"/>
      <c r="DJ117" s="44"/>
      <c r="DK117" s="44"/>
      <c r="DL117" s="44"/>
      <c r="DM117" s="44"/>
      <c r="DN117" s="44"/>
      <c r="DO117" s="44"/>
      <c r="DP117" s="44"/>
      <c r="DQ117" s="44"/>
      <c r="DR117" s="44"/>
      <c r="DS117" s="44"/>
      <c r="DT117" s="44"/>
      <c r="DU117" s="44"/>
      <c r="DV117" s="44"/>
      <c r="DW117" s="44"/>
      <c r="DX117" s="44"/>
      <c r="DY117" s="44"/>
      <c r="DZ117" s="44"/>
      <c r="EA117" s="44"/>
      <c r="EB117" s="44"/>
      <c r="EC117" s="44"/>
      <c r="ED117" s="44"/>
      <c r="EE117" s="44"/>
      <c r="EF117" s="44"/>
      <c r="EG117" s="44"/>
      <c r="EH117" s="44"/>
      <c r="EI117" s="44"/>
      <c r="EJ117" s="44"/>
      <c r="EK117" s="44"/>
      <c r="EL117" s="44"/>
      <c r="EM117" s="44"/>
      <c r="EN117" s="44"/>
      <c r="EO117" s="44"/>
      <c r="EP117" s="44"/>
      <c r="EQ117" s="44"/>
      <c r="ER117" s="44"/>
      <c r="ES117" s="44"/>
      <c r="ET117" s="44"/>
      <c r="EU117" s="44"/>
      <c r="EV117" s="44"/>
      <c r="EW117" s="44"/>
      <c r="EX117" s="44"/>
      <c r="EY117" s="44"/>
      <c r="EZ117" s="44"/>
      <c r="FA117" s="44"/>
      <c r="FB117" s="44"/>
      <c r="FC117" s="44"/>
      <c r="FD117" s="44"/>
      <c r="FE117" s="44"/>
      <c r="FF117" s="44"/>
      <c r="FG117" s="44"/>
      <c r="FH117" s="44"/>
      <c r="FI117" s="44"/>
      <c r="FJ117" s="44"/>
      <c r="FK117" s="44"/>
      <c r="FL117" s="44"/>
      <c r="FM117" s="44"/>
      <c r="FN117" s="44"/>
      <c r="FO117" s="44"/>
      <c r="FP117" s="44"/>
      <c r="FQ117" s="44"/>
      <c r="FR117" s="44"/>
      <c r="FS117" s="44"/>
      <c r="FT117" s="44"/>
      <c r="FU117" s="44"/>
      <c r="FV117" s="44"/>
      <c r="FW117" s="44"/>
      <c r="FX117" s="44"/>
      <c r="FY117" s="44"/>
      <c r="FZ117" s="44"/>
      <c r="GA117" s="44"/>
      <c r="GB117" s="44"/>
      <c r="GC117" s="44"/>
      <c r="GD117" s="44"/>
      <c r="GE117" s="44"/>
      <c r="GF117" s="44"/>
      <c r="GG117" s="44"/>
      <c r="GH117" s="44"/>
      <c r="GI117" s="44"/>
      <c r="GJ117" s="44"/>
      <c r="GK117" s="44"/>
      <c r="GL117" s="44"/>
      <c r="GM117" s="44"/>
      <c r="GN117" s="44"/>
    </row>
    <row r="118" spans="1:196" s="724" customFormat="1" ht="15" customHeight="1">
      <c r="A118" s="723"/>
      <c r="C118" s="725"/>
      <c r="I118" s="704"/>
      <c r="J118" s="704"/>
      <c r="K118" s="726"/>
      <c r="W118" s="278"/>
      <c r="X118" s="278"/>
      <c r="AE118" s="44"/>
      <c r="AF118" s="44"/>
      <c r="AG118" s="44"/>
      <c r="AH118" s="44"/>
      <c r="AI118" s="44"/>
      <c r="AJ118" s="44"/>
      <c r="AO118" s="895"/>
      <c r="AP118" s="704"/>
      <c r="AQ118" s="895"/>
      <c r="AR118" s="704"/>
      <c r="AS118" s="704"/>
      <c r="AT118" s="704"/>
      <c r="AU118" s="704"/>
      <c r="AV118" s="44"/>
      <c r="AW118" s="44"/>
      <c r="AX118" s="52"/>
      <c r="AY118" s="52"/>
      <c r="AZ118" s="52"/>
      <c r="BA118" s="52"/>
      <c r="BB118" s="890"/>
      <c r="BC118" s="894"/>
      <c r="BD118" s="44"/>
      <c r="BF118" s="44"/>
      <c r="BI118" s="44"/>
      <c r="BJ118" s="44"/>
      <c r="BK118" s="44"/>
      <c r="BL118" s="44"/>
      <c r="BM118" s="44"/>
      <c r="BN118" s="44"/>
      <c r="BO118" s="44"/>
      <c r="BP118" s="44"/>
      <c r="BQ118" s="44"/>
      <c r="BR118" s="44"/>
      <c r="BS118" s="44"/>
      <c r="BT118" s="44"/>
      <c r="BU118" s="44"/>
      <c r="BV118" s="44"/>
      <c r="BW118" s="44"/>
      <c r="BX118" s="44"/>
      <c r="BY118" s="44"/>
      <c r="BZ118" s="44"/>
      <c r="CA118" s="44"/>
      <c r="CB118" s="44"/>
      <c r="CC118" s="44"/>
      <c r="CD118" s="44"/>
      <c r="CE118" s="44"/>
      <c r="CF118" s="44"/>
      <c r="CG118" s="44"/>
      <c r="CH118" s="44"/>
      <c r="CI118" s="44"/>
      <c r="CJ118" s="44"/>
      <c r="CK118" s="52"/>
      <c r="CL118" s="52"/>
      <c r="CM118" s="52"/>
      <c r="CN118" s="52"/>
      <c r="CO118" s="52"/>
      <c r="CP118" s="52"/>
      <c r="CQ118" s="52"/>
      <c r="CR118" s="52"/>
      <c r="CS118" s="44"/>
      <c r="CT118" s="44"/>
      <c r="CU118" s="44"/>
      <c r="CV118" s="44"/>
      <c r="CW118" s="44"/>
      <c r="CX118" s="44"/>
      <c r="CY118" s="704"/>
      <c r="CZ118" s="704"/>
      <c r="DA118" s="44"/>
      <c r="DB118" s="44"/>
      <c r="DC118" s="44"/>
      <c r="DD118" s="44"/>
      <c r="DE118" s="44"/>
      <c r="DF118" s="44"/>
      <c r="DG118" s="44"/>
      <c r="DH118" s="44"/>
      <c r="DI118" s="44"/>
      <c r="DJ118" s="44"/>
      <c r="DK118" s="44"/>
      <c r="DL118" s="44"/>
      <c r="DM118" s="44"/>
      <c r="DN118" s="44"/>
      <c r="DO118" s="44"/>
      <c r="DP118" s="44"/>
      <c r="DQ118" s="44"/>
      <c r="DR118" s="44"/>
      <c r="DS118" s="44"/>
      <c r="DT118" s="44"/>
      <c r="DU118" s="44"/>
      <c r="DV118" s="44"/>
      <c r="DW118" s="44"/>
      <c r="DX118" s="44"/>
      <c r="DY118" s="44"/>
      <c r="DZ118" s="44"/>
      <c r="EA118" s="44"/>
      <c r="EB118" s="44"/>
      <c r="EC118" s="44"/>
      <c r="ED118" s="44"/>
      <c r="EE118" s="44"/>
      <c r="EF118" s="44"/>
      <c r="EG118" s="44"/>
      <c r="EH118" s="44"/>
      <c r="EI118" s="44"/>
      <c r="EJ118" s="44"/>
      <c r="EK118" s="44"/>
      <c r="EL118" s="44"/>
      <c r="EM118" s="44"/>
      <c r="EN118" s="44"/>
      <c r="EO118" s="44"/>
      <c r="EP118" s="44"/>
      <c r="EQ118" s="44"/>
      <c r="ER118" s="44"/>
      <c r="ES118" s="44"/>
      <c r="ET118" s="44"/>
      <c r="EU118" s="44"/>
      <c r="EV118" s="44"/>
      <c r="EW118" s="44"/>
      <c r="EX118" s="44"/>
      <c r="EY118" s="44"/>
      <c r="EZ118" s="44"/>
      <c r="FA118" s="44"/>
      <c r="FB118" s="44"/>
      <c r="FC118" s="44"/>
      <c r="FD118" s="44"/>
      <c r="FE118" s="44"/>
      <c r="FF118" s="44"/>
      <c r="FG118" s="44"/>
      <c r="FH118" s="44"/>
      <c r="FI118" s="44"/>
      <c r="FJ118" s="44"/>
      <c r="FK118" s="44"/>
      <c r="FL118" s="44"/>
      <c r="FM118" s="44"/>
      <c r="FN118" s="44"/>
      <c r="FO118" s="44"/>
      <c r="FP118" s="44"/>
      <c r="FQ118" s="44"/>
      <c r="FR118" s="44"/>
      <c r="FS118" s="44"/>
      <c r="FT118" s="44"/>
      <c r="FU118" s="44"/>
      <c r="FV118" s="44"/>
      <c r="FW118" s="44"/>
      <c r="FX118" s="44"/>
      <c r="FY118" s="44"/>
      <c r="FZ118" s="44"/>
      <c r="GA118" s="44"/>
      <c r="GB118" s="44"/>
      <c r="GC118" s="44"/>
      <c r="GD118" s="44"/>
      <c r="GE118" s="44"/>
      <c r="GF118" s="44"/>
      <c r="GG118" s="44"/>
      <c r="GH118" s="44"/>
      <c r="GI118" s="44"/>
      <c r="GJ118" s="44"/>
      <c r="GK118" s="44"/>
      <c r="GL118" s="44"/>
      <c r="GM118" s="44"/>
      <c r="GN118" s="44"/>
    </row>
    <row r="119" spans="1:196" s="724" customFormat="1" ht="15" customHeight="1">
      <c r="A119" s="723"/>
      <c r="C119" s="725"/>
      <c r="I119" s="704"/>
      <c r="J119" s="704"/>
      <c r="K119" s="726"/>
      <c r="V119" s="44"/>
      <c r="Y119" s="44"/>
      <c r="Z119" s="44"/>
      <c r="AE119" s="44"/>
      <c r="AF119" s="44"/>
      <c r="AG119" s="44"/>
      <c r="AH119" s="44"/>
      <c r="AI119" s="44"/>
      <c r="AJ119" s="44"/>
      <c r="AO119" s="895"/>
      <c r="AP119" s="704"/>
      <c r="AQ119" s="895"/>
      <c r="AR119" s="704"/>
      <c r="AS119" s="704"/>
      <c r="AT119" s="704"/>
      <c r="AU119" s="704"/>
      <c r="AV119" s="44"/>
      <c r="AW119" s="44"/>
      <c r="AX119" s="52"/>
      <c r="AY119" s="52"/>
      <c r="AZ119" s="52"/>
      <c r="BA119" s="52"/>
      <c r="BB119" s="890"/>
      <c r="BC119" s="894"/>
      <c r="BI119" s="44"/>
      <c r="BJ119" s="44"/>
      <c r="BK119" s="44"/>
      <c r="BL119" s="44"/>
      <c r="BM119" s="44"/>
      <c r="BN119" s="44"/>
      <c r="BO119" s="44"/>
      <c r="BP119" s="44"/>
      <c r="BQ119" s="44"/>
      <c r="BR119" s="44"/>
      <c r="BS119" s="44"/>
      <c r="BT119" s="44"/>
      <c r="CB119" s="44"/>
      <c r="CC119" s="44"/>
      <c r="CD119" s="44"/>
      <c r="CE119" s="44"/>
      <c r="CF119" s="44"/>
      <c r="CG119" s="44"/>
      <c r="CH119" s="44"/>
      <c r="CI119" s="44"/>
      <c r="CJ119" s="44"/>
      <c r="CK119" s="52"/>
      <c r="CL119" s="52"/>
      <c r="CM119" s="52"/>
      <c r="CN119" s="52"/>
      <c r="CO119" s="52"/>
      <c r="CP119" s="52"/>
      <c r="CQ119" s="52"/>
      <c r="CR119" s="52"/>
      <c r="CS119" s="44"/>
      <c r="CT119" s="44"/>
      <c r="CU119" s="44"/>
      <c r="CV119" s="44"/>
      <c r="CW119" s="44"/>
      <c r="CX119" s="44"/>
      <c r="CY119" s="704"/>
      <c r="CZ119" s="704"/>
    </row>
    <row r="120" spans="1:196" s="724" customFormat="1" ht="15" customHeight="1">
      <c r="A120" s="723"/>
      <c r="C120" s="725"/>
      <c r="I120" s="704"/>
      <c r="J120" s="704"/>
      <c r="K120" s="726"/>
      <c r="V120" s="44"/>
      <c r="W120" s="73"/>
      <c r="X120" s="73"/>
      <c r="Y120" s="44"/>
      <c r="Z120" s="44"/>
      <c r="AA120" s="44"/>
      <c r="AB120" s="44"/>
      <c r="AC120" s="44"/>
      <c r="AE120" s="44"/>
      <c r="AG120" s="44"/>
      <c r="AH120" s="44"/>
      <c r="AI120" s="44"/>
      <c r="AJ120" s="44"/>
      <c r="AO120" s="895"/>
      <c r="AP120" s="704"/>
      <c r="AQ120" s="895"/>
      <c r="AR120" s="704"/>
      <c r="AS120" s="704"/>
      <c r="AT120" s="704"/>
      <c r="AU120" s="704"/>
      <c r="AV120" s="44"/>
      <c r="AW120" s="44"/>
      <c r="AX120" s="52"/>
      <c r="AY120" s="52"/>
      <c r="AZ120" s="52"/>
      <c r="BA120" s="52"/>
      <c r="BB120" s="890"/>
      <c r="BC120" s="894"/>
      <c r="BI120" s="44"/>
      <c r="BJ120" s="44"/>
      <c r="BK120" s="44"/>
      <c r="BL120" s="44"/>
      <c r="BM120" s="44"/>
      <c r="BN120" s="44"/>
      <c r="BO120" s="44"/>
      <c r="BP120" s="44"/>
      <c r="BQ120" s="44"/>
      <c r="BR120" s="44"/>
      <c r="BS120" s="44"/>
      <c r="CC120" s="44"/>
      <c r="CD120" s="44"/>
      <c r="CE120" s="44"/>
      <c r="CF120" s="44"/>
      <c r="CG120" s="44"/>
      <c r="CH120" s="44"/>
      <c r="CI120" s="44"/>
      <c r="CJ120" s="44"/>
      <c r="CK120" s="52"/>
      <c r="CL120" s="52"/>
      <c r="CM120" s="52"/>
      <c r="CN120" s="52"/>
      <c r="CO120" s="52"/>
      <c r="CP120" s="52"/>
      <c r="CQ120" s="52"/>
      <c r="CR120" s="52"/>
      <c r="CS120" s="44"/>
      <c r="CT120" s="44"/>
      <c r="CU120" s="44"/>
      <c r="CV120" s="44"/>
      <c r="CW120" s="44"/>
      <c r="CX120" s="44"/>
      <c r="CY120" s="704"/>
      <c r="CZ120" s="704"/>
    </row>
    <row r="121" spans="1:196" s="724" customFormat="1" ht="15" customHeight="1">
      <c r="A121" s="723"/>
      <c r="C121" s="725"/>
      <c r="I121" s="704"/>
      <c r="J121" s="704"/>
      <c r="K121" s="726"/>
      <c r="V121" s="44"/>
      <c r="W121" s="355"/>
      <c r="X121" s="193"/>
      <c r="Y121" s="44"/>
      <c r="Z121" s="44"/>
      <c r="AA121" s="44"/>
      <c r="AB121" s="44"/>
      <c r="AC121" s="44"/>
      <c r="AD121" s="44"/>
      <c r="AE121" s="44"/>
      <c r="AG121" s="44"/>
      <c r="AH121" s="44"/>
      <c r="AI121" s="44"/>
      <c r="AJ121" s="44"/>
      <c r="AK121" s="44"/>
      <c r="AL121" s="44"/>
      <c r="AM121" s="44"/>
      <c r="AN121" s="44"/>
      <c r="AO121" s="895"/>
      <c r="AP121" s="704"/>
      <c r="AQ121" s="895"/>
      <c r="AR121" s="704"/>
      <c r="AS121" s="704"/>
      <c r="AT121" s="704"/>
      <c r="AU121" s="704"/>
      <c r="AV121" s="44"/>
      <c r="AW121" s="44"/>
      <c r="AX121" s="52"/>
      <c r="AY121" s="52"/>
      <c r="AZ121" s="52"/>
      <c r="BA121" s="52"/>
      <c r="BB121" s="890"/>
      <c r="BC121" s="894"/>
      <c r="BI121" s="44"/>
      <c r="BJ121" s="44"/>
      <c r="BK121" s="44"/>
      <c r="BL121" s="44"/>
      <c r="BM121" s="44"/>
      <c r="BN121" s="44"/>
      <c r="BO121" s="44"/>
      <c r="BP121" s="44"/>
      <c r="BQ121" s="44"/>
      <c r="BR121" s="44"/>
      <c r="BS121" s="44"/>
      <c r="CC121" s="44"/>
      <c r="CD121" s="44"/>
      <c r="CE121" s="44"/>
      <c r="CF121" s="44"/>
      <c r="CG121" s="44"/>
      <c r="CH121" s="44"/>
      <c r="CI121" s="44"/>
      <c r="CJ121" s="44"/>
      <c r="CK121" s="52"/>
      <c r="CL121" s="52"/>
      <c r="CM121" s="52"/>
      <c r="CN121" s="52"/>
      <c r="CO121" s="52"/>
      <c r="CP121" s="52"/>
      <c r="CQ121" s="52"/>
      <c r="CR121" s="52"/>
      <c r="CS121" s="44"/>
      <c r="CT121" s="44"/>
      <c r="CU121" s="44"/>
      <c r="CV121" s="44"/>
      <c r="CW121" s="44"/>
      <c r="CX121" s="44"/>
      <c r="CY121" s="704"/>
      <c r="CZ121" s="704"/>
    </row>
    <row r="122" spans="1:196" s="724" customFormat="1" ht="15" customHeight="1">
      <c r="A122" s="723"/>
      <c r="C122" s="725"/>
      <c r="I122" s="704"/>
      <c r="J122" s="704"/>
      <c r="K122" s="726"/>
      <c r="V122" s="44"/>
      <c r="W122" s="355"/>
      <c r="X122" s="193"/>
      <c r="Y122" s="44"/>
      <c r="Z122" s="44"/>
      <c r="AA122" s="44"/>
      <c r="AB122" s="44"/>
      <c r="AC122" s="44"/>
      <c r="AD122" s="44"/>
      <c r="AG122" s="44"/>
      <c r="AH122" s="44"/>
      <c r="AI122" s="44"/>
      <c r="AJ122" s="44"/>
      <c r="AK122" s="44"/>
      <c r="AL122" s="44"/>
      <c r="AM122" s="44"/>
      <c r="AN122" s="44"/>
      <c r="AO122" s="895"/>
      <c r="AP122" s="704"/>
      <c r="AQ122" s="895"/>
      <c r="AR122" s="704"/>
      <c r="AS122" s="704"/>
      <c r="AT122" s="704"/>
      <c r="AU122" s="704"/>
      <c r="AV122" s="44"/>
      <c r="AW122" s="44"/>
      <c r="AX122" s="52"/>
      <c r="AY122" s="52"/>
      <c r="AZ122" s="52"/>
      <c r="BA122" s="52"/>
      <c r="BB122" s="890"/>
      <c r="BC122" s="880"/>
      <c r="BD122" s="44"/>
      <c r="BF122" s="44"/>
      <c r="BI122" s="44"/>
      <c r="BJ122" s="44"/>
      <c r="BK122" s="44"/>
      <c r="BL122" s="44"/>
      <c r="BM122" s="44"/>
      <c r="BN122" s="44"/>
      <c r="BO122" s="44"/>
      <c r="BP122" s="44"/>
      <c r="BQ122" s="44"/>
      <c r="BR122" s="44"/>
      <c r="BS122" s="44"/>
      <c r="BU122" s="44"/>
      <c r="BV122" s="44"/>
      <c r="BW122" s="44"/>
      <c r="BX122" s="44"/>
      <c r="BY122" s="44"/>
      <c r="BZ122" s="44"/>
      <c r="CA122" s="44"/>
      <c r="CC122" s="44"/>
      <c r="CD122" s="44"/>
      <c r="CE122" s="44"/>
      <c r="CF122" s="44"/>
      <c r="CG122" s="44"/>
      <c r="CH122" s="44"/>
      <c r="CI122" s="44"/>
      <c r="CJ122" s="44"/>
      <c r="CK122" s="52"/>
      <c r="CL122" s="52"/>
      <c r="CM122" s="52"/>
      <c r="CN122" s="52"/>
      <c r="CO122" s="52"/>
      <c r="CP122" s="52"/>
      <c r="CQ122" s="52"/>
      <c r="CR122" s="52"/>
      <c r="CS122" s="44"/>
      <c r="CT122" s="44"/>
      <c r="CU122" s="44"/>
      <c r="CV122" s="44"/>
      <c r="CW122" s="44"/>
      <c r="CX122" s="44"/>
      <c r="CY122" s="704"/>
      <c r="CZ122" s="704"/>
    </row>
    <row r="123" spans="1:196" s="724" customFormat="1" ht="15" customHeight="1">
      <c r="A123" s="723"/>
      <c r="C123" s="725"/>
      <c r="I123" s="704"/>
      <c r="J123" s="704"/>
      <c r="K123" s="726"/>
      <c r="V123" s="44"/>
      <c r="W123" s="278"/>
      <c r="X123" s="278"/>
      <c r="Y123" s="44"/>
      <c r="Z123" s="44"/>
      <c r="AA123" s="44"/>
      <c r="AB123" s="44"/>
      <c r="AC123" s="44"/>
      <c r="AD123" s="44"/>
      <c r="AF123" s="44"/>
      <c r="AG123" s="44"/>
      <c r="AH123" s="44"/>
      <c r="AI123" s="44"/>
      <c r="AJ123" s="44"/>
      <c r="AK123" s="44"/>
      <c r="AL123" s="44"/>
      <c r="AM123" s="44"/>
      <c r="AN123" s="44"/>
      <c r="AO123" s="895"/>
      <c r="AP123" s="704"/>
      <c r="AQ123" s="895"/>
      <c r="AR123" s="704"/>
      <c r="AS123" s="704"/>
      <c r="AT123" s="704"/>
      <c r="AU123" s="704"/>
      <c r="AV123" s="44"/>
      <c r="AW123" s="44"/>
      <c r="AX123" s="52"/>
      <c r="AY123" s="52"/>
      <c r="AZ123" s="52"/>
      <c r="BA123" s="52"/>
      <c r="BB123" s="890"/>
      <c r="BC123" s="880"/>
      <c r="BD123" s="44"/>
      <c r="BF123" s="44"/>
      <c r="BI123" s="480" t="s">
        <v>1151</v>
      </c>
      <c r="BJ123" s="480">
        <f>B87</f>
        <v>69</v>
      </c>
      <c r="BK123" s="705"/>
      <c r="BL123" s="44"/>
      <c r="BM123" s="44"/>
      <c r="BN123" s="44"/>
      <c r="BO123" s="44"/>
      <c r="BP123" s="44"/>
      <c r="BQ123" s="44"/>
      <c r="BR123" s="44"/>
      <c r="BS123" s="44"/>
      <c r="BT123" s="44"/>
      <c r="BU123" s="44"/>
      <c r="BV123" s="44"/>
      <c r="BW123" s="44"/>
      <c r="BX123" s="44"/>
      <c r="BY123" s="44"/>
      <c r="BZ123" s="44"/>
      <c r="CA123" s="44"/>
      <c r="CB123" s="44"/>
      <c r="CC123" s="44"/>
      <c r="CD123" s="44"/>
      <c r="CE123" s="44"/>
      <c r="CF123" s="44"/>
      <c r="CG123" s="44"/>
      <c r="CH123" s="44"/>
      <c r="CI123" s="44"/>
      <c r="CJ123" s="44"/>
      <c r="CK123" s="52"/>
      <c r="CL123" s="52"/>
      <c r="CM123" s="52"/>
      <c r="CN123" s="52"/>
      <c r="CO123" s="52"/>
      <c r="CP123" s="52"/>
      <c r="CQ123" s="52"/>
      <c r="CR123" s="52"/>
      <c r="CS123" s="44"/>
      <c r="CT123" s="44"/>
      <c r="CU123" s="44"/>
      <c r="CV123" s="44"/>
      <c r="CW123" s="44"/>
      <c r="CX123" s="44"/>
      <c r="CY123" s="704"/>
      <c r="CZ123" s="704"/>
    </row>
    <row r="124" spans="1:196" s="724" customFormat="1" ht="15" customHeight="1">
      <c r="A124" s="723"/>
      <c r="C124" s="725"/>
      <c r="I124" s="704"/>
      <c r="J124" s="704"/>
      <c r="K124" s="726"/>
      <c r="V124" s="44"/>
      <c r="Y124" s="44"/>
      <c r="Z124" s="44"/>
      <c r="AA124" s="44"/>
      <c r="AB124" s="44"/>
      <c r="AC124" s="44"/>
      <c r="AD124" s="44"/>
      <c r="AF124" s="44"/>
      <c r="AG124" s="44"/>
      <c r="AH124" s="44"/>
      <c r="AI124" s="44"/>
      <c r="AJ124" s="44"/>
      <c r="AK124" s="44"/>
      <c r="AL124" s="44"/>
      <c r="AM124" s="44"/>
      <c r="AN124" s="44"/>
      <c r="AO124" s="895"/>
      <c r="AP124" s="704"/>
      <c r="AQ124" s="895"/>
      <c r="AR124" s="704"/>
      <c r="AS124" s="704"/>
      <c r="AT124" s="704"/>
      <c r="AU124" s="704"/>
      <c r="AV124" s="44"/>
      <c r="AW124" s="44"/>
      <c r="AX124" s="52"/>
      <c r="AY124" s="52"/>
      <c r="AZ124" s="52"/>
      <c r="BA124" s="52"/>
      <c r="BB124" s="890"/>
      <c r="BC124" s="880"/>
      <c r="BD124" s="44"/>
      <c r="BF124" s="44"/>
      <c r="BI124" s="493" t="s">
        <v>1153</v>
      </c>
      <c r="BJ124" s="494"/>
      <c r="BK124" s="705"/>
      <c r="BL124" s="44"/>
      <c r="BM124" s="44"/>
      <c r="BN124" s="44"/>
      <c r="BO124" s="44"/>
      <c r="BP124" s="44"/>
      <c r="BQ124" s="44"/>
      <c r="BR124" s="44"/>
      <c r="BS124" s="44"/>
      <c r="BT124" s="44"/>
      <c r="BU124" s="44"/>
      <c r="BV124" s="44"/>
      <c r="BW124" s="44"/>
      <c r="BX124" s="44"/>
      <c r="BY124" s="44"/>
      <c r="BZ124" s="44"/>
      <c r="CA124" s="44"/>
      <c r="CB124" s="44"/>
      <c r="CC124" s="44"/>
      <c r="CD124" s="44"/>
      <c r="CE124" s="44"/>
      <c r="CF124" s="44"/>
      <c r="CG124" s="44"/>
      <c r="CH124" s="44"/>
      <c r="CI124" s="44"/>
      <c r="CJ124" s="44"/>
      <c r="CK124" s="52"/>
      <c r="CL124" s="52"/>
      <c r="CM124" s="52"/>
      <c r="CN124" s="52"/>
      <c r="CO124" s="52"/>
      <c r="CP124" s="52"/>
      <c r="CQ124" s="52"/>
      <c r="CV124" s="44"/>
      <c r="CW124" s="44"/>
      <c r="CX124" s="44"/>
      <c r="CY124" s="704"/>
      <c r="CZ124" s="704"/>
    </row>
    <row r="125" spans="1:196" s="724" customFormat="1" ht="15" customHeight="1">
      <c r="A125" s="723"/>
      <c r="C125" s="725"/>
      <c r="I125" s="704"/>
      <c r="J125" s="704"/>
      <c r="K125" s="726"/>
      <c r="V125" s="44"/>
      <c r="W125" s="202"/>
      <c r="X125" s="202"/>
      <c r="Y125" s="44"/>
      <c r="Z125" s="44"/>
      <c r="AA125" s="44"/>
      <c r="AB125" s="44"/>
      <c r="AC125" s="44"/>
      <c r="AD125" s="44"/>
      <c r="AE125" s="44"/>
      <c r="AF125" s="44"/>
      <c r="AG125" s="44"/>
      <c r="AH125" s="44"/>
      <c r="AI125" s="44"/>
      <c r="AJ125" s="44"/>
      <c r="AK125" s="44"/>
      <c r="AL125" s="44"/>
      <c r="AM125" s="44"/>
      <c r="AN125" s="44"/>
      <c r="AO125" s="895"/>
      <c r="AP125" s="704"/>
      <c r="AQ125" s="895"/>
      <c r="AR125" s="704"/>
      <c r="AS125" s="704"/>
      <c r="AT125" s="704"/>
      <c r="AU125" s="704"/>
      <c r="AV125" s="44"/>
      <c r="AW125" s="44"/>
      <c r="AX125" s="52"/>
      <c r="AY125" s="52"/>
      <c r="AZ125" s="52"/>
      <c r="BA125" s="52"/>
      <c r="BB125" s="890"/>
      <c r="BC125" s="894"/>
      <c r="BD125" s="44"/>
      <c r="BF125" s="44"/>
      <c r="BI125" s="493" t="s">
        <v>1155</v>
      </c>
      <c r="BJ125" s="494"/>
      <c r="BK125" s="705"/>
      <c r="BL125" s="44"/>
      <c r="BM125" s="44"/>
      <c r="BN125" s="44"/>
      <c r="BO125" s="44"/>
      <c r="BP125" s="44"/>
      <c r="BQ125" s="44"/>
      <c r="BR125" s="44"/>
      <c r="BS125" s="44"/>
      <c r="BT125" s="44"/>
      <c r="BU125" s="44"/>
      <c r="BV125" s="44"/>
      <c r="BW125" s="44"/>
      <c r="BX125" s="44"/>
      <c r="BY125" s="44"/>
      <c r="BZ125" s="44"/>
      <c r="CA125" s="44"/>
      <c r="CB125" s="44"/>
      <c r="CC125" s="44"/>
      <c r="CD125" s="44"/>
      <c r="CE125" s="44"/>
      <c r="CF125" s="44"/>
      <c r="CG125" s="44"/>
      <c r="CH125" s="44"/>
      <c r="CI125" s="44"/>
      <c r="CJ125" s="44"/>
      <c r="CK125" s="52"/>
      <c r="CL125" s="52"/>
      <c r="CM125" s="52"/>
      <c r="CN125" s="52"/>
      <c r="CO125" s="52"/>
      <c r="CP125" s="52"/>
      <c r="CQ125" s="52"/>
      <c r="CV125" s="44"/>
      <c r="CW125" s="44"/>
      <c r="CX125" s="44"/>
      <c r="CY125" s="704"/>
      <c r="CZ125" s="704"/>
    </row>
    <row r="126" spans="1:196" s="724" customFormat="1" ht="15" customHeight="1">
      <c r="A126" s="723"/>
      <c r="C126" s="725"/>
      <c r="I126" s="704"/>
      <c r="J126" s="704"/>
      <c r="K126" s="726"/>
      <c r="V126" s="44"/>
      <c r="W126" s="44"/>
      <c r="X126" s="44"/>
      <c r="Y126" s="44"/>
      <c r="Z126" s="44"/>
      <c r="AA126" s="44"/>
      <c r="AB126" s="44"/>
      <c r="AC126" s="44"/>
      <c r="AD126" s="44"/>
      <c r="AE126" s="44"/>
      <c r="AF126" s="44"/>
      <c r="AG126" s="44"/>
      <c r="AH126" s="44"/>
      <c r="AI126" s="44"/>
      <c r="AJ126" s="44"/>
      <c r="AK126" s="44"/>
      <c r="AL126" s="44"/>
      <c r="AM126" s="44"/>
      <c r="AN126" s="44"/>
      <c r="AO126" s="704"/>
      <c r="AP126" s="704"/>
      <c r="AQ126" s="895"/>
      <c r="AR126" s="704"/>
      <c r="AS126" s="704"/>
      <c r="AT126" s="704"/>
      <c r="AU126" s="704"/>
      <c r="AV126" s="44"/>
      <c r="AW126" s="44"/>
      <c r="AX126" s="52"/>
      <c r="AY126" s="52"/>
      <c r="AZ126" s="52"/>
      <c r="BA126" s="52"/>
      <c r="BB126" s="890"/>
      <c r="BC126" s="894"/>
      <c r="BD126" s="44"/>
      <c r="BF126" s="44"/>
      <c r="BI126" s="736" t="s">
        <v>1157</v>
      </c>
      <c r="BJ126" s="494"/>
      <c r="BK126" s="705"/>
      <c r="BQ126" s="44"/>
      <c r="BR126" s="44"/>
      <c r="BS126" s="44"/>
      <c r="BT126" s="44"/>
      <c r="BU126" s="44"/>
      <c r="BV126" s="44"/>
      <c r="BW126" s="44"/>
      <c r="BX126" s="44"/>
      <c r="BY126" s="44"/>
      <c r="BZ126" s="44"/>
      <c r="CA126" s="44"/>
      <c r="CB126" s="44"/>
      <c r="CC126" s="44"/>
      <c r="CD126" s="44"/>
      <c r="CE126" s="44"/>
      <c r="CF126" s="44"/>
      <c r="CG126" s="44"/>
      <c r="CH126" s="44"/>
      <c r="CI126" s="44"/>
      <c r="CJ126" s="44"/>
      <c r="CK126" s="52"/>
      <c r="CL126" s="52"/>
      <c r="CM126" s="52"/>
      <c r="CN126" s="52"/>
      <c r="CO126" s="52"/>
      <c r="CP126" s="52"/>
      <c r="CQ126" s="52"/>
      <c r="CR126" s="52"/>
      <c r="CS126" s="52"/>
      <c r="CT126" s="52"/>
      <c r="CU126" s="52"/>
      <c r="CY126" s="704"/>
      <c r="CZ126" s="704"/>
    </row>
    <row r="127" spans="1:196" s="724" customFormat="1" ht="15" customHeight="1">
      <c r="A127" s="723"/>
      <c r="B127" s="704"/>
      <c r="C127" s="713"/>
      <c r="D127" s="704"/>
      <c r="E127" s="704"/>
      <c r="F127" s="704"/>
      <c r="G127" s="704"/>
      <c r="H127" s="704"/>
      <c r="I127" s="704"/>
      <c r="J127" s="704"/>
      <c r="K127" s="726"/>
      <c r="V127" s="44"/>
      <c r="W127" s="44"/>
      <c r="X127" s="44"/>
      <c r="Y127" s="44"/>
      <c r="Z127" s="44"/>
      <c r="AA127" s="44"/>
      <c r="AB127" s="44"/>
      <c r="AC127" s="44"/>
      <c r="AD127" s="44"/>
      <c r="AE127" s="44"/>
      <c r="AF127" s="44"/>
      <c r="AG127" s="44"/>
      <c r="AH127" s="44"/>
      <c r="AI127" s="44"/>
      <c r="AJ127" s="44"/>
      <c r="AK127" s="44"/>
      <c r="AL127" s="44"/>
      <c r="AM127" s="44"/>
      <c r="AN127" s="44"/>
      <c r="AO127" s="704"/>
      <c r="AP127" s="704"/>
      <c r="AQ127" s="895"/>
      <c r="AR127" s="704"/>
      <c r="AS127" s="704"/>
      <c r="AT127" s="704"/>
      <c r="AU127" s="704"/>
      <c r="BB127" s="890"/>
      <c r="BC127" s="894"/>
      <c r="BD127" s="44"/>
      <c r="BF127" s="44"/>
      <c r="BI127" s="736" t="s">
        <v>1160</v>
      </c>
      <c r="BJ127" s="494"/>
      <c r="BK127" s="705"/>
      <c r="BR127" s="44"/>
      <c r="BS127" s="44"/>
      <c r="BT127" s="44"/>
      <c r="BU127" s="44"/>
      <c r="BV127" s="44"/>
      <c r="BW127" s="44"/>
      <c r="BX127" s="44"/>
      <c r="BY127" s="44"/>
      <c r="BZ127" s="44"/>
      <c r="CA127" s="44"/>
      <c r="CB127" s="44"/>
      <c r="CC127" s="44"/>
      <c r="CD127" s="44"/>
      <c r="CE127" s="44"/>
      <c r="CF127" s="44"/>
      <c r="CG127" s="44"/>
      <c r="CH127" s="44"/>
      <c r="CI127" s="44"/>
      <c r="CJ127" s="44"/>
      <c r="CK127" s="52"/>
      <c r="CL127" s="52"/>
      <c r="CM127" s="52"/>
      <c r="CN127" s="52"/>
      <c r="CO127" s="52"/>
      <c r="CP127" s="52"/>
      <c r="CY127" s="704"/>
      <c r="CZ127" s="704"/>
    </row>
    <row r="128" spans="1:196" s="724" customFormat="1" ht="15" customHeight="1">
      <c r="A128" s="723"/>
      <c r="B128" s="704"/>
      <c r="C128" s="713"/>
      <c r="D128" s="704"/>
      <c r="E128" s="704"/>
      <c r="F128" s="704"/>
      <c r="G128" s="704"/>
      <c r="H128" s="704"/>
      <c r="I128" s="704"/>
      <c r="J128" s="704"/>
      <c r="K128" s="704"/>
      <c r="L128" s="704"/>
      <c r="M128" s="704"/>
      <c r="N128" s="704"/>
      <c r="O128" s="704"/>
      <c r="P128" s="704"/>
      <c r="Q128" s="704"/>
      <c r="R128" s="704"/>
      <c r="U128" s="704"/>
      <c r="V128" s="44"/>
      <c r="W128" s="44"/>
      <c r="X128" s="44"/>
      <c r="Y128" s="44"/>
      <c r="Z128" s="44"/>
      <c r="AA128" s="44"/>
      <c r="AB128" s="44"/>
      <c r="AC128" s="44"/>
      <c r="AD128" s="44"/>
      <c r="AE128" s="44"/>
      <c r="AF128" s="44"/>
      <c r="AG128" s="44"/>
      <c r="AH128" s="44"/>
      <c r="AI128" s="44"/>
      <c r="AJ128" s="44"/>
      <c r="AK128" s="44"/>
      <c r="AL128" s="44"/>
      <c r="AM128" s="44"/>
      <c r="AN128" s="44"/>
      <c r="AO128" s="704"/>
      <c r="AP128" s="704"/>
      <c r="AQ128" s="895"/>
      <c r="AR128" s="704"/>
      <c r="AS128" s="704"/>
      <c r="AT128" s="704"/>
      <c r="AU128" s="704"/>
      <c r="BB128" s="879"/>
      <c r="BC128" s="894"/>
      <c r="BD128" s="44"/>
      <c r="BF128" s="44"/>
      <c r="BI128" s="517" t="s">
        <v>47</v>
      </c>
      <c r="BJ128" s="494"/>
      <c r="BK128" s="705"/>
      <c r="BR128" s="44"/>
      <c r="BS128" s="44"/>
      <c r="BT128" s="44"/>
      <c r="BU128" s="44"/>
      <c r="BV128" s="44"/>
      <c r="BW128" s="44"/>
      <c r="BX128" s="44"/>
      <c r="BY128" s="44"/>
      <c r="BZ128" s="44"/>
      <c r="CA128" s="44"/>
      <c r="CB128" s="44"/>
      <c r="CC128" s="44"/>
      <c r="CD128" s="44"/>
      <c r="CE128" s="44"/>
      <c r="CF128" s="44"/>
      <c r="CG128" s="44"/>
      <c r="CH128" s="44"/>
      <c r="CI128" s="44"/>
      <c r="CJ128" s="44"/>
      <c r="CK128" s="52"/>
      <c r="CL128" s="52"/>
      <c r="CM128" s="52"/>
      <c r="CN128" s="52"/>
      <c r="CO128" s="52"/>
      <c r="CY128" s="704"/>
      <c r="CZ128" s="704"/>
    </row>
    <row r="129" spans="1:104" s="724" customFormat="1" ht="15" customHeight="1">
      <c r="A129" s="723"/>
      <c r="B129" s="704"/>
      <c r="C129" s="713"/>
      <c r="D129" s="704"/>
      <c r="E129" s="704"/>
      <c r="F129" s="704"/>
      <c r="G129" s="704"/>
      <c r="H129" s="704"/>
      <c r="I129" s="704"/>
      <c r="J129" s="704"/>
      <c r="K129" s="704"/>
      <c r="L129" s="704"/>
      <c r="M129" s="704"/>
      <c r="N129" s="704"/>
      <c r="O129" s="704"/>
      <c r="P129" s="704"/>
      <c r="Q129" s="704"/>
      <c r="R129" s="704"/>
      <c r="S129" s="704"/>
      <c r="T129" s="704"/>
      <c r="U129" s="70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895"/>
      <c r="BB129" s="879"/>
      <c r="BC129" s="894"/>
      <c r="BD129" s="44"/>
      <c r="BE129" s="704"/>
      <c r="BF129" s="44"/>
      <c r="BI129" s="517" t="s">
        <v>54</v>
      </c>
      <c r="BJ129" s="494"/>
      <c r="BK129" s="705"/>
      <c r="BL129" s="44"/>
      <c r="BM129" s="44"/>
      <c r="BN129" s="44"/>
      <c r="BO129" s="44"/>
      <c r="BP129" s="44"/>
      <c r="BR129" s="44"/>
      <c r="BS129" s="44"/>
      <c r="BT129" s="44"/>
      <c r="BU129" s="44"/>
      <c r="BV129" s="44"/>
      <c r="BW129" s="44"/>
      <c r="BX129" s="44"/>
      <c r="BY129" s="44"/>
      <c r="BZ129" s="44"/>
      <c r="CA129" s="44"/>
      <c r="CB129" s="44"/>
      <c r="CC129" s="44"/>
      <c r="CD129" s="44"/>
      <c r="CE129" s="44"/>
      <c r="CF129" s="44"/>
      <c r="CG129" s="44"/>
      <c r="CH129" s="44"/>
      <c r="CI129" s="44"/>
      <c r="CJ129" s="44"/>
      <c r="CK129" s="52"/>
      <c r="CL129" s="52"/>
      <c r="CM129" s="52"/>
      <c r="CN129" s="52"/>
      <c r="CO129" s="52"/>
      <c r="CY129" s="704"/>
      <c r="CZ129" s="704"/>
    </row>
    <row r="130" spans="1:104" s="724" customFormat="1" ht="15" customHeight="1">
      <c r="A130" s="749"/>
      <c r="B130" s="704"/>
      <c r="C130" s="713"/>
      <c r="D130" s="704"/>
      <c r="E130" s="704"/>
      <c r="F130" s="704"/>
      <c r="G130" s="704"/>
      <c r="H130" s="704"/>
      <c r="I130" s="704"/>
      <c r="J130" s="704"/>
      <c r="K130" s="704"/>
      <c r="L130" s="704"/>
      <c r="M130" s="704"/>
      <c r="N130" s="704"/>
      <c r="O130" s="704"/>
      <c r="P130" s="704"/>
      <c r="Q130" s="704"/>
      <c r="R130" s="704"/>
      <c r="S130" s="704"/>
      <c r="T130" s="704"/>
      <c r="U130" s="70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BB130" s="879"/>
      <c r="BC130" s="894"/>
      <c r="BD130" s="44"/>
      <c r="BE130" s="704"/>
      <c r="BF130" s="44"/>
      <c r="BI130" s="517" t="s">
        <v>59</v>
      </c>
      <c r="BJ130" s="494"/>
      <c r="BK130" s="705"/>
      <c r="BL130" s="44"/>
      <c r="BM130" s="44"/>
      <c r="BN130" s="44"/>
      <c r="BO130" s="44"/>
      <c r="BP130" s="44"/>
      <c r="BQ130" s="44"/>
      <c r="BR130" s="44"/>
      <c r="BS130" s="44"/>
      <c r="BT130" s="44"/>
      <c r="BU130" s="44"/>
      <c r="BV130" s="44"/>
      <c r="BW130" s="44"/>
      <c r="BX130" s="44"/>
      <c r="BY130" s="44"/>
      <c r="BZ130" s="44"/>
      <c r="CA130" s="44"/>
      <c r="CB130" s="44"/>
      <c r="CC130" s="44"/>
      <c r="CD130" s="44"/>
      <c r="CE130" s="44"/>
      <c r="CF130" s="44"/>
      <c r="CG130" s="44"/>
      <c r="CH130" s="44"/>
      <c r="CI130" s="44"/>
      <c r="CJ130" s="44"/>
      <c r="CK130" s="52"/>
      <c r="CL130" s="52"/>
      <c r="CM130" s="52"/>
      <c r="CO130" s="52"/>
      <c r="CY130" s="704"/>
      <c r="CZ130" s="704"/>
    </row>
    <row r="131" spans="1:104" s="724" customFormat="1" ht="15" customHeight="1">
      <c r="A131" s="749"/>
      <c r="B131" s="704"/>
      <c r="C131" s="713"/>
      <c r="D131" s="704"/>
      <c r="E131" s="704"/>
      <c r="F131" s="704"/>
      <c r="G131" s="704"/>
      <c r="H131" s="704"/>
      <c r="I131" s="704"/>
      <c r="J131" s="704"/>
      <c r="K131" s="704"/>
      <c r="L131" s="704"/>
      <c r="M131" s="704"/>
      <c r="N131" s="704"/>
      <c r="O131" s="704"/>
      <c r="P131" s="704"/>
      <c r="Q131" s="704"/>
      <c r="R131" s="704"/>
      <c r="S131" s="704"/>
      <c r="T131" s="704"/>
      <c r="U131" s="70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BB131" s="879"/>
      <c r="BC131" s="894"/>
      <c r="BD131" s="44"/>
      <c r="BE131" s="704"/>
      <c r="BF131" s="44"/>
      <c r="BI131" s="524" t="s">
        <v>1162</v>
      </c>
      <c r="BJ131" s="494"/>
      <c r="BK131" s="705"/>
      <c r="BL131" s="44"/>
      <c r="BM131" s="44"/>
      <c r="BN131" s="44"/>
      <c r="BO131" s="44"/>
      <c r="BP131" s="44"/>
      <c r="BQ131" s="44"/>
      <c r="BT131" s="44"/>
      <c r="BU131" s="44"/>
      <c r="BV131" s="44"/>
      <c r="BW131" s="44"/>
      <c r="BX131" s="44"/>
      <c r="BY131" s="44"/>
      <c r="BZ131" s="44"/>
      <c r="CA131" s="44"/>
      <c r="CB131" s="44"/>
      <c r="CE131" s="44"/>
      <c r="CF131" s="44"/>
      <c r="CG131" s="44"/>
      <c r="CH131" s="44"/>
      <c r="CI131" s="44"/>
      <c r="CJ131" s="44"/>
      <c r="CK131" s="52"/>
      <c r="CL131" s="52"/>
      <c r="CM131" s="52"/>
      <c r="CP131" s="52"/>
      <c r="CY131" s="704"/>
      <c r="CZ131" s="704"/>
    </row>
    <row r="132" spans="1:104" ht="15" customHeight="1">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724"/>
      <c r="AS132" s="724"/>
      <c r="AT132" s="724"/>
      <c r="AU132" s="724"/>
      <c r="AV132" s="724"/>
      <c r="AW132" s="724"/>
      <c r="AX132" s="724"/>
      <c r="AY132" s="724"/>
      <c r="AZ132" s="724"/>
      <c r="BA132" s="724"/>
      <c r="BB132" s="879"/>
      <c r="BC132" s="894"/>
      <c r="BD132" s="44"/>
      <c r="BF132" s="44"/>
      <c r="BI132" s="527" t="s">
        <v>1163</v>
      </c>
      <c r="BJ132" s="528" t="e">
        <f>(BJ128/BJ125)*100</f>
        <v>#DIV/0!</v>
      </c>
      <c r="BK132" s="705"/>
      <c r="BL132" s="44"/>
      <c r="BM132" s="44"/>
      <c r="BN132" s="44"/>
      <c r="BO132" s="44"/>
      <c r="BP132" s="44"/>
      <c r="BQ132" s="44"/>
      <c r="BR132" s="724"/>
      <c r="BS132" s="724"/>
      <c r="BT132" s="44"/>
      <c r="BU132" s="44"/>
      <c r="BV132" s="44"/>
      <c r="BW132" s="44"/>
      <c r="BX132" s="44"/>
      <c r="BY132" s="44"/>
      <c r="BZ132" s="44"/>
      <c r="CA132" s="44"/>
      <c r="CB132" s="44"/>
      <c r="CC132" s="724"/>
      <c r="CD132" s="724"/>
      <c r="CE132" s="44"/>
      <c r="CF132" s="44"/>
      <c r="CG132" s="44"/>
      <c r="CH132" s="44"/>
      <c r="CI132" s="44"/>
      <c r="CJ132" s="44"/>
      <c r="CK132" s="52"/>
      <c r="CL132" s="52"/>
      <c r="CM132" s="52"/>
      <c r="CN132" s="724"/>
      <c r="CO132" s="724"/>
      <c r="CP132" s="52"/>
      <c r="CQ132" s="724"/>
      <c r="CR132" s="724"/>
      <c r="CS132" s="724"/>
      <c r="CT132" s="724"/>
      <c r="CU132" s="724"/>
      <c r="CV132" s="724"/>
      <c r="CW132" s="724"/>
      <c r="CX132" s="724"/>
    </row>
    <row r="133" spans="1:104" ht="15" customHeight="1">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724"/>
      <c r="AS133" s="724"/>
      <c r="AT133" s="724"/>
      <c r="AU133" s="724"/>
      <c r="AV133" s="724"/>
      <c r="AW133" s="724"/>
      <c r="AX133" s="724"/>
      <c r="AY133" s="724"/>
      <c r="AZ133" s="724"/>
      <c r="BA133" s="724"/>
      <c r="BB133" s="879"/>
      <c r="BC133" s="894"/>
      <c r="BD133" s="44"/>
      <c r="BF133" s="44"/>
      <c r="BI133" s="527" t="s">
        <v>1164</v>
      </c>
      <c r="BJ133" s="528">
        <f>BJ125/BJ123</f>
        <v>0</v>
      </c>
      <c r="BK133" s="705"/>
      <c r="BL133" s="44"/>
      <c r="BM133" s="44"/>
      <c r="BN133" s="44"/>
      <c r="BO133" s="44"/>
      <c r="BP133" s="44"/>
      <c r="BQ133" s="44"/>
      <c r="BR133" s="724"/>
      <c r="BS133" s="724"/>
      <c r="BT133" s="44"/>
      <c r="BU133" s="44"/>
      <c r="BV133" s="44"/>
      <c r="BW133" s="44"/>
      <c r="BX133" s="44"/>
      <c r="BY133" s="44"/>
      <c r="BZ133" s="44"/>
      <c r="CA133" s="44"/>
      <c r="CB133" s="44"/>
      <c r="CC133" s="724"/>
      <c r="CD133" s="724"/>
      <c r="CE133" s="44"/>
      <c r="CF133" s="44"/>
      <c r="CG133" s="44"/>
      <c r="CH133" s="44"/>
      <c r="CI133" s="44"/>
      <c r="CJ133" s="44"/>
      <c r="CK133" s="52"/>
      <c r="CL133" s="52"/>
      <c r="CM133" s="52"/>
      <c r="CN133" s="52"/>
      <c r="CO133" s="724"/>
      <c r="CP133" s="52"/>
      <c r="CQ133" s="724"/>
      <c r="CR133" s="724"/>
      <c r="CS133" s="724"/>
      <c r="CT133" s="724"/>
      <c r="CU133" s="724"/>
      <c r="CV133" s="724"/>
      <c r="CW133" s="724"/>
      <c r="CX133" s="724"/>
    </row>
    <row r="134" spans="1:104" ht="15" customHeight="1">
      <c r="V134" s="44"/>
      <c r="W134" s="44"/>
      <c r="X134" s="44"/>
      <c r="Y134" s="44"/>
      <c r="Z134" s="44"/>
      <c r="AA134" s="44"/>
      <c r="AB134" s="44"/>
      <c r="AC134" s="44"/>
      <c r="AD134" s="44"/>
      <c r="AE134" s="44"/>
      <c r="AF134" s="44"/>
      <c r="AG134" s="44"/>
      <c r="AH134" s="44"/>
      <c r="AI134" s="44"/>
      <c r="AJ134" s="44"/>
      <c r="AK134" s="44"/>
      <c r="AL134" s="44"/>
      <c r="AM134" s="44"/>
      <c r="AN134" s="44"/>
      <c r="AO134" s="44"/>
      <c r="AP134" s="44"/>
      <c r="AQ134" s="44"/>
      <c r="AR134" s="724"/>
      <c r="AS134" s="724"/>
      <c r="AT134" s="724"/>
      <c r="AU134" s="724"/>
      <c r="AV134" s="724"/>
      <c r="AW134" s="724"/>
      <c r="AX134" s="724"/>
      <c r="AY134" s="724"/>
      <c r="AZ134" s="724"/>
      <c r="BA134" s="724"/>
      <c r="BB134" s="879"/>
      <c r="BC134" s="894"/>
      <c r="BD134" s="44"/>
      <c r="BF134" s="44"/>
      <c r="BI134"/>
      <c r="BJ134" s="44"/>
      <c r="BK134" s="705"/>
      <c r="BL134" s="44"/>
      <c r="BM134" s="44"/>
      <c r="BN134" s="44"/>
      <c r="BO134" s="44"/>
      <c r="BP134" s="44"/>
      <c r="BQ134" s="44"/>
      <c r="BR134" s="44"/>
      <c r="BS134" s="44"/>
      <c r="BT134" s="44"/>
      <c r="BU134" s="44"/>
      <c r="BV134" s="44"/>
      <c r="BW134" s="44"/>
      <c r="BX134" s="44"/>
      <c r="BY134" s="44"/>
      <c r="BZ134" s="44"/>
      <c r="CA134" s="44"/>
      <c r="CB134" s="44"/>
      <c r="CC134" s="44"/>
      <c r="CD134" s="44"/>
      <c r="CE134" s="44"/>
      <c r="CF134" s="44"/>
      <c r="CG134" s="44"/>
      <c r="CH134" s="44"/>
      <c r="CI134" s="44"/>
      <c r="CJ134" s="44"/>
      <c r="CK134" s="52"/>
      <c r="CL134" s="52"/>
      <c r="CM134" s="52"/>
      <c r="CN134" s="52"/>
      <c r="CO134" s="52"/>
      <c r="CP134" s="52"/>
      <c r="CQ134" s="724"/>
      <c r="CR134" s="724"/>
      <c r="CS134" s="724"/>
      <c r="CT134" s="724"/>
      <c r="CU134" s="724"/>
      <c r="CV134" s="724"/>
      <c r="CW134" s="724"/>
      <c r="CX134" s="724"/>
    </row>
    <row r="135" spans="1:104" ht="15" customHeight="1">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724"/>
      <c r="AS135" s="724"/>
      <c r="AT135" s="724"/>
      <c r="AU135" s="724"/>
      <c r="AV135" s="724"/>
      <c r="AW135" s="724"/>
      <c r="AX135" s="724"/>
      <c r="AY135" s="724"/>
      <c r="AZ135" s="724"/>
      <c r="BA135" s="724"/>
      <c r="BB135" s="879"/>
      <c r="BC135" s="894"/>
      <c r="BD135" s="44"/>
      <c r="BF135" s="44"/>
      <c r="BI135"/>
      <c r="BJ135" s="44"/>
      <c r="BK135" s="705"/>
      <c r="BL135" s="44"/>
      <c r="BM135" s="44"/>
      <c r="BN135" s="44"/>
      <c r="BO135" s="44"/>
      <c r="BP135" s="44"/>
      <c r="BQ135" s="44"/>
      <c r="BR135" s="44"/>
      <c r="BS135" s="44"/>
      <c r="BT135" s="44"/>
      <c r="BU135" s="44"/>
      <c r="BV135" s="44"/>
      <c r="BW135" s="44"/>
      <c r="BX135" s="44"/>
      <c r="BY135" s="44"/>
      <c r="BZ135" s="44"/>
      <c r="CA135" s="44"/>
      <c r="CB135" s="44"/>
      <c r="CC135" s="44"/>
      <c r="CD135" s="44"/>
      <c r="CE135" s="44"/>
      <c r="CF135" s="44"/>
      <c r="CG135" s="44"/>
      <c r="CH135" s="44"/>
      <c r="CI135" s="44"/>
      <c r="CJ135" s="44"/>
      <c r="CK135" s="52"/>
      <c r="CL135" s="52"/>
      <c r="CM135" s="52"/>
      <c r="CN135" s="52"/>
      <c r="CO135" s="52"/>
      <c r="CP135" s="52"/>
      <c r="CQ135" s="724"/>
      <c r="CR135" s="724"/>
      <c r="CS135" s="724"/>
      <c r="CT135" s="724"/>
      <c r="CU135" s="724"/>
      <c r="CV135" s="724"/>
      <c r="CW135" s="724"/>
      <c r="CX135" s="724"/>
    </row>
    <row r="136" spans="1:104" ht="15" customHeight="1">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724"/>
      <c r="AS136" s="724"/>
      <c r="AT136" s="724"/>
      <c r="AU136" s="724"/>
      <c r="AV136" s="724"/>
      <c r="AW136" s="724"/>
      <c r="AX136" s="724"/>
      <c r="AY136" s="724"/>
      <c r="AZ136" s="724"/>
      <c r="BA136" s="724"/>
      <c r="BB136" s="879"/>
      <c r="BC136" s="894"/>
      <c r="BD136" s="44"/>
      <c r="BF136" s="44"/>
      <c r="BI136" s="955" t="s">
        <v>436</v>
      </c>
      <c r="BJ136" s="956"/>
      <c r="BK136" s="957"/>
      <c r="BL136" s="44"/>
      <c r="BM136" s="44"/>
      <c r="BN136" s="44"/>
      <c r="BO136" s="44"/>
      <c r="BP136" s="44"/>
      <c r="BQ136" s="44"/>
      <c r="BR136" s="44"/>
      <c r="BS136" s="44"/>
      <c r="BT136" s="44"/>
      <c r="BU136" s="44"/>
      <c r="BV136" s="44"/>
      <c r="BW136" s="44"/>
      <c r="BX136" s="44"/>
      <c r="BY136" s="44"/>
      <c r="BZ136" s="44"/>
      <c r="CA136" s="44"/>
      <c r="CB136" s="44"/>
      <c r="CC136" s="44"/>
      <c r="CD136" s="44"/>
      <c r="CE136" s="44"/>
      <c r="CF136" s="44"/>
      <c r="CG136" s="44"/>
      <c r="CH136" s="44"/>
      <c r="CI136" s="44"/>
      <c r="CJ136" s="44"/>
      <c r="CK136" s="52"/>
      <c r="CL136" s="52"/>
      <c r="CM136" s="52"/>
      <c r="CN136" s="52"/>
      <c r="CO136" s="52"/>
      <c r="CP136" s="52"/>
      <c r="CQ136" s="724"/>
      <c r="CR136" s="724"/>
      <c r="CS136" s="724"/>
      <c r="CT136" s="724"/>
      <c r="CU136" s="724"/>
      <c r="CV136" s="724"/>
      <c r="CW136" s="724"/>
      <c r="CX136" s="724"/>
    </row>
    <row r="137" spans="1:104" ht="15" customHeight="1">
      <c r="V137" s="44"/>
      <c r="W137" s="44"/>
      <c r="X137" s="44"/>
      <c r="Y137" s="44"/>
      <c r="Z137" s="44"/>
      <c r="AA137" s="44"/>
      <c r="AB137" s="44"/>
      <c r="AC137" s="44"/>
      <c r="AD137" s="44"/>
      <c r="AE137" s="44"/>
      <c r="AF137" s="44"/>
      <c r="AG137" s="44"/>
      <c r="AH137" s="44"/>
      <c r="AI137" s="44"/>
      <c r="AJ137" s="44"/>
      <c r="AK137" s="44"/>
      <c r="AL137" s="44"/>
      <c r="AM137" s="44"/>
      <c r="AN137" s="44"/>
      <c r="AO137" s="44"/>
      <c r="AP137" s="44"/>
      <c r="AQ137" s="44"/>
      <c r="AR137" s="724"/>
      <c r="AS137" s="724"/>
      <c r="AT137" s="724"/>
      <c r="AU137" s="724"/>
      <c r="AV137" s="724"/>
      <c r="AW137" s="724"/>
      <c r="AX137" s="724"/>
      <c r="AY137" s="724"/>
      <c r="AZ137" s="724"/>
      <c r="BA137" s="724"/>
      <c r="BB137" s="879"/>
      <c r="BC137" s="894"/>
      <c r="BD137" s="44"/>
      <c r="BF137" s="44"/>
      <c r="BI137" s="743" t="s">
        <v>1165</v>
      </c>
      <c r="BJ137" s="92"/>
      <c r="BK137" s="536" t="e">
        <f>BJ137/BJ139</f>
        <v>#DIV/0!</v>
      </c>
      <c r="BL137" s="44"/>
      <c r="BM137" s="44"/>
      <c r="BN137" s="44"/>
      <c r="BO137" s="44"/>
      <c r="BP137" s="44"/>
      <c r="BQ137" s="44"/>
      <c r="BR137" s="44"/>
      <c r="BS137" s="44"/>
      <c r="BT137" s="44"/>
      <c r="BU137" s="44"/>
      <c r="BV137" s="44"/>
      <c r="BW137" s="44"/>
      <c r="BX137" s="44"/>
      <c r="BY137" s="44"/>
      <c r="BZ137" s="44"/>
      <c r="CA137" s="44"/>
      <c r="CB137" s="44"/>
      <c r="CC137" s="44"/>
      <c r="CD137" s="44"/>
      <c r="CE137" s="44"/>
      <c r="CF137" s="44"/>
      <c r="CG137" s="44"/>
      <c r="CH137" s="44"/>
      <c r="CI137" s="44"/>
      <c r="CJ137" s="44"/>
      <c r="CK137" s="52"/>
      <c r="CL137" s="52"/>
      <c r="CM137" s="52"/>
      <c r="CN137" s="52"/>
      <c r="CO137" s="52"/>
      <c r="CP137" s="52"/>
      <c r="CQ137" s="724"/>
      <c r="CR137" s="724"/>
      <c r="CS137" s="724"/>
      <c r="CT137" s="724"/>
      <c r="CU137" s="724"/>
      <c r="CV137" s="724"/>
      <c r="CW137" s="724"/>
      <c r="CX137" s="724"/>
    </row>
    <row r="138" spans="1:104" ht="15" customHeight="1">
      <c r="V138" s="44"/>
      <c r="W138" s="44"/>
      <c r="X138" s="44"/>
      <c r="Y138" s="44"/>
      <c r="Z138" s="44"/>
      <c r="AA138" s="44"/>
      <c r="AB138" s="44"/>
      <c r="AC138" s="44"/>
      <c r="AD138" s="44"/>
      <c r="AE138" s="44"/>
      <c r="AF138" s="44"/>
      <c r="AG138" s="44"/>
      <c r="AH138" s="44"/>
      <c r="AI138" s="44"/>
      <c r="AJ138" s="44"/>
      <c r="AK138" s="44"/>
      <c r="AL138" s="44"/>
      <c r="AM138" s="44"/>
      <c r="AN138" s="44"/>
      <c r="AO138" s="44"/>
      <c r="AP138" s="44"/>
      <c r="AQ138" s="44"/>
      <c r="AR138" s="724"/>
      <c r="AS138" s="724"/>
      <c r="AT138" s="724"/>
      <c r="AU138" s="724"/>
      <c r="AV138" s="724"/>
      <c r="AW138" s="724"/>
      <c r="AX138" s="724"/>
      <c r="AY138" s="724"/>
      <c r="AZ138" s="724"/>
      <c r="BA138" s="724"/>
      <c r="BB138" s="879"/>
      <c r="BC138" s="894"/>
      <c r="BD138" s="44"/>
      <c r="BF138" s="44"/>
      <c r="BI138" s="743" t="s">
        <v>1166</v>
      </c>
      <c r="BJ138" s="92"/>
      <c r="BK138" s="536" t="e">
        <f>BJ138/BJ139</f>
        <v>#DIV/0!</v>
      </c>
      <c r="BL138" s="44"/>
      <c r="BM138" s="44"/>
      <c r="BN138" s="44"/>
      <c r="BO138" s="44"/>
      <c r="BP138" s="44"/>
      <c r="BQ138" s="44"/>
      <c r="BR138" s="44"/>
      <c r="BS138" s="44"/>
      <c r="BT138" s="44"/>
      <c r="BU138" s="44"/>
      <c r="BV138" s="44"/>
      <c r="BW138" s="44"/>
      <c r="BX138" s="44"/>
      <c r="BY138" s="44"/>
      <c r="BZ138" s="44"/>
      <c r="CA138" s="44"/>
      <c r="CB138" s="44"/>
      <c r="CC138" s="44"/>
      <c r="CD138" s="44"/>
      <c r="CE138" s="44"/>
      <c r="CF138" s="44"/>
      <c r="CG138" s="44"/>
      <c r="CH138" s="44"/>
      <c r="CI138" s="44"/>
      <c r="CJ138" s="44"/>
      <c r="CK138" s="52"/>
      <c r="CL138" s="52"/>
      <c r="CM138" s="52"/>
      <c r="CN138" s="52"/>
      <c r="CO138" s="52"/>
      <c r="CP138" s="52"/>
      <c r="CQ138" s="724"/>
      <c r="CR138" s="724"/>
      <c r="CS138" s="724"/>
      <c r="CT138" s="724"/>
      <c r="CU138" s="724"/>
      <c r="CV138" s="724"/>
      <c r="CW138" s="724"/>
      <c r="CX138" s="724"/>
    </row>
    <row r="139" spans="1:104" ht="15" customHeight="1">
      <c r="V139" s="44"/>
      <c r="W139" s="44"/>
      <c r="X139" s="44"/>
      <c r="Y139" s="44"/>
      <c r="Z139" s="44"/>
      <c r="AA139" s="44"/>
      <c r="AB139" s="44"/>
      <c r="AC139" s="44"/>
      <c r="AD139" s="44"/>
      <c r="AE139" s="44"/>
      <c r="AF139" s="44"/>
      <c r="AG139" s="44"/>
      <c r="AH139" s="44"/>
      <c r="AI139" s="44"/>
      <c r="AJ139" s="44"/>
      <c r="AK139" s="44"/>
      <c r="AL139" s="44"/>
      <c r="AM139" s="44"/>
      <c r="AN139" s="44"/>
      <c r="AO139" s="44"/>
      <c r="AP139" s="44"/>
      <c r="AQ139" s="44"/>
      <c r="AR139" s="724"/>
      <c r="AS139" s="724"/>
      <c r="AT139" s="724"/>
      <c r="AU139" s="724"/>
      <c r="AV139" s="724"/>
      <c r="AW139" s="724"/>
      <c r="AX139" s="724"/>
      <c r="AY139" s="724"/>
      <c r="AZ139" s="724"/>
      <c r="BA139" s="724"/>
      <c r="BB139" s="879"/>
      <c r="BC139" s="894"/>
      <c r="BD139" s="44"/>
      <c r="BF139" s="44"/>
      <c r="BI139" s="541" t="s">
        <v>444</v>
      </c>
      <c r="BJ139" s="480">
        <f>BJ138+BJ137</f>
        <v>0</v>
      </c>
      <c r="BK139" s="480" t="e">
        <f>BK137+BK138</f>
        <v>#DIV/0!</v>
      </c>
      <c r="BL139" s="44"/>
      <c r="BM139" s="44"/>
      <c r="BN139" s="44"/>
      <c r="BO139" s="44"/>
      <c r="BP139" s="44"/>
      <c r="BQ139" s="44"/>
      <c r="BR139" s="44"/>
      <c r="BS139" s="44"/>
      <c r="BT139" s="44"/>
      <c r="BU139" s="44"/>
      <c r="BV139" s="44"/>
      <c r="BW139" s="44"/>
      <c r="BX139" s="44"/>
      <c r="BY139" s="44"/>
      <c r="BZ139" s="44"/>
      <c r="CA139" s="44"/>
      <c r="CB139" s="44"/>
      <c r="CC139" s="44"/>
      <c r="CD139" s="44"/>
      <c r="CE139" s="44"/>
      <c r="CF139" s="44"/>
      <c r="CG139" s="44"/>
      <c r="CH139" s="44"/>
      <c r="CI139" s="44"/>
      <c r="CJ139" s="44"/>
      <c r="CK139" s="52"/>
      <c r="CL139" s="52"/>
      <c r="CM139" s="52"/>
      <c r="CN139" s="52"/>
      <c r="CO139" s="52"/>
      <c r="CP139" s="52"/>
      <c r="CQ139" s="724"/>
      <c r="CR139" s="724"/>
      <c r="CS139" s="724"/>
      <c r="CT139" s="724"/>
      <c r="CU139" s="724"/>
      <c r="CV139" s="724"/>
      <c r="CW139" s="724"/>
      <c r="CX139" s="724"/>
    </row>
    <row r="140" spans="1:104" ht="15" customHeight="1">
      <c r="V140" s="44"/>
      <c r="W140" s="44"/>
      <c r="X140" s="44"/>
      <c r="Y140" s="44"/>
      <c r="Z140" s="44"/>
      <c r="AA140" s="44"/>
      <c r="AB140" s="44"/>
      <c r="AC140" s="44"/>
      <c r="AD140" s="44"/>
      <c r="AE140" s="44"/>
      <c r="AF140" s="44"/>
      <c r="AG140" s="44"/>
      <c r="AH140" s="44"/>
      <c r="AI140" s="44"/>
      <c r="AJ140" s="44"/>
      <c r="AK140" s="44"/>
      <c r="AL140" s="44"/>
      <c r="AM140" s="44"/>
      <c r="AN140" s="44"/>
      <c r="AO140" s="44"/>
      <c r="AP140" s="44"/>
      <c r="AQ140" s="44"/>
      <c r="AR140" s="724"/>
      <c r="AS140" s="724"/>
      <c r="AT140" s="724"/>
      <c r="AU140" s="724"/>
      <c r="AV140" s="724"/>
      <c r="AW140" s="724"/>
      <c r="AX140" s="724"/>
      <c r="AY140" s="724"/>
      <c r="AZ140" s="724"/>
      <c r="BA140" s="724"/>
      <c r="BB140" s="879"/>
      <c r="BC140" s="894"/>
      <c r="BD140" s="44"/>
      <c r="BF140" s="44"/>
      <c r="BI140"/>
      <c r="BJ140" s="44"/>
      <c r="BK140" s="44"/>
      <c r="BL140" s="44"/>
      <c r="BM140" s="44"/>
      <c r="BN140" s="44"/>
      <c r="BO140" s="44"/>
      <c r="BP140" s="44"/>
      <c r="BQ140" s="44"/>
      <c r="BR140" s="44"/>
      <c r="BS140" s="44"/>
      <c r="BT140" s="44"/>
      <c r="BU140" s="44"/>
      <c r="BV140" s="44"/>
      <c r="BW140" s="44"/>
      <c r="BX140" s="44"/>
      <c r="BY140" s="44"/>
      <c r="BZ140" s="44"/>
      <c r="CA140" s="44"/>
      <c r="CB140" s="44"/>
      <c r="CC140" s="44"/>
      <c r="CD140" s="44"/>
      <c r="CE140" s="44"/>
      <c r="CF140" s="44"/>
      <c r="CG140" s="44"/>
      <c r="CH140" s="44"/>
      <c r="CI140" s="44"/>
      <c r="CJ140" s="44"/>
      <c r="CK140" s="52"/>
      <c r="CL140" s="52"/>
      <c r="CM140" s="52"/>
      <c r="CN140" s="52"/>
      <c r="CO140" s="52"/>
      <c r="CP140" s="52"/>
      <c r="CQ140" s="724"/>
      <c r="CR140" s="724"/>
      <c r="CS140" s="724"/>
      <c r="CT140" s="724"/>
      <c r="CU140" s="724"/>
      <c r="CV140" s="724"/>
      <c r="CW140" s="724"/>
      <c r="CX140" s="724"/>
    </row>
    <row r="141" spans="1:104" ht="15" customHeight="1">
      <c r="V141" s="44"/>
      <c r="W141" s="44"/>
      <c r="X141" s="44"/>
      <c r="Y141" s="44"/>
      <c r="Z141" s="44"/>
      <c r="AA141" s="44"/>
      <c r="AB141" s="44"/>
      <c r="AC141" s="44"/>
      <c r="AD141" s="44"/>
      <c r="AE141" s="44"/>
      <c r="AF141" s="44"/>
      <c r="AG141" s="44"/>
      <c r="AH141" s="44"/>
      <c r="AI141" s="44"/>
      <c r="AJ141" s="44"/>
      <c r="AK141" s="44"/>
      <c r="AL141" s="44"/>
      <c r="AM141" s="44"/>
      <c r="AN141" s="44"/>
      <c r="AO141" s="44"/>
      <c r="AP141" s="44"/>
      <c r="AQ141" s="44"/>
      <c r="AR141" s="724"/>
      <c r="AS141" s="724"/>
      <c r="AT141" s="724"/>
      <c r="AU141" s="724"/>
      <c r="AV141" s="724"/>
      <c r="AW141" s="724"/>
      <c r="AX141" s="724"/>
      <c r="AY141" s="724"/>
      <c r="AZ141" s="724"/>
      <c r="BA141" s="724"/>
      <c r="BB141" s="879"/>
      <c r="BC141" s="894"/>
      <c r="BD141" s="44"/>
      <c r="BF141" s="44"/>
      <c r="BI141" s="705"/>
      <c r="BJ141" s="44"/>
      <c r="BK141" s="705"/>
      <c r="BL141" s="44"/>
      <c r="BM141" s="44"/>
      <c r="BN141" s="44"/>
      <c r="BO141" s="44"/>
      <c r="BP141" s="44"/>
      <c r="BQ141" s="44"/>
      <c r="BR141" s="44"/>
      <c r="BS141" s="44"/>
      <c r="BT141" s="44"/>
      <c r="BU141" s="44"/>
      <c r="BV141" s="44"/>
      <c r="BW141" s="44"/>
      <c r="BX141" s="44"/>
      <c r="BY141" s="44"/>
      <c r="BZ141" s="44"/>
      <c r="CA141" s="44"/>
      <c r="CB141" s="44"/>
      <c r="CC141" s="44"/>
      <c r="CD141" s="44"/>
      <c r="CE141" s="44"/>
      <c r="CF141" s="44"/>
      <c r="CG141" s="44"/>
      <c r="CH141" s="44"/>
      <c r="CI141" s="44"/>
      <c r="CJ141" s="44"/>
      <c r="CK141" s="52"/>
      <c r="CL141" s="52"/>
      <c r="CM141" s="52"/>
      <c r="CN141" s="52"/>
      <c r="CO141" s="52"/>
      <c r="CP141" s="52"/>
      <c r="CQ141" s="724"/>
      <c r="CR141" s="724"/>
      <c r="CS141" s="724"/>
      <c r="CT141" s="724"/>
      <c r="CU141" s="724"/>
      <c r="CV141" s="724"/>
      <c r="CW141" s="724"/>
      <c r="CX141" s="724"/>
    </row>
    <row r="142" spans="1:104" ht="15" customHeight="1">
      <c r="V142" s="44"/>
      <c r="W142" s="44"/>
      <c r="X142" s="44"/>
      <c r="Y142" s="44"/>
      <c r="Z142" s="44"/>
      <c r="AA142" s="44"/>
      <c r="AB142" s="44"/>
      <c r="AC142" s="44"/>
      <c r="AD142" s="44"/>
      <c r="AE142" s="44"/>
      <c r="AF142" s="44"/>
      <c r="AG142" s="44"/>
      <c r="AH142" s="44"/>
      <c r="AI142" s="44"/>
      <c r="AJ142" s="44"/>
      <c r="AK142" s="44"/>
      <c r="AL142" s="44"/>
      <c r="AM142" s="44"/>
      <c r="AN142" s="44"/>
      <c r="AO142" s="44"/>
      <c r="AP142" s="44"/>
      <c r="AQ142" s="44"/>
      <c r="AR142" s="724"/>
      <c r="AS142" s="724"/>
      <c r="AT142" s="724"/>
      <c r="AU142" s="724"/>
      <c r="AV142" s="724"/>
      <c r="AW142" s="724"/>
      <c r="AX142" s="724"/>
      <c r="AY142" s="724"/>
      <c r="AZ142" s="724"/>
      <c r="BA142" s="724"/>
      <c r="BB142" s="879"/>
      <c r="BC142" s="894"/>
      <c r="BD142" s="44"/>
      <c r="BF142" s="44"/>
      <c r="BI142" s="44"/>
      <c r="BJ142" s="44"/>
      <c r="BK142" s="44"/>
      <c r="BL142" s="44"/>
      <c r="BM142" s="44"/>
      <c r="BN142" s="44"/>
      <c r="BO142" s="44"/>
      <c r="BP142" s="44"/>
      <c r="BQ142" s="44"/>
      <c r="BR142" s="44"/>
      <c r="BS142" s="44"/>
      <c r="BT142" s="44"/>
      <c r="BU142" s="44"/>
      <c r="BV142" s="44"/>
      <c r="BW142" s="44"/>
      <c r="BX142" s="44"/>
      <c r="BY142" s="44"/>
      <c r="BZ142" s="44"/>
      <c r="CA142" s="44"/>
      <c r="CB142" s="44"/>
      <c r="CC142" s="44"/>
      <c r="CD142" s="44"/>
      <c r="CE142" s="44"/>
      <c r="CF142" s="44"/>
      <c r="CG142" s="44"/>
      <c r="CH142" s="44"/>
      <c r="CI142" s="44"/>
      <c r="CJ142" s="44"/>
      <c r="CK142" s="52"/>
      <c r="CL142" s="52"/>
      <c r="CM142" s="52"/>
      <c r="CN142" s="52"/>
      <c r="CO142" s="52"/>
      <c r="CP142" s="52"/>
    </row>
    <row r="143" spans="1:104" ht="15" customHeight="1">
      <c r="V143" s="44"/>
      <c r="W143" s="44"/>
      <c r="X143" s="44"/>
      <c r="Y143" s="44"/>
      <c r="Z143" s="44"/>
      <c r="AA143" s="44"/>
      <c r="AB143" s="44"/>
      <c r="AC143" s="44"/>
      <c r="AD143" s="44"/>
      <c r="AE143" s="44"/>
      <c r="AF143" s="44"/>
      <c r="AG143" s="44"/>
      <c r="AH143" s="44"/>
      <c r="AI143" s="44"/>
      <c r="AJ143" s="44"/>
      <c r="AK143" s="44"/>
      <c r="AL143" s="44"/>
      <c r="AM143" s="44"/>
      <c r="AN143" s="44"/>
      <c r="BC143" s="894"/>
      <c r="BD143" s="44"/>
      <c r="BF143" s="44"/>
      <c r="BI143" s="44"/>
      <c r="BJ143" s="44"/>
      <c r="BK143" s="44"/>
      <c r="BL143" s="44"/>
      <c r="BM143" s="44"/>
      <c r="BN143" s="44"/>
      <c r="BO143" s="44"/>
      <c r="BP143" s="44"/>
      <c r="BQ143" s="44"/>
      <c r="BR143" s="44"/>
      <c r="BS143" s="44"/>
      <c r="BT143" s="44"/>
      <c r="BU143" s="44"/>
      <c r="BV143" s="44"/>
      <c r="BW143" s="44"/>
      <c r="BX143" s="44"/>
      <c r="BY143" s="44"/>
      <c r="BZ143" s="44"/>
      <c r="CA143" s="44"/>
      <c r="CB143" s="44"/>
      <c r="CC143" s="44"/>
      <c r="CD143" s="44"/>
      <c r="CE143" s="44"/>
      <c r="CF143" s="44"/>
      <c r="CG143" s="44"/>
      <c r="CH143" s="724"/>
      <c r="CI143" s="724"/>
      <c r="CJ143" s="724"/>
      <c r="CK143" s="724"/>
      <c r="CL143" s="724"/>
      <c r="CM143" s="52"/>
      <c r="CN143" s="52"/>
      <c r="CO143" s="52"/>
      <c r="CP143" s="52"/>
    </row>
    <row r="144" spans="1:104" ht="15" customHeight="1">
      <c r="V144" s="44"/>
      <c r="W144" s="44"/>
      <c r="X144" s="44"/>
      <c r="Y144" s="44"/>
      <c r="Z144" s="44"/>
      <c r="AA144" s="44"/>
      <c r="AB144" s="44"/>
      <c r="AC144" s="44"/>
      <c r="AD144" s="44"/>
      <c r="AE144" s="44"/>
      <c r="AF144" s="44"/>
      <c r="AG144" s="44"/>
      <c r="AH144" s="44"/>
      <c r="AI144" s="44"/>
      <c r="AJ144" s="44"/>
      <c r="AK144" s="44"/>
      <c r="AL144" s="44"/>
      <c r="AM144" s="44"/>
      <c r="AN144" s="44"/>
      <c r="BC144" s="894"/>
      <c r="BD144" s="44"/>
      <c r="BF144" s="44"/>
      <c r="BI144" s="44"/>
      <c r="BJ144" s="44"/>
      <c r="BK144" s="44"/>
      <c r="BL144" s="44"/>
      <c r="BM144" s="44"/>
      <c r="BN144" s="44"/>
      <c r="BO144" s="44"/>
      <c r="BP144" s="44"/>
      <c r="BQ144" s="44"/>
      <c r="BR144" s="44"/>
      <c r="BS144" s="44"/>
      <c r="BT144" s="44"/>
      <c r="BU144" s="44"/>
      <c r="BV144" s="44"/>
      <c r="BW144" s="44"/>
      <c r="BX144" s="44"/>
      <c r="BY144" s="44"/>
      <c r="BZ144" s="44"/>
      <c r="CA144" s="44"/>
      <c r="CB144" s="44"/>
      <c r="CC144" s="44"/>
      <c r="CD144" s="44"/>
      <c r="CE144" s="44"/>
      <c r="CF144" s="44"/>
      <c r="CG144" s="44"/>
      <c r="CH144" s="724"/>
      <c r="CI144" s="724"/>
      <c r="CJ144" s="724"/>
      <c r="CK144" s="724"/>
      <c r="CL144" s="724"/>
      <c r="CM144" s="724"/>
      <c r="CN144" s="52"/>
      <c r="CO144" s="52"/>
      <c r="CP144" s="52"/>
    </row>
    <row r="145" spans="22:94" ht="15" customHeight="1">
      <c r="V145" s="44"/>
      <c r="W145" s="44"/>
      <c r="X145" s="44"/>
      <c r="Y145" s="44"/>
      <c r="Z145" s="44"/>
      <c r="AA145" s="44"/>
      <c r="AB145" s="44"/>
      <c r="AC145" s="44"/>
      <c r="AD145" s="44"/>
      <c r="AE145" s="44"/>
      <c r="AF145" s="44"/>
      <c r="AG145" s="44"/>
      <c r="AH145" s="44"/>
      <c r="AI145" s="44"/>
      <c r="AJ145" s="44"/>
      <c r="AK145" s="44"/>
      <c r="AL145" s="44"/>
      <c r="AM145" s="44"/>
      <c r="AN145" s="44"/>
      <c r="BC145" s="894"/>
      <c r="BD145" s="44"/>
      <c r="BF145" s="44"/>
      <c r="BI145" s="44"/>
      <c r="BJ145" s="44"/>
      <c r="BK145" s="44"/>
      <c r="BL145" s="44"/>
      <c r="BM145" s="44"/>
      <c r="BN145" s="44"/>
      <c r="BO145" s="44"/>
      <c r="BP145" s="44"/>
      <c r="BQ145" s="44"/>
      <c r="BR145" s="44"/>
      <c r="BS145" s="44"/>
      <c r="BT145" s="44"/>
      <c r="BU145" s="44"/>
      <c r="BV145" s="44"/>
      <c r="BW145" s="44"/>
      <c r="BX145" s="44"/>
      <c r="BY145" s="44"/>
      <c r="BZ145" s="44"/>
      <c r="CA145" s="44"/>
      <c r="CB145" s="44"/>
      <c r="CC145" s="44"/>
      <c r="CD145" s="44"/>
      <c r="CE145" s="44"/>
      <c r="CF145" s="44"/>
      <c r="CG145" s="724"/>
      <c r="CH145" s="724"/>
      <c r="CI145" s="724"/>
      <c r="CJ145" s="724"/>
      <c r="CK145" s="724"/>
      <c r="CL145" s="724"/>
      <c r="CM145" s="724"/>
      <c r="CN145" s="52"/>
      <c r="CO145" s="52"/>
      <c r="CP145" s="52"/>
    </row>
    <row r="146" spans="22:94" ht="15" customHeight="1">
      <c r="V146" s="44"/>
      <c r="W146" s="44"/>
      <c r="X146" s="44"/>
      <c r="Y146" s="44"/>
      <c r="Z146" s="44"/>
      <c r="AA146" s="44"/>
      <c r="AB146" s="44"/>
      <c r="AC146" s="44"/>
      <c r="AD146" s="44"/>
      <c r="AE146" s="44"/>
      <c r="AF146" s="44"/>
      <c r="AG146" s="44"/>
      <c r="AH146" s="44"/>
      <c r="AI146" s="44"/>
      <c r="AJ146" s="44"/>
      <c r="AK146" s="44"/>
      <c r="AL146" s="44"/>
      <c r="AM146" s="44"/>
      <c r="AN146" s="44"/>
      <c r="BC146" s="894"/>
      <c r="BD146" s="44"/>
      <c r="BF146" s="44"/>
      <c r="BI146" s="44"/>
      <c r="BJ146" s="44"/>
      <c r="BK146" s="44"/>
      <c r="BL146" s="44"/>
      <c r="BM146" s="44"/>
      <c r="BN146" s="44"/>
      <c r="BO146" s="44"/>
      <c r="BP146" s="44"/>
      <c r="BQ146" s="44"/>
      <c r="BR146" s="44"/>
      <c r="BS146" s="44"/>
      <c r="BT146" s="44"/>
      <c r="BU146" s="44"/>
      <c r="BV146" s="44"/>
      <c r="BW146" s="44"/>
      <c r="BX146" s="44"/>
      <c r="BY146" s="44"/>
      <c r="BZ146" s="44"/>
      <c r="CA146" s="44"/>
      <c r="CB146" s="44"/>
      <c r="CC146" s="44"/>
      <c r="CD146" s="44"/>
      <c r="CE146" s="724"/>
      <c r="CF146" s="724"/>
      <c r="CG146" s="724"/>
      <c r="CH146" s="724"/>
      <c r="CI146" s="724"/>
      <c r="CJ146" s="724"/>
      <c r="CK146" s="724"/>
      <c r="CL146" s="724"/>
      <c r="CM146" s="724"/>
      <c r="CN146" s="52"/>
      <c r="CO146" s="52"/>
      <c r="CP146" s="52"/>
    </row>
    <row r="147" spans="22:94" ht="15" customHeight="1">
      <c r="V147" s="44"/>
      <c r="W147" s="44"/>
      <c r="X147" s="44"/>
      <c r="Y147" s="44"/>
      <c r="Z147" s="44"/>
      <c r="AA147" s="44"/>
      <c r="AB147" s="44"/>
      <c r="AC147" s="44"/>
      <c r="AD147" s="44"/>
      <c r="AE147" s="44"/>
      <c r="AF147" s="44"/>
      <c r="AG147" s="44"/>
      <c r="AH147" s="44"/>
      <c r="AI147" s="44"/>
      <c r="AJ147" s="44"/>
      <c r="AK147" s="44"/>
      <c r="AL147" s="44"/>
      <c r="AM147" s="44"/>
      <c r="AN147" s="44"/>
      <c r="BC147" s="894"/>
      <c r="BD147" s="44"/>
      <c r="BF147" s="44"/>
      <c r="BI147" s="44"/>
      <c r="BJ147" s="44"/>
      <c r="BK147" s="44"/>
      <c r="BL147" s="44"/>
      <c r="BM147" s="44"/>
      <c r="BN147" s="44"/>
      <c r="BO147" s="44"/>
      <c r="BP147" s="44"/>
      <c r="BQ147" s="44"/>
      <c r="BR147" s="44"/>
      <c r="BS147" s="44"/>
      <c r="BT147" s="44"/>
      <c r="BU147" s="44"/>
      <c r="BV147" s="44"/>
      <c r="BW147" s="44"/>
      <c r="BX147" s="44"/>
      <c r="BY147" s="44"/>
      <c r="BZ147" s="44"/>
      <c r="CA147" s="44"/>
      <c r="CB147" s="44"/>
      <c r="CC147" s="44"/>
      <c r="CD147" s="44"/>
      <c r="CE147" s="724"/>
      <c r="CF147" s="724"/>
      <c r="CG147" s="724"/>
      <c r="CH147" s="724"/>
      <c r="CI147" s="724"/>
      <c r="CJ147" s="724"/>
      <c r="CK147" s="724"/>
      <c r="CL147" s="724"/>
      <c r="CM147" s="724"/>
      <c r="CN147" s="52"/>
      <c r="CO147" s="52"/>
      <c r="CP147" s="52"/>
    </row>
    <row r="148" spans="22:94" ht="15" customHeight="1">
      <c r="V148" s="44"/>
      <c r="W148" s="44"/>
      <c r="X148" s="44"/>
      <c r="Y148" s="44"/>
      <c r="Z148" s="44"/>
      <c r="AA148" s="44"/>
      <c r="AB148" s="44"/>
      <c r="AC148" s="44"/>
      <c r="AD148" s="44"/>
      <c r="AE148" s="44"/>
      <c r="AF148" s="44"/>
      <c r="AK148" s="44"/>
      <c r="AL148" s="44"/>
      <c r="AM148" s="44"/>
      <c r="AN148" s="44"/>
      <c r="BC148" s="894"/>
      <c r="BD148" s="44"/>
      <c r="BF148" s="44"/>
      <c r="BI148" s="44"/>
      <c r="BJ148" s="44"/>
      <c r="BK148" s="44"/>
      <c r="BL148" s="44"/>
      <c r="BM148" s="44"/>
      <c r="BN148" s="44"/>
      <c r="BO148" s="44"/>
      <c r="BP148" s="44"/>
      <c r="BQ148" s="44"/>
      <c r="BR148" s="44"/>
      <c r="BS148" s="44"/>
      <c r="BT148" s="44"/>
      <c r="BU148" s="44"/>
      <c r="BV148" s="44"/>
      <c r="BW148" s="44"/>
      <c r="BX148" s="44"/>
      <c r="BY148" s="44"/>
      <c r="BZ148" s="44"/>
      <c r="CA148" s="44"/>
      <c r="CB148" s="44"/>
      <c r="CC148" s="44"/>
      <c r="CD148" s="44"/>
      <c r="CE148" s="724"/>
      <c r="CF148" s="724"/>
      <c r="CG148" s="724"/>
      <c r="CH148" s="724"/>
      <c r="CI148" s="724"/>
      <c r="CJ148" s="724"/>
      <c r="CK148" s="724"/>
      <c r="CL148" s="724"/>
      <c r="CM148" s="724"/>
      <c r="CN148" s="52"/>
      <c r="CO148" s="52"/>
      <c r="CP148" s="52"/>
    </row>
    <row r="149" spans="22:94" ht="15" customHeight="1">
      <c r="V149" s="65"/>
      <c r="W149" s="44"/>
      <c r="X149" s="44"/>
      <c r="Y149" s="44"/>
      <c r="Z149" s="44"/>
      <c r="AA149" s="44"/>
      <c r="AB149" s="44"/>
      <c r="AC149" s="44"/>
      <c r="AD149" s="44"/>
      <c r="AE149" s="44"/>
      <c r="AF149" s="44"/>
      <c r="AK149" s="44"/>
      <c r="AL149" s="44"/>
      <c r="AM149" s="44"/>
      <c r="AN149" s="44"/>
      <c r="BC149" s="894"/>
      <c r="BD149" s="44"/>
      <c r="BF149" s="44"/>
      <c r="BI149" s="44"/>
      <c r="BJ149" s="44"/>
      <c r="BK149" s="44"/>
      <c r="BL149" s="44"/>
      <c r="BM149" s="44"/>
      <c r="BN149" s="44"/>
      <c r="BO149" s="44"/>
      <c r="BP149" s="44"/>
      <c r="BQ149" s="44"/>
      <c r="BR149" s="44"/>
      <c r="BS149" s="44"/>
      <c r="BT149" s="44"/>
      <c r="BU149" s="44"/>
      <c r="BV149" s="44"/>
      <c r="BW149" s="44"/>
      <c r="BX149" s="44"/>
      <c r="BY149" s="44"/>
      <c r="BZ149" s="44"/>
      <c r="CA149" s="44"/>
      <c r="CB149" s="44"/>
      <c r="CC149" s="44"/>
      <c r="CD149" s="44"/>
      <c r="CE149" s="724"/>
      <c r="CF149" s="724"/>
      <c r="CG149" s="724"/>
      <c r="CH149" s="724"/>
      <c r="CI149" s="724"/>
      <c r="CJ149" s="724"/>
      <c r="CK149" s="724"/>
      <c r="CL149" s="724"/>
      <c r="CM149" s="724"/>
      <c r="CN149" s="52"/>
      <c r="CO149" s="52"/>
      <c r="CP149" s="52"/>
    </row>
    <row r="150" spans="22:94" ht="15" customHeight="1">
      <c r="V150" s="65"/>
      <c r="W150" s="65"/>
      <c r="X150" s="65"/>
      <c r="Y150" s="65"/>
      <c r="Z150" s="724"/>
      <c r="AA150" s="44"/>
      <c r="AB150" s="44"/>
      <c r="AC150" s="44"/>
      <c r="AD150" s="44"/>
      <c r="AE150" s="44"/>
      <c r="AK150" s="44"/>
      <c r="AL150" s="44"/>
      <c r="AM150" s="44"/>
      <c r="AN150" s="44"/>
      <c r="BC150" s="894"/>
      <c r="BD150" s="724"/>
      <c r="BF150" s="44"/>
      <c r="BI150" s="44"/>
      <c r="BJ150" s="44"/>
      <c r="BK150" s="44"/>
      <c r="BL150" s="44"/>
      <c r="BM150" s="44"/>
      <c r="BN150" s="44"/>
      <c r="BO150" s="44"/>
      <c r="BP150" s="44"/>
      <c r="BQ150" s="44"/>
      <c r="BR150" s="44"/>
      <c r="BS150" s="44"/>
      <c r="BT150" s="44"/>
      <c r="BU150" s="44"/>
      <c r="BV150" s="44"/>
      <c r="BW150" s="44"/>
      <c r="BX150" s="44"/>
      <c r="BY150" s="44"/>
      <c r="BZ150" s="44"/>
      <c r="CA150" s="44"/>
      <c r="CB150" s="44"/>
      <c r="CC150" s="44"/>
      <c r="CD150" s="44"/>
      <c r="CE150" s="724"/>
      <c r="CF150" s="724"/>
      <c r="CG150" s="724"/>
      <c r="CH150" s="724"/>
      <c r="CI150" s="724"/>
      <c r="CJ150" s="724"/>
      <c r="CK150" s="724"/>
      <c r="CL150" s="724"/>
      <c r="CM150" s="724"/>
      <c r="CN150" s="52"/>
      <c r="CO150" s="52"/>
      <c r="CP150" s="52"/>
    </row>
    <row r="151" spans="22:94" ht="15" customHeight="1">
      <c r="AA151" s="724"/>
      <c r="AB151" s="724"/>
      <c r="AC151" s="724"/>
      <c r="AD151" s="44"/>
      <c r="AE151" s="44"/>
      <c r="AK151" s="44"/>
      <c r="AL151" s="44"/>
      <c r="AM151" s="44"/>
      <c r="AN151" s="44"/>
      <c r="BC151" s="894"/>
      <c r="BD151" s="724"/>
      <c r="BF151" s="44"/>
      <c r="BI151" s="44"/>
      <c r="BJ151" s="44"/>
      <c r="BK151" s="44"/>
      <c r="BL151" s="44"/>
      <c r="BM151" s="44"/>
      <c r="BN151" s="44"/>
      <c r="BO151" s="44"/>
      <c r="BP151" s="44"/>
      <c r="BQ151" s="44"/>
      <c r="BR151" s="44"/>
      <c r="BS151" s="44"/>
      <c r="BT151" s="44"/>
      <c r="BU151" s="44"/>
      <c r="BV151" s="44"/>
      <c r="BW151" s="44"/>
      <c r="BX151" s="44"/>
      <c r="BY151" s="44"/>
      <c r="BZ151" s="44"/>
      <c r="CA151" s="44"/>
      <c r="CB151" s="44"/>
      <c r="CC151" s="44"/>
      <c r="CD151" s="44"/>
      <c r="CE151" s="724"/>
      <c r="CF151" s="724"/>
      <c r="CG151" s="724"/>
      <c r="CH151" s="724"/>
      <c r="CI151" s="724"/>
      <c r="CJ151" s="724"/>
      <c r="CK151" s="724"/>
      <c r="CL151" s="724"/>
      <c r="CM151" s="724"/>
      <c r="CN151" s="52"/>
      <c r="CO151" s="52"/>
      <c r="CP151" s="52"/>
    </row>
    <row r="152" spans="22:94" ht="15" customHeight="1">
      <c r="BI152" s="44"/>
      <c r="BJ152" s="44"/>
      <c r="BK152" s="44"/>
      <c r="BL152" s="44"/>
      <c r="BM152" s="44"/>
      <c r="BN152" s="44"/>
      <c r="BO152" s="44"/>
      <c r="BP152" s="44"/>
      <c r="BQ152" s="44"/>
      <c r="BR152" s="44"/>
      <c r="BS152" s="44"/>
      <c r="BT152" s="44"/>
      <c r="BU152" s="44"/>
      <c r="BV152" s="44"/>
      <c r="BW152" s="44"/>
      <c r="BX152" s="44"/>
      <c r="BY152" s="44"/>
      <c r="BZ152" s="44"/>
      <c r="CA152" s="44"/>
      <c r="CB152" s="44"/>
      <c r="CC152" s="44"/>
      <c r="CD152" s="44"/>
      <c r="CE152" s="724"/>
      <c r="CF152" s="724"/>
      <c r="CG152" s="724"/>
      <c r="CH152" s="724"/>
      <c r="CI152" s="724"/>
      <c r="CJ152" s="724"/>
      <c r="CK152" s="724"/>
      <c r="CL152" s="724"/>
      <c r="CM152" s="724"/>
      <c r="CN152" s="52"/>
      <c r="CO152" s="52"/>
      <c r="CP152" s="52"/>
    </row>
    <row r="153" spans="22:94" ht="15" customHeight="1">
      <c r="BI153" s="44"/>
      <c r="BJ153" s="44"/>
      <c r="BK153" s="44"/>
      <c r="BL153" s="44"/>
      <c r="BM153" s="44"/>
      <c r="BN153" s="44"/>
      <c r="BO153" s="44"/>
      <c r="BP153" s="44"/>
      <c r="BQ153" s="44"/>
      <c r="BR153" s="44"/>
      <c r="BS153" s="44"/>
      <c r="BT153" s="44"/>
      <c r="BU153" s="724"/>
      <c r="BV153" s="724"/>
      <c r="BW153" s="724"/>
      <c r="BX153" s="724"/>
      <c r="BY153" s="724"/>
      <c r="BZ153" s="724"/>
      <c r="CA153" s="724"/>
      <c r="CB153" s="44"/>
      <c r="CC153" s="44"/>
      <c r="CD153" s="44"/>
      <c r="CE153" s="724"/>
      <c r="CF153" s="724"/>
      <c r="CG153" s="724"/>
      <c r="CH153" s="724"/>
      <c r="CI153" s="724"/>
      <c r="CJ153" s="724"/>
      <c r="CK153" s="724"/>
      <c r="CL153" s="724"/>
      <c r="CM153" s="724"/>
      <c r="CN153" s="52"/>
      <c r="CO153" s="52"/>
      <c r="CP153" s="52"/>
    </row>
    <row r="154" spans="22:94" ht="15" customHeight="1">
      <c r="BI154" s="44"/>
      <c r="BJ154" s="44"/>
      <c r="BK154" s="44"/>
      <c r="BL154" s="44"/>
      <c r="BM154" s="44"/>
      <c r="BN154" s="44"/>
      <c r="BO154" s="44"/>
      <c r="BP154" s="44"/>
      <c r="BQ154" s="44"/>
      <c r="BR154" s="44"/>
      <c r="BS154" s="44"/>
      <c r="BT154" s="724"/>
      <c r="BU154" s="724"/>
      <c r="BV154" s="724"/>
      <c r="BW154" s="724"/>
      <c r="BX154" s="724"/>
      <c r="BY154" s="724"/>
      <c r="BZ154" s="724"/>
      <c r="CA154" s="724"/>
      <c r="CB154" s="724"/>
      <c r="CC154" s="44"/>
      <c r="CD154" s="44"/>
      <c r="CE154" s="724"/>
      <c r="CF154" s="724"/>
      <c r="CG154" s="724"/>
      <c r="CH154" s="724"/>
      <c r="CI154" s="724"/>
      <c r="CJ154" s="724"/>
      <c r="CK154" s="724"/>
      <c r="CL154" s="724"/>
      <c r="CM154" s="724"/>
      <c r="CN154" s="52"/>
      <c r="CO154" s="52"/>
      <c r="CP154" s="52"/>
    </row>
    <row r="155" spans="22:94" ht="15" customHeight="1">
      <c r="BI155" s="44"/>
      <c r="BJ155" s="44"/>
      <c r="BK155" s="44"/>
      <c r="BL155" s="44"/>
      <c r="BM155" s="44"/>
      <c r="BN155" s="44"/>
      <c r="BO155" s="44"/>
      <c r="BP155" s="44"/>
      <c r="BQ155" s="44"/>
      <c r="BR155" s="44"/>
      <c r="BS155" s="44"/>
      <c r="BT155" s="724"/>
      <c r="BU155" s="724"/>
      <c r="BV155" s="724"/>
      <c r="BW155" s="724"/>
      <c r="BX155" s="724"/>
      <c r="BY155" s="724"/>
      <c r="BZ155" s="724"/>
      <c r="CA155" s="724"/>
      <c r="CB155" s="724"/>
      <c r="CC155" s="44"/>
      <c r="CD155" s="44"/>
      <c r="CE155" s="724"/>
      <c r="CF155" s="724"/>
      <c r="CG155" s="724"/>
      <c r="CH155" s="724"/>
      <c r="CI155" s="724"/>
      <c r="CJ155" s="724"/>
      <c r="CK155" s="724"/>
      <c r="CL155" s="724"/>
      <c r="CM155" s="724"/>
      <c r="CN155" s="52"/>
      <c r="CO155" s="52"/>
      <c r="CP155" s="52"/>
    </row>
    <row r="156" spans="22:94" ht="15" customHeight="1">
      <c r="BI156" s="44"/>
      <c r="BJ156" s="44"/>
      <c r="BK156" s="44"/>
      <c r="BL156" s="44"/>
      <c r="BM156" s="44"/>
      <c r="BN156" s="44"/>
      <c r="BO156" s="44"/>
      <c r="BP156" s="44"/>
      <c r="BQ156" s="44"/>
      <c r="BR156" s="44"/>
      <c r="BS156" s="44"/>
      <c r="BT156" s="724"/>
      <c r="BU156" s="724"/>
      <c r="BV156" s="724"/>
      <c r="BW156" s="724"/>
      <c r="BX156" s="724"/>
      <c r="BY156" s="724"/>
      <c r="BZ156" s="724"/>
      <c r="CA156" s="724"/>
      <c r="CB156" s="724"/>
      <c r="CC156" s="44"/>
      <c r="CD156" s="44"/>
      <c r="CE156" s="724"/>
      <c r="CF156" s="724"/>
      <c r="CG156" s="724"/>
      <c r="CH156" s="724"/>
      <c r="CI156" s="724"/>
      <c r="CJ156" s="724"/>
      <c r="CK156" s="724"/>
      <c r="CL156" s="724"/>
      <c r="CM156" s="724"/>
      <c r="CN156" s="52"/>
      <c r="CO156" s="52"/>
      <c r="CP156" s="52"/>
    </row>
    <row r="157" spans="22:94" ht="15" customHeight="1">
      <c r="BI157" s="44"/>
      <c r="BJ157" s="44"/>
      <c r="BK157" s="44"/>
      <c r="BL157" s="44"/>
      <c r="BM157" s="44"/>
      <c r="BN157" s="44"/>
      <c r="BO157" s="44"/>
      <c r="BP157" s="44"/>
      <c r="BQ157" s="44"/>
      <c r="BR157" s="44"/>
      <c r="BS157" s="44"/>
      <c r="BT157" s="724"/>
      <c r="BU157" s="724"/>
      <c r="BV157" s="724"/>
      <c r="BW157" s="724"/>
      <c r="BX157" s="724"/>
      <c r="BY157" s="724"/>
      <c r="BZ157" s="724"/>
      <c r="CA157" s="724"/>
      <c r="CB157" s="724"/>
      <c r="CC157" s="44"/>
      <c r="CD157" s="44"/>
      <c r="CE157" s="724"/>
      <c r="CF157" s="724"/>
      <c r="CG157" s="724"/>
      <c r="CH157" s="724"/>
      <c r="CI157" s="724"/>
      <c r="CJ157" s="724"/>
      <c r="CK157" s="724"/>
      <c r="CL157" s="724"/>
      <c r="CM157" s="724"/>
      <c r="CN157" s="52"/>
      <c r="CO157" s="52"/>
      <c r="CP157" s="52"/>
    </row>
    <row r="158" spans="22:94" ht="15" customHeight="1">
      <c r="BI158" s="44"/>
      <c r="BJ158" s="44"/>
      <c r="BK158" s="44"/>
      <c r="BL158" s="44"/>
      <c r="BM158" s="44"/>
      <c r="BN158" s="44"/>
      <c r="BO158" s="44"/>
      <c r="BP158" s="44"/>
      <c r="BQ158" s="44"/>
      <c r="BR158" s="44"/>
      <c r="BS158" s="44"/>
      <c r="BT158" s="724"/>
      <c r="BU158" s="724"/>
      <c r="BV158" s="724"/>
      <c r="BW158" s="724"/>
      <c r="BX158" s="724"/>
      <c r="BY158" s="724"/>
      <c r="BZ158" s="724"/>
      <c r="CA158" s="724"/>
      <c r="CB158" s="724"/>
      <c r="CC158" s="44"/>
      <c r="CD158" s="44"/>
      <c r="CE158" s="724"/>
      <c r="CF158" s="724"/>
      <c r="CG158" s="724"/>
      <c r="CH158" s="724"/>
      <c r="CI158" s="724"/>
      <c r="CJ158" s="724"/>
      <c r="CK158" s="724"/>
      <c r="CL158" s="724"/>
      <c r="CM158" s="724"/>
      <c r="CN158" s="52"/>
      <c r="CO158" s="52"/>
      <c r="CP158" s="52"/>
    </row>
    <row r="159" spans="22:94" ht="15" customHeight="1">
      <c r="BI159" s="65"/>
      <c r="BJ159" s="44"/>
      <c r="BK159" s="44"/>
      <c r="BL159" s="44"/>
      <c r="BM159" s="44"/>
      <c r="BN159" s="44"/>
      <c r="BO159" s="44"/>
      <c r="BP159" s="44"/>
      <c r="BQ159" s="44"/>
      <c r="BR159" s="44"/>
      <c r="BS159" s="44"/>
      <c r="BT159" s="724"/>
      <c r="BU159" s="724"/>
      <c r="BV159" s="724"/>
      <c r="BW159" s="724"/>
      <c r="BX159" s="724"/>
      <c r="BY159" s="724"/>
      <c r="BZ159" s="724"/>
      <c r="CA159" s="724"/>
      <c r="CB159" s="724"/>
      <c r="CC159" s="44"/>
      <c r="CD159" s="44"/>
      <c r="CE159" s="724"/>
      <c r="CF159" s="724"/>
      <c r="CG159" s="724"/>
      <c r="CM159" s="724"/>
      <c r="CN159" s="52"/>
      <c r="CO159" s="52"/>
      <c r="CP159" s="52"/>
    </row>
    <row r="160" spans="22:94" ht="15" customHeight="1">
      <c r="BI160" s="65"/>
      <c r="BJ160" s="65"/>
      <c r="BK160" s="65"/>
      <c r="BL160" s="65"/>
      <c r="BM160" s="724"/>
      <c r="BN160" s="724"/>
      <c r="BO160" s="724"/>
      <c r="BP160" s="724"/>
      <c r="BQ160" s="44"/>
      <c r="BR160" s="44"/>
      <c r="BS160" s="44"/>
      <c r="BT160" s="724"/>
      <c r="BU160" s="724"/>
      <c r="BV160" s="724"/>
      <c r="BW160" s="724"/>
      <c r="BX160" s="724"/>
      <c r="BY160" s="724"/>
      <c r="BZ160" s="724"/>
      <c r="CA160" s="724"/>
      <c r="CB160" s="724"/>
      <c r="CC160" s="44"/>
      <c r="CD160" s="44"/>
      <c r="CE160" s="724"/>
      <c r="CF160" s="724"/>
      <c r="CG160" s="724"/>
      <c r="CN160" s="52"/>
      <c r="CO160" s="52"/>
      <c r="CP160" s="52"/>
    </row>
    <row r="161" spans="61:94" ht="15" customHeight="1">
      <c r="BI161" s="65"/>
      <c r="BJ161" s="65"/>
      <c r="BK161" s="65"/>
      <c r="BL161" s="65"/>
      <c r="BM161" s="724"/>
      <c r="BN161" s="724"/>
      <c r="BO161" s="724"/>
      <c r="BP161" s="724"/>
      <c r="BQ161" s="724"/>
      <c r="BR161" s="44"/>
      <c r="BS161" s="44"/>
      <c r="BT161" s="724"/>
      <c r="BU161" s="724"/>
      <c r="BV161" s="724"/>
      <c r="BW161" s="724"/>
      <c r="BX161" s="724"/>
      <c r="BY161" s="724"/>
      <c r="BZ161" s="724"/>
      <c r="CA161" s="724"/>
      <c r="CB161" s="724"/>
      <c r="CC161" s="44"/>
      <c r="CD161" s="44"/>
      <c r="CE161" s="724"/>
      <c r="CF161" s="724"/>
      <c r="CN161" s="52"/>
      <c r="CO161" s="52"/>
      <c r="CP161" s="52"/>
    </row>
    <row r="162" spans="61:94" ht="15" customHeight="1">
      <c r="BI162" s="724"/>
      <c r="BJ162" s="724"/>
      <c r="BK162" s="724"/>
      <c r="BL162" s="724"/>
      <c r="BM162" s="724"/>
      <c r="BN162" s="724"/>
      <c r="BO162" s="724"/>
      <c r="BP162" s="724"/>
      <c r="BQ162" s="724"/>
      <c r="BR162" s="44"/>
      <c r="BS162" s="44"/>
      <c r="BT162" s="724"/>
      <c r="BU162" s="724"/>
      <c r="BV162" s="724"/>
      <c r="BW162" s="724"/>
      <c r="BX162" s="724"/>
      <c r="BY162" s="724"/>
      <c r="BZ162" s="724"/>
      <c r="CA162" s="724"/>
      <c r="CB162" s="724"/>
      <c r="CC162" s="44"/>
      <c r="CD162" s="44"/>
      <c r="CN162" s="52"/>
      <c r="CO162" s="52"/>
      <c r="CP162" s="724"/>
    </row>
    <row r="163" spans="61:94" ht="15" customHeight="1">
      <c r="BI163" s="724"/>
      <c r="BJ163" s="724"/>
      <c r="BK163" s="724"/>
      <c r="BL163" s="724"/>
      <c r="BM163" s="724"/>
      <c r="BN163" s="724"/>
      <c r="BO163" s="724"/>
      <c r="BP163" s="724"/>
      <c r="BQ163" s="724"/>
      <c r="BR163" s="44"/>
      <c r="BS163" s="44"/>
      <c r="BT163" s="724"/>
      <c r="BU163" s="724"/>
      <c r="BV163" s="724"/>
      <c r="BW163" s="724"/>
      <c r="BX163" s="724"/>
      <c r="BY163" s="724"/>
      <c r="BZ163" s="724"/>
      <c r="CA163" s="724"/>
      <c r="CB163" s="724"/>
      <c r="CC163" s="44"/>
      <c r="CD163" s="44"/>
      <c r="CN163" s="44"/>
      <c r="CO163" s="52"/>
      <c r="CP163" s="724"/>
    </row>
    <row r="164" spans="61:94" ht="15" customHeight="1">
      <c r="BI164" s="724"/>
      <c r="BJ164" s="724"/>
      <c r="BK164" s="724"/>
      <c r="BL164" s="724"/>
      <c r="BM164" s="724"/>
      <c r="BN164" s="724"/>
      <c r="BO164" s="724"/>
      <c r="BP164" s="724"/>
      <c r="BQ164" s="724"/>
      <c r="BR164" s="44"/>
      <c r="BS164" s="44"/>
      <c r="BT164" s="724"/>
      <c r="BU164" s="724"/>
      <c r="BV164" s="724"/>
      <c r="BW164" s="724"/>
      <c r="BX164" s="724"/>
      <c r="BY164" s="724"/>
      <c r="BZ164" s="724"/>
      <c r="CA164" s="724"/>
      <c r="CB164" s="724"/>
      <c r="CC164" s="44"/>
      <c r="CD164" s="44"/>
      <c r="CN164" s="724"/>
      <c r="CO164" s="52"/>
      <c r="CP164" s="724"/>
    </row>
    <row r="165" spans="61:94" ht="15" customHeight="1">
      <c r="BI165" s="724"/>
      <c r="BJ165" s="724"/>
      <c r="BK165" s="724"/>
      <c r="BL165" s="724"/>
      <c r="BM165" s="724"/>
      <c r="BN165" s="724"/>
      <c r="BO165" s="724"/>
      <c r="BP165" s="724"/>
      <c r="BQ165" s="724"/>
      <c r="BR165" s="724"/>
      <c r="BS165" s="724"/>
      <c r="BT165" s="724"/>
      <c r="BU165" s="724"/>
      <c r="BV165" s="724"/>
      <c r="BW165" s="724"/>
      <c r="BX165" s="724"/>
      <c r="BY165" s="724"/>
      <c r="BZ165" s="724"/>
      <c r="CA165" s="724"/>
      <c r="CB165" s="724"/>
      <c r="CC165" s="724"/>
      <c r="CD165" s="724"/>
      <c r="CN165" s="724"/>
      <c r="CO165" s="724"/>
      <c r="CP165" s="724"/>
    </row>
    <row r="166" spans="61:94" ht="15" customHeight="1">
      <c r="BI166" s="724"/>
      <c r="BJ166" s="724"/>
      <c r="BK166" s="724"/>
      <c r="BL166" s="724"/>
      <c r="BM166" s="724"/>
      <c r="BN166" s="724"/>
      <c r="BO166" s="724"/>
      <c r="BP166" s="724"/>
      <c r="BQ166" s="724"/>
      <c r="BR166" s="724"/>
      <c r="BS166" s="724"/>
      <c r="BT166" s="724"/>
      <c r="BU166" s="724"/>
      <c r="BV166" s="724"/>
      <c r="BW166" s="724"/>
      <c r="BX166" s="724"/>
      <c r="BY166" s="724"/>
      <c r="BZ166" s="724"/>
      <c r="CA166" s="724"/>
      <c r="CB166" s="724"/>
      <c r="CC166" s="724"/>
      <c r="CD166" s="724"/>
      <c r="CN166" s="724"/>
      <c r="CO166" s="724"/>
      <c r="CP166" s="724"/>
    </row>
    <row r="167" spans="61:94" ht="15" customHeight="1">
      <c r="BI167" s="724"/>
      <c r="BJ167" s="724"/>
      <c r="BK167" s="724"/>
      <c r="BL167" s="724"/>
      <c r="BM167" s="724"/>
      <c r="BN167" s="724"/>
      <c r="BO167" s="724"/>
      <c r="BP167" s="724"/>
      <c r="BQ167" s="724"/>
      <c r="BR167" s="724"/>
      <c r="BS167" s="724"/>
      <c r="BT167" s="724"/>
      <c r="BU167" s="724"/>
      <c r="BV167" s="724"/>
      <c r="BW167" s="724"/>
      <c r="BX167" s="724"/>
      <c r="BY167" s="724"/>
      <c r="BZ167" s="724"/>
      <c r="CA167" s="724"/>
      <c r="CB167" s="724"/>
      <c r="CC167" s="724"/>
      <c r="CD167" s="724"/>
      <c r="CN167" s="724"/>
      <c r="CO167" s="724"/>
      <c r="CP167" s="724"/>
    </row>
    <row r="168" spans="61:94" ht="15" customHeight="1">
      <c r="BI168" s="724"/>
      <c r="BJ168" s="724"/>
      <c r="BK168" s="724"/>
      <c r="BL168" s="724"/>
      <c r="BM168" s="724"/>
      <c r="BN168" s="724"/>
      <c r="BO168" s="724"/>
      <c r="BP168" s="724"/>
      <c r="BQ168" s="724"/>
      <c r="BR168" s="724"/>
      <c r="BS168" s="724"/>
      <c r="BT168" s="724"/>
      <c r="CB168" s="724"/>
      <c r="CC168" s="724"/>
      <c r="CD168" s="724"/>
      <c r="CN168" s="724"/>
      <c r="CO168" s="724"/>
      <c r="CP168" s="724"/>
    </row>
    <row r="169" spans="61:94" ht="15" customHeight="1">
      <c r="BI169" s="724"/>
      <c r="BJ169" s="724"/>
      <c r="BK169" s="724"/>
      <c r="BL169" s="724"/>
      <c r="BM169" s="724"/>
      <c r="BN169" s="724"/>
      <c r="BO169" s="724"/>
      <c r="BP169" s="724"/>
      <c r="BQ169" s="724"/>
      <c r="BR169" s="724"/>
      <c r="BS169" s="724"/>
      <c r="CC169" s="724"/>
      <c r="CD169" s="724"/>
      <c r="CN169" s="724"/>
      <c r="CO169" s="724"/>
      <c r="CP169" s="724"/>
    </row>
    <row r="170" spans="61:94" ht="15" customHeight="1">
      <c r="BI170" s="724"/>
      <c r="BJ170" s="724"/>
      <c r="BK170" s="724"/>
      <c r="BL170" s="724"/>
      <c r="BM170" s="724"/>
      <c r="BN170" s="724"/>
      <c r="BO170" s="724"/>
      <c r="BP170" s="724"/>
      <c r="BQ170" s="724"/>
      <c r="BR170" s="724"/>
      <c r="BS170" s="724"/>
      <c r="CC170" s="724"/>
      <c r="CD170" s="724"/>
      <c r="CN170" s="724"/>
      <c r="CO170" s="724"/>
      <c r="CP170" s="724"/>
    </row>
    <row r="171" spans="61:94" ht="15" customHeight="1">
      <c r="BI171" s="724"/>
      <c r="BJ171" s="724"/>
      <c r="BK171" s="724"/>
      <c r="BL171" s="724"/>
      <c r="BM171" s="724"/>
      <c r="BN171" s="724"/>
      <c r="BO171" s="724"/>
      <c r="BP171" s="724"/>
      <c r="BQ171" s="724"/>
      <c r="BR171" s="724"/>
      <c r="BS171" s="724"/>
      <c r="CC171" s="724"/>
      <c r="CD171" s="724"/>
      <c r="CN171" s="724"/>
      <c r="CO171" s="724"/>
      <c r="CP171" s="724"/>
    </row>
    <row r="172" spans="61:94" ht="15" customHeight="1">
      <c r="BI172" s="724"/>
      <c r="BJ172" s="724"/>
      <c r="BK172" s="724"/>
      <c r="BL172" s="724"/>
      <c r="BM172" s="724"/>
      <c r="BN172" s="724"/>
      <c r="BO172" s="724"/>
      <c r="BP172" s="724"/>
      <c r="BQ172" s="724"/>
      <c r="BR172" s="724"/>
      <c r="BS172" s="724"/>
      <c r="CC172" s="724"/>
      <c r="CD172" s="724"/>
      <c r="CN172" s="724"/>
      <c r="CO172" s="724"/>
      <c r="CP172" s="724"/>
    </row>
    <row r="173" spans="61:94" ht="15" customHeight="1">
      <c r="BI173" s="724"/>
      <c r="BJ173" s="724"/>
      <c r="BK173" s="724"/>
      <c r="BL173" s="724"/>
      <c r="BM173" s="724"/>
      <c r="BN173" s="724"/>
      <c r="BO173" s="724"/>
      <c r="BP173" s="724"/>
      <c r="BQ173" s="724"/>
      <c r="BR173" s="724"/>
      <c r="BS173" s="724"/>
      <c r="CC173" s="724"/>
      <c r="CD173" s="724"/>
      <c r="CN173" s="724"/>
      <c r="CO173" s="724"/>
      <c r="CP173" s="724"/>
    </row>
    <row r="174" spans="61:94" ht="15" customHeight="1">
      <c r="BI174" s="724"/>
      <c r="BJ174" s="724"/>
      <c r="BK174" s="724"/>
      <c r="BL174" s="724"/>
      <c r="BM174" s="724"/>
      <c r="BN174" s="724"/>
      <c r="BO174" s="724"/>
      <c r="BP174" s="724"/>
      <c r="BQ174" s="724"/>
      <c r="BR174" s="724"/>
      <c r="BS174" s="724"/>
      <c r="CC174" s="724"/>
      <c r="CD174" s="724"/>
      <c r="CN174" s="724"/>
      <c r="CO174" s="724"/>
      <c r="CP174" s="724"/>
    </row>
    <row r="175" spans="61:94" ht="15" customHeight="1">
      <c r="BQ175" s="724"/>
      <c r="BR175" s="724"/>
      <c r="BS175" s="724"/>
      <c r="CC175" s="724"/>
      <c r="CD175" s="724"/>
      <c r="CN175" s="724"/>
      <c r="CO175" s="724"/>
      <c r="CP175" s="724"/>
    </row>
    <row r="176" spans="61:94" ht="15" customHeight="1">
      <c r="BR176" s="724"/>
      <c r="BS176" s="724"/>
      <c r="CC176" s="724"/>
      <c r="CD176" s="724"/>
      <c r="CN176" s="724"/>
      <c r="CO176" s="724"/>
      <c r="CP176" s="724"/>
    </row>
    <row r="177" spans="70:93" ht="15" customHeight="1">
      <c r="BR177" s="724"/>
      <c r="BS177" s="724"/>
      <c r="CC177" s="724"/>
      <c r="CD177" s="724"/>
      <c r="CN177" s="724"/>
      <c r="CO177" s="724"/>
    </row>
    <row r="178" spans="70:93" ht="15" customHeight="1">
      <c r="BR178" s="724"/>
      <c r="BS178" s="724"/>
      <c r="CC178" s="724"/>
      <c r="CD178" s="724"/>
      <c r="CN178" s="724"/>
      <c r="CO178" s="724"/>
    </row>
    <row r="179" spans="70:93" ht="15" customHeight="1">
      <c r="BR179" s="724"/>
      <c r="BS179" s="724"/>
      <c r="CC179" s="724"/>
      <c r="CD179" s="724"/>
      <c r="CO179" s="724"/>
    </row>
  </sheetData>
  <mergeCells count="106">
    <mergeCell ref="G1:G2"/>
    <mergeCell ref="H1:H2"/>
    <mergeCell ref="I1:I2"/>
    <mergeCell ref="J1:J2"/>
    <mergeCell ref="L1:M1"/>
    <mergeCell ref="N1:N2"/>
    <mergeCell ref="A1:A2"/>
    <mergeCell ref="B1:B2"/>
    <mergeCell ref="C1:C2"/>
    <mergeCell ref="D1:D2"/>
    <mergeCell ref="E1:E2"/>
    <mergeCell ref="F1:F2"/>
    <mergeCell ref="X1:Y1"/>
    <mergeCell ref="Z1:Z2"/>
    <mergeCell ref="AA1:AA2"/>
    <mergeCell ref="AB1:AC1"/>
    <mergeCell ref="AD1:AD2"/>
    <mergeCell ref="AE1:AE2"/>
    <mergeCell ref="O1:P1"/>
    <mergeCell ref="Q1:R1"/>
    <mergeCell ref="S1:S2"/>
    <mergeCell ref="T1:U1"/>
    <mergeCell ref="V1:V2"/>
    <mergeCell ref="W1:W2"/>
    <mergeCell ref="AN1:AN2"/>
    <mergeCell ref="AO1:AP1"/>
    <mergeCell ref="AQ1:AQ2"/>
    <mergeCell ref="AR1:AS1"/>
    <mergeCell ref="AT1:AT2"/>
    <mergeCell ref="AU1:AU2"/>
    <mergeCell ref="AF1:AG1"/>
    <mergeCell ref="AH1:AH2"/>
    <mergeCell ref="AI1:AI2"/>
    <mergeCell ref="AJ1:AJ2"/>
    <mergeCell ref="AK1:AL1"/>
    <mergeCell ref="AM1:AM2"/>
    <mergeCell ref="BB1:BB2"/>
    <mergeCell ref="BC1:BC2"/>
    <mergeCell ref="BD1:BD2"/>
    <mergeCell ref="BE1:BE2"/>
    <mergeCell ref="BF1:BF2"/>
    <mergeCell ref="BJ1:BJ2"/>
    <mergeCell ref="AV1:AV2"/>
    <mergeCell ref="AW1:AW2"/>
    <mergeCell ref="AX1:AX2"/>
    <mergeCell ref="AY1:AY2"/>
    <mergeCell ref="AZ1:AZ2"/>
    <mergeCell ref="BA1:BA2"/>
    <mergeCell ref="CF1:CF2"/>
    <mergeCell ref="BQ1:BQ2"/>
    <mergeCell ref="BR1:BR2"/>
    <mergeCell ref="BU1:BU2"/>
    <mergeCell ref="BV1:BV2"/>
    <mergeCell ref="BW1:BW2"/>
    <mergeCell ref="BX1:BX2"/>
    <mergeCell ref="BK1:BK2"/>
    <mergeCell ref="BL1:BL2"/>
    <mergeCell ref="BM1:BM2"/>
    <mergeCell ref="BN1:BN2"/>
    <mergeCell ref="BO1:BO2"/>
    <mergeCell ref="BP1:BP2"/>
    <mergeCell ref="AO74:AP74"/>
    <mergeCell ref="CU1:CU2"/>
    <mergeCell ref="CV1:CV2"/>
    <mergeCell ref="CW1:CW2"/>
    <mergeCell ref="CX1:CX2"/>
    <mergeCell ref="CY1:CY2"/>
    <mergeCell ref="A3:A7"/>
    <mergeCell ref="CM1:CM2"/>
    <mergeCell ref="CN1:CN2"/>
    <mergeCell ref="CQ1:CQ2"/>
    <mergeCell ref="CR1:CR2"/>
    <mergeCell ref="CS1:CS2"/>
    <mergeCell ref="CT1:CT2"/>
    <mergeCell ref="CG1:CG2"/>
    <mergeCell ref="CH1:CH2"/>
    <mergeCell ref="CI1:CI2"/>
    <mergeCell ref="CJ1:CJ2"/>
    <mergeCell ref="CK1:CK2"/>
    <mergeCell ref="CL1:CL2"/>
    <mergeCell ref="BY1:BY2"/>
    <mergeCell ref="BZ1:BZ2"/>
    <mergeCell ref="CA1:CA2"/>
    <mergeCell ref="CB1:CB2"/>
    <mergeCell ref="CC1:CC2"/>
    <mergeCell ref="I75:J75"/>
    <mergeCell ref="M75:M76"/>
    <mergeCell ref="N75:N76"/>
    <mergeCell ref="AF75:AF76"/>
    <mergeCell ref="M77:M78"/>
    <mergeCell ref="N77:N78"/>
    <mergeCell ref="A8:A28"/>
    <mergeCell ref="A29:A44"/>
    <mergeCell ref="A45:A58"/>
    <mergeCell ref="A59:A71"/>
    <mergeCell ref="U74:V74"/>
    <mergeCell ref="W90:X90"/>
    <mergeCell ref="AO97:AP97"/>
    <mergeCell ref="AO104:AP104"/>
    <mergeCell ref="BI136:BK136"/>
    <mergeCell ref="L79:L80"/>
    <mergeCell ref="M79:M80"/>
    <mergeCell ref="N79:N80"/>
    <mergeCell ref="S79:S80"/>
    <mergeCell ref="AF81:AF82"/>
    <mergeCell ref="AO87:AP87"/>
  </mergeCells>
  <conditionalFormatting sqref="K3:K71">
    <cfRule type="cellIs" dxfId="179" priority="21" operator="equal">
      <formula>"مصعدة"</formula>
    </cfRule>
    <cfRule type="cellIs" dxfId="178" priority="22" operator="equal">
      <formula>"24 Hours"</formula>
    </cfRule>
    <cfRule type="cellIs" dxfId="177" priority="23" operator="equal">
      <formula>"48 Hours"</formula>
    </cfRule>
    <cfRule type="cellIs" dxfId="176" priority="24" operator="equal">
      <formula>"72 Hours"</formula>
    </cfRule>
    <cfRule type="cellIs" dxfId="175" priority="25" operator="equal">
      <formula>"More than 72 Hours"</formula>
    </cfRule>
  </conditionalFormatting>
  <conditionalFormatting sqref="BI104">
    <cfRule type="cellIs" dxfId="174" priority="27" operator="equal">
      <formula>"Dissatisfied"</formula>
    </cfRule>
    <cfRule type="cellIs" dxfId="173" priority="28" operator="equal">
      <formula>"Neutral"</formula>
    </cfRule>
    <cfRule type="cellIs" dxfId="172" priority="29" operator="equal">
      <formula>"Satisfied"</formula>
    </cfRule>
  </conditionalFormatting>
  <conditionalFormatting sqref="BR3:BR10">
    <cfRule type="cellIs" dxfId="171" priority="16" operator="equal">
      <formula>"مصعدة"</formula>
    </cfRule>
    <cfRule type="cellIs" dxfId="170" priority="17" operator="equal">
      <formula>"24 Hours"</formula>
    </cfRule>
    <cfRule type="cellIs" dxfId="169" priority="18" operator="equal">
      <formula>"48 Hours"</formula>
    </cfRule>
    <cfRule type="cellIs" dxfId="168" priority="19" operator="equal">
      <formula>"72 Hours"</formula>
    </cfRule>
    <cfRule type="cellIs" dxfId="167" priority="20" operator="equal">
      <formula>"More than 72 Hours"</formula>
    </cfRule>
  </conditionalFormatting>
  <conditionalFormatting sqref="CC3:CC50">
    <cfRule type="cellIs" dxfId="166" priority="11" operator="equal">
      <formula>"مصعدة"</formula>
    </cfRule>
    <cfRule type="cellIs" dxfId="165" priority="12" operator="equal">
      <formula>"24 Hours"</formula>
    </cfRule>
    <cfRule type="cellIs" dxfId="164" priority="13" operator="equal">
      <formula>"48 Hours"</formula>
    </cfRule>
    <cfRule type="cellIs" dxfId="163" priority="14" operator="equal">
      <formula>"72 Hours"</formula>
    </cfRule>
    <cfRule type="cellIs" dxfId="162" priority="15" operator="equal">
      <formula>"More than 72 Hours"</formula>
    </cfRule>
  </conditionalFormatting>
  <conditionalFormatting sqref="CN3:CN7">
    <cfRule type="cellIs" dxfId="161" priority="6" operator="equal">
      <formula>"مصعدة"</formula>
    </cfRule>
    <cfRule type="cellIs" dxfId="160" priority="10" operator="equal">
      <formula>"More than 72 Hours"</formula>
    </cfRule>
  </conditionalFormatting>
  <conditionalFormatting sqref="CN3:CN12">
    <cfRule type="cellIs" dxfId="159" priority="7" operator="equal">
      <formula>"24 Hours"</formula>
    </cfRule>
    <cfRule type="cellIs" dxfId="158" priority="8" operator="equal">
      <formula>"48 Hours"</formula>
    </cfRule>
    <cfRule type="cellIs" dxfId="157" priority="9" operator="equal">
      <formula>"72 Hours"</formula>
    </cfRule>
  </conditionalFormatting>
  <conditionalFormatting sqref="CN8:CN12">
    <cfRule type="cellIs" dxfId="156" priority="26" operator="equal">
      <formula>"More than 72 hours"</formula>
    </cfRule>
  </conditionalFormatting>
  <conditionalFormatting sqref="CY3:CY10">
    <cfRule type="cellIs" dxfId="155" priority="1" operator="equal">
      <formula>"مصعدة"</formula>
    </cfRule>
    <cfRule type="cellIs" dxfId="154" priority="2" operator="equal">
      <formula>"24 Hours"</formula>
    </cfRule>
    <cfRule type="cellIs" dxfId="153" priority="3" operator="equal">
      <formula>"48 Hours"</formula>
    </cfRule>
    <cfRule type="cellIs" dxfId="152" priority="4" operator="equal">
      <formula>"72 Hours"</formula>
    </cfRule>
    <cfRule type="cellIs" dxfId="151" priority="5" operator="equal">
      <formula>"More than 72 Hours"</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69BF5-0E8F-4039-953C-478FA14AFF98}">
  <dimension ref="A1:GN185"/>
  <sheetViews>
    <sheetView topLeftCell="AU1" zoomScale="115" zoomScaleNormal="115" workbookViewId="0">
      <selection activeCell="AW23" sqref="AW23"/>
    </sheetView>
  </sheetViews>
  <sheetFormatPr defaultColWidth="9.5703125" defaultRowHeight="15"/>
  <cols>
    <col min="1" max="1" width="11.140625" style="749" bestFit="1" customWidth="1"/>
    <col min="2" max="2" width="6.7109375" style="704" customWidth="1"/>
    <col min="3" max="3" width="10.42578125" style="713" bestFit="1" customWidth="1"/>
    <col min="4" max="4" width="11.5703125" style="704" bestFit="1" customWidth="1"/>
    <col min="5" max="5" width="16.140625" style="704" bestFit="1" customWidth="1"/>
    <col min="6" max="6" width="12.85546875" style="704" bestFit="1" customWidth="1"/>
    <col min="7" max="7" width="14.85546875" style="704" bestFit="1" customWidth="1"/>
    <col min="8" max="8" width="24.140625" style="704" bestFit="1" customWidth="1"/>
    <col min="9" max="9" width="26" style="704" bestFit="1" customWidth="1"/>
    <col min="10" max="10" width="10.5703125" style="704" bestFit="1" customWidth="1"/>
    <col min="11" max="11" width="16.28515625" style="704" bestFit="1" customWidth="1"/>
    <col min="12" max="12" width="27.5703125" style="704" bestFit="1" customWidth="1"/>
    <col min="13" max="13" width="11" style="704" bestFit="1" customWidth="1"/>
    <col min="14" max="14" width="14.42578125" style="704" bestFit="1" customWidth="1"/>
    <col min="15" max="15" width="27.5703125" style="704" bestFit="1" customWidth="1"/>
    <col min="16" max="16" width="11" style="704" bestFit="1" customWidth="1"/>
    <col min="17" max="17" width="27.5703125" style="704" bestFit="1" customWidth="1"/>
    <col min="18" max="18" width="17.5703125" style="704" bestFit="1" customWidth="1"/>
    <col min="19" max="19" width="14.140625" style="704" bestFit="1" customWidth="1"/>
    <col min="20" max="20" width="27" style="704" bestFit="1" customWidth="1"/>
    <col min="21" max="21" width="10.7109375" style="704" bestFit="1" customWidth="1"/>
    <col min="22" max="22" width="14.140625" style="704" bestFit="1" customWidth="1"/>
    <col min="23" max="23" width="28.42578125" style="720" bestFit="1" customWidth="1"/>
    <col min="24" max="24" width="27.5703125" style="704" bestFit="1" customWidth="1"/>
    <col min="25" max="25" width="11" style="704" bestFit="1" customWidth="1"/>
    <col min="26" max="26" width="14.140625" style="704" bestFit="1" customWidth="1"/>
    <col min="27" max="27" width="30.85546875" style="704" bestFit="1" customWidth="1"/>
    <col min="28" max="28" width="27.5703125" style="704" bestFit="1" customWidth="1"/>
    <col min="29" max="29" width="8.5703125" style="704" bestFit="1" customWidth="1"/>
    <col min="30" max="30" width="14.140625" style="704" bestFit="1" customWidth="1"/>
    <col min="31" max="31" width="28.42578125" style="704" bestFit="1" customWidth="1"/>
    <col min="32" max="32" width="23.85546875" style="704" bestFit="1" customWidth="1"/>
    <col min="33" max="33" width="9.5703125" style="704" bestFit="1" customWidth="1"/>
    <col min="34" max="34" width="14.140625" style="704" bestFit="1" customWidth="1"/>
    <col min="35" max="35" width="26.5703125" style="704" bestFit="1" customWidth="1"/>
    <col min="36" max="36" width="29.5703125" style="704" bestFit="1" customWidth="1"/>
    <col min="37" max="37" width="26.140625" style="721" bestFit="1" customWidth="1"/>
    <col min="38" max="38" width="8.140625" style="704" bestFit="1" customWidth="1"/>
    <col min="39" max="39" width="14.140625" style="704" bestFit="1" customWidth="1"/>
    <col min="40" max="40" width="29" style="704" bestFit="1" customWidth="1"/>
    <col min="41" max="41" width="27" style="704" bestFit="1" customWidth="1"/>
    <col min="42" max="42" width="10.7109375" style="722" bestFit="1" customWidth="1"/>
    <col min="43" max="43" width="24.85546875" style="704" bestFit="1" customWidth="1"/>
    <col min="44" max="44" width="27" style="704" bestFit="1" customWidth="1"/>
    <col min="45" max="45" width="10.7109375" style="721" bestFit="1" customWidth="1"/>
    <col min="46" max="46" width="14.140625" style="722" bestFit="1" customWidth="1"/>
    <col min="47" max="47" width="30.85546875" style="704" bestFit="1" customWidth="1"/>
    <col min="48" max="48" width="10.42578125" style="704" customWidth="1"/>
    <col min="49" max="49" width="42.85546875" style="704" bestFit="1" customWidth="1"/>
    <col min="50" max="51" width="28.42578125" style="713" customWidth="1"/>
    <col min="52" max="52" width="28.42578125" style="877" customWidth="1"/>
    <col min="53" max="53" width="28.42578125" style="713" customWidth="1"/>
    <col min="54" max="54" width="33.7109375" style="938" customWidth="1"/>
    <col min="55" max="55" width="30" style="878" customWidth="1"/>
    <col min="56" max="56" width="32.5703125" style="704" bestFit="1" customWidth="1"/>
    <col min="57" max="57" width="27.140625" style="704" bestFit="1" customWidth="1"/>
    <col min="58" max="58" width="37.7109375" style="704" customWidth="1"/>
    <col min="60" max="60" width="9.5703125" style="704"/>
    <col min="61" max="61" width="24.28515625" style="704" customWidth="1"/>
    <col min="62" max="62" width="27.140625" style="704" bestFit="1" customWidth="1"/>
    <col min="63" max="63" width="18.5703125" style="704" bestFit="1" customWidth="1"/>
    <col min="64" max="64" width="16.7109375" style="704" bestFit="1" customWidth="1"/>
    <col min="65" max="65" width="12" style="704" bestFit="1" customWidth="1"/>
    <col min="66" max="66" width="21.85546875" style="704" bestFit="1" customWidth="1"/>
    <col min="67" max="67" width="19.7109375" style="704" bestFit="1" customWidth="1"/>
    <col min="68" max="68" width="20.7109375" style="704" bestFit="1" customWidth="1"/>
    <col min="69" max="69" width="10.28515625" style="704" bestFit="1" customWidth="1"/>
    <col min="70" max="70" width="16.28515625" style="704" bestFit="1" customWidth="1"/>
    <col min="71" max="71" width="9.5703125" style="704"/>
    <col min="72" max="72" width="16" style="704" customWidth="1"/>
    <col min="73" max="73" width="15" style="704" bestFit="1" customWidth="1"/>
    <col min="74" max="74" width="15.28515625" style="704" bestFit="1" customWidth="1"/>
    <col min="75" max="75" width="16.28515625" style="704" bestFit="1" customWidth="1"/>
    <col min="76" max="76" width="11.7109375" style="704" bestFit="1" customWidth="1"/>
    <col min="77" max="77" width="18.7109375" style="704" bestFit="1" customWidth="1"/>
    <col min="78" max="78" width="18.85546875" style="704" bestFit="1" customWidth="1"/>
    <col min="79" max="79" width="20.7109375" style="704" bestFit="1" customWidth="1"/>
    <col min="80" max="80" width="20.28515625" style="704" bestFit="1" customWidth="1"/>
    <col min="81" max="81" width="16.28515625" style="704" bestFit="1" customWidth="1"/>
    <col min="82" max="82" width="9.5703125" style="704"/>
    <col min="83" max="83" width="20.5703125" style="704" customWidth="1"/>
    <col min="84" max="84" width="23.140625" style="704" bestFit="1" customWidth="1"/>
    <col min="85" max="85" width="15" style="704" bestFit="1" customWidth="1"/>
    <col min="86" max="86" width="16.28515625" style="704" bestFit="1" customWidth="1"/>
    <col min="87" max="88" width="15" style="704" bestFit="1" customWidth="1"/>
    <col min="89" max="89" width="20" style="704" bestFit="1" customWidth="1"/>
    <col min="90" max="90" width="20.7109375" style="704" bestFit="1" customWidth="1"/>
    <col min="91" max="91" width="20.28515625" style="704" bestFit="1" customWidth="1"/>
    <col min="92" max="92" width="16.28515625" style="704" bestFit="1" customWidth="1"/>
    <col min="93" max="93" width="9.5703125" style="704"/>
    <col min="94" max="94" width="17" style="704" bestFit="1" customWidth="1"/>
    <col min="95" max="95" width="23.140625" style="704" bestFit="1" customWidth="1"/>
    <col min="96" max="96" width="15" style="704" bestFit="1" customWidth="1"/>
    <col min="97" max="97" width="16.7109375" style="704" bestFit="1" customWidth="1"/>
    <col min="98" max="98" width="11.85546875" style="704" bestFit="1" customWidth="1"/>
    <col min="99" max="99" width="25.140625" style="704" bestFit="1" customWidth="1"/>
    <col min="100" max="100" width="18.28515625" style="704" bestFit="1" customWidth="1"/>
    <col min="101" max="101" width="20.7109375" style="704" customWidth="1"/>
    <col min="102" max="102" width="21.42578125" style="704" bestFit="1" customWidth="1"/>
    <col min="103" max="103" width="19.140625" style="704" bestFit="1" customWidth="1"/>
    <col min="104" max="105" width="19.85546875" style="704" bestFit="1" customWidth="1"/>
    <col min="106" max="16384" width="9.5703125" style="704"/>
  </cols>
  <sheetData>
    <row r="1" spans="1:104" s="680" customFormat="1" ht="36.75" customHeight="1">
      <c r="A1" s="1003" t="s">
        <v>400</v>
      </c>
      <c r="B1" s="1003" t="s">
        <v>401</v>
      </c>
      <c r="C1" s="1005" t="s">
        <v>402</v>
      </c>
      <c r="D1" s="1001" t="s">
        <v>403</v>
      </c>
      <c r="E1" s="1001" t="s">
        <v>404</v>
      </c>
      <c r="F1" s="1001" t="s">
        <v>405</v>
      </c>
      <c r="G1" s="1001" t="s">
        <v>406</v>
      </c>
      <c r="H1" s="1001" t="s">
        <v>407</v>
      </c>
      <c r="I1" s="1001" t="s">
        <v>408</v>
      </c>
      <c r="J1" s="1001" t="s">
        <v>409</v>
      </c>
      <c r="K1" s="678" t="s">
        <v>410</v>
      </c>
      <c r="L1" s="990" t="s">
        <v>411</v>
      </c>
      <c r="M1" s="990"/>
      <c r="N1" s="991" t="s">
        <v>412</v>
      </c>
      <c r="O1" s="990" t="s">
        <v>413</v>
      </c>
      <c r="P1" s="990"/>
      <c r="Q1" s="990" t="s">
        <v>414</v>
      </c>
      <c r="R1" s="990"/>
      <c r="S1" s="991" t="s">
        <v>412</v>
      </c>
      <c r="T1" s="998" t="s">
        <v>415</v>
      </c>
      <c r="U1" s="998"/>
      <c r="V1" s="991" t="s">
        <v>412</v>
      </c>
      <c r="W1" s="999" t="s">
        <v>416</v>
      </c>
      <c r="X1" s="997" t="s">
        <v>417</v>
      </c>
      <c r="Y1" s="997"/>
      <c r="Z1" s="991" t="s">
        <v>412</v>
      </c>
      <c r="AA1" s="988" t="s">
        <v>418</v>
      </c>
      <c r="AB1" s="990" t="s">
        <v>419</v>
      </c>
      <c r="AC1" s="990"/>
      <c r="AD1" s="991" t="s">
        <v>412</v>
      </c>
      <c r="AE1" s="988" t="s">
        <v>420</v>
      </c>
      <c r="AF1" s="990" t="s">
        <v>421</v>
      </c>
      <c r="AG1" s="990"/>
      <c r="AH1" s="991" t="s">
        <v>412</v>
      </c>
      <c r="AI1" s="995" t="s">
        <v>422</v>
      </c>
      <c r="AJ1" s="988" t="s">
        <v>423</v>
      </c>
      <c r="AK1" s="990" t="s">
        <v>424</v>
      </c>
      <c r="AL1" s="990"/>
      <c r="AM1" s="991" t="s">
        <v>412</v>
      </c>
      <c r="AN1" s="988" t="s">
        <v>425</v>
      </c>
      <c r="AO1" s="990" t="s">
        <v>426</v>
      </c>
      <c r="AP1" s="990"/>
      <c r="AQ1" s="988" t="s">
        <v>427</v>
      </c>
      <c r="AR1" s="990" t="s">
        <v>428</v>
      </c>
      <c r="AS1" s="990"/>
      <c r="AT1" s="991" t="s">
        <v>412</v>
      </c>
      <c r="AU1" s="993" t="s">
        <v>429</v>
      </c>
      <c r="AV1" s="986" t="s">
        <v>430</v>
      </c>
      <c r="AW1" s="986" t="s">
        <v>431</v>
      </c>
      <c r="AX1" s="986" t="s">
        <v>432</v>
      </c>
      <c r="AY1" s="986" t="s">
        <v>2</v>
      </c>
      <c r="AZ1" s="986" t="s">
        <v>3</v>
      </c>
      <c r="BA1" s="986" t="s">
        <v>4</v>
      </c>
      <c r="BB1" s="982" t="s">
        <v>433</v>
      </c>
      <c r="BC1" s="982" t="s">
        <v>434</v>
      </c>
      <c r="BD1" s="984" t="s">
        <v>435</v>
      </c>
      <c r="BE1" s="984" t="s">
        <v>436</v>
      </c>
      <c r="BF1" s="984" t="s">
        <v>437</v>
      </c>
      <c r="BH1" s="679"/>
      <c r="BJ1" s="978" t="s">
        <v>402</v>
      </c>
      <c r="BK1" s="976" t="s">
        <v>403</v>
      </c>
      <c r="BL1" s="976" t="s">
        <v>404</v>
      </c>
      <c r="BM1" s="976" t="s">
        <v>405</v>
      </c>
      <c r="BN1" s="976" t="s">
        <v>406</v>
      </c>
      <c r="BO1" s="976" t="s">
        <v>407</v>
      </c>
      <c r="BP1" s="978" t="s">
        <v>408</v>
      </c>
      <c r="BQ1" s="976" t="s">
        <v>409</v>
      </c>
      <c r="BR1" s="980" t="s">
        <v>410</v>
      </c>
      <c r="BU1" s="978" t="s">
        <v>402</v>
      </c>
      <c r="BV1" s="976" t="s">
        <v>403</v>
      </c>
      <c r="BW1" s="976" t="s">
        <v>404</v>
      </c>
      <c r="BX1" s="976" t="s">
        <v>405</v>
      </c>
      <c r="BY1" s="976" t="s">
        <v>406</v>
      </c>
      <c r="BZ1" s="976" t="s">
        <v>407</v>
      </c>
      <c r="CA1" s="978" t="s">
        <v>408</v>
      </c>
      <c r="CB1" s="976" t="s">
        <v>409</v>
      </c>
      <c r="CC1" s="980" t="s">
        <v>410</v>
      </c>
      <c r="CF1" s="978" t="s">
        <v>402</v>
      </c>
      <c r="CG1" s="976" t="s">
        <v>403</v>
      </c>
      <c r="CH1" s="976" t="s">
        <v>404</v>
      </c>
      <c r="CI1" s="976" t="s">
        <v>405</v>
      </c>
      <c r="CJ1" s="976" t="s">
        <v>406</v>
      </c>
      <c r="CK1" s="976" t="s">
        <v>407</v>
      </c>
      <c r="CL1" s="978" t="s">
        <v>408</v>
      </c>
      <c r="CM1" s="976" t="s">
        <v>409</v>
      </c>
      <c r="CN1" s="980" t="s">
        <v>410</v>
      </c>
      <c r="CQ1" s="978" t="s">
        <v>402</v>
      </c>
      <c r="CR1" s="976" t="s">
        <v>403</v>
      </c>
      <c r="CS1" s="976" t="s">
        <v>404</v>
      </c>
      <c r="CT1" s="976" t="s">
        <v>405</v>
      </c>
      <c r="CU1" s="976" t="s">
        <v>406</v>
      </c>
      <c r="CV1" s="976" t="s">
        <v>407</v>
      </c>
      <c r="CW1" s="978" t="s">
        <v>408</v>
      </c>
      <c r="CX1" s="976" t="s">
        <v>409</v>
      </c>
      <c r="CY1" s="980" t="s">
        <v>410</v>
      </c>
    </row>
    <row r="2" spans="1:104" s="683" customFormat="1" ht="12.75" customHeight="1">
      <c r="A2" s="1004"/>
      <c r="B2" s="1004"/>
      <c r="C2" s="1006"/>
      <c r="D2" s="1002"/>
      <c r="E2" s="1002"/>
      <c r="F2" s="1002"/>
      <c r="G2" s="1002"/>
      <c r="H2" s="1002"/>
      <c r="I2" s="1002"/>
      <c r="J2" s="1002"/>
      <c r="K2" s="678" t="s">
        <v>410</v>
      </c>
      <c r="L2" s="681" t="s">
        <v>438</v>
      </c>
      <c r="M2" s="682" t="s">
        <v>439</v>
      </c>
      <c r="N2" s="992"/>
      <c r="O2" s="681" t="s">
        <v>438</v>
      </c>
      <c r="P2" s="682" t="s">
        <v>439</v>
      </c>
      <c r="Q2" s="681" t="s">
        <v>438</v>
      </c>
      <c r="R2" s="682" t="s">
        <v>439</v>
      </c>
      <c r="S2" s="992"/>
      <c r="T2" s="681" t="s">
        <v>438</v>
      </c>
      <c r="U2" s="682" t="s">
        <v>439</v>
      </c>
      <c r="V2" s="992"/>
      <c r="W2" s="1000"/>
      <c r="X2" s="681" t="s">
        <v>438</v>
      </c>
      <c r="Y2" s="682" t="s">
        <v>439</v>
      </c>
      <c r="Z2" s="992"/>
      <c r="AA2" s="989"/>
      <c r="AB2" s="681" t="s">
        <v>438</v>
      </c>
      <c r="AC2" s="682" t="s">
        <v>439</v>
      </c>
      <c r="AD2" s="992"/>
      <c r="AE2" s="989"/>
      <c r="AF2" s="681" t="s">
        <v>438</v>
      </c>
      <c r="AG2" s="682" t="s">
        <v>439</v>
      </c>
      <c r="AH2" s="992"/>
      <c r="AI2" s="996"/>
      <c r="AJ2" s="989"/>
      <c r="AK2" s="681" t="s">
        <v>438</v>
      </c>
      <c r="AL2" s="682" t="s">
        <v>439</v>
      </c>
      <c r="AM2" s="992"/>
      <c r="AN2" s="989"/>
      <c r="AO2" s="681" t="s">
        <v>438</v>
      </c>
      <c r="AP2" s="682" t="s">
        <v>439</v>
      </c>
      <c r="AQ2" s="989"/>
      <c r="AR2" s="681" t="s">
        <v>438</v>
      </c>
      <c r="AS2" s="682" t="s">
        <v>439</v>
      </c>
      <c r="AT2" s="992"/>
      <c r="AU2" s="994"/>
      <c r="AV2" s="987"/>
      <c r="AW2" s="987"/>
      <c r="AX2" s="987"/>
      <c r="AY2" s="987"/>
      <c r="AZ2" s="987"/>
      <c r="BA2" s="987"/>
      <c r="BB2" s="983"/>
      <c r="BC2" s="983"/>
      <c r="BD2" s="985"/>
      <c r="BE2" s="985"/>
      <c r="BF2" s="985"/>
      <c r="BG2" s="107"/>
      <c r="BJ2" s="979"/>
      <c r="BK2" s="977"/>
      <c r="BL2" s="977"/>
      <c r="BM2" s="977"/>
      <c r="BN2" s="977"/>
      <c r="BO2" s="977"/>
      <c r="BP2" s="979"/>
      <c r="BQ2" s="977"/>
      <c r="BR2" s="981"/>
      <c r="BU2" s="979"/>
      <c r="BV2" s="977"/>
      <c r="BW2" s="977"/>
      <c r="BX2" s="977"/>
      <c r="BY2" s="977"/>
      <c r="BZ2" s="977"/>
      <c r="CA2" s="979"/>
      <c r="CB2" s="977"/>
      <c r="CC2" s="981"/>
      <c r="CF2" s="979"/>
      <c r="CG2" s="977"/>
      <c r="CH2" s="977"/>
      <c r="CI2" s="977"/>
      <c r="CJ2" s="977"/>
      <c r="CK2" s="977"/>
      <c r="CL2" s="979"/>
      <c r="CM2" s="977"/>
      <c r="CN2" s="981"/>
      <c r="CQ2" s="979"/>
      <c r="CR2" s="977"/>
      <c r="CS2" s="977"/>
      <c r="CT2" s="977"/>
      <c r="CU2" s="977"/>
      <c r="CV2" s="977"/>
      <c r="CW2" s="979"/>
      <c r="CX2" s="977"/>
      <c r="CY2" s="981"/>
    </row>
    <row r="3" spans="1:104" ht="15" customHeight="1">
      <c r="A3" s="973">
        <v>1</v>
      </c>
      <c r="B3" s="684">
        <v>1</v>
      </c>
      <c r="C3" s="423">
        <v>1783</v>
      </c>
      <c r="D3" s="127">
        <v>1422676</v>
      </c>
      <c r="E3" s="127" t="s">
        <v>505</v>
      </c>
      <c r="F3" s="127" t="s">
        <v>496</v>
      </c>
      <c r="G3" s="127" t="s">
        <v>507</v>
      </c>
      <c r="H3" s="127" t="s">
        <v>486</v>
      </c>
      <c r="I3" s="128">
        <v>45231.820833333331</v>
      </c>
      <c r="J3" s="127" t="s">
        <v>498</v>
      </c>
      <c r="K3" s="95" t="s">
        <v>0</v>
      </c>
      <c r="L3" s="685">
        <v>45231</v>
      </c>
      <c r="M3" s="686">
        <v>0.8208333333333333</v>
      </c>
      <c r="N3" s="687" t="s">
        <v>498</v>
      </c>
      <c r="O3" s="685">
        <v>45231</v>
      </c>
      <c r="P3" s="686">
        <v>0.8208333333333333</v>
      </c>
      <c r="Q3" s="685">
        <v>45231</v>
      </c>
      <c r="R3" s="686">
        <v>0.82847222222222217</v>
      </c>
      <c r="S3" s="687" t="s">
        <v>498</v>
      </c>
      <c r="T3" s="294">
        <v>45231</v>
      </c>
      <c r="U3" s="775">
        <v>0.82847222222222217</v>
      </c>
      <c r="V3" s="300" t="s">
        <v>498</v>
      </c>
      <c r="W3" s="688">
        <f t="shared" ref="W3:W66" si="0">(U3+T3)-(P3+O3)</f>
        <v>7.6388888919609599E-3</v>
      </c>
      <c r="X3" s="689">
        <v>45232</v>
      </c>
      <c r="Y3" s="686">
        <v>0.6381944444444444</v>
      </c>
      <c r="Z3" s="296" t="s">
        <v>528</v>
      </c>
      <c r="AA3" s="691">
        <f t="shared" ref="AA3:AA66" si="1">(Y3+X3)-(U3+T3)</f>
        <v>0.80972222222044365</v>
      </c>
      <c r="AB3" s="689"/>
      <c r="AC3" s="690"/>
      <c r="AD3" s="687"/>
      <c r="AE3" s="691">
        <f t="shared" ref="AE3:AE66" si="2">(AC3+AB3)-(Y3+X3)</f>
        <v>-45232.638194444444</v>
      </c>
      <c r="AF3" s="298"/>
      <c r="AG3" s="301"/>
      <c r="AH3" s="300"/>
      <c r="AI3" s="687"/>
      <c r="AJ3" s="691">
        <f t="shared" ref="AJ3:AJ66" si="3">(AG3+AF3)-(U3+T3)</f>
        <v>-45231.828472222223</v>
      </c>
      <c r="AK3" s="294"/>
      <c r="AL3" s="301"/>
      <c r="AM3" s="300"/>
      <c r="AN3" s="691">
        <f t="shared" ref="AN3:AN66" si="4">(AL3+AK3)-(U3+T3)</f>
        <v>-45231.828472222223</v>
      </c>
      <c r="AO3" s="294">
        <v>45232</v>
      </c>
      <c r="AP3" s="775">
        <v>0.77916666666666667</v>
      </c>
      <c r="AQ3" s="698">
        <f>(AP3+AO3)-(U3+T3)</f>
        <v>0.95069444444379769</v>
      </c>
      <c r="AR3" s="294">
        <v>45232</v>
      </c>
      <c r="AS3" s="301">
        <v>0.77916666666666667</v>
      </c>
      <c r="AT3" s="296" t="s">
        <v>528</v>
      </c>
      <c r="AU3" s="14">
        <f t="shared" ref="AU3:AU66" si="5">(AS3+AR3)-(U3+T3)</f>
        <v>0.95069444444379769</v>
      </c>
      <c r="AV3" s="701"/>
      <c r="AW3" s="701"/>
      <c r="AX3" s="701" t="s">
        <v>27</v>
      </c>
      <c r="AY3" s="701" t="s">
        <v>29</v>
      </c>
      <c r="AZ3" s="896" t="s">
        <v>90</v>
      </c>
      <c r="BA3" s="897" t="s">
        <v>312</v>
      </c>
      <c r="BB3" s="898" t="s">
        <v>1892</v>
      </c>
      <c r="BC3" s="899" t="s">
        <v>1893</v>
      </c>
      <c r="BD3" s="19"/>
      <c r="BE3" s="703" t="s">
        <v>89</v>
      </c>
      <c r="BF3" s="703"/>
      <c r="BJ3" s="444">
        <v>1796</v>
      </c>
      <c r="BK3" s="127">
        <v>20343696</v>
      </c>
      <c r="BL3" s="127" t="s">
        <v>529</v>
      </c>
      <c r="BM3" s="127" t="s">
        <v>496</v>
      </c>
      <c r="BN3" s="127" t="s">
        <v>507</v>
      </c>
      <c r="BO3" s="127" t="s">
        <v>482</v>
      </c>
      <c r="BP3" s="128">
        <v>45234.834027777775</v>
      </c>
      <c r="BQ3" s="127" t="s">
        <v>528</v>
      </c>
      <c r="BR3" s="95" t="s">
        <v>5</v>
      </c>
      <c r="BS3" s="705"/>
      <c r="BT3" s="705"/>
      <c r="BU3" s="423">
        <v>1783</v>
      </c>
      <c r="BV3" s="127">
        <v>1422676</v>
      </c>
      <c r="BW3" s="127" t="s">
        <v>1894</v>
      </c>
      <c r="BX3" s="127" t="s">
        <v>496</v>
      </c>
      <c r="BY3" s="127" t="s">
        <v>507</v>
      </c>
      <c r="BZ3" s="127" t="s">
        <v>486</v>
      </c>
      <c r="CA3" s="128">
        <v>45231.820833333331</v>
      </c>
      <c r="CB3" s="127" t="s">
        <v>498</v>
      </c>
      <c r="CC3" s="95" t="s">
        <v>0</v>
      </c>
      <c r="CD3" s="705"/>
      <c r="CE3" s="705"/>
      <c r="CF3" s="444">
        <v>1786</v>
      </c>
      <c r="CG3" s="127">
        <v>1218472</v>
      </c>
      <c r="CH3" s="127" t="s">
        <v>495</v>
      </c>
      <c r="CI3" s="127" t="s">
        <v>496</v>
      </c>
      <c r="CJ3" s="127" t="s">
        <v>497</v>
      </c>
      <c r="CK3" s="127" t="s">
        <v>471</v>
      </c>
      <c r="CL3" s="128">
        <v>45231.84375</v>
      </c>
      <c r="CM3" s="127" t="s">
        <v>498</v>
      </c>
      <c r="CN3" s="95" t="s">
        <v>17</v>
      </c>
      <c r="CO3" s="705"/>
      <c r="CP3" s="705"/>
      <c r="CQ3" s="444">
        <v>1798</v>
      </c>
      <c r="CR3" s="127">
        <v>30296512</v>
      </c>
      <c r="CS3" s="127" t="s">
        <v>501</v>
      </c>
      <c r="CT3" s="127" t="s">
        <v>506</v>
      </c>
      <c r="CU3" s="127" t="s">
        <v>497</v>
      </c>
      <c r="CV3" s="127" t="s">
        <v>1774</v>
      </c>
      <c r="CW3" s="128">
        <v>45235.479166666664</v>
      </c>
      <c r="CX3" s="127" t="s">
        <v>528</v>
      </c>
      <c r="CY3" s="95" t="s">
        <v>17</v>
      </c>
    </row>
    <row r="4" spans="1:104" ht="15" customHeight="1">
      <c r="A4" s="973"/>
      <c r="B4" s="684">
        <v>2</v>
      </c>
      <c r="C4" s="423">
        <v>1784</v>
      </c>
      <c r="D4" s="127">
        <v>30293348</v>
      </c>
      <c r="E4" s="127" t="s">
        <v>505</v>
      </c>
      <c r="F4" s="127" t="s">
        <v>496</v>
      </c>
      <c r="G4" s="127" t="s">
        <v>513</v>
      </c>
      <c r="H4" s="127" t="s">
        <v>1071</v>
      </c>
      <c r="I4" s="128">
        <v>45231.828472222223</v>
      </c>
      <c r="J4" s="127" t="s">
        <v>498</v>
      </c>
      <c r="K4" s="95" t="s">
        <v>0</v>
      </c>
      <c r="L4" s="685">
        <v>45231</v>
      </c>
      <c r="M4" s="686">
        <v>0.82847222222222217</v>
      </c>
      <c r="N4" s="687" t="s">
        <v>498</v>
      </c>
      <c r="O4" s="685">
        <v>45231</v>
      </c>
      <c r="P4" s="686">
        <v>0.82847222222222217</v>
      </c>
      <c r="Q4" s="685"/>
      <c r="R4" s="686"/>
      <c r="S4" s="687"/>
      <c r="T4" s="294">
        <v>45231</v>
      </c>
      <c r="U4" s="775">
        <v>0.84791666666666676</v>
      </c>
      <c r="V4" s="300" t="s">
        <v>498</v>
      </c>
      <c r="W4" s="688">
        <f t="shared" si="0"/>
        <v>1.9444444442342501E-2</v>
      </c>
      <c r="X4" s="689"/>
      <c r="Y4" s="686"/>
      <c r="Z4" s="687"/>
      <c r="AA4" s="691">
        <f t="shared" si="1"/>
        <v>-45231.847916666666</v>
      </c>
      <c r="AB4" s="689"/>
      <c r="AC4" s="690"/>
      <c r="AD4" s="687"/>
      <c r="AE4" s="691">
        <f t="shared" si="2"/>
        <v>0</v>
      </c>
      <c r="AF4" s="294"/>
      <c r="AG4" s="296"/>
      <c r="AH4" s="296"/>
      <c r="AI4" s="687"/>
      <c r="AJ4" s="691">
        <f t="shared" si="3"/>
        <v>-45231.847916666666</v>
      </c>
      <c r="AK4" s="294"/>
      <c r="AL4" s="296"/>
      <c r="AM4" s="296"/>
      <c r="AN4" s="691">
        <f t="shared" si="4"/>
        <v>-45231.847916666666</v>
      </c>
      <c r="AO4" s="294">
        <v>45232</v>
      </c>
      <c r="AP4" s="775">
        <v>0.63194444444444442</v>
      </c>
      <c r="AQ4" s="698">
        <f t="shared" ref="AQ4:AQ67" si="6">(AP4+AO4)-(U4+T4)</f>
        <v>0.78402777777955635</v>
      </c>
      <c r="AR4" s="294">
        <v>45232</v>
      </c>
      <c r="AS4" s="775">
        <v>0.63194444444444442</v>
      </c>
      <c r="AT4" s="300" t="s">
        <v>498</v>
      </c>
      <c r="AU4" s="14">
        <f t="shared" si="5"/>
        <v>0.78402777777955635</v>
      </c>
      <c r="AV4" s="701"/>
      <c r="AW4" s="701"/>
      <c r="AX4" s="701" t="s">
        <v>27</v>
      </c>
      <c r="AY4" s="701" t="s">
        <v>29</v>
      </c>
      <c r="AZ4" s="896" t="s">
        <v>90</v>
      </c>
      <c r="BA4" s="897" t="s">
        <v>312</v>
      </c>
      <c r="BB4" s="898" t="s">
        <v>1895</v>
      </c>
      <c r="BC4" s="900" t="s">
        <v>1896</v>
      </c>
      <c r="BD4" s="19"/>
      <c r="BE4" s="703" t="s">
        <v>89</v>
      </c>
      <c r="BF4" s="703"/>
      <c r="BJ4" s="444">
        <v>1825</v>
      </c>
      <c r="BK4" s="127">
        <v>983901</v>
      </c>
      <c r="BL4" s="127" t="s">
        <v>529</v>
      </c>
      <c r="BM4" s="127" t="s">
        <v>496</v>
      </c>
      <c r="BN4" s="127" t="s">
        <v>507</v>
      </c>
      <c r="BO4" s="127" t="s">
        <v>482</v>
      </c>
      <c r="BP4" s="128">
        <v>45241.513194444444</v>
      </c>
      <c r="BQ4" s="127" t="s">
        <v>528</v>
      </c>
      <c r="BR4" s="95" t="s">
        <v>8</v>
      </c>
      <c r="BS4" s="705"/>
      <c r="BT4" s="705"/>
      <c r="BU4" s="423">
        <v>1784</v>
      </c>
      <c r="BV4" s="127">
        <v>30293348</v>
      </c>
      <c r="BW4" s="127" t="s">
        <v>505</v>
      </c>
      <c r="BX4" s="127" t="s">
        <v>496</v>
      </c>
      <c r="BY4" s="127" t="s">
        <v>513</v>
      </c>
      <c r="BZ4" s="127" t="s">
        <v>1071</v>
      </c>
      <c r="CA4" s="128">
        <v>45231.828472222223</v>
      </c>
      <c r="CB4" s="127" t="s">
        <v>498</v>
      </c>
      <c r="CC4" s="95" t="s">
        <v>0</v>
      </c>
      <c r="CD4" s="705"/>
      <c r="CE4" s="705"/>
      <c r="CF4" s="444">
        <v>1793</v>
      </c>
      <c r="CG4" s="127">
        <v>30250817</v>
      </c>
      <c r="CH4" s="127" t="s">
        <v>495</v>
      </c>
      <c r="CI4" s="127" t="s">
        <v>496</v>
      </c>
      <c r="CJ4" s="127" t="s">
        <v>497</v>
      </c>
      <c r="CK4" s="127" t="s">
        <v>465</v>
      </c>
      <c r="CL4" s="128">
        <v>45232.847222222219</v>
      </c>
      <c r="CM4" s="127" t="s">
        <v>498</v>
      </c>
      <c r="CN4" s="95" t="s">
        <v>17</v>
      </c>
      <c r="CO4" s="705"/>
      <c r="CP4" s="705"/>
      <c r="CQ4" s="444">
        <v>1799</v>
      </c>
      <c r="CR4" s="127">
        <v>443058105</v>
      </c>
      <c r="CS4" s="127" t="s">
        <v>501</v>
      </c>
      <c r="CT4" s="127" t="s">
        <v>502</v>
      </c>
      <c r="CU4" s="127" t="s">
        <v>497</v>
      </c>
      <c r="CV4" s="127" t="s">
        <v>503</v>
      </c>
      <c r="CW4" s="128">
        <v>45235.575694444444</v>
      </c>
      <c r="CX4" s="127" t="s">
        <v>528</v>
      </c>
      <c r="CY4" s="95" t="s">
        <v>17</v>
      </c>
    </row>
    <row r="5" spans="1:104" ht="15" customHeight="1">
      <c r="A5" s="973"/>
      <c r="B5" s="708">
        <v>3</v>
      </c>
      <c r="C5" s="444">
        <v>1786</v>
      </c>
      <c r="D5" s="127">
        <v>1218472</v>
      </c>
      <c r="E5" s="127" t="s">
        <v>495</v>
      </c>
      <c r="F5" s="127" t="s">
        <v>496</v>
      </c>
      <c r="G5" s="127" t="s">
        <v>497</v>
      </c>
      <c r="H5" s="127" t="s">
        <v>471</v>
      </c>
      <c r="I5" s="128">
        <v>45231.84375</v>
      </c>
      <c r="J5" s="127" t="s">
        <v>498</v>
      </c>
      <c r="K5" s="95" t="s">
        <v>17</v>
      </c>
      <c r="L5" s="685">
        <v>45231</v>
      </c>
      <c r="M5" s="686">
        <v>0.84166666666666667</v>
      </c>
      <c r="N5" s="687" t="s">
        <v>498</v>
      </c>
      <c r="O5" s="685">
        <v>45231</v>
      </c>
      <c r="P5" s="686">
        <v>0.84375</v>
      </c>
      <c r="Q5" s="685">
        <v>45231</v>
      </c>
      <c r="R5" s="690">
        <v>0.85625000000000007</v>
      </c>
      <c r="S5" s="687" t="s">
        <v>498</v>
      </c>
      <c r="T5" s="294">
        <v>45231</v>
      </c>
      <c r="U5" s="775">
        <v>0.85763888888888884</v>
      </c>
      <c r="V5" s="300" t="s">
        <v>498</v>
      </c>
      <c r="W5" s="688">
        <f t="shared" si="0"/>
        <v>1.3888888890505768E-2</v>
      </c>
      <c r="X5" s="689">
        <v>45242</v>
      </c>
      <c r="Y5" s="686">
        <v>0.46180555555555558</v>
      </c>
      <c r="Z5" s="300" t="s">
        <v>498</v>
      </c>
      <c r="AA5" s="691">
        <f t="shared" si="1"/>
        <v>10.604166666664241</v>
      </c>
      <c r="AB5" s="689"/>
      <c r="AC5" s="690"/>
      <c r="AD5" s="687"/>
      <c r="AE5" s="691">
        <f t="shared" si="2"/>
        <v>-45242.461805555555</v>
      </c>
      <c r="AF5" s="294"/>
      <c r="AG5" s="296"/>
      <c r="AH5" s="296"/>
      <c r="AI5" s="687"/>
      <c r="AJ5" s="691">
        <f t="shared" si="3"/>
        <v>-45231.857638888891</v>
      </c>
      <c r="AK5" s="294"/>
      <c r="AL5" s="296"/>
      <c r="AM5" s="296"/>
      <c r="AN5" s="691">
        <f t="shared" si="4"/>
        <v>-45231.857638888891</v>
      </c>
      <c r="AO5" s="294">
        <v>45242</v>
      </c>
      <c r="AP5" s="775">
        <v>0.50138888888888888</v>
      </c>
      <c r="AQ5" s="698">
        <f t="shared" si="6"/>
        <v>10.643749999995634</v>
      </c>
      <c r="AR5" s="294">
        <v>45246</v>
      </c>
      <c r="AS5" s="775">
        <v>0.81874999999999998</v>
      </c>
      <c r="AT5" s="296" t="s">
        <v>528</v>
      </c>
      <c r="AU5" s="14">
        <f t="shared" si="5"/>
        <v>14.961111111108039</v>
      </c>
      <c r="AV5" s="701"/>
      <c r="AW5" s="701" t="s">
        <v>2178</v>
      </c>
      <c r="AX5" s="701" t="s">
        <v>9</v>
      </c>
      <c r="AY5" s="701" t="s">
        <v>20</v>
      </c>
      <c r="AZ5" s="896" t="s">
        <v>1897</v>
      </c>
      <c r="BA5" s="897" t="s">
        <v>148</v>
      </c>
      <c r="BB5" s="898" t="s">
        <v>1898</v>
      </c>
      <c r="BC5" s="899" t="s">
        <v>1899</v>
      </c>
      <c r="BD5" s="19"/>
      <c r="BE5" s="703" t="s">
        <v>84</v>
      </c>
      <c r="BF5" s="703"/>
      <c r="BJ5" s="423">
        <v>1827</v>
      </c>
      <c r="BK5" s="127">
        <v>20298437</v>
      </c>
      <c r="BL5" s="127" t="s">
        <v>529</v>
      </c>
      <c r="BM5" s="127" t="s">
        <v>496</v>
      </c>
      <c r="BN5" s="127" t="s">
        <v>507</v>
      </c>
      <c r="BO5" s="127" t="s">
        <v>482</v>
      </c>
      <c r="BP5" s="128">
        <v>45241.719444444447</v>
      </c>
      <c r="BQ5" s="127" t="s">
        <v>528</v>
      </c>
      <c r="BR5" s="95" t="s">
        <v>0</v>
      </c>
      <c r="BS5" s="705"/>
      <c r="BT5" s="705"/>
      <c r="BU5" s="444">
        <v>1789</v>
      </c>
      <c r="BV5" s="127">
        <v>30175357</v>
      </c>
      <c r="BW5" s="127" t="s">
        <v>505</v>
      </c>
      <c r="BX5" s="127" t="s">
        <v>496</v>
      </c>
      <c r="BY5" s="127" t="s">
        <v>507</v>
      </c>
      <c r="BZ5" s="127" t="s">
        <v>486</v>
      </c>
      <c r="CA5" s="128">
        <v>45232.45416666667</v>
      </c>
      <c r="CB5" s="127" t="s">
        <v>528</v>
      </c>
      <c r="CC5" s="95" t="s">
        <v>17</v>
      </c>
      <c r="CD5" s="705"/>
      <c r="CE5" s="705"/>
      <c r="CF5" s="444">
        <v>1795</v>
      </c>
      <c r="CG5" s="127">
        <v>30077882</v>
      </c>
      <c r="CH5" s="127" t="s">
        <v>495</v>
      </c>
      <c r="CI5" s="127" t="s">
        <v>496</v>
      </c>
      <c r="CJ5" s="127" t="s">
        <v>497</v>
      </c>
      <c r="CK5" s="127" t="s">
        <v>534</v>
      </c>
      <c r="CL5" s="128">
        <v>45232.881249999999</v>
      </c>
      <c r="CM5" s="127" t="s">
        <v>498</v>
      </c>
      <c r="CN5" s="95" t="s">
        <v>17</v>
      </c>
      <c r="CO5" s="705"/>
      <c r="CP5" s="705"/>
      <c r="CQ5" s="444">
        <v>1811</v>
      </c>
      <c r="CR5" s="127">
        <v>30225201</v>
      </c>
      <c r="CS5" s="127" t="s">
        <v>501</v>
      </c>
      <c r="CT5" s="127" t="s">
        <v>506</v>
      </c>
      <c r="CU5" s="127" t="s">
        <v>507</v>
      </c>
      <c r="CV5" s="127" t="s">
        <v>482</v>
      </c>
      <c r="CW5" s="128">
        <v>45237.77847222222</v>
      </c>
      <c r="CX5" s="127" t="s">
        <v>528</v>
      </c>
      <c r="CY5" s="95" t="s">
        <v>17</v>
      </c>
    </row>
    <row r="6" spans="1:104" ht="14.25" customHeight="1">
      <c r="A6" s="973"/>
      <c r="B6" s="684">
        <v>4</v>
      </c>
      <c r="C6" s="444">
        <v>1789</v>
      </c>
      <c r="D6" s="127">
        <v>30175357</v>
      </c>
      <c r="E6" s="127" t="s">
        <v>505</v>
      </c>
      <c r="F6" s="127" t="s">
        <v>496</v>
      </c>
      <c r="G6" s="127" t="s">
        <v>507</v>
      </c>
      <c r="H6" s="127" t="s">
        <v>486</v>
      </c>
      <c r="I6" s="128">
        <v>45232.45416666667</v>
      </c>
      <c r="J6" s="127" t="s">
        <v>528</v>
      </c>
      <c r="K6" s="95" t="s">
        <v>17</v>
      </c>
      <c r="L6" s="685">
        <v>45232</v>
      </c>
      <c r="M6" s="686">
        <v>0.45416666666666666</v>
      </c>
      <c r="N6" s="296" t="s">
        <v>528</v>
      </c>
      <c r="O6" s="685">
        <v>45232</v>
      </c>
      <c r="P6" s="686">
        <v>0.45416666666666666</v>
      </c>
      <c r="Q6" s="685"/>
      <c r="R6" s="686"/>
      <c r="S6" s="687"/>
      <c r="T6" s="294">
        <v>45232</v>
      </c>
      <c r="U6" s="775">
        <v>0.49722222222222223</v>
      </c>
      <c r="V6" s="296" t="s">
        <v>528</v>
      </c>
      <c r="W6" s="688">
        <f t="shared" si="0"/>
        <v>4.3055555550381541E-2</v>
      </c>
      <c r="X6" s="689">
        <v>45234</v>
      </c>
      <c r="Y6" s="686">
        <v>0.77569444444444446</v>
      </c>
      <c r="Z6" s="296" t="s">
        <v>528</v>
      </c>
      <c r="AA6" s="691">
        <f t="shared" si="1"/>
        <v>2.2784722222204437</v>
      </c>
      <c r="AB6" s="689">
        <v>45235</v>
      </c>
      <c r="AC6" s="690">
        <v>0.48680555555555555</v>
      </c>
      <c r="AD6" s="296" t="s">
        <v>528</v>
      </c>
      <c r="AE6" s="691">
        <f t="shared" si="2"/>
        <v>0.711111111115315</v>
      </c>
      <c r="AF6" s="294"/>
      <c r="AG6" s="296"/>
      <c r="AH6" s="296"/>
      <c r="AI6" s="687"/>
      <c r="AJ6" s="691">
        <f t="shared" si="3"/>
        <v>-45232.49722222222</v>
      </c>
      <c r="AK6" s="294"/>
      <c r="AL6" s="296"/>
      <c r="AM6" s="296"/>
      <c r="AN6" s="691">
        <f t="shared" si="4"/>
        <v>-45232.49722222222</v>
      </c>
      <c r="AO6" s="294">
        <v>45236</v>
      </c>
      <c r="AP6" s="775">
        <v>0.63402777777777775</v>
      </c>
      <c r="AQ6" s="698">
        <f t="shared" si="6"/>
        <v>4.1368055555576575</v>
      </c>
      <c r="AR6" s="294">
        <v>45236</v>
      </c>
      <c r="AS6" s="775">
        <v>0.63402777777777775</v>
      </c>
      <c r="AT6" s="296" t="s">
        <v>528</v>
      </c>
      <c r="AU6" s="14">
        <f t="shared" si="5"/>
        <v>4.1368055555576575</v>
      </c>
      <c r="AV6" s="701"/>
      <c r="AW6" s="701"/>
      <c r="AX6" s="701" t="s">
        <v>27</v>
      </c>
      <c r="AY6" s="701" t="s">
        <v>29</v>
      </c>
      <c r="AZ6" s="896" t="s">
        <v>90</v>
      </c>
      <c r="BA6" s="897" t="s">
        <v>314</v>
      </c>
      <c r="BB6" s="898" t="s">
        <v>1792</v>
      </c>
      <c r="BC6" s="899" t="s">
        <v>1793</v>
      </c>
      <c r="BD6" s="19"/>
      <c r="BE6" s="703" t="s">
        <v>89</v>
      </c>
      <c r="BF6" s="703"/>
      <c r="BJ6" s="448">
        <v>1834</v>
      </c>
      <c r="BK6" s="127">
        <v>30201729</v>
      </c>
      <c r="BL6" s="127" t="s">
        <v>529</v>
      </c>
      <c r="BM6" s="127" t="s">
        <v>496</v>
      </c>
      <c r="BN6" s="127" t="s">
        <v>507</v>
      </c>
      <c r="BO6" s="127" t="s">
        <v>482</v>
      </c>
      <c r="BP6" s="128">
        <v>45242.461805555555</v>
      </c>
      <c r="BQ6" s="127" t="s">
        <v>498</v>
      </c>
      <c r="BR6" s="95" t="s">
        <v>0</v>
      </c>
      <c r="BS6" s="705"/>
      <c r="BT6" s="705"/>
      <c r="BU6" s="444">
        <v>1790</v>
      </c>
      <c r="BV6" s="127">
        <v>30297380</v>
      </c>
      <c r="BW6" s="127" t="s">
        <v>505</v>
      </c>
      <c r="BX6" s="127" t="s">
        <v>496</v>
      </c>
      <c r="BY6" s="127" t="s">
        <v>497</v>
      </c>
      <c r="BZ6" s="127" t="s">
        <v>466</v>
      </c>
      <c r="CA6" s="128">
        <v>45232.497916666667</v>
      </c>
      <c r="CB6" s="127" t="s">
        <v>528</v>
      </c>
      <c r="CC6" s="95" t="s">
        <v>17</v>
      </c>
      <c r="CD6" s="705"/>
      <c r="CE6" s="705"/>
      <c r="CF6" s="444">
        <v>1803</v>
      </c>
      <c r="CG6" s="127">
        <v>30057132</v>
      </c>
      <c r="CH6" s="127" t="s">
        <v>495</v>
      </c>
      <c r="CI6" s="127" t="s">
        <v>496</v>
      </c>
      <c r="CJ6" s="127" t="s">
        <v>507</v>
      </c>
      <c r="CK6" s="127" t="s">
        <v>482</v>
      </c>
      <c r="CL6" s="128">
        <v>45235.882638888892</v>
      </c>
      <c r="CM6" s="127" t="s">
        <v>498</v>
      </c>
      <c r="CN6" s="95" t="s">
        <v>17</v>
      </c>
      <c r="CO6" s="705"/>
      <c r="CP6" s="705"/>
      <c r="CQ6" s="444">
        <v>1823</v>
      </c>
      <c r="CR6" s="127">
        <v>30296512</v>
      </c>
      <c r="CS6" s="127" t="s">
        <v>501</v>
      </c>
      <c r="CT6" s="127" t="s">
        <v>496</v>
      </c>
      <c r="CU6" s="127" t="s">
        <v>497</v>
      </c>
      <c r="CV6" s="127" t="s">
        <v>1900</v>
      </c>
      <c r="CW6" s="128">
        <v>45239.666666666664</v>
      </c>
      <c r="CX6" s="127" t="s">
        <v>528</v>
      </c>
      <c r="CY6" s="95" t="s">
        <v>17</v>
      </c>
    </row>
    <row r="7" spans="1:104" s="710" customFormat="1" ht="14.25" customHeight="1">
      <c r="A7" s="973"/>
      <c r="B7" s="708">
        <v>5</v>
      </c>
      <c r="C7" s="444">
        <v>1790</v>
      </c>
      <c r="D7" s="127">
        <v>30297380</v>
      </c>
      <c r="E7" s="127" t="s">
        <v>505</v>
      </c>
      <c r="F7" s="127" t="s">
        <v>496</v>
      </c>
      <c r="G7" s="127" t="s">
        <v>497</v>
      </c>
      <c r="H7" s="127" t="s">
        <v>466</v>
      </c>
      <c r="I7" s="128">
        <v>45232.497916666667</v>
      </c>
      <c r="J7" s="127" t="s">
        <v>528</v>
      </c>
      <c r="K7" s="95" t="s">
        <v>17</v>
      </c>
      <c r="L7" s="685">
        <v>45232</v>
      </c>
      <c r="M7" s="686">
        <v>0.49791666666666662</v>
      </c>
      <c r="N7" s="296" t="s">
        <v>528</v>
      </c>
      <c r="O7" s="685">
        <v>45232</v>
      </c>
      <c r="P7" s="686">
        <v>0.49791666666666662</v>
      </c>
      <c r="Q7" s="685"/>
      <c r="R7" s="686"/>
      <c r="S7" s="296"/>
      <c r="T7" s="294">
        <v>45232</v>
      </c>
      <c r="U7" s="775">
        <v>0.51111111111111118</v>
      </c>
      <c r="V7" s="296" t="s">
        <v>528</v>
      </c>
      <c r="W7" s="688">
        <f t="shared" si="0"/>
        <v>1.3194444443797693E-2</v>
      </c>
      <c r="X7" s="689">
        <v>45234</v>
      </c>
      <c r="Y7" s="686">
        <v>0.7597222222222223</v>
      </c>
      <c r="Z7" s="300" t="s">
        <v>498</v>
      </c>
      <c r="AA7" s="691">
        <f t="shared" si="1"/>
        <v>2.2486111111138598</v>
      </c>
      <c r="AB7" s="689">
        <v>45235</v>
      </c>
      <c r="AC7" s="690">
        <v>0.48333333333333334</v>
      </c>
      <c r="AD7" s="296" t="s">
        <v>528</v>
      </c>
      <c r="AE7" s="691">
        <f t="shared" si="2"/>
        <v>0.72361111110512866</v>
      </c>
      <c r="AF7" s="294"/>
      <c r="AG7" s="296"/>
      <c r="AH7" s="296"/>
      <c r="AI7" s="687"/>
      <c r="AJ7" s="691">
        <f t="shared" si="3"/>
        <v>-45232.511111111111</v>
      </c>
      <c r="AK7" s="294"/>
      <c r="AL7" s="296"/>
      <c r="AM7" s="296"/>
      <c r="AN7" s="691">
        <f t="shared" si="4"/>
        <v>-45232.511111111111</v>
      </c>
      <c r="AO7" s="294">
        <v>45244</v>
      </c>
      <c r="AP7" s="775">
        <v>0.46388888888888885</v>
      </c>
      <c r="AQ7" s="698">
        <f t="shared" si="6"/>
        <v>11.952777777776646</v>
      </c>
      <c r="AR7" s="294">
        <v>45244</v>
      </c>
      <c r="AS7" s="775">
        <v>0.46388888888888885</v>
      </c>
      <c r="AT7" s="296" t="s">
        <v>528</v>
      </c>
      <c r="AU7" s="14">
        <f t="shared" si="5"/>
        <v>11.952777777776646</v>
      </c>
      <c r="AV7" s="701"/>
      <c r="AW7" s="701" t="s">
        <v>2179</v>
      </c>
      <c r="AX7" s="701" t="s">
        <v>27</v>
      </c>
      <c r="AY7" s="701" t="s">
        <v>29</v>
      </c>
      <c r="AZ7" s="896" t="s">
        <v>90</v>
      </c>
      <c r="BA7" s="897" t="s">
        <v>312</v>
      </c>
      <c r="BB7" s="898" t="s">
        <v>1901</v>
      </c>
      <c r="BC7" s="899" t="s">
        <v>1902</v>
      </c>
      <c r="BD7" s="19"/>
      <c r="BE7" s="703" t="s">
        <v>89</v>
      </c>
      <c r="BF7" s="703"/>
      <c r="BJ7" s="448">
        <v>1835</v>
      </c>
      <c r="BK7" s="127">
        <v>30295541</v>
      </c>
      <c r="BL7" s="127" t="s">
        <v>529</v>
      </c>
      <c r="BM7" s="127" t="s">
        <v>496</v>
      </c>
      <c r="BN7" s="127" t="s">
        <v>507</v>
      </c>
      <c r="BO7" s="127" t="s">
        <v>482</v>
      </c>
      <c r="BP7" s="128">
        <v>45242.518055555556</v>
      </c>
      <c r="BQ7" s="127" t="s">
        <v>498</v>
      </c>
      <c r="BR7" s="95" t="s">
        <v>0</v>
      </c>
      <c r="BS7" s="705"/>
      <c r="BT7" s="705"/>
      <c r="BU7" s="448">
        <v>1791</v>
      </c>
      <c r="BV7" s="127">
        <v>30284627</v>
      </c>
      <c r="BW7" s="127" t="s">
        <v>505</v>
      </c>
      <c r="BX7" s="127" t="s">
        <v>496</v>
      </c>
      <c r="BY7" s="127" t="s">
        <v>513</v>
      </c>
      <c r="BZ7" s="127" t="s">
        <v>1071</v>
      </c>
      <c r="CA7" s="128">
        <v>45232.504166666666</v>
      </c>
      <c r="CB7" s="127" t="s">
        <v>528</v>
      </c>
      <c r="CC7" s="95" t="s">
        <v>0</v>
      </c>
      <c r="CD7" s="705"/>
      <c r="CE7" s="705"/>
      <c r="CF7" s="444">
        <v>1814</v>
      </c>
      <c r="CG7" s="127">
        <v>1289257</v>
      </c>
      <c r="CH7" s="127" t="s">
        <v>495</v>
      </c>
      <c r="CI7" s="127" t="s">
        <v>496</v>
      </c>
      <c r="CJ7" s="127" t="s">
        <v>507</v>
      </c>
      <c r="CK7" s="127" t="s">
        <v>482</v>
      </c>
      <c r="CL7" s="128">
        <v>45238.48541666667</v>
      </c>
      <c r="CM7" s="127" t="s">
        <v>528</v>
      </c>
      <c r="CN7" s="95" t="s">
        <v>17</v>
      </c>
      <c r="CO7" s="705"/>
      <c r="CP7" s="705"/>
      <c r="CQ7" s="448">
        <v>1854</v>
      </c>
      <c r="CR7" s="127">
        <v>30300016</v>
      </c>
      <c r="CS7" s="127" t="s">
        <v>501</v>
      </c>
      <c r="CT7" s="127" t="s">
        <v>496</v>
      </c>
      <c r="CU7" s="127" t="s">
        <v>497</v>
      </c>
      <c r="CV7" s="127" t="s">
        <v>471</v>
      </c>
      <c r="CW7" s="128">
        <v>45245.758333333331</v>
      </c>
      <c r="CX7" s="127" t="s">
        <v>498</v>
      </c>
      <c r="CY7" s="95" t="s">
        <v>0</v>
      </c>
      <c r="CZ7" s="704"/>
    </row>
    <row r="8" spans="1:104" ht="14.25" customHeight="1">
      <c r="A8" s="973"/>
      <c r="B8" s="684">
        <v>6</v>
      </c>
      <c r="C8" s="448">
        <v>1791</v>
      </c>
      <c r="D8" s="127">
        <v>30284627</v>
      </c>
      <c r="E8" s="127" t="s">
        <v>505</v>
      </c>
      <c r="F8" s="127" t="s">
        <v>496</v>
      </c>
      <c r="G8" s="127" t="s">
        <v>513</v>
      </c>
      <c r="H8" s="127" t="s">
        <v>1071</v>
      </c>
      <c r="I8" s="128">
        <v>45232.504166666666</v>
      </c>
      <c r="J8" s="127" t="s">
        <v>528</v>
      </c>
      <c r="K8" s="95" t="s">
        <v>0</v>
      </c>
      <c r="L8" s="685">
        <v>45232</v>
      </c>
      <c r="M8" s="686">
        <v>0.50416666666666665</v>
      </c>
      <c r="N8" s="296" t="s">
        <v>528</v>
      </c>
      <c r="O8" s="685">
        <v>45232</v>
      </c>
      <c r="P8" s="686">
        <v>0.50416666666666665</v>
      </c>
      <c r="Q8" s="685"/>
      <c r="R8" s="686"/>
      <c r="S8" s="687"/>
      <c r="T8" s="294">
        <v>45232</v>
      </c>
      <c r="U8" s="775">
        <v>0.51180555555555551</v>
      </c>
      <c r="V8" s="296" t="s">
        <v>528</v>
      </c>
      <c r="W8" s="688">
        <f t="shared" si="0"/>
        <v>7.6388888919609599E-3</v>
      </c>
      <c r="X8" s="689"/>
      <c r="Y8" s="686"/>
      <c r="Z8" s="687"/>
      <c r="AA8" s="691">
        <f t="shared" si="1"/>
        <v>-45232.511805555558</v>
      </c>
      <c r="AB8" s="689"/>
      <c r="AC8" s="690"/>
      <c r="AD8" s="687"/>
      <c r="AE8" s="691">
        <f t="shared" si="2"/>
        <v>0</v>
      </c>
      <c r="AF8" s="294"/>
      <c r="AG8" s="296"/>
      <c r="AH8" s="296"/>
      <c r="AI8" s="687"/>
      <c r="AJ8" s="691">
        <f t="shared" si="3"/>
        <v>-45232.511805555558</v>
      </c>
      <c r="AK8" s="294"/>
      <c r="AL8" s="296"/>
      <c r="AM8" s="296"/>
      <c r="AN8" s="691">
        <f t="shared" si="4"/>
        <v>-45232.511805555558</v>
      </c>
      <c r="AO8" s="294">
        <v>45232</v>
      </c>
      <c r="AP8" s="775">
        <v>0.52500000000000002</v>
      </c>
      <c r="AQ8" s="698">
        <f t="shared" si="6"/>
        <v>1.3194444443797693E-2</v>
      </c>
      <c r="AR8" s="294">
        <v>45232</v>
      </c>
      <c r="AS8" s="775">
        <v>0.52500000000000002</v>
      </c>
      <c r="AT8" s="300" t="s">
        <v>498</v>
      </c>
      <c r="AU8" s="14">
        <f t="shared" si="5"/>
        <v>1.3194444443797693E-2</v>
      </c>
      <c r="AV8" s="701"/>
      <c r="AW8" s="701"/>
      <c r="AX8" s="701" t="s">
        <v>27</v>
      </c>
      <c r="AY8" s="701" t="s">
        <v>29</v>
      </c>
      <c r="AZ8" s="896" t="s">
        <v>90</v>
      </c>
      <c r="BA8" s="897" t="s">
        <v>312</v>
      </c>
      <c r="BB8" s="898" t="s">
        <v>1844</v>
      </c>
      <c r="BC8" s="899" t="s">
        <v>1903</v>
      </c>
      <c r="BD8" s="19"/>
      <c r="BE8" s="703" t="s">
        <v>89</v>
      </c>
      <c r="BF8" s="703"/>
      <c r="BJ8" s="444">
        <v>1839</v>
      </c>
      <c r="BK8" s="127">
        <v>30272284</v>
      </c>
      <c r="BL8" s="127" t="s">
        <v>529</v>
      </c>
      <c r="BM8" s="127" t="s">
        <v>496</v>
      </c>
      <c r="BN8" s="127" t="s">
        <v>507</v>
      </c>
      <c r="BO8" s="127" t="s">
        <v>482</v>
      </c>
      <c r="BP8" s="128">
        <v>45242.839583333334</v>
      </c>
      <c r="BQ8" s="127" t="s">
        <v>528</v>
      </c>
      <c r="BR8" s="95" t="s">
        <v>5</v>
      </c>
      <c r="BS8" s="705"/>
      <c r="BT8" s="705"/>
      <c r="BU8" s="448">
        <v>1792</v>
      </c>
      <c r="BV8" s="127">
        <v>1081328542</v>
      </c>
      <c r="BW8" s="127" t="s">
        <v>505</v>
      </c>
      <c r="BX8" s="127" t="s">
        <v>496</v>
      </c>
      <c r="BY8" s="127" t="s">
        <v>507</v>
      </c>
      <c r="BZ8" s="127" t="s">
        <v>483</v>
      </c>
      <c r="CA8" s="128">
        <v>45232.644444444442</v>
      </c>
      <c r="CB8" s="127" t="s">
        <v>528</v>
      </c>
      <c r="CC8" s="95" t="s">
        <v>0</v>
      </c>
      <c r="CD8" s="705"/>
      <c r="CE8" s="705"/>
      <c r="CF8" s="444">
        <v>1826</v>
      </c>
      <c r="CG8" s="127">
        <v>1763333</v>
      </c>
      <c r="CH8" s="127" t="s">
        <v>495</v>
      </c>
      <c r="CI8" s="127" t="s">
        <v>496</v>
      </c>
      <c r="CJ8" s="127" t="s">
        <v>497</v>
      </c>
      <c r="CK8" s="127" t="s">
        <v>536</v>
      </c>
      <c r="CL8" s="128">
        <v>45241.587500000001</v>
      </c>
      <c r="CM8" s="127" t="s">
        <v>528</v>
      </c>
      <c r="CN8" s="95" t="s">
        <v>17</v>
      </c>
      <c r="CO8" s="705"/>
      <c r="CP8" s="705"/>
      <c r="CQ8" s="448">
        <v>1878</v>
      </c>
      <c r="CR8" s="127">
        <v>30301284</v>
      </c>
      <c r="CS8" s="127" t="s">
        <v>501</v>
      </c>
      <c r="CT8" s="127" t="s">
        <v>506</v>
      </c>
      <c r="CU8" s="127" t="s">
        <v>507</v>
      </c>
      <c r="CV8" s="127" t="s">
        <v>508</v>
      </c>
      <c r="CW8" s="128">
        <v>45253.473611111112</v>
      </c>
      <c r="CX8" s="127" t="s">
        <v>528</v>
      </c>
      <c r="CY8" s="95" t="s">
        <v>0</v>
      </c>
      <c r="CZ8" s="710"/>
    </row>
    <row r="9" spans="1:104" ht="15" customHeight="1">
      <c r="A9" s="973"/>
      <c r="B9" s="684">
        <v>7</v>
      </c>
      <c r="C9" s="448">
        <v>1792</v>
      </c>
      <c r="D9" s="127">
        <v>1081328542</v>
      </c>
      <c r="E9" s="127" t="s">
        <v>505</v>
      </c>
      <c r="F9" s="127" t="s">
        <v>496</v>
      </c>
      <c r="G9" s="127" t="s">
        <v>507</v>
      </c>
      <c r="H9" s="127" t="s">
        <v>483</v>
      </c>
      <c r="I9" s="128">
        <v>45232.644444444442</v>
      </c>
      <c r="J9" s="127" t="s">
        <v>528</v>
      </c>
      <c r="K9" s="95" t="s">
        <v>0</v>
      </c>
      <c r="L9" s="685">
        <v>45232</v>
      </c>
      <c r="M9" s="686">
        <v>0.65138888888888891</v>
      </c>
      <c r="N9" s="296" t="s">
        <v>528</v>
      </c>
      <c r="O9" s="685">
        <v>45232</v>
      </c>
      <c r="P9" s="686">
        <v>0.64444444444444449</v>
      </c>
      <c r="Q9" s="685"/>
      <c r="R9" s="686"/>
      <c r="S9" s="687"/>
      <c r="T9" s="294">
        <v>45232</v>
      </c>
      <c r="U9" s="775">
        <v>0.64444444444444449</v>
      </c>
      <c r="V9" s="296" t="s">
        <v>528</v>
      </c>
      <c r="W9" s="688">
        <f>(U9+T9)-(P9+O9)</f>
        <v>0</v>
      </c>
      <c r="X9" s="689"/>
      <c r="Y9" s="686"/>
      <c r="Z9" s="687"/>
      <c r="AA9" s="691">
        <f t="shared" si="1"/>
        <v>-45232.644444444442</v>
      </c>
      <c r="AB9" s="689"/>
      <c r="AC9" s="690"/>
      <c r="AD9" s="687"/>
      <c r="AE9" s="691">
        <f t="shared" si="2"/>
        <v>0</v>
      </c>
      <c r="AF9" s="294"/>
      <c r="AG9" s="296"/>
      <c r="AH9" s="296"/>
      <c r="AI9" s="687"/>
      <c r="AJ9" s="691">
        <f t="shared" si="3"/>
        <v>-45232.644444444442</v>
      </c>
      <c r="AK9" s="294"/>
      <c r="AL9" s="296"/>
      <c r="AM9" s="296"/>
      <c r="AN9" s="691">
        <f t="shared" si="4"/>
        <v>-45232.644444444442</v>
      </c>
      <c r="AO9" s="294">
        <v>45232</v>
      </c>
      <c r="AP9" s="775">
        <v>0.85625000000000007</v>
      </c>
      <c r="AQ9" s="698">
        <f t="shared" si="6"/>
        <v>0.21180555555474712</v>
      </c>
      <c r="AR9" s="294">
        <v>45232</v>
      </c>
      <c r="AS9" s="775">
        <v>0.85625000000000007</v>
      </c>
      <c r="AT9" s="296" t="s">
        <v>528</v>
      </c>
      <c r="AU9" s="14">
        <f t="shared" si="5"/>
        <v>0.21180555555474712</v>
      </c>
      <c r="AV9" s="701"/>
      <c r="AW9" s="701"/>
      <c r="AX9" s="701" t="s">
        <v>18</v>
      </c>
      <c r="AY9" s="701" t="s">
        <v>41</v>
      </c>
      <c r="AZ9" s="896" t="s">
        <v>1904</v>
      </c>
      <c r="BA9" s="897" t="s">
        <v>376</v>
      </c>
      <c r="BB9" s="898" t="s">
        <v>1905</v>
      </c>
      <c r="BC9" s="899" t="s">
        <v>1906</v>
      </c>
      <c r="BD9" s="19"/>
      <c r="BE9" s="703" t="s">
        <v>89</v>
      </c>
      <c r="BF9" s="703"/>
      <c r="BJ9" s="444">
        <v>1840</v>
      </c>
      <c r="BK9" s="127">
        <v>30165259</v>
      </c>
      <c r="BL9" s="127" t="s">
        <v>529</v>
      </c>
      <c r="BM9" s="127" t="s">
        <v>506</v>
      </c>
      <c r="BN9" s="127" t="s">
        <v>507</v>
      </c>
      <c r="BO9" s="127" t="s">
        <v>487</v>
      </c>
      <c r="BP9" s="128">
        <v>45243.507638888892</v>
      </c>
      <c r="BQ9" s="127" t="s">
        <v>528</v>
      </c>
      <c r="BR9" s="95" t="s">
        <v>17</v>
      </c>
      <c r="BS9" s="705"/>
      <c r="BT9" s="705"/>
      <c r="BU9" s="448">
        <v>1794</v>
      </c>
      <c r="BV9" s="127">
        <v>1772104</v>
      </c>
      <c r="BW9" s="127" t="s">
        <v>505</v>
      </c>
      <c r="BX9" s="127" t="s">
        <v>496</v>
      </c>
      <c r="BY9" s="127" t="s">
        <v>507</v>
      </c>
      <c r="BZ9" s="127" t="s">
        <v>486</v>
      </c>
      <c r="CA9" s="128">
        <v>45232.780555555553</v>
      </c>
      <c r="CB9" s="127" t="s">
        <v>498</v>
      </c>
      <c r="CC9" s="95" t="s">
        <v>0</v>
      </c>
      <c r="CD9" s="705"/>
      <c r="CE9" s="705"/>
      <c r="CF9" s="444">
        <v>1836</v>
      </c>
      <c r="CG9" s="127">
        <v>30285524</v>
      </c>
      <c r="CH9" s="127" t="s">
        <v>495</v>
      </c>
      <c r="CI9" s="127" t="s">
        <v>496</v>
      </c>
      <c r="CJ9" s="127" t="s">
        <v>497</v>
      </c>
      <c r="CK9" s="127" t="s">
        <v>516</v>
      </c>
      <c r="CL9" s="128">
        <v>45242.771527777775</v>
      </c>
      <c r="CM9" s="127" t="s">
        <v>528</v>
      </c>
      <c r="CN9" s="95" t="s">
        <v>17</v>
      </c>
      <c r="CO9" s="705"/>
      <c r="CP9" s="705"/>
      <c r="CQ9" s="444">
        <v>1885</v>
      </c>
      <c r="CR9" s="127">
        <v>64871</v>
      </c>
      <c r="CS9" s="127" t="s">
        <v>501</v>
      </c>
      <c r="CT9" s="127" t="s">
        <v>496</v>
      </c>
      <c r="CU9" s="127" t="s">
        <v>507</v>
      </c>
      <c r="CV9" s="127" t="s">
        <v>483</v>
      </c>
      <c r="CW9" s="128">
        <v>45255.620138888888</v>
      </c>
      <c r="CX9" s="127" t="s">
        <v>528</v>
      </c>
      <c r="CY9" s="95" t="s">
        <v>17</v>
      </c>
    </row>
    <row r="10" spans="1:104" ht="15" customHeight="1">
      <c r="A10" s="973"/>
      <c r="B10" s="684">
        <v>8</v>
      </c>
      <c r="C10" s="448">
        <v>1794</v>
      </c>
      <c r="D10" s="127">
        <v>1772104</v>
      </c>
      <c r="E10" s="127" t="s">
        <v>505</v>
      </c>
      <c r="F10" s="127" t="s">
        <v>496</v>
      </c>
      <c r="G10" s="127" t="s">
        <v>507</v>
      </c>
      <c r="H10" s="127" t="s">
        <v>486</v>
      </c>
      <c r="I10" s="128">
        <v>45232.780555555553</v>
      </c>
      <c r="J10" s="127" t="s">
        <v>498</v>
      </c>
      <c r="K10" s="95" t="s">
        <v>0</v>
      </c>
      <c r="L10" s="685">
        <v>45232</v>
      </c>
      <c r="M10" s="686">
        <v>0.78055555555555556</v>
      </c>
      <c r="N10" s="687" t="s">
        <v>498</v>
      </c>
      <c r="O10" s="685">
        <v>45232</v>
      </c>
      <c r="P10" s="686">
        <v>0.78055555555555556</v>
      </c>
      <c r="Q10" s="685"/>
      <c r="R10" s="686"/>
      <c r="S10" s="687"/>
      <c r="T10" s="294">
        <v>45235</v>
      </c>
      <c r="U10" s="775">
        <v>0.86041666666666661</v>
      </c>
      <c r="V10" s="300" t="s">
        <v>498</v>
      </c>
      <c r="W10" s="688">
        <f t="shared" si="0"/>
        <v>3.0798611111167702</v>
      </c>
      <c r="X10" s="689"/>
      <c r="Y10" s="686"/>
      <c r="Z10" s="687"/>
      <c r="AA10" s="691">
        <f t="shared" si="1"/>
        <v>-45235.86041666667</v>
      </c>
      <c r="AB10" s="689"/>
      <c r="AC10" s="690"/>
      <c r="AD10" s="687"/>
      <c r="AE10" s="691">
        <f t="shared" si="2"/>
        <v>0</v>
      </c>
      <c r="AF10" s="294"/>
      <c r="AG10" s="296"/>
      <c r="AH10" s="296"/>
      <c r="AI10" s="687"/>
      <c r="AJ10" s="691">
        <f t="shared" si="3"/>
        <v>-45235.86041666667</v>
      </c>
      <c r="AK10" s="294"/>
      <c r="AL10" s="296"/>
      <c r="AM10" s="296"/>
      <c r="AN10" s="691">
        <f t="shared" si="4"/>
        <v>-45235.86041666667</v>
      </c>
      <c r="AO10" s="294">
        <v>45249</v>
      </c>
      <c r="AP10" s="775">
        <v>0.60138888888888886</v>
      </c>
      <c r="AQ10" s="698">
        <f t="shared" si="6"/>
        <v>13.740972222221899</v>
      </c>
      <c r="AR10" s="294">
        <v>45249</v>
      </c>
      <c r="AS10" s="775">
        <v>0.60138888888888886</v>
      </c>
      <c r="AT10" s="300" t="s">
        <v>498</v>
      </c>
      <c r="AU10" s="14">
        <f t="shared" si="5"/>
        <v>13.740972222221899</v>
      </c>
      <c r="AV10" s="701"/>
      <c r="AW10" s="701" t="s">
        <v>2180</v>
      </c>
      <c r="AX10" s="701" t="s">
        <v>27</v>
      </c>
      <c r="AY10" s="701" t="s">
        <v>29</v>
      </c>
      <c r="AZ10" s="896" t="s">
        <v>90</v>
      </c>
      <c r="BA10" s="897" t="s">
        <v>320</v>
      </c>
      <c r="BB10" s="898" t="s">
        <v>1907</v>
      </c>
      <c r="BC10" s="899" t="s">
        <v>1908</v>
      </c>
      <c r="BD10" s="19"/>
      <c r="BE10" s="703" t="s">
        <v>89</v>
      </c>
      <c r="BF10" s="703"/>
      <c r="BJ10" s="448">
        <v>1842</v>
      </c>
      <c r="BK10" s="127">
        <v>30231633</v>
      </c>
      <c r="BL10" s="127" t="s">
        <v>529</v>
      </c>
      <c r="BM10" s="127" t="s">
        <v>496</v>
      </c>
      <c r="BN10" s="127" t="s">
        <v>507</v>
      </c>
      <c r="BO10" s="127" t="s">
        <v>482</v>
      </c>
      <c r="BP10" s="128">
        <v>45243.633333333331</v>
      </c>
      <c r="BQ10" s="127" t="s">
        <v>528</v>
      </c>
      <c r="BR10" s="95" t="s">
        <v>0</v>
      </c>
      <c r="BS10" s="705"/>
      <c r="BT10" s="705"/>
      <c r="BU10" s="448">
        <v>1805</v>
      </c>
      <c r="BV10" s="127">
        <v>30144567</v>
      </c>
      <c r="BW10" s="127" t="s">
        <v>505</v>
      </c>
      <c r="BX10" s="127" t="s">
        <v>502</v>
      </c>
      <c r="BY10" s="127" t="s">
        <v>507</v>
      </c>
      <c r="BZ10" s="127" t="s">
        <v>484</v>
      </c>
      <c r="CA10" s="128">
        <v>45236.638888888891</v>
      </c>
      <c r="CB10" s="127" t="s">
        <v>528</v>
      </c>
      <c r="CC10" s="95" t="s">
        <v>0</v>
      </c>
      <c r="CD10" s="705"/>
      <c r="CE10" s="705"/>
      <c r="CF10" s="444">
        <v>1837</v>
      </c>
      <c r="CG10" s="127">
        <v>30165968</v>
      </c>
      <c r="CH10" s="127" t="s">
        <v>495</v>
      </c>
      <c r="CI10" s="127" t="s">
        <v>502</v>
      </c>
      <c r="CJ10" s="127" t="s">
        <v>497</v>
      </c>
      <c r="CK10" s="127" t="s">
        <v>503</v>
      </c>
      <c r="CL10" s="128">
        <v>45243.625694444447</v>
      </c>
      <c r="CM10" s="127" t="s">
        <v>528</v>
      </c>
      <c r="CN10" s="95" t="s">
        <v>17</v>
      </c>
      <c r="CO10" s="705"/>
      <c r="CP10" s="705"/>
      <c r="CQ10" s="444">
        <v>1895</v>
      </c>
      <c r="CR10" s="127">
        <v>30016389</v>
      </c>
      <c r="CS10" s="127" t="s">
        <v>501</v>
      </c>
      <c r="CT10" s="127" t="s">
        <v>496</v>
      </c>
      <c r="CU10" s="127" t="s">
        <v>497</v>
      </c>
      <c r="CV10" s="127" t="s">
        <v>525</v>
      </c>
      <c r="CW10" s="128">
        <v>45257.791666666664</v>
      </c>
      <c r="CX10" s="127" t="s">
        <v>498</v>
      </c>
      <c r="CY10" s="95" t="s">
        <v>17</v>
      </c>
    </row>
    <row r="11" spans="1:104" ht="15" customHeight="1">
      <c r="A11" s="973"/>
      <c r="B11" s="708">
        <v>9</v>
      </c>
      <c r="C11" s="444">
        <v>1793</v>
      </c>
      <c r="D11" s="127">
        <v>30250817</v>
      </c>
      <c r="E11" s="127" t="s">
        <v>495</v>
      </c>
      <c r="F11" s="127" t="s">
        <v>496</v>
      </c>
      <c r="G11" s="127" t="s">
        <v>497</v>
      </c>
      <c r="H11" s="127" t="s">
        <v>465</v>
      </c>
      <c r="I11" s="128">
        <v>45232.847222222219</v>
      </c>
      <c r="J11" s="127" t="s">
        <v>498</v>
      </c>
      <c r="K11" s="95" t="s">
        <v>17</v>
      </c>
      <c r="L11" s="685">
        <v>45232</v>
      </c>
      <c r="M11" s="686">
        <v>0.69305555555555554</v>
      </c>
      <c r="N11" s="687" t="s">
        <v>498</v>
      </c>
      <c r="O11" s="685">
        <v>45232</v>
      </c>
      <c r="P11" s="686">
        <v>0.84722222222222221</v>
      </c>
      <c r="Q11" s="685">
        <v>45235</v>
      </c>
      <c r="R11" s="686">
        <v>0.85902777777777783</v>
      </c>
      <c r="S11" s="687" t="s">
        <v>498</v>
      </c>
      <c r="T11" s="294">
        <v>45232</v>
      </c>
      <c r="U11" s="775">
        <v>0.86041666666666661</v>
      </c>
      <c r="V11" s="300" t="s">
        <v>498</v>
      </c>
      <c r="W11" s="688">
        <f>(U11+T11)-(P11+O11)</f>
        <v>1.319444445107365E-2</v>
      </c>
      <c r="X11" s="685">
        <v>45248</v>
      </c>
      <c r="Y11" s="686">
        <v>0.79305555555555562</v>
      </c>
      <c r="Z11" s="687" t="s">
        <v>498</v>
      </c>
      <c r="AA11" s="691">
        <f t="shared" si="1"/>
        <v>15.932638888887595</v>
      </c>
      <c r="AB11" s="685">
        <v>45248</v>
      </c>
      <c r="AC11" s="690">
        <v>0.89930555555555547</v>
      </c>
      <c r="AD11" s="300" t="s">
        <v>498</v>
      </c>
      <c r="AE11" s="691">
        <f t="shared" si="2"/>
        <v>0.10624999999708962</v>
      </c>
      <c r="AF11" s="294"/>
      <c r="AG11" s="296"/>
      <c r="AH11" s="296"/>
      <c r="AI11" s="687"/>
      <c r="AJ11" s="691">
        <f t="shared" si="3"/>
        <v>-45232.86041666667</v>
      </c>
      <c r="AK11" s="294"/>
      <c r="AL11" s="296"/>
      <c r="AM11" s="296"/>
      <c r="AN11" s="691">
        <f t="shared" si="4"/>
        <v>-45232.86041666667</v>
      </c>
      <c r="AO11" s="294">
        <v>45249</v>
      </c>
      <c r="AP11" s="775">
        <v>0.56319444444444444</v>
      </c>
      <c r="AQ11" s="698">
        <f t="shared" si="6"/>
        <v>16.702777777776646</v>
      </c>
      <c r="AR11" s="294">
        <v>45232</v>
      </c>
      <c r="AS11" s="775">
        <v>0.83958333333333324</v>
      </c>
      <c r="AT11" s="300" t="s">
        <v>498</v>
      </c>
      <c r="AU11" s="14">
        <f t="shared" si="5"/>
        <v>-2.0833333335758653E-2</v>
      </c>
      <c r="AV11" s="701"/>
      <c r="AW11" s="701"/>
      <c r="AX11" s="701" t="s">
        <v>18</v>
      </c>
      <c r="AY11" s="701" t="s">
        <v>41</v>
      </c>
      <c r="AZ11" s="896" t="s">
        <v>1909</v>
      </c>
      <c r="BA11" s="897" t="s">
        <v>366</v>
      </c>
      <c r="BB11" s="898" t="s">
        <v>1910</v>
      </c>
      <c r="BC11" s="899" t="s">
        <v>1911</v>
      </c>
      <c r="BD11" s="19"/>
      <c r="BE11" s="703" t="s">
        <v>89</v>
      </c>
      <c r="BF11" s="703"/>
      <c r="BJ11" s="444">
        <v>1858</v>
      </c>
      <c r="BK11" s="127">
        <v>30297175</v>
      </c>
      <c r="BL11" s="127" t="s">
        <v>529</v>
      </c>
      <c r="BM11" s="127" t="s">
        <v>496</v>
      </c>
      <c r="BN11" s="127" t="s">
        <v>497</v>
      </c>
      <c r="BO11" s="127" t="s">
        <v>516</v>
      </c>
      <c r="BP11" s="128">
        <v>45245.813888888886</v>
      </c>
      <c r="BQ11" s="127" t="s">
        <v>498</v>
      </c>
      <c r="BR11" s="95" t="s">
        <v>17</v>
      </c>
      <c r="BS11" s="705"/>
      <c r="BT11" s="705"/>
      <c r="BU11" s="448">
        <v>1806</v>
      </c>
      <c r="BV11" s="127">
        <v>30295256</v>
      </c>
      <c r="BW11" s="127" t="s">
        <v>505</v>
      </c>
      <c r="BX11" s="127" t="s">
        <v>496</v>
      </c>
      <c r="BY11" s="127" t="s">
        <v>507</v>
      </c>
      <c r="BZ11" s="127" t="s">
        <v>657</v>
      </c>
      <c r="CA11" s="128">
        <v>45236.661111111112</v>
      </c>
      <c r="CB11" s="127" t="s">
        <v>528</v>
      </c>
      <c r="CC11" s="95" t="s">
        <v>0</v>
      </c>
      <c r="CD11" s="705"/>
      <c r="CE11" s="705"/>
      <c r="CF11" s="444">
        <v>1855</v>
      </c>
      <c r="CG11" s="127">
        <v>30214274</v>
      </c>
      <c r="CH11" s="127" t="s">
        <v>495</v>
      </c>
      <c r="CI11" s="127" t="s">
        <v>496</v>
      </c>
      <c r="CJ11" s="127" t="s">
        <v>497</v>
      </c>
      <c r="CK11" s="127" t="s">
        <v>471</v>
      </c>
      <c r="CL11" s="128">
        <v>45245.495833333334</v>
      </c>
      <c r="CM11" s="127" t="s">
        <v>498</v>
      </c>
      <c r="CN11" s="95" t="s">
        <v>17</v>
      </c>
      <c r="CO11" s="705"/>
      <c r="CP11" s="705"/>
      <c r="CQ11" s="444">
        <v>1879</v>
      </c>
      <c r="CR11" s="127">
        <v>0</v>
      </c>
      <c r="CS11" s="127" t="s">
        <v>501</v>
      </c>
      <c r="CT11" s="127" t="s">
        <v>506</v>
      </c>
      <c r="CU11" s="127" t="s">
        <v>497</v>
      </c>
      <c r="CV11" s="127" t="s">
        <v>530</v>
      </c>
      <c r="CW11" s="128">
        <v>45258.459027777775</v>
      </c>
      <c r="CX11" s="127" t="s">
        <v>528</v>
      </c>
      <c r="CY11" s="95" t="s">
        <v>17</v>
      </c>
    </row>
    <row r="12" spans="1:104" ht="15" customHeight="1">
      <c r="A12" s="973"/>
      <c r="B12" s="684">
        <v>10</v>
      </c>
      <c r="C12" s="444">
        <v>1795</v>
      </c>
      <c r="D12" s="127">
        <v>30077882</v>
      </c>
      <c r="E12" s="127" t="s">
        <v>495</v>
      </c>
      <c r="F12" s="127" t="s">
        <v>496</v>
      </c>
      <c r="G12" s="127" t="s">
        <v>497</v>
      </c>
      <c r="H12" s="127" t="s">
        <v>534</v>
      </c>
      <c r="I12" s="128">
        <v>45232.881249999999</v>
      </c>
      <c r="J12" s="127" t="s">
        <v>498</v>
      </c>
      <c r="K12" s="95" t="s">
        <v>17</v>
      </c>
      <c r="L12" s="685">
        <v>45232</v>
      </c>
      <c r="M12" s="686">
        <v>0.87777777777777777</v>
      </c>
      <c r="N12" s="687" t="s">
        <v>498</v>
      </c>
      <c r="O12" s="685">
        <v>45232</v>
      </c>
      <c r="P12" s="686">
        <v>0.88124999999999998</v>
      </c>
      <c r="Q12" s="685">
        <v>45235</v>
      </c>
      <c r="R12" s="686">
        <v>0.85138888888888886</v>
      </c>
      <c r="S12" s="687" t="s">
        <v>498</v>
      </c>
      <c r="T12" s="294">
        <v>45235</v>
      </c>
      <c r="U12" s="775">
        <v>0.85972222222222217</v>
      </c>
      <c r="V12" s="300" t="s">
        <v>498</v>
      </c>
      <c r="W12" s="688">
        <f t="shared" si="0"/>
        <v>2.9784722222248092</v>
      </c>
      <c r="X12" s="689"/>
      <c r="Y12" s="686"/>
      <c r="Z12" s="687"/>
      <c r="AA12" s="691">
        <f t="shared" si="1"/>
        <v>-45235.859722222223</v>
      </c>
      <c r="AB12" s="689"/>
      <c r="AC12" s="690"/>
      <c r="AD12" s="687"/>
      <c r="AE12" s="691">
        <f t="shared" si="2"/>
        <v>0</v>
      </c>
      <c r="AF12" s="294"/>
      <c r="AG12" s="296"/>
      <c r="AH12" s="296"/>
      <c r="AI12" s="687"/>
      <c r="AJ12" s="691">
        <f t="shared" si="3"/>
        <v>-45235.859722222223</v>
      </c>
      <c r="AK12" s="294"/>
      <c r="AL12" s="296"/>
      <c r="AM12" s="296"/>
      <c r="AN12" s="691">
        <f t="shared" si="4"/>
        <v>-45235.859722222223</v>
      </c>
      <c r="AO12" s="294">
        <v>45238</v>
      </c>
      <c r="AP12" s="775">
        <v>0.66527777777777775</v>
      </c>
      <c r="AQ12" s="698">
        <f t="shared" si="6"/>
        <v>2.8055555555547471</v>
      </c>
      <c r="AR12" s="294">
        <v>45255</v>
      </c>
      <c r="AS12" s="775">
        <v>0.82708333333333339</v>
      </c>
      <c r="AT12" s="300" t="s">
        <v>498</v>
      </c>
      <c r="AU12" s="14">
        <f t="shared" si="5"/>
        <v>19.967361111106584</v>
      </c>
      <c r="AV12" s="701"/>
      <c r="AW12" s="701"/>
      <c r="AX12" s="701" t="s">
        <v>18</v>
      </c>
      <c r="AY12" s="701" t="s">
        <v>41</v>
      </c>
      <c r="AZ12" s="896" t="s">
        <v>1909</v>
      </c>
      <c r="BA12" s="897" t="s">
        <v>366</v>
      </c>
      <c r="BB12" s="898" t="s">
        <v>1912</v>
      </c>
      <c r="BC12" s="899" t="s">
        <v>1913</v>
      </c>
      <c r="BD12" s="19"/>
      <c r="BE12" s="703" t="s">
        <v>89</v>
      </c>
      <c r="BF12" s="703"/>
      <c r="BJ12" s="448">
        <v>1863</v>
      </c>
      <c r="BK12" s="127">
        <v>30271390</v>
      </c>
      <c r="BL12" s="127" t="s">
        <v>529</v>
      </c>
      <c r="BM12" s="127" t="s">
        <v>496</v>
      </c>
      <c r="BN12" s="127" t="s">
        <v>507</v>
      </c>
      <c r="BO12" s="127" t="s">
        <v>482</v>
      </c>
      <c r="BP12" s="128">
        <v>45246.806944444441</v>
      </c>
      <c r="BQ12" s="127" t="s">
        <v>498</v>
      </c>
      <c r="BR12" s="95" t="s">
        <v>0</v>
      </c>
      <c r="BS12" s="705"/>
      <c r="BT12" s="705"/>
      <c r="BU12" s="444">
        <v>1810</v>
      </c>
      <c r="BV12" s="127">
        <v>30289950</v>
      </c>
      <c r="BW12" s="127" t="s">
        <v>505</v>
      </c>
      <c r="BX12" s="127" t="s">
        <v>496</v>
      </c>
      <c r="BY12" s="127" t="s">
        <v>513</v>
      </c>
      <c r="BZ12" s="127" t="s">
        <v>1071</v>
      </c>
      <c r="CA12" s="128">
        <v>45236.845833333333</v>
      </c>
      <c r="CB12" s="127" t="s">
        <v>498</v>
      </c>
      <c r="CC12" s="95" t="s">
        <v>5</v>
      </c>
      <c r="CD12" s="705"/>
      <c r="CE12" s="705"/>
      <c r="CF12" s="448">
        <v>1843</v>
      </c>
      <c r="CG12" s="127">
        <v>671821</v>
      </c>
      <c r="CH12" s="127" t="s">
        <v>495</v>
      </c>
      <c r="CI12" s="127" t="s">
        <v>496</v>
      </c>
      <c r="CJ12" s="127" t="s">
        <v>497</v>
      </c>
      <c r="CK12" s="127" t="s">
        <v>534</v>
      </c>
      <c r="CL12" s="128">
        <v>45249.772222222222</v>
      </c>
      <c r="CM12" s="127" t="s">
        <v>528</v>
      </c>
      <c r="CN12" s="95" t="s">
        <v>5</v>
      </c>
      <c r="CO12" s="705"/>
      <c r="CP12" s="705"/>
      <c r="CQ12" s="423">
        <v>1901</v>
      </c>
      <c r="CR12" s="127">
        <v>30270534</v>
      </c>
      <c r="CS12" s="127" t="s">
        <v>501</v>
      </c>
      <c r="CT12" s="127" t="s">
        <v>496</v>
      </c>
      <c r="CU12" s="127" t="s">
        <v>497</v>
      </c>
      <c r="CV12" s="127" t="s">
        <v>534</v>
      </c>
      <c r="CW12" s="128">
        <v>45259.000694444447</v>
      </c>
      <c r="CX12" s="127" t="s">
        <v>498</v>
      </c>
      <c r="CY12" s="95" t="s">
        <v>8</v>
      </c>
    </row>
    <row r="13" spans="1:104" ht="15" customHeight="1">
      <c r="A13" s="973">
        <v>2</v>
      </c>
      <c r="B13" s="684">
        <v>11</v>
      </c>
      <c r="C13" s="444">
        <v>1796</v>
      </c>
      <c r="D13" s="127">
        <v>20343696</v>
      </c>
      <c r="E13" s="127" t="s">
        <v>529</v>
      </c>
      <c r="F13" s="127" t="s">
        <v>496</v>
      </c>
      <c r="G13" s="127" t="s">
        <v>507</v>
      </c>
      <c r="H13" s="127" t="s">
        <v>482</v>
      </c>
      <c r="I13" s="128">
        <v>45234.834027777775</v>
      </c>
      <c r="J13" s="127" t="s">
        <v>528</v>
      </c>
      <c r="K13" s="95" t="s">
        <v>5</v>
      </c>
      <c r="L13" s="685">
        <v>45234</v>
      </c>
      <c r="M13" s="686">
        <v>0.8340277777777777</v>
      </c>
      <c r="N13" s="296" t="s">
        <v>528</v>
      </c>
      <c r="O13" s="685">
        <v>45234</v>
      </c>
      <c r="P13" s="686">
        <v>0.8340277777777777</v>
      </c>
      <c r="Q13" s="685"/>
      <c r="R13" s="686"/>
      <c r="S13" s="687"/>
      <c r="T13" s="294">
        <v>45234</v>
      </c>
      <c r="U13" s="775">
        <v>0.83680555555555547</v>
      </c>
      <c r="V13" s="296" t="s">
        <v>528</v>
      </c>
      <c r="W13" s="688">
        <f t="shared" si="0"/>
        <v>2.7777777795563452E-3</v>
      </c>
      <c r="X13" s="689">
        <v>45235</v>
      </c>
      <c r="Y13" s="686">
        <v>0.48333333333333334</v>
      </c>
      <c r="Z13" s="296" t="s">
        <v>528</v>
      </c>
      <c r="AA13" s="691">
        <f t="shared" si="1"/>
        <v>0.64652777777519077</v>
      </c>
      <c r="AB13" s="689">
        <v>45235</v>
      </c>
      <c r="AC13" s="690">
        <v>0.75555555555555554</v>
      </c>
      <c r="AD13" s="296" t="s">
        <v>528</v>
      </c>
      <c r="AE13" s="691">
        <f t="shared" si="2"/>
        <v>0.2722222222291748</v>
      </c>
      <c r="AF13" s="294"/>
      <c r="AG13" s="296"/>
      <c r="AH13" s="296"/>
      <c r="AI13" s="687"/>
      <c r="AJ13" s="691">
        <f t="shared" si="3"/>
        <v>-45234.836805555555</v>
      </c>
      <c r="AK13" s="294"/>
      <c r="AL13" s="296"/>
      <c r="AM13" s="296"/>
      <c r="AN13" s="691">
        <f t="shared" si="4"/>
        <v>-45234.836805555555</v>
      </c>
      <c r="AO13" s="294">
        <v>45236</v>
      </c>
      <c r="AP13" s="775">
        <v>0.86319444444444438</v>
      </c>
      <c r="AQ13" s="698">
        <f t="shared" si="6"/>
        <v>2.0263888888875954</v>
      </c>
      <c r="AR13" s="294">
        <v>45236</v>
      </c>
      <c r="AS13" s="775">
        <v>0.48819444444444443</v>
      </c>
      <c r="AT13" s="296"/>
      <c r="AU13" s="14">
        <f t="shared" si="5"/>
        <v>1.6513888888875954</v>
      </c>
      <c r="AV13" s="701"/>
      <c r="AW13" s="701"/>
      <c r="AX13" s="701" t="s">
        <v>9</v>
      </c>
      <c r="AY13" s="701" t="s">
        <v>11</v>
      </c>
      <c r="AZ13" s="896" t="s">
        <v>22</v>
      </c>
      <c r="BA13" s="897" t="s">
        <v>57</v>
      </c>
      <c r="BB13" s="898" t="s">
        <v>1914</v>
      </c>
      <c r="BC13" s="899" t="s">
        <v>1915</v>
      </c>
      <c r="BD13" s="19"/>
      <c r="BE13" s="703" t="s">
        <v>89</v>
      </c>
      <c r="BF13" s="703"/>
      <c r="BJ13" s="444">
        <v>1876</v>
      </c>
      <c r="BK13" s="127">
        <v>1451333</v>
      </c>
      <c r="BL13" s="127" t="s">
        <v>529</v>
      </c>
      <c r="BM13" s="127" t="s">
        <v>506</v>
      </c>
      <c r="BN13" s="127" t="s">
        <v>507</v>
      </c>
      <c r="BO13" s="127" t="s">
        <v>508</v>
      </c>
      <c r="BP13" s="128">
        <v>45252.568055555559</v>
      </c>
      <c r="BQ13" s="127" t="s">
        <v>528</v>
      </c>
      <c r="BR13" s="95" t="s">
        <v>17</v>
      </c>
      <c r="BS13" s="705"/>
      <c r="BT13" s="705"/>
      <c r="BU13" s="423">
        <v>1816</v>
      </c>
      <c r="BV13" s="127">
        <v>30233249</v>
      </c>
      <c r="BW13" s="127" t="s">
        <v>505</v>
      </c>
      <c r="BX13" s="127" t="s">
        <v>496</v>
      </c>
      <c r="BY13" s="127" t="s">
        <v>497</v>
      </c>
      <c r="BZ13" s="127" t="s">
        <v>476</v>
      </c>
      <c r="CA13" s="128">
        <v>45238.688888888886</v>
      </c>
      <c r="CB13" s="127" t="s">
        <v>528</v>
      </c>
      <c r="CC13" s="95" t="s">
        <v>0</v>
      </c>
      <c r="CD13" s="705"/>
      <c r="CE13" s="705"/>
      <c r="CF13" s="444">
        <v>1868</v>
      </c>
      <c r="CG13" s="127">
        <v>30125666</v>
      </c>
      <c r="CH13" s="127" t="s">
        <v>495</v>
      </c>
      <c r="CI13" s="127" t="s">
        <v>496</v>
      </c>
      <c r="CJ13" s="127" t="s">
        <v>507</v>
      </c>
      <c r="CK13" s="127" t="s">
        <v>483</v>
      </c>
      <c r="CL13" s="128">
        <v>45249.817361111112</v>
      </c>
      <c r="CM13" s="127" t="s">
        <v>498</v>
      </c>
      <c r="CN13" s="95" t="s">
        <v>17</v>
      </c>
      <c r="CO13" s="705"/>
      <c r="CP13" s="705"/>
      <c r="CQ13" s="705"/>
      <c r="CR13" s="705"/>
      <c r="CS13" s="705"/>
      <c r="CT13" s="705"/>
      <c r="CU13" s="705"/>
      <c r="CV13" s="705"/>
      <c r="CW13" s="705"/>
      <c r="CX13" s="705"/>
      <c r="CY13" s="705"/>
    </row>
    <row r="14" spans="1:104" ht="15" customHeight="1">
      <c r="A14" s="973"/>
      <c r="B14" s="684">
        <v>12</v>
      </c>
      <c r="C14" s="444">
        <v>1798</v>
      </c>
      <c r="D14" s="127">
        <v>30296512</v>
      </c>
      <c r="E14" s="127" t="s">
        <v>501</v>
      </c>
      <c r="F14" s="127" t="s">
        <v>506</v>
      </c>
      <c r="G14" s="127" t="s">
        <v>497</v>
      </c>
      <c r="H14" s="127" t="s">
        <v>1774</v>
      </c>
      <c r="I14" s="128">
        <v>45235.479166666664</v>
      </c>
      <c r="J14" s="127" t="s">
        <v>528</v>
      </c>
      <c r="K14" s="95" t="s">
        <v>17</v>
      </c>
      <c r="L14" s="685">
        <v>45235</v>
      </c>
      <c r="M14" s="686">
        <v>0.4597222222222222</v>
      </c>
      <c r="N14" s="296" t="s">
        <v>528</v>
      </c>
      <c r="O14" s="685">
        <v>45235</v>
      </c>
      <c r="P14" s="686">
        <v>0.47916666666666669</v>
      </c>
      <c r="Q14" s="685">
        <v>45258</v>
      </c>
      <c r="R14" s="686">
        <v>0.48194444444444445</v>
      </c>
      <c r="S14" s="687" t="s">
        <v>498</v>
      </c>
      <c r="T14" s="294">
        <v>45262</v>
      </c>
      <c r="U14" s="775">
        <v>0.48472222222222222</v>
      </c>
      <c r="V14" s="300" t="s">
        <v>498</v>
      </c>
      <c r="W14" s="688">
        <f t="shared" si="0"/>
        <v>27.005555555559113</v>
      </c>
      <c r="X14" s="689">
        <v>45266</v>
      </c>
      <c r="Y14" s="686">
        <v>0.77569444444444446</v>
      </c>
      <c r="Z14" s="687" t="s">
        <v>498</v>
      </c>
      <c r="AA14" s="691">
        <f t="shared" si="1"/>
        <v>4.2909722222175333</v>
      </c>
      <c r="AB14" s="689">
        <v>45321</v>
      </c>
      <c r="AC14" s="690">
        <v>0.72986111111111107</v>
      </c>
      <c r="AD14" s="300" t="s">
        <v>498</v>
      </c>
      <c r="AE14" s="691">
        <f t="shared" si="2"/>
        <v>54.954166666670062</v>
      </c>
      <c r="AF14" s="294"/>
      <c r="AG14" s="296"/>
      <c r="AH14" s="296"/>
      <c r="AI14" s="687"/>
      <c r="AJ14" s="691">
        <f t="shared" si="3"/>
        <v>-45262.484722222223</v>
      </c>
      <c r="AK14" s="294">
        <v>45458</v>
      </c>
      <c r="AL14" s="295">
        <v>0.6</v>
      </c>
      <c r="AM14" s="296" t="s">
        <v>528</v>
      </c>
      <c r="AN14" s="691">
        <f t="shared" si="4"/>
        <v>196.11527777777519</v>
      </c>
      <c r="AO14" s="901"/>
      <c r="AP14" s="902"/>
      <c r="AQ14" s="698">
        <f t="shared" si="6"/>
        <v>-45262.484722222223</v>
      </c>
      <c r="AR14" s="294"/>
      <c r="AS14" s="775"/>
      <c r="AT14" s="300" t="s">
        <v>498</v>
      </c>
      <c r="AU14" s="14">
        <f t="shared" si="5"/>
        <v>-45262.484722222223</v>
      </c>
      <c r="AV14" s="701"/>
      <c r="AW14" s="701" t="s">
        <v>2181</v>
      </c>
      <c r="AX14" s="701" t="s">
        <v>9</v>
      </c>
      <c r="AY14" s="701" t="s">
        <v>11</v>
      </c>
      <c r="AZ14" s="896" t="s">
        <v>22</v>
      </c>
      <c r="BA14" s="897" t="s">
        <v>57</v>
      </c>
      <c r="BB14" s="898" t="s">
        <v>1916</v>
      </c>
      <c r="BC14" s="899" t="s">
        <v>1917</v>
      </c>
      <c r="BD14" s="19"/>
      <c r="BE14" s="703" t="s">
        <v>89</v>
      </c>
      <c r="BF14" s="703"/>
      <c r="BJ14" s="423">
        <v>1906</v>
      </c>
      <c r="BK14" s="127">
        <v>30166071</v>
      </c>
      <c r="BL14" s="127" t="s">
        <v>529</v>
      </c>
      <c r="BM14" s="127" t="s">
        <v>496</v>
      </c>
      <c r="BN14" s="127" t="s">
        <v>507</v>
      </c>
      <c r="BO14" s="127" t="s">
        <v>482</v>
      </c>
      <c r="BP14" s="128">
        <v>45259.679166666669</v>
      </c>
      <c r="BQ14" s="127" t="s">
        <v>528</v>
      </c>
      <c r="BR14" s="95" t="s">
        <v>0</v>
      </c>
      <c r="BS14" s="705"/>
      <c r="BT14" s="705"/>
      <c r="BU14" s="423">
        <v>1817</v>
      </c>
      <c r="BV14" s="127">
        <v>30080945</v>
      </c>
      <c r="BW14" s="127" t="s">
        <v>505</v>
      </c>
      <c r="BX14" s="127" t="s">
        <v>496</v>
      </c>
      <c r="BY14" s="127" t="s">
        <v>497</v>
      </c>
      <c r="BZ14" s="127" t="s">
        <v>465</v>
      </c>
      <c r="CA14" s="128">
        <v>45238.697916666664</v>
      </c>
      <c r="CB14" s="127" t="s">
        <v>528</v>
      </c>
      <c r="CC14" s="95" t="s">
        <v>0</v>
      </c>
      <c r="CD14" s="705"/>
      <c r="CE14" s="705"/>
      <c r="CF14" s="448">
        <v>1870</v>
      </c>
      <c r="CG14" s="127">
        <v>16418</v>
      </c>
      <c r="CH14" s="127" t="s">
        <v>495</v>
      </c>
      <c r="CI14" s="127" t="s">
        <v>496</v>
      </c>
      <c r="CJ14" s="127" t="s">
        <v>507</v>
      </c>
      <c r="CK14" s="127" t="s">
        <v>657</v>
      </c>
      <c r="CL14" s="128">
        <v>45250.589583333334</v>
      </c>
      <c r="CM14" s="127" t="s">
        <v>528</v>
      </c>
      <c r="CN14" s="95" t="s">
        <v>0</v>
      </c>
      <c r="CO14" s="705"/>
      <c r="CP14" s="705"/>
      <c r="CQ14" s="705"/>
      <c r="CR14" s="705"/>
      <c r="CS14" s="705"/>
      <c r="CT14" s="705"/>
      <c r="CU14" s="705"/>
      <c r="CV14" s="705"/>
      <c r="CW14" s="705"/>
      <c r="CX14" s="705"/>
      <c r="CY14" s="705"/>
    </row>
    <row r="15" spans="1:104" ht="15" customHeight="1">
      <c r="A15" s="973"/>
      <c r="B15" s="708">
        <v>13</v>
      </c>
      <c r="C15" s="444">
        <v>1799</v>
      </c>
      <c r="D15" s="127">
        <v>443058105</v>
      </c>
      <c r="E15" s="127" t="s">
        <v>501</v>
      </c>
      <c r="F15" s="127" t="s">
        <v>502</v>
      </c>
      <c r="G15" s="127" t="s">
        <v>497</v>
      </c>
      <c r="H15" s="127" t="s">
        <v>503</v>
      </c>
      <c r="I15" s="128">
        <v>45235.575694444444</v>
      </c>
      <c r="J15" s="127" t="s">
        <v>528</v>
      </c>
      <c r="K15" s="95" t="s">
        <v>17</v>
      </c>
      <c r="L15" s="685">
        <v>45235</v>
      </c>
      <c r="M15" s="686">
        <v>0.4604166666666667</v>
      </c>
      <c r="N15" s="296" t="s">
        <v>528</v>
      </c>
      <c r="O15" s="685">
        <v>45235</v>
      </c>
      <c r="P15" s="686">
        <v>0.5756944444444444</v>
      </c>
      <c r="Q15" s="685">
        <v>45258</v>
      </c>
      <c r="R15" s="686">
        <v>0.47847222222222219</v>
      </c>
      <c r="S15" s="687" t="s">
        <v>498</v>
      </c>
      <c r="T15" s="294">
        <v>45262</v>
      </c>
      <c r="U15" s="775">
        <v>0.48402777777777778</v>
      </c>
      <c r="V15" s="300" t="s">
        <v>498</v>
      </c>
      <c r="W15" s="688">
        <f t="shared" si="0"/>
        <v>26.908333333332848</v>
      </c>
      <c r="X15" s="689"/>
      <c r="Y15" s="686"/>
      <c r="Z15" s="687"/>
      <c r="AA15" s="691">
        <f t="shared" si="1"/>
        <v>-45262.484027777777</v>
      </c>
      <c r="AB15" s="689"/>
      <c r="AC15" s="690"/>
      <c r="AD15" s="687"/>
      <c r="AE15" s="691">
        <f t="shared" si="2"/>
        <v>0</v>
      </c>
      <c r="AF15" s="294"/>
      <c r="AG15" s="296"/>
      <c r="AH15" s="296"/>
      <c r="AI15" s="687"/>
      <c r="AJ15" s="691">
        <f t="shared" si="3"/>
        <v>-45262.484027777777</v>
      </c>
      <c r="AK15" s="294"/>
      <c r="AL15" s="296"/>
      <c r="AM15" s="296"/>
      <c r="AN15" s="691">
        <f t="shared" si="4"/>
        <v>-45262.484027777777</v>
      </c>
      <c r="AO15" s="294">
        <v>45265</v>
      </c>
      <c r="AP15" s="775">
        <v>0.65763888888888888</v>
      </c>
      <c r="AQ15" s="698">
        <f t="shared" si="6"/>
        <v>3.1736111111094942</v>
      </c>
      <c r="AR15" s="294">
        <v>45266</v>
      </c>
      <c r="AS15" s="775">
        <v>0.77222222222222225</v>
      </c>
      <c r="AT15" s="300" t="s">
        <v>498</v>
      </c>
      <c r="AU15" s="14">
        <f t="shared" si="5"/>
        <v>4.2881944444452529</v>
      </c>
      <c r="AV15" s="701"/>
      <c r="AW15" s="701"/>
      <c r="AX15" s="701" t="s">
        <v>9</v>
      </c>
      <c r="AY15" s="701" t="s">
        <v>11</v>
      </c>
      <c r="AZ15" s="896" t="s">
        <v>31</v>
      </c>
      <c r="BA15" s="897" t="s">
        <v>70</v>
      </c>
      <c r="BB15" s="898" t="s">
        <v>1918</v>
      </c>
      <c r="BC15" s="899" t="s">
        <v>1919</v>
      </c>
      <c r="BD15" s="19"/>
      <c r="BE15" s="703" t="s">
        <v>89</v>
      </c>
      <c r="BF15" s="703"/>
      <c r="BJ15" s="444">
        <v>1907</v>
      </c>
      <c r="BK15" s="127">
        <v>30300473</v>
      </c>
      <c r="BL15" s="127" t="s">
        <v>529</v>
      </c>
      <c r="BM15" s="127" t="s">
        <v>506</v>
      </c>
      <c r="BN15" s="127" t="s">
        <v>507</v>
      </c>
      <c r="BO15" s="127" t="s">
        <v>482</v>
      </c>
      <c r="BP15" s="128">
        <v>45260.574305555558</v>
      </c>
      <c r="BQ15" s="127" t="s">
        <v>528</v>
      </c>
      <c r="BR15" s="95" t="s">
        <v>17</v>
      </c>
      <c r="BS15" s="705"/>
      <c r="BT15" s="705"/>
      <c r="BU15" s="448">
        <v>1818</v>
      </c>
      <c r="BV15" s="127">
        <v>30285085</v>
      </c>
      <c r="BW15" s="127" t="s">
        <v>505</v>
      </c>
      <c r="BX15" s="127" t="s">
        <v>496</v>
      </c>
      <c r="BY15" s="127" t="s">
        <v>513</v>
      </c>
      <c r="BZ15" s="127" t="s">
        <v>1071</v>
      </c>
      <c r="CA15" s="128">
        <v>45238.788888888892</v>
      </c>
      <c r="CB15" s="127" t="s">
        <v>498</v>
      </c>
      <c r="CC15" s="95" t="s">
        <v>0</v>
      </c>
      <c r="CD15" s="705"/>
      <c r="CE15" s="705"/>
      <c r="CF15" s="444">
        <v>1872</v>
      </c>
      <c r="CG15" s="127">
        <v>30280442</v>
      </c>
      <c r="CH15" s="127" t="s">
        <v>495</v>
      </c>
      <c r="CI15" s="127" t="s">
        <v>496</v>
      </c>
      <c r="CJ15" s="127" t="s">
        <v>513</v>
      </c>
      <c r="CK15" s="127" t="s">
        <v>493</v>
      </c>
      <c r="CL15" s="128">
        <v>45250.776388888888</v>
      </c>
      <c r="CM15" s="127" t="s">
        <v>498</v>
      </c>
      <c r="CN15" s="95" t="s">
        <v>17</v>
      </c>
      <c r="CO15" s="705"/>
      <c r="CP15" s="705"/>
      <c r="CQ15" s="705"/>
      <c r="CR15" s="705"/>
      <c r="CS15" s="705"/>
      <c r="CT15" s="705"/>
      <c r="CU15" s="705"/>
      <c r="CV15" s="705"/>
      <c r="CW15" s="705"/>
      <c r="CX15" s="705"/>
      <c r="CY15" s="705"/>
    </row>
    <row r="16" spans="1:104" ht="14.25" customHeight="1">
      <c r="A16" s="973"/>
      <c r="B16" s="684">
        <v>14</v>
      </c>
      <c r="C16" s="444">
        <v>1803</v>
      </c>
      <c r="D16" s="127">
        <v>30057132</v>
      </c>
      <c r="E16" s="127" t="s">
        <v>495</v>
      </c>
      <c r="F16" s="127" t="s">
        <v>496</v>
      </c>
      <c r="G16" s="127" t="s">
        <v>507</v>
      </c>
      <c r="H16" s="127" t="s">
        <v>482</v>
      </c>
      <c r="I16" s="128">
        <v>45235.882638888892</v>
      </c>
      <c r="J16" s="127" t="s">
        <v>498</v>
      </c>
      <c r="K16" s="95" t="s">
        <v>17</v>
      </c>
      <c r="L16" s="685">
        <v>45235</v>
      </c>
      <c r="M16" s="686">
        <v>0.8666666666666667</v>
      </c>
      <c r="N16" s="687" t="s">
        <v>498</v>
      </c>
      <c r="O16" s="685">
        <v>45235</v>
      </c>
      <c r="P16" s="686">
        <v>0.88263888888888886</v>
      </c>
      <c r="Q16" s="685">
        <v>45236</v>
      </c>
      <c r="R16" s="686">
        <v>0.85486111111111107</v>
      </c>
      <c r="S16" s="687" t="s">
        <v>498</v>
      </c>
      <c r="T16" s="294">
        <v>45246</v>
      </c>
      <c r="U16" s="775">
        <v>0.81666666666666676</v>
      </c>
      <c r="V16" s="300" t="s">
        <v>498</v>
      </c>
      <c r="W16" s="688">
        <f t="shared" si="0"/>
        <v>10.934027777773736</v>
      </c>
      <c r="X16" s="689"/>
      <c r="Y16" s="686"/>
      <c r="Z16" s="687"/>
      <c r="AA16" s="691">
        <f t="shared" si="1"/>
        <v>-45246.816666666666</v>
      </c>
      <c r="AB16" s="689"/>
      <c r="AC16" s="690"/>
      <c r="AD16" s="687"/>
      <c r="AE16" s="691">
        <f t="shared" si="2"/>
        <v>0</v>
      </c>
      <c r="AF16" s="294"/>
      <c r="AG16" s="295"/>
      <c r="AH16" s="296"/>
      <c r="AI16" s="687"/>
      <c r="AJ16" s="691">
        <f t="shared" si="3"/>
        <v>-45246.816666666666</v>
      </c>
      <c r="AK16" s="294"/>
      <c r="AL16" s="296"/>
      <c r="AM16" s="296"/>
      <c r="AN16" s="691">
        <f t="shared" si="4"/>
        <v>-45246.816666666666</v>
      </c>
      <c r="AO16" s="294">
        <v>45248</v>
      </c>
      <c r="AP16" s="775">
        <v>0.68472222222222223</v>
      </c>
      <c r="AQ16" s="698">
        <f t="shared" si="6"/>
        <v>1.8680555555547471</v>
      </c>
      <c r="AR16" s="294">
        <v>45250</v>
      </c>
      <c r="AS16" s="775">
        <v>0.7715277777777777</v>
      </c>
      <c r="AT16" s="296" t="s">
        <v>528</v>
      </c>
      <c r="AU16" s="14">
        <f t="shared" si="5"/>
        <v>3.9548611111094942</v>
      </c>
      <c r="AV16" s="701"/>
      <c r="AW16" s="701"/>
      <c r="AX16" s="701" t="s">
        <v>9</v>
      </c>
      <c r="AY16" s="701" t="s">
        <v>11</v>
      </c>
      <c r="AZ16" s="896" t="s">
        <v>22</v>
      </c>
      <c r="BA16" s="897" t="s">
        <v>57</v>
      </c>
      <c r="BB16" s="898" t="s">
        <v>1920</v>
      </c>
      <c r="BC16" s="899" t="s">
        <v>1921</v>
      </c>
      <c r="BD16" s="19"/>
      <c r="BE16" s="703" t="s">
        <v>89</v>
      </c>
      <c r="BF16" s="703"/>
      <c r="BJ16" s="710"/>
      <c r="BK16" s="710"/>
      <c r="BL16" s="710"/>
      <c r="BM16" s="710"/>
      <c r="BN16" s="710"/>
      <c r="BO16" s="710"/>
      <c r="BP16" s="710"/>
      <c r="BQ16" s="710"/>
      <c r="BR16" s="710"/>
      <c r="BS16" s="705"/>
      <c r="BT16" s="705"/>
      <c r="BU16" s="444">
        <v>1824</v>
      </c>
      <c r="BV16" s="127">
        <v>30057132</v>
      </c>
      <c r="BW16" s="127" t="s">
        <v>505</v>
      </c>
      <c r="BX16" s="127" t="s">
        <v>496</v>
      </c>
      <c r="BY16" s="127" t="s">
        <v>507</v>
      </c>
      <c r="BZ16" s="127" t="s">
        <v>482</v>
      </c>
      <c r="CA16" s="128">
        <v>45241.503472222219</v>
      </c>
      <c r="CB16" s="127" t="s">
        <v>528</v>
      </c>
      <c r="CC16" s="95" t="s">
        <v>8</v>
      </c>
      <c r="CD16" s="705"/>
      <c r="CE16" s="705"/>
      <c r="CF16" s="444">
        <v>1888</v>
      </c>
      <c r="CG16" s="127">
        <v>30302039</v>
      </c>
      <c r="CH16" s="127" t="s">
        <v>495</v>
      </c>
      <c r="CI16" s="127" t="s">
        <v>506</v>
      </c>
      <c r="CJ16" s="127" t="s">
        <v>513</v>
      </c>
      <c r="CK16" s="127" t="s">
        <v>1192</v>
      </c>
      <c r="CL16" s="128">
        <v>45256.429861111108</v>
      </c>
      <c r="CM16" s="127" t="s">
        <v>498</v>
      </c>
      <c r="CN16" s="95" t="s">
        <v>17</v>
      </c>
      <c r="CO16" s="705"/>
      <c r="CP16" s="705"/>
      <c r="CQ16" s="705"/>
      <c r="CR16" s="705"/>
      <c r="CS16" s="705"/>
      <c r="CT16" s="705"/>
      <c r="CU16" s="705"/>
      <c r="CV16" s="705"/>
      <c r="CW16" s="705"/>
      <c r="CX16" s="705"/>
      <c r="CY16" s="705"/>
    </row>
    <row r="17" spans="1:104" s="710" customFormat="1" ht="14.25" customHeight="1">
      <c r="A17" s="973"/>
      <c r="B17" s="708">
        <v>15</v>
      </c>
      <c r="C17" s="448">
        <v>1805</v>
      </c>
      <c r="D17" s="127">
        <v>30144567</v>
      </c>
      <c r="E17" s="127" t="s">
        <v>505</v>
      </c>
      <c r="F17" s="127" t="s">
        <v>502</v>
      </c>
      <c r="G17" s="127" t="s">
        <v>507</v>
      </c>
      <c r="H17" s="127" t="s">
        <v>484</v>
      </c>
      <c r="I17" s="128">
        <v>45236.638888888891</v>
      </c>
      <c r="J17" s="127" t="s">
        <v>528</v>
      </c>
      <c r="K17" s="95" t="s">
        <v>0</v>
      </c>
      <c r="L17" s="685">
        <v>45236</v>
      </c>
      <c r="M17" s="686">
        <v>0.63888888888888895</v>
      </c>
      <c r="N17" s="296" t="s">
        <v>528</v>
      </c>
      <c r="O17" s="685">
        <v>45236</v>
      </c>
      <c r="P17" s="686">
        <v>0.63888888888888895</v>
      </c>
      <c r="Q17" s="685"/>
      <c r="R17" s="686"/>
      <c r="S17" s="687"/>
      <c r="T17" s="294">
        <v>45236</v>
      </c>
      <c r="U17" s="775">
        <v>0.6479166666666667</v>
      </c>
      <c r="V17" s="296" t="s">
        <v>528</v>
      </c>
      <c r="W17" s="688">
        <f t="shared" si="0"/>
        <v>9.0277777781011537E-3</v>
      </c>
      <c r="X17" s="689"/>
      <c r="Y17" s="686"/>
      <c r="Z17" s="687"/>
      <c r="AA17" s="691">
        <f t="shared" si="1"/>
        <v>-45236.647916666669</v>
      </c>
      <c r="AB17" s="689"/>
      <c r="AC17" s="690"/>
      <c r="AD17" s="687"/>
      <c r="AE17" s="691">
        <f t="shared" si="2"/>
        <v>0</v>
      </c>
      <c r="AF17" s="294"/>
      <c r="AG17" s="296"/>
      <c r="AH17" s="296"/>
      <c r="AI17" s="687"/>
      <c r="AJ17" s="691">
        <f t="shared" si="3"/>
        <v>-45236.647916666669</v>
      </c>
      <c r="AK17" s="294"/>
      <c r="AL17" s="296"/>
      <c r="AM17" s="296"/>
      <c r="AN17" s="691">
        <f t="shared" si="4"/>
        <v>-45236.647916666669</v>
      </c>
      <c r="AO17" s="294">
        <v>45236</v>
      </c>
      <c r="AP17" s="775">
        <v>0.65694444444444444</v>
      </c>
      <c r="AQ17" s="698">
        <f t="shared" si="6"/>
        <v>9.0277777781011537E-3</v>
      </c>
      <c r="AR17" s="294">
        <v>45236</v>
      </c>
      <c r="AS17" s="775">
        <v>0.66111111111111109</v>
      </c>
      <c r="AT17" s="296" t="s">
        <v>528</v>
      </c>
      <c r="AU17" s="14">
        <f t="shared" si="5"/>
        <v>1.3194444443797693E-2</v>
      </c>
      <c r="AV17" s="701"/>
      <c r="AW17" s="701"/>
      <c r="AX17" s="701" t="s">
        <v>27</v>
      </c>
      <c r="AY17" s="701" t="s">
        <v>29</v>
      </c>
      <c r="AZ17" s="896" t="s">
        <v>90</v>
      </c>
      <c r="BA17" s="897" t="s">
        <v>316</v>
      </c>
      <c r="BB17" s="898" t="s">
        <v>1922</v>
      </c>
      <c r="BC17" s="899" t="s">
        <v>1923</v>
      </c>
      <c r="BD17" s="19"/>
      <c r="BE17" s="703" t="s">
        <v>89</v>
      </c>
      <c r="BF17" s="703"/>
      <c r="BJ17" s="704"/>
      <c r="BK17" s="704"/>
      <c r="BL17" s="704"/>
      <c r="BM17" s="704"/>
      <c r="BN17" s="704"/>
      <c r="BO17" s="704"/>
      <c r="BP17" s="704"/>
      <c r="BQ17" s="704"/>
      <c r="BR17" s="705"/>
      <c r="BS17" s="705"/>
      <c r="BT17" s="705"/>
      <c r="BU17" s="448">
        <v>1828</v>
      </c>
      <c r="BV17" s="127">
        <v>30201729</v>
      </c>
      <c r="BW17" s="127" t="s">
        <v>505</v>
      </c>
      <c r="BX17" s="127" t="s">
        <v>496</v>
      </c>
      <c r="BY17" s="127" t="s">
        <v>507</v>
      </c>
      <c r="BZ17" s="127" t="s">
        <v>482</v>
      </c>
      <c r="CA17" s="128">
        <v>45241.749305555553</v>
      </c>
      <c r="CB17" s="127" t="s">
        <v>498</v>
      </c>
      <c r="CC17" s="95" t="s">
        <v>0</v>
      </c>
      <c r="CD17" s="705"/>
      <c r="CE17" s="705"/>
      <c r="CF17" s="444">
        <v>1908</v>
      </c>
      <c r="CG17" s="127">
        <v>20353006</v>
      </c>
      <c r="CH17" s="127" t="s">
        <v>495</v>
      </c>
      <c r="CI17" s="127" t="s">
        <v>496</v>
      </c>
      <c r="CJ17" s="127" t="s">
        <v>497</v>
      </c>
      <c r="CK17" s="127" t="s">
        <v>665</v>
      </c>
      <c r="CL17" s="128">
        <v>45260.654861111114</v>
      </c>
      <c r="CM17" s="127" t="s">
        <v>528</v>
      </c>
      <c r="CN17" s="95" t="s">
        <v>17</v>
      </c>
      <c r="CO17" s="705"/>
      <c r="CP17" s="705"/>
      <c r="CQ17" s="705"/>
      <c r="CR17" s="705"/>
      <c r="CS17" s="705"/>
      <c r="CT17" s="705"/>
      <c r="CU17" s="705"/>
      <c r="CV17" s="705"/>
      <c r="CW17" s="705"/>
      <c r="CX17" s="705"/>
      <c r="CY17" s="705"/>
      <c r="CZ17" s="704"/>
    </row>
    <row r="18" spans="1:104" ht="14.25" customHeight="1">
      <c r="A18" s="973"/>
      <c r="B18" s="684">
        <v>16</v>
      </c>
      <c r="C18" s="448">
        <v>1806</v>
      </c>
      <c r="D18" s="127">
        <v>30295256</v>
      </c>
      <c r="E18" s="127" t="s">
        <v>505</v>
      </c>
      <c r="F18" s="127" t="s">
        <v>496</v>
      </c>
      <c r="G18" s="127" t="s">
        <v>507</v>
      </c>
      <c r="H18" s="127" t="s">
        <v>657</v>
      </c>
      <c r="I18" s="128">
        <v>45236.661111111112</v>
      </c>
      <c r="J18" s="127" t="s">
        <v>528</v>
      </c>
      <c r="K18" s="95" t="s">
        <v>0</v>
      </c>
      <c r="L18" s="685">
        <v>45236</v>
      </c>
      <c r="M18" s="686">
        <v>0.66111111111111109</v>
      </c>
      <c r="N18" s="296" t="s">
        <v>528</v>
      </c>
      <c r="O18" s="685">
        <v>45236</v>
      </c>
      <c r="P18" s="686">
        <v>0.66111111111111109</v>
      </c>
      <c r="Q18" s="685"/>
      <c r="R18" s="686"/>
      <c r="S18" s="687"/>
      <c r="T18" s="294">
        <v>45236</v>
      </c>
      <c r="U18" s="775">
        <v>0.66111111111111109</v>
      </c>
      <c r="V18" s="296" t="s">
        <v>528</v>
      </c>
      <c r="W18" s="688">
        <f t="shared" si="0"/>
        <v>0</v>
      </c>
      <c r="X18" s="689"/>
      <c r="Y18" s="686"/>
      <c r="Z18" s="687"/>
      <c r="AA18" s="691">
        <f t="shared" si="1"/>
        <v>-45236.661111111112</v>
      </c>
      <c r="AB18" s="689"/>
      <c r="AC18" s="690"/>
      <c r="AD18" s="687"/>
      <c r="AE18" s="691">
        <f t="shared" si="2"/>
        <v>0</v>
      </c>
      <c r="AF18" s="294"/>
      <c r="AG18" s="296"/>
      <c r="AH18" s="296"/>
      <c r="AI18" s="687"/>
      <c r="AJ18" s="691">
        <f t="shared" si="3"/>
        <v>-45236.661111111112</v>
      </c>
      <c r="AK18" s="294"/>
      <c r="AL18" s="296"/>
      <c r="AM18" s="296"/>
      <c r="AN18" s="691">
        <f t="shared" si="4"/>
        <v>-45236.661111111112</v>
      </c>
      <c r="AO18" s="294">
        <v>45236</v>
      </c>
      <c r="AP18" s="775">
        <v>0.68541666666666667</v>
      </c>
      <c r="AQ18" s="698">
        <f t="shared" si="6"/>
        <v>2.4305555554747116E-2</v>
      </c>
      <c r="AR18" s="294">
        <v>45236</v>
      </c>
      <c r="AS18" s="775">
        <v>0.68541666666666667</v>
      </c>
      <c r="AT18" s="296" t="s">
        <v>528</v>
      </c>
      <c r="AU18" s="14">
        <f t="shared" si="5"/>
        <v>2.4305555554747116E-2</v>
      </c>
      <c r="AV18" s="701"/>
      <c r="AW18" s="701"/>
      <c r="AX18" s="701" t="s">
        <v>27</v>
      </c>
      <c r="AY18" s="701" t="s">
        <v>29</v>
      </c>
      <c r="AZ18" s="896" t="s">
        <v>90</v>
      </c>
      <c r="BA18" s="897" t="s">
        <v>312</v>
      </c>
      <c r="BB18" s="898" t="s">
        <v>1924</v>
      </c>
      <c r="BC18" s="899" t="s">
        <v>1925</v>
      </c>
      <c r="BD18" s="19"/>
      <c r="BE18" s="703" t="s">
        <v>89</v>
      </c>
      <c r="BF18" s="703"/>
      <c r="BR18" s="705"/>
      <c r="BS18" s="705"/>
      <c r="BT18" s="705"/>
      <c r="BU18" s="448">
        <v>1829</v>
      </c>
      <c r="BV18" s="127">
        <v>30183276</v>
      </c>
      <c r="BW18" s="127" t="s">
        <v>505</v>
      </c>
      <c r="BX18" s="127" t="s">
        <v>496</v>
      </c>
      <c r="BY18" s="127" t="s">
        <v>497</v>
      </c>
      <c r="BZ18" s="127" t="s">
        <v>534</v>
      </c>
      <c r="CA18" s="128">
        <v>45241.751388888886</v>
      </c>
      <c r="CB18" s="127" t="s">
        <v>498</v>
      </c>
      <c r="CC18" s="95" t="s">
        <v>0</v>
      </c>
      <c r="CD18" s="705"/>
      <c r="CE18" s="705"/>
      <c r="CF18" s="705"/>
      <c r="CG18" s="705"/>
      <c r="CH18" s="705"/>
      <c r="CI18" s="705"/>
      <c r="CJ18" s="705"/>
      <c r="CK18" s="705"/>
      <c r="CL18" s="705"/>
      <c r="CM18" s="705"/>
      <c r="CN18" s="705"/>
      <c r="CO18" s="705"/>
      <c r="CP18" s="705"/>
      <c r="CQ18" s="705"/>
      <c r="CR18" s="705"/>
      <c r="CS18" s="705"/>
      <c r="CT18" s="705"/>
      <c r="CU18" s="705"/>
      <c r="CV18" s="705"/>
      <c r="CW18" s="705"/>
      <c r="CX18" s="705"/>
      <c r="CY18" s="705"/>
      <c r="CZ18" s="710"/>
    </row>
    <row r="19" spans="1:104" ht="16.5" customHeight="1">
      <c r="A19" s="973"/>
      <c r="B19" s="684">
        <v>17</v>
      </c>
      <c r="C19" s="444">
        <v>1810</v>
      </c>
      <c r="D19" s="127">
        <v>30289950</v>
      </c>
      <c r="E19" s="127" t="s">
        <v>505</v>
      </c>
      <c r="F19" s="127" t="s">
        <v>496</v>
      </c>
      <c r="G19" s="127" t="s">
        <v>513</v>
      </c>
      <c r="H19" s="127" t="s">
        <v>1071</v>
      </c>
      <c r="I19" s="128">
        <v>45236.845833333333</v>
      </c>
      <c r="J19" s="127" t="s">
        <v>498</v>
      </c>
      <c r="K19" s="95" t="s">
        <v>5</v>
      </c>
      <c r="L19" s="685">
        <v>45236</v>
      </c>
      <c r="M19" s="686">
        <v>0.84583333333333333</v>
      </c>
      <c r="N19" s="687" t="s">
        <v>498</v>
      </c>
      <c r="O19" s="685">
        <v>45236</v>
      </c>
      <c r="P19" s="686">
        <v>0.84583333333333333</v>
      </c>
      <c r="Q19" s="685"/>
      <c r="R19" s="686"/>
      <c r="S19" s="687"/>
      <c r="T19" s="294">
        <v>45236</v>
      </c>
      <c r="U19" s="775">
        <v>0.85416666666666663</v>
      </c>
      <c r="V19" s="300" t="s">
        <v>498</v>
      </c>
      <c r="W19" s="688">
        <f t="shared" si="0"/>
        <v>8.333333331393078E-3</v>
      </c>
      <c r="X19" s="689">
        <v>45236</v>
      </c>
      <c r="Y19" s="686">
        <v>0.87291666666666667</v>
      </c>
      <c r="Z19" s="687" t="s">
        <v>498</v>
      </c>
      <c r="AA19" s="691">
        <f t="shared" si="1"/>
        <v>1.8750000002910383E-2</v>
      </c>
      <c r="AB19" s="689"/>
      <c r="AC19" s="690"/>
      <c r="AD19" s="687"/>
      <c r="AE19" s="691">
        <f t="shared" si="2"/>
        <v>-45236.872916666667</v>
      </c>
      <c r="AF19" s="294"/>
      <c r="AG19" s="296"/>
      <c r="AH19" s="296"/>
      <c r="AI19" s="687"/>
      <c r="AJ19" s="691">
        <f t="shared" si="3"/>
        <v>-45236.854166666664</v>
      </c>
      <c r="AK19" s="294"/>
      <c r="AL19" s="296"/>
      <c r="AM19" s="296"/>
      <c r="AN19" s="691">
        <f t="shared" si="4"/>
        <v>-45236.854166666664</v>
      </c>
      <c r="AO19" s="294">
        <v>45238</v>
      </c>
      <c r="AP19" s="775">
        <v>0.61319444444444449</v>
      </c>
      <c r="AQ19" s="698">
        <f t="shared" si="6"/>
        <v>1.7590277777781012</v>
      </c>
      <c r="AR19" s="294">
        <v>45238</v>
      </c>
      <c r="AS19" s="775">
        <v>0.61319444444444449</v>
      </c>
      <c r="AT19" s="300" t="s">
        <v>498</v>
      </c>
      <c r="AU19" s="14">
        <f t="shared" si="5"/>
        <v>1.7590277777781012</v>
      </c>
      <c r="AV19" s="701"/>
      <c r="AW19" s="701"/>
      <c r="AX19" s="701" t="s">
        <v>27</v>
      </c>
      <c r="AY19" s="701" t="s">
        <v>29</v>
      </c>
      <c r="AZ19" s="896" t="s">
        <v>90</v>
      </c>
      <c r="BA19" s="897" t="s">
        <v>312</v>
      </c>
      <c r="BB19" s="898" t="s">
        <v>1844</v>
      </c>
      <c r="BC19" s="899" t="s">
        <v>1903</v>
      </c>
      <c r="BD19" s="19"/>
      <c r="BE19" s="703" t="s">
        <v>89</v>
      </c>
      <c r="BF19" s="703"/>
      <c r="BR19" s="705"/>
      <c r="BS19" s="705"/>
      <c r="BT19" s="705"/>
      <c r="BU19" s="448">
        <v>1831</v>
      </c>
      <c r="BV19" s="127">
        <v>30231633</v>
      </c>
      <c r="BW19" s="127" t="s">
        <v>505</v>
      </c>
      <c r="BX19" s="127" t="s">
        <v>506</v>
      </c>
      <c r="BY19" s="127" t="s">
        <v>497</v>
      </c>
      <c r="BZ19" s="127" t="s">
        <v>1774</v>
      </c>
      <c r="CA19" s="128">
        <v>45241.827777777777</v>
      </c>
      <c r="CB19" s="127" t="s">
        <v>498</v>
      </c>
      <c r="CC19" s="95" t="s">
        <v>0</v>
      </c>
      <c r="CD19" s="705"/>
      <c r="CE19" s="705"/>
      <c r="CF19" s="705"/>
      <c r="CG19" s="705"/>
      <c r="CH19" s="705"/>
      <c r="CI19" s="705"/>
      <c r="CJ19" s="705"/>
      <c r="CK19" s="705"/>
      <c r="CL19" s="705"/>
      <c r="CM19" s="705"/>
      <c r="CN19" s="705"/>
      <c r="CO19" s="705"/>
      <c r="CP19" s="705"/>
      <c r="CQ19" s="25" t="s">
        <v>440</v>
      </c>
      <c r="CR19" s="26" t="s">
        <v>441</v>
      </c>
      <c r="CS19" s="27" t="s">
        <v>442</v>
      </c>
      <c r="CT19" s="28" t="s">
        <v>0</v>
      </c>
      <c r="CU19" s="29" t="s">
        <v>5</v>
      </c>
      <c r="CV19" s="30" t="s">
        <v>8</v>
      </c>
      <c r="CW19" s="31" t="s">
        <v>443</v>
      </c>
      <c r="CX19" s="32" t="s">
        <v>444</v>
      </c>
      <c r="CY19" s="705"/>
    </row>
    <row r="20" spans="1:104" ht="15.75" customHeight="1">
      <c r="A20" s="973"/>
      <c r="B20" s="684">
        <v>18</v>
      </c>
      <c r="C20" s="444">
        <v>1811</v>
      </c>
      <c r="D20" s="127">
        <v>30225201</v>
      </c>
      <c r="E20" s="127" t="s">
        <v>501</v>
      </c>
      <c r="F20" s="127" t="s">
        <v>506</v>
      </c>
      <c r="G20" s="127" t="s">
        <v>507</v>
      </c>
      <c r="H20" s="127" t="s">
        <v>482</v>
      </c>
      <c r="I20" s="128">
        <v>45237.77847222222</v>
      </c>
      <c r="J20" s="127" t="s">
        <v>528</v>
      </c>
      <c r="K20" s="95" t="s">
        <v>17</v>
      </c>
      <c r="L20" s="685">
        <v>45237</v>
      </c>
      <c r="M20" s="686">
        <v>0.76736111111111116</v>
      </c>
      <c r="N20" s="296" t="s">
        <v>528</v>
      </c>
      <c r="O20" s="685">
        <v>45237</v>
      </c>
      <c r="P20" s="686">
        <v>0.77847222222222223</v>
      </c>
      <c r="Q20" s="685">
        <v>45239</v>
      </c>
      <c r="R20" s="686">
        <v>0.40208333333333335</v>
      </c>
      <c r="S20" s="296" t="s">
        <v>528</v>
      </c>
      <c r="T20" s="294">
        <v>45239</v>
      </c>
      <c r="U20" s="775">
        <v>0.40277777777777773</v>
      </c>
      <c r="V20" s="296" t="s">
        <v>528</v>
      </c>
      <c r="W20" s="688">
        <f t="shared" si="0"/>
        <v>1.6243055555605679</v>
      </c>
      <c r="X20" s="689">
        <v>45244</v>
      </c>
      <c r="Y20" s="686">
        <v>0.46249999999999997</v>
      </c>
      <c r="Z20" s="687" t="s">
        <v>498</v>
      </c>
      <c r="AA20" s="691">
        <f t="shared" si="1"/>
        <v>5.0597222222204437</v>
      </c>
      <c r="AB20" s="689"/>
      <c r="AC20" s="690"/>
      <c r="AD20" s="687"/>
      <c r="AE20" s="691">
        <f t="shared" si="2"/>
        <v>-45244.462500000001</v>
      </c>
      <c r="AF20" s="294"/>
      <c r="AG20" s="295"/>
      <c r="AH20" s="296"/>
      <c r="AI20" s="687"/>
      <c r="AJ20" s="691">
        <f t="shared" si="3"/>
        <v>-45239.402777777781</v>
      </c>
      <c r="AK20" s="294"/>
      <c r="AL20" s="296"/>
      <c r="AM20" s="296"/>
      <c r="AN20" s="691">
        <f t="shared" si="4"/>
        <v>-45239.402777777781</v>
      </c>
      <c r="AO20" s="294">
        <v>45244</v>
      </c>
      <c r="AP20" s="775">
        <v>0.47222222222222227</v>
      </c>
      <c r="AQ20" s="698">
        <f>(AP20+AO20)-(U20+T20)</f>
        <v>5.0694444444379769</v>
      </c>
      <c r="AR20" s="294">
        <v>45257</v>
      </c>
      <c r="AS20" s="775">
        <v>0.57986111111111105</v>
      </c>
      <c r="AT20" s="296" t="s">
        <v>528</v>
      </c>
      <c r="AU20" s="14">
        <f t="shared" si="5"/>
        <v>18.177083333328483</v>
      </c>
      <c r="AV20" s="701"/>
      <c r="AW20" s="701"/>
      <c r="AX20" s="701" t="s">
        <v>27</v>
      </c>
      <c r="AY20" s="701" t="s">
        <v>29</v>
      </c>
      <c r="AZ20" s="896" t="s">
        <v>1926</v>
      </c>
      <c r="BA20" s="897" t="s">
        <v>276</v>
      </c>
      <c r="BB20" s="898" t="s">
        <v>1927</v>
      </c>
      <c r="BC20" s="899" t="s">
        <v>1928</v>
      </c>
      <c r="BD20" s="19"/>
      <c r="BE20" s="703" t="s">
        <v>89</v>
      </c>
      <c r="BF20" s="703"/>
      <c r="BJ20" s="25" t="s">
        <v>440</v>
      </c>
      <c r="BK20" s="26" t="s">
        <v>441</v>
      </c>
      <c r="BL20" s="27" t="s">
        <v>442</v>
      </c>
      <c r="BM20" s="28" t="s">
        <v>0</v>
      </c>
      <c r="BN20" s="29" t="s">
        <v>5</v>
      </c>
      <c r="BO20" s="30" t="s">
        <v>8</v>
      </c>
      <c r="BP20" s="31" t="s">
        <v>443</v>
      </c>
      <c r="BQ20" s="32" t="s">
        <v>444</v>
      </c>
      <c r="BR20" s="705"/>
      <c r="BS20" s="705"/>
      <c r="BT20" s="705"/>
      <c r="BU20" s="423">
        <v>1838</v>
      </c>
      <c r="BV20" s="127">
        <v>30280441</v>
      </c>
      <c r="BW20" s="127" t="s">
        <v>505</v>
      </c>
      <c r="BX20" s="127" t="s">
        <v>496</v>
      </c>
      <c r="BY20" s="127" t="s">
        <v>497</v>
      </c>
      <c r="BZ20" s="127" t="s">
        <v>476</v>
      </c>
      <c r="CA20" s="128">
        <v>45242.819444444445</v>
      </c>
      <c r="CB20" s="127" t="s">
        <v>528</v>
      </c>
      <c r="CC20" s="95" t="s">
        <v>0</v>
      </c>
      <c r="CD20" s="705"/>
      <c r="CE20" s="705"/>
      <c r="CN20" s="705"/>
      <c r="CO20" s="705"/>
      <c r="CP20" s="705"/>
      <c r="CQ20" s="33" t="s">
        <v>528</v>
      </c>
      <c r="CR20" s="34">
        <v>7</v>
      </c>
      <c r="CS20" s="35">
        <f>CR20/CR22</f>
        <v>0.7</v>
      </c>
      <c r="CT20" s="36">
        <v>1</v>
      </c>
      <c r="CU20" s="36"/>
      <c r="CV20" s="36"/>
      <c r="CW20" s="36">
        <v>6</v>
      </c>
      <c r="CX20" s="37">
        <f>CR20</f>
        <v>7</v>
      </c>
      <c r="CY20" s="705"/>
    </row>
    <row r="21" spans="1:104" ht="15" customHeight="1">
      <c r="A21" s="973"/>
      <c r="B21" s="708">
        <v>19</v>
      </c>
      <c r="C21" s="444">
        <v>1814</v>
      </c>
      <c r="D21" s="127">
        <v>1289257</v>
      </c>
      <c r="E21" s="127" t="s">
        <v>495</v>
      </c>
      <c r="F21" s="127" t="s">
        <v>496</v>
      </c>
      <c r="G21" s="127" t="s">
        <v>507</v>
      </c>
      <c r="H21" s="127" t="s">
        <v>482</v>
      </c>
      <c r="I21" s="128">
        <v>45238.48541666667</v>
      </c>
      <c r="J21" s="127" t="s">
        <v>528</v>
      </c>
      <c r="K21" s="95" t="s">
        <v>17</v>
      </c>
      <c r="L21" s="685">
        <v>45238</v>
      </c>
      <c r="M21" s="686">
        <v>0.47430555555555554</v>
      </c>
      <c r="N21" s="296" t="s">
        <v>528</v>
      </c>
      <c r="O21" s="685">
        <v>45238</v>
      </c>
      <c r="P21" s="686">
        <v>0.48541666666666666</v>
      </c>
      <c r="Q21" s="685">
        <v>45239</v>
      </c>
      <c r="R21" s="686">
        <v>0.40138888888888885</v>
      </c>
      <c r="S21" s="296" t="s">
        <v>528</v>
      </c>
      <c r="T21" s="294">
        <v>45239</v>
      </c>
      <c r="U21" s="775">
        <v>0.40277777777777773</v>
      </c>
      <c r="V21" s="296" t="s">
        <v>528</v>
      </c>
      <c r="W21" s="688">
        <f t="shared" si="0"/>
        <v>0.91736111111094942</v>
      </c>
      <c r="X21" s="689"/>
      <c r="Y21" s="686"/>
      <c r="Z21" s="687"/>
      <c r="AA21" s="691">
        <f t="shared" si="1"/>
        <v>-45239.402777777781</v>
      </c>
      <c r="AB21" s="689"/>
      <c r="AC21" s="690"/>
      <c r="AD21" s="687"/>
      <c r="AE21" s="691">
        <f t="shared" si="2"/>
        <v>0</v>
      </c>
      <c r="AF21" s="294"/>
      <c r="AG21" s="296"/>
      <c r="AH21" s="296"/>
      <c r="AI21" s="687"/>
      <c r="AJ21" s="691">
        <f t="shared" si="3"/>
        <v>-45239.402777777781</v>
      </c>
      <c r="AK21" s="294"/>
      <c r="AL21" s="296"/>
      <c r="AM21" s="296"/>
      <c r="AN21" s="691">
        <f t="shared" si="4"/>
        <v>-45239.402777777781</v>
      </c>
      <c r="AO21" s="294">
        <v>45239</v>
      </c>
      <c r="AP21" s="775">
        <v>0.40625</v>
      </c>
      <c r="AQ21" s="698">
        <f>(AP21+AO21)-(U21+T21)</f>
        <v>3.4722222189884633E-3</v>
      </c>
      <c r="AR21" s="294">
        <v>45244</v>
      </c>
      <c r="AS21" s="775">
        <v>0.46180555555555558</v>
      </c>
      <c r="AT21" s="296" t="s">
        <v>528</v>
      </c>
      <c r="AU21" s="14">
        <f t="shared" si="5"/>
        <v>5.0590277777737356</v>
      </c>
      <c r="AV21" s="701"/>
      <c r="AW21" s="701"/>
      <c r="AX21" s="701" t="s">
        <v>27</v>
      </c>
      <c r="AY21" s="701" t="s">
        <v>35</v>
      </c>
      <c r="AZ21" s="896" t="s">
        <v>94</v>
      </c>
      <c r="BA21" s="897" t="s">
        <v>324</v>
      </c>
      <c r="BB21" s="898" t="s">
        <v>1929</v>
      </c>
      <c r="BC21" s="899" t="s">
        <v>1930</v>
      </c>
      <c r="BD21" s="19"/>
      <c r="BE21" s="703" t="s">
        <v>89</v>
      </c>
      <c r="BF21" s="703"/>
      <c r="BJ21" s="33" t="s">
        <v>528</v>
      </c>
      <c r="BK21" s="34">
        <v>9</v>
      </c>
      <c r="BL21" s="90">
        <f>BK21/BK23</f>
        <v>0.69230769230769229</v>
      </c>
      <c r="BM21" s="36">
        <v>3</v>
      </c>
      <c r="BN21" s="36">
        <v>2</v>
      </c>
      <c r="BO21" s="36">
        <v>1</v>
      </c>
      <c r="BP21" s="36">
        <v>3</v>
      </c>
      <c r="BQ21" s="37">
        <f t="shared" ref="BQ21:BQ22" si="7">BK21</f>
        <v>9</v>
      </c>
      <c r="BR21" s="705"/>
      <c r="BS21" s="705"/>
      <c r="BT21" s="705"/>
      <c r="BU21" s="423">
        <v>1841</v>
      </c>
      <c r="BV21" s="127">
        <v>30240807</v>
      </c>
      <c r="BW21" s="127" t="s">
        <v>505</v>
      </c>
      <c r="BX21" s="127" t="s">
        <v>496</v>
      </c>
      <c r="BY21" s="127" t="s">
        <v>497</v>
      </c>
      <c r="BZ21" s="127" t="s">
        <v>476</v>
      </c>
      <c r="CA21" s="128">
        <v>45243.51666666667</v>
      </c>
      <c r="CB21" s="127" t="s">
        <v>528</v>
      </c>
      <c r="CC21" s="95" t="s">
        <v>0</v>
      </c>
      <c r="CD21" s="705"/>
      <c r="CE21" s="705"/>
      <c r="CN21" s="705"/>
      <c r="CO21" s="705"/>
      <c r="CP21" s="705"/>
      <c r="CQ21" s="33" t="s">
        <v>498</v>
      </c>
      <c r="CR21" s="34">
        <v>3</v>
      </c>
      <c r="CS21" s="35">
        <f>CR21/CR22</f>
        <v>0.3</v>
      </c>
      <c r="CT21" s="36">
        <v>1</v>
      </c>
      <c r="CU21" s="36"/>
      <c r="CV21" s="36">
        <v>1</v>
      </c>
      <c r="CW21" s="36">
        <v>1</v>
      </c>
      <c r="CX21" s="37">
        <f t="shared" ref="CX21" si="8">CR21</f>
        <v>3</v>
      </c>
      <c r="CY21" s="705"/>
    </row>
    <row r="22" spans="1:104" ht="16.5" customHeight="1">
      <c r="A22" s="973"/>
      <c r="B22" s="684">
        <v>20</v>
      </c>
      <c r="C22" s="423">
        <v>1816</v>
      </c>
      <c r="D22" s="127">
        <v>30233249</v>
      </c>
      <c r="E22" s="127" t="s">
        <v>505</v>
      </c>
      <c r="F22" s="127" t="s">
        <v>496</v>
      </c>
      <c r="G22" s="127" t="s">
        <v>497</v>
      </c>
      <c r="H22" s="127" t="s">
        <v>476</v>
      </c>
      <c r="I22" s="128">
        <v>45238.688888888886</v>
      </c>
      <c r="J22" s="127" t="s">
        <v>528</v>
      </c>
      <c r="K22" s="95" t="s">
        <v>0</v>
      </c>
      <c r="L22" s="685">
        <v>45238</v>
      </c>
      <c r="M22" s="686">
        <v>0.68888888888888899</v>
      </c>
      <c r="N22" s="296" t="s">
        <v>528</v>
      </c>
      <c r="O22" s="685">
        <v>45238</v>
      </c>
      <c r="P22" s="686">
        <v>0.68888888888888899</v>
      </c>
      <c r="Q22" s="685"/>
      <c r="R22" s="686"/>
      <c r="S22" s="687"/>
      <c r="T22" s="294">
        <v>45238</v>
      </c>
      <c r="U22" s="775">
        <v>0.69791666666666663</v>
      </c>
      <c r="V22" s="296" t="s">
        <v>528</v>
      </c>
      <c r="W22" s="688">
        <f t="shared" si="0"/>
        <v>9.0277777781011537E-3</v>
      </c>
      <c r="X22" s="689"/>
      <c r="Y22" s="686"/>
      <c r="Z22" s="687"/>
      <c r="AA22" s="691">
        <f t="shared" si="1"/>
        <v>-45238.697916666664</v>
      </c>
      <c r="AB22" s="689"/>
      <c r="AC22" s="690"/>
      <c r="AD22" s="687"/>
      <c r="AE22" s="691">
        <f t="shared" si="2"/>
        <v>0</v>
      </c>
      <c r="AF22" s="294"/>
      <c r="AG22" s="296"/>
      <c r="AH22" s="296"/>
      <c r="AI22" s="687"/>
      <c r="AJ22" s="691">
        <f t="shared" si="3"/>
        <v>-45238.697916666664</v>
      </c>
      <c r="AK22" s="294"/>
      <c r="AL22" s="296"/>
      <c r="AM22" s="296"/>
      <c r="AN22" s="691">
        <f t="shared" si="4"/>
        <v>-45238.697916666664</v>
      </c>
      <c r="AO22" s="294">
        <v>45238</v>
      </c>
      <c r="AP22" s="775">
        <v>0.80347222222222225</v>
      </c>
      <c r="AQ22" s="698">
        <f t="shared" si="6"/>
        <v>0.1055555555576575</v>
      </c>
      <c r="AR22" s="294">
        <v>45239</v>
      </c>
      <c r="AS22" s="775">
        <v>0.3972222222222222</v>
      </c>
      <c r="AT22" s="296" t="s">
        <v>528</v>
      </c>
      <c r="AU22" s="14">
        <f t="shared" si="5"/>
        <v>0.6993055555576575</v>
      </c>
      <c r="AV22" s="701"/>
      <c r="AW22" s="701"/>
      <c r="AX22" s="701" t="s">
        <v>27</v>
      </c>
      <c r="AY22" s="701" t="s">
        <v>35</v>
      </c>
      <c r="AZ22" s="896" t="s">
        <v>102</v>
      </c>
      <c r="BA22" s="897" t="s">
        <v>350</v>
      </c>
      <c r="BB22" s="898" t="s">
        <v>1931</v>
      </c>
      <c r="BC22" s="899" t="s">
        <v>1932</v>
      </c>
      <c r="BD22" s="19"/>
      <c r="BE22" s="703" t="s">
        <v>89</v>
      </c>
      <c r="BF22" s="703"/>
      <c r="BJ22" s="33" t="s">
        <v>498</v>
      </c>
      <c r="BK22" s="34">
        <v>4</v>
      </c>
      <c r="BL22" s="90">
        <f>BK22/BK23</f>
        <v>0.30769230769230771</v>
      </c>
      <c r="BM22" s="36">
        <v>3</v>
      </c>
      <c r="BN22" s="36"/>
      <c r="BO22" s="36"/>
      <c r="BP22" s="36">
        <v>1</v>
      </c>
      <c r="BQ22" s="37">
        <f t="shared" si="7"/>
        <v>4</v>
      </c>
      <c r="BR22" s="705"/>
      <c r="BS22" s="705"/>
      <c r="BT22" s="705"/>
      <c r="BU22" s="444">
        <v>1847</v>
      </c>
      <c r="BV22" s="127">
        <v>30189891</v>
      </c>
      <c r="BW22" s="127" t="s">
        <v>505</v>
      </c>
      <c r="BX22" s="127" t="s">
        <v>506</v>
      </c>
      <c r="BY22" s="127" t="s">
        <v>497</v>
      </c>
      <c r="BZ22" s="127" t="s">
        <v>530</v>
      </c>
      <c r="CA22" s="128">
        <v>45244.553472222222</v>
      </c>
      <c r="CB22" s="127" t="s">
        <v>528</v>
      </c>
      <c r="CC22" s="95" t="s">
        <v>17</v>
      </c>
      <c r="CD22" s="705"/>
      <c r="CE22" s="705"/>
      <c r="CF22" s="25" t="s">
        <v>440</v>
      </c>
      <c r="CG22" s="26" t="s">
        <v>441</v>
      </c>
      <c r="CH22" s="27" t="s">
        <v>442</v>
      </c>
      <c r="CI22" s="28" t="s">
        <v>0</v>
      </c>
      <c r="CJ22" s="29" t="s">
        <v>5</v>
      </c>
      <c r="CK22" s="30" t="s">
        <v>8</v>
      </c>
      <c r="CL22" s="31" t="s">
        <v>443</v>
      </c>
      <c r="CM22" s="32" t="s">
        <v>444</v>
      </c>
      <c r="CN22" s="705"/>
      <c r="CO22" s="705"/>
      <c r="CP22" s="705"/>
      <c r="CQ22" s="38" t="s">
        <v>444</v>
      </c>
      <c r="CR22" s="39">
        <f>SUBTOTAL(9,CR20:CR21)</f>
        <v>10</v>
      </c>
      <c r="CS22" s="53">
        <f>CS20+CS21</f>
        <v>1</v>
      </c>
      <c r="CT22" s="91">
        <f>SUBTOTAL(9,CT20:CT21)</f>
        <v>2</v>
      </c>
      <c r="CU22" s="91">
        <f>SUBTOTAL(9,CU20:CU21)</f>
        <v>0</v>
      </c>
      <c r="CV22" s="91">
        <f>SUBTOTAL(9,CV20:CV21)</f>
        <v>1</v>
      </c>
      <c r="CW22" s="91">
        <f>SUBTOTAL(9,CW20:CW21)</f>
        <v>7</v>
      </c>
      <c r="CX22" s="39">
        <f>SUM(CT22:CW22)</f>
        <v>10</v>
      </c>
      <c r="CY22" s="705"/>
    </row>
    <row r="23" spans="1:104" ht="15" customHeight="1">
      <c r="A23" s="973"/>
      <c r="B23" s="684">
        <v>21</v>
      </c>
      <c r="C23" s="423">
        <v>1817</v>
      </c>
      <c r="D23" s="127">
        <v>30080945</v>
      </c>
      <c r="E23" s="127" t="s">
        <v>505</v>
      </c>
      <c r="F23" s="127" t="s">
        <v>496</v>
      </c>
      <c r="G23" s="127" t="s">
        <v>497</v>
      </c>
      <c r="H23" s="127" t="s">
        <v>465</v>
      </c>
      <c r="I23" s="128">
        <v>45238.697916666664</v>
      </c>
      <c r="J23" s="127" t="s">
        <v>528</v>
      </c>
      <c r="K23" s="95" t="s">
        <v>0</v>
      </c>
      <c r="L23" s="685">
        <v>45238</v>
      </c>
      <c r="M23" s="686">
        <v>0.69791666666666663</v>
      </c>
      <c r="N23" s="296" t="s">
        <v>528</v>
      </c>
      <c r="O23" s="685">
        <v>45238</v>
      </c>
      <c r="P23" s="686">
        <v>0.69791666666666663</v>
      </c>
      <c r="Q23" s="685"/>
      <c r="R23" s="686"/>
      <c r="S23" s="687"/>
      <c r="T23" s="294">
        <v>45238</v>
      </c>
      <c r="U23" s="775">
        <v>0.7055555555555556</v>
      </c>
      <c r="V23" s="296" t="s">
        <v>528</v>
      </c>
      <c r="W23" s="688">
        <f t="shared" si="0"/>
        <v>7.6388888919609599E-3</v>
      </c>
      <c r="X23" s="685">
        <v>45238</v>
      </c>
      <c r="Y23" s="686">
        <v>0.8125</v>
      </c>
      <c r="Z23" s="687" t="s">
        <v>498</v>
      </c>
      <c r="AA23" s="691">
        <f t="shared" si="1"/>
        <v>0.10694444444379769</v>
      </c>
      <c r="AB23" s="689"/>
      <c r="AC23" s="690"/>
      <c r="AD23" s="687"/>
      <c r="AE23" s="691">
        <f t="shared" si="2"/>
        <v>-45238.8125</v>
      </c>
      <c r="AF23" s="294"/>
      <c r="AG23" s="296"/>
      <c r="AH23" s="296"/>
      <c r="AI23" s="687"/>
      <c r="AJ23" s="691">
        <f t="shared" si="3"/>
        <v>-45238.705555555556</v>
      </c>
      <c r="AK23" s="294"/>
      <c r="AL23" s="296"/>
      <c r="AM23" s="296"/>
      <c r="AN23" s="691">
        <f t="shared" si="4"/>
        <v>-45238.705555555556</v>
      </c>
      <c r="AO23" s="294">
        <v>45238</v>
      </c>
      <c r="AP23" s="775">
        <v>0.84861111111111109</v>
      </c>
      <c r="AQ23" s="698">
        <f t="shared" si="6"/>
        <v>0.14305555555620231</v>
      </c>
      <c r="AR23" s="294">
        <v>45239</v>
      </c>
      <c r="AS23" s="775">
        <v>0.39652777777777781</v>
      </c>
      <c r="AT23" s="300" t="s">
        <v>498</v>
      </c>
      <c r="AU23" s="14">
        <f t="shared" si="5"/>
        <v>0.69097222221898846</v>
      </c>
      <c r="AV23" s="674"/>
      <c r="AW23" s="701" t="s">
        <v>2182</v>
      </c>
      <c r="AX23" s="701" t="s">
        <v>27</v>
      </c>
      <c r="AY23" s="701" t="s">
        <v>35</v>
      </c>
      <c r="AZ23" s="896" t="s">
        <v>94</v>
      </c>
      <c r="BA23" s="897" t="s">
        <v>324</v>
      </c>
      <c r="BB23" s="898" t="s">
        <v>1933</v>
      </c>
      <c r="BC23" s="899" t="s">
        <v>1934</v>
      </c>
      <c r="BD23" s="19"/>
      <c r="BE23" s="703" t="s">
        <v>89</v>
      </c>
      <c r="BF23" s="703"/>
      <c r="BJ23" s="38" t="s">
        <v>444</v>
      </c>
      <c r="BK23" s="39">
        <f t="shared" ref="BK23:BQ23" si="9">SUBTOTAL(9,BK21:BK22)</f>
        <v>13</v>
      </c>
      <c r="BL23" s="40">
        <f t="shared" si="9"/>
        <v>1</v>
      </c>
      <c r="BM23" s="89">
        <f t="shared" si="9"/>
        <v>6</v>
      </c>
      <c r="BN23" s="89">
        <f t="shared" si="9"/>
        <v>2</v>
      </c>
      <c r="BO23" s="89">
        <f t="shared" si="9"/>
        <v>1</v>
      </c>
      <c r="BP23" s="89">
        <f t="shared" si="9"/>
        <v>4</v>
      </c>
      <c r="BQ23" s="39">
        <f t="shared" si="9"/>
        <v>13</v>
      </c>
      <c r="BR23" s="705"/>
      <c r="BS23" s="705"/>
      <c r="BT23" s="705"/>
      <c r="BU23" s="423">
        <v>1848</v>
      </c>
      <c r="BV23" s="127">
        <v>30215932</v>
      </c>
      <c r="BW23" s="127" t="s">
        <v>505</v>
      </c>
      <c r="BX23" s="127" t="s">
        <v>496</v>
      </c>
      <c r="BY23" s="127" t="s">
        <v>507</v>
      </c>
      <c r="BZ23" s="127" t="s">
        <v>486</v>
      </c>
      <c r="CA23" s="128">
        <v>45244.570833333331</v>
      </c>
      <c r="CB23" s="127" t="s">
        <v>528</v>
      </c>
      <c r="CC23" s="95" t="s">
        <v>0</v>
      </c>
      <c r="CD23" s="705"/>
      <c r="CE23" s="705"/>
      <c r="CF23" s="33" t="s">
        <v>528</v>
      </c>
      <c r="CG23" s="34">
        <v>7</v>
      </c>
      <c r="CH23" s="35">
        <f>CG23/CG25</f>
        <v>0.46666666666666667</v>
      </c>
      <c r="CI23" s="36">
        <v>1</v>
      </c>
      <c r="CJ23" s="36">
        <v>1</v>
      </c>
      <c r="CK23" s="36"/>
      <c r="CL23" s="36">
        <v>5</v>
      </c>
      <c r="CM23" s="37">
        <f>CG23</f>
        <v>7</v>
      </c>
      <c r="CN23" s="705"/>
      <c r="CO23" s="705"/>
      <c r="CP23" s="705"/>
      <c r="CY23" s="251"/>
    </row>
    <row r="24" spans="1:104" ht="15" customHeight="1">
      <c r="A24" s="973"/>
      <c r="B24" s="684">
        <v>22</v>
      </c>
      <c r="C24" s="448">
        <v>1818</v>
      </c>
      <c r="D24" s="127">
        <v>30285085</v>
      </c>
      <c r="E24" s="127" t="s">
        <v>505</v>
      </c>
      <c r="F24" s="127" t="s">
        <v>496</v>
      </c>
      <c r="G24" s="127" t="s">
        <v>513</v>
      </c>
      <c r="H24" s="127" t="s">
        <v>1071</v>
      </c>
      <c r="I24" s="128">
        <v>45238.788888888892</v>
      </c>
      <c r="J24" s="127" t="s">
        <v>498</v>
      </c>
      <c r="K24" s="95" t="s">
        <v>0</v>
      </c>
      <c r="L24" s="685">
        <v>45238</v>
      </c>
      <c r="M24" s="686">
        <v>0.78888888888888886</v>
      </c>
      <c r="N24" s="687" t="s">
        <v>498</v>
      </c>
      <c r="O24" s="685">
        <v>45238</v>
      </c>
      <c r="P24" s="686">
        <v>0.78888888888888886</v>
      </c>
      <c r="Q24" s="685"/>
      <c r="R24" s="686"/>
      <c r="S24" s="687"/>
      <c r="T24" s="294">
        <v>45238</v>
      </c>
      <c r="U24" s="775">
        <v>0.79236111111111107</v>
      </c>
      <c r="V24" s="300" t="s">
        <v>498</v>
      </c>
      <c r="W24" s="688">
        <f t="shared" si="0"/>
        <v>3.4722222189884633E-3</v>
      </c>
      <c r="X24" s="689"/>
      <c r="Y24" s="686"/>
      <c r="Z24" s="687"/>
      <c r="AA24" s="691">
        <f t="shared" si="1"/>
        <v>-45238.792361111111</v>
      </c>
      <c r="AB24" s="689"/>
      <c r="AC24" s="690"/>
      <c r="AD24" s="687"/>
      <c r="AE24" s="691">
        <f t="shared" si="2"/>
        <v>0</v>
      </c>
      <c r="AF24" s="294"/>
      <c r="AG24" s="296"/>
      <c r="AH24" s="296"/>
      <c r="AI24" s="687"/>
      <c r="AJ24" s="691">
        <f t="shared" si="3"/>
        <v>-45238.792361111111</v>
      </c>
      <c r="AK24" s="294"/>
      <c r="AL24" s="296"/>
      <c r="AM24" s="296"/>
      <c r="AN24" s="691">
        <f t="shared" si="4"/>
        <v>-45238.792361111111</v>
      </c>
      <c r="AO24" s="294">
        <v>45239</v>
      </c>
      <c r="AP24" s="775">
        <v>0.39652777777777781</v>
      </c>
      <c r="AQ24" s="698">
        <f t="shared" si="6"/>
        <v>0.60416666666424135</v>
      </c>
      <c r="AR24" s="294">
        <v>45238</v>
      </c>
      <c r="AS24" s="775">
        <v>0.7944444444444444</v>
      </c>
      <c r="AT24" s="300" t="s">
        <v>498</v>
      </c>
      <c r="AU24" s="14">
        <f t="shared" si="5"/>
        <v>2.0833333328482695E-3</v>
      </c>
      <c r="AV24" s="701"/>
      <c r="AW24" s="701"/>
      <c r="AX24" s="701" t="s">
        <v>27</v>
      </c>
      <c r="AY24" s="701" t="s">
        <v>29</v>
      </c>
      <c r="AZ24" s="896" t="s">
        <v>90</v>
      </c>
      <c r="BA24" s="897" t="s">
        <v>312</v>
      </c>
      <c r="BB24" s="898" t="s">
        <v>1935</v>
      </c>
      <c r="BC24" s="899" t="s">
        <v>1936</v>
      </c>
      <c r="BD24" s="19"/>
      <c r="BE24" s="703" t="s">
        <v>89</v>
      </c>
      <c r="BF24" s="703"/>
      <c r="BR24" s="705"/>
      <c r="BS24" s="705"/>
      <c r="BT24" s="705"/>
      <c r="BU24" s="444">
        <v>1849</v>
      </c>
      <c r="BV24" s="127">
        <v>30296988</v>
      </c>
      <c r="BW24" s="127" t="s">
        <v>505</v>
      </c>
      <c r="BX24" s="127" t="s">
        <v>496</v>
      </c>
      <c r="BY24" s="127" t="s">
        <v>513</v>
      </c>
      <c r="BZ24" s="127" t="s">
        <v>1071</v>
      </c>
      <c r="CA24" s="128">
        <v>45244.57708333333</v>
      </c>
      <c r="CB24" s="127" t="s">
        <v>528</v>
      </c>
      <c r="CC24" s="95" t="s">
        <v>5</v>
      </c>
      <c r="CD24" s="705"/>
      <c r="CE24" s="705"/>
      <c r="CF24" s="33" t="s">
        <v>498</v>
      </c>
      <c r="CG24" s="34">
        <v>8</v>
      </c>
      <c r="CH24" s="35">
        <f>CG24/CG25</f>
        <v>0.53333333333333333</v>
      </c>
      <c r="CI24" s="36"/>
      <c r="CJ24" s="36"/>
      <c r="CK24" s="36"/>
      <c r="CL24" s="36">
        <v>8</v>
      </c>
      <c r="CM24" s="37">
        <f t="shared" ref="CM24" si="10">CG24</f>
        <v>8</v>
      </c>
      <c r="CN24" s="705"/>
      <c r="CO24" s="705"/>
      <c r="CP24" s="705"/>
      <c r="CY24" s="251"/>
    </row>
    <row r="25" spans="1:104" ht="15" customHeight="1">
      <c r="A25" s="973"/>
      <c r="B25" s="708">
        <v>23</v>
      </c>
      <c r="C25" s="444">
        <v>1823</v>
      </c>
      <c r="D25" s="127">
        <v>30296512</v>
      </c>
      <c r="E25" s="127" t="s">
        <v>501</v>
      </c>
      <c r="F25" s="127" t="s">
        <v>496</v>
      </c>
      <c r="G25" s="127" t="s">
        <v>497</v>
      </c>
      <c r="H25" s="127" t="s">
        <v>1900</v>
      </c>
      <c r="I25" s="128">
        <v>45239.666666666664</v>
      </c>
      <c r="J25" s="127" t="s">
        <v>528</v>
      </c>
      <c r="K25" s="95" t="s">
        <v>17</v>
      </c>
      <c r="L25" s="685">
        <v>45239</v>
      </c>
      <c r="M25" s="686">
        <v>0.65833333333333333</v>
      </c>
      <c r="N25" s="296" t="s">
        <v>528</v>
      </c>
      <c r="O25" s="685">
        <v>45239</v>
      </c>
      <c r="P25" s="686">
        <v>0.67291666666666661</v>
      </c>
      <c r="Q25" s="685">
        <v>45239</v>
      </c>
      <c r="R25" s="686">
        <v>0.68055555555555547</v>
      </c>
      <c r="S25" s="296" t="s">
        <v>528</v>
      </c>
      <c r="T25" s="294">
        <v>45239</v>
      </c>
      <c r="U25" s="775">
        <v>0.77361111111111114</v>
      </c>
      <c r="V25" s="300" t="s">
        <v>498</v>
      </c>
      <c r="W25" s="688">
        <f t="shared" si="0"/>
        <v>0.10069444443797693</v>
      </c>
      <c r="X25" s="689">
        <v>45242</v>
      </c>
      <c r="Y25" s="686">
        <v>0.8305555555555556</v>
      </c>
      <c r="Z25" s="296" t="s">
        <v>528</v>
      </c>
      <c r="AA25" s="691">
        <f t="shared" si="1"/>
        <v>3.0569444444481633</v>
      </c>
      <c r="AB25" s="689">
        <v>45257</v>
      </c>
      <c r="AC25" s="690">
        <v>0.5708333333333333</v>
      </c>
      <c r="AD25" s="687" t="s">
        <v>498</v>
      </c>
      <c r="AE25" s="691">
        <f t="shared" si="2"/>
        <v>14.740277777775191</v>
      </c>
      <c r="AF25" s="294"/>
      <c r="AG25" s="296"/>
      <c r="AH25" s="296"/>
      <c r="AI25" s="687"/>
      <c r="AJ25" s="691">
        <f t="shared" si="3"/>
        <v>-45239.773611111108</v>
      </c>
      <c r="AK25" s="294"/>
      <c r="AL25" s="296"/>
      <c r="AM25" s="296"/>
      <c r="AN25" s="691">
        <f t="shared" si="4"/>
        <v>-45239.773611111108</v>
      </c>
      <c r="AO25" s="294">
        <v>45266</v>
      </c>
      <c r="AP25" s="775">
        <v>0.57638888888888895</v>
      </c>
      <c r="AQ25" s="698">
        <f t="shared" si="6"/>
        <v>26.802777777782467</v>
      </c>
      <c r="AR25" s="294">
        <v>45266</v>
      </c>
      <c r="AS25" s="775">
        <v>0.57638888888888895</v>
      </c>
      <c r="AT25" s="296" t="s">
        <v>528</v>
      </c>
      <c r="AU25" s="14">
        <f t="shared" si="5"/>
        <v>26.802777777782467</v>
      </c>
      <c r="AV25" s="701"/>
      <c r="AW25" s="701" t="s">
        <v>2181</v>
      </c>
      <c r="AX25" s="701" t="s">
        <v>9</v>
      </c>
      <c r="AY25" s="701" t="s">
        <v>11</v>
      </c>
      <c r="AZ25" s="896" t="s">
        <v>22</v>
      </c>
      <c r="BA25" s="897" t="s">
        <v>57</v>
      </c>
      <c r="BB25" s="898" t="s">
        <v>1937</v>
      </c>
      <c r="BC25" s="899" t="s">
        <v>1938</v>
      </c>
      <c r="BD25" s="19"/>
      <c r="BE25" s="703" t="s">
        <v>89</v>
      </c>
      <c r="BF25" s="703"/>
      <c r="BR25" s="705"/>
      <c r="BS25" s="705"/>
      <c r="BT25" s="705"/>
      <c r="BU25" s="448">
        <v>1850</v>
      </c>
      <c r="BV25" s="127">
        <v>30297481</v>
      </c>
      <c r="BW25" s="127" t="s">
        <v>505</v>
      </c>
      <c r="BX25" s="127" t="s">
        <v>496</v>
      </c>
      <c r="BY25" s="127" t="s">
        <v>507</v>
      </c>
      <c r="BZ25" s="127" t="s">
        <v>486</v>
      </c>
      <c r="CA25" s="128">
        <v>45244.77847222222</v>
      </c>
      <c r="CB25" s="127" t="s">
        <v>498</v>
      </c>
      <c r="CC25" s="95" t="s">
        <v>0</v>
      </c>
      <c r="CD25" s="705"/>
      <c r="CE25" s="705"/>
      <c r="CF25" s="38" t="s">
        <v>444</v>
      </c>
      <c r="CG25" s="39">
        <f>SUBTOTAL(9,CG23:CG24)</f>
        <v>15</v>
      </c>
      <c r="CH25" s="40">
        <f>CH23+CH24</f>
        <v>1</v>
      </c>
      <c r="CI25" s="91">
        <f>SUBTOTAL(9,CI23:CI24)</f>
        <v>1</v>
      </c>
      <c r="CJ25" s="91">
        <f>SUBTOTAL(9,CJ23:CJ24)</f>
        <v>1</v>
      </c>
      <c r="CK25" s="91">
        <f>SUBTOTAL(9,CK23:CK24)</f>
        <v>0</v>
      </c>
      <c r="CL25" s="91">
        <f>SUBTOTAL(9,CL23:CL24)</f>
        <v>13</v>
      </c>
      <c r="CM25" s="39">
        <f>SUM(CI25:CL25)</f>
        <v>15</v>
      </c>
      <c r="CN25" s="705"/>
      <c r="CO25" s="705"/>
      <c r="CP25" s="705"/>
      <c r="CQ25" s="42" t="s">
        <v>447</v>
      </c>
      <c r="CR25" s="32">
        <v>10</v>
      </c>
      <c r="CS25" s="43">
        <f>CR25/77</f>
        <v>0.12987012987012986</v>
      </c>
      <c r="CT25" s="44"/>
      <c r="CU25" s="45"/>
      <c r="CV25" s="45"/>
      <c r="CW25" s="45"/>
      <c r="CX25" s="45"/>
      <c r="CY25" s="251"/>
    </row>
    <row r="26" spans="1:104" ht="14.25" customHeight="1">
      <c r="A26" s="973">
        <v>3</v>
      </c>
      <c r="B26" s="684">
        <v>24</v>
      </c>
      <c r="C26" s="444">
        <v>1824</v>
      </c>
      <c r="D26" s="127">
        <v>30057132</v>
      </c>
      <c r="E26" s="127" t="s">
        <v>505</v>
      </c>
      <c r="F26" s="127" t="s">
        <v>496</v>
      </c>
      <c r="G26" s="127" t="s">
        <v>507</v>
      </c>
      <c r="H26" s="127" t="s">
        <v>482</v>
      </c>
      <c r="I26" s="128">
        <v>45241.503472222219</v>
      </c>
      <c r="J26" s="127" t="s">
        <v>528</v>
      </c>
      <c r="K26" s="95" t="s">
        <v>8</v>
      </c>
      <c r="L26" s="685">
        <v>45241</v>
      </c>
      <c r="M26" s="686">
        <v>0.50347222222222221</v>
      </c>
      <c r="N26" s="296" t="s">
        <v>528</v>
      </c>
      <c r="O26" s="685">
        <v>45241</v>
      </c>
      <c r="P26" s="686">
        <v>0.50347222222222221</v>
      </c>
      <c r="Q26" s="685"/>
      <c r="R26" s="686"/>
      <c r="S26" s="687"/>
      <c r="T26" s="294">
        <v>45241</v>
      </c>
      <c r="U26" s="775">
        <v>0.51250000000000007</v>
      </c>
      <c r="V26" s="296" t="s">
        <v>528</v>
      </c>
      <c r="W26" s="688">
        <f t="shared" si="0"/>
        <v>9.0277777781011537E-3</v>
      </c>
      <c r="X26" s="689"/>
      <c r="Y26" s="686"/>
      <c r="Z26" s="687"/>
      <c r="AA26" s="691">
        <f t="shared" si="1"/>
        <v>-45241.512499999997</v>
      </c>
      <c r="AB26" s="689"/>
      <c r="AC26" s="690"/>
      <c r="AD26" s="687"/>
      <c r="AE26" s="691">
        <f t="shared" si="2"/>
        <v>0</v>
      </c>
      <c r="AF26" s="294"/>
      <c r="AG26" s="296"/>
      <c r="AH26" s="296"/>
      <c r="AI26" s="687"/>
      <c r="AJ26" s="691">
        <f t="shared" si="3"/>
        <v>-45241.512499999997</v>
      </c>
      <c r="AK26" s="294"/>
      <c r="AL26" s="296"/>
      <c r="AM26" s="296"/>
      <c r="AN26" s="691">
        <f t="shared" si="4"/>
        <v>-45241.512499999997</v>
      </c>
      <c r="AO26" s="294">
        <v>45241</v>
      </c>
      <c r="AP26" s="775">
        <v>0.5180555555555556</v>
      </c>
      <c r="AQ26" s="698">
        <f t="shared" si="6"/>
        <v>5.5555555591126904E-3</v>
      </c>
      <c r="AR26" s="294">
        <v>45243</v>
      </c>
      <c r="AS26" s="775">
        <v>0.5541666666666667</v>
      </c>
      <c r="AT26" s="296" t="s">
        <v>528</v>
      </c>
      <c r="AU26" s="14">
        <f t="shared" si="5"/>
        <v>2.0416666666715173</v>
      </c>
      <c r="AV26" s="701"/>
      <c r="AW26" s="701"/>
      <c r="AX26" s="701" t="s">
        <v>27</v>
      </c>
      <c r="AY26" s="701" t="s">
        <v>29</v>
      </c>
      <c r="AZ26" s="896" t="s">
        <v>90</v>
      </c>
      <c r="BA26" s="897" t="s">
        <v>312</v>
      </c>
      <c r="BB26" s="898" t="s">
        <v>1939</v>
      </c>
      <c r="BC26" s="899" t="s">
        <v>1940</v>
      </c>
      <c r="BD26" s="19"/>
      <c r="BE26" s="703" t="s">
        <v>84</v>
      </c>
      <c r="BF26" s="703"/>
      <c r="BJ26" s="42" t="s">
        <v>445</v>
      </c>
      <c r="BK26" s="32">
        <v>13</v>
      </c>
      <c r="BL26" s="43">
        <f>BK26/77</f>
        <v>0.16883116883116883</v>
      </c>
      <c r="BM26" s="44"/>
      <c r="BN26" s="45"/>
      <c r="BO26" s="45"/>
      <c r="BP26" s="45"/>
      <c r="BQ26" s="45"/>
      <c r="BR26" s="705"/>
      <c r="BS26" s="705"/>
      <c r="BT26" s="705"/>
      <c r="BU26" s="448">
        <v>1851</v>
      </c>
      <c r="BV26" s="127">
        <v>30298469</v>
      </c>
      <c r="BW26" s="127" t="s">
        <v>505</v>
      </c>
      <c r="BX26" s="127" t="s">
        <v>496</v>
      </c>
      <c r="BY26" s="127" t="s">
        <v>513</v>
      </c>
      <c r="BZ26" s="127" t="s">
        <v>1071</v>
      </c>
      <c r="CA26" s="128">
        <v>45244.803472222222</v>
      </c>
      <c r="CB26" s="127" t="s">
        <v>498</v>
      </c>
      <c r="CC26" s="95" t="s">
        <v>0</v>
      </c>
      <c r="CD26" s="705"/>
      <c r="CE26" s="705"/>
      <c r="CN26" s="705"/>
      <c r="CO26" s="705"/>
      <c r="CP26" s="705"/>
      <c r="CQ26" s="46"/>
      <c r="CR26" s="46"/>
      <c r="CS26" s="46"/>
      <c r="CT26" s="46"/>
      <c r="CU26" s="45"/>
      <c r="CV26" s="45"/>
      <c r="CW26" s="45"/>
      <c r="CX26" s="45"/>
      <c r="CY26" s="705"/>
    </row>
    <row r="27" spans="1:104" s="710" customFormat="1" ht="14.25" customHeight="1">
      <c r="A27" s="973"/>
      <c r="B27" s="708">
        <v>25</v>
      </c>
      <c r="C27" s="444">
        <v>1825</v>
      </c>
      <c r="D27" s="127">
        <v>983901</v>
      </c>
      <c r="E27" s="127" t="s">
        <v>529</v>
      </c>
      <c r="F27" s="127" t="s">
        <v>496</v>
      </c>
      <c r="G27" s="127" t="s">
        <v>507</v>
      </c>
      <c r="H27" s="127" t="s">
        <v>482</v>
      </c>
      <c r="I27" s="128">
        <v>45241.513194444444</v>
      </c>
      <c r="J27" s="127" t="s">
        <v>528</v>
      </c>
      <c r="K27" s="95" t="s">
        <v>8</v>
      </c>
      <c r="L27" s="685">
        <v>45241</v>
      </c>
      <c r="M27" s="686">
        <v>0.5131944444444444</v>
      </c>
      <c r="N27" s="296" t="s">
        <v>528</v>
      </c>
      <c r="O27" s="685">
        <v>45241</v>
      </c>
      <c r="P27" s="686">
        <v>0.5131944444444444</v>
      </c>
      <c r="Q27" s="685"/>
      <c r="R27" s="686"/>
      <c r="S27" s="687"/>
      <c r="T27" s="294">
        <v>45241</v>
      </c>
      <c r="U27" s="775">
        <v>0.51874999999999993</v>
      </c>
      <c r="V27" s="296" t="s">
        <v>528</v>
      </c>
      <c r="W27" s="688">
        <f t="shared" si="0"/>
        <v>5.5555555591126904E-3</v>
      </c>
      <c r="X27" s="689">
        <v>45242</v>
      </c>
      <c r="Y27" s="686">
        <v>0.82986111111111116</v>
      </c>
      <c r="Z27" s="296" t="s">
        <v>528</v>
      </c>
      <c r="AA27" s="691">
        <f t="shared" si="1"/>
        <v>1.3111111111065838</v>
      </c>
      <c r="AB27" s="689"/>
      <c r="AC27" s="690"/>
      <c r="AD27" s="687"/>
      <c r="AE27" s="691">
        <f t="shared" si="2"/>
        <v>-45242.829861111109</v>
      </c>
      <c r="AF27" s="294"/>
      <c r="AG27" s="296"/>
      <c r="AH27" s="296"/>
      <c r="AI27" s="687"/>
      <c r="AJ27" s="691">
        <f t="shared" si="3"/>
        <v>-45241.518750000003</v>
      </c>
      <c r="AK27" s="294"/>
      <c r="AL27" s="296"/>
      <c r="AM27" s="296"/>
      <c r="AN27" s="691">
        <f t="shared" si="4"/>
        <v>-45241.518750000003</v>
      </c>
      <c r="AO27" s="294">
        <v>45242</v>
      </c>
      <c r="AP27" s="775">
        <v>0.86458333333333337</v>
      </c>
      <c r="AQ27" s="698">
        <f t="shared" si="6"/>
        <v>1.3458333333328483</v>
      </c>
      <c r="AR27" s="294">
        <v>45243</v>
      </c>
      <c r="AS27" s="775">
        <v>0.54861111111111105</v>
      </c>
      <c r="AT27" s="296"/>
      <c r="AU27" s="14">
        <f t="shared" si="5"/>
        <v>2.0298611111065838</v>
      </c>
      <c r="AV27" s="701"/>
      <c r="AW27" s="701"/>
      <c r="AX27" s="701" t="s">
        <v>27</v>
      </c>
      <c r="AY27" s="701" t="s">
        <v>29</v>
      </c>
      <c r="AZ27" s="896" t="s">
        <v>90</v>
      </c>
      <c r="BA27" s="897" t="s">
        <v>312</v>
      </c>
      <c r="BB27" s="898" t="s">
        <v>1941</v>
      </c>
      <c r="BC27" s="899" t="s">
        <v>1942</v>
      </c>
      <c r="BD27" s="19"/>
      <c r="BE27" s="703" t="s">
        <v>84</v>
      </c>
      <c r="BF27" s="703"/>
      <c r="BJ27" s="46"/>
      <c r="BK27" s="46"/>
      <c r="BL27" s="46"/>
      <c r="BM27" s="46"/>
      <c r="BN27" s="45"/>
      <c r="BO27" s="45"/>
      <c r="BP27" s="45"/>
      <c r="BQ27" s="45"/>
      <c r="BR27" s="705"/>
      <c r="BS27" s="705"/>
      <c r="BT27" s="705"/>
      <c r="BU27" s="448">
        <v>1853</v>
      </c>
      <c r="BV27" s="127">
        <v>30172725</v>
      </c>
      <c r="BW27" s="127" t="s">
        <v>505</v>
      </c>
      <c r="BX27" s="127" t="s">
        <v>496</v>
      </c>
      <c r="BY27" s="127" t="s">
        <v>507</v>
      </c>
      <c r="BZ27" s="127" t="s">
        <v>482</v>
      </c>
      <c r="CA27" s="128">
        <v>45244.831250000003</v>
      </c>
      <c r="CB27" s="127" t="s">
        <v>498</v>
      </c>
      <c r="CC27" s="95" t="s">
        <v>0</v>
      </c>
      <c r="CD27" s="705"/>
      <c r="CE27" s="705"/>
      <c r="CF27" s="704"/>
      <c r="CG27" s="704"/>
      <c r="CH27" s="704"/>
      <c r="CI27" s="704"/>
      <c r="CJ27" s="704"/>
      <c r="CK27"/>
      <c r="CL27"/>
      <c r="CM27"/>
      <c r="CN27" s="705"/>
      <c r="CO27" s="705"/>
      <c r="CP27" s="705"/>
      <c r="CQ27" s="47" t="s">
        <v>0</v>
      </c>
      <c r="CR27" s="29" t="s">
        <v>5</v>
      </c>
      <c r="CS27" s="30" t="s">
        <v>8</v>
      </c>
      <c r="CT27" s="31" t="s">
        <v>443</v>
      </c>
      <c r="CU27" s="45"/>
      <c r="CV27" s="45"/>
      <c r="CW27" s="45"/>
      <c r="CX27" s="45"/>
      <c r="CY27" s="705"/>
      <c r="CZ27" s="704"/>
    </row>
    <row r="28" spans="1:104" ht="14.25" customHeight="1">
      <c r="A28" s="973"/>
      <c r="B28" s="684">
        <v>26</v>
      </c>
      <c r="C28" s="444">
        <v>1826</v>
      </c>
      <c r="D28" s="127">
        <v>1763333</v>
      </c>
      <c r="E28" s="127" t="s">
        <v>495</v>
      </c>
      <c r="F28" s="127" t="s">
        <v>496</v>
      </c>
      <c r="G28" s="127" t="s">
        <v>497</v>
      </c>
      <c r="H28" s="127" t="s">
        <v>536</v>
      </c>
      <c r="I28" s="128">
        <v>45241.587500000001</v>
      </c>
      <c r="J28" s="127" t="s">
        <v>528</v>
      </c>
      <c r="K28" s="95" t="s">
        <v>17</v>
      </c>
      <c r="L28" s="685">
        <v>45241</v>
      </c>
      <c r="M28" s="686">
        <v>0.69513888888888886</v>
      </c>
      <c r="N28" s="296" t="s">
        <v>528</v>
      </c>
      <c r="O28" s="685">
        <v>45241</v>
      </c>
      <c r="P28" s="686">
        <v>0.58750000000000002</v>
      </c>
      <c r="Q28" s="685">
        <v>45258</v>
      </c>
      <c r="R28" s="686">
        <v>0.4777777777777778</v>
      </c>
      <c r="S28" s="687" t="s">
        <v>498</v>
      </c>
      <c r="T28" s="294">
        <v>45259</v>
      </c>
      <c r="U28" s="775">
        <v>0.67222222222222217</v>
      </c>
      <c r="V28" s="296" t="s">
        <v>528</v>
      </c>
      <c r="W28" s="688">
        <f t="shared" si="0"/>
        <v>18.084722222221899</v>
      </c>
      <c r="X28" s="689">
        <v>45266</v>
      </c>
      <c r="Y28" s="686">
        <v>0.5708333333333333</v>
      </c>
      <c r="Z28" s="687" t="s">
        <v>498</v>
      </c>
      <c r="AA28" s="691">
        <f t="shared" si="1"/>
        <v>6.898611111108039</v>
      </c>
      <c r="AB28" s="689">
        <v>45266</v>
      </c>
      <c r="AC28" s="690">
        <v>0.7680555555555556</v>
      </c>
      <c r="AD28" s="687" t="s">
        <v>498</v>
      </c>
      <c r="AE28" s="691">
        <f t="shared" si="2"/>
        <v>0.19722222222480923</v>
      </c>
      <c r="AF28" s="294"/>
      <c r="AG28" s="296"/>
      <c r="AH28" s="296"/>
      <c r="AI28" s="687"/>
      <c r="AJ28" s="691">
        <f t="shared" si="3"/>
        <v>-45259.672222222223</v>
      </c>
      <c r="AK28" s="294">
        <v>45267</v>
      </c>
      <c r="AL28" s="295">
        <v>0.46875</v>
      </c>
      <c r="AM28" s="300" t="s">
        <v>498</v>
      </c>
      <c r="AN28" s="691">
        <f t="shared" si="4"/>
        <v>7.796527777776646</v>
      </c>
      <c r="AO28" s="901"/>
      <c r="AP28" s="902"/>
      <c r="AQ28" s="698">
        <f t="shared" si="6"/>
        <v>-45259.672222222223</v>
      </c>
      <c r="AR28" s="294"/>
      <c r="AS28" s="775"/>
      <c r="AT28" s="300" t="s">
        <v>498</v>
      </c>
      <c r="AU28" s="14">
        <f t="shared" si="5"/>
        <v>-45259.672222222223</v>
      </c>
      <c r="AV28" s="701"/>
      <c r="AW28" s="701"/>
      <c r="AX28" s="701" t="s">
        <v>27</v>
      </c>
      <c r="AY28" s="701" t="s">
        <v>35</v>
      </c>
      <c r="AZ28" s="896" t="s">
        <v>94</v>
      </c>
      <c r="BA28" s="897" t="s">
        <v>324</v>
      </c>
      <c r="BB28" s="898" t="s">
        <v>1943</v>
      </c>
      <c r="BC28" s="899" t="s">
        <v>1944</v>
      </c>
      <c r="BD28" s="19"/>
      <c r="BE28" s="703" t="s">
        <v>89</v>
      </c>
      <c r="BF28" s="703"/>
      <c r="BJ28" s="47" t="s">
        <v>0</v>
      </c>
      <c r="BK28" s="29" t="s">
        <v>5</v>
      </c>
      <c r="BL28" s="30" t="s">
        <v>8</v>
      </c>
      <c r="BM28" s="31" t="s">
        <v>443</v>
      </c>
      <c r="BN28" s="45"/>
      <c r="BO28" s="45"/>
      <c r="BP28" s="45"/>
      <c r="BQ28" s="45"/>
      <c r="BR28" s="705"/>
      <c r="BS28" s="705"/>
      <c r="BT28" s="705"/>
      <c r="BU28" s="448">
        <v>1857</v>
      </c>
      <c r="BV28" s="127">
        <v>30288902</v>
      </c>
      <c r="BW28" s="127" t="s">
        <v>505</v>
      </c>
      <c r="BX28" s="127" t="s">
        <v>496</v>
      </c>
      <c r="BY28" s="127" t="s">
        <v>513</v>
      </c>
      <c r="BZ28" s="127" t="s">
        <v>1071</v>
      </c>
      <c r="CA28" s="128">
        <v>45245.781944444447</v>
      </c>
      <c r="CB28" s="127" t="s">
        <v>498</v>
      </c>
      <c r="CC28" s="95" t="s">
        <v>0</v>
      </c>
      <c r="CD28" s="705"/>
      <c r="CE28" s="705"/>
      <c r="CF28" s="42" t="s">
        <v>89</v>
      </c>
      <c r="CG28" s="32">
        <v>15</v>
      </c>
      <c r="CH28" s="43">
        <f>CG28/77</f>
        <v>0.19480519480519481</v>
      </c>
      <c r="CI28" s="44"/>
      <c r="CJ28" s="45"/>
      <c r="CK28"/>
      <c r="CL28"/>
      <c r="CM28"/>
      <c r="CN28" s="705"/>
      <c r="CO28" s="705"/>
      <c r="CP28" s="705"/>
      <c r="CQ28" s="48">
        <f>CT22</f>
        <v>2</v>
      </c>
      <c r="CR28" s="41">
        <f>CU22</f>
        <v>0</v>
      </c>
      <c r="CS28" s="41">
        <f>CV22</f>
        <v>1</v>
      </c>
      <c r="CT28" s="41">
        <f>CW22</f>
        <v>7</v>
      </c>
      <c r="CU28" s="45"/>
      <c r="CV28" s="45"/>
      <c r="CW28" s="45"/>
      <c r="CX28" s="45"/>
      <c r="CY28" s="705"/>
      <c r="CZ28" s="710"/>
    </row>
    <row r="29" spans="1:104" ht="15" customHeight="1">
      <c r="A29" s="973"/>
      <c r="B29" s="684">
        <v>27</v>
      </c>
      <c r="C29" s="423">
        <v>1827</v>
      </c>
      <c r="D29" s="127">
        <v>20298437</v>
      </c>
      <c r="E29" s="127" t="s">
        <v>529</v>
      </c>
      <c r="F29" s="127" t="s">
        <v>496</v>
      </c>
      <c r="G29" s="127" t="s">
        <v>507</v>
      </c>
      <c r="H29" s="127" t="s">
        <v>482</v>
      </c>
      <c r="I29" s="128">
        <v>45241.719444444447</v>
      </c>
      <c r="J29" s="127" t="s">
        <v>528</v>
      </c>
      <c r="K29" s="95" t="s">
        <v>0</v>
      </c>
      <c r="L29" s="685">
        <v>45241</v>
      </c>
      <c r="M29" s="686">
        <v>0.71944444444444444</v>
      </c>
      <c r="N29" s="296" t="s">
        <v>528</v>
      </c>
      <c r="O29" s="685">
        <v>45241</v>
      </c>
      <c r="P29" s="686">
        <v>0.71944444444444444</v>
      </c>
      <c r="Q29" s="685"/>
      <c r="R29" s="686"/>
      <c r="S29" s="687"/>
      <c r="T29" s="294">
        <v>45241</v>
      </c>
      <c r="U29" s="775">
        <v>0.72291666666666676</v>
      </c>
      <c r="V29" s="296" t="s">
        <v>528</v>
      </c>
      <c r="W29" s="688">
        <f t="shared" si="0"/>
        <v>3.4722222189884633E-3</v>
      </c>
      <c r="X29" s="689"/>
      <c r="Y29" s="686"/>
      <c r="Z29" s="687"/>
      <c r="AA29" s="691">
        <f t="shared" si="1"/>
        <v>-45241.722916666666</v>
      </c>
      <c r="AB29" s="689"/>
      <c r="AC29" s="690"/>
      <c r="AD29" s="687"/>
      <c r="AE29" s="691">
        <f t="shared" si="2"/>
        <v>0</v>
      </c>
      <c r="AF29" s="294"/>
      <c r="AG29" s="296"/>
      <c r="AH29" s="296"/>
      <c r="AI29" s="687"/>
      <c r="AJ29" s="691">
        <f t="shared" si="3"/>
        <v>-45241.722916666666</v>
      </c>
      <c r="AK29" s="294"/>
      <c r="AL29" s="296"/>
      <c r="AM29" s="296"/>
      <c r="AN29" s="691">
        <f t="shared" si="4"/>
        <v>-45241.722916666666</v>
      </c>
      <c r="AO29" s="294">
        <v>45241</v>
      </c>
      <c r="AP29" s="775">
        <v>0.7319444444444444</v>
      </c>
      <c r="AQ29" s="698">
        <f t="shared" si="6"/>
        <v>9.0277777781011537E-3</v>
      </c>
      <c r="AR29" s="294">
        <v>45242</v>
      </c>
      <c r="AS29" s="775">
        <v>0.54583333333333328</v>
      </c>
      <c r="AT29" s="300" t="s">
        <v>498</v>
      </c>
      <c r="AU29" s="14">
        <f t="shared" si="5"/>
        <v>0.82291666666424135</v>
      </c>
      <c r="AV29" s="701"/>
      <c r="AW29" s="701"/>
      <c r="AX29" s="701" t="s">
        <v>9</v>
      </c>
      <c r="AY29" s="701" t="s">
        <v>11</v>
      </c>
      <c r="AZ29" s="896" t="s">
        <v>22</v>
      </c>
      <c r="BA29" s="897" t="s">
        <v>57</v>
      </c>
      <c r="BB29" s="898" t="s">
        <v>1945</v>
      </c>
      <c r="BC29" s="899" t="s">
        <v>1946</v>
      </c>
      <c r="BD29" s="19"/>
      <c r="BE29" s="703" t="s">
        <v>89</v>
      </c>
      <c r="BF29" s="703"/>
      <c r="BJ29" s="48">
        <v>6</v>
      </c>
      <c r="BK29" s="41">
        <v>2</v>
      </c>
      <c r="BL29" s="41">
        <v>1</v>
      </c>
      <c r="BM29" s="41">
        <v>4</v>
      </c>
      <c r="BN29" s="45"/>
      <c r="BO29" s="45"/>
      <c r="BP29" s="45"/>
      <c r="BQ29" s="45"/>
      <c r="BR29" s="705"/>
      <c r="BS29" s="705"/>
      <c r="BT29" s="705"/>
      <c r="BU29" s="448">
        <v>1859</v>
      </c>
      <c r="BV29" s="127">
        <v>30271390</v>
      </c>
      <c r="BW29" s="127" t="s">
        <v>505</v>
      </c>
      <c r="BX29" s="127" t="s">
        <v>496</v>
      </c>
      <c r="BY29" s="127" t="s">
        <v>507</v>
      </c>
      <c r="BZ29" s="127" t="s">
        <v>482</v>
      </c>
      <c r="CA29" s="128">
        <v>45246.559027777781</v>
      </c>
      <c r="CB29" s="127" t="s">
        <v>528</v>
      </c>
      <c r="CC29" s="95" t="s">
        <v>0</v>
      </c>
      <c r="CD29" s="705"/>
      <c r="CE29" s="705"/>
      <c r="CF29" s="46"/>
      <c r="CG29" s="46"/>
      <c r="CH29" s="46"/>
      <c r="CI29" s="46"/>
      <c r="CJ29" s="45"/>
      <c r="CK29"/>
      <c r="CL29"/>
      <c r="CM29"/>
      <c r="CN29" s="251"/>
      <c r="CO29" s="705"/>
      <c r="CP29" s="705"/>
      <c r="CQ29" s="49">
        <f>CQ28/CR25</f>
        <v>0.2</v>
      </c>
      <c r="CR29" s="49">
        <f>CR28/CR25</f>
        <v>0</v>
      </c>
      <c r="CS29" s="49">
        <f>CS28/CR25</f>
        <v>0.1</v>
      </c>
      <c r="CT29" s="49">
        <f>CT28/CR25</f>
        <v>0.7</v>
      </c>
      <c r="CU29" s="45"/>
      <c r="CV29" s="45"/>
      <c r="CW29" s="45"/>
      <c r="CX29" s="45"/>
      <c r="CY29" s="705"/>
    </row>
    <row r="30" spans="1:104" ht="15" customHeight="1">
      <c r="A30" s="973"/>
      <c r="B30" s="684">
        <v>28</v>
      </c>
      <c r="C30" s="448">
        <v>1828</v>
      </c>
      <c r="D30" s="127">
        <v>30201729</v>
      </c>
      <c r="E30" s="127" t="s">
        <v>505</v>
      </c>
      <c r="F30" s="127" t="s">
        <v>496</v>
      </c>
      <c r="G30" s="127" t="s">
        <v>507</v>
      </c>
      <c r="H30" s="127" t="s">
        <v>482</v>
      </c>
      <c r="I30" s="128">
        <v>45241.749305555553</v>
      </c>
      <c r="J30" s="127" t="s">
        <v>498</v>
      </c>
      <c r="K30" s="95" t="s">
        <v>0</v>
      </c>
      <c r="L30" s="685">
        <v>45241</v>
      </c>
      <c r="M30" s="686">
        <v>0.74930555555555556</v>
      </c>
      <c r="N30" s="687" t="s">
        <v>498</v>
      </c>
      <c r="O30" s="685">
        <v>45241</v>
      </c>
      <c r="P30" s="686">
        <v>0.74930555555555556</v>
      </c>
      <c r="Q30" s="685"/>
      <c r="R30" s="686"/>
      <c r="S30" s="687"/>
      <c r="T30" s="294">
        <v>45241</v>
      </c>
      <c r="U30" s="775">
        <v>0.75138888888888899</v>
      </c>
      <c r="V30" s="300" t="s">
        <v>498</v>
      </c>
      <c r="W30" s="688">
        <f t="shared" si="0"/>
        <v>2.0833333328482695E-3</v>
      </c>
      <c r="X30" s="689"/>
      <c r="Y30" s="686"/>
      <c r="Z30" s="687"/>
      <c r="AA30" s="691">
        <f t="shared" si="1"/>
        <v>-45241.751388888886</v>
      </c>
      <c r="AB30" s="689"/>
      <c r="AC30" s="690"/>
      <c r="AD30" s="687"/>
      <c r="AE30" s="691">
        <f t="shared" si="2"/>
        <v>0</v>
      </c>
      <c r="AF30" s="294"/>
      <c r="AG30" s="296"/>
      <c r="AH30" s="296"/>
      <c r="AI30" s="687"/>
      <c r="AJ30" s="691">
        <f t="shared" si="3"/>
        <v>-45241.751388888886</v>
      </c>
      <c r="AK30" s="294"/>
      <c r="AL30" s="296"/>
      <c r="AM30" s="296"/>
      <c r="AN30" s="691">
        <f t="shared" si="4"/>
        <v>-45241.751388888886</v>
      </c>
      <c r="AO30" s="294">
        <v>45241</v>
      </c>
      <c r="AP30" s="775">
        <v>0.77708333333333324</v>
      </c>
      <c r="AQ30" s="698">
        <f t="shared" si="6"/>
        <v>2.5694444448163267E-2</v>
      </c>
      <c r="AR30" s="294">
        <v>45241</v>
      </c>
      <c r="AS30" s="775">
        <v>0.84444444444444444</v>
      </c>
      <c r="AT30" s="300" t="s">
        <v>498</v>
      </c>
      <c r="AU30" s="14">
        <f t="shared" si="5"/>
        <v>9.3055555560567882E-2</v>
      </c>
      <c r="AV30" s="701"/>
      <c r="AW30" s="701"/>
      <c r="AX30" s="701" t="s">
        <v>9</v>
      </c>
      <c r="AY30" s="701" t="s">
        <v>11</v>
      </c>
      <c r="AZ30" s="896" t="s">
        <v>22</v>
      </c>
      <c r="BA30" s="897" t="s">
        <v>57</v>
      </c>
      <c r="BB30" s="898" t="s">
        <v>1947</v>
      </c>
      <c r="BC30" s="899" t="s">
        <v>1948</v>
      </c>
      <c r="BD30" s="19"/>
      <c r="BE30" s="703" t="s">
        <v>89</v>
      </c>
      <c r="BF30" s="703"/>
      <c r="BJ30" s="49">
        <f>BJ29/BK26</f>
        <v>0.46153846153846156</v>
      </c>
      <c r="BK30" s="49">
        <f>BK29/BK26</f>
        <v>0.15384615384615385</v>
      </c>
      <c r="BL30" s="49">
        <f>BL29/BK26</f>
        <v>7.6923076923076927E-2</v>
      </c>
      <c r="BM30" s="49">
        <f>BM29/BK26</f>
        <v>0.30769230769230771</v>
      </c>
      <c r="BN30" s="45"/>
      <c r="BO30" s="45"/>
      <c r="BP30" s="45"/>
      <c r="BQ30" s="45"/>
      <c r="BR30" s="705"/>
      <c r="BS30" s="705"/>
      <c r="BT30" s="705"/>
      <c r="BU30" s="444">
        <v>1860</v>
      </c>
      <c r="BV30" s="127">
        <v>30300288</v>
      </c>
      <c r="BW30" s="127" t="s">
        <v>505</v>
      </c>
      <c r="BX30" s="127" t="s">
        <v>496</v>
      </c>
      <c r="BY30" s="127" t="s">
        <v>497</v>
      </c>
      <c r="BZ30" s="127" t="s">
        <v>531</v>
      </c>
      <c r="CA30" s="128">
        <v>45246.78402777778</v>
      </c>
      <c r="CB30" s="127" t="s">
        <v>498</v>
      </c>
      <c r="CC30" s="95" t="s">
        <v>17</v>
      </c>
      <c r="CD30" s="705"/>
      <c r="CE30" s="705"/>
      <c r="CF30" s="47" t="s">
        <v>0</v>
      </c>
      <c r="CG30" s="29" t="s">
        <v>5</v>
      </c>
      <c r="CH30" s="30" t="s">
        <v>8</v>
      </c>
      <c r="CI30" s="31" t="s">
        <v>443</v>
      </c>
      <c r="CJ30" s="45"/>
      <c r="CK30"/>
      <c r="CL30"/>
      <c r="CM30"/>
      <c r="CN30" s="251"/>
      <c r="CO30" s="705"/>
      <c r="CP30" s="705"/>
      <c r="CQ30" s="59"/>
      <c r="CR30" s="59"/>
      <c r="CS30" s="59"/>
      <c r="CT30" s="59"/>
      <c r="CU30" s="45"/>
      <c r="CV30" s="45"/>
      <c r="CW30" s="45"/>
      <c r="CX30" s="45"/>
      <c r="CY30" s="705"/>
    </row>
    <row r="31" spans="1:104" ht="15" customHeight="1">
      <c r="A31" s="973"/>
      <c r="B31" s="708">
        <v>29</v>
      </c>
      <c r="C31" s="448">
        <v>1829</v>
      </c>
      <c r="D31" s="127">
        <v>30183276</v>
      </c>
      <c r="E31" s="127" t="s">
        <v>505</v>
      </c>
      <c r="F31" s="127" t="s">
        <v>496</v>
      </c>
      <c r="G31" s="127" t="s">
        <v>497</v>
      </c>
      <c r="H31" s="127" t="s">
        <v>534</v>
      </c>
      <c r="I31" s="128">
        <v>45241.751388888886</v>
      </c>
      <c r="J31" s="127" t="s">
        <v>498</v>
      </c>
      <c r="K31" s="95" t="s">
        <v>0</v>
      </c>
      <c r="L31" s="685">
        <v>45241</v>
      </c>
      <c r="M31" s="686">
        <v>0.75138888888888899</v>
      </c>
      <c r="N31" s="687" t="s">
        <v>498</v>
      </c>
      <c r="O31" s="685">
        <v>45241</v>
      </c>
      <c r="P31" s="686">
        <v>0.75138888888888899</v>
      </c>
      <c r="Q31" s="685"/>
      <c r="R31" s="686"/>
      <c r="S31" s="687"/>
      <c r="T31" s="294">
        <v>45241</v>
      </c>
      <c r="U31" s="775">
        <v>0.75138888888888899</v>
      </c>
      <c r="V31" s="687" t="s">
        <v>498</v>
      </c>
      <c r="W31" s="688">
        <f t="shared" si="0"/>
        <v>0</v>
      </c>
      <c r="X31" s="689"/>
      <c r="Y31" s="686"/>
      <c r="Z31" s="687"/>
      <c r="AA31" s="691">
        <f t="shared" si="1"/>
        <v>-45241.751388888886</v>
      </c>
      <c r="AB31" s="689"/>
      <c r="AC31" s="690"/>
      <c r="AD31" s="687"/>
      <c r="AE31" s="691">
        <f t="shared" si="2"/>
        <v>0</v>
      </c>
      <c r="AF31" s="294"/>
      <c r="AG31" s="296"/>
      <c r="AH31" s="296"/>
      <c r="AI31" s="687"/>
      <c r="AJ31" s="691">
        <f t="shared" si="3"/>
        <v>-45241.751388888886</v>
      </c>
      <c r="AK31" s="294"/>
      <c r="AL31" s="296"/>
      <c r="AM31" s="296"/>
      <c r="AN31" s="691">
        <f t="shared" si="4"/>
        <v>-45241.751388888886</v>
      </c>
      <c r="AO31" s="294">
        <v>45241</v>
      </c>
      <c r="AP31" s="775">
        <v>0.75624999999999998</v>
      </c>
      <c r="AQ31" s="698">
        <f t="shared" si="6"/>
        <v>4.8611111124046147E-3</v>
      </c>
      <c r="AR31" s="294">
        <v>45241</v>
      </c>
      <c r="AS31" s="775">
        <v>0.75624999999999998</v>
      </c>
      <c r="AT31" s="300" t="s">
        <v>498</v>
      </c>
      <c r="AU31" s="14">
        <f t="shared" si="5"/>
        <v>4.8611111124046147E-3</v>
      </c>
      <c r="AV31" s="701"/>
      <c r="AW31" s="701"/>
      <c r="AX31" s="701" t="s">
        <v>9</v>
      </c>
      <c r="AY31" s="701" t="s">
        <v>20</v>
      </c>
      <c r="AZ31" s="896" t="s">
        <v>1897</v>
      </c>
      <c r="BA31" s="897" t="s">
        <v>146</v>
      </c>
      <c r="BB31" s="898" t="s">
        <v>1949</v>
      </c>
      <c r="BC31" s="899" t="s">
        <v>1950</v>
      </c>
      <c r="BD31" s="19"/>
      <c r="BE31" s="703" t="s">
        <v>89</v>
      </c>
      <c r="BF31" s="703"/>
      <c r="BJ31" s="44"/>
      <c r="BK31" s="44"/>
      <c r="BL31" s="44"/>
      <c r="BM31" s="44"/>
      <c r="BN31" s="50"/>
      <c r="BO31" s="45"/>
      <c r="BP31" s="45"/>
      <c r="BQ31" s="45"/>
      <c r="BR31" s="705"/>
      <c r="BS31" s="705"/>
      <c r="BT31" s="705"/>
      <c r="BU31" s="423">
        <v>1867</v>
      </c>
      <c r="BV31" s="127">
        <v>30288342</v>
      </c>
      <c r="BW31" s="127" t="s">
        <v>505</v>
      </c>
      <c r="BX31" s="127" t="s">
        <v>496</v>
      </c>
      <c r="BY31" s="127" t="s">
        <v>513</v>
      </c>
      <c r="BZ31" s="127" t="s">
        <v>1071</v>
      </c>
      <c r="CA31" s="128">
        <v>45249.539583333331</v>
      </c>
      <c r="CB31" s="127" t="s">
        <v>528</v>
      </c>
      <c r="CC31" s="95" t="s">
        <v>0</v>
      </c>
      <c r="CD31" s="705"/>
      <c r="CE31" s="705"/>
      <c r="CF31" s="48">
        <f>CI25</f>
        <v>1</v>
      </c>
      <c r="CG31" s="41">
        <f>CJ25</f>
        <v>1</v>
      </c>
      <c r="CH31" s="41">
        <f>CK25</f>
        <v>0</v>
      </c>
      <c r="CI31" s="41">
        <f>CL25</f>
        <v>13</v>
      </c>
      <c r="CJ31" s="45"/>
      <c r="CK31"/>
      <c r="CL31"/>
      <c r="CM31"/>
      <c r="CN31" s="705"/>
      <c r="CO31" s="705"/>
      <c r="CP31" s="705"/>
      <c r="CQ31" s="44"/>
      <c r="CR31" s="44"/>
      <c r="CS31" s="44"/>
      <c r="CT31" s="44"/>
      <c r="CU31" s="50"/>
      <c r="CV31" s="45"/>
      <c r="CW31"/>
      <c r="CX31"/>
      <c r="CY31" s="705"/>
    </row>
    <row r="32" spans="1:104" ht="15" customHeight="1">
      <c r="A32" s="973"/>
      <c r="B32" s="684">
        <v>30</v>
      </c>
      <c r="C32" s="448">
        <v>1831</v>
      </c>
      <c r="D32" s="127">
        <v>30231633</v>
      </c>
      <c r="E32" s="127" t="s">
        <v>505</v>
      </c>
      <c r="F32" s="127" t="s">
        <v>506</v>
      </c>
      <c r="G32" s="127" t="s">
        <v>497</v>
      </c>
      <c r="H32" s="127" t="s">
        <v>1774</v>
      </c>
      <c r="I32" s="128">
        <v>45241.827777777777</v>
      </c>
      <c r="J32" s="127" t="s">
        <v>498</v>
      </c>
      <c r="K32" s="95" t="s">
        <v>0</v>
      </c>
      <c r="L32" s="685">
        <v>45241</v>
      </c>
      <c r="M32" s="686">
        <v>0.82777777777777783</v>
      </c>
      <c r="N32" s="687" t="s">
        <v>498</v>
      </c>
      <c r="O32" s="685">
        <v>45241</v>
      </c>
      <c r="P32" s="686">
        <v>0.82777777777777783</v>
      </c>
      <c r="Q32" s="685"/>
      <c r="R32" s="686"/>
      <c r="S32" s="687"/>
      <c r="T32" s="294">
        <v>45241</v>
      </c>
      <c r="U32" s="775">
        <v>0.82777777777777783</v>
      </c>
      <c r="V32" s="687" t="s">
        <v>498</v>
      </c>
      <c r="W32" s="688">
        <f t="shared" si="0"/>
        <v>0</v>
      </c>
      <c r="X32" s="689"/>
      <c r="Y32" s="686"/>
      <c r="Z32" s="687"/>
      <c r="AA32" s="691">
        <f t="shared" si="1"/>
        <v>-45241.827777777777</v>
      </c>
      <c r="AB32" s="689"/>
      <c r="AC32" s="690"/>
      <c r="AD32" s="687"/>
      <c r="AE32" s="691">
        <f t="shared" si="2"/>
        <v>0</v>
      </c>
      <c r="AF32" s="294"/>
      <c r="AG32" s="296"/>
      <c r="AH32" s="296"/>
      <c r="AI32" s="687"/>
      <c r="AJ32" s="691">
        <f t="shared" si="3"/>
        <v>-45241.827777777777</v>
      </c>
      <c r="AK32" s="294"/>
      <c r="AL32" s="296"/>
      <c r="AM32" s="296"/>
      <c r="AN32" s="691">
        <f t="shared" si="4"/>
        <v>-45241.827777777777</v>
      </c>
      <c r="AO32" s="294">
        <v>45241</v>
      </c>
      <c r="AP32" s="775">
        <v>0.83819444444444446</v>
      </c>
      <c r="AQ32" s="698">
        <f t="shared" si="6"/>
        <v>1.0416666664241347E-2</v>
      </c>
      <c r="AR32" s="294">
        <v>45241</v>
      </c>
      <c r="AS32" s="775">
        <v>0.83819444444444446</v>
      </c>
      <c r="AT32" s="300" t="s">
        <v>498</v>
      </c>
      <c r="AU32" s="14">
        <f t="shared" si="5"/>
        <v>1.0416666664241347E-2</v>
      </c>
      <c r="AV32" s="701"/>
      <c r="AW32" s="701"/>
      <c r="AX32" s="701" t="s">
        <v>27</v>
      </c>
      <c r="AY32" s="701" t="s">
        <v>29</v>
      </c>
      <c r="AZ32" s="896" t="s">
        <v>1926</v>
      </c>
      <c r="BA32" s="897" t="s">
        <v>280</v>
      </c>
      <c r="BB32" s="898" t="s">
        <v>1951</v>
      </c>
      <c r="BC32" s="899" t="s">
        <v>1952</v>
      </c>
      <c r="BD32" s="19"/>
      <c r="BE32" s="703" t="s">
        <v>89</v>
      </c>
      <c r="BF32" s="703"/>
      <c r="BJ32" s="51" t="s">
        <v>448</v>
      </c>
      <c r="BK32" s="32"/>
      <c r="BL32" s="43">
        <f>BK32/BK34</f>
        <v>0</v>
      </c>
      <c r="BM32" s="44"/>
      <c r="BN32" s="45"/>
      <c r="BO32" s="45"/>
      <c r="BP32" s="45"/>
      <c r="BQ32" s="45"/>
      <c r="BR32" s="705"/>
      <c r="BS32" s="705"/>
      <c r="BT32" s="705"/>
      <c r="BU32" s="423">
        <v>1871</v>
      </c>
      <c r="BV32" s="127">
        <v>30136389</v>
      </c>
      <c r="BW32" s="127" t="s">
        <v>505</v>
      </c>
      <c r="BX32" s="127" t="s">
        <v>502</v>
      </c>
      <c r="BY32" s="127" t="s">
        <v>507</v>
      </c>
      <c r="BZ32" s="127" t="s">
        <v>527</v>
      </c>
      <c r="CA32" s="128">
        <v>45250.623611111114</v>
      </c>
      <c r="CB32" s="127" t="s">
        <v>528</v>
      </c>
      <c r="CC32" s="95" t="s">
        <v>0</v>
      </c>
      <c r="CD32" s="705"/>
      <c r="CE32" s="705"/>
      <c r="CF32" s="49">
        <f>CF31/CG28</f>
        <v>6.6666666666666666E-2</v>
      </c>
      <c r="CG32" s="49">
        <f>CG31/CG28</f>
        <v>6.6666666666666666E-2</v>
      </c>
      <c r="CH32" s="49">
        <f>CH31/CG28</f>
        <v>0</v>
      </c>
      <c r="CI32" s="49">
        <f>CI31/CG28</f>
        <v>0.8666666666666667</v>
      </c>
      <c r="CJ32" s="45"/>
      <c r="CK32"/>
      <c r="CL32"/>
      <c r="CM32"/>
      <c r="CN32" s="705"/>
      <c r="CO32" s="705"/>
      <c r="CP32" s="705"/>
      <c r="CQ32" s="51" t="s">
        <v>448</v>
      </c>
      <c r="CR32" s="32">
        <v>4</v>
      </c>
      <c r="CS32" s="43">
        <f>CR32/CR35</f>
        <v>0.4</v>
      </c>
      <c r="CT32" s="44"/>
      <c r="CU32" s="45"/>
      <c r="CV32" s="45"/>
      <c r="CW32"/>
      <c r="CX32"/>
      <c r="CY32" s="705"/>
    </row>
    <row r="33" spans="1:106" ht="15" customHeight="1">
      <c r="A33" s="973"/>
      <c r="B33" s="684">
        <v>31</v>
      </c>
      <c r="C33" s="448">
        <v>1834</v>
      </c>
      <c r="D33" s="127">
        <v>30201729</v>
      </c>
      <c r="E33" s="127" t="s">
        <v>529</v>
      </c>
      <c r="F33" s="127" t="s">
        <v>496</v>
      </c>
      <c r="G33" s="127" t="s">
        <v>507</v>
      </c>
      <c r="H33" s="127" t="s">
        <v>482</v>
      </c>
      <c r="I33" s="128">
        <v>45242.461805555555</v>
      </c>
      <c r="J33" s="127" t="s">
        <v>498</v>
      </c>
      <c r="K33" s="95" t="s">
        <v>0</v>
      </c>
      <c r="L33" s="685">
        <v>45242</v>
      </c>
      <c r="M33" s="686">
        <v>0.46180555555555558</v>
      </c>
      <c r="N33" s="687" t="s">
        <v>498</v>
      </c>
      <c r="O33" s="685">
        <v>45242</v>
      </c>
      <c r="P33" s="686">
        <v>0.46180555555555558</v>
      </c>
      <c r="Q33" s="685"/>
      <c r="R33" s="686"/>
      <c r="S33" s="687"/>
      <c r="T33" s="294">
        <v>45242</v>
      </c>
      <c r="U33" s="775">
        <v>0.46180555555555558</v>
      </c>
      <c r="V33" s="687" t="s">
        <v>498</v>
      </c>
      <c r="W33" s="688">
        <f t="shared" si="0"/>
        <v>0</v>
      </c>
      <c r="X33" s="689"/>
      <c r="Y33" s="686"/>
      <c r="Z33" s="687"/>
      <c r="AA33" s="691">
        <f t="shared" si="1"/>
        <v>-45242.461805555555</v>
      </c>
      <c r="AB33" s="689"/>
      <c r="AC33" s="690"/>
      <c r="AD33" s="687"/>
      <c r="AE33" s="691">
        <f t="shared" si="2"/>
        <v>0</v>
      </c>
      <c r="AF33" s="294"/>
      <c r="AG33" s="296"/>
      <c r="AH33" s="296"/>
      <c r="AI33" s="687"/>
      <c r="AJ33" s="691">
        <f t="shared" si="3"/>
        <v>-45242.461805555555</v>
      </c>
      <c r="AK33" s="294"/>
      <c r="AL33" s="296"/>
      <c r="AM33" s="296"/>
      <c r="AN33" s="691">
        <f t="shared" si="4"/>
        <v>-45242.461805555555</v>
      </c>
      <c r="AO33" s="294">
        <v>45242</v>
      </c>
      <c r="AP33" s="775">
        <v>0.51458333333333328</v>
      </c>
      <c r="AQ33" s="698">
        <f t="shared" si="6"/>
        <v>5.2777777775190771E-2</v>
      </c>
      <c r="AR33" s="294">
        <v>45242</v>
      </c>
      <c r="AS33" s="775">
        <v>0.51458333333333328</v>
      </c>
      <c r="AT33" s="300" t="s">
        <v>498</v>
      </c>
      <c r="AU33" s="14">
        <f t="shared" si="5"/>
        <v>5.2777777775190771E-2</v>
      </c>
      <c r="AV33" s="701"/>
      <c r="AW33" s="701"/>
      <c r="AX33" s="701" t="s">
        <v>9</v>
      </c>
      <c r="AY33" s="701" t="s">
        <v>11</v>
      </c>
      <c r="AZ33" s="896" t="s">
        <v>22</v>
      </c>
      <c r="BA33" s="897" t="s">
        <v>57</v>
      </c>
      <c r="BB33" s="898" t="s">
        <v>1953</v>
      </c>
      <c r="BC33" s="899" t="s">
        <v>1954</v>
      </c>
      <c r="BD33" s="19"/>
      <c r="BE33" s="703" t="s">
        <v>89</v>
      </c>
      <c r="BF33" s="703"/>
      <c r="BJ33" s="48" t="s">
        <v>449</v>
      </c>
      <c r="BK33" s="41">
        <v>10</v>
      </c>
      <c r="BL33" s="43">
        <f>BK33/BK34</f>
        <v>1</v>
      </c>
      <c r="BM33" s="52"/>
      <c r="BN33" s="45"/>
      <c r="BO33" s="45"/>
      <c r="BP33" s="45"/>
      <c r="BQ33" s="45"/>
      <c r="BR33" s="705"/>
      <c r="BS33" s="705"/>
      <c r="BT33" s="705"/>
      <c r="BU33" s="448">
        <v>1875</v>
      </c>
      <c r="BV33" s="127">
        <v>30298437</v>
      </c>
      <c r="BW33" s="127" t="s">
        <v>505</v>
      </c>
      <c r="BX33" s="127" t="s">
        <v>496</v>
      </c>
      <c r="BY33" s="127" t="s">
        <v>513</v>
      </c>
      <c r="BZ33" s="127" t="s">
        <v>1071</v>
      </c>
      <c r="CA33" s="128">
        <v>45252.560416666667</v>
      </c>
      <c r="CB33" s="127" t="s">
        <v>528</v>
      </c>
      <c r="CC33" s="95" t="s">
        <v>0</v>
      </c>
      <c r="CD33" s="705"/>
      <c r="CE33" s="705"/>
      <c r="CF33" s="44"/>
      <c r="CG33" s="44"/>
      <c r="CH33" s="44"/>
      <c r="CI33" s="44"/>
      <c r="CJ33" s="50"/>
      <c r="CK33"/>
      <c r="CL33"/>
      <c r="CM33"/>
      <c r="CN33" s="705"/>
      <c r="CO33" s="705"/>
      <c r="CP33" s="705"/>
      <c r="CQ33" s="48" t="s">
        <v>449</v>
      </c>
      <c r="CR33" s="41">
        <v>5</v>
      </c>
      <c r="CS33" s="43">
        <f>CR33/CR35</f>
        <v>0.5</v>
      </c>
      <c r="CT33" s="52"/>
      <c r="CU33" s="45"/>
      <c r="CV33" s="45"/>
      <c r="CW33"/>
      <c r="CX33"/>
      <c r="CY33" s="705"/>
    </row>
    <row r="34" spans="1:106" ht="15" customHeight="1">
      <c r="A34" s="973"/>
      <c r="B34" s="684">
        <v>32</v>
      </c>
      <c r="C34" s="448">
        <v>1835</v>
      </c>
      <c r="D34" s="127">
        <v>30295541</v>
      </c>
      <c r="E34" s="127" t="s">
        <v>529</v>
      </c>
      <c r="F34" s="127" t="s">
        <v>496</v>
      </c>
      <c r="G34" s="127" t="s">
        <v>507</v>
      </c>
      <c r="H34" s="127" t="s">
        <v>482</v>
      </c>
      <c r="I34" s="128">
        <v>45242.518055555556</v>
      </c>
      <c r="J34" s="127" t="s">
        <v>498</v>
      </c>
      <c r="K34" s="95" t="s">
        <v>0</v>
      </c>
      <c r="L34" s="685">
        <v>45242</v>
      </c>
      <c r="M34" s="686">
        <v>0.5180555555555556</v>
      </c>
      <c r="N34" s="687" t="s">
        <v>498</v>
      </c>
      <c r="O34" s="685">
        <v>45242</v>
      </c>
      <c r="P34" s="686">
        <v>0.5180555555555556</v>
      </c>
      <c r="Q34" s="685"/>
      <c r="R34" s="686"/>
      <c r="S34" s="687"/>
      <c r="T34" s="294">
        <v>45242</v>
      </c>
      <c r="U34" s="775">
        <v>0.52986111111111112</v>
      </c>
      <c r="V34" s="300" t="s">
        <v>498</v>
      </c>
      <c r="W34" s="688">
        <f t="shared" si="0"/>
        <v>1.1805555557657499E-2</v>
      </c>
      <c r="X34" s="689"/>
      <c r="Y34" s="686"/>
      <c r="Z34" s="687"/>
      <c r="AA34" s="691">
        <f t="shared" si="1"/>
        <v>-45242.529861111114</v>
      </c>
      <c r="AB34" s="689"/>
      <c r="AC34" s="690"/>
      <c r="AD34" s="687"/>
      <c r="AE34" s="691">
        <f t="shared" si="2"/>
        <v>0</v>
      </c>
      <c r="AF34" s="294"/>
      <c r="AG34" s="296"/>
      <c r="AH34" s="296"/>
      <c r="AI34" s="687"/>
      <c r="AJ34" s="691">
        <f t="shared" si="3"/>
        <v>-45242.529861111114</v>
      </c>
      <c r="AK34" s="294"/>
      <c r="AL34" s="296"/>
      <c r="AM34" s="296"/>
      <c r="AN34" s="691">
        <f t="shared" si="4"/>
        <v>-45242.529861111114</v>
      </c>
      <c r="AO34" s="294">
        <v>45242</v>
      </c>
      <c r="AP34" s="775">
        <v>0.53749999999999998</v>
      </c>
      <c r="AQ34" s="698">
        <f>(AP34+AO34)-(U34+T34)</f>
        <v>7.6388888846850023E-3</v>
      </c>
      <c r="AR34" s="294">
        <v>45242</v>
      </c>
      <c r="AS34" s="775">
        <v>0.54652777777777783</v>
      </c>
      <c r="AT34" s="300" t="s">
        <v>498</v>
      </c>
      <c r="AU34" s="14">
        <f t="shared" si="5"/>
        <v>1.6666666662786156E-2</v>
      </c>
      <c r="AV34" s="701"/>
      <c r="AW34" s="701"/>
      <c r="AX34" s="701" t="s">
        <v>9</v>
      </c>
      <c r="AY34" s="701" t="s">
        <v>11</v>
      </c>
      <c r="AZ34" s="896" t="s">
        <v>22</v>
      </c>
      <c r="BA34" s="897" t="s">
        <v>57</v>
      </c>
      <c r="BB34" s="898" t="s">
        <v>1955</v>
      </c>
      <c r="BC34" s="899" t="s">
        <v>1956</v>
      </c>
      <c r="BD34" s="19"/>
      <c r="BE34" s="703" t="s">
        <v>89</v>
      </c>
      <c r="BF34" s="703"/>
      <c r="BJ34" s="54" t="s">
        <v>444</v>
      </c>
      <c r="BK34" s="55">
        <f>BK32+BK33</f>
        <v>10</v>
      </c>
      <c r="BL34" s="56">
        <f>SUM(BL32:BL33)</f>
        <v>1</v>
      </c>
      <c r="BM34" s="52"/>
      <c r="BN34" s="45"/>
      <c r="BO34" s="45"/>
      <c r="BP34" s="45"/>
      <c r="BQ34" s="45"/>
      <c r="BR34" s="705"/>
      <c r="BS34" s="705"/>
      <c r="BT34" s="705"/>
      <c r="BU34" s="444">
        <v>1877</v>
      </c>
      <c r="BV34" s="127">
        <v>30300545</v>
      </c>
      <c r="BW34" s="127" t="s">
        <v>505</v>
      </c>
      <c r="BX34" s="127" t="s">
        <v>496</v>
      </c>
      <c r="BY34" s="127" t="s">
        <v>497</v>
      </c>
      <c r="BZ34" s="127" t="s">
        <v>534</v>
      </c>
      <c r="CA34" s="128">
        <v>45252.834027777775</v>
      </c>
      <c r="CB34" s="127" t="s">
        <v>498</v>
      </c>
      <c r="CC34" s="95" t="s">
        <v>8</v>
      </c>
      <c r="CD34" s="705"/>
      <c r="CE34" s="705"/>
      <c r="CF34" s="51" t="s">
        <v>448</v>
      </c>
      <c r="CG34" s="32">
        <v>1</v>
      </c>
      <c r="CH34" s="43">
        <f>CG34/CG37</f>
        <v>6.6666666666666666E-2</v>
      </c>
      <c r="CI34" s="44"/>
      <c r="CJ34"/>
      <c r="CK34"/>
      <c r="CL34"/>
      <c r="CM34"/>
      <c r="CN34" s="705"/>
      <c r="CO34" s="705"/>
      <c r="CP34" s="705"/>
      <c r="CQ34" s="48" t="s">
        <v>450</v>
      </c>
      <c r="CR34" s="41">
        <v>1</v>
      </c>
      <c r="CS34" s="43">
        <f>CR34/CR35</f>
        <v>0.1</v>
      </c>
      <c r="CT34" s="52"/>
      <c r="CU34" s="45"/>
      <c r="CV34" s="45"/>
      <c r="CW34"/>
      <c r="CX34"/>
      <c r="CY34" s="705"/>
    </row>
    <row r="35" spans="1:106" ht="15" customHeight="1">
      <c r="A35" s="973"/>
      <c r="B35" s="708">
        <v>33</v>
      </c>
      <c r="C35" s="444">
        <v>1836</v>
      </c>
      <c r="D35" s="127">
        <v>30285524</v>
      </c>
      <c r="E35" s="127" t="s">
        <v>495</v>
      </c>
      <c r="F35" s="127" t="s">
        <v>496</v>
      </c>
      <c r="G35" s="127" t="s">
        <v>497</v>
      </c>
      <c r="H35" s="127" t="s">
        <v>516</v>
      </c>
      <c r="I35" s="128">
        <v>45242.771527777775</v>
      </c>
      <c r="J35" s="127" t="s">
        <v>528</v>
      </c>
      <c r="K35" s="95" t="s">
        <v>17</v>
      </c>
      <c r="L35" s="685">
        <v>45242</v>
      </c>
      <c r="M35" s="686">
        <v>0.76180555555555562</v>
      </c>
      <c r="N35" s="296" t="s">
        <v>528</v>
      </c>
      <c r="O35" s="685">
        <v>45242</v>
      </c>
      <c r="P35" s="686">
        <v>0.75902777777777775</v>
      </c>
      <c r="Q35" s="685">
        <v>45243</v>
      </c>
      <c r="R35" s="686">
        <v>0.5444444444444444</v>
      </c>
      <c r="S35" s="296" t="s">
        <v>528</v>
      </c>
      <c r="T35" s="294">
        <v>45244</v>
      </c>
      <c r="U35" s="775">
        <v>0.4375</v>
      </c>
      <c r="V35" s="296" t="s">
        <v>528</v>
      </c>
      <c r="W35" s="688">
        <f t="shared" si="0"/>
        <v>1.6784722222218988</v>
      </c>
      <c r="X35" s="689">
        <v>45244</v>
      </c>
      <c r="Y35" s="686">
        <v>0.48888888888888887</v>
      </c>
      <c r="Z35" s="296" t="s">
        <v>528</v>
      </c>
      <c r="AA35" s="691">
        <f t="shared" si="1"/>
        <v>5.1388888889050577E-2</v>
      </c>
      <c r="AB35" s="689"/>
      <c r="AC35" s="690"/>
      <c r="AD35" s="687"/>
      <c r="AE35" s="691">
        <f t="shared" si="2"/>
        <v>-45244.488888888889</v>
      </c>
      <c r="AF35" s="294"/>
      <c r="AG35" s="296"/>
      <c r="AH35" s="296"/>
      <c r="AI35" s="687"/>
      <c r="AJ35" s="691">
        <f t="shared" si="3"/>
        <v>-45244.4375</v>
      </c>
      <c r="AK35" s="294"/>
      <c r="AL35" s="296"/>
      <c r="AM35" s="296"/>
      <c r="AN35" s="691">
        <f t="shared" si="4"/>
        <v>-45244.4375</v>
      </c>
      <c r="AO35" s="294">
        <v>45244</v>
      </c>
      <c r="AP35" s="775">
        <v>0.54583333333333328</v>
      </c>
      <c r="AQ35" s="698">
        <f>(AP35+AO35)-(U35+T35)</f>
        <v>0.10833333332993789</v>
      </c>
      <c r="AR35" s="294">
        <v>45257</v>
      </c>
      <c r="AS35" s="775">
        <v>0.57708333333333328</v>
      </c>
      <c r="AT35" s="300" t="s">
        <v>498</v>
      </c>
      <c r="AU35" s="14">
        <f t="shared" si="5"/>
        <v>13.139583333329938</v>
      </c>
      <c r="AV35" s="701"/>
      <c r="AW35" s="701" t="s">
        <v>2183</v>
      </c>
      <c r="AX35" s="701" t="s">
        <v>9</v>
      </c>
      <c r="AY35" s="701" t="s">
        <v>11</v>
      </c>
      <c r="AZ35" s="896" t="s">
        <v>31</v>
      </c>
      <c r="BA35" s="897" t="s">
        <v>70</v>
      </c>
      <c r="BB35" s="898" t="s">
        <v>1957</v>
      </c>
      <c r="BC35" s="899" t="s">
        <v>1958</v>
      </c>
      <c r="BD35" s="19"/>
      <c r="BE35" s="703" t="s">
        <v>89</v>
      </c>
      <c r="BF35" s="703"/>
      <c r="BJ35" s="48" t="s">
        <v>451</v>
      </c>
      <c r="BK35" s="41">
        <v>12</v>
      </c>
      <c r="BL35" s="57">
        <f>BK35/BK37</f>
        <v>0.92307692307692313</v>
      </c>
      <c r="BM35" s="46"/>
      <c r="BN35" s="45"/>
      <c r="BO35" s="45"/>
      <c r="BP35" s="45"/>
      <c r="BQ35" s="45"/>
      <c r="BR35" s="705"/>
      <c r="BS35" s="705"/>
      <c r="BT35" s="705"/>
      <c r="BU35" s="448">
        <v>1886</v>
      </c>
      <c r="BV35" s="127">
        <v>52507</v>
      </c>
      <c r="BW35" s="127" t="s">
        <v>505</v>
      </c>
      <c r="BX35" s="127" t="s">
        <v>496</v>
      </c>
      <c r="BY35" s="127" t="s">
        <v>507</v>
      </c>
      <c r="BZ35" s="127" t="s">
        <v>486</v>
      </c>
      <c r="CA35" s="128">
        <v>45255.604861111111</v>
      </c>
      <c r="CB35" s="127" t="s">
        <v>528</v>
      </c>
      <c r="CC35" s="95" t="s">
        <v>0</v>
      </c>
      <c r="CD35" s="705"/>
      <c r="CE35" s="705"/>
      <c r="CF35" s="48" t="s">
        <v>449</v>
      </c>
      <c r="CG35" s="41">
        <v>13</v>
      </c>
      <c r="CH35" s="43">
        <f>CG35/CG37</f>
        <v>0.8666666666666667</v>
      </c>
      <c r="CI35" s="52"/>
      <c r="CJ35"/>
      <c r="CK35"/>
      <c r="CL35"/>
      <c r="CM35"/>
      <c r="CN35" s="705"/>
      <c r="CO35" s="705"/>
      <c r="CP35" s="705"/>
      <c r="CQ35" s="54" t="s">
        <v>444</v>
      </c>
      <c r="CR35" s="55">
        <f>CR32+CR33+CR34</f>
        <v>10</v>
      </c>
      <c r="CS35" s="56">
        <f>SUM(CS32:CS34)</f>
        <v>1</v>
      </c>
      <c r="CT35" s="46"/>
      <c r="CU35" s="45"/>
      <c r="CV35" s="45"/>
      <c r="CW35"/>
      <c r="CX35"/>
      <c r="CY35" s="705"/>
    </row>
    <row r="36" spans="1:106" ht="15" customHeight="1">
      <c r="A36" s="973"/>
      <c r="B36" s="684">
        <v>34</v>
      </c>
      <c r="C36" s="423">
        <v>1838</v>
      </c>
      <c r="D36" s="127">
        <v>30280441</v>
      </c>
      <c r="E36" s="127" t="s">
        <v>505</v>
      </c>
      <c r="F36" s="127" t="s">
        <v>496</v>
      </c>
      <c r="G36" s="127" t="s">
        <v>497</v>
      </c>
      <c r="H36" s="127" t="s">
        <v>476</v>
      </c>
      <c r="I36" s="128">
        <v>45242.829861111109</v>
      </c>
      <c r="J36" s="127" t="s">
        <v>528</v>
      </c>
      <c r="K36" s="95" t="s">
        <v>0</v>
      </c>
      <c r="L36" s="685">
        <v>45242</v>
      </c>
      <c r="M36" s="686">
        <v>0.81944444444444453</v>
      </c>
      <c r="N36" s="296" t="s">
        <v>528</v>
      </c>
      <c r="O36" s="685">
        <v>45242</v>
      </c>
      <c r="P36" s="686">
        <v>0.81944444444444453</v>
      </c>
      <c r="Q36" s="685"/>
      <c r="R36" s="686"/>
      <c r="S36" s="687"/>
      <c r="T36" s="294">
        <v>45242</v>
      </c>
      <c r="U36" s="775">
        <v>0.82986111111111116</v>
      </c>
      <c r="V36" s="296" t="s">
        <v>528</v>
      </c>
      <c r="W36" s="688">
        <f t="shared" si="0"/>
        <v>1.0416666664241347E-2</v>
      </c>
      <c r="X36" s="689"/>
      <c r="Y36" s="686"/>
      <c r="Z36" s="687"/>
      <c r="AA36" s="691">
        <f t="shared" si="1"/>
        <v>-45242.829861111109</v>
      </c>
      <c r="AB36" s="689"/>
      <c r="AC36" s="690"/>
      <c r="AD36" s="687"/>
      <c r="AE36" s="691">
        <f t="shared" si="2"/>
        <v>0</v>
      </c>
      <c r="AF36" s="294"/>
      <c r="AG36" s="296"/>
      <c r="AH36" s="296"/>
      <c r="AI36" s="687"/>
      <c r="AJ36" s="691">
        <f t="shared" si="3"/>
        <v>-45242.829861111109</v>
      </c>
      <c r="AK36" s="294"/>
      <c r="AL36" s="296"/>
      <c r="AM36" s="296"/>
      <c r="AN36" s="691">
        <f t="shared" si="4"/>
        <v>-45242.829861111109</v>
      </c>
      <c r="AO36" s="294">
        <v>45242</v>
      </c>
      <c r="AP36" s="775">
        <v>0.83750000000000002</v>
      </c>
      <c r="AQ36" s="698">
        <f>(AP36+AO36)-(U36+T36)</f>
        <v>7.6388888919609599E-3</v>
      </c>
      <c r="AR36" s="294">
        <v>45243</v>
      </c>
      <c r="AS36" s="775">
        <v>0.65833333333333333</v>
      </c>
      <c r="AT36" s="296" t="s">
        <v>528</v>
      </c>
      <c r="AU36" s="14">
        <f t="shared" si="5"/>
        <v>0.82847222222335404</v>
      </c>
      <c r="AV36" s="701"/>
      <c r="AW36" s="701" t="s">
        <v>2184</v>
      </c>
      <c r="AX36" s="701" t="s">
        <v>27</v>
      </c>
      <c r="AY36" s="701" t="s">
        <v>35</v>
      </c>
      <c r="AZ36" s="896" t="s">
        <v>102</v>
      </c>
      <c r="BA36" s="897" t="s">
        <v>350</v>
      </c>
      <c r="BB36" s="898" t="s">
        <v>1959</v>
      </c>
      <c r="BC36" s="899" t="s">
        <v>1960</v>
      </c>
      <c r="BD36" s="19"/>
      <c r="BE36" s="703" t="s">
        <v>89</v>
      </c>
      <c r="BF36" s="703"/>
      <c r="BJ36" s="48" t="s">
        <v>452</v>
      </c>
      <c r="BK36" s="41">
        <v>1</v>
      </c>
      <c r="BL36" s="57">
        <f>BK36/BK37</f>
        <v>7.6923076923076927E-2</v>
      </c>
      <c r="BM36" s="46"/>
      <c r="BN36" s="45"/>
      <c r="BO36" s="45"/>
      <c r="BP36" s="45"/>
      <c r="BQ36" s="45"/>
      <c r="BR36" s="705"/>
      <c r="BS36" s="705"/>
      <c r="BT36" s="705"/>
      <c r="BU36" s="423">
        <v>1893</v>
      </c>
      <c r="BV36" s="127">
        <v>30301469</v>
      </c>
      <c r="BW36" s="127" t="s">
        <v>505</v>
      </c>
      <c r="BX36" s="127" t="s">
        <v>496</v>
      </c>
      <c r="BY36" s="127" t="s">
        <v>507</v>
      </c>
      <c r="BZ36" s="127" t="s">
        <v>483</v>
      </c>
      <c r="CA36" s="128">
        <v>45257.613194444442</v>
      </c>
      <c r="CB36" s="127" t="s">
        <v>498</v>
      </c>
      <c r="CC36" s="95" t="s">
        <v>0</v>
      </c>
      <c r="CD36" s="705"/>
      <c r="CE36" s="705"/>
      <c r="CF36" s="48" t="s">
        <v>450</v>
      </c>
      <c r="CG36" s="41">
        <v>1</v>
      </c>
      <c r="CH36" s="43">
        <f>CG36/CG37</f>
        <v>6.6666666666666666E-2</v>
      </c>
      <c r="CI36" s="52"/>
      <c r="CJ36"/>
      <c r="CK36"/>
      <c r="CL36"/>
      <c r="CM36"/>
      <c r="CN36" s="705"/>
      <c r="CO36" s="705"/>
      <c r="CP36" s="705"/>
      <c r="CQ36" s="48" t="s">
        <v>451</v>
      </c>
      <c r="CR36" s="41">
        <v>7</v>
      </c>
      <c r="CS36" s="57">
        <f>CR36/CR38</f>
        <v>0.7</v>
      </c>
      <c r="CT36" s="46"/>
      <c r="CU36" s="45"/>
      <c r="CV36" s="45"/>
      <c r="CW36"/>
      <c r="CX36"/>
      <c r="CY36" s="705"/>
      <c r="CZ36"/>
      <c r="DA36"/>
    </row>
    <row r="37" spans="1:106" ht="15" customHeight="1">
      <c r="A37" s="973"/>
      <c r="B37" s="708">
        <v>35</v>
      </c>
      <c r="C37" s="444">
        <v>1839</v>
      </c>
      <c r="D37" s="127">
        <v>30272284</v>
      </c>
      <c r="E37" s="127" t="s">
        <v>529</v>
      </c>
      <c r="F37" s="127" t="s">
        <v>496</v>
      </c>
      <c r="G37" s="127" t="s">
        <v>507</v>
      </c>
      <c r="H37" s="127" t="s">
        <v>482</v>
      </c>
      <c r="I37" s="128">
        <v>45242.839583333334</v>
      </c>
      <c r="J37" s="127" t="s">
        <v>528</v>
      </c>
      <c r="K37" s="95" t="s">
        <v>5</v>
      </c>
      <c r="L37" s="685">
        <v>45242</v>
      </c>
      <c r="M37" s="686">
        <v>0.83958333333333324</v>
      </c>
      <c r="N37" s="296" t="s">
        <v>528</v>
      </c>
      <c r="O37" s="685">
        <v>45242</v>
      </c>
      <c r="P37" s="686">
        <v>0.83958333333333324</v>
      </c>
      <c r="Q37" s="685"/>
      <c r="R37" s="686"/>
      <c r="S37" s="687"/>
      <c r="T37" s="294">
        <v>45243</v>
      </c>
      <c r="U37" s="775">
        <v>0.84236111111111101</v>
      </c>
      <c r="V37" s="296" t="s">
        <v>528</v>
      </c>
      <c r="W37" s="688">
        <f t="shared" si="0"/>
        <v>1.0027777777795563</v>
      </c>
      <c r="X37" s="689"/>
      <c r="Y37" s="686"/>
      <c r="Z37" s="687"/>
      <c r="AA37" s="691">
        <f t="shared" si="1"/>
        <v>-45243.842361111114</v>
      </c>
      <c r="AB37" s="689"/>
      <c r="AC37" s="690"/>
      <c r="AD37" s="687"/>
      <c r="AE37" s="691">
        <f t="shared" si="2"/>
        <v>0</v>
      </c>
      <c r="AF37" s="294"/>
      <c r="AG37" s="296"/>
      <c r="AH37" s="296"/>
      <c r="AI37" s="687"/>
      <c r="AJ37" s="691">
        <f t="shared" si="3"/>
        <v>-45243.842361111114</v>
      </c>
      <c r="AK37" s="294"/>
      <c r="AL37" s="296"/>
      <c r="AM37" s="296"/>
      <c r="AN37" s="691">
        <f t="shared" si="4"/>
        <v>-45243.842361111114</v>
      </c>
      <c r="AO37" s="294">
        <v>45244</v>
      </c>
      <c r="AP37" s="775">
        <v>0.46527777777777773</v>
      </c>
      <c r="AQ37" s="698">
        <f t="shared" si="6"/>
        <v>0.62291666666715173</v>
      </c>
      <c r="AR37" s="294">
        <v>45244</v>
      </c>
      <c r="AS37" s="775">
        <v>0.46527777777777773</v>
      </c>
      <c r="AT37" s="296" t="s">
        <v>528</v>
      </c>
      <c r="AU37" s="14">
        <f t="shared" si="5"/>
        <v>0.62291666666715173</v>
      </c>
      <c r="AV37" s="701"/>
      <c r="AW37" s="701"/>
      <c r="AX37" s="701" t="s">
        <v>9</v>
      </c>
      <c r="AY37" s="701" t="s">
        <v>11</v>
      </c>
      <c r="AZ37" s="896" t="s">
        <v>22</v>
      </c>
      <c r="BA37" s="897" t="s">
        <v>57</v>
      </c>
      <c r="BB37" s="898" t="s">
        <v>1961</v>
      </c>
      <c r="BC37" s="899" t="s">
        <v>1962</v>
      </c>
      <c r="BD37" s="19"/>
      <c r="BE37" s="703" t="s">
        <v>89</v>
      </c>
      <c r="BF37" s="703"/>
      <c r="BJ37" s="54" t="s">
        <v>444</v>
      </c>
      <c r="BK37" s="55">
        <f>BK35+BK36+BJ68</f>
        <v>13</v>
      </c>
      <c r="BL37" s="56">
        <f>BL35+BL36+BK68</f>
        <v>1</v>
      </c>
      <c r="BM37" s="46"/>
      <c r="BN37" s="45"/>
      <c r="BO37" s="45"/>
      <c r="BP37" s="45"/>
      <c r="BQ37" s="45"/>
      <c r="BR37" s="705"/>
      <c r="BS37" s="705"/>
      <c r="BT37" s="705"/>
      <c r="BU37" s="444">
        <v>1894</v>
      </c>
      <c r="BV37" s="127">
        <v>30197146</v>
      </c>
      <c r="BW37" s="127" t="s">
        <v>505</v>
      </c>
      <c r="BX37" s="127" t="s">
        <v>496</v>
      </c>
      <c r="BY37" s="127" t="s">
        <v>507</v>
      </c>
      <c r="BZ37" s="127" t="s">
        <v>481</v>
      </c>
      <c r="CA37" s="128">
        <v>45257.638888888891</v>
      </c>
      <c r="CB37" s="127" t="s">
        <v>498</v>
      </c>
      <c r="CC37" s="95" t="s">
        <v>5</v>
      </c>
      <c r="CD37" s="705"/>
      <c r="CE37" s="705"/>
      <c r="CF37" s="54" t="s">
        <v>444</v>
      </c>
      <c r="CG37" s="55">
        <f>CG34+CG35+CG36</f>
        <v>15</v>
      </c>
      <c r="CH37" s="56">
        <f>SUM(CH34:CH36)</f>
        <v>1</v>
      </c>
      <c r="CI37" s="46"/>
      <c r="CJ37"/>
      <c r="CK37"/>
      <c r="CL37"/>
      <c r="CM37"/>
      <c r="CN37" s="705"/>
      <c r="CO37" s="705"/>
      <c r="CP37" s="705"/>
      <c r="CQ37" s="48" t="s">
        <v>452</v>
      </c>
      <c r="CR37" s="41">
        <v>3</v>
      </c>
      <c r="CS37" s="57">
        <f>CR37/CR38</f>
        <v>0.3</v>
      </c>
      <c r="CT37" s="46"/>
      <c r="CU37" s="45"/>
      <c r="CV37" s="45"/>
      <c r="CW37"/>
      <c r="CX37"/>
      <c r="CY37" s="705"/>
    </row>
    <row r="38" spans="1:106" ht="15" customHeight="1">
      <c r="A38" s="973"/>
      <c r="B38" s="684">
        <v>36</v>
      </c>
      <c r="C38" s="444">
        <v>1840</v>
      </c>
      <c r="D38" s="127">
        <v>30165259</v>
      </c>
      <c r="E38" s="127" t="s">
        <v>529</v>
      </c>
      <c r="F38" s="127" t="s">
        <v>506</v>
      </c>
      <c r="G38" s="127" t="s">
        <v>507</v>
      </c>
      <c r="H38" s="127" t="s">
        <v>487</v>
      </c>
      <c r="I38" s="128">
        <v>45243.507638888892</v>
      </c>
      <c r="J38" s="127" t="s">
        <v>528</v>
      </c>
      <c r="K38" s="95" t="s">
        <v>17</v>
      </c>
      <c r="L38" s="685">
        <v>45243</v>
      </c>
      <c r="M38" s="686">
        <v>0.50763888888888886</v>
      </c>
      <c r="N38" s="296" t="s">
        <v>528</v>
      </c>
      <c r="O38" s="685">
        <v>45243</v>
      </c>
      <c r="P38" s="686">
        <v>0.50763888888888886</v>
      </c>
      <c r="Q38" s="685"/>
      <c r="R38" s="686"/>
      <c r="S38" s="687"/>
      <c r="T38" s="294">
        <v>45243</v>
      </c>
      <c r="U38" s="775">
        <v>0.51597222222222217</v>
      </c>
      <c r="V38" s="296" t="s">
        <v>528</v>
      </c>
      <c r="W38" s="688">
        <f t="shared" si="0"/>
        <v>8.333333331393078E-3</v>
      </c>
      <c r="X38" s="689">
        <v>45244</v>
      </c>
      <c r="Y38" s="686">
        <v>0.46666666666666662</v>
      </c>
      <c r="Z38" s="296" t="s">
        <v>528</v>
      </c>
      <c r="AA38" s="691">
        <f t="shared" si="1"/>
        <v>0.95069444444379769</v>
      </c>
      <c r="AB38" s="689">
        <v>45244</v>
      </c>
      <c r="AC38" s="690">
        <v>0.77638888888888891</v>
      </c>
      <c r="AD38" s="687" t="s">
        <v>498</v>
      </c>
      <c r="AE38" s="691">
        <f t="shared" si="2"/>
        <v>0.30972222222044365</v>
      </c>
      <c r="AF38" s="294"/>
      <c r="AG38" s="296"/>
      <c r="AH38" s="296"/>
      <c r="AI38" s="687"/>
      <c r="AJ38" s="691">
        <f t="shared" si="3"/>
        <v>-45243.515972222223</v>
      </c>
      <c r="AK38" s="294"/>
      <c r="AL38" s="296"/>
      <c r="AM38" s="296"/>
      <c r="AN38" s="691">
        <f t="shared" si="4"/>
        <v>-45243.515972222223</v>
      </c>
      <c r="AO38" s="294">
        <v>45245</v>
      </c>
      <c r="AP38" s="775">
        <v>0.58958333333333335</v>
      </c>
      <c r="AQ38" s="698">
        <f t="shared" si="6"/>
        <v>2.0736111111109494</v>
      </c>
      <c r="AR38" s="294">
        <v>45244</v>
      </c>
      <c r="AS38" s="775">
        <v>0.46527777777777773</v>
      </c>
      <c r="AT38" s="296" t="s">
        <v>528</v>
      </c>
      <c r="AU38" s="14">
        <f t="shared" si="5"/>
        <v>0.9493055555576575</v>
      </c>
      <c r="AV38" s="701"/>
      <c r="AW38" s="701"/>
      <c r="AX38" s="701" t="s">
        <v>27</v>
      </c>
      <c r="AY38" s="701" t="s">
        <v>29</v>
      </c>
      <c r="AZ38" s="896" t="s">
        <v>1926</v>
      </c>
      <c r="BA38" s="897" t="s">
        <v>274</v>
      </c>
      <c r="BB38" s="898" t="s">
        <v>1963</v>
      </c>
      <c r="BC38" s="899" t="s">
        <v>1964</v>
      </c>
      <c r="BD38" s="19"/>
      <c r="BE38" s="703" t="s">
        <v>89</v>
      </c>
      <c r="BF38" s="703"/>
      <c r="BM38" s="46"/>
      <c r="BN38" s="45"/>
      <c r="BO38" s="45"/>
      <c r="BP38" s="45"/>
      <c r="BQ38" s="45"/>
      <c r="BR38" s="705"/>
      <c r="BS38" s="705"/>
      <c r="BT38" s="705"/>
      <c r="BU38" s="448">
        <v>1900</v>
      </c>
      <c r="BV38" s="127">
        <v>30003962</v>
      </c>
      <c r="BW38" s="127" t="s">
        <v>505</v>
      </c>
      <c r="BX38" s="127" t="s">
        <v>496</v>
      </c>
      <c r="BY38" s="127" t="s">
        <v>513</v>
      </c>
      <c r="BZ38" s="127" t="s">
        <v>1071</v>
      </c>
      <c r="CA38" s="128">
        <v>45258.783333333333</v>
      </c>
      <c r="CB38" s="127" t="s">
        <v>498</v>
      </c>
      <c r="CC38" s="95" t="s">
        <v>0</v>
      </c>
      <c r="CD38" s="705"/>
      <c r="CE38" s="705"/>
      <c r="CF38" s="48" t="s">
        <v>451</v>
      </c>
      <c r="CG38" s="41">
        <v>9</v>
      </c>
      <c r="CH38" s="57">
        <f>CG38/CG41</f>
        <v>0.6</v>
      </c>
      <c r="CI38" s="46"/>
      <c r="CJ38"/>
      <c r="CK38"/>
      <c r="CL38"/>
      <c r="CM38"/>
      <c r="CN38" s="705"/>
      <c r="CO38" s="705"/>
      <c r="CP38" s="705"/>
      <c r="CQ38" s="410" t="s">
        <v>444</v>
      </c>
      <c r="CR38" s="410">
        <f>CR36+CR37+CR39</f>
        <v>10</v>
      </c>
      <c r="CS38" s="411">
        <f>CS36+CS37+CS39</f>
        <v>1</v>
      </c>
      <c r="CT38" s="46"/>
      <c r="CU38" s="45"/>
      <c r="CV38" s="45"/>
      <c r="CW38"/>
      <c r="CX38"/>
      <c r="CY38" s="705"/>
      <c r="CZ38"/>
      <c r="DA38"/>
      <c r="DB38"/>
    </row>
    <row r="39" spans="1:106" ht="15" customHeight="1">
      <c r="A39" s="973"/>
      <c r="B39" s="684">
        <v>37</v>
      </c>
      <c r="C39" s="423">
        <v>1841</v>
      </c>
      <c r="D39" s="127">
        <v>30240807</v>
      </c>
      <c r="E39" s="127" t="s">
        <v>505</v>
      </c>
      <c r="F39" s="127" t="s">
        <v>496</v>
      </c>
      <c r="G39" s="127" t="s">
        <v>497</v>
      </c>
      <c r="H39" s="127" t="s">
        <v>476</v>
      </c>
      <c r="I39" s="128">
        <v>45243.51666666667</v>
      </c>
      <c r="J39" s="127" t="s">
        <v>528</v>
      </c>
      <c r="K39" s="95" t="s">
        <v>0</v>
      </c>
      <c r="L39" s="685">
        <v>45243</v>
      </c>
      <c r="M39" s="686">
        <v>0.51666666666666672</v>
      </c>
      <c r="N39" s="296" t="s">
        <v>528</v>
      </c>
      <c r="O39" s="685">
        <v>45243</v>
      </c>
      <c r="P39" s="686">
        <v>0.51666666666666672</v>
      </c>
      <c r="Q39" s="685"/>
      <c r="R39" s="686"/>
      <c r="S39" s="687"/>
      <c r="T39" s="294">
        <v>45243</v>
      </c>
      <c r="U39" s="775">
        <v>0.54583333333333328</v>
      </c>
      <c r="V39" s="296" t="s">
        <v>528</v>
      </c>
      <c r="W39" s="688">
        <f t="shared" si="0"/>
        <v>2.9166666659875773E-2</v>
      </c>
      <c r="X39" s="689"/>
      <c r="Y39" s="686"/>
      <c r="Z39" s="687"/>
      <c r="AA39" s="691">
        <f t="shared" si="1"/>
        <v>-45243.54583333333</v>
      </c>
      <c r="AB39" s="689"/>
      <c r="AC39" s="690"/>
      <c r="AD39" s="687"/>
      <c r="AE39" s="691">
        <f t="shared" si="2"/>
        <v>0</v>
      </c>
      <c r="AF39" s="294"/>
      <c r="AG39" s="296"/>
      <c r="AH39" s="296"/>
      <c r="AI39" s="687"/>
      <c r="AJ39" s="691">
        <f t="shared" si="3"/>
        <v>-45243.54583333333</v>
      </c>
      <c r="AK39" s="294"/>
      <c r="AL39" s="296"/>
      <c r="AM39" s="296"/>
      <c r="AN39" s="691">
        <f t="shared" si="4"/>
        <v>-45243.54583333333</v>
      </c>
      <c r="AO39" s="294">
        <v>45243</v>
      </c>
      <c r="AP39" s="775">
        <v>0.55763888888888891</v>
      </c>
      <c r="AQ39" s="698">
        <f t="shared" si="6"/>
        <v>1.1805555557657499E-2</v>
      </c>
      <c r="AR39" s="294">
        <v>45250</v>
      </c>
      <c r="AS39" s="775">
        <v>0.4201388888888889</v>
      </c>
      <c r="AT39" s="296" t="s">
        <v>528</v>
      </c>
      <c r="AU39" s="14">
        <f t="shared" si="5"/>
        <v>6.8743055555605679</v>
      </c>
      <c r="AV39" s="701"/>
      <c r="AW39" s="701"/>
      <c r="AX39" s="701" t="s">
        <v>27</v>
      </c>
      <c r="AY39" s="701" t="s">
        <v>35</v>
      </c>
      <c r="AZ39" s="896" t="s">
        <v>102</v>
      </c>
      <c r="BA39" s="897" t="s">
        <v>350</v>
      </c>
      <c r="BB39" s="898" t="s">
        <v>1965</v>
      </c>
      <c r="BC39" s="899" t="s">
        <v>1960</v>
      </c>
      <c r="BD39" s="19"/>
      <c r="BE39" s="703" t="s">
        <v>89</v>
      </c>
      <c r="BF39" s="703"/>
      <c r="BN39" s="45"/>
      <c r="BO39" s="45"/>
      <c r="BP39" s="45"/>
      <c r="BQ39" s="45"/>
      <c r="BR39" s="705"/>
      <c r="BS39" s="705"/>
      <c r="BT39" s="705"/>
      <c r="BU39" s="444">
        <v>1902</v>
      </c>
      <c r="BV39" s="127">
        <v>30302380</v>
      </c>
      <c r="BW39" s="127" t="s">
        <v>505</v>
      </c>
      <c r="BX39" s="127" t="s">
        <v>496</v>
      </c>
      <c r="BY39" s="127" t="s">
        <v>507</v>
      </c>
      <c r="BZ39" s="127" t="s">
        <v>486</v>
      </c>
      <c r="CA39" s="128">
        <v>45258.880555555559</v>
      </c>
      <c r="CB39" s="127" t="s">
        <v>498</v>
      </c>
      <c r="CC39" s="95" t="s">
        <v>5</v>
      </c>
      <c r="CD39" s="705"/>
      <c r="CE39" s="705"/>
      <c r="CF39" s="48" t="s">
        <v>452</v>
      </c>
      <c r="CG39" s="41">
        <v>4</v>
      </c>
      <c r="CH39" s="57">
        <f>CG39/CG41</f>
        <v>0.26666666666666666</v>
      </c>
      <c r="CI39" s="46"/>
      <c r="CJ39"/>
      <c r="CK39"/>
      <c r="CL39"/>
      <c r="CM39"/>
      <c r="CN39" s="705"/>
      <c r="CO39" s="705"/>
      <c r="CP39" s="705"/>
      <c r="CQ39" s="46"/>
      <c r="CR39" s="46"/>
      <c r="CS39" s="59"/>
      <c r="CT39" s="705"/>
      <c r="CU39" s="705"/>
      <c r="CV39" s="705"/>
      <c r="CW39"/>
      <c r="CX39"/>
      <c r="CY39" s="705"/>
      <c r="CZ39"/>
      <c r="DA39"/>
      <c r="DB39"/>
    </row>
    <row r="40" spans="1:106" ht="15" customHeight="1">
      <c r="A40" s="973"/>
      <c r="B40" s="684">
        <v>38</v>
      </c>
      <c r="C40" s="444">
        <v>1837</v>
      </c>
      <c r="D40" s="127">
        <v>30165968</v>
      </c>
      <c r="E40" s="127" t="s">
        <v>495</v>
      </c>
      <c r="F40" s="127" t="s">
        <v>502</v>
      </c>
      <c r="G40" s="127" t="s">
        <v>497</v>
      </c>
      <c r="H40" s="127" t="s">
        <v>503</v>
      </c>
      <c r="I40" s="128">
        <v>45243.625694444447</v>
      </c>
      <c r="J40" s="127" t="s">
        <v>528</v>
      </c>
      <c r="K40" s="95" t="s">
        <v>17</v>
      </c>
      <c r="L40" s="685">
        <v>45242</v>
      </c>
      <c r="M40" s="686">
        <v>0.81666666666666676</v>
      </c>
      <c r="N40" s="296" t="s">
        <v>528</v>
      </c>
      <c r="O40" s="685">
        <v>45243</v>
      </c>
      <c r="P40" s="686">
        <v>0.62569444444444444</v>
      </c>
      <c r="Q40" s="685">
        <v>45249</v>
      </c>
      <c r="R40" s="686">
        <v>0.47083333333333338</v>
      </c>
      <c r="S40" s="300" t="s">
        <v>498</v>
      </c>
      <c r="T40" s="294">
        <v>45249</v>
      </c>
      <c r="U40" s="775">
        <v>0.4770833333333333</v>
      </c>
      <c r="V40" s="296" t="s">
        <v>528</v>
      </c>
      <c r="W40" s="688">
        <f>(U40+T40)-(P40+O40)</f>
        <v>5.851388888884685</v>
      </c>
      <c r="X40" s="689"/>
      <c r="Y40" s="686"/>
      <c r="Z40" s="687"/>
      <c r="AA40" s="691">
        <f t="shared" si="1"/>
        <v>-45249.477083333331</v>
      </c>
      <c r="AB40" s="689"/>
      <c r="AC40" s="690"/>
      <c r="AD40" s="687"/>
      <c r="AE40" s="691">
        <f t="shared" si="2"/>
        <v>0</v>
      </c>
      <c r="AF40" s="294"/>
      <c r="AG40" s="296"/>
      <c r="AH40" s="296"/>
      <c r="AI40" s="687"/>
      <c r="AJ40" s="691">
        <f t="shared" si="3"/>
        <v>-45249.477083333331</v>
      </c>
      <c r="AK40" s="294"/>
      <c r="AL40" s="296"/>
      <c r="AM40" s="296"/>
      <c r="AN40" s="691">
        <f t="shared" si="4"/>
        <v>-45249.477083333331</v>
      </c>
      <c r="AO40" s="294">
        <v>45250</v>
      </c>
      <c r="AP40" s="775">
        <v>0.94027777777777777</v>
      </c>
      <c r="AQ40" s="698">
        <f t="shared" si="6"/>
        <v>1.4631944444481633</v>
      </c>
      <c r="AR40" s="294">
        <v>45244</v>
      </c>
      <c r="AS40" s="775">
        <v>0.46736111111111112</v>
      </c>
      <c r="AT40" s="296" t="s">
        <v>528</v>
      </c>
      <c r="AU40" s="14">
        <f t="shared" si="5"/>
        <v>-5.0097222222175333</v>
      </c>
      <c r="AV40" s="701"/>
      <c r="AW40" s="701"/>
      <c r="AX40" s="701" t="s">
        <v>9</v>
      </c>
      <c r="AY40" s="701" t="s">
        <v>11</v>
      </c>
      <c r="AZ40" s="896" t="s">
        <v>31</v>
      </c>
      <c r="BA40" s="897" t="s">
        <v>70</v>
      </c>
      <c r="BB40" s="898" t="s">
        <v>1966</v>
      </c>
      <c r="BC40" s="899" t="s">
        <v>1967</v>
      </c>
      <c r="BD40" s="19"/>
      <c r="BE40" s="703" t="s">
        <v>89</v>
      </c>
      <c r="BF40" s="703"/>
      <c r="BJ40" s="705"/>
      <c r="BK40" s="705"/>
      <c r="BL40" s="705"/>
      <c r="BM40" s="705"/>
      <c r="BN40" s="705"/>
      <c r="BO40" s="705"/>
      <c r="BP40" s="705"/>
      <c r="BQ40" s="705"/>
      <c r="BR40" s="705"/>
      <c r="BS40" s="705"/>
      <c r="BT40" s="705"/>
      <c r="BU40" s="444">
        <v>1905</v>
      </c>
      <c r="BV40" s="127">
        <v>30259687</v>
      </c>
      <c r="BW40" s="127" t="s">
        <v>505</v>
      </c>
      <c r="BX40" s="127" t="s">
        <v>496</v>
      </c>
      <c r="BY40" s="127" t="s">
        <v>497</v>
      </c>
      <c r="BZ40" s="127" t="s">
        <v>531</v>
      </c>
      <c r="CA40" s="128">
        <v>45259.552777777775</v>
      </c>
      <c r="CB40" s="127" t="s">
        <v>528</v>
      </c>
      <c r="CC40" s="95" t="s">
        <v>17</v>
      </c>
      <c r="CD40" s="705"/>
      <c r="CE40" s="705"/>
      <c r="CF40" s="48" t="s">
        <v>454</v>
      </c>
      <c r="CG40" s="41">
        <v>2</v>
      </c>
      <c r="CH40" s="57">
        <f>CG40/CG41</f>
        <v>0.13333333333333333</v>
      </c>
      <c r="CI40" s="46"/>
      <c r="CJ40"/>
      <c r="CK40"/>
      <c r="CL40"/>
      <c r="CM40"/>
      <c r="CN40" s="705"/>
      <c r="CO40" s="705"/>
      <c r="CP40" s="705"/>
      <c r="CT40" s="705"/>
      <c r="CU40" s="705"/>
      <c r="CV40" s="705"/>
      <c r="CW40"/>
      <c r="CX40"/>
      <c r="CY40" s="705"/>
      <c r="CZ40"/>
      <c r="DA40"/>
      <c r="DB40"/>
    </row>
    <row r="41" spans="1:106" ht="15" customHeight="1">
      <c r="A41" s="973"/>
      <c r="B41" s="708">
        <v>39</v>
      </c>
      <c r="C41" s="448">
        <v>1842</v>
      </c>
      <c r="D41" s="127">
        <v>30231633</v>
      </c>
      <c r="E41" s="127" t="s">
        <v>529</v>
      </c>
      <c r="F41" s="127" t="s">
        <v>496</v>
      </c>
      <c r="G41" s="127" t="s">
        <v>507</v>
      </c>
      <c r="H41" s="127" t="s">
        <v>482</v>
      </c>
      <c r="I41" s="128">
        <v>45243.633333333331</v>
      </c>
      <c r="J41" s="127" t="s">
        <v>528</v>
      </c>
      <c r="K41" s="95" t="s">
        <v>0</v>
      </c>
      <c r="L41" s="685">
        <v>45243</v>
      </c>
      <c r="M41" s="686">
        <v>0.6333333333333333</v>
      </c>
      <c r="N41" s="296" t="s">
        <v>528</v>
      </c>
      <c r="O41" s="685">
        <v>45243</v>
      </c>
      <c r="P41" s="686">
        <v>0.6333333333333333</v>
      </c>
      <c r="Q41" s="685"/>
      <c r="R41" s="686"/>
      <c r="S41" s="687"/>
      <c r="T41" s="294">
        <v>45243</v>
      </c>
      <c r="U41" s="775">
        <v>0.6333333333333333</v>
      </c>
      <c r="V41" s="296" t="s">
        <v>528</v>
      </c>
      <c r="W41" s="688">
        <f t="shared" si="0"/>
        <v>0</v>
      </c>
      <c r="X41" s="689"/>
      <c r="Y41" s="686"/>
      <c r="Z41" s="687"/>
      <c r="AA41" s="691">
        <f t="shared" si="1"/>
        <v>-45243.633333333331</v>
      </c>
      <c r="AB41" s="689"/>
      <c r="AC41" s="690"/>
      <c r="AD41" s="687"/>
      <c r="AE41" s="691">
        <f t="shared" si="2"/>
        <v>0</v>
      </c>
      <c r="AF41" s="294"/>
      <c r="AG41" s="296"/>
      <c r="AH41" s="296"/>
      <c r="AI41" s="687"/>
      <c r="AJ41" s="691">
        <f t="shared" si="3"/>
        <v>-45243.633333333331</v>
      </c>
      <c r="AK41" s="294"/>
      <c r="AL41" s="296"/>
      <c r="AM41" s="296"/>
      <c r="AN41" s="691">
        <f t="shared" si="4"/>
        <v>-45243.633333333331</v>
      </c>
      <c r="AO41" s="294">
        <v>45243</v>
      </c>
      <c r="AP41" s="775">
        <v>0.63958333333333328</v>
      </c>
      <c r="AQ41" s="698">
        <f t="shared" si="6"/>
        <v>6.2499999985448085E-3</v>
      </c>
      <c r="AR41" s="294">
        <v>45243</v>
      </c>
      <c r="AS41" s="775">
        <v>0.63958333333333328</v>
      </c>
      <c r="AT41" s="296"/>
      <c r="AU41" s="14">
        <f t="shared" si="5"/>
        <v>6.2499999985448085E-3</v>
      </c>
      <c r="AV41" s="701"/>
      <c r="AW41" s="701"/>
      <c r="AX41" s="701" t="s">
        <v>27</v>
      </c>
      <c r="AY41" s="701" t="s">
        <v>29</v>
      </c>
      <c r="AZ41" s="896" t="s">
        <v>90</v>
      </c>
      <c r="BA41" s="897" t="s">
        <v>312</v>
      </c>
      <c r="BB41" s="898" t="s">
        <v>1968</v>
      </c>
      <c r="BC41" s="899" t="s">
        <v>1969</v>
      </c>
      <c r="BD41" s="19"/>
      <c r="BE41" s="703" t="s">
        <v>84</v>
      </c>
      <c r="BF41" s="703"/>
      <c r="BR41" s="705"/>
      <c r="BS41" s="705"/>
      <c r="BT41" s="705"/>
      <c r="BU41" s="444">
        <v>1909</v>
      </c>
      <c r="BV41" s="127">
        <v>1592720</v>
      </c>
      <c r="BW41" s="127" t="s">
        <v>505</v>
      </c>
      <c r="BX41" s="127" t="s">
        <v>496</v>
      </c>
      <c r="BY41" s="127" t="s">
        <v>507</v>
      </c>
      <c r="BZ41" s="127" t="s">
        <v>482</v>
      </c>
      <c r="CA41" s="128">
        <v>45260.800694444442</v>
      </c>
      <c r="CB41" s="127" t="s">
        <v>528</v>
      </c>
      <c r="CC41" s="95" t="s">
        <v>8</v>
      </c>
      <c r="CD41" s="705"/>
      <c r="CE41" s="705"/>
      <c r="CF41" s="54" t="s">
        <v>444</v>
      </c>
      <c r="CG41" s="55">
        <f>CG38+CG39+CG40</f>
        <v>15</v>
      </c>
      <c r="CH41" s="56">
        <f>CH38+CH39+CH40</f>
        <v>1</v>
      </c>
      <c r="CI41" s="705"/>
      <c r="CJ41"/>
      <c r="CK41"/>
      <c r="CL41"/>
      <c r="CM41"/>
      <c r="CN41" s="705"/>
      <c r="CO41" s="705"/>
      <c r="CP41" s="705"/>
      <c r="CQ41" s="705"/>
      <c r="CR41" s="705"/>
      <c r="CS41" s="705"/>
      <c r="CT41" s="705"/>
      <c r="CU41" s="705"/>
      <c r="CV41" s="705"/>
      <c r="CW41"/>
      <c r="CX41"/>
      <c r="CY41" s="705"/>
      <c r="CZ41"/>
      <c r="DA41"/>
      <c r="DB41"/>
    </row>
    <row r="42" spans="1:106" ht="15" customHeight="1">
      <c r="A42" s="973"/>
      <c r="B42" s="684">
        <v>40</v>
      </c>
      <c r="C42" s="444">
        <v>1847</v>
      </c>
      <c r="D42" s="127">
        <v>30189891</v>
      </c>
      <c r="E42" s="127" t="s">
        <v>505</v>
      </c>
      <c r="F42" s="127" t="s">
        <v>506</v>
      </c>
      <c r="G42" s="127" t="s">
        <v>497</v>
      </c>
      <c r="H42" s="127" t="s">
        <v>530</v>
      </c>
      <c r="I42" s="128">
        <v>45244.553472222222</v>
      </c>
      <c r="J42" s="127" t="s">
        <v>528</v>
      </c>
      <c r="K42" s="95" t="s">
        <v>17</v>
      </c>
      <c r="L42" s="685">
        <v>45244</v>
      </c>
      <c r="M42" s="686">
        <v>0.55347222222222225</v>
      </c>
      <c r="N42" s="296" t="s">
        <v>528</v>
      </c>
      <c r="O42" s="685">
        <v>45244</v>
      </c>
      <c r="P42" s="686">
        <v>0.55347222222222225</v>
      </c>
      <c r="Q42" s="685"/>
      <c r="R42" s="686"/>
      <c r="S42" s="687"/>
      <c r="T42" s="294">
        <v>45258</v>
      </c>
      <c r="U42" s="775">
        <v>0.47013888888888888</v>
      </c>
      <c r="V42" s="300" t="s">
        <v>498</v>
      </c>
      <c r="W42" s="688">
        <f t="shared" si="0"/>
        <v>13.916666666664241</v>
      </c>
      <c r="X42" s="689">
        <v>45245</v>
      </c>
      <c r="Y42" s="686">
        <v>0.4826388888888889</v>
      </c>
      <c r="Z42" s="300" t="s">
        <v>498</v>
      </c>
      <c r="AA42" s="691">
        <f t="shared" si="1"/>
        <v>-12.987499999995634</v>
      </c>
      <c r="AB42" s="689">
        <v>45246</v>
      </c>
      <c r="AC42" s="690">
        <v>0.51666666666666672</v>
      </c>
      <c r="AD42" s="296" t="s">
        <v>528</v>
      </c>
      <c r="AE42" s="691">
        <f t="shared" si="2"/>
        <v>1.0340277777795563</v>
      </c>
      <c r="AF42" s="294"/>
      <c r="AG42" s="296"/>
      <c r="AH42" s="296"/>
      <c r="AI42" s="687"/>
      <c r="AJ42" s="691">
        <f t="shared" si="3"/>
        <v>-45258.470138888886</v>
      </c>
      <c r="AK42" s="294">
        <v>45260</v>
      </c>
      <c r="AL42" s="295">
        <v>0.69305555555555554</v>
      </c>
      <c r="AM42" s="296" t="s">
        <v>528</v>
      </c>
      <c r="AN42" s="691">
        <f t="shared" si="4"/>
        <v>2.2229166666729725</v>
      </c>
      <c r="AO42" s="901"/>
      <c r="AP42" s="902"/>
      <c r="AQ42" s="698">
        <f t="shared" si="6"/>
        <v>-45258.470138888886</v>
      </c>
      <c r="AR42" s="294"/>
      <c r="AS42" s="775"/>
      <c r="AT42" s="296" t="s">
        <v>528</v>
      </c>
      <c r="AU42" s="14">
        <f t="shared" si="5"/>
        <v>-45258.470138888886</v>
      </c>
      <c r="AV42" s="701"/>
      <c r="AW42" s="701" t="s">
        <v>2186</v>
      </c>
      <c r="AX42" s="701" t="s">
        <v>27</v>
      </c>
      <c r="AY42" s="701" t="s">
        <v>29</v>
      </c>
      <c r="AZ42" s="896" t="s">
        <v>90</v>
      </c>
      <c r="BA42" s="897" t="s">
        <v>312</v>
      </c>
      <c r="BB42" s="898" t="s">
        <v>1970</v>
      </c>
      <c r="BC42" s="899" t="s">
        <v>1971</v>
      </c>
      <c r="BD42" s="19"/>
      <c r="BE42" s="703" t="s">
        <v>89</v>
      </c>
      <c r="BF42" s="703"/>
      <c r="BR42" s="705"/>
      <c r="BS42" s="705"/>
      <c r="BT42" s="705"/>
      <c r="CD42" s="705"/>
      <c r="CE42" s="705"/>
      <c r="CI42" s="705"/>
      <c r="CJ42"/>
      <c r="CK42"/>
      <c r="CL42"/>
      <c r="CM42"/>
      <c r="CN42" s="705"/>
      <c r="CO42" s="705"/>
      <c r="CP42" s="705"/>
      <c r="CQ42" s="705"/>
      <c r="CR42" s="705"/>
      <c r="CS42" s="705"/>
      <c r="CT42" s="705"/>
      <c r="CU42" s="705"/>
      <c r="CV42" s="705"/>
      <c r="CW42"/>
      <c r="CX42"/>
      <c r="CY42" s="705"/>
      <c r="CZ42"/>
      <c r="DA42"/>
      <c r="DB42"/>
    </row>
    <row r="43" spans="1:106" ht="17.25" customHeight="1">
      <c r="A43" s="973"/>
      <c r="B43" s="684">
        <v>41</v>
      </c>
      <c r="C43" s="423">
        <v>1848</v>
      </c>
      <c r="D43" s="127">
        <v>30215932</v>
      </c>
      <c r="E43" s="127" t="s">
        <v>505</v>
      </c>
      <c r="F43" s="127" t="s">
        <v>496</v>
      </c>
      <c r="G43" s="127" t="s">
        <v>507</v>
      </c>
      <c r="H43" s="127" t="s">
        <v>486</v>
      </c>
      <c r="I43" s="128">
        <v>45244.570833333331</v>
      </c>
      <c r="J43" s="127" t="s">
        <v>528</v>
      </c>
      <c r="K43" s="95" t="s">
        <v>0</v>
      </c>
      <c r="L43" s="685">
        <v>45244</v>
      </c>
      <c r="M43" s="686">
        <v>0.5708333333333333</v>
      </c>
      <c r="N43" s="296" t="s">
        <v>528</v>
      </c>
      <c r="O43" s="685">
        <v>45244</v>
      </c>
      <c r="P43" s="686">
        <v>0.5708333333333333</v>
      </c>
      <c r="Q43" s="685"/>
      <c r="R43" s="686"/>
      <c r="S43" s="687"/>
      <c r="T43" s="294">
        <v>45244</v>
      </c>
      <c r="U43" s="775">
        <v>0.5708333333333333</v>
      </c>
      <c r="V43" s="296" t="s">
        <v>528</v>
      </c>
      <c r="W43" s="688">
        <f t="shared" si="0"/>
        <v>0</v>
      </c>
      <c r="X43" s="689"/>
      <c r="Y43" s="686"/>
      <c r="Z43" s="687"/>
      <c r="AA43" s="691">
        <f t="shared" si="1"/>
        <v>-45244.570833333331</v>
      </c>
      <c r="AB43" s="689"/>
      <c r="AC43" s="690"/>
      <c r="AD43" s="687"/>
      <c r="AE43" s="691">
        <f t="shared" si="2"/>
        <v>0</v>
      </c>
      <c r="AF43" s="294"/>
      <c r="AG43" s="296"/>
      <c r="AH43" s="296"/>
      <c r="AI43" s="687"/>
      <c r="AJ43" s="691">
        <f t="shared" si="3"/>
        <v>-45244.570833333331</v>
      </c>
      <c r="AK43" s="294"/>
      <c r="AL43" s="296"/>
      <c r="AM43" s="296"/>
      <c r="AN43" s="691">
        <f t="shared" si="4"/>
        <v>-45244.570833333331</v>
      </c>
      <c r="AO43" s="294">
        <v>45244</v>
      </c>
      <c r="AP43" s="775">
        <v>0.71250000000000002</v>
      </c>
      <c r="AQ43" s="698">
        <f t="shared" si="6"/>
        <v>0.14166666667006211</v>
      </c>
      <c r="AR43" s="294">
        <v>45250</v>
      </c>
      <c r="AS43" s="775">
        <v>0.64583333333333337</v>
      </c>
      <c r="AT43" s="300" t="s">
        <v>498</v>
      </c>
      <c r="AU43" s="14">
        <f t="shared" si="5"/>
        <v>6.0750000000043656</v>
      </c>
      <c r="AV43" s="701"/>
      <c r="AW43" s="701" t="s">
        <v>2185</v>
      </c>
      <c r="AX43" s="701" t="s">
        <v>27</v>
      </c>
      <c r="AY43" s="701" t="s">
        <v>29</v>
      </c>
      <c r="AZ43" s="896" t="s">
        <v>90</v>
      </c>
      <c r="BA43" s="897" t="s">
        <v>320</v>
      </c>
      <c r="BB43" s="898" t="s">
        <v>1972</v>
      </c>
      <c r="BC43" s="899" t="s">
        <v>1973</v>
      </c>
      <c r="BD43" s="19"/>
      <c r="BE43" s="703" t="s">
        <v>89</v>
      </c>
      <c r="BF43" s="703"/>
      <c r="BR43" s="705"/>
      <c r="BS43" s="705"/>
      <c r="BT43" s="705"/>
      <c r="CD43" s="705"/>
      <c r="CE43" s="705"/>
      <c r="CF43" s="705"/>
      <c r="CG43" s="705"/>
      <c r="CH43" s="705"/>
      <c r="CI43" s="705"/>
      <c r="CJ43"/>
      <c r="CK43"/>
      <c r="CL43"/>
      <c r="CM43"/>
      <c r="CN43" s="705"/>
      <c r="CO43" s="705"/>
      <c r="CP43" s="705"/>
      <c r="CQ43" s="705"/>
      <c r="CR43" s="705"/>
      <c r="CS43" s="705"/>
      <c r="CT43" s="705"/>
      <c r="CU43" s="705"/>
      <c r="CV43"/>
      <c r="CW43"/>
      <c r="CX43"/>
      <c r="CY43" s="705"/>
      <c r="CZ43"/>
      <c r="DA43"/>
      <c r="DB43"/>
    </row>
    <row r="44" spans="1:106" ht="15" customHeight="1">
      <c r="A44" s="973"/>
      <c r="B44" s="684">
        <v>42</v>
      </c>
      <c r="C44" s="444">
        <v>1849</v>
      </c>
      <c r="D44" s="127">
        <v>30296988</v>
      </c>
      <c r="E44" s="127" t="s">
        <v>505</v>
      </c>
      <c r="F44" s="127" t="s">
        <v>496</v>
      </c>
      <c r="G44" s="127" t="s">
        <v>513</v>
      </c>
      <c r="H44" s="127" t="s">
        <v>1071</v>
      </c>
      <c r="I44" s="128">
        <v>45244.57708333333</v>
      </c>
      <c r="J44" s="127" t="s">
        <v>528</v>
      </c>
      <c r="K44" s="95" t="s">
        <v>5</v>
      </c>
      <c r="L44" s="685">
        <v>45244</v>
      </c>
      <c r="M44" s="686">
        <v>0.57708333333333328</v>
      </c>
      <c r="N44" s="296" t="s">
        <v>528</v>
      </c>
      <c r="O44" s="685">
        <v>45244</v>
      </c>
      <c r="P44" s="686">
        <v>0.57708333333333328</v>
      </c>
      <c r="Q44" s="685"/>
      <c r="R44" s="686"/>
      <c r="S44" s="687"/>
      <c r="T44" s="294">
        <v>45244</v>
      </c>
      <c r="U44" s="775">
        <v>0.57708333333333328</v>
      </c>
      <c r="V44" s="296" t="s">
        <v>528</v>
      </c>
      <c r="W44" s="688">
        <f t="shared" si="0"/>
        <v>0</v>
      </c>
      <c r="X44" s="689"/>
      <c r="Y44" s="686"/>
      <c r="Z44" s="687"/>
      <c r="AA44" s="691">
        <f t="shared" si="1"/>
        <v>-45244.57708333333</v>
      </c>
      <c r="AB44" s="689"/>
      <c r="AC44" s="690"/>
      <c r="AD44" s="687"/>
      <c r="AE44" s="691">
        <f t="shared" si="2"/>
        <v>0</v>
      </c>
      <c r="AF44" s="294"/>
      <c r="AG44" s="296"/>
      <c r="AH44" s="296"/>
      <c r="AI44" s="687"/>
      <c r="AJ44" s="691">
        <f t="shared" si="3"/>
        <v>-45244.57708333333</v>
      </c>
      <c r="AK44" s="294"/>
      <c r="AL44" s="296"/>
      <c r="AM44" s="296"/>
      <c r="AN44" s="691">
        <f t="shared" si="4"/>
        <v>-45244.57708333333</v>
      </c>
      <c r="AO44" s="294">
        <v>45245</v>
      </c>
      <c r="AP44" s="775">
        <v>0.48333333333333334</v>
      </c>
      <c r="AQ44" s="698">
        <f t="shared" si="6"/>
        <v>0.90625</v>
      </c>
      <c r="AR44" s="294">
        <v>45245</v>
      </c>
      <c r="AS44" s="775">
        <v>0.48333333333333334</v>
      </c>
      <c r="AT44" s="296" t="s">
        <v>528</v>
      </c>
      <c r="AU44" s="14">
        <f t="shared" si="5"/>
        <v>0.90625</v>
      </c>
      <c r="AV44" s="701"/>
      <c r="AW44" s="701"/>
      <c r="AX44" s="701" t="s">
        <v>27</v>
      </c>
      <c r="AY44" s="701" t="s">
        <v>29</v>
      </c>
      <c r="AZ44" s="896" t="s">
        <v>90</v>
      </c>
      <c r="BA44" s="897" t="s">
        <v>320</v>
      </c>
      <c r="BB44" s="898" t="s">
        <v>1974</v>
      </c>
      <c r="BC44" s="899" t="s">
        <v>1975</v>
      </c>
      <c r="BD44" s="19"/>
      <c r="BE44" s="703" t="s">
        <v>89</v>
      </c>
      <c r="BF44" s="703"/>
      <c r="BR44" s="705"/>
      <c r="BS44" s="705"/>
      <c r="BT44" s="705"/>
      <c r="CD44" s="705"/>
      <c r="CE44" s="705"/>
      <c r="CF44" s="705"/>
      <c r="CG44" s="705"/>
      <c r="CH44" s="705"/>
      <c r="CI44" s="705"/>
      <c r="CJ44"/>
      <c r="CK44"/>
      <c r="CL44"/>
      <c r="CM44"/>
      <c r="CN44" s="705"/>
      <c r="CO44" s="705"/>
      <c r="CP44" s="705"/>
      <c r="CQ44" s="705"/>
      <c r="CR44" s="705"/>
      <c r="CS44" s="705"/>
      <c r="CT44" s="705"/>
      <c r="CU44" s="705"/>
      <c r="CV44"/>
      <c r="CW44"/>
      <c r="CX44"/>
      <c r="CY44"/>
      <c r="CZ44"/>
      <c r="DA44"/>
      <c r="DB44"/>
    </row>
    <row r="45" spans="1:106" ht="15" customHeight="1">
      <c r="A45" s="973"/>
      <c r="B45" s="708">
        <v>43</v>
      </c>
      <c r="C45" s="448">
        <v>1850</v>
      </c>
      <c r="D45" s="127">
        <v>30297481</v>
      </c>
      <c r="E45" s="127" t="s">
        <v>505</v>
      </c>
      <c r="F45" s="127" t="s">
        <v>496</v>
      </c>
      <c r="G45" s="127" t="s">
        <v>507</v>
      </c>
      <c r="H45" s="127" t="s">
        <v>486</v>
      </c>
      <c r="I45" s="128">
        <v>45244.77847222222</v>
      </c>
      <c r="J45" s="127" t="s">
        <v>498</v>
      </c>
      <c r="K45" s="95" t="s">
        <v>0</v>
      </c>
      <c r="L45" s="685">
        <v>45244</v>
      </c>
      <c r="M45" s="686">
        <v>0.77847222222222223</v>
      </c>
      <c r="N45" s="296" t="s">
        <v>498</v>
      </c>
      <c r="O45" s="685">
        <v>45244</v>
      </c>
      <c r="P45" s="686">
        <v>0.77847222222222223</v>
      </c>
      <c r="Q45" s="685"/>
      <c r="R45" s="686"/>
      <c r="S45" s="687"/>
      <c r="T45" s="294">
        <v>45244</v>
      </c>
      <c r="U45" s="775">
        <v>0.78749999999999998</v>
      </c>
      <c r="V45" s="296" t="s">
        <v>528</v>
      </c>
      <c r="W45" s="688">
        <f t="shared" si="0"/>
        <v>9.0277777781011537E-3</v>
      </c>
      <c r="X45" s="689"/>
      <c r="Y45" s="686"/>
      <c r="Z45" s="687"/>
      <c r="AA45" s="691">
        <f t="shared" si="1"/>
        <v>-45244.787499999999</v>
      </c>
      <c r="AB45" s="689"/>
      <c r="AC45" s="690"/>
      <c r="AD45" s="687"/>
      <c r="AE45" s="691">
        <f t="shared" si="2"/>
        <v>0</v>
      </c>
      <c r="AF45" s="294"/>
      <c r="AG45" s="296"/>
      <c r="AH45" s="296"/>
      <c r="AI45" s="687"/>
      <c r="AJ45" s="691">
        <f t="shared" si="3"/>
        <v>-45244.787499999999</v>
      </c>
      <c r="AK45" s="294"/>
      <c r="AL45" s="296"/>
      <c r="AM45" s="296"/>
      <c r="AN45" s="691">
        <f t="shared" si="4"/>
        <v>-45244.787499999999</v>
      </c>
      <c r="AO45" s="294">
        <v>45246</v>
      </c>
      <c r="AP45" s="775">
        <v>0.51388888888888895</v>
      </c>
      <c r="AQ45" s="698">
        <f t="shared" si="6"/>
        <v>1.726388888891961</v>
      </c>
      <c r="AR45" s="294">
        <v>45246</v>
      </c>
      <c r="AS45" s="775">
        <v>0.51388888888888895</v>
      </c>
      <c r="AT45" s="300" t="s">
        <v>498</v>
      </c>
      <c r="AU45" s="14">
        <f t="shared" si="5"/>
        <v>1.726388888891961</v>
      </c>
      <c r="AV45" s="701"/>
      <c r="AW45" s="701"/>
      <c r="AX45" s="701" t="s">
        <v>27</v>
      </c>
      <c r="AY45" s="701" t="s">
        <v>29</v>
      </c>
      <c r="AZ45" s="896" t="s">
        <v>90</v>
      </c>
      <c r="BA45" s="897" t="s">
        <v>312</v>
      </c>
      <c r="BB45" s="898" t="s">
        <v>1976</v>
      </c>
      <c r="BC45" s="899" t="s">
        <v>1977</v>
      </c>
      <c r="BD45" s="19"/>
      <c r="BE45" s="703" t="s">
        <v>89</v>
      </c>
      <c r="BF45" s="703"/>
      <c r="BR45" s="705"/>
      <c r="BS45" s="705"/>
      <c r="BT45" s="705"/>
      <c r="CD45" s="705"/>
      <c r="CE45" s="705"/>
      <c r="CF45" s="705"/>
      <c r="CG45" s="705"/>
      <c r="CH45" s="705"/>
      <c r="CI45" s="705"/>
      <c r="CJ45"/>
      <c r="CK45"/>
      <c r="CL45"/>
      <c r="CM45"/>
      <c r="CN45"/>
      <c r="CO45" s="705"/>
      <c r="CP45" s="705"/>
      <c r="CQ45" s="705"/>
      <c r="CR45" s="705"/>
      <c r="CS45" s="705"/>
      <c r="CT45" s="705"/>
      <c r="CU45" s="705"/>
      <c r="CV45"/>
      <c r="CW45"/>
      <c r="CX45"/>
      <c r="CY45"/>
      <c r="CZ45"/>
      <c r="DA45"/>
      <c r="DB45"/>
    </row>
    <row r="46" spans="1:106" ht="18" customHeight="1">
      <c r="A46" s="973"/>
      <c r="B46" s="684">
        <v>44</v>
      </c>
      <c r="C46" s="448">
        <v>1851</v>
      </c>
      <c r="D46" s="127">
        <v>30298469</v>
      </c>
      <c r="E46" s="127" t="s">
        <v>505</v>
      </c>
      <c r="F46" s="127" t="s">
        <v>496</v>
      </c>
      <c r="G46" s="127" t="s">
        <v>513</v>
      </c>
      <c r="H46" s="127" t="s">
        <v>1071</v>
      </c>
      <c r="I46" s="128">
        <v>45244.803472222222</v>
      </c>
      <c r="J46" s="127" t="s">
        <v>498</v>
      </c>
      <c r="K46" s="95" t="s">
        <v>0</v>
      </c>
      <c r="L46" s="685">
        <v>45244</v>
      </c>
      <c r="M46" s="686">
        <v>0.80347222222222225</v>
      </c>
      <c r="N46" s="296" t="s">
        <v>498</v>
      </c>
      <c r="O46" s="685">
        <v>45244</v>
      </c>
      <c r="P46" s="686">
        <v>0.80347222222222225</v>
      </c>
      <c r="Q46" s="685"/>
      <c r="R46" s="686"/>
      <c r="S46" s="687"/>
      <c r="T46" s="294">
        <v>45244</v>
      </c>
      <c r="U46" s="775">
        <v>0.80347222222222225</v>
      </c>
      <c r="V46" s="300" t="s">
        <v>498</v>
      </c>
      <c r="W46" s="688">
        <f t="shared" si="0"/>
        <v>0</v>
      </c>
      <c r="X46" s="689"/>
      <c r="Y46" s="686"/>
      <c r="Z46" s="687"/>
      <c r="AA46" s="691">
        <f t="shared" si="1"/>
        <v>-45244.803472222222</v>
      </c>
      <c r="AB46" s="689"/>
      <c r="AC46" s="690"/>
      <c r="AD46" s="687"/>
      <c r="AE46" s="691">
        <f t="shared" si="2"/>
        <v>0</v>
      </c>
      <c r="AF46" s="294"/>
      <c r="AG46" s="296"/>
      <c r="AH46" s="296"/>
      <c r="AI46" s="687"/>
      <c r="AJ46" s="691">
        <f t="shared" si="3"/>
        <v>-45244.803472222222</v>
      </c>
      <c r="AK46" s="294"/>
      <c r="AL46" s="296"/>
      <c r="AM46" s="296"/>
      <c r="AN46" s="691">
        <f t="shared" si="4"/>
        <v>-45244.803472222222</v>
      </c>
      <c r="AO46" s="294">
        <v>45244</v>
      </c>
      <c r="AP46" s="775">
        <v>0.80833333333333324</v>
      </c>
      <c r="AQ46" s="698">
        <f t="shared" si="6"/>
        <v>4.8611111124046147E-3</v>
      </c>
      <c r="AR46" s="294">
        <v>45244</v>
      </c>
      <c r="AS46" s="775">
        <v>0.80833333333333324</v>
      </c>
      <c r="AT46" s="300" t="s">
        <v>498</v>
      </c>
      <c r="AU46" s="14">
        <f t="shared" si="5"/>
        <v>4.8611111124046147E-3</v>
      </c>
      <c r="AV46" s="701"/>
      <c r="AW46" s="701"/>
      <c r="AX46" s="701" t="s">
        <v>27</v>
      </c>
      <c r="AY46" s="701" t="s">
        <v>29</v>
      </c>
      <c r="AZ46" s="896" t="s">
        <v>90</v>
      </c>
      <c r="BA46" s="897" t="s">
        <v>312</v>
      </c>
      <c r="BB46" s="898" t="s">
        <v>1978</v>
      </c>
      <c r="BC46" s="899" t="s">
        <v>1979</v>
      </c>
      <c r="BD46" s="19"/>
      <c r="BE46" s="703" t="s">
        <v>89</v>
      </c>
      <c r="BF46" s="703"/>
      <c r="BR46" s="705"/>
      <c r="BS46" s="705"/>
      <c r="BT46" s="705"/>
      <c r="BU46" s="25" t="s">
        <v>440</v>
      </c>
      <c r="BV46" s="26" t="s">
        <v>441</v>
      </c>
      <c r="BW46" s="27" t="s">
        <v>442</v>
      </c>
      <c r="BX46" s="28" t="s">
        <v>0</v>
      </c>
      <c r="BY46" s="29" t="s">
        <v>5</v>
      </c>
      <c r="BZ46" s="30" t="s">
        <v>8</v>
      </c>
      <c r="CA46" s="31" t="s">
        <v>443</v>
      </c>
      <c r="CB46" s="32" t="s">
        <v>444</v>
      </c>
      <c r="CD46" s="705"/>
      <c r="CE46" s="705"/>
      <c r="CF46" s="705"/>
      <c r="CG46" s="705"/>
      <c r="CH46" s="705"/>
      <c r="CI46"/>
      <c r="CJ46"/>
      <c r="CK46"/>
      <c r="CL46" s="705"/>
      <c r="CM46" s="705"/>
      <c r="CN46"/>
      <c r="CO46" s="705"/>
      <c r="CP46" s="705"/>
      <c r="CQ46" s="705"/>
      <c r="CR46" s="705"/>
      <c r="CS46" s="705"/>
      <c r="CT46" s="705"/>
      <c r="CU46" s="705"/>
      <c r="CV46"/>
      <c r="CW46"/>
      <c r="CX46"/>
      <c r="CY46"/>
    </row>
    <row r="47" spans="1:106" ht="15" customHeight="1">
      <c r="A47" s="973"/>
      <c r="B47" s="708">
        <v>45</v>
      </c>
      <c r="C47" s="448">
        <v>1853</v>
      </c>
      <c r="D47" s="127">
        <v>30172725</v>
      </c>
      <c r="E47" s="127" t="s">
        <v>505</v>
      </c>
      <c r="F47" s="127" t="s">
        <v>496</v>
      </c>
      <c r="G47" s="127" t="s">
        <v>507</v>
      </c>
      <c r="H47" s="127" t="s">
        <v>482</v>
      </c>
      <c r="I47" s="128">
        <v>45244.831250000003</v>
      </c>
      <c r="J47" s="127" t="s">
        <v>498</v>
      </c>
      <c r="K47" s="95" t="s">
        <v>0</v>
      </c>
      <c r="L47" s="685">
        <v>45244</v>
      </c>
      <c r="M47" s="686">
        <v>0.83124999999999993</v>
      </c>
      <c r="N47" s="296" t="s">
        <v>498</v>
      </c>
      <c r="O47" s="685">
        <v>45244</v>
      </c>
      <c r="P47" s="686">
        <v>0.83124999999999993</v>
      </c>
      <c r="Q47" s="685"/>
      <c r="R47" s="686"/>
      <c r="S47" s="687"/>
      <c r="T47" s="294">
        <v>45244</v>
      </c>
      <c r="U47" s="775">
        <v>0.83124999999999993</v>
      </c>
      <c r="V47" s="687" t="s">
        <v>498</v>
      </c>
      <c r="W47" s="688">
        <f t="shared" si="0"/>
        <v>0</v>
      </c>
      <c r="X47" s="689"/>
      <c r="Y47" s="686"/>
      <c r="Z47" s="687"/>
      <c r="AA47" s="691">
        <f t="shared" si="1"/>
        <v>-45244.831250000003</v>
      </c>
      <c r="AB47" s="689"/>
      <c r="AC47" s="690"/>
      <c r="AD47" s="687"/>
      <c r="AE47" s="691">
        <f t="shared" si="2"/>
        <v>0</v>
      </c>
      <c r="AF47" s="294"/>
      <c r="AG47" s="296"/>
      <c r="AH47" s="296"/>
      <c r="AI47" s="687"/>
      <c r="AJ47" s="691">
        <f t="shared" si="3"/>
        <v>-45244.831250000003</v>
      </c>
      <c r="AK47" s="294"/>
      <c r="AL47" s="296"/>
      <c r="AM47" s="296"/>
      <c r="AN47" s="691">
        <f t="shared" si="4"/>
        <v>-45244.831250000003</v>
      </c>
      <c r="AO47" s="294">
        <v>45244</v>
      </c>
      <c r="AP47" s="775">
        <v>0.85902777777777783</v>
      </c>
      <c r="AQ47" s="698">
        <f t="shared" si="6"/>
        <v>2.7777777773735579E-2</v>
      </c>
      <c r="AR47" s="294">
        <v>45244</v>
      </c>
      <c r="AS47" s="775">
        <v>0.85902777777777783</v>
      </c>
      <c r="AT47" s="300" t="s">
        <v>498</v>
      </c>
      <c r="AU47" s="14">
        <f t="shared" si="5"/>
        <v>2.7777777773735579E-2</v>
      </c>
      <c r="AV47" s="701"/>
      <c r="AW47" s="701"/>
      <c r="AX47" s="701" t="s">
        <v>9</v>
      </c>
      <c r="AY47" s="701" t="s">
        <v>11</v>
      </c>
      <c r="AZ47" s="896" t="s">
        <v>22</v>
      </c>
      <c r="BA47" s="897" t="s">
        <v>57</v>
      </c>
      <c r="BB47" s="898" t="s">
        <v>1947</v>
      </c>
      <c r="BC47" s="899" t="s">
        <v>1948</v>
      </c>
      <c r="BD47" s="19"/>
      <c r="BE47" s="703" t="s">
        <v>89</v>
      </c>
      <c r="BF47" s="703"/>
      <c r="BR47" s="705"/>
      <c r="BS47" s="705"/>
      <c r="BT47" s="705"/>
      <c r="BU47" s="33" t="s">
        <v>528</v>
      </c>
      <c r="BV47" s="34">
        <v>21</v>
      </c>
      <c r="BW47" s="35">
        <f>BV47/BV49</f>
        <v>0.53846153846153844</v>
      </c>
      <c r="BX47" s="36">
        <v>14</v>
      </c>
      <c r="BY47" s="36">
        <v>1</v>
      </c>
      <c r="BZ47" s="36">
        <v>2</v>
      </c>
      <c r="CA47" s="36">
        <v>4</v>
      </c>
      <c r="CB47" s="37">
        <f>BV47</f>
        <v>21</v>
      </c>
      <c r="CD47" s="705"/>
      <c r="CE47" s="705"/>
      <c r="CF47" s="705"/>
      <c r="CG47" s="705"/>
      <c r="CH47" s="705"/>
      <c r="CI47"/>
      <c r="CJ47"/>
      <c r="CK47"/>
      <c r="CL47" s="705"/>
      <c r="CM47" s="705"/>
      <c r="CN47"/>
      <c r="CO47" s="705"/>
      <c r="CP47" s="705"/>
      <c r="CQ47" s="705"/>
      <c r="CR47" s="705"/>
      <c r="CS47" s="705"/>
      <c r="CT47" s="705"/>
      <c r="CU47" s="705"/>
      <c r="CV47"/>
      <c r="CW47"/>
      <c r="CX47"/>
      <c r="CY47"/>
    </row>
    <row r="48" spans="1:106" ht="15" customHeight="1">
      <c r="A48" s="973"/>
      <c r="B48" s="684">
        <v>46</v>
      </c>
      <c r="C48" s="444">
        <v>1855</v>
      </c>
      <c r="D48" s="127">
        <v>30214274</v>
      </c>
      <c r="E48" s="127" t="s">
        <v>495</v>
      </c>
      <c r="F48" s="127" t="s">
        <v>496</v>
      </c>
      <c r="G48" s="127" t="s">
        <v>497</v>
      </c>
      <c r="H48" s="127" t="s">
        <v>471</v>
      </c>
      <c r="I48" s="128">
        <v>45245.495833333334</v>
      </c>
      <c r="J48" s="127" t="s">
        <v>498</v>
      </c>
      <c r="K48" s="95" t="s">
        <v>17</v>
      </c>
      <c r="L48" s="685">
        <v>45245</v>
      </c>
      <c r="M48" s="686">
        <v>0.47013888888888888</v>
      </c>
      <c r="N48" s="296" t="s">
        <v>498</v>
      </c>
      <c r="O48" s="685">
        <v>45245</v>
      </c>
      <c r="P48" s="686">
        <v>0.48958333333333331</v>
      </c>
      <c r="Q48" s="685">
        <v>45246</v>
      </c>
      <c r="R48" s="686">
        <v>0.80555555555555547</v>
      </c>
      <c r="S48" s="300" t="s">
        <v>498</v>
      </c>
      <c r="T48" s="294">
        <v>45246</v>
      </c>
      <c r="U48" s="775">
        <v>0.80694444444444446</v>
      </c>
      <c r="V48" s="300" t="s">
        <v>498</v>
      </c>
      <c r="W48" s="688">
        <f t="shared" si="0"/>
        <v>1.3173611111051287</v>
      </c>
      <c r="X48" s="689">
        <v>45255</v>
      </c>
      <c r="Y48" s="686">
        <v>0.82152777777777775</v>
      </c>
      <c r="Z48" s="300" t="s">
        <v>498</v>
      </c>
      <c r="AA48" s="691">
        <f t="shared" si="1"/>
        <v>9.0145833333372138</v>
      </c>
      <c r="AB48" s="689">
        <v>45256</v>
      </c>
      <c r="AC48" s="690">
        <v>0.64652777777777781</v>
      </c>
      <c r="AD48" s="300" t="s">
        <v>498</v>
      </c>
      <c r="AE48" s="691">
        <f t="shared" si="2"/>
        <v>0.82499999999708962</v>
      </c>
      <c r="AF48" s="294"/>
      <c r="AG48" s="296"/>
      <c r="AH48" s="296"/>
      <c r="AI48" s="687"/>
      <c r="AJ48" s="691">
        <f t="shared" si="3"/>
        <v>-45246.806944444441</v>
      </c>
      <c r="AK48" s="294"/>
      <c r="AL48" s="296"/>
      <c r="AM48" s="296"/>
      <c r="AN48" s="691">
        <f t="shared" si="4"/>
        <v>-45246.806944444441</v>
      </c>
      <c r="AO48" s="294">
        <v>45263</v>
      </c>
      <c r="AP48" s="775">
        <v>0.56111111111111112</v>
      </c>
      <c r="AQ48" s="698">
        <f t="shared" si="6"/>
        <v>16.754166666672972</v>
      </c>
      <c r="AR48" s="294">
        <v>45263</v>
      </c>
      <c r="AS48" s="775">
        <v>0.56111111111111112</v>
      </c>
      <c r="AT48" s="300" t="s">
        <v>498</v>
      </c>
      <c r="AU48" s="14">
        <f t="shared" si="5"/>
        <v>16.754166666672972</v>
      </c>
      <c r="AV48" s="701"/>
      <c r="AW48" s="701"/>
      <c r="AX48" s="701" t="s">
        <v>9</v>
      </c>
      <c r="AY48" s="701" t="s">
        <v>11</v>
      </c>
      <c r="AZ48" s="896" t="s">
        <v>31</v>
      </c>
      <c r="BA48" s="897" t="s">
        <v>87</v>
      </c>
      <c r="BB48" s="898" t="s">
        <v>1980</v>
      </c>
      <c r="BC48" s="899" t="s">
        <v>1981</v>
      </c>
      <c r="BD48" s="19"/>
      <c r="BE48" s="703" t="s">
        <v>89</v>
      </c>
      <c r="BF48" s="703"/>
      <c r="BR48" s="705"/>
      <c r="BS48" s="705"/>
      <c r="BT48" s="705"/>
      <c r="BU48" s="33" t="s">
        <v>498</v>
      </c>
      <c r="BV48" s="34">
        <v>18</v>
      </c>
      <c r="BW48" s="35">
        <f>BV48/BV49</f>
        <v>0.46153846153846156</v>
      </c>
      <c r="BX48" s="36">
        <v>13</v>
      </c>
      <c r="BY48" s="36">
        <v>3</v>
      </c>
      <c r="BZ48" s="36">
        <v>1</v>
      </c>
      <c r="CA48" s="36">
        <v>1</v>
      </c>
      <c r="CB48" s="37">
        <f>BV48</f>
        <v>18</v>
      </c>
      <c r="CD48" s="705"/>
      <c r="CE48" s="705"/>
      <c r="CF48" s="705"/>
      <c r="CG48" s="705"/>
      <c r="CH48" s="705"/>
      <c r="CI48"/>
      <c r="CJ48"/>
      <c r="CK48"/>
      <c r="CL48" s="705"/>
      <c r="CM48" s="705"/>
      <c r="CN48"/>
      <c r="CO48" s="705"/>
      <c r="CP48" s="705"/>
      <c r="CV48"/>
      <c r="CW48"/>
      <c r="CX48"/>
      <c r="CY48"/>
    </row>
    <row r="49" spans="1:106" ht="15" customHeight="1">
      <c r="A49" s="973"/>
      <c r="B49" s="684">
        <v>47</v>
      </c>
      <c r="C49" s="448">
        <v>1854</v>
      </c>
      <c r="D49" s="127">
        <v>30300016</v>
      </c>
      <c r="E49" s="127" t="s">
        <v>501</v>
      </c>
      <c r="F49" s="127" t="s">
        <v>496</v>
      </c>
      <c r="G49" s="127" t="s">
        <v>497</v>
      </c>
      <c r="H49" s="127" t="s">
        <v>471</v>
      </c>
      <c r="I49" s="128">
        <v>45245.758333333331</v>
      </c>
      <c r="J49" s="127" t="s">
        <v>498</v>
      </c>
      <c r="K49" s="95" t="s">
        <v>0</v>
      </c>
      <c r="L49" s="685">
        <v>45244</v>
      </c>
      <c r="M49" s="686">
        <v>0.87430555555555556</v>
      </c>
      <c r="N49" s="296" t="s">
        <v>498</v>
      </c>
      <c r="O49" s="685">
        <v>45245</v>
      </c>
      <c r="P49" s="686">
        <v>0.7583333333333333</v>
      </c>
      <c r="Q49" s="685">
        <v>45250</v>
      </c>
      <c r="R49" s="686">
        <v>0.4548611111111111</v>
      </c>
      <c r="S49" s="296" t="s">
        <v>528</v>
      </c>
      <c r="T49" s="294">
        <v>45250</v>
      </c>
      <c r="U49" s="775">
        <v>0.45555555555555555</v>
      </c>
      <c r="V49" s="296" t="s">
        <v>528</v>
      </c>
      <c r="W49" s="688">
        <f t="shared" si="0"/>
        <v>4.6972222222248092</v>
      </c>
      <c r="X49" s="689">
        <v>45250</v>
      </c>
      <c r="Y49" s="686">
        <v>0.95694444444444438</v>
      </c>
      <c r="Z49" s="296" t="s">
        <v>528</v>
      </c>
      <c r="AA49" s="691">
        <f t="shared" si="1"/>
        <v>0.50138888888614019</v>
      </c>
      <c r="AB49" s="689"/>
      <c r="AC49" s="690"/>
      <c r="AD49" s="687"/>
      <c r="AE49" s="691">
        <f t="shared" si="2"/>
        <v>-45250.956944444442</v>
      </c>
      <c r="AF49" s="294"/>
      <c r="AG49" s="296"/>
      <c r="AH49" s="296"/>
      <c r="AI49" s="687"/>
      <c r="AJ49" s="691">
        <f t="shared" si="3"/>
        <v>-45250.455555555556</v>
      </c>
      <c r="AK49" s="294"/>
      <c r="AL49" s="296"/>
      <c r="AM49" s="296"/>
      <c r="AN49" s="691">
        <f t="shared" si="4"/>
        <v>-45250.455555555556</v>
      </c>
      <c r="AO49" s="294">
        <v>45250</v>
      </c>
      <c r="AP49" s="775">
        <v>0.77013888888888893</v>
      </c>
      <c r="AQ49" s="698">
        <f t="shared" si="6"/>
        <v>0.31458333333284827</v>
      </c>
      <c r="AR49" s="294">
        <v>45250</v>
      </c>
      <c r="AS49" s="775">
        <v>0.77013888888888893</v>
      </c>
      <c r="AT49" s="300" t="s">
        <v>498</v>
      </c>
      <c r="AU49" s="14">
        <f t="shared" si="5"/>
        <v>0.31458333333284827</v>
      </c>
      <c r="AV49" s="701"/>
      <c r="AW49" s="701" t="s">
        <v>1049</v>
      </c>
      <c r="AX49" s="701" t="s">
        <v>18</v>
      </c>
      <c r="AY49" s="701" t="s">
        <v>41</v>
      </c>
      <c r="AZ49" s="896" t="s">
        <v>1909</v>
      </c>
      <c r="BA49" s="897" t="s">
        <v>366</v>
      </c>
      <c r="BB49" s="898" t="s">
        <v>1982</v>
      </c>
      <c r="BC49" s="899" t="s">
        <v>1983</v>
      </c>
      <c r="BD49" s="19"/>
      <c r="BE49" s="703" t="s">
        <v>89</v>
      </c>
      <c r="BF49" s="703"/>
      <c r="BR49" s="705"/>
      <c r="BS49" s="705"/>
      <c r="BT49" s="705"/>
      <c r="BU49" s="38" t="s">
        <v>444</v>
      </c>
      <c r="BV49" s="39">
        <f>SUBTOTAL(9,BV47:BV48)</f>
        <v>39</v>
      </c>
      <c r="BW49" s="40">
        <f>SUBTOTAL(9,BW47:BW48)</f>
        <v>1</v>
      </c>
      <c r="BX49" s="89">
        <f>SUM(BX47:BX48)</f>
        <v>27</v>
      </c>
      <c r="BY49" s="89">
        <f>SUM(BY47:BY48)</f>
        <v>4</v>
      </c>
      <c r="BZ49" s="89">
        <f>SUM(BZ47:BZ48)</f>
        <v>3</v>
      </c>
      <c r="CA49" s="89">
        <f>SUM(CA47:CA48)</f>
        <v>5</v>
      </c>
      <c r="CB49" s="39">
        <f>SUBTOTAL(9,CB47:CB48)</f>
        <v>39</v>
      </c>
      <c r="CD49" s="705"/>
      <c r="CE49" s="705"/>
      <c r="CF49" s="705"/>
      <c r="CG49" s="705"/>
      <c r="CH49" s="705"/>
      <c r="CI49" s="705"/>
      <c r="CJ49" s="705"/>
      <c r="CK49" s="705"/>
      <c r="CL49" s="705"/>
      <c r="CM49" s="705"/>
      <c r="CN49"/>
      <c r="CO49" s="705"/>
      <c r="CP49" s="705"/>
      <c r="CQ49" s="705"/>
      <c r="CR49" s="705"/>
      <c r="CS49" s="705"/>
      <c r="CT49" s="705"/>
      <c r="CU49" s="705"/>
      <c r="CV49"/>
      <c r="CW49"/>
      <c r="CX49"/>
      <c r="CY49"/>
      <c r="CZ49"/>
      <c r="DA49"/>
    </row>
    <row r="50" spans="1:106" ht="15" customHeight="1">
      <c r="A50" s="973"/>
      <c r="B50" s="684">
        <v>48</v>
      </c>
      <c r="C50" s="448">
        <v>1857</v>
      </c>
      <c r="D50" s="127">
        <v>30288902</v>
      </c>
      <c r="E50" s="127" t="s">
        <v>505</v>
      </c>
      <c r="F50" s="127" t="s">
        <v>496</v>
      </c>
      <c r="G50" s="127" t="s">
        <v>513</v>
      </c>
      <c r="H50" s="127" t="s">
        <v>1071</v>
      </c>
      <c r="I50" s="128">
        <v>45245.781944444447</v>
      </c>
      <c r="J50" s="127" t="s">
        <v>498</v>
      </c>
      <c r="K50" s="95" t="s">
        <v>0</v>
      </c>
      <c r="L50" s="685">
        <v>45245</v>
      </c>
      <c r="M50" s="686">
        <v>0.78194444444444444</v>
      </c>
      <c r="N50" s="296" t="s">
        <v>498</v>
      </c>
      <c r="O50" s="685">
        <v>45245</v>
      </c>
      <c r="P50" s="686">
        <v>0.78194444444444444</v>
      </c>
      <c r="Q50" s="685"/>
      <c r="R50" s="686"/>
      <c r="S50" s="687"/>
      <c r="T50" s="294">
        <v>45246</v>
      </c>
      <c r="U50" s="775">
        <v>0.80694444444444446</v>
      </c>
      <c r="V50" s="300" t="s">
        <v>498</v>
      </c>
      <c r="W50" s="688">
        <f t="shared" si="0"/>
        <v>1.0249999999941792</v>
      </c>
      <c r="X50" s="689"/>
      <c r="Y50" s="686"/>
      <c r="Z50" s="687"/>
      <c r="AA50" s="691">
        <f t="shared" si="1"/>
        <v>-45246.806944444441</v>
      </c>
      <c r="AB50" s="689"/>
      <c r="AC50" s="690"/>
      <c r="AD50" s="687"/>
      <c r="AE50" s="691">
        <f t="shared" si="2"/>
        <v>0</v>
      </c>
      <c r="AF50" s="294"/>
      <c r="AG50" s="296"/>
      <c r="AH50" s="296"/>
      <c r="AI50" s="687"/>
      <c r="AJ50" s="691">
        <f t="shared" si="3"/>
        <v>-45246.806944444441</v>
      </c>
      <c r="AK50" s="294"/>
      <c r="AL50" s="296"/>
      <c r="AM50" s="296"/>
      <c r="AN50" s="691">
        <f t="shared" si="4"/>
        <v>-45246.806944444441</v>
      </c>
      <c r="AO50" s="294">
        <v>45263</v>
      </c>
      <c r="AP50" s="775">
        <v>0.56111111111111112</v>
      </c>
      <c r="AQ50" s="698">
        <f t="shared" si="6"/>
        <v>16.754166666672972</v>
      </c>
      <c r="AR50" s="294">
        <v>45263</v>
      </c>
      <c r="AS50" s="775">
        <v>0.56111111111111112</v>
      </c>
      <c r="AT50" s="300" t="s">
        <v>498</v>
      </c>
      <c r="AU50" s="14">
        <f t="shared" si="5"/>
        <v>16.754166666672972</v>
      </c>
      <c r="AV50" s="701"/>
      <c r="AW50" s="701" t="s">
        <v>2187</v>
      </c>
      <c r="AX50" s="701" t="s">
        <v>27</v>
      </c>
      <c r="AY50" s="701" t="s">
        <v>29</v>
      </c>
      <c r="AZ50" s="896" t="s">
        <v>90</v>
      </c>
      <c r="BA50" s="897" t="s">
        <v>312</v>
      </c>
      <c r="BB50" s="898" t="s">
        <v>1984</v>
      </c>
      <c r="BC50" s="899" t="s">
        <v>1985</v>
      </c>
      <c r="BD50" s="19"/>
      <c r="BE50" s="703" t="s">
        <v>89</v>
      </c>
      <c r="BF50" s="703"/>
      <c r="BR50" s="705"/>
      <c r="BS50" s="705"/>
      <c r="BT50" s="705"/>
      <c r="CD50" s="705"/>
      <c r="CE50" s="705"/>
      <c r="CN50"/>
      <c r="CO50" s="705"/>
      <c r="CP50" s="705"/>
      <c r="CQ50" s="705"/>
      <c r="CR50" s="705"/>
      <c r="CS50" s="705"/>
      <c r="CT50" s="705"/>
      <c r="CU50" s="705"/>
      <c r="CV50" s="705"/>
      <c r="CW50" s="705"/>
      <c r="CX50" s="705"/>
      <c r="CY50"/>
    </row>
    <row r="51" spans="1:106" ht="15" customHeight="1">
      <c r="A51" s="973"/>
      <c r="B51" s="708">
        <v>49</v>
      </c>
      <c r="C51" s="444">
        <v>1858</v>
      </c>
      <c r="D51" s="127">
        <v>30297175</v>
      </c>
      <c r="E51" s="127" t="s">
        <v>529</v>
      </c>
      <c r="F51" s="127" t="s">
        <v>496</v>
      </c>
      <c r="G51" s="127" t="s">
        <v>497</v>
      </c>
      <c r="H51" s="127" t="s">
        <v>516</v>
      </c>
      <c r="I51" s="128">
        <v>45245.813888888886</v>
      </c>
      <c r="J51" s="127" t="s">
        <v>498</v>
      </c>
      <c r="K51" s="95" t="s">
        <v>17</v>
      </c>
      <c r="L51" s="685">
        <v>45245</v>
      </c>
      <c r="M51" s="686">
        <v>0.81388888888888899</v>
      </c>
      <c r="N51" s="296" t="s">
        <v>498</v>
      </c>
      <c r="O51" s="685">
        <v>45245</v>
      </c>
      <c r="P51" s="686">
        <v>0.81388888888888899</v>
      </c>
      <c r="Q51" s="685"/>
      <c r="R51" s="686"/>
      <c r="S51" s="687"/>
      <c r="T51" s="294">
        <v>45245</v>
      </c>
      <c r="U51" s="775">
        <v>0.8222222222222223</v>
      </c>
      <c r="V51" s="300" t="s">
        <v>498</v>
      </c>
      <c r="W51" s="688">
        <f t="shared" si="0"/>
        <v>8.3333333386690356E-3</v>
      </c>
      <c r="X51" s="689">
        <v>45246</v>
      </c>
      <c r="Y51" s="686">
        <v>0.27916666666666667</v>
      </c>
      <c r="Z51" s="300" t="s">
        <v>498</v>
      </c>
      <c r="AA51" s="691">
        <f t="shared" si="1"/>
        <v>0.4569444444423425</v>
      </c>
      <c r="AB51" s="689">
        <v>45248</v>
      </c>
      <c r="AC51" s="690">
        <v>0.62916666666666665</v>
      </c>
      <c r="AD51" s="300" t="s">
        <v>498</v>
      </c>
      <c r="AE51" s="691">
        <f t="shared" si="2"/>
        <v>2.3499999999985448</v>
      </c>
      <c r="AF51" s="294"/>
      <c r="AG51" s="296"/>
      <c r="AH51" s="296"/>
      <c r="AI51" s="687"/>
      <c r="AJ51" s="691">
        <f t="shared" si="3"/>
        <v>-45245.822222222225</v>
      </c>
      <c r="AK51" s="294"/>
      <c r="AL51" s="296"/>
      <c r="AM51" s="296"/>
      <c r="AN51" s="691">
        <f t="shared" si="4"/>
        <v>-45245.822222222225</v>
      </c>
      <c r="AO51" s="294">
        <v>45248</v>
      </c>
      <c r="AP51" s="775">
        <v>0.4604166666666667</v>
      </c>
      <c r="AQ51" s="698">
        <f t="shared" si="6"/>
        <v>2.6381944444437977</v>
      </c>
      <c r="AR51" s="294">
        <v>45270</v>
      </c>
      <c r="AS51" s="775">
        <v>0.54722222222222217</v>
      </c>
      <c r="AT51" s="300" t="s">
        <v>498</v>
      </c>
      <c r="AU51" s="14">
        <f t="shared" si="5"/>
        <v>24.724999999998545</v>
      </c>
      <c r="AV51" s="701"/>
      <c r="AW51" s="701"/>
      <c r="AX51" s="701" t="s">
        <v>27</v>
      </c>
      <c r="AY51" s="701" t="s">
        <v>29</v>
      </c>
      <c r="AZ51" s="896" t="s">
        <v>1926</v>
      </c>
      <c r="BA51" s="897" t="s">
        <v>274</v>
      </c>
      <c r="BB51" s="898" t="s">
        <v>1986</v>
      </c>
      <c r="BC51" s="899" t="s">
        <v>1987</v>
      </c>
      <c r="BD51" s="19"/>
      <c r="BE51" s="703" t="s">
        <v>89</v>
      </c>
      <c r="BF51" s="703"/>
      <c r="BR51" s="705"/>
      <c r="BS51" s="705"/>
      <c r="BT51" s="705"/>
      <c r="BU51" s="42" t="s">
        <v>446</v>
      </c>
      <c r="BV51" s="32">
        <v>15</v>
      </c>
      <c r="BW51" s="43">
        <f>BV51/77</f>
        <v>0.19480519480519481</v>
      </c>
      <c r="BX51" s="44"/>
      <c r="BY51" s="45"/>
      <c r="BZ51" s="45"/>
      <c r="CA51" s="45"/>
      <c r="CB51" s="45"/>
      <c r="CD51" s="705"/>
      <c r="CE51" s="705"/>
      <c r="CF51" s="705"/>
      <c r="CG51" s="705"/>
      <c r="CH51" s="705"/>
      <c r="CI51" s="705"/>
      <c r="CJ51" s="705"/>
      <c r="CK51" s="705"/>
      <c r="CL51" s="705"/>
      <c r="CM51" s="705"/>
      <c r="CN51"/>
      <c r="CO51" s="705"/>
      <c r="CP51" s="705"/>
      <c r="CQ51" s="705"/>
      <c r="CR51" s="705"/>
      <c r="CS51" s="705"/>
      <c r="CT51" s="705"/>
      <c r="CU51" s="705"/>
      <c r="CV51" s="705"/>
      <c r="CW51" s="705"/>
      <c r="CX51" s="705"/>
      <c r="CY51"/>
      <c r="CZ51"/>
      <c r="DA51"/>
      <c r="DB51"/>
    </row>
    <row r="52" spans="1:106" ht="15" customHeight="1">
      <c r="A52" s="973"/>
      <c r="B52" s="684">
        <v>50</v>
      </c>
      <c r="C52" s="448">
        <v>1859</v>
      </c>
      <c r="D52" s="127">
        <v>30271390</v>
      </c>
      <c r="E52" s="127" t="s">
        <v>505</v>
      </c>
      <c r="F52" s="127" t="s">
        <v>496</v>
      </c>
      <c r="G52" s="127" t="s">
        <v>507</v>
      </c>
      <c r="H52" s="127" t="s">
        <v>482</v>
      </c>
      <c r="I52" s="128">
        <v>45246.559027777781</v>
      </c>
      <c r="J52" s="127" t="s">
        <v>528</v>
      </c>
      <c r="K52" s="95" t="s">
        <v>0</v>
      </c>
      <c r="L52" s="685">
        <v>45246</v>
      </c>
      <c r="M52" s="686">
        <v>0.55902777777777779</v>
      </c>
      <c r="N52" s="296" t="s">
        <v>528</v>
      </c>
      <c r="O52" s="685">
        <v>45246</v>
      </c>
      <c r="P52" s="686">
        <v>0.55902777777777779</v>
      </c>
      <c r="Q52" s="685"/>
      <c r="R52" s="686"/>
      <c r="S52" s="687"/>
      <c r="T52" s="294">
        <v>45246</v>
      </c>
      <c r="U52" s="775">
        <v>0.56319444444444444</v>
      </c>
      <c r="V52" s="300" t="s">
        <v>498</v>
      </c>
      <c r="W52" s="688">
        <f t="shared" si="0"/>
        <v>4.166666665696539E-3</v>
      </c>
      <c r="X52" s="689"/>
      <c r="Y52" s="686"/>
      <c r="Z52" s="687"/>
      <c r="AA52" s="691">
        <f t="shared" si="1"/>
        <v>-45246.563194444447</v>
      </c>
      <c r="AB52" s="689"/>
      <c r="AC52" s="690"/>
      <c r="AD52" s="687"/>
      <c r="AE52" s="691">
        <f t="shared" si="2"/>
        <v>0</v>
      </c>
      <c r="AF52" s="294"/>
      <c r="AG52" s="296"/>
      <c r="AH52" s="296"/>
      <c r="AI52" s="687"/>
      <c r="AJ52" s="691">
        <f t="shared" si="3"/>
        <v>-45246.563194444447</v>
      </c>
      <c r="AK52" s="294"/>
      <c r="AL52" s="296"/>
      <c r="AM52" s="296"/>
      <c r="AN52" s="691">
        <f t="shared" si="4"/>
        <v>-45246.563194444447</v>
      </c>
      <c r="AO52" s="294">
        <v>45246</v>
      </c>
      <c r="AP52" s="775">
        <v>0.58194444444444449</v>
      </c>
      <c r="AQ52" s="698">
        <f t="shared" si="6"/>
        <v>1.8749999995634425E-2</v>
      </c>
      <c r="AR52" s="294">
        <v>45246</v>
      </c>
      <c r="AS52" s="775">
        <v>0.66597222222222219</v>
      </c>
      <c r="AT52" s="300" t="s">
        <v>498</v>
      </c>
      <c r="AU52" s="14">
        <f t="shared" si="5"/>
        <v>0.10277777777810115</v>
      </c>
      <c r="AV52" s="701"/>
      <c r="AW52" s="701" t="s">
        <v>2188</v>
      </c>
      <c r="AX52" s="701" t="s">
        <v>9</v>
      </c>
      <c r="AY52" s="701" t="s">
        <v>11</v>
      </c>
      <c r="AZ52" s="896" t="s">
        <v>22</v>
      </c>
      <c r="BA52" s="897" t="s">
        <v>57</v>
      </c>
      <c r="BB52" s="898" t="s">
        <v>1988</v>
      </c>
      <c r="BC52" s="899" t="s">
        <v>1989</v>
      </c>
      <c r="BD52" s="19"/>
      <c r="BE52" s="703" t="s">
        <v>89</v>
      </c>
      <c r="BF52" s="703"/>
      <c r="BR52" s="705"/>
      <c r="BS52" s="705"/>
      <c r="BT52" s="705"/>
      <c r="BU52" s="46"/>
      <c r="BV52" s="46"/>
      <c r="BW52" s="46"/>
      <c r="BX52" s="46"/>
      <c r="BY52" s="45"/>
      <c r="BZ52" s="45"/>
      <c r="CA52" s="45"/>
      <c r="CB52" s="45"/>
      <c r="CD52" s="705"/>
      <c r="CE52" s="705"/>
      <c r="CF52" s="705"/>
      <c r="CG52" s="705"/>
      <c r="CH52" s="705"/>
      <c r="CI52" s="705"/>
      <c r="CJ52" s="705"/>
      <c r="CK52" s="705"/>
      <c r="CL52" s="705"/>
      <c r="CM52" s="705"/>
      <c r="CN52"/>
      <c r="CO52" s="705"/>
      <c r="CP52" s="705"/>
      <c r="CY52"/>
      <c r="CZ52"/>
      <c r="DA52"/>
      <c r="DB52"/>
    </row>
    <row r="53" spans="1:106" ht="15" customHeight="1">
      <c r="A53" s="973"/>
      <c r="B53" s="684">
        <v>51</v>
      </c>
      <c r="C53" s="444">
        <v>1860</v>
      </c>
      <c r="D53" s="127">
        <v>30300288</v>
      </c>
      <c r="E53" s="127" t="s">
        <v>505</v>
      </c>
      <c r="F53" s="127" t="s">
        <v>496</v>
      </c>
      <c r="G53" s="127" t="s">
        <v>497</v>
      </c>
      <c r="H53" s="127" t="s">
        <v>531</v>
      </c>
      <c r="I53" s="128">
        <v>45246.78402777778</v>
      </c>
      <c r="J53" s="127" t="s">
        <v>498</v>
      </c>
      <c r="K53" s="95" t="s">
        <v>17</v>
      </c>
      <c r="L53" s="685">
        <v>45246</v>
      </c>
      <c r="M53" s="686">
        <v>0.78402777777777777</v>
      </c>
      <c r="N53" s="296" t="s">
        <v>498</v>
      </c>
      <c r="O53" s="685">
        <v>45246</v>
      </c>
      <c r="P53" s="686">
        <v>0.78402777777777777</v>
      </c>
      <c r="Q53" s="685"/>
      <c r="R53" s="686"/>
      <c r="S53" s="687"/>
      <c r="T53" s="294">
        <v>45246</v>
      </c>
      <c r="U53" s="775">
        <v>0.79375000000000007</v>
      </c>
      <c r="V53" s="296" t="s">
        <v>528</v>
      </c>
      <c r="W53" s="688">
        <f t="shared" si="0"/>
        <v>9.7222222175332718E-3</v>
      </c>
      <c r="X53" s="689">
        <v>45249</v>
      </c>
      <c r="Y53" s="686">
        <v>0.5395833333333333</v>
      </c>
      <c r="Z53" s="296" t="s">
        <v>528</v>
      </c>
      <c r="AA53" s="691">
        <f t="shared" si="1"/>
        <v>2.7458333333343035</v>
      </c>
      <c r="AB53" s="689">
        <v>45250</v>
      </c>
      <c r="AC53" s="690">
        <v>0.64861111111111114</v>
      </c>
      <c r="AD53" s="296" t="s">
        <v>528</v>
      </c>
      <c r="AE53" s="691">
        <f t="shared" si="2"/>
        <v>1.109027777776646</v>
      </c>
      <c r="AF53" s="294"/>
      <c r="AG53" s="296"/>
      <c r="AH53" s="296"/>
      <c r="AI53" s="687"/>
      <c r="AJ53" s="691">
        <f t="shared" si="3"/>
        <v>-45246.793749999997</v>
      </c>
      <c r="AK53" s="294"/>
      <c r="AL53" s="296"/>
      <c r="AM53" s="296"/>
      <c r="AN53" s="691">
        <f t="shared" si="4"/>
        <v>-45246.793749999997</v>
      </c>
      <c r="AO53" s="294">
        <v>45250</v>
      </c>
      <c r="AP53" s="775">
        <v>0.79791666666666661</v>
      </c>
      <c r="AQ53" s="698">
        <f t="shared" si="6"/>
        <v>4.0041666666729725</v>
      </c>
      <c r="AR53" s="294">
        <v>45250</v>
      </c>
      <c r="AS53" s="775">
        <v>0.80555555555555547</v>
      </c>
      <c r="AT53" s="300" t="s">
        <v>498</v>
      </c>
      <c r="AU53" s="14">
        <f t="shared" si="5"/>
        <v>4.0118055555576575</v>
      </c>
      <c r="AV53" s="701"/>
      <c r="AW53" s="701"/>
      <c r="AX53" s="701" t="s">
        <v>9</v>
      </c>
      <c r="AY53" s="701" t="s">
        <v>11</v>
      </c>
      <c r="AZ53" s="896" t="s">
        <v>13</v>
      </c>
      <c r="BA53" s="897" t="s">
        <v>24</v>
      </c>
      <c r="BB53" s="898" t="s">
        <v>1990</v>
      </c>
      <c r="BC53" s="899" t="s">
        <v>1991</v>
      </c>
      <c r="BD53" s="19"/>
      <c r="BE53" s="703" t="s">
        <v>89</v>
      </c>
      <c r="BF53" s="703"/>
      <c r="BR53" s="705"/>
      <c r="BS53" s="705"/>
      <c r="BT53" s="705"/>
      <c r="BU53" s="47" t="s">
        <v>0</v>
      </c>
      <c r="BV53" s="29" t="s">
        <v>5</v>
      </c>
      <c r="BW53" s="30" t="s">
        <v>8</v>
      </c>
      <c r="BX53" s="31" t="s">
        <v>443</v>
      </c>
      <c r="BY53" s="45"/>
      <c r="BZ53" s="45"/>
      <c r="CA53" s="45"/>
      <c r="CB53" s="45"/>
      <c r="CD53" s="705"/>
      <c r="CE53" s="705"/>
      <c r="CF53" s="705"/>
      <c r="CG53" s="705"/>
      <c r="CH53" s="705"/>
      <c r="CI53" s="705"/>
      <c r="CJ53" s="705"/>
      <c r="CK53" s="705"/>
      <c r="CL53" s="705"/>
      <c r="CM53" s="705"/>
      <c r="CN53"/>
      <c r="CO53" s="705"/>
      <c r="CP53" s="705"/>
      <c r="CY53"/>
      <c r="CZ53"/>
      <c r="DA53"/>
      <c r="DB53"/>
    </row>
    <row r="54" spans="1:106" ht="15" customHeight="1">
      <c r="A54" s="973"/>
      <c r="B54" s="684">
        <v>52</v>
      </c>
      <c r="C54" s="448">
        <v>1863</v>
      </c>
      <c r="D54" s="127">
        <v>30271390</v>
      </c>
      <c r="E54" s="127" t="s">
        <v>529</v>
      </c>
      <c r="F54" s="127" t="s">
        <v>496</v>
      </c>
      <c r="G54" s="127" t="s">
        <v>507</v>
      </c>
      <c r="H54" s="127" t="s">
        <v>482</v>
      </c>
      <c r="I54" s="128">
        <v>45246.806944444441</v>
      </c>
      <c r="J54" s="127" t="s">
        <v>498</v>
      </c>
      <c r="K54" s="95" t="s">
        <v>0</v>
      </c>
      <c r="L54" s="685">
        <v>45246</v>
      </c>
      <c r="M54" s="686">
        <v>0.80694444444444446</v>
      </c>
      <c r="N54" s="296" t="s">
        <v>498</v>
      </c>
      <c r="O54" s="685">
        <v>45246</v>
      </c>
      <c r="P54" s="686">
        <v>0.80694444444444446</v>
      </c>
      <c r="Q54" s="685"/>
      <c r="R54" s="686"/>
      <c r="S54" s="687"/>
      <c r="T54" s="294">
        <v>45246</v>
      </c>
      <c r="U54" s="775">
        <v>0.81597222222222221</v>
      </c>
      <c r="V54" s="300" t="s">
        <v>498</v>
      </c>
      <c r="W54" s="688">
        <f t="shared" si="0"/>
        <v>9.0277777781011537E-3</v>
      </c>
      <c r="X54" s="689"/>
      <c r="Y54" s="686"/>
      <c r="Z54" s="687"/>
      <c r="AA54" s="691">
        <f t="shared" si="1"/>
        <v>-45246.815972222219</v>
      </c>
      <c r="AB54" s="689"/>
      <c r="AC54" s="690"/>
      <c r="AD54" s="687"/>
      <c r="AE54" s="691">
        <f t="shared" si="2"/>
        <v>0</v>
      </c>
      <c r="AF54" s="294"/>
      <c r="AG54" s="296"/>
      <c r="AH54" s="296"/>
      <c r="AI54" s="687"/>
      <c r="AJ54" s="691">
        <f t="shared" si="3"/>
        <v>-45246.815972222219</v>
      </c>
      <c r="AK54" s="294"/>
      <c r="AL54" s="296"/>
      <c r="AM54" s="296"/>
      <c r="AN54" s="691">
        <f t="shared" si="4"/>
        <v>-45246.815972222219</v>
      </c>
      <c r="AO54" s="294">
        <v>45246</v>
      </c>
      <c r="AP54" s="775">
        <v>0.8222222222222223</v>
      </c>
      <c r="AQ54" s="698">
        <f t="shared" si="6"/>
        <v>6.2500000058207661E-3</v>
      </c>
      <c r="AR54" s="294">
        <v>45246</v>
      </c>
      <c r="AS54" s="775">
        <v>0.8222222222222223</v>
      </c>
      <c r="AT54" s="300" t="s">
        <v>498</v>
      </c>
      <c r="AU54" s="14">
        <f t="shared" si="5"/>
        <v>6.2500000058207661E-3</v>
      </c>
      <c r="AV54" s="701"/>
      <c r="AW54" s="701" t="s">
        <v>2189</v>
      </c>
      <c r="AX54" s="701" t="s">
        <v>9</v>
      </c>
      <c r="AY54" s="701" t="s">
        <v>11</v>
      </c>
      <c r="AZ54" s="896" t="s">
        <v>22</v>
      </c>
      <c r="BA54" s="897" t="s">
        <v>57</v>
      </c>
      <c r="BB54" s="898" t="s">
        <v>1992</v>
      </c>
      <c r="BC54" s="899" t="s">
        <v>1993</v>
      </c>
      <c r="BD54" s="19"/>
      <c r="BE54" s="703" t="s">
        <v>89</v>
      </c>
      <c r="BF54" s="703"/>
      <c r="BJ54" s="705"/>
      <c r="BK54" s="705"/>
      <c r="BL54" s="705"/>
      <c r="BM54" s="705"/>
      <c r="BN54" s="705"/>
      <c r="BO54" s="705"/>
      <c r="BP54" s="705"/>
      <c r="BQ54" s="705"/>
      <c r="BR54" s="705"/>
      <c r="BS54" s="705"/>
      <c r="BT54" s="705"/>
      <c r="BU54" s="48">
        <f>BX49</f>
        <v>27</v>
      </c>
      <c r="BV54" s="41">
        <f>BY49</f>
        <v>4</v>
      </c>
      <c r="BW54" s="41">
        <f>BZ49</f>
        <v>3</v>
      </c>
      <c r="BX54" s="41">
        <f>CA49</f>
        <v>5</v>
      </c>
      <c r="BY54" s="45"/>
      <c r="BZ54" s="45"/>
      <c r="CA54" s="45"/>
      <c r="CB54" s="45"/>
      <c r="CD54" s="705"/>
      <c r="CE54" s="705"/>
      <c r="CF54" s="705"/>
      <c r="CG54" s="705"/>
      <c r="CH54" s="705"/>
      <c r="CI54" s="705"/>
      <c r="CJ54" s="705"/>
      <c r="CK54" s="705"/>
      <c r="CL54" s="705"/>
      <c r="CM54" s="705"/>
      <c r="CN54"/>
      <c r="CO54" s="705"/>
      <c r="CP54" s="705"/>
      <c r="CY54"/>
      <c r="CZ54"/>
      <c r="DA54"/>
      <c r="DB54"/>
    </row>
    <row r="55" spans="1:106" ht="15" customHeight="1">
      <c r="A55" s="973">
        <v>4</v>
      </c>
      <c r="B55" s="708">
        <v>53</v>
      </c>
      <c r="C55" s="423">
        <v>1867</v>
      </c>
      <c r="D55" s="127">
        <v>30288342</v>
      </c>
      <c r="E55" s="127" t="s">
        <v>505</v>
      </c>
      <c r="F55" s="127" t="s">
        <v>496</v>
      </c>
      <c r="G55" s="127" t="s">
        <v>513</v>
      </c>
      <c r="H55" s="127" t="s">
        <v>1071</v>
      </c>
      <c r="I55" s="128">
        <v>45249.539583333331</v>
      </c>
      <c r="J55" s="127" t="s">
        <v>528</v>
      </c>
      <c r="K55" s="95" t="s">
        <v>0</v>
      </c>
      <c r="L55" s="685">
        <v>45249</v>
      </c>
      <c r="M55" s="686">
        <v>0.5395833333333333</v>
      </c>
      <c r="N55" s="296" t="s">
        <v>528</v>
      </c>
      <c r="O55" s="685">
        <v>45249</v>
      </c>
      <c r="P55" s="686">
        <v>0.5395833333333333</v>
      </c>
      <c r="Q55" s="685"/>
      <c r="R55" s="686"/>
      <c r="S55" s="687"/>
      <c r="T55" s="294">
        <v>45249</v>
      </c>
      <c r="U55" s="775">
        <v>0.5541666666666667</v>
      </c>
      <c r="V55" s="300" t="s">
        <v>498</v>
      </c>
      <c r="W55" s="688">
        <f t="shared" si="0"/>
        <v>1.4583333337213844E-2</v>
      </c>
      <c r="X55" s="689"/>
      <c r="Y55" s="686"/>
      <c r="Z55" s="687"/>
      <c r="AA55" s="691">
        <f t="shared" si="1"/>
        <v>-45249.554166666669</v>
      </c>
      <c r="AB55" s="689"/>
      <c r="AC55" s="690"/>
      <c r="AD55" s="687"/>
      <c r="AE55" s="691">
        <f t="shared" si="2"/>
        <v>0</v>
      </c>
      <c r="AF55" s="294"/>
      <c r="AG55" s="296"/>
      <c r="AH55" s="296"/>
      <c r="AI55" s="687"/>
      <c r="AJ55" s="691">
        <f t="shared" si="3"/>
        <v>-45249.554166666669</v>
      </c>
      <c r="AK55" s="294"/>
      <c r="AL55" s="296"/>
      <c r="AM55" s="296"/>
      <c r="AN55" s="691">
        <f t="shared" si="4"/>
        <v>-45249.554166666669</v>
      </c>
      <c r="AO55" s="294">
        <v>45250</v>
      </c>
      <c r="AP55" s="775">
        <v>0.4916666666666667</v>
      </c>
      <c r="AQ55" s="698">
        <f t="shared" si="6"/>
        <v>0.9375</v>
      </c>
      <c r="AR55" s="294">
        <v>45250</v>
      </c>
      <c r="AS55" s="775">
        <v>0.52638888888888891</v>
      </c>
      <c r="AT55" s="296" t="s">
        <v>528</v>
      </c>
      <c r="AU55" s="14">
        <f t="shared" si="5"/>
        <v>0.97222222221898846</v>
      </c>
      <c r="AV55" s="701"/>
      <c r="AW55" s="701"/>
      <c r="AX55" s="701" t="s">
        <v>9</v>
      </c>
      <c r="AY55" s="701" t="s">
        <v>20</v>
      </c>
      <c r="AZ55" s="896" t="s">
        <v>1897</v>
      </c>
      <c r="BA55" s="897" t="s">
        <v>150</v>
      </c>
      <c r="BB55" s="898" t="s">
        <v>1994</v>
      </c>
      <c r="BC55" s="899" t="s">
        <v>1995</v>
      </c>
      <c r="BD55" s="19"/>
      <c r="BE55" s="703" t="s">
        <v>89</v>
      </c>
      <c r="BF55" s="703"/>
      <c r="BJ55" s="705"/>
      <c r="BK55" s="705"/>
      <c r="BL55" s="705"/>
      <c r="BM55" s="705"/>
      <c r="BN55" s="705"/>
      <c r="BO55" s="705"/>
      <c r="BP55" s="705"/>
      <c r="BQ55" s="705"/>
      <c r="BR55" s="705"/>
      <c r="BS55" s="705"/>
      <c r="BT55" s="705"/>
      <c r="BU55" s="49">
        <f>BU54/BV51</f>
        <v>1.8</v>
      </c>
      <c r="BV55" s="49">
        <f>BV54/BV51</f>
        <v>0.26666666666666666</v>
      </c>
      <c r="BW55" s="49">
        <f>BW54/BV51</f>
        <v>0.2</v>
      </c>
      <c r="BX55" s="49">
        <f>BX54/BV51</f>
        <v>0.33333333333333331</v>
      </c>
      <c r="BY55" s="45"/>
      <c r="BZ55" s="45"/>
      <c r="CA55" s="45"/>
      <c r="CB55" s="45"/>
      <c r="CD55" s="705"/>
      <c r="CE55" s="705"/>
      <c r="CF55" s="705"/>
      <c r="CG55" s="705"/>
      <c r="CH55" s="705"/>
      <c r="CI55" s="705"/>
      <c r="CJ55" s="705"/>
      <c r="CK55" s="705"/>
      <c r="CL55" s="705"/>
      <c r="CM55" s="705"/>
      <c r="CN55"/>
      <c r="CO55" s="705"/>
      <c r="CP55" s="705"/>
      <c r="CY55"/>
      <c r="CZ55"/>
      <c r="DA55"/>
      <c r="DB55"/>
    </row>
    <row r="56" spans="1:106" ht="17.25" customHeight="1">
      <c r="A56" s="973"/>
      <c r="B56" s="684">
        <v>54</v>
      </c>
      <c r="C56" s="448">
        <v>1843</v>
      </c>
      <c r="D56" s="127">
        <v>671821</v>
      </c>
      <c r="E56" s="127" t="s">
        <v>495</v>
      </c>
      <c r="F56" s="127" t="s">
        <v>496</v>
      </c>
      <c r="G56" s="127" t="s">
        <v>497</v>
      </c>
      <c r="H56" s="127" t="s">
        <v>534</v>
      </c>
      <c r="I56" s="128">
        <v>45249.772222222222</v>
      </c>
      <c r="J56" s="127" t="s">
        <v>528</v>
      </c>
      <c r="K56" s="95" t="s">
        <v>5</v>
      </c>
      <c r="L56" s="685">
        <v>45243</v>
      </c>
      <c r="M56" s="686">
        <v>0.64027777777777783</v>
      </c>
      <c r="N56" s="296" t="s">
        <v>528</v>
      </c>
      <c r="O56" s="685">
        <v>45249</v>
      </c>
      <c r="P56" s="686">
        <v>0.77222222222222225</v>
      </c>
      <c r="Q56" s="685">
        <v>45258</v>
      </c>
      <c r="R56" s="686">
        <v>0.47013888888888888</v>
      </c>
      <c r="S56" s="300" t="s">
        <v>498</v>
      </c>
      <c r="T56" s="294">
        <v>45249</v>
      </c>
      <c r="U56" s="775">
        <v>0.77222222222222225</v>
      </c>
      <c r="V56" s="296" t="s">
        <v>528</v>
      </c>
      <c r="W56" s="688">
        <f t="shared" si="0"/>
        <v>0</v>
      </c>
      <c r="X56" s="689"/>
      <c r="Y56" s="686"/>
      <c r="Z56" s="687"/>
      <c r="AA56" s="691">
        <f t="shared" si="1"/>
        <v>-45249.772222222222</v>
      </c>
      <c r="AB56" s="689"/>
      <c r="AC56" s="690"/>
      <c r="AD56" s="687"/>
      <c r="AE56" s="691">
        <f t="shared" si="2"/>
        <v>0</v>
      </c>
      <c r="AF56" s="294"/>
      <c r="AG56" s="296"/>
      <c r="AH56" s="296"/>
      <c r="AI56" s="687"/>
      <c r="AJ56" s="691">
        <f t="shared" si="3"/>
        <v>-45249.772222222222</v>
      </c>
      <c r="AK56" s="294">
        <v>45260</v>
      </c>
      <c r="AL56" s="295">
        <v>0.69305555555555554</v>
      </c>
      <c r="AM56" s="296" t="s">
        <v>528</v>
      </c>
      <c r="AN56" s="691">
        <f t="shared" si="4"/>
        <v>10.920833333337214</v>
      </c>
      <c r="AO56" s="901"/>
      <c r="AP56" s="902"/>
      <c r="AQ56" s="698">
        <f t="shared" si="6"/>
        <v>-45249.772222222222</v>
      </c>
      <c r="AR56" s="294"/>
      <c r="AS56" s="775"/>
      <c r="AT56" s="296"/>
      <c r="AU56" s="14">
        <f t="shared" si="5"/>
        <v>-45249.772222222222</v>
      </c>
      <c r="AV56" s="701"/>
      <c r="AW56" s="701"/>
      <c r="AX56" s="701" t="s">
        <v>9</v>
      </c>
      <c r="AY56" s="701" t="s">
        <v>11</v>
      </c>
      <c r="AZ56" s="896" t="s">
        <v>22</v>
      </c>
      <c r="BA56" s="897" t="s">
        <v>62</v>
      </c>
      <c r="BB56" s="898" t="s">
        <v>1996</v>
      </c>
      <c r="BC56" s="899" t="s">
        <v>1997</v>
      </c>
      <c r="BD56" s="19"/>
      <c r="BE56" s="703" t="s">
        <v>84</v>
      </c>
      <c r="BF56" s="703"/>
      <c r="BJ56" s="705"/>
      <c r="BK56" s="705"/>
      <c r="BL56" s="705"/>
      <c r="BM56" s="705"/>
      <c r="BN56" s="705"/>
      <c r="BO56" s="705"/>
      <c r="BP56" s="705"/>
      <c r="BQ56" s="705"/>
      <c r="BR56" s="705"/>
      <c r="BS56" s="705"/>
      <c r="BT56" s="705"/>
      <c r="BU56" s="44"/>
      <c r="BV56" s="44"/>
      <c r="BW56" s="44"/>
      <c r="BX56" s="44"/>
      <c r="BY56" s="50"/>
      <c r="BZ56" s="45"/>
      <c r="CA56" s="45"/>
      <c r="CB56" s="45"/>
      <c r="CD56" s="705"/>
      <c r="CE56" s="705"/>
      <c r="CF56" s="705"/>
      <c r="CG56" s="705"/>
      <c r="CH56" s="705"/>
      <c r="CI56" s="705"/>
      <c r="CJ56" s="705"/>
      <c r="CK56" s="705"/>
      <c r="CL56" s="705"/>
      <c r="CM56" s="705"/>
      <c r="CN56"/>
      <c r="CO56" s="705"/>
      <c r="CP56" s="705"/>
      <c r="CZ56"/>
      <c r="DA56"/>
      <c r="DB56"/>
    </row>
    <row r="57" spans="1:106" ht="15" customHeight="1">
      <c r="A57" s="973"/>
      <c r="B57" s="708">
        <v>55</v>
      </c>
      <c r="C57" s="444">
        <v>1868</v>
      </c>
      <c r="D57" s="127">
        <v>30125666</v>
      </c>
      <c r="E57" s="127" t="s">
        <v>495</v>
      </c>
      <c r="F57" s="127" t="s">
        <v>496</v>
      </c>
      <c r="G57" s="127" t="s">
        <v>507</v>
      </c>
      <c r="H57" s="127" t="s">
        <v>483</v>
      </c>
      <c r="I57" s="128">
        <v>45249.817361111112</v>
      </c>
      <c r="J57" s="127" t="s">
        <v>498</v>
      </c>
      <c r="K57" s="95" t="s">
        <v>17</v>
      </c>
      <c r="L57" s="685">
        <v>45249</v>
      </c>
      <c r="M57" s="686">
        <v>0.81180555555555556</v>
      </c>
      <c r="N57" s="296" t="s">
        <v>498</v>
      </c>
      <c r="O57" s="685">
        <v>45249</v>
      </c>
      <c r="P57" s="686">
        <v>0.81736111111111109</v>
      </c>
      <c r="Q57" s="685">
        <v>45249</v>
      </c>
      <c r="R57" s="686">
        <v>0.7631944444444444</v>
      </c>
      <c r="S57" s="300" t="s">
        <v>498</v>
      </c>
      <c r="T57" s="294">
        <v>45251</v>
      </c>
      <c r="U57" s="775">
        <v>0.59166666666666667</v>
      </c>
      <c r="V57" s="300" t="s">
        <v>498</v>
      </c>
      <c r="W57" s="688">
        <f t="shared" si="0"/>
        <v>1.7743055555547471</v>
      </c>
      <c r="X57" s="689">
        <v>45255</v>
      </c>
      <c r="Y57" s="686">
        <v>0.81874999999999998</v>
      </c>
      <c r="Z57" s="300" t="s">
        <v>498</v>
      </c>
      <c r="AA57" s="691">
        <f t="shared" si="1"/>
        <v>4.2270833333313931</v>
      </c>
      <c r="AB57" s="689">
        <v>45256</v>
      </c>
      <c r="AC57" s="690">
        <v>0.64583333333333337</v>
      </c>
      <c r="AD57" s="300" t="s">
        <v>498</v>
      </c>
      <c r="AE57" s="691">
        <f t="shared" si="2"/>
        <v>0.82708333333721384</v>
      </c>
      <c r="AF57" s="294">
        <v>45257</v>
      </c>
      <c r="AG57" s="295">
        <v>0.80347222222222225</v>
      </c>
      <c r="AH57" s="300" t="s">
        <v>498</v>
      </c>
      <c r="AI57" s="687" t="s">
        <v>1725</v>
      </c>
      <c r="AJ57" s="691">
        <f t="shared" si="3"/>
        <v>6.2118055555547471</v>
      </c>
      <c r="AK57" s="294">
        <v>45267</v>
      </c>
      <c r="AL57" s="295">
        <v>0.43472222222222223</v>
      </c>
      <c r="AM57" s="300" t="s">
        <v>498</v>
      </c>
      <c r="AN57" s="691">
        <f t="shared" si="4"/>
        <v>15.843055555553292</v>
      </c>
      <c r="AO57" s="901"/>
      <c r="AP57" s="902"/>
      <c r="AQ57" s="698">
        <f t="shared" si="6"/>
        <v>-45251.591666666667</v>
      </c>
      <c r="AR57" s="294"/>
      <c r="AS57" s="775"/>
      <c r="AT57" s="296"/>
      <c r="AU57" s="14">
        <f t="shared" si="5"/>
        <v>-45251.591666666667</v>
      </c>
      <c r="AV57" s="701"/>
      <c r="AW57" s="701"/>
      <c r="AX57" s="701" t="s">
        <v>18</v>
      </c>
      <c r="AY57" s="701" t="s">
        <v>48</v>
      </c>
      <c r="AZ57" s="854" t="s">
        <v>1998</v>
      </c>
      <c r="BA57" s="897" t="s">
        <v>382</v>
      </c>
      <c r="BB57" s="898" t="s">
        <v>1999</v>
      </c>
      <c r="BC57" s="899" t="s">
        <v>2000</v>
      </c>
      <c r="BD57" s="19"/>
      <c r="BE57" s="703" t="s">
        <v>89</v>
      </c>
      <c r="BF57" s="703"/>
      <c r="BJ57" s="705"/>
      <c r="BK57" s="705"/>
      <c r="BL57" s="705"/>
      <c r="BM57" s="705"/>
      <c r="BN57" s="705"/>
      <c r="BO57" s="705"/>
      <c r="BP57" s="705"/>
      <c r="BQ57" s="705"/>
      <c r="BR57" s="705"/>
      <c r="BS57" s="705"/>
      <c r="BT57" s="705"/>
      <c r="BU57" s="51" t="s">
        <v>448</v>
      </c>
      <c r="BV57" s="32">
        <v>2</v>
      </c>
      <c r="BW57" s="43">
        <f>BV57/BV60</f>
        <v>5.128205128205128E-2</v>
      </c>
      <c r="BX57" s="44"/>
      <c r="BY57" s="45"/>
      <c r="BZ57" s="45"/>
      <c r="CA57" s="45"/>
      <c r="CB57" s="45"/>
      <c r="CD57" s="705"/>
      <c r="CE57" s="705"/>
      <c r="CF57" s="705"/>
      <c r="CG57" s="705"/>
      <c r="CH57" s="705"/>
      <c r="CI57" s="705"/>
      <c r="CJ57" s="705"/>
      <c r="CK57" s="705"/>
      <c r="CL57" s="705"/>
      <c r="CM57" s="705"/>
      <c r="CN57"/>
      <c r="CO57" s="705"/>
      <c r="CP57" s="705"/>
      <c r="CZ57"/>
      <c r="DA57"/>
      <c r="DB57"/>
    </row>
    <row r="58" spans="1:106" ht="15" customHeight="1">
      <c r="A58" s="973"/>
      <c r="B58" s="684">
        <v>56</v>
      </c>
      <c r="C58" s="448">
        <v>1870</v>
      </c>
      <c r="D58" s="127">
        <v>16418</v>
      </c>
      <c r="E58" s="127" t="s">
        <v>495</v>
      </c>
      <c r="F58" s="127" t="s">
        <v>496</v>
      </c>
      <c r="G58" s="127" t="s">
        <v>507</v>
      </c>
      <c r="H58" s="127" t="s">
        <v>657</v>
      </c>
      <c r="I58" s="128">
        <v>45250.589583333334</v>
      </c>
      <c r="J58" s="127" t="s">
        <v>528</v>
      </c>
      <c r="K58" s="95" t="s">
        <v>0</v>
      </c>
      <c r="L58" s="685">
        <v>45250</v>
      </c>
      <c r="M58" s="686">
        <v>0.58680555555555558</v>
      </c>
      <c r="N58" s="296" t="s">
        <v>528</v>
      </c>
      <c r="O58" s="685">
        <v>45250</v>
      </c>
      <c r="P58" s="686">
        <v>0.58958333333333335</v>
      </c>
      <c r="Q58" s="685">
        <v>45250</v>
      </c>
      <c r="R58" s="686">
        <v>0.59097222222222223</v>
      </c>
      <c r="S58" s="296" t="s">
        <v>528</v>
      </c>
      <c r="T58" s="294">
        <v>45250</v>
      </c>
      <c r="U58" s="775">
        <v>0.59236111111111112</v>
      </c>
      <c r="V58" s="296" t="s">
        <v>528</v>
      </c>
      <c r="W58" s="688">
        <f t="shared" si="0"/>
        <v>2.7777777795563452E-3</v>
      </c>
      <c r="X58" s="689"/>
      <c r="Y58" s="686"/>
      <c r="Z58" s="687"/>
      <c r="AA58" s="691">
        <f t="shared" si="1"/>
        <v>-45250.592361111114</v>
      </c>
      <c r="AB58" s="689"/>
      <c r="AC58" s="690"/>
      <c r="AD58" s="687"/>
      <c r="AE58" s="691">
        <f t="shared" si="2"/>
        <v>0</v>
      </c>
      <c r="AF58" s="294"/>
      <c r="AG58" s="296"/>
      <c r="AH58" s="296"/>
      <c r="AI58" s="687"/>
      <c r="AJ58" s="691">
        <f t="shared" si="3"/>
        <v>-45250.592361111114</v>
      </c>
      <c r="AK58" s="294"/>
      <c r="AL58" s="296"/>
      <c r="AM58" s="296"/>
      <c r="AN58" s="691">
        <f t="shared" si="4"/>
        <v>-45250.592361111114</v>
      </c>
      <c r="AO58" s="294">
        <v>45250</v>
      </c>
      <c r="AP58" s="775">
        <v>0.59305555555555556</v>
      </c>
      <c r="AQ58" s="698">
        <f t="shared" si="6"/>
        <v>6.9444443943211809E-4</v>
      </c>
      <c r="AR58" s="294">
        <v>45250</v>
      </c>
      <c r="AS58" s="775">
        <v>0.59305555555555556</v>
      </c>
      <c r="AT58" s="296" t="s">
        <v>528</v>
      </c>
      <c r="AU58" s="14">
        <f t="shared" si="5"/>
        <v>6.9444443943211809E-4</v>
      </c>
      <c r="AV58" s="701"/>
      <c r="AW58" s="701"/>
      <c r="AX58" s="701" t="s">
        <v>18</v>
      </c>
      <c r="AY58" s="701" t="s">
        <v>41</v>
      </c>
      <c r="AZ58" s="896" t="s">
        <v>1909</v>
      </c>
      <c r="BA58" s="897" t="s">
        <v>366</v>
      </c>
      <c r="BB58" s="898" t="s">
        <v>2001</v>
      </c>
      <c r="BC58" s="899" t="s">
        <v>2002</v>
      </c>
      <c r="BD58" s="19"/>
      <c r="BE58" s="703" t="s">
        <v>89</v>
      </c>
      <c r="BF58" s="703"/>
      <c r="BJ58" s="705"/>
      <c r="BK58" s="705"/>
      <c r="BL58" s="705"/>
      <c r="BM58" s="705"/>
      <c r="BN58" s="705"/>
      <c r="BO58" s="705"/>
      <c r="BP58" s="705"/>
      <c r="BQ58" s="705"/>
      <c r="BR58" s="705"/>
      <c r="BS58" s="705"/>
      <c r="BT58" s="705"/>
      <c r="BU58" s="48" t="s">
        <v>449</v>
      </c>
      <c r="BV58" s="41">
        <v>35</v>
      </c>
      <c r="BW58" s="43">
        <f>BV58/BV60</f>
        <v>0.89743589743589747</v>
      </c>
      <c r="BX58" s="52"/>
      <c r="BY58" s="45"/>
      <c r="BZ58" s="45"/>
      <c r="CA58" s="45"/>
      <c r="CB58" s="45"/>
      <c r="CD58" s="705"/>
      <c r="CE58" s="705"/>
      <c r="CF58" s="705"/>
      <c r="CG58" s="705"/>
      <c r="CH58" s="705"/>
      <c r="CI58" s="705"/>
      <c r="CJ58" s="705"/>
      <c r="CK58" s="705"/>
      <c r="CL58" s="705"/>
      <c r="CM58" s="705"/>
      <c r="CN58"/>
      <c r="CO58" s="705"/>
      <c r="CP58" s="705"/>
      <c r="CZ58"/>
      <c r="DA58"/>
      <c r="DB58"/>
    </row>
    <row r="59" spans="1:106" ht="15" customHeight="1">
      <c r="A59" s="973"/>
      <c r="B59" s="684">
        <v>57</v>
      </c>
      <c r="C59" s="423">
        <v>1871</v>
      </c>
      <c r="D59" s="127">
        <v>30136389</v>
      </c>
      <c r="E59" s="127" t="s">
        <v>505</v>
      </c>
      <c r="F59" s="127" t="s">
        <v>502</v>
      </c>
      <c r="G59" s="127" t="s">
        <v>507</v>
      </c>
      <c r="H59" s="127" t="s">
        <v>527</v>
      </c>
      <c r="I59" s="128">
        <v>45250.623611111114</v>
      </c>
      <c r="J59" s="127" t="s">
        <v>528</v>
      </c>
      <c r="K59" s="95" t="s">
        <v>0</v>
      </c>
      <c r="L59" s="685">
        <v>45250</v>
      </c>
      <c r="M59" s="686">
        <v>0.62361111111111112</v>
      </c>
      <c r="N59" s="296" t="s">
        <v>528</v>
      </c>
      <c r="O59" s="685">
        <v>45250</v>
      </c>
      <c r="P59" s="686">
        <v>0.62361111111111112</v>
      </c>
      <c r="Q59" s="685"/>
      <c r="R59" s="686"/>
      <c r="S59" s="687"/>
      <c r="T59" s="294">
        <v>45250</v>
      </c>
      <c r="U59" s="775">
        <v>0.6333333333333333</v>
      </c>
      <c r="V59" s="296" t="s">
        <v>528</v>
      </c>
      <c r="W59" s="688">
        <f t="shared" si="0"/>
        <v>9.7222222175332718E-3</v>
      </c>
      <c r="X59" s="689"/>
      <c r="Y59" s="686"/>
      <c r="Z59" s="687"/>
      <c r="AA59" s="691">
        <f t="shared" si="1"/>
        <v>-45250.633333333331</v>
      </c>
      <c r="AB59" s="689"/>
      <c r="AC59" s="690"/>
      <c r="AD59" s="687"/>
      <c r="AE59" s="691">
        <f t="shared" si="2"/>
        <v>0</v>
      </c>
      <c r="AF59" s="294"/>
      <c r="AG59" s="296"/>
      <c r="AH59" s="296"/>
      <c r="AI59" s="687"/>
      <c r="AJ59" s="691">
        <f t="shared" si="3"/>
        <v>-45250.633333333331</v>
      </c>
      <c r="AK59" s="294"/>
      <c r="AL59" s="296"/>
      <c r="AM59" s="296"/>
      <c r="AN59" s="691">
        <f t="shared" si="4"/>
        <v>-45250.633333333331</v>
      </c>
      <c r="AO59" s="294">
        <v>45250</v>
      </c>
      <c r="AP59" s="775">
        <v>0.66111111111111109</v>
      </c>
      <c r="AQ59" s="698">
        <f t="shared" si="6"/>
        <v>2.7777777781011537E-2</v>
      </c>
      <c r="AR59" s="294">
        <v>45251</v>
      </c>
      <c r="AS59" s="775">
        <v>0.44930555555555557</v>
      </c>
      <c r="AT59" s="300" t="s">
        <v>498</v>
      </c>
      <c r="AU59" s="14">
        <f t="shared" si="5"/>
        <v>0.81597222222626442</v>
      </c>
      <c r="AV59" s="701"/>
      <c r="AW59" s="701"/>
      <c r="AX59" s="701" t="s">
        <v>27</v>
      </c>
      <c r="AY59" s="701" t="s">
        <v>35</v>
      </c>
      <c r="AZ59" s="896" t="s">
        <v>102</v>
      </c>
      <c r="BA59" s="897" t="s">
        <v>344</v>
      </c>
      <c r="BB59" s="898" t="s">
        <v>2003</v>
      </c>
      <c r="BC59" s="899" t="s">
        <v>2004</v>
      </c>
      <c r="BD59" s="19"/>
      <c r="BE59" s="703" t="s">
        <v>89</v>
      </c>
      <c r="BF59" s="703"/>
      <c r="BJ59" s="705"/>
      <c r="BK59" s="705"/>
      <c r="BL59" s="705"/>
      <c r="BM59" s="705"/>
      <c r="BN59" s="705"/>
      <c r="BO59" s="705"/>
      <c r="BP59" s="705"/>
      <c r="BQ59" s="705"/>
      <c r="BR59" s="705"/>
      <c r="BS59" s="705"/>
      <c r="BT59" s="705"/>
      <c r="BU59" s="48" t="s">
        <v>450</v>
      </c>
      <c r="BV59" s="41">
        <v>2</v>
      </c>
      <c r="BW59" s="43">
        <f>BV59/BV60</f>
        <v>5.128205128205128E-2</v>
      </c>
      <c r="BX59" s="52"/>
      <c r="BY59" s="45"/>
      <c r="BZ59" s="45"/>
      <c r="CA59" s="45"/>
      <c r="CB59" s="45"/>
      <c r="CD59" s="705"/>
      <c r="CE59" s="705"/>
      <c r="CN59"/>
      <c r="CO59" s="705"/>
      <c r="CP59" s="705"/>
      <c r="CQ59" s="724"/>
      <c r="CR59" s="724"/>
      <c r="CS59" s="724"/>
      <c r="CT59" s="724"/>
      <c r="CU59" s="724"/>
      <c r="CV59" s="724"/>
      <c r="CW59" s="724"/>
      <c r="CX59" s="724"/>
      <c r="CZ59"/>
      <c r="DA59"/>
      <c r="DB59"/>
    </row>
    <row r="60" spans="1:106" ht="15" customHeight="1">
      <c r="A60" s="973"/>
      <c r="B60" s="684">
        <v>58</v>
      </c>
      <c r="C60" s="444">
        <v>1872</v>
      </c>
      <c r="D60" s="127">
        <v>30280442</v>
      </c>
      <c r="E60" s="127" t="s">
        <v>495</v>
      </c>
      <c r="F60" s="127" t="s">
        <v>496</v>
      </c>
      <c r="G60" s="127" t="s">
        <v>513</v>
      </c>
      <c r="H60" s="127" t="s">
        <v>493</v>
      </c>
      <c r="I60" s="128">
        <v>45250.776388888888</v>
      </c>
      <c r="J60" s="127" t="s">
        <v>498</v>
      </c>
      <c r="K60" s="95" t="s">
        <v>17</v>
      </c>
      <c r="L60" s="685">
        <v>45250</v>
      </c>
      <c r="M60" s="686">
        <v>0.76388888888888884</v>
      </c>
      <c r="N60" s="296" t="s">
        <v>498</v>
      </c>
      <c r="O60" s="685">
        <v>45250</v>
      </c>
      <c r="P60" s="686">
        <v>0.27638888888888885</v>
      </c>
      <c r="Q60" s="685">
        <v>45252</v>
      </c>
      <c r="R60" s="686">
        <v>0.50555555555555554</v>
      </c>
      <c r="S60" s="300" t="s">
        <v>498</v>
      </c>
      <c r="T60" s="294">
        <v>45252</v>
      </c>
      <c r="U60" s="775">
        <v>0.50694444444444442</v>
      </c>
      <c r="V60" s="300" t="s">
        <v>498</v>
      </c>
      <c r="W60" s="688">
        <f t="shared" si="0"/>
        <v>2.2305555555576575</v>
      </c>
      <c r="X60" s="689">
        <v>45256</v>
      </c>
      <c r="Y60" s="686">
        <v>0.64027777777777783</v>
      </c>
      <c r="Z60" s="300" t="s">
        <v>498</v>
      </c>
      <c r="AA60" s="691">
        <f t="shared" si="1"/>
        <v>4.1333333333313931</v>
      </c>
      <c r="AB60" s="689">
        <v>45262</v>
      </c>
      <c r="AC60" s="690">
        <v>0.4770833333333333</v>
      </c>
      <c r="AD60" s="300" t="s">
        <v>498</v>
      </c>
      <c r="AE60" s="691">
        <f t="shared" si="2"/>
        <v>5.8368055555547471</v>
      </c>
      <c r="AF60" s="294">
        <v>45263</v>
      </c>
      <c r="AG60" s="295">
        <v>0.54583333333333328</v>
      </c>
      <c r="AH60" s="300" t="s">
        <v>498</v>
      </c>
      <c r="AI60" s="687" t="s">
        <v>1725</v>
      </c>
      <c r="AJ60" s="691">
        <f t="shared" si="3"/>
        <v>11.038888888884685</v>
      </c>
      <c r="AK60" s="294"/>
      <c r="AL60" s="296"/>
      <c r="AM60" s="296"/>
      <c r="AN60" s="691">
        <f t="shared" si="4"/>
        <v>-45252.506944444445</v>
      </c>
      <c r="AO60" s="294">
        <v>45264</v>
      </c>
      <c r="AP60" s="775">
        <v>0.625</v>
      </c>
      <c r="AQ60" s="698">
        <f t="shared" si="6"/>
        <v>12.118055555554747</v>
      </c>
      <c r="AR60" s="294">
        <v>45264</v>
      </c>
      <c r="AS60" s="775">
        <v>0.625</v>
      </c>
      <c r="AT60" s="300" t="s">
        <v>498</v>
      </c>
      <c r="AU60" s="14">
        <f t="shared" si="5"/>
        <v>12.118055555554747</v>
      </c>
      <c r="AV60" s="701"/>
      <c r="AW60" s="701"/>
      <c r="AX60" s="701" t="s">
        <v>27</v>
      </c>
      <c r="AY60" s="701" t="s">
        <v>35</v>
      </c>
      <c r="AZ60" s="896" t="s">
        <v>94</v>
      </c>
      <c r="BA60" s="897" t="s">
        <v>324</v>
      </c>
      <c r="BB60" s="898" t="s">
        <v>2005</v>
      </c>
      <c r="BC60" s="899" t="s">
        <v>2006</v>
      </c>
      <c r="BD60" s="19"/>
      <c r="BE60" s="703" t="s">
        <v>84</v>
      </c>
      <c r="BF60" s="703"/>
      <c r="BJ60" s="705"/>
      <c r="BK60" s="705"/>
      <c r="BL60" s="705"/>
      <c r="BM60" s="705"/>
      <c r="BN60" s="705"/>
      <c r="BO60" s="705"/>
      <c r="BP60" s="705"/>
      <c r="BQ60" s="705"/>
      <c r="BR60" s="705"/>
      <c r="BS60" s="705"/>
      <c r="BT60" s="705"/>
      <c r="BU60" s="54" t="s">
        <v>444</v>
      </c>
      <c r="BV60" s="55">
        <f>BV57+BV58+BV59</f>
        <v>39</v>
      </c>
      <c r="BW60" s="56">
        <f>SUM(BW57:BW59)</f>
        <v>1</v>
      </c>
      <c r="BX60" s="46"/>
      <c r="BY60" s="45"/>
      <c r="BZ60" s="45"/>
      <c r="CA60" s="45"/>
      <c r="CB60" s="45"/>
      <c r="CD60" s="705"/>
      <c r="CE60" s="705"/>
      <c r="CN60"/>
      <c r="CO60" s="705"/>
      <c r="CP60" s="705"/>
      <c r="CQ60" s="724"/>
      <c r="CR60" s="724"/>
      <c r="CS60" s="724"/>
      <c r="CT60" s="724"/>
      <c r="CU60" s="724"/>
      <c r="CV60" s="724"/>
      <c r="CW60" s="724"/>
      <c r="CX60" s="724"/>
      <c r="CZ60"/>
      <c r="DA60"/>
      <c r="DB60"/>
    </row>
    <row r="61" spans="1:106" ht="15" customHeight="1">
      <c r="A61" s="973"/>
      <c r="B61" s="708">
        <v>59</v>
      </c>
      <c r="C61" s="448">
        <v>1875</v>
      </c>
      <c r="D61" s="127">
        <v>30298437</v>
      </c>
      <c r="E61" s="127" t="s">
        <v>505</v>
      </c>
      <c r="F61" s="127" t="s">
        <v>496</v>
      </c>
      <c r="G61" s="127" t="s">
        <v>513</v>
      </c>
      <c r="H61" s="127" t="s">
        <v>1071</v>
      </c>
      <c r="I61" s="128">
        <v>45252.560416666667</v>
      </c>
      <c r="J61" s="127" t="s">
        <v>528</v>
      </c>
      <c r="K61" s="95" t="s">
        <v>0</v>
      </c>
      <c r="L61" s="685">
        <v>45252</v>
      </c>
      <c r="M61" s="686">
        <v>0.56041666666666667</v>
      </c>
      <c r="N61" s="296" t="s">
        <v>528</v>
      </c>
      <c r="O61" s="685">
        <v>45252</v>
      </c>
      <c r="P61" s="686">
        <v>0.56041666666666667</v>
      </c>
      <c r="Q61" s="685"/>
      <c r="R61" s="686"/>
      <c r="S61" s="687"/>
      <c r="T61" s="294">
        <v>45252</v>
      </c>
      <c r="U61" s="775">
        <v>0.56319444444444444</v>
      </c>
      <c r="V61" s="296" t="s">
        <v>528</v>
      </c>
      <c r="W61" s="688">
        <f t="shared" si="0"/>
        <v>2.7777777795563452E-3</v>
      </c>
      <c r="X61" s="689"/>
      <c r="Y61" s="686"/>
      <c r="Z61" s="687"/>
      <c r="AA61" s="691">
        <f t="shared" si="1"/>
        <v>-45252.563194444447</v>
      </c>
      <c r="AB61" s="689"/>
      <c r="AC61" s="690"/>
      <c r="AD61" s="687"/>
      <c r="AE61" s="691">
        <f t="shared" si="2"/>
        <v>0</v>
      </c>
      <c r="AF61" s="294"/>
      <c r="AG61" s="296"/>
      <c r="AH61" s="296"/>
      <c r="AI61" s="687"/>
      <c r="AJ61" s="691">
        <f t="shared" si="3"/>
        <v>-45252.563194444447</v>
      </c>
      <c r="AK61" s="294"/>
      <c r="AL61" s="296"/>
      <c r="AM61" s="296"/>
      <c r="AN61" s="691">
        <f t="shared" si="4"/>
        <v>-45252.563194444447</v>
      </c>
      <c r="AO61" s="294">
        <v>45252</v>
      </c>
      <c r="AP61" s="775">
        <v>0.56319444444444444</v>
      </c>
      <c r="AQ61" s="698">
        <f t="shared" si="6"/>
        <v>0</v>
      </c>
      <c r="AR61" s="294">
        <v>45252</v>
      </c>
      <c r="AS61" s="775">
        <v>0.56319444444444444</v>
      </c>
      <c r="AT61" s="296" t="s">
        <v>528</v>
      </c>
      <c r="AU61" s="14">
        <f t="shared" si="5"/>
        <v>0</v>
      </c>
      <c r="AV61" s="701"/>
      <c r="AW61" s="701"/>
      <c r="AX61" s="701" t="s">
        <v>27</v>
      </c>
      <c r="AY61" s="701" t="s">
        <v>29</v>
      </c>
      <c r="AZ61" s="896" t="s">
        <v>90</v>
      </c>
      <c r="BA61" s="897" t="s">
        <v>312</v>
      </c>
      <c r="BB61" s="898" t="s">
        <v>2007</v>
      </c>
      <c r="BC61" s="899" t="s">
        <v>2008</v>
      </c>
      <c r="BD61" s="19"/>
      <c r="BE61" s="703" t="s">
        <v>89</v>
      </c>
      <c r="BF61" s="703"/>
      <c r="BJ61" s="705"/>
      <c r="BK61" s="705"/>
      <c r="BL61" s="705"/>
      <c r="BM61" s="705"/>
      <c r="BN61" s="705"/>
      <c r="BO61" s="705"/>
      <c r="BP61" s="705"/>
      <c r="BQ61" s="705"/>
      <c r="BR61" s="705"/>
      <c r="BS61" s="705"/>
      <c r="BT61" s="705"/>
      <c r="BU61" s="48" t="s">
        <v>451</v>
      </c>
      <c r="BV61" s="41">
        <v>11</v>
      </c>
      <c r="BW61" s="57">
        <f>BV61/BV64</f>
        <v>0.28205128205128205</v>
      </c>
      <c r="BX61" s="46"/>
      <c r="BY61" s="45"/>
      <c r="BZ61" s="45"/>
      <c r="CA61" s="45"/>
      <c r="CB61" s="45"/>
      <c r="CD61" s="705"/>
      <c r="CE61" s="705"/>
      <c r="CN61"/>
      <c r="CO61" s="705"/>
      <c r="CP61" s="705"/>
      <c r="CQ61" s="724"/>
      <c r="CR61" s="724"/>
      <c r="CS61" s="724"/>
      <c r="CT61" s="724"/>
      <c r="CU61" s="724"/>
      <c r="CV61" s="724"/>
      <c r="CW61" s="724"/>
      <c r="CX61" s="724"/>
      <c r="CZ61"/>
      <c r="DA61"/>
      <c r="DB61"/>
    </row>
    <row r="62" spans="1:106" ht="15" customHeight="1">
      <c r="A62" s="973"/>
      <c r="B62" s="684">
        <v>60</v>
      </c>
      <c r="C62" s="444">
        <v>1876</v>
      </c>
      <c r="D62" s="127">
        <v>1451333</v>
      </c>
      <c r="E62" s="127" t="s">
        <v>529</v>
      </c>
      <c r="F62" s="127" t="s">
        <v>506</v>
      </c>
      <c r="G62" s="127" t="s">
        <v>507</v>
      </c>
      <c r="H62" s="127" t="s">
        <v>508</v>
      </c>
      <c r="I62" s="128">
        <v>45252.568055555559</v>
      </c>
      <c r="J62" s="127" t="s">
        <v>528</v>
      </c>
      <c r="K62" s="95" t="s">
        <v>17</v>
      </c>
      <c r="L62" s="685">
        <v>45252</v>
      </c>
      <c r="M62" s="686">
        <v>0.56805555555555554</v>
      </c>
      <c r="N62" s="296" t="s">
        <v>528</v>
      </c>
      <c r="O62" s="685">
        <v>45252</v>
      </c>
      <c r="P62" s="686">
        <v>0.56805555555555554</v>
      </c>
      <c r="Q62" s="685"/>
      <c r="R62" s="686"/>
      <c r="S62" s="687"/>
      <c r="T62" s="294">
        <v>45252</v>
      </c>
      <c r="U62" s="775">
        <v>0.67847222222222225</v>
      </c>
      <c r="V62" s="296" t="s">
        <v>528</v>
      </c>
      <c r="W62" s="688">
        <f t="shared" si="0"/>
        <v>0.11041666666278616</v>
      </c>
      <c r="X62" s="689">
        <v>45253</v>
      </c>
      <c r="Y62" s="686">
        <v>0.39374999999999999</v>
      </c>
      <c r="Z62" s="296" t="s">
        <v>528</v>
      </c>
      <c r="AA62" s="691">
        <f t="shared" si="1"/>
        <v>0.71527777778101154</v>
      </c>
      <c r="AB62" s="689"/>
      <c r="AC62" s="690"/>
      <c r="AD62" s="687"/>
      <c r="AE62" s="691">
        <f t="shared" si="2"/>
        <v>-45253.393750000003</v>
      </c>
      <c r="AF62" s="294"/>
      <c r="AG62" s="296"/>
      <c r="AH62" s="296"/>
      <c r="AI62" s="687"/>
      <c r="AJ62" s="691">
        <f t="shared" si="3"/>
        <v>-45252.678472222222</v>
      </c>
      <c r="AK62" s="294"/>
      <c r="AL62" s="296"/>
      <c r="AM62" s="296"/>
      <c r="AN62" s="691">
        <f t="shared" si="4"/>
        <v>-45252.678472222222</v>
      </c>
      <c r="AO62" s="294">
        <v>45256</v>
      </c>
      <c r="AP62" s="775">
        <v>0.40069444444444446</v>
      </c>
      <c r="AQ62" s="698">
        <f t="shared" si="6"/>
        <v>3.7222222222189885</v>
      </c>
      <c r="AR62" s="294">
        <v>45256</v>
      </c>
      <c r="AS62" s="775">
        <v>0.57500000000000007</v>
      </c>
      <c r="AT62" s="300" t="s">
        <v>498</v>
      </c>
      <c r="AU62" s="14">
        <f t="shared" si="5"/>
        <v>3.8965277777751908</v>
      </c>
      <c r="AV62" s="701"/>
      <c r="AW62" s="701"/>
      <c r="AX62" s="701" t="s">
        <v>9</v>
      </c>
      <c r="AY62" s="701" t="s">
        <v>11</v>
      </c>
      <c r="AZ62" s="896" t="s">
        <v>22</v>
      </c>
      <c r="BA62" s="897" t="s">
        <v>57</v>
      </c>
      <c r="BB62" s="898" t="s">
        <v>2009</v>
      </c>
      <c r="BC62" s="899" t="s">
        <v>2010</v>
      </c>
      <c r="BD62" s="19"/>
      <c r="BE62" s="703" t="s">
        <v>89</v>
      </c>
      <c r="BF62" s="703"/>
      <c r="BJ62" s="705"/>
      <c r="BK62" s="705"/>
      <c r="BL62" s="705"/>
      <c r="BM62" s="705"/>
      <c r="BN62" s="705"/>
      <c r="BO62" s="705"/>
      <c r="BP62" s="705"/>
      <c r="BQ62" s="705"/>
      <c r="BR62" s="705"/>
      <c r="BS62" s="705"/>
      <c r="BT62" s="705"/>
      <c r="BU62" s="48" t="s">
        <v>452</v>
      </c>
      <c r="BV62" s="41">
        <v>18</v>
      </c>
      <c r="BW62" s="57">
        <f>BV62/BV64</f>
        <v>0.46153846153846156</v>
      </c>
      <c r="BX62" s="46"/>
      <c r="BY62" s="45"/>
      <c r="BZ62" s="45"/>
      <c r="CA62" s="45"/>
      <c r="CB62" s="45"/>
      <c r="CD62" s="705"/>
      <c r="CE62" s="705"/>
      <c r="CN62" s="705"/>
      <c r="CO62" s="705"/>
      <c r="CP62" s="705"/>
      <c r="CQ62" s="724"/>
      <c r="CR62" s="724"/>
      <c r="CS62" s="724"/>
      <c r="CT62" s="724"/>
      <c r="CU62" s="724"/>
      <c r="CV62" s="724"/>
      <c r="CW62" s="724"/>
      <c r="CX62" s="724"/>
      <c r="CZ62"/>
      <c r="DA62"/>
      <c r="DB62"/>
    </row>
    <row r="63" spans="1:106" ht="15" customHeight="1">
      <c r="A63" s="973"/>
      <c r="B63" s="684">
        <v>61</v>
      </c>
      <c r="C63" s="444">
        <v>1877</v>
      </c>
      <c r="D63" s="127">
        <v>30300545</v>
      </c>
      <c r="E63" s="127" t="s">
        <v>505</v>
      </c>
      <c r="F63" s="127" t="s">
        <v>496</v>
      </c>
      <c r="G63" s="127" t="s">
        <v>497</v>
      </c>
      <c r="H63" s="127" t="s">
        <v>534</v>
      </c>
      <c r="I63" s="128">
        <v>45252.834027777775</v>
      </c>
      <c r="J63" s="127" t="s">
        <v>498</v>
      </c>
      <c r="K63" s="95" t="s">
        <v>8</v>
      </c>
      <c r="L63" s="685">
        <v>45252</v>
      </c>
      <c r="M63" s="686">
        <v>0.8340277777777777</v>
      </c>
      <c r="N63" s="296" t="s">
        <v>498</v>
      </c>
      <c r="O63" s="685">
        <v>45252</v>
      </c>
      <c r="P63" s="686">
        <v>0.8340277777777777</v>
      </c>
      <c r="Q63" s="685"/>
      <c r="R63" s="686"/>
      <c r="S63" s="687"/>
      <c r="T63" s="294">
        <v>45252</v>
      </c>
      <c r="U63" s="775">
        <v>0.85</v>
      </c>
      <c r="V63" s="300" t="s">
        <v>498</v>
      </c>
      <c r="W63" s="688">
        <f t="shared" si="0"/>
        <v>1.5972222223354038E-2</v>
      </c>
      <c r="X63" s="689">
        <v>45253</v>
      </c>
      <c r="Y63" s="686">
        <v>0.70624999999999993</v>
      </c>
      <c r="Z63" s="296" t="s">
        <v>528</v>
      </c>
      <c r="AA63" s="691">
        <f t="shared" si="1"/>
        <v>0.85625000000436557</v>
      </c>
      <c r="AB63" s="689"/>
      <c r="AC63" s="690"/>
      <c r="AD63" s="687"/>
      <c r="AE63" s="691">
        <f t="shared" si="2"/>
        <v>-45253.706250000003</v>
      </c>
      <c r="AF63" s="294"/>
      <c r="AG63" s="296"/>
      <c r="AH63" s="296"/>
      <c r="AI63" s="687"/>
      <c r="AJ63" s="691">
        <f t="shared" si="3"/>
        <v>-45252.85</v>
      </c>
      <c r="AK63" s="294"/>
      <c r="AL63" s="296"/>
      <c r="AM63" s="296"/>
      <c r="AN63" s="691">
        <f t="shared" si="4"/>
        <v>-45252.85</v>
      </c>
      <c r="AO63" s="294">
        <v>45255</v>
      </c>
      <c r="AP63" s="775">
        <v>0.49027777777777781</v>
      </c>
      <c r="AQ63" s="698">
        <f t="shared" si="6"/>
        <v>2.640277777776646</v>
      </c>
      <c r="AR63" s="294">
        <v>45255</v>
      </c>
      <c r="AS63" s="775">
        <v>0.64166666666666672</v>
      </c>
      <c r="AT63" s="300" t="s">
        <v>498</v>
      </c>
      <c r="AU63" s="14">
        <f t="shared" si="5"/>
        <v>2.7916666666715173</v>
      </c>
      <c r="AV63" s="701"/>
      <c r="AW63" s="701"/>
      <c r="AX63" s="701" t="s">
        <v>18</v>
      </c>
      <c r="AY63" s="701" t="s">
        <v>41</v>
      </c>
      <c r="AZ63" s="896" t="s">
        <v>1909</v>
      </c>
      <c r="BA63" s="897" t="s">
        <v>366</v>
      </c>
      <c r="BB63" s="898" t="s">
        <v>2011</v>
      </c>
      <c r="BC63" s="899" t="s">
        <v>2012</v>
      </c>
      <c r="BD63" s="19"/>
      <c r="BE63" s="703" t="s">
        <v>89</v>
      </c>
      <c r="BF63" s="703"/>
      <c r="BS63" s="705"/>
      <c r="BT63" s="705"/>
      <c r="BU63" s="48" t="s">
        <v>453</v>
      </c>
      <c r="BV63" s="41">
        <v>10</v>
      </c>
      <c r="BW63" s="57">
        <f>BV63/BV64</f>
        <v>0.25641025641025639</v>
      </c>
      <c r="BX63" s="46"/>
      <c r="BY63" s="45"/>
      <c r="BZ63" s="45"/>
      <c r="CA63" s="45"/>
      <c r="CB63" s="45"/>
      <c r="CC63" s="705"/>
      <c r="CD63" s="705"/>
      <c r="CE63" s="705"/>
      <c r="CN63" s="705"/>
      <c r="CO63" s="705"/>
      <c r="CP63" s="705"/>
      <c r="CQ63" s="724"/>
      <c r="CR63" s="724"/>
      <c r="CS63" s="724"/>
      <c r="CT63" s="724"/>
      <c r="CU63" s="724"/>
      <c r="CV63" s="724"/>
      <c r="CW63" s="724"/>
      <c r="CX63" s="724"/>
      <c r="CZ63"/>
      <c r="DA63"/>
      <c r="DB63"/>
    </row>
    <row r="64" spans="1:106" ht="15" customHeight="1">
      <c r="A64" s="973"/>
      <c r="B64" s="684">
        <v>62</v>
      </c>
      <c r="C64" s="448">
        <v>1878</v>
      </c>
      <c r="D64" s="127">
        <v>30301284</v>
      </c>
      <c r="E64" s="127" t="s">
        <v>501</v>
      </c>
      <c r="F64" s="127" t="s">
        <v>506</v>
      </c>
      <c r="G64" s="127" t="s">
        <v>507</v>
      </c>
      <c r="H64" s="127" t="s">
        <v>508</v>
      </c>
      <c r="I64" s="128">
        <v>45253.473611111112</v>
      </c>
      <c r="J64" s="127" t="s">
        <v>528</v>
      </c>
      <c r="K64" s="95" t="s">
        <v>0</v>
      </c>
      <c r="L64" s="685">
        <v>45253</v>
      </c>
      <c r="M64" s="686">
        <v>0.45902777777777781</v>
      </c>
      <c r="N64" s="296" t="s">
        <v>528</v>
      </c>
      <c r="O64" s="685">
        <v>45253</v>
      </c>
      <c r="P64" s="686">
        <v>0.47361111111111115</v>
      </c>
      <c r="Q64" s="685">
        <v>45256</v>
      </c>
      <c r="R64" s="686">
        <v>0.50902777777777775</v>
      </c>
      <c r="S64" s="300" t="s">
        <v>498</v>
      </c>
      <c r="T64" s="294">
        <v>45256</v>
      </c>
      <c r="U64" s="775">
        <v>0.56805555555555554</v>
      </c>
      <c r="V64" s="300" t="s">
        <v>498</v>
      </c>
      <c r="W64" s="688">
        <f t="shared" si="0"/>
        <v>3.0944444444467081</v>
      </c>
      <c r="X64" s="689"/>
      <c r="Y64" s="686"/>
      <c r="Z64" s="687"/>
      <c r="AA64" s="691">
        <f t="shared" si="1"/>
        <v>-45256.568055555559</v>
      </c>
      <c r="AB64" s="689"/>
      <c r="AC64" s="690"/>
      <c r="AD64" s="687"/>
      <c r="AE64" s="691">
        <f t="shared" si="2"/>
        <v>0</v>
      </c>
      <c r="AF64" s="294"/>
      <c r="AG64" s="296"/>
      <c r="AH64" s="296"/>
      <c r="AI64" s="687"/>
      <c r="AJ64" s="691">
        <f t="shared" si="3"/>
        <v>-45256.568055555559</v>
      </c>
      <c r="AK64" s="294"/>
      <c r="AL64" s="296"/>
      <c r="AM64" s="296"/>
      <c r="AN64" s="691">
        <f t="shared" si="4"/>
        <v>-45256.568055555559</v>
      </c>
      <c r="AO64" s="294">
        <v>45256</v>
      </c>
      <c r="AP64" s="775">
        <v>0.59791666666666665</v>
      </c>
      <c r="AQ64" s="698">
        <f t="shared" si="6"/>
        <v>2.9861111106583849E-2</v>
      </c>
      <c r="AR64" s="294">
        <v>45256</v>
      </c>
      <c r="AS64" s="775">
        <v>0.62013888888888891</v>
      </c>
      <c r="AT64" s="300" t="s">
        <v>498</v>
      </c>
      <c r="AU64" s="14">
        <f t="shared" si="5"/>
        <v>5.2083333328482695E-2</v>
      </c>
      <c r="AV64" s="701"/>
      <c r="AW64" s="701"/>
      <c r="AX64" s="701" t="s">
        <v>18</v>
      </c>
      <c r="AY64" s="701" t="s">
        <v>41</v>
      </c>
      <c r="AZ64" s="896" t="s">
        <v>1909</v>
      </c>
      <c r="BA64" s="897" t="s">
        <v>366</v>
      </c>
      <c r="BB64" s="898" t="s">
        <v>2013</v>
      </c>
      <c r="BC64" s="899" t="s">
        <v>2014</v>
      </c>
      <c r="BD64" s="19"/>
      <c r="BE64" s="703" t="s">
        <v>89</v>
      </c>
      <c r="BF64" s="703"/>
      <c r="BJ64" s="705"/>
      <c r="BK64" s="705"/>
      <c r="BL64" s="705"/>
      <c r="BM64" s="705"/>
      <c r="BN64" s="705"/>
      <c r="BO64" s="705"/>
      <c r="BP64" s="705"/>
      <c r="BQ64" s="705"/>
      <c r="BR64" s="705"/>
      <c r="BS64" s="705"/>
      <c r="BT64" s="705"/>
      <c r="BU64" s="54" t="s">
        <v>444</v>
      </c>
      <c r="BV64" s="55">
        <f>BV61+BV62+BV63</f>
        <v>39</v>
      </c>
      <c r="BW64" s="56">
        <f>BW61+BW62++BW63</f>
        <v>1</v>
      </c>
      <c r="BX64" s="46"/>
      <c r="BY64" s="45"/>
      <c r="BZ64" s="45"/>
      <c r="CA64" s="45"/>
      <c r="CB64" s="45"/>
      <c r="CC64" s="705"/>
      <c r="CD64" s="705"/>
      <c r="CE64" s="705"/>
      <c r="CN64" s="705"/>
      <c r="CO64" s="705"/>
      <c r="CP64" s="705"/>
      <c r="CQ64" s="724"/>
      <c r="CR64" s="724"/>
      <c r="CS64" s="724"/>
      <c r="CT64" s="724"/>
      <c r="CU64" s="724"/>
      <c r="CV64" s="724"/>
      <c r="CW64" s="724"/>
      <c r="CX64" s="724"/>
      <c r="CZ64"/>
      <c r="DA64"/>
      <c r="DB64"/>
    </row>
    <row r="65" spans="1:106" ht="15" customHeight="1">
      <c r="A65" s="973">
        <v>5</v>
      </c>
      <c r="B65" s="708">
        <v>63</v>
      </c>
      <c r="C65" s="448">
        <v>1886</v>
      </c>
      <c r="D65" s="127">
        <v>52507</v>
      </c>
      <c r="E65" s="127" t="s">
        <v>505</v>
      </c>
      <c r="F65" s="127" t="s">
        <v>496</v>
      </c>
      <c r="G65" s="127" t="s">
        <v>507</v>
      </c>
      <c r="H65" s="127" t="s">
        <v>486</v>
      </c>
      <c r="I65" s="128">
        <v>45255.604861111111</v>
      </c>
      <c r="J65" s="127" t="s">
        <v>528</v>
      </c>
      <c r="K65" s="95" t="s">
        <v>0</v>
      </c>
      <c r="L65" s="685">
        <v>45255</v>
      </c>
      <c r="M65" s="686">
        <v>0.60486111111111118</v>
      </c>
      <c r="N65" s="296" t="s">
        <v>528</v>
      </c>
      <c r="O65" s="685">
        <v>45255</v>
      </c>
      <c r="P65" s="686">
        <v>0.60486111111111118</v>
      </c>
      <c r="Q65" s="685"/>
      <c r="R65" s="686"/>
      <c r="S65" s="687"/>
      <c r="T65" s="294">
        <v>45255</v>
      </c>
      <c r="U65" s="775">
        <v>0.60486111111111118</v>
      </c>
      <c r="V65" s="296" t="s">
        <v>528</v>
      </c>
      <c r="W65" s="688">
        <f t="shared" si="0"/>
        <v>0</v>
      </c>
      <c r="X65" s="689"/>
      <c r="Y65" s="686"/>
      <c r="Z65" s="687"/>
      <c r="AA65" s="691">
        <f t="shared" si="1"/>
        <v>-45255.604861111111</v>
      </c>
      <c r="AB65" s="689"/>
      <c r="AC65" s="690"/>
      <c r="AD65" s="687"/>
      <c r="AE65" s="691">
        <f t="shared" si="2"/>
        <v>0</v>
      </c>
      <c r="AF65" s="294"/>
      <c r="AG65" s="296"/>
      <c r="AH65" s="296"/>
      <c r="AI65" s="687"/>
      <c r="AJ65" s="691">
        <f t="shared" si="3"/>
        <v>-45255.604861111111</v>
      </c>
      <c r="AK65" s="294"/>
      <c r="AL65" s="296"/>
      <c r="AM65" s="296"/>
      <c r="AN65" s="691">
        <f t="shared" si="4"/>
        <v>-45255.604861111111</v>
      </c>
      <c r="AO65" s="294">
        <v>45255</v>
      </c>
      <c r="AP65" s="775">
        <v>0.61597222222222225</v>
      </c>
      <c r="AQ65" s="698">
        <f t="shared" si="6"/>
        <v>1.1111111110949423E-2</v>
      </c>
      <c r="AR65" s="294">
        <v>45255</v>
      </c>
      <c r="AS65" s="775">
        <v>0.61597222222222225</v>
      </c>
      <c r="AT65" s="296" t="s">
        <v>528</v>
      </c>
      <c r="AU65" s="14">
        <f t="shared" si="5"/>
        <v>1.1111111110949423E-2</v>
      </c>
      <c r="AV65" s="701"/>
      <c r="AW65" s="701" t="s">
        <v>2190</v>
      </c>
      <c r="AX65" s="701" t="s">
        <v>27</v>
      </c>
      <c r="AY65" s="701" t="s">
        <v>29</v>
      </c>
      <c r="AZ65" s="896" t="s">
        <v>90</v>
      </c>
      <c r="BA65" s="897" t="s">
        <v>312</v>
      </c>
      <c r="BB65" s="898" t="s">
        <v>2015</v>
      </c>
      <c r="BC65" s="899" t="s">
        <v>2016</v>
      </c>
      <c r="BD65" s="19"/>
      <c r="BE65" s="703" t="s">
        <v>89</v>
      </c>
      <c r="BF65" s="703"/>
      <c r="BJ65" s="705"/>
      <c r="BK65" s="705"/>
      <c r="BL65" s="705"/>
      <c r="BM65" s="705"/>
      <c r="BN65" s="705"/>
      <c r="BO65" s="705"/>
      <c r="BP65" s="705"/>
      <c r="BQ65" s="705"/>
      <c r="BR65" s="705"/>
      <c r="BS65" s="705"/>
      <c r="BT65" s="705"/>
      <c r="BU65" s="705"/>
      <c r="BV65" s="705"/>
      <c r="BW65" s="705"/>
      <c r="BX65" s="705"/>
      <c r="BY65" s="705"/>
      <c r="BZ65" s="705"/>
      <c r="CA65" s="705"/>
      <c r="CB65" s="705"/>
      <c r="CC65" s="705"/>
      <c r="CD65" s="705"/>
      <c r="CE65" s="705"/>
      <c r="CF65" s="724"/>
      <c r="CG65" s="724"/>
      <c r="CH65" s="724"/>
      <c r="CI65" s="724"/>
      <c r="CJ65" s="724"/>
      <c r="CK65" s="724"/>
      <c r="CL65" s="724"/>
      <c r="CM65" s="724"/>
      <c r="CN65" s="705"/>
      <c r="CO65" s="705"/>
      <c r="CP65" s="705"/>
      <c r="CQ65" s="705"/>
      <c r="CR65" s="705"/>
      <c r="CS65" s="705"/>
      <c r="CT65" s="705"/>
      <c r="CU65" s="705"/>
      <c r="CV65" s="705"/>
      <c r="CW65" s="705"/>
      <c r="CX65" s="705"/>
      <c r="CY65"/>
      <c r="CZ65"/>
      <c r="DA65"/>
      <c r="DB65"/>
    </row>
    <row r="66" spans="1:106" ht="15" customHeight="1">
      <c r="A66" s="973"/>
      <c r="B66" s="684">
        <v>64</v>
      </c>
      <c r="C66" s="444">
        <v>1885</v>
      </c>
      <c r="D66" s="127">
        <v>64871</v>
      </c>
      <c r="E66" s="127" t="s">
        <v>501</v>
      </c>
      <c r="F66" s="127" t="s">
        <v>496</v>
      </c>
      <c r="G66" s="127" t="s">
        <v>507</v>
      </c>
      <c r="H66" s="127" t="s">
        <v>483</v>
      </c>
      <c r="I66" s="128">
        <v>45255.620138888888</v>
      </c>
      <c r="J66" s="127" t="s">
        <v>528</v>
      </c>
      <c r="K66" s="95" t="s">
        <v>17</v>
      </c>
      <c r="L66" s="685">
        <v>45255</v>
      </c>
      <c r="M66" s="686">
        <v>0.60069444444444442</v>
      </c>
      <c r="N66" s="296" t="s">
        <v>528</v>
      </c>
      <c r="O66" s="685">
        <v>45255</v>
      </c>
      <c r="P66" s="686">
        <v>0.62013888888888891</v>
      </c>
      <c r="Q66" s="685">
        <v>45256</v>
      </c>
      <c r="R66" s="686">
        <v>0.48472222222222222</v>
      </c>
      <c r="S66" s="300" t="s">
        <v>498</v>
      </c>
      <c r="T66" s="294">
        <v>45256</v>
      </c>
      <c r="U66" s="775">
        <v>0.48749999999999999</v>
      </c>
      <c r="V66" s="300" t="s">
        <v>498</v>
      </c>
      <c r="W66" s="688">
        <f t="shared" si="0"/>
        <v>0.867361111115315</v>
      </c>
      <c r="X66" s="689">
        <v>45257</v>
      </c>
      <c r="Y66" s="686">
        <v>0.55555555555555558</v>
      </c>
      <c r="Z66" s="300" t="s">
        <v>498</v>
      </c>
      <c r="AA66" s="691">
        <f t="shared" si="1"/>
        <v>1.0680555555518367</v>
      </c>
      <c r="AB66" s="689">
        <v>45259</v>
      </c>
      <c r="AC66" s="690">
        <v>0.5229166666666667</v>
      </c>
      <c r="AD66" s="296" t="s">
        <v>528</v>
      </c>
      <c r="AE66" s="691">
        <f t="shared" si="2"/>
        <v>1.9673611111138598</v>
      </c>
      <c r="AF66" s="294">
        <v>45263</v>
      </c>
      <c r="AG66" s="295">
        <v>0.54722222222222217</v>
      </c>
      <c r="AH66" s="300" t="s">
        <v>498</v>
      </c>
      <c r="AI66" s="687" t="s">
        <v>1725</v>
      </c>
      <c r="AJ66" s="691">
        <f t="shared" si="3"/>
        <v>7.0597222222204437</v>
      </c>
      <c r="AK66" s="294"/>
      <c r="AL66" s="296"/>
      <c r="AM66" s="296"/>
      <c r="AN66" s="691">
        <f t="shared" si="4"/>
        <v>-45256.487500000003</v>
      </c>
      <c r="AO66" s="901"/>
      <c r="AP66" s="902"/>
      <c r="AQ66" s="698">
        <f t="shared" si="6"/>
        <v>-45256.487500000003</v>
      </c>
      <c r="AR66" s="294"/>
      <c r="AS66" s="775"/>
      <c r="AT66" s="296"/>
      <c r="AU66" s="14">
        <f t="shared" si="5"/>
        <v>-45256.487500000003</v>
      </c>
      <c r="AV66" s="701"/>
      <c r="AW66" s="701"/>
      <c r="AX66" s="701" t="s">
        <v>9</v>
      </c>
      <c r="AY66" s="701" t="s">
        <v>11</v>
      </c>
      <c r="AZ66" s="896" t="s">
        <v>22</v>
      </c>
      <c r="BA66" s="897" t="s">
        <v>62</v>
      </c>
      <c r="BB66" s="898" t="s">
        <v>2017</v>
      </c>
      <c r="BC66" s="899" t="s">
        <v>2018</v>
      </c>
      <c r="BD66" s="19"/>
      <c r="BE66" s="703" t="s">
        <v>89</v>
      </c>
      <c r="BF66" s="703"/>
      <c r="BJ66" s="705"/>
      <c r="BK66" s="705"/>
      <c r="BL66" s="705"/>
      <c r="BM66" s="705"/>
      <c r="BN66" s="705"/>
      <c r="BO66" s="705"/>
      <c r="BP66" s="705"/>
      <c r="BQ66" s="705"/>
      <c r="BR66" s="705"/>
      <c r="BS66" s="705"/>
      <c r="BT66" s="705"/>
      <c r="BU66" s="705"/>
      <c r="BV66"/>
      <c r="BW66"/>
      <c r="BX66"/>
      <c r="BY66" s="705"/>
      <c r="BZ66" s="705"/>
      <c r="CA66" s="705"/>
      <c r="CB66" s="705"/>
      <c r="CC66" s="705"/>
      <c r="CD66" s="705"/>
      <c r="CE66" s="705"/>
      <c r="CF66" s="724"/>
      <c r="CG66" s="724"/>
      <c r="CH66" s="724"/>
      <c r="CI66" s="724"/>
      <c r="CJ66" s="724"/>
      <c r="CK66" s="724"/>
      <c r="CL66" s="724"/>
      <c r="CM66" s="724"/>
      <c r="CN66" s="705"/>
      <c r="CO66" s="705"/>
      <c r="CP66" s="705"/>
      <c r="CQ66" s="705"/>
      <c r="CR66" s="705"/>
      <c r="CS66" s="705"/>
      <c r="CT66" s="705"/>
      <c r="CU66" s="705"/>
      <c r="CV66" s="705"/>
      <c r="CW66" s="705"/>
      <c r="CX66" s="705"/>
      <c r="CY66" s="44"/>
      <c r="CZ66"/>
      <c r="DA66"/>
      <c r="DB66"/>
    </row>
    <row r="67" spans="1:106" ht="15" customHeight="1">
      <c r="A67" s="973"/>
      <c r="B67" s="708">
        <v>65</v>
      </c>
      <c r="C67" s="444">
        <v>1888</v>
      </c>
      <c r="D67" s="127">
        <v>30302039</v>
      </c>
      <c r="E67" s="127" t="s">
        <v>495</v>
      </c>
      <c r="F67" s="127" t="s">
        <v>506</v>
      </c>
      <c r="G67" s="127" t="s">
        <v>513</v>
      </c>
      <c r="H67" s="127" t="s">
        <v>1192</v>
      </c>
      <c r="I67" s="128">
        <v>45256.429861111108</v>
      </c>
      <c r="J67" s="127" t="s">
        <v>498</v>
      </c>
      <c r="K67" s="95" t="s">
        <v>17</v>
      </c>
      <c r="L67" s="685">
        <v>45256</v>
      </c>
      <c r="M67" s="686">
        <v>0.42152777777777778</v>
      </c>
      <c r="N67" s="296" t="s">
        <v>498</v>
      </c>
      <c r="O67" s="685">
        <v>45256</v>
      </c>
      <c r="P67" s="686">
        <v>0.42986111111111108</v>
      </c>
      <c r="Q67" s="685">
        <v>45256</v>
      </c>
      <c r="R67" s="686">
        <v>0.75694444444444453</v>
      </c>
      <c r="S67" s="300" t="s">
        <v>498</v>
      </c>
      <c r="T67" s="294">
        <v>45256</v>
      </c>
      <c r="U67" s="775">
        <v>0.42986111111111108</v>
      </c>
      <c r="V67" s="300" t="s">
        <v>498</v>
      </c>
      <c r="W67" s="688">
        <f t="shared" ref="W67:W77" si="11">(U67+T67)-(P67+O67)</f>
        <v>0</v>
      </c>
      <c r="X67" s="689"/>
      <c r="Y67" s="686"/>
      <c r="Z67" s="687"/>
      <c r="AA67" s="691">
        <f t="shared" ref="AA67:AA78" si="12">(Y67+X67)-(U67+T67)</f>
        <v>-45256.429861111108</v>
      </c>
      <c r="AB67" s="689"/>
      <c r="AC67" s="690"/>
      <c r="AD67" s="687"/>
      <c r="AE67" s="691">
        <f t="shared" ref="AE67:AE78" si="13">(AC67+AB67)-(Y67+X67)</f>
        <v>0</v>
      </c>
      <c r="AF67" s="294"/>
      <c r="AG67" s="296"/>
      <c r="AH67" s="296"/>
      <c r="AI67" s="687"/>
      <c r="AJ67" s="691">
        <f t="shared" ref="AJ67:AJ78" si="14">(AG67+AF67)-(U67+T67)</f>
        <v>-45256.429861111108</v>
      </c>
      <c r="AK67" s="294">
        <v>45260</v>
      </c>
      <c r="AL67" s="295">
        <v>0.69374999999999998</v>
      </c>
      <c r="AM67" s="296" t="s">
        <v>528</v>
      </c>
      <c r="AN67" s="691">
        <f t="shared" ref="AN67:AN78" si="15">(AL67+AK67)-(U67+T67)</f>
        <v>4.2638888888905058</v>
      </c>
      <c r="AO67" s="294">
        <v>45257</v>
      </c>
      <c r="AP67" s="775">
        <v>0.8208333333333333</v>
      </c>
      <c r="AQ67" s="698">
        <f t="shared" si="6"/>
        <v>1.390972222223354</v>
      </c>
      <c r="AR67" s="294">
        <v>45262</v>
      </c>
      <c r="AS67" s="775">
        <v>0.44097222222222227</v>
      </c>
      <c r="AT67" s="300" t="s">
        <v>498</v>
      </c>
      <c r="AU67" s="14">
        <f t="shared" ref="AU67:AU79" si="16">(AS67+AR67)-(U67+T67)</f>
        <v>6.0111111111109494</v>
      </c>
      <c r="AV67" s="701"/>
      <c r="AW67" s="701"/>
      <c r="AX67" s="701" t="s">
        <v>18</v>
      </c>
      <c r="AY67" s="701" t="s">
        <v>41</v>
      </c>
      <c r="AZ67" s="896" t="s">
        <v>1909</v>
      </c>
      <c r="BA67" s="897" t="s">
        <v>366</v>
      </c>
      <c r="BB67" s="898" t="s">
        <v>2019</v>
      </c>
      <c r="BC67" s="899" t="s">
        <v>2020</v>
      </c>
      <c r="BD67" s="19"/>
      <c r="BE67" s="703" t="s">
        <v>89</v>
      </c>
      <c r="BF67" s="703"/>
      <c r="BJ67" s="705"/>
      <c r="BK67" s="705"/>
      <c r="BL67" s="705"/>
      <c r="BM67" s="705"/>
      <c r="BN67" s="705"/>
      <c r="BO67" s="705"/>
      <c r="BP67" s="705"/>
      <c r="BQ67" s="705"/>
      <c r="BR67" s="705"/>
      <c r="BS67" s="705"/>
      <c r="BT67" s="705"/>
      <c r="BV67"/>
      <c r="BW67"/>
      <c r="BX67"/>
      <c r="CC67" s="705"/>
      <c r="CD67" s="705"/>
      <c r="CE67" s="705"/>
      <c r="CF67" s="724"/>
      <c r="CG67" s="724"/>
      <c r="CH67" s="724"/>
      <c r="CI67" s="724"/>
      <c r="CJ67" s="724"/>
      <c r="CK67" s="724"/>
      <c r="CL67" s="724"/>
      <c r="CM67" s="724"/>
      <c r="CN67" s="705"/>
      <c r="CO67" s="705"/>
      <c r="CP67" s="705"/>
      <c r="CQ67" s="705"/>
      <c r="CR67" s="705"/>
      <c r="CS67" s="705"/>
      <c r="CT67" s="705"/>
      <c r="CU67" s="705"/>
      <c r="CV67" s="705"/>
      <c r="CW67" s="705"/>
      <c r="CX67" s="705"/>
      <c r="CY67" s="44"/>
      <c r="CZ67"/>
      <c r="DA67"/>
      <c r="DB67"/>
    </row>
    <row r="68" spans="1:106" ht="15" customHeight="1">
      <c r="A68" s="973"/>
      <c r="B68" s="684">
        <v>66</v>
      </c>
      <c r="C68" s="423">
        <v>1893</v>
      </c>
      <c r="D68" s="127">
        <v>30301469</v>
      </c>
      <c r="E68" s="127" t="s">
        <v>505</v>
      </c>
      <c r="F68" s="127" t="s">
        <v>496</v>
      </c>
      <c r="G68" s="127" t="s">
        <v>507</v>
      </c>
      <c r="H68" s="127" t="s">
        <v>483</v>
      </c>
      <c r="I68" s="128">
        <v>45257.613194444442</v>
      </c>
      <c r="J68" s="127" t="s">
        <v>498</v>
      </c>
      <c r="K68" s="95" t="s">
        <v>0</v>
      </c>
      <c r="L68" s="685">
        <v>45257</v>
      </c>
      <c r="M68" s="686">
        <v>0.61249999999999993</v>
      </c>
      <c r="N68" s="296" t="s">
        <v>498</v>
      </c>
      <c r="O68" s="685">
        <v>45257</v>
      </c>
      <c r="P68" s="686">
        <v>0.61319444444444449</v>
      </c>
      <c r="Q68" s="685"/>
      <c r="R68" s="686"/>
      <c r="S68" s="687"/>
      <c r="T68" s="294">
        <v>45257</v>
      </c>
      <c r="U68" s="775">
        <v>0.6381944444444444</v>
      </c>
      <c r="V68" s="300" t="s">
        <v>498</v>
      </c>
      <c r="W68" s="688">
        <f t="shared" si="11"/>
        <v>2.5000000001455192E-2</v>
      </c>
      <c r="X68" s="689"/>
      <c r="Y68" s="686"/>
      <c r="Z68" s="687"/>
      <c r="AA68" s="691">
        <f t="shared" si="12"/>
        <v>-45257.638194444444</v>
      </c>
      <c r="AB68" s="689"/>
      <c r="AC68" s="690"/>
      <c r="AD68" s="687"/>
      <c r="AE68" s="691">
        <f t="shared" si="13"/>
        <v>0</v>
      </c>
      <c r="AF68" s="294"/>
      <c r="AG68" s="296"/>
      <c r="AH68" s="296"/>
      <c r="AI68" s="687"/>
      <c r="AJ68" s="691">
        <f t="shared" si="14"/>
        <v>-45257.638194444444</v>
      </c>
      <c r="AK68" s="294"/>
      <c r="AL68" s="296"/>
      <c r="AM68" s="296"/>
      <c r="AN68" s="691">
        <f t="shared" si="15"/>
        <v>-45257.638194444444</v>
      </c>
      <c r="AO68" s="294">
        <v>45257</v>
      </c>
      <c r="AP68" s="775">
        <v>0.69930555555555562</v>
      </c>
      <c r="AQ68" s="698">
        <f t="shared" ref="AQ68:AQ79" si="17">(AP68+AO68)-(U68+T68)</f>
        <v>6.1111111113859806E-2</v>
      </c>
      <c r="AR68" s="294">
        <v>45258</v>
      </c>
      <c r="AS68" s="775">
        <v>0.60138888888888886</v>
      </c>
      <c r="AT68" s="300" t="s">
        <v>498</v>
      </c>
      <c r="AU68" s="14">
        <f t="shared" si="16"/>
        <v>0.96319444444816327</v>
      </c>
      <c r="AV68" s="701"/>
      <c r="AW68" s="701"/>
      <c r="AX68" s="701" t="s">
        <v>27</v>
      </c>
      <c r="AY68" s="701" t="s">
        <v>29</v>
      </c>
      <c r="AZ68" s="896" t="s">
        <v>90</v>
      </c>
      <c r="BA68" s="897" t="s">
        <v>312</v>
      </c>
      <c r="BB68" s="898" t="s">
        <v>2021</v>
      </c>
      <c r="BC68" s="899" t="s">
        <v>2022</v>
      </c>
      <c r="BD68" s="19"/>
      <c r="BE68" s="703" t="s">
        <v>89</v>
      </c>
      <c r="BF68" s="703"/>
      <c r="BJ68" s="705"/>
      <c r="BK68" s="705"/>
      <c r="BL68" s="705"/>
      <c r="BM68" s="705"/>
      <c r="BN68" s="705"/>
      <c r="BO68" s="705"/>
      <c r="BP68" s="705"/>
      <c r="BQ68" s="705"/>
      <c r="BR68" s="705"/>
      <c r="BS68" s="705"/>
      <c r="BT68" s="705"/>
      <c r="CC68" s="705"/>
      <c r="CD68" s="705"/>
      <c r="CE68" s="705"/>
      <c r="CF68" s="724"/>
      <c r="CG68" s="724"/>
      <c r="CH68" s="724"/>
      <c r="CI68" s="724"/>
      <c r="CJ68" s="724"/>
      <c r="CK68" s="724"/>
      <c r="CL68" s="724"/>
      <c r="CM68" s="724"/>
      <c r="CO68" s="705"/>
      <c r="CP68" s="705"/>
      <c r="CQ68" s="705"/>
      <c r="CR68" s="705"/>
      <c r="CS68" s="705"/>
      <c r="CT68" s="705"/>
      <c r="CU68" s="705"/>
      <c r="CV68" s="705"/>
      <c r="CW68" s="705"/>
      <c r="CX68" s="705"/>
      <c r="CY68" s="44"/>
    </row>
    <row r="69" spans="1:106" ht="15" customHeight="1">
      <c r="A69" s="973"/>
      <c r="B69" s="684">
        <v>67</v>
      </c>
      <c r="C69" s="444">
        <v>1894</v>
      </c>
      <c r="D69" s="127">
        <v>30197146</v>
      </c>
      <c r="E69" s="127" t="s">
        <v>505</v>
      </c>
      <c r="F69" s="127" t="s">
        <v>496</v>
      </c>
      <c r="G69" s="127" t="s">
        <v>507</v>
      </c>
      <c r="H69" s="127" t="s">
        <v>481</v>
      </c>
      <c r="I69" s="128">
        <v>45257.638888888891</v>
      </c>
      <c r="J69" s="127" t="s">
        <v>498</v>
      </c>
      <c r="K69" s="95" t="s">
        <v>5</v>
      </c>
      <c r="L69" s="685">
        <v>45257</v>
      </c>
      <c r="M69" s="686">
        <v>0.63888888888888895</v>
      </c>
      <c r="N69" s="296" t="s">
        <v>498</v>
      </c>
      <c r="O69" s="685">
        <v>45257</v>
      </c>
      <c r="P69" s="686">
        <v>0.63888888888888895</v>
      </c>
      <c r="Q69" s="685"/>
      <c r="R69" s="686"/>
      <c r="S69" s="687"/>
      <c r="T69" s="294">
        <v>45257</v>
      </c>
      <c r="U69" s="775">
        <v>0.63888888888888895</v>
      </c>
      <c r="V69" s="300" t="s">
        <v>498</v>
      </c>
      <c r="W69" s="688">
        <f t="shared" si="11"/>
        <v>0</v>
      </c>
      <c r="X69" s="689"/>
      <c r="Y69" s="686"/>
      <c r="Z69" s="687"/>
      <c r="AA69" s="691">
        <f t="shared" si="12"/>
        <v>-45257.638888888891</v>
      </c>
      <c r="AB69" s="689"/>
      <c r="AC69" s="690"/>
      <c r="AD69" s="687"/>
      <c r="AE69" s="691">
        <f t="shared" si="13"/>
        <v>0</v>
      </c>
      <c r="AF69" s="294"/>
      <c r="AG69" s="296"/>
      <c r="AH69" s="296"/>
      <c r="AI69" s="687"/>
      <c r="AJ69" s="691">
        <f t="shared" si="14"/>
        <v>-45257.638888888891</v>
      </c>
      <c r="AK69" s="294"/>
      <c r="AL69" s="296"/>
      <c r="AM69" s="296"/>
      <c r="AN69" s="691">
        <f t="shared" si="15"/>
        <v>-45257.638888888891</v>
      </c>
      <c r="AO69" s="294">
        <v>45258</v>
      </c>
      <c r="AP69" s="775">
        <v>0.74513888888888891</v>
      </c>
      <c r="AQ69" s="698">
        <f t="shared" si="17"/>
        <v>1.1062499999970896</v>
      </c>
      <c r="AR69" s="294">
        <v>45258</v>
      </c>
      <c r="AS69" s="775">
        <v>0.84513888888888899</v>
      </c>
      <c r="AT69" s="300" t="s">
        <v>498</v>
      </c>
      <c r="AU69" s="14">
        <f t="shared" si="16"/>
        <v>1.2062499999956344</v>
      </c>
      <c r="AV69" s="701"/>
      <c r="AW69" s="701"/>
      <c r="AX69" s="701" t="s">
        <v>27</v>
      </c>
      <c r="AY69" s="701" t="s">
        <v>35</v>
      </c>
      <c r="AZ69" s="896" t="s">
        <v>94</v>
      </c>
      <c r="BA69" s="897" t="s">
        <v>324</v>
      </c>
      <c r="BB69" s="898" t="s">
        <v>2023</v>
      </c>
      <c r="BC69" s="899" t="s">
        <v>2024</v>
      </c>
      <c r="BD69" s="19"/>
      <c r="BE69" s="703" t="s">
        <v>89</v>
      </c>
      <c r="BF69" s="703"/>
      <c r="BJ69" s="705"/>
      <c r="BK69" s="705"/>
      <c r="BL69" s="705"/>
      <c r="BM69" s="705"/>
      <c r="BN69" s="705"/>
      <c r="BO69" s="705"/>
      <c r="BP69" s="705"/>
      <c r="BQ69" s="705"/>
      <c r="BR69" s="705"/>
      <c r="BS69" s="705"/>
      <c r="BT69" s="705"/>
      <c r="CC69" s="705"/>
      <c r="CD69" s="705"/>
      <c r="CE69" s="705"/>
      <c r="CF69" s="724"/>
      <c r="CG69" s="724"/>
      <c r="CH69" s="724"/>
      <c r="CI69" s="724"/>
      <c r="CJ69" s="724"/>
      <c r="CK69" s="724"/>
      <c r="CL69" s="724"/>
      <c r="CM69" s="724"/>
      <c r="CN69" s="705"/>
      <c r="CO69" s="705"/>
      <c r="CP69" s="705"/>
      <c r="CQ69" s="705"/>
      <c r="CR69" s="705"/>
      <c r="CS69" s="705"/>
      <c r="CT69" s="705"/>
      <c r="CU69" s="705"/>
      <c r="CV69" s="705"/>
      <c r="CW69" s="705"/>
      <c r="CX69" s="705"/>
      <c r="CY69" s="44"/>
    </row>
    <row r="70" spans="1:106" ht="15" customHeight="1">
      <c r="A70" s="973"/>
      <c r="B70" s="684">
        <v>68</v>
      </c>
      <c r="C70" s="444">
        <v>1895</v>
      </c>
      <c r="D70" s="127">
        <v>30016389</v>
      </c>
      <c r="E70" s="127" t="s">
        <v>501</v>
      </c>
      <c r="F70" s="127" t="s">
        <v>496</v>
      </c>
      <c r="G70" s="127" t="s">
        <v>497</v>
      </c>
      <c r="H70" s="127" t="s">
        <v>525</v>
      </c>
      <c r="I70" s="128">
        <v>45257.791666666664</v>
      </c>
      <c r="J70" s="127" t="s">
        <v>498</v>
      </c>
      <c r="K70" s="95" t="s">
        <v>17</v>
      </c>
      <c r="L70" s="685">
        <v>45257</v>
      </c>
      <c r="M70" s="686">
        <v>0.74722222222222223</v>
      </c>
      <c r="N70" s="296" t="s">
        <v>498</v>
      </c>
      <c r="O70" s="685">
        <v>45257</v>
      </c>
      <c r="P70" s="686">
        <v>0.79166666666666663</v>
      </c>
      <c r="Q70" s="685">
        <v>45257</v>
      </c>
      <c r="R70" s="686">
        <v>0.83333333333333337</v>
      </c>
      <c r="S70" s="300" t="s">
        <v>498</v>
      </c>
      <c r="T70" s="294">
        <v>45257</v>
      </c>
      <c r="U70" s="775">
        <v>0.79166666666666663</v>
      </c>
      <c r="V70" s="300" t="s">
        <v>498</v>
      </c>
      <c r="W70" s="688">
        <f t="shared" si="11"/>
        <v>0</v>
      </c>
      <c r="X70" s="689">
        <v>45260</v>
      </c>
      <c r="Y70" s="686">
        <v>0.69444444444444453</v>
      </c>
      <c r="Z70" s="296" t="s">
        <v>528</v>
      </c>
      <c r="AA70" s="691">
        <f t="shared" si="12"/>
        <v>2.9027777777810115</v>
      </c>
      <c r="AB70" s="689">
        <v>45262</v>
      </c>
      <c r="AC70" s="690">
        <v>0.6875</v>
      </c>
      <c r="AD70" s="300" t="s">
        <v>498</v>
      </c>
      <c r="AE70" s="691">
        <f t="shared" si="13"/>
        <v>1.9930555555547471</v>
      </c>
      <c r="AF70" s="294">
        <v>45263</v>
      </c>
      <c r="AG70" s="295">
        <v>0.54791666666666672</v>
      </c>
      <c r="AH70" s="300" t="s">
        <v>498</v>
      </c>
      <c r="AI70" s="687" t="s">
        <v>1725</v>
      </c>
      <c r="AJ70" s="691">
        <f>(AG70+AF70)-(U70+T70)</f>
        <v>5.7562500000058208</v>
      </c>
      <c r="AK70" s="294"/>
      <c r="AL70" s="296"/>
      <c r="AM70" s="296"/>
      <c r="AN70" s="691">
        <f t="shared" si="15"/>
        <v>-45257.791666666664</v>
      </c>
      <c r="AO70" s="294">
        <v>45263</v>
      </c>
      <c r="AP70" s="775">
        <v>0.61736111111111114</v>
      </c>
      <c r="AQ70" s="698">
        <f t="shared" si="17"/>
        <v>5.8256944444437977</v>
      </c>
      <c r="AR70" s="294">
        <v>45265</v>
      </c>
      <c r="AS70" s="775">
        <v>0.49027777777777781</v>
      </c>
      <c r="AT70" s="300" t="s">
        <v>498</v>
      </c>
      <c r="AU70" s="14">
        <f t="shared" si="16"/>
        <v>7.6986111111109494</v>
      </c>
      <c r="AV70" s="701"/>
      <c r="AW70" s="701"/>
      <c r="AX70" s="701" t="s">
        <v>9</v>
      </c>
      <c r="AY70" s="701" t="s">
        <v>11</v>
      </c>
      <c r="AZ70" s="896" t="s">
        <v>31</v>
      </c>
      <c r="BA70" s="897" t="s">
        <v>82</v>
      </c>
      <c r="BB70" s="898" t="s">
        <v>2025</v>
      </c>
      <c r="BC70" s="899" t="s">
        <v>2026</v>
      </c>
      <c r="BD70" s="19"/>
      <c r="BE70" s="703" t="s">
        <v>89</v>
      </c>
      <c r="BF70" s="703"/>
      <c r="BJ70" s="705"/>
      <c r="BK70" s="705"/>
      <c r="BL70" s="705"/>
      <c r="BM70" s="705"/>
      <c r="BN70" s="705"/>
      <c r="BO70" s="705"/>
      <c r="BP70" s="705"/>
      <c r="BQ70" s="705"/>
      <c r="BR70" s="705"/>
      <c r="BS70" s="705"/>
      <c r="BT70" s="705"/>
      <c r="CC70" s="705"/>
      <c r="CD70" s="705"/>
      <c r="CE70" s="705"/>
      <c r="CF70" s="724"/>
      <c r="CG70" s="724"/>
      <c r="CH70" s="724"/>
      <c r="CI70" s="724"/>
      <c r="CJ70" s="724"/>
      <c r="CK70" s="724"/>
      <c r="CL70" s="724"/>
      <c r="CM70" s="724"/>
      <c r="CN70" s="705"/>
      <c r="CO70" s="705"/>
      <c r="CP70" s="705"/>
      <c r="CQ70" s="705"/>
      <c r="CR70" s="705"/>
      <c r="CS70" s="705"/>
      <c r="CT70" s="705"/>
      <c r="CU70" s="705"/>
      <c r="CV70" s="705"/>
      <c r="CW70" s="705"/>
      <c r="CX70" s="705"/>
      <c r="CY70" s="44"/>
    </row>
    <row r="71" spans="1:106" ht="15" customHeight="1">
      <c r="A71" s="973"/>
      <c r="B71" s="708">
        <v>69</v>
      </c>
      <c r="C71" s="444">
        <v>1879</v>
      </c>
      <c r="D71" s="127">
        <v>0</v>
      </c>
      <c r="E71" s="127" t="s">
        <v>501</v>
      </c>
      <c r="F71" s="127" t="s">
        <v>506</v>
      </c>
      <c r="G71" s="127" t="s">
        <v>497</v>
      </c>
      <c r="H71" s="127" t="s">
        <v>530</v>
      </c>
      <c r="I71" s="128">
        <v>45258.459027777775</v>
      </c>
      <c r="J71" s="127" t="s">
        <v>528</v>
      </c>
      <c r="K71" s="95" t="s">
        <v>17</v>
      </c>
      <c r="L71" s="685">
        <v>45253</v>
      </c>
      <c r="M71" s="686">
        <v>0.59236111111111112</v>
      </c>
      <c r="N71" s="296" t="s">
        <v>528</v>
      </c>
      <c r="O71" s="685">
        <v>45258</v>
      </c>
      <c r="P71" s="686">
        <v>0.45902777777777781</v>
      </c>
      <c r="Q71" s="685">
        <v>45253</v>
      </c>
      <c r="R71" s="686">
        <v>0.67152777777777783</v>
      </c>
      <c r="S71" s="687"/>
      <c r="T71" s="294">
        <v>45258</v>
      </c>
      <c r="U71" s="775">
        <v>0.45902777777777781</v>
      </c>
      <c r="V71" s="300" t="s">
        <v>498</v>
      </c>
      <c r="W71" s="688">
        <f t="shared" si="11"/>
        <v>0</v>
      </c>
      <c r="X71" s="689">
        <v>45255</v>
      </c>
      <c r="Y71" s="686">
        <v>0.53472222222222221</v>
      </c>
      <c r="Z71" s="296" t="s">
        <v>528</v>
      </c>
      <c r="AA71" s="691">
        <f t="shared" si="12"/>
        <v>-2.9243055555562023</v>
      </c>
      <c r="AB71" s="689">
        <v>45259</v>
      </c>
      <c r="AC71" s="690">
        <v>0.52361111111111114</v>
      </c>
      <c r="AD71" s="296" t="s">
        <v>528</v>
      </c>
      <c r="AE71" s="691">
        <f t="shared" si="13"/>
        <v>3.9888888888890506</v>
      </c>
      <c r="AF71" s="294"/>
      <c r="AG71" s="295"/>
      <c r="AH71" s="300"/>
      <c r="AI71" s="687"/>
      <c r="AJ71" s="691">
        <f t="shared" si="14"/>
        <v>-45258.459027777775</v>
      </c>
      <c r="AK71" s="294">
        <v>45262</v>
      </c>
      <c r="AL71" s="295">
        <v>0.82777777777777783</v>
      </c>
      <c r="AM71" s="296" t="s">
        <v>498</v>
      </c>
      <c r="AN71" s="691">
        <f t="shared" si="15"/>
        <v>4.3687500000014552</v>
      </c>
      <c r="AO71" s="901"/>
      <c r="AP71" s="902"/>
      <c r="AQ71" s="698">
        <f t="shared" si="17"/>
        <v>-45258.459027777775</v>
      </c>
      <c r="AR71" s="294"/>
      <c r="AS71" s="775"/>
      <c r="AT71" s="300"/>
      <c r="AU71" s="14">
        <f t="shared" si="16"/>
        <v>-45258.459027777775</v>
      </c>
      <c r="AV71" s="701"/>
      <c r="AW71" s="701"/>
      <c r="AX71" s="701" t="s">
        <v>18</v>
      </c>
      <c r="AY71" s="701" t="s">
        <v>41</v>
      </c>
      <c r="AZ71" s="896" t="s">
        <v>1909</v>
      </c>
      <c r="BA71" s="897" t="s">
        <v>366</v>
      </c>
      <c r="BB71" s="898" t="s">
        <v>2027</v>
      </c>
      <c r="BC71" s="899" t="s">
        <v>2028</v>
      </c>
      <c r="BD71" s="19"/>
      <c r="BE71" s="703" t="s">
        <v>89</v>
      </c>
      <c r="BF71" s="703"/>
      <c r="BJ71" s="705"/>
      <c r="BK71" s="705"/>
      <c r="BL71" s="705"/>
      <c r="BM71" s="705"/>
      <c r="BN71" s="705"/>
      <c r="BO71" s="705"/>
      <c r="BP71" s="705"/>
      <c r="BQ71" s="705"/>
      <c r="BR71" s="705"/>
      <c r="BS71" s="705"/>
      <c r="BT71" s="705"/>
      <c r="CC71" s="705"/>
      <c r="CD71" s="705"/>
      <c r="CE71" s="705"/>
      <c r="CF71" s="724"/>
      <c r="CG71" s="724"/>
      <c r="CH71" s="724"/>
      <c r="CI71" s="724"/>
      <c r="CJ71" s="724"/>
      <c r="CK71" s="724"/>
      <c r="CL71" s="724"/>
      <c r="CM71" s="724"/>
      <c r="CN71" s="705"/>
      <c r="CO71" s="705"/>
      <c r="CP71" s="705"/>
      <c r="CQ71" s="705"/>
      <c r="CR71" s="705"/>
      <c r="CS71" s="705"/>
      <c r="CT71" s="705"/>
      <c r="CU71" s="705"/>
      <c r="CV71" s="705"/>
      <c r="CW71" s="705"/>
      <c r="CX71" s="705"/>
      <c r="CY71" s="44"/>
    </row>
    <row r="72" spans="1:106" ht="15.75" customHeight="1">
      <c r="A72" s="973"/>
      <c r="B72" s="684">
        <v>70</v>
      </c>
      <c r="C72" s="448">
        <v>1900</v>
      </c>
      <c r="D72" s="127">
        <v>30003962</v>
      </c>
      <c r="E72" s="127" t="s">
        <v>505</v>
      </c>
      <c r="F72" s="127" t="s">
        <v>496</v>
      </c>
      <c r="G72" s="127" t="s">
        <v>513</v>
      </c>
      <c r="H72" s="127" t="s">
        <v>1071</v>
      </c>
      <c r="I72" s="128">
        <v>45258.783333333333</v>
      </c>
      <c r="J72" s="127" t="s">
        <v>498</v>
      </c>
      <c r="K72" s="95" t="s">
        <v>0</v>
      </c>
      <c r="L72" s="685">
        <v>45258</v>
      </c>
      <c r="M72" s="686">
        <v>0.78333333333333333</v>
      </c>
      <c r="N72" s="296" t="s">
        <v>498</v>
      </c>
      <c r="O72" s="685">
        <v>45258</v>
      </c>
      <c r="P72" s="686">
        <v>0.78333333333333333</v>
      </c>
      <c r="Q72" s="685"/>
      <c r="R72" s="686"/>
      <c r="S72" s="687"/>
      <c r="T72" s="294">
        <v>45258</v>
      </c>
      <c r="U72" s="775">
        <v>0.78333333333333333</v>
      </c>
      <c r="V72" s="687" t="s">
        <v>498</v>
      </c>
      <c r="W72" s="688">
        <f t="shared" si="11"/>
        <v>0</v>
      </c>
      <c r="X72" s="689"/>
      <c r="Y72" s="686"/>
      <c r="Z72" s="687"/>
      <c r="AA72" s="691">
        <f t="shared" si="12"/>
        <v>-45258.783333333333</v>
      </c>
      <c r="AB72" s="689"/>
      <c r="AC72" s="690"/>
      <c r="AD72" s="687"/>
      <c r="AE72" s="691">
        <f t="shared" si="13"/>
        <v>0</v>
      </c>
      <c r="AF72" s="294"/>
      <c r="AG72" s="296"/>
      <c r="AH72" s="296"/>
      <c r="AI72" s="687"/>
      <c r="AJ72" s="691">
        <f t="shared" si="14"/>
        <v>-45258.783333333333</v>
      </c>
      <c r="AK72" s="294"/>
      <c r="AL72" s="296"/>
      <c r="AM72" s="296"/>
      <c r="AN72" s="691">
        <f t="shared" si="15"/>
        <v>-45258.783333333333</v>
      </c>
      <c r="AO72" s="294">
        <v>45258</v>
      </c>
      <c r="AP72" s="775">
        <v>0.80972222222222223</v>
      </c>
      <c r="AQ72" s="698">
        <f t="shared" si="17"/>
        <v>2.6388888887595385E-2</v>
      </c>
      <c r="AR72" s="294">
        <v>45258</v>
      </c>
      <c r="AS72" s="775">
        <v>0.80972222222222223</v>
      </c>
      <c r="AT72" s="300" t="s">
        <v>498</v>
      </c>
      <c r="AU72" s="14">
        <f t="shared" si="16"/>
        <v>2.6388888887595385E-2</v>
      </c>
      <c r="AV72" s="701"/>
      <c r="AW72" s="701" t="s">
        <v>2191</v>
      </c>
      <c r="AX72" s="701" t="s">
        <v>27</v>
      </c>
      <c r="AY72" s="701" t="s">
        <v>29</v>
      </c>
      <c r="AZ72" s="896" t="s">
        <v>90</v>
      </c>
      <c r="BA72" s="897" t="s">
        <v>312</v>
      </c>
      <c r="BB72" s="898" t="s">
        <v>2029</v>
      </c>
      <c r="BC72" s="899" t="s">
        <v>2030</v>
      </c>
      <c r="BD72" s="19"/>
      <c r="BE72" s="703" t="s">
        <v>89</v>
      </c>
      <c r="BF72" s="703"/>
      <c r="BJ72" s="705"/>
      <c r="BK72" s="705"/>
      <c r="BL72" s="705"/>
      <c r="BM72" s="705"/>
      <c r="BN72" s="705"/>
      <c r="BO72" s="705"/>
      <c r="BP72" s="705"/>
      <c r="BQ72" s="705"/>
      <c r="BR72" s="705"/>
      <c r="BS72" s="705"/>
      <c r="BT72" s="705"/>
      <c r="CC72" s="705"/>
      <c r="CD72" s="705"/>
      <c r="CE72" s="705"/>
      <c r="CF72" s="724"/>
      <c r="CG72" s="724"/>
      <c r="CH72" s="724"/>
      <c r="CI72" s="724"/>
      <c r="CJ72" s="724"/>
      <c r="CK72" s="724"/>
      <c r="CL72" s="724"/>
      <c r="CM72" s="724"/>
      <c r="CN72" s="705"/>
      <c r="CO72" s="705"/>
      <c r="CP72" s="705"/>
      <c r="CQ72" s="705"/>
      <c r="CR72" s="705"/>
      <c r="CS72" s="705"/>
      <c r="CT72" s="705"/>
      <c r="CU72" s="705"/>
      <c r="CV72" s="705"/>
      <c r="CW72" s="705"/>
      <c r="CX72" s="705"/>
      <c r="CY72" s="44"/>
    </row>
    <row r="73" spans="1:106" ht="15" customHeight="1">
      <c r="A73" s="973"/>
      <c r="B73" s="684">
        <v>71</v>
      </c>
      <c r="C73" s="444">
        <v>1902</v>
      </c>
      <c r="D73" s="127">
        <v>30302380</v>
      </c>
      <c r="E73" s="127" t="s">
        <v>505</v>
      </c>
      <c r="F73" s="127" t="s">
        <v>496</v>
      </c>
      <c r="G73" s="127" t="s">
        <v>507</v>
      </c>
      <c r="H73" s="127" t="s">
        <v>486</v>
      </c>
      <c r="I73" s="128">
        <v>45258.880555555559</v>
      </c>
      <c r="J73" s="127" t="s">
        <v>498</v>
      </c>
      <c r="K73" s="95" t="s">
        <v>5</v>
      </c>
      <c r="L73" s="685">
        <v>45258</v>
      </c>
      <c r="M73" s="686">
        <v>0.88055555555555554</v>
      </c>
      <c r="N73" s="296" t="s">
        <v>498</v>
      </c>
      <c r="O73" s="685">
        <v>45258</v>
      </c>
      <c r="P73" s="686">
        <v>0.88055555555555554</v>
      </c>
      <c r="Q73" s="685"/>
      <c r="R73" s="686"/>
      <c r="S73" s="687"/>
      <c r="T73" s="294">
        <v>45264</v>
      </c>
      <c r="U73" s="775">
        <v>0.60277777777777775</v>
      </c>
      <c r="V73" s="300" t="s">
        <v>498</v>
      </c>
      <c r="W73" s="688">
        <f t="shared" si="11"/>
        <v>5.7222222222189885</v>
      </c>
      <c r="X73" s="689"/>
      <c r="Y73" s="686"/>
      <c r="Z73" s="687"/>
      <c r="AA73" s="691">
        <f t="shared" si="12"/>
        <v>-45264.602777777778</v>
      </c>
      <c r="AB73" s="689"/>
      <c r="AC73" s="690"/>
      <c r="AD73" s="687"/>
      <c r="AE73" s="691">
        <f t="shared" si="13"/>
        <v>0</v>
      </c>
      <c r="AF73" s="294"/>
      <c r="AG73" s="296"/>
      <c r="AH73" s="296"/>
      <c r="AI73" s="687"/>
      <c r="AJ73" s="691">
        <f t="shared" si="14"/>
        <v>-45264.602777777778</v>
      </c>
      <c r="AK73" s="294"/>
      <c r="AL73" s="296"/>
      <c r="AM73" s="296"/>
      <c r="AN73" s="691">
        <f t="shared" si="15"/>
        <v>-45264.602777777778</v>
      </c>
      <c r="AO73" s="294">
        <v>45260</v>
      </c>
      <c r="AP73" s="775">
        <v>0.69513888888888886</v>
      </c>
      <c r="AQ73" s="698">
        <f t="shared" si="17"/>
        <v>-3.9076388888861402</v>
      </c>
      <c r="AR73" s="294">
        <v>45260</v>
      </c>
      <c r="AS73" s="775">
        <v>0.69513888888888886</v>
      </c>
      <c r="AT73" s="300" t="s">
        <v>498</v>
      </c>
      <c r="AU73" s="14">
        <f t="shared" si="16"/>
        <v>-3.9076388888861402</v>
      </c>
      <c r="AV73" s="701"/>
      <c r="AW73" s="701"/>
      <c r="AX73" s="701" t="s">
        <v>27</v>
      </c>
      <c r="AY73" s="701" t="s">
        <v>29</v>
      </c>
      <c r="AZ73" s="896" t="s">
        <v>90</v>
      </c>
      <c r="BA73" s="897" t="s">
        <v>320</v>
      </c>
      <c r="BB73" s="898" t="s">
        <v>2031</v>
      </c>
      <c r="BC73" s="899" t="s">
        <v>2032</v>
      </c>
      <c r="BD73" s="19"/>
      <c r="BE73" s="703" t="s">
        <v>89</v>
      </c>
      <c r="BF73" s="703"/>
      <c r="BJ73" s="705"/>
      <c r="BK73" s="705"/>
      <c r="BL73" s="705"/>
      <c r="BM73" s="705"/>
      <c r="BN73" s="705"/>
      <c r="BO73" s="705"/>
      <c r="BP73" s="705"/>
      <c r="BQ73" s="705"/>
      <c r="BR73" s="705"/>
      <c r="BS73" s="705"/>
      <c r="BT73" s="705"/>
      <c r="CC73" s="705"/>
      <c r="CD73" s="705"/>
      <c r="CE73" s="705"/>
      <c r="CF73" s="724"/>
      <c r="CG73" s="724"/>
      <c r="CH73" s="724"/>
      <c r="CI73" s="724"/>
      <c r="CJ73" s="724"/>
      <c r="CK73" s="724"/>
      <c r="CL73" s="724"/>
      <c r="CM73" s="724"/>
      <c r="CN73" s="705"/>
      <c r="CO73" s="705"/>
      <c r="CP73" s="705"/>
      <c r="CQ73" s="705"/>
      <c r="CR73" s="705"/>
      <c r="CS73" s="705"/>
      <c r="CT73" s="705"/>
      <c r="CU73" s="705"/>
      <c r="CV73" s="705"/>
      <c r="CW73" s="705"/>
      <c r="CX73" s="705"/>
      <c r="CY73" s="44"/>
    </row>
    <row r="74" spans="1:106" ht="15" customHeight="1">
      <c r="A74" s="973"/>
      <c r="B74" s="684">
        <v>72</v>
      </c>
      <c r="C74" s="423">
        <v>1901</v>
      </c>
      <c r="D74" s="127">
        <v>30270534</v>
      </c>
      <c r="E74" s="127" t="s">
        <v>501</v>
      </c>
      <c r="F74" s="127" t="s">
        <v>496</v>
      </c>
      <c r="G74" s="127" t="s">
        <v>497</v>
      </c>
      <c r="H74" s="127" t="s">
        <v>534</v>
      </c>
      <c r="I74" s="128">
        <v>45259.000694444447</v>
      </c>
      <c r="J74" s="127" t="s">
        <v>498</v>
      </c>
      <c r="K74" s="95" t="s">
        <v>8</v>
      </c>
      <c r="L74" s="685">
        <v>45258</v>
      </c>
      <c r="M74" s="686">
        <v>0.85763888888888884</v>
      </c>
      <c r="N74" s="296" t="s">
        <v>498</v>
      </c>
      <c r="O74" s="685">
        <v>45259</v>
      </c>
      <c r="P74" s="686">
        <v>0.50069444444444444</v>
      </c>
      <c r="Q74" s="685">
        <v>45263</v>
      </c>
      <c r="R74" s="686">
        <v>0.76944444444444438</v>
      </c>
      <c r="S74" s="300" t="s">
        <v>498</v>
      </c>
      <c r="T74" s="294">
        <v>45259</v>
      </c>
      <c r="U74" s="775">
        <v>0.50069444444444444</v>
      </c>
      <c r="V74" s="296" t="s">
        <v>528</v>
      </c>
      <c r="W74" s="688">
        <f t="shared" si="11"/>
        <v>0</v>
      </c>
      <c r="X74" s="689">
        <v>45265</v>
      </c>
      <c r="Y74" s="686">
        <v>0.48194444444444445</v>
      </c>
      <c r="Z74" s="300" t="s">
        <v>498</v>
      </c>
      <c r="AA74" s="691">
        <f t="shared" si="12"/>
        <v>5.9812499999970896</v>
      </c>
      <c r="AB74" s="689">
        <v>45265</v>
      </c>
      <c r="AC74" s="690">
        <v>0.49236111111111108</v>
      </c>
      <c r="AD74" s="300" t="s">
        <v>498</v>
      </c>
      <c r="AE74" s="691">
        <f t="shared" si="13"/>
        <v>1.0416666664241347E-2</v>
      </c>
      <c r="AF74" s="294"/>
      <c r="AG74" s="296"/>
      <c r="AH74" s="296"/>
      <c r="AI74" s="687"/>
      <c r="AJ74" s="691">
        <f t="shared" si="14"/>
        <v>-45259.500694444447</v>
      </c>
      <c r="AK74" s="294"/>
      <c r="AL74" s="296"/>
      <c r="AM74" s="296"/>
      <c r="AN74" s="691">
        <f t="shared" si="15"/>
        <v>-45259.500694444447</v>
      </c>
      <c r="AO74" s="294">
        <v>45266</v>
      </c>
      <c r="AP74" s="775">
        <v>0.70208333333333339</v>
      </c>
      <c r="AQ74" s="698">
        <f t="shared" si="17"/>
        <v>7.2013888888832298</v>
      </c>
      <c r="AR74" s="294">
        <v>45267</v>
      </c>
      <c r="AS74" s="775">
        <v>0.43333333333333335</v>
      </c>
      <c r="AT74" s="300" t="s">
        <v>498</v>
      </c>
      <c r="AU74" s="14">
        <f t="shared" si="16"/>
        <v>7.9326388888875954</v>
      </c>
      <c r="AV74" s="701"/>
      <c r="AW74" s="701"/>
      <c r="AX74" s="701" t="s">
        <v>18</v>
      </c>
      <c r="AY74" s="701" t="s">
        <v>41</v>
      </c>
      <c r="AZ74" s="896" t="s">
        <v>1909</v>
      </c>
      <c r="BA74" s="897" t="s">
        <v>366</v>
      </c>
      <c r="BB74" s="898" t="s">
        <v>2033</v>
      </c>
      <c r="BC74" s="899" t="s">
        <v>2034</v>
      </c>
      <c r="BD74" s="19"/>
      <c r="BE74" s="703" t="s">
        <v>89</v>
      </c>
      <c r="BF74" s="703"/>
      <c r="BJ74" s="705"/>
      <c r="BK74" s="705"/>
      <c r="BL74" s="705"/>
      <c r="BM74" s="705"/>
      <c r="BN74" s="705"/>
      <c r="BO74" s="705"/>
      <c r="BP74" s="705"/>
      <c r="BQ74" s="705"/>
      <c r="BR74" s="705"/>
      <c r="BS74" s="705"/>
      <c r="BT74" s="705"/>
      <c r="CC74" s="705"/>
      <c r="CD74" s="705"/>
      <c r="CE74" s="705"/>
      <c r="CF74" s="724"/>
      <c r="CG74" s="724"/>
      <c r="CH74" s="724"/>
      <c r="CI74" s="724"/>
      <c r="CJ74" s="724"/>
      <c r="CK74" s="724"/>
      <c r="CL74" s="724"/>
      <c r="CM74" s="724"/>
      <c r="CN74" s="705"/>
      <c r="CO74" s="705"/>
      <c r="CP74" s="705"/>
      <c r="CQ74" s="705"/>
      <c r="CR74" s="705"/>
      <c r="CS74" s="705"/>
      <c r="CT74" s="705"/>
      <c r="CU74" s="705"/>
      <c r="CV74" s="705"/>
      <c r="CW74" s="705"/>
      <c r="CX74" s="705"/>
      <c r="CY74" s="44"/>
    </row>
    <row r="75" spans="1:106" ht="15" customHeight="1">
      <c r="A75" s="973"/>
      <c r="B75" s="708">
        <v>73</v>
      </c>
      <c r="C75" s="444">
        <v>1905</v>
      </c>
      <c r="D75" s="127">
        <v>30259687</v>
      </c>
      <c r="E75" s="127" t="s">
        <v>505</v>
      </c>
      <c r="F75" s="127" t="s">
        <v>496</v>
      </c>
      <c r="G75" s="127" t="s">
        <v>497</v>
      </c>
      <c r="H75" s="127" t="s">
        <v>531</v>
      </c>
      <c r="I75" s="128">
        <v>45259.552777777775</v>
      </c>
      <c r="J75" s="127" t="s">
        <v>528</v>
      </c>
      <c r="K75" s="95" t="s">
        <v>17</v>
      </c>
      <c r="L75" s="685">
        <v>45259</v>
      </c>
      <c r="M75" s="686">
        <v>0.55277777777777781</v>
      </c>
      <c r="N75" s="296" t="s">
        <v>528</v>
      </c>
      <c r="O75" s="685">
        <v>45259</v>
      </c>
      <c r="P75" s="686">
        <v>0.55277777777777781</v>
      </c>
      <c r="Q75" s="685"/>
      <c r="R75" s="686"/>
      <c r="S75" s="687"/>
      <c r="T75" s="294">
        <v>45259</v>
      </c>
      <c r="U75" s="775">
        <v>0.68888888888888899</v>
      </c>
      <c r="V75" s="296" t="s">
        <v>528</v>
      </c>
      <c r="W75" s="688">
        <f t="shared" si="11"/>
        <v>0.13611111111094942</v>
      </c>
      <c r="X75" s="689">
        <v>45260</v>
      </c>
      <c r="Y75" s="686">
        <v>0.39930555555555558</v>
      </c>
      <c r="Z75" s="296" t="s">
        <v>528</v>
      </c>
      <c r="AA75" s="691">
        <f t="shared" si="12"/>
        <v>0.71041666666860692</v>
      </c>
      <c r="AB75" s="689"/>
      <c r="AC75" s="690"/>
      <c r="AD75" s="687"/>
      <c r="AE75" s="691">
        <f t="shared" si="13"/>
        <v>-45260.399305555555</v>
      </c>
      <c r="AF75" s="294"/>
      <c r="AG75" s="296"/>
      <c r="AH75" s="296"/>
      <c r="AI75" s="687"/>
      <c r="AJ75" s="691">
        <f t="shared" si="14"/>
        <v>-45259.688888888886</v>
      </c>
      <c r="AK75" s="294"/>
      <c r="AL75" s="296"/>
      <c r="AM75" s="296"/>
      <c r="AN75" s="691">
        <f t="shared" si="15"/>
        <v>-45259.688888888886</v>
      </c>
      <c r="AO75" s="294">
        <v>45260</v>
      </c>
      <c r="AP75" s="775">
        <v>0.74652777777777779</v>
      </c>
      <c r="AQ75" s="698">
        <f t="shared" si="17"/>
        <v>1.0576388888948713</v>
      </c>
      <c r="AR75" s="294">
        <v>45263</v>
      </c>
      <c r="AS75" s="775">
        <v>0.80486111111111114</v>
      </c>
      <c r="AT75" s="300" t="s">
        <v>498</v>
      </c>
      <c r="AU75" s="14">
        <f t="shared" si="16"/>
        <v>4.1159722222218988</v>
      </c>
      <c r="AV75" s="701"/>
      <c r="AW75" s="701"/>
      <c r="AX75" s="701" t="s">
        <v>18</v>
      </c>
      <c r="AY75" s="701" t="s">
        <v>41</v>
      </c>
      <c r="AZ75" s="896" t="s">
        <v>1909</v>
      </c>
      <c r="BA75" s="897" t="s">
        <v>366</v>
      </c>
      <c r="BB75" s="898" t="s">
        <v>2035</v>
      </c>
      <c r="BC75" s="899" t="s">
        <v>2036</v>
      </c>
      <c r="BD75" s="19"/>
      <c r="BE75" s="703" t="s">
        <v>89</v>
      </c>
      <c r="BF75" s="703"/>
      <c r="BJ75" s="705"/>
      <c r="BK75" s="705"/>
      <c r="BL75" s="705"/>
      <c r="BM75" s="705"/>
      <c r="BN75" s="705"/>
      <c r="BO75" s="705"/>
      <c r="BP75" s="705"/>
      <c r="BQ75" s="705"/>
      <c r="BR75" s="705"/>
      <c r="BS75" s="705"/>
      <c r="BT75" s="705"/>
      <c r="CC75" s="705"/>
      <c r="CD75" s="705"/>
      <c r="CE75" s="705"/>
      <c r="CF75" s="705"/>
      <c r="CG75" s="705"/>
      <c r="CH75" s="705"/>
      <c r="CI75" s="705"/>
      <c r="CJ75" s="705"/>
      <c r="CK75" s="705"/>
      <c r="CL75" s="705"/>
      <c r="CM75" s="705"/>
      <c r="CN75" s="705"/>
      <c r="CO75" s="705"/>
      <c r="CP75" s="705"/>
      <c r="CQ75" s="705"/>
      <c r="CR75" s="705"/>
      <c r="CS75" s="705"/>
      <c r="CT75" s="705"/>
      <c r="CU75" s="705"/>
      <c r="CV75" s="705"/>
      <c r="CW75" s="705"/>
      <c r="CX75" s="705"/>
      <c r="CY75" s="44"/>
    </row>
    <row r="76" spans="1:106" ht="15" customHeight="1">
      <c r="A76" s="973"/>
      <c r="B76" s="684">
        <v>74</v>
      </c>
      <c r="C76" s="423">
        <v>1906</v>
      </c>
      <c r="D76" s="127">
        <v>30166071</v>
      </c>
      <c r="E76" s="127" t="s">
        <v>529</v>
      </c>
      <c r="F76" s="127" t="s">
        <v>496</v>
      </c>
      <c r="G76" s="127" t="s">
        <v>507</v>
      </c>
      <c r="H76" s="127" t="s">
        <v>482</v>
      </c>
      <c r="I76" s="128">
        <v>45259.679166666669</v>
      </c>
      <c r="J76" s="127" t="s">
        <v>528</v>
      </c>
      <c r="K76" s="95" t="s">
        <v>0</v>
      </c>
      <c r="L76" s="685">
        <v>45259</v>
      </c>
      <c r="M76" s="686">
        <v>0.6791666666666667</v>
      </c>
      <c r="N76" s="296" t="s">
        <v>528</v>
      </c>
      <c r="O76" s="685">
        <v>45259</v>
      </c>
      <c r="P76" s="686">
        <v>0.6791666666666667</v>
      </c>
      <c r="Q76" s="685"/>
      <c r="R76" s="686"/>
      <c r="S76" s="687"/>
      <c r="T76" s="294">
        <v>45259</v>
      </c>
      <c r="U76" s="775">
        <v>0.68125000000000002</v>
      </c>
      <c r="V76" s="296" t="s">
        <v>528</v>
      </c>
      <c r="W76" s="688">
        <f t="shared" si="11"/>
        <v>2.0833333328482695E-3</v>
      </c>
      <c r="X76" s="689"/>
      <c r="Y76" s="686"/>
      <c r="Z76" s="687"/>
      <c r="AA76" s="691">
        <f t="shared" si="12"/>
        <v>-45259.681250000001</v>
      </c>
      <c r="AB76" s="689"/>
      <c r="AC76" s="690"/>
      <c r="AD76" s="687"/>
      <c r="AE76" s="691">
        <f t="shared" si="13"/>
        <v>0</v>
      </c>
      <c r="AF76" s="294"/>
      <c r="AG76" s="296"/>
      <c r="AH76" s="296"/>
      <c r="AI76" s="687"/>
      <c r="AJ76" s="691">
        <f t="shared" si="14"/>
        <v>-45259.681250000001</v>
      </c>
      <c r="AK76" s="294"/>
      <c r="AL76" s="296"/>
      <c r="AM76" s="296"/>
      <c r="AN76" s="691">
        <f t="shared" si="15"/>
        <v>-45259.681250000001</v>
      </c>
      <c r="AO76" s="294">
        <v>45260</v>
      </c>
      <c r="AP76" s="775">
        <v>0.81805555555555554</v>
      </c>
      <c r="AQ76" s="698">
        <f t="shared" si="17"/>
        <v>1.1368055555576575</v>
      </c>
      <c r="AR76" s="294">
        <v>45260</v>
      </c>
      <c r="AS76" s="775">
        <v>0.40416666666666662</v>
      </c>
      <c r="AT76" s="296" t="s">
        <v>528</v>
      </c>
      <c r="AU76" s="14">
        <f t="shared" si="16"/>
        <v>0.72291666666569654</v>
      </c>
      <c r="AV76" s="701"/>
      <c r="AW76" s="701" t="s">
        <v>1055</v>
      </c>
      <c r="AX76" s="701" t="s">
        <v>18</v>
      </c>
      <c r="AY76" s="701" t="s">
        <v>41</v>
      </c>
      <c r="AZ76" s="896" t="s">
        <v>1909</v>
      </c>
      <c r="BA76" s="897" t="s">
        <v>366</v>
      </c>
      <c r="BB76" s="898" t="s">
        <v>2037</v>
      </c>
      <c r="BC76" s="899" t="s">
        <v>2038</v>
      </c>
      <c r="BD76" s="19"/>
      <c r="BE76" s="703" t="s">
        <v>89</v>
      </c>
      <c r="BF76" s="703"/>
      <c r="BJ76" s="705"/>
      <c r="BK76" s="705"/>
      <c r="BL76" s="705"/>
      <c r="BM76" s="705"/>
      <c r="BN76" s="705"/>
      <c r="BO76" s="705"/>
      <c r="BP76" s="705"/>
      <c r="BQ76" s="705"/>
      <c r="BR76" s="705"/>
      <c r="BS76" s="705"/>
      <c r="BT76" s="705"/>
      <c r="CC76" s="705"/>
      <c r="CD76" s="705"/>
      <c r="CE76" s="705"/>
      <c r="CF76" s="705"/>
      <c r="CG76" s="705"/>
      <c r="CH76"/>
      <c r="CI76"/>
      <c r="CJ76"/>
      <c r="CK76"/>
      <c r="CL76"/>
      <c r="CM76" s="705"/>
      <c r="CN76" s="705"/>
      <c r="CO76" s="705"/>
      <c r="CP76" s="705"/>
      <c r="CQ76" s="705"/>
      <c r="CR76" s="705"/>
      <c r="CS76" s="705"/>
      <c r="CT76" s="705"/>
      <c r="CU76" s="705"/>
      <c r="CV76" s="705"/>
      <c r="CW76" s="705"/>
      <c r="CX76" s="705"/>
      <c r="CY76" s="44"/>
    </row>
    <row r="77" spans="1:106" ht="15" customHeight="1">
      <c r="A77" s="973"/>
      <c r="B77" s="708">
        <v>75</v>
      </c>
      <c r="C77" s="444">
        <v>1907</v>
      </c>
      <c r="D77" s="127">
        <v>30300473</v>
      </c>
      <c r="E77" s="127" t="s">
        <v>529</v>
      </c>
      <c r="F77" s="127" t="s">
        <v>506</v>
      </c>
      <c r="G77" s="127" t="s">
        <v>507</v>
      </c>
      <c r="H77" s="127" t="s">
        <v>482</v>
      </c>
      <c r="I77" s="128">
        <v>45260.574305555558</v>
      </c>
      <c r="J77" s="127" t="s">
        <v>528</v>
      </c>
      <c r="K77" s="95" t="s">
        <v>17</v>
      </c>
      <c r="L77" s="685">
        <v>45260</v>
      </c>
      <c r="M77" s="686">
        <v>0.57430555555555551</v>
      </c>
      <c r="N77" s="296" t="s">
        <v>528</v>
      </c>
      <c r="O77" s="685">
        <v>45260</v>
      </c>
      <c r="P77" s="686">
        <v>0.57430555555555551</v>
      </c>
      <c r="Q77" s="685"/>
      <c r="R77" s="686"/>
      <c r="S77" s="687"/>
      <c r="T77" s="294">
        <v>45260</v>
      </c>
      <c r="U77" s="775">
        <v>0.57986111111111105</v>
      </c>
      <c r="V77" s="296" t="s">
        <v>528</v>
      </c>
      <c r="W77" s="688">
        <f t="shared" si="11"/>
        <v>5.5555555518367328E-3</v>
      </c>
      <c r="X77" s="689"/>
      <c r="Y77" s="686"/>
      <c r="Z77" s="687"/>
      <c r="AA77" s="691">
        <f t="shared" si="12"/>
        <v>-45260.579861111109</v>
      </c>
      <c r="AB77" s="689"/>
      <c r="AC77" s="690"/>
      <c r="AD77" s="687"/>
      <c r="AE77" s="691">
        <f t="shared" si="13"/>
        <v>0</v>
      </c>
      <c r="AF77" s="294"/>
      <c r="AG77" s="296"/>
      <c r="AH77" s="296"/>
      <c r="AI77" s="687"/>
      <c r="AJ77" s="691">
        <f t="shared" si="14"/>
        <v>-45260.579861111109</v>
      </c>
      <c r="AK77" s="294"/>
      <c r="AL77" s="296"/>
      <c r="AM77" s="296"/>
      <c r="AN77" s="691">
        <f t="shared" si="15"/>
        <v>-45260.579861111109</v>
      </c>
      <c r="AO77" s="294">
        <v>45260</v>
      </c>
      <c r="AP77" s="775">
        <v>0.59583333333333333</v>
      </c>
      <c r="AQ77" s="698">
        <f t="shared" si="17"/>
        <v>1.5972222223354038E-2</v>
      </c>
      <c r="AR77" s="294">
        <v>45264</v>
      </c>
      <c r="AS77" s="775">
        <v>0.80902777777777779</v>
      </c>
      <c r="AT77" s="296" t="s">
        <v>528</v>
      </c>
      <c r="AU77" s="14">
        <f t="shared" si="16"/>
        <v>4.2291666666715173</v>
      </c>
      <c r="AV77" s="701"/>
      <c r="AW77" s="701"/>
      <c r="AX77" s="701" t="s">
        <v>27</v>
      </c>
      <c r="AY77" s="701" t="s">
        <v>29</v>
      </c>
      <c r="AZ77" s="896" t="s">
        <v>1926</v>
      </c>
      <c r="BA77" s="897" t="s">
        <v>274</v>
      </c>
      <c r="BB77" s="898" t="s">
        <v>2039</v>
      </c>
      <c r="BC77" s="899" t="s">
        <v>2040</v>
      </c>
      <c r="BD77" s="19"/>
      <c r="BE77" s="703" t="s">
        <v>89</v>
      </c>
      <c r="BF77" s="703"/>
      <c r="BJ77" s="705"/>
      <c r="BK77" s="705"/>
      <c r="BL77" s="705"/>
      <c r="BM77" s="705"/>
      <c r="BN77" s="705"/>
      <c r="BO77" s="705"/>
      <c r="BP77" s="705"/>
      <c r="BQ77" s="705"/>
      <c r="BR77" s="705"/>
      <c r="BS77" s="705"/>
      <c r="BT77" s="705"/>
      <c r="CC77" s="705"/>
      <c r="CD77" s="705"/>
      <c r="CE77" s="705"/>
      <c r="CF77" s="705"/>
      <c r="CG77" s="705"/>
      <c r="CH77"/>
      <c r="CI77"/>
      <c r="CJ77"/>
      <c r="CK77"/>
      <c r="CL77"/>
      <c r="CM77"/>
      <c r="CN77" s="705"/>
      <c r="CO77" s="705"/>
      <c r="CP77" s="705"/>
      <c r="CQ77" s="705"/>
      <c r="CR77" s="705"/>
      <c r="CS77" s="705"/>
      <c r="CT77" s="705"/>
      <c r="CU77" s="705"/>
      <c r="CV77" s="705"/>
      <c r="CW77" s="705"/>
      <c r="CX77" s="705"/>
      <c r="CY77" s="44"/>
    </row>
    <row r="78" spans="1:106" ht="15" customHeight="1">
      <c r="A78" s="973"/>
      <c r="B78" s="684">
        <v>76</v>
      </c>
      <c r="C78" s="444">
        <v>1908</v>
      </c>
      <c r="D78" s="127">
        <v>20353006</v>
      </c>
      <c r="E78" s="127" t="s">
        <v>495</v>
      </c>
      <c r="F78" s="127" t="s">
        <v>496</v>
      </c>
      <c r="G78" s="127" t="s">
        <v>497</v>
      </c>
      <c r="H78" s="127" t="s">
        <v>665</v>
      </c>
      <c r="I78" s="128">
        <v>45260.654861111114</v>
      </c>
      <c r="J78" s="127" t="s">
        <v>528</v>
      </c>
      <c r="K78" s="95" t="s">
        <v>17</v>
      </c>
      <c r="L78" s="685">
        <v>45260</v>
      </c>
      <c r="M78" s="686">
        <v>0.64027777777777783</v>
      </c>
      <c r="N78" s="296" t="s">
        <v>528</v>
      </c>
      <c r="O78" s="685">
        <v>45260</v>
      </c>
      <c r="P78" s="686">
        <v>0.65486111111111112</v>
      </c>
      <c r="Q78" s="685">
        <v>45272</v>
      </c>
      <c r="R78" s="686">
        <v>0.42222222222222222</v>
      </c>
      <c r="S78" s="300" t="s">
        <v>498</v>
      </c>
      <c r="T78" s="294">
        <v>45263</v>
      </c>
      <c r="U78" s="775">
        <v>0.53402777777777777</v>
      </c>
      <c r="V78" s="300" t="s">
        <v>498</v>
      </c>
      <c r="W78" s="688">
        <f>(U78+T78)-(P78+O78)</f>
        <v>2.8791666666656965</v>
      </c>
      <c r="X78" s="689">
        <v>45263</v>
      </c>
      <c r="Y78" s="686">
        <v>0.80347222222222225</v>
      </c>
      <c r="Z78" s="300" t="s">
        <v>498</v>
      </c>
      <c r="AA78" s="691">
        <f t="shared" si="12"/>
        <v>0.2694444444423425</v>
      </c>
      <c r="AB78" s="689">
        <v>45264</v>
      </c>
      <c r="AC78" s="690">
        <v>0.6166666666666667</v>
      </c>
      <c r="AD78" s="300" t="s">
        <v>498</v>
      </c>
      <c r="AE78" s="691">
        <f t="shared" si="13"/>
        <v>0.81319444444670808</v>
      </c>
      <c r="AF78" s="294"/>
      <c r="AG78" s="296"/>
      <c r="AH78" s="296"/>
      <c r="AI78" s="687"/>
      <c r="AJ78" s="691">
        <f t="shared" si="14"/>
        <v>-45263.53402777778</v>
      </c>
      <c r="AK78" s="294">
        <v>45266</v>
      </c>
      <c r="AL78" s="295">
        <v>0.76250000000000007</v>
      </c>
      <c r="AM78" s="300" t="s">
        <v>498</v>
      </c>
      <c r="AN78" s="691">
        <f t="shared" si="15"/>
        <v>3.2284722222175333</v>
      </c>
      <c r="AO78" s="294"/>
      <c r="AP78" s="775"/>
      <c r="AQ78" s="698">
        <f t="shared" si="17"/>
        <v>-45263.53402777778</v>
      </c>
      <c r="AR78" s="294">
        <v>45266</v>
      </c>
      <c r="AS78" s="775">
        <v>0.76250000000000007</v>
      </c>
      <c r="AT78" s="300" t="s">
        <v>498</v>
      </c>
      <c r="AU78" s="14">
        <f t="shared" si="16"/>
        <v>3.2284722222175333</v>
      </c>
      <c r="AV78" s="701"/>
      <c r="AW78" s="701"/>
      <c r="AX78" s="701" t="s">
        <v>27</v>
      </c>
      <c r="AY78" s="701" t="s">
        <v>35</v>
      </c>
      <c r="AZ78" s="896" t="s">
        <v>94</v>
      </c>
      <c r="BA78" s="897" t="s">
        <v>324</v>
      </c>
      <c r="BB78" s="898" t="s">
        <v>2041</v>
      </c>
      <c r="BC78" s="899" t="s">
        <v>2042</v>
      </c>
      <c r="BD78" s="19"/>
      <c r="BE78" s="703" t="s">
        <v>84</v>
      </c>
      <c r="BF78" s="703"/>
      <c r="BJ78" s="705"/>
      <c r="BK78" s="705"/>
      <c r="BL78" s="705"/>
      <c r="BM78" s="705"/>
      <c r="BN78" s="705"/>
      <c r="BO78" s="705"/>
      <c r="BP78" s="705"/>
      <c r="BQ78" s="705"/>
      <c r="BR78" s="705"/>
      <c r="BS78" s="705"/>
      <c r="BT78" s="705"/>
      <c r="CC78" s="705"/>
      <c r="CD78" s="705"/>
      <c r="CE78" s="705"/>
      <c r="CF78"/>
      <c r="CG78"/>
      <c r="CH78"/>
      <c r="CI78"/>
      <c r="CJ78"/>
      <c r="CK78"/>
      <c r="CL78"/>
      <c r="CM78"/>
      <c r="CN78" s="705"/>
      <c r="CO78" s="705"/>
      <c r="CP78" s="705"/>
      <c r="CQ78" s="705"/>
      <c r="CR78" s="705"/>
      <c r="CS78" s="705"/>
      <c r="CT78" s="705"/>
      <c r="CU78" s="705"/>
      <c r="CV78" s="705"/>
      <c r="CW78" s="705"/>
      <c r="CX78" s="705"/>
      <c r="CY78" s="44"/>
    </row>
    <row r="79" spans="1:106" ht="15" customHeight="1">
      <c r="A79" s="973"/>
      <c r="B79" s="684">
        <v>77</v>
      </c>
      <c r="C79" s="444">
        <v>1909</v>
      </c>
      <c r="D79" s="127">
        <v>1592720</v>
      </c>
      <c r="E79" s="127" t="s">
        <v>505</v>
      </c>
      <c r="F79" s="127" t="s">
        <v>496</v>
      </c>
      <c r="G79" s="127" t="s">
        <v>507</v>
      </c>
      <c r="H79" s="127" t="s">
        <v>482</v>
      </c>
      <c r="I79" s="128">
        <v>45260.800694444442</v>
      </c>
      <c r="J79" s="127" t="s">
        <v>528</v>
      </c>
      <c r="K79" s="95" t="s">
        <v>8</v>
      </c>
      <c r="L79" s="685">
        <v>45260</v>
      </c>
      <c r="M79" s="686">
        <v>0.80069444444444438</v>
      </c>
      <c r="N79" s="296" t="s">
        <v>528</v>
      </c>
      <c r="O79" s="685">
        <v>45260</v>
      </c>
      <c r="P79" s="686">
        <v>0.80069444444444438</v>
      </c>
      <c r="Q79" s="685"/>
      <c r="R79" s="686"/>
      <c r="S79" s="687"/>
      <c r="T79" s="294">
        <v>45260</v>
      </c>
      <c r="U79" s="775">
        <v>0.86875000000000002</v>
      </c>
      <c r="V79" s="300" t="s">
        <v>498</v>
      </c>
      <c r="W79" s="688">
        <f>(U79+T79)-(P79+O79)</f>
        <v>6.805555555911269E-2</v>
      </c>
      <c r="X79" s="689"/>
      <c r="Y79" s="686"/>
      <c r="Z79" s="687"/>
      <c r="AA79" s="691"/>
      <c r="AB79" s="689"/>
      <c r="AC79" s="690"/>
      <c r="AD79" s="687"/>
      <c r="AE79" s="691"/>
      <c r="AF79" s="294"/>
      <c r="AG79" s="296"/>
      <c r="AH79" s="296"/>
      <c r="AI79" s="687"/>
      <c r="AJ79" s="691"/>
      <c r="AK79" s="294"/>
      <c r="AL79" s="296"/>
      <c r="AM79" s="296"/>
      <c r="AN79" s="691"/>
      <c r="AO79" s="294">
        <v>45262</v>
      </c>
      <c r="AP79" s="775">
        <v>0.61944444444444446</v>
      </c>
      <c r="AQ79" s="698">
        <f t="shared" si="17"/>
        <v>1.7506944444394321</v>
      </c>
      <c r="AR79" s="294">
        <v>45263</v>
      </c>
      <c r="AS79" s="775">
        <v>0.53541666666666665</v>
      </c>
      <c r="AT79" s="300" t="s">
        <v>498</v>
      </c>
      <c r="AU79" s="14">
        <f t="shared" si="16"/>
        <v>2.6666666666642413</v>
      </c>
      <c r="AV79" s="701"/>
      <c r="AW79" s="701" t="s">
        <v>2192</v>
      </c>
      <c r="AX79" s="701" t="s">
        <v>27</v>
      </c>
      <c r="AY79" s="701" t="s">
        <v>29</v>
      </c>
      <c r="AZ79" s="896" t="s">
        <v>1926</v>
      </c>
      <c r="BA79" s="897" t="s">
        <v>276</v>
      </c>
      <c r="BB79" s="898" t="s">
        <v>2043</v>
      </c>
      <c r="BC79" s="899" t="s">
        <v>2044</v>
      </c>
      <c r="BD79" s="19"/>
      <c r="BE79" s="703" t="s">
        <v>89</v>
      </c>
      <c r="BF79" s="703"/>
      <c r="BI79" s="705"/>
      <c r="BJ79" s="705"/>
      <c r="BK79" s="705"/>
      <c r="BL79" s="705"/>
      <c r="BM79" s="705"/>
      <c r="BN79" s="705"/>
      <c r="BO79" s="705"/>
      <c r="BP79" s="705"/>
      <c r="BQ79" s="705"/>
      <c r="BR79" s="705"/>
      <c r="BS79" s="705"/>
      <c r="BT79" s="705"/>
      <c r="CC79" s="705"/>
      <c r="CD79" s="705"/>
      <c r="CE79" s="705"/>
      <c r="CF79"/>
      <c r="CG79"/>
      <c r="CH79" s="44"/>
      <c r="CI79" s="44"/>
      <c r="CJ79" s="44"/>
      <c r="CK79" s="52"/>
      <c r="CL79" s="52"/>
      <c r="CM79"/>
      <c r="CN79" s="705"/>
      <c r="CO79" s="705"/>
      <c r="CP79" s="705"/>
      <c r="CQ79" s="705"/>
      <c r="CR79" s="705"/>
      <c r="CS79" s="705"/>
      <c r="CT79" s="705"/>
      <c r="CU79" s="705"/>
      <c r="CV79" s="705"/>
      <c r="CW79" s="705"/>
      <c r="CX79" s="705"/>
      <c r="CY79" s="44"/>
    </row>
    <row r="80" spans="1:106" ht="15" customHeight="1">
      <c r="A80" s="718"/>
      <c r="B80" s="903"/>
      <c r="C80" s="904"/>
      <c r="D80" s="246"/>
      <c r="E80" s="246"/>
      <c r="F80" s="246"/>
      <c r="G80" s="246"/>
      <c r="H80" s="246"/>
      <c r="I80" s="247"/>
      <c r="J80" s="246"/>
      <c r="K80" s="149"/>
      <c r="L80" s="905"/>
      <c r="M80" s="906"/>
      <c r="N80" s="907"/>
      <c r="O80" s="905"/>
      <c r="P80" s="906"/>
      <c r="Q80" s="905"/>
      <c r="R80" s="906"/>
      <c r="S80" s="907"/>
      <c r="T80" s="905"/>
      <c r="U80" s="906"/>
      <c r="V80" s="907"/>
      <c r="W80" s="908"/>
      <c r="X80" s="909"/>
      <c r="Y80" s="910"/>
      <c r="Z80" s="907"/>
      <c r="AA80" s="911"/>
      <c r="AB80" s="909"/>
      <c r="AC80" s="910"/>
      <c r="AD80" s="907"/>
      <c r="AE80" s="911"/>
      <c r="AF80" s="909"/>
      <c r="AG80" s="907"/>
      <c r="AH80" s="907"/>
      <c r="AI80" s="907"/>
      <c r="AJ80" s="911"/>
      <c r="AK80" s="909"/>
      <c r="AL80" s="907"/>
      <c r="AM80" s="907"/>
      <c r="AN80" s="911"/>
      <c r="AO80" s="912"/>
      <c r="AP80" s="913"/>
      <c r="AQ80" s="895"/>
      <c r="AR80" s="912"/>
      <c r="AS80" s="913"/>
      <c r="AT80" s="914"/>
      <c r="AU80" s="293"/>
      <c r="AW80" s="149"/>
      <c r="AX80" s="704"/>
      <c r="AY80" s="704"/>
      <c r="AZ80" s="915"/>
      <c r="BA80" s="704"/>
      <c r="BB80" s="916"/>
      <c r="BC80" s="917"/>
      <c r="BD80" s="338"/>
      <c r="BE80" s="918"/>
      <c r="BF80" s="918"/>
      <c r="BI80" s="705"/>
      <c r="BJ80" s="705"/>
      <c r="BK80" s="705"/>
      <c r="BL80" s="705"/>
      <c r="BM80" s="705"/>
      <c r="BN80" s="705"/>
      <c r="BO80" s="705"/>
      <c r="BP80" s="705"/>
      <c r="BQ80" s="705"/>
      <c r="BR80" s="705"/>
      <c r="BS80" s="705"/>
      <c r="BT80" s="705"/>
      <c r="CC80" s="705"/>
      <c r="CD80" s="705"/>
      <c r="CE80" s="705"/>
      <c r="CF80"/>
      <c r="CG80"/>
      <c r="CH80" s="44"/>
      <c r="CI80" s="44"/>
      <c r="CJ80" s="44"/>
      <c r="CK80" s="52"/>
      <c r="CL80" s="52"/>
      <c r="CM80" s="52"/>
      <c r="CN80" s="705"/>
      <c r="CO80" s="705"/>
      <c r="CP80" s="705"/>
      <c r="CQ80" s="705"/>
      <c r="CR80" s="705"/>
      <c r="CS80" s="705"/>
      <c r="CT80" s="705"/>
      <c r="CU80" s="705"/>
      <c r="CV80" s="705"/>
      <c r="CW80" s="705"/>
      <c r="CX80" s="705"/>
      <c r="CY80" s="44"/>
    </row>
    <row r="81" spans="1:188" ht="15" customHeight="1">
      <c r="A81" s="718"/>
      <c r="B81" s="903"/>
      <c r="C81" s="904"/>
      <c r="D81" s="246"/>
      <c r="E81" s="246"/>
      <c r="F81" s="246"/>
      <c r="G81" s="246"/>
      <c r="H81" s="246"/>
      <c r="I81" s="247"/>
      <c r="J81" s="246"/>
      <c r="K81" s="149"/>
      <c r="L81" s="905"/>
      <c r="M81" s="906"/>
      <c r="N81" s="907"/>
      <c r="O81" s="905"/>
      <c r="P81" s="906"/>
      <c r="Q81" s="905"/>
      <c r="R81" s="906"/>
      <c r="S81" s="907"/>
      <c r="T81" s="905"/>
      <c r="U81" s="906"/>
      <c r="V81" s="907"/>
      <c r="W81" s="908"/>
      <c r="X81" s="909"/>
      <c r="Y81" s="910"/>
      <c r="Z81" s="907"/>
      <c r="AA81" s="911"/>
      <c r="AB81" s="909"/>
      <c r="AC81" s="910"/>
      <c r="AD81" s="907"/>
      <c r="AE81" s="911"/>
      <c r="AF81" s="909"/>
      <c r="AG81" s="907"/>
      <c r="AH81" s="907"/>
      <c r="AI81" s="907"/>
      <c r="AJ81" s="911"/>
      <c r="AK81" s="909"/>
      <c r="AL81" s="907"/>
      <c r="AM81" s="907"/>
      <c r="AN81" s="911"/>
      <c r="AO81" s="912"/>
      <c r="AP81" s="913"/>
      <c r="AS81" s="704"/>
      <c r="AT81" s="914"/>
      <c r="AU81" s="293"/>
      <c r="AX81" s="704"/>
      <c r="AY81" s="704"/>
      <c r="AZ81" s="915"/>
      <c r="BA81" s="704"/>
      <c r="BB81" s="916"/>
      <c r="BC81" s="917"/>
      <c r="BD81" s="338"/>
      <c r="BE81" s="918"/>
      <c r="BF81" s="918"/>
      <c r="BI81" s="705"/>
      <c r="BJ81" s="705"/>
      <c r="BK81" s="705"/>
      <c r="BL81" s="705"/>
      <c r="BM81" s="705"/>
      <c r="BN81" s="705"/>
      <c r="BO81" s="705"/>
      <c r="BP81" s="705"/>
      <c r="BQ81" s="705"/>
      <c r="BR81" s="705"/>
      <c r="BS81" s="705"/>
      <c r="BT81" s="705"/>
      <c r="CC81" s="705"/>
      <c r="CD81" s="705"/>
      <c r="CE81" s="705"/>
      <c r="CF81" s="44"/>
      <c r="CG81" s="44"/>
      <c r="CH81" s="44"/>
      <c r="CI81" s="44"/>
      <c r="CJ81" s="44"/>
      <c r="CK81" s="52"/>
      <c r="CL81" s="52"/>
      <c r="CM81" s="52"/>
      <c r="CN81" s="705"/>
      <c r="CO81" s="705"/>
      <c r="CP81" s="705"/>
      <c r="CQ81" s="705"/>
      <c r="CR81" s="705"/>
      <c r="CS81" s="705"/>
      <c r="CT81" s="705"/>
      <c r="CU81" s="705"/>
      <c r="CV81" s="705"/>
      <c r="CW81" s="705"/>
      <c r="CX81" s="705"/>
      <c r="CY81" s="44"/>
    </row>
    <row r="82" spans="1:188" s="724" customFormat="1" ht="15" customHeight="1" thickBot="1">
      <c r="A82" s="723"/>
      <c r="C82" s="725"/>
      <c r="K82" s="726"/>
      <c r="AR82"/>
      <c r="AS82"/>
      <c r="AT82"/>
      <c r="AU82"/>
      <c r="AZ82" s="879"/>
      <c r="BB82" s="919"/>
      <c r="BC82" s="880"/>
      <c r="BI82" s="705"/>
      <c r="BJ82" s="705"/>
      <c r="BK82" s="705"/>
      <c r="BL82" s="705"/>
      <c r="BM82" s="705"/>
      <c r="BN82" s="705"/>
      <c r="BO82" s="705"/>
      <c r="BP82" s="705"/>
      <c r="BQ82" s="705"/>
      <c r="BR82" s="705"/>
      <c r="BS82" s="705"/>
      <c r="BT82" s="705"/>
      <c r="CC82" s="705"/>
      <c r="CD82" s="705"/>
      <c r="CE82" s="705"/>
      <c r="CF82" s="44"/>
      <c r="CG82" s="44"/>
      <c r="CH82" s="44"/>
      <c r="CI82" s="44"/>
      <c r="CJ82" s="44"/>
      <c r="CK82" s="52"/>
      <c r="CL82" s="52"/>
      <c r="CM82" s="52"/>
      <c r="CN82" s="705"/>
      <c r="CO82" s="705"/>
      <c r="CP82" s="705"/>
      <c r="CQ82" s="705"/>
      <c r="CR82" s="705"/>
      <c r="CS82" s="705"/>
      <c r="CT82" s="705"/>
      <c r="CU82" s="705"/>
      <c r="CV82" s="705"/>
      <c r="CW82" s="705"/>
      <c r="CX82" s="705"/>
      <c r="CY82" s="44"/>
    </row>
    <row r="83" spans="1:188" s="724" customFormat="1" ht="30.75" thickBot="1">
      <c r="C83" s="65"/>
      <c r="D83" s="65"/>
      <c r="H83" s="65"/>
      <c r="K83" s="65"/>
      <c r="L83" s="468" t="s">
        <v>440</v>
      </c>
      <c r="M83" s="469" t="s">
        <v>441</v>
      </c>
      <c r="N83" s="470" t="s">
        <v>442</v>
      </c>
      <c r="O83" s="471" t="s">
        <v>0</v>
      </c>
      <c r="P83" s="472" t="s">
        <v>5</v>
      </c>
      <c r="Q83" s="473" t="s">
        <v>8</v>
      </c>
      <c r="R83" s="474" t="s">
        <v>443</v>
      </c>
      <c r="S83" s="477" t="s">
        <v>444</v>
      </c>
      <c r="T83" s="44"/>
      <c r="U83" s="974" t="s">
        <v>456</v>
      </c>
      <c r="V83" s="975"/>
      <c r="W83" s="66" t="s">
        <v>457</v>
      </c>
      <c r="X83" s="727" t="s">
        <v>458</v>
      </c>
      <c r="Y83" s="727" t="s">
        <v>457</v>
      </c>
      <c r="Z83" s="68" t="s">
        <v>444</v>
      </c>
      <c r="AA83" s="705"/>
      <c r="AB83" s="705"/>
      <c r="AC83" s="705"/>
      <c r="AD83" s="705"/>
      <c r="AE83" s="705"/>
      <c r="AF83" s="468" t="s">
        <v>459</v>
      </c>
      <c r="AG83" s="475" t="s">
        <v>460</v>
      </c>
      <c r="AH83" s="475" t="s">
        <v>461</v>
      </c>
      <c r="AI83" s="475" t="s">
        <v>462</v>
      </c>
      <c r="AJ83" s="477" t="s">
        <v>463</v>
      </c>
      <c r="AK83" s="705"/>
      <c r="AL83" s="705"/>
      <c r="AM83" s="705"/>
      <c r="AN83" s="705"/>
      <c r="AO83" s="953" t="s">
        <v>451</v>
      </c>
      <c r="AP83" s="954"/>
      <c r="AQ83" s="479" t="s">
        <v>464</v>
      </c>
      <c r="AR83"/>
      <c r="AS83"/>
      <c r="AT83"/>
      <c r="AU83"/>
      <c r="AV83" s="705"/>
      <c r="AW83" s="705"/>
      <c r="AX83" s="705"/>
      <c r="AY83" s="705"/>
      <c r="AZ83" s="882"/>
      <c r="BA83" s="705"/>
      <c r="BB83" s="920"/>
      <c r="BC83" s="883"/>
      <c r="BD83" s="480" t="s">
        <v>1151</v>
      </c>
      <c r="BE83" s="480">
        <f>B93</f>
        <v>77</v>
      </c>
      <c r="BF83" s="705"/>
      <c r="BH83" s="44"/>
      <c r="BI83" s="705"/>
      <c r="BJ83" s="705"/>
      <c r="BK83" s="705"/>
      <c r="BL83" s="705"/>
      <c r="BM83" s="705"/>
      <c r="BN83" s="705"/>
      <c r="BO83" s="705"/>
      <c r="BP83" s="705"/>
      <c r="BQ83" s="705"/>
      <c r="BR83" s="705"/>
      <c r="BS83" s="705"/>
      <c r="BT83" s="705"/>
      <c r="CC83" s="705"/>
      <c r="CD83" s="705"/>
      <c r="CE83" s="705"/>
      <c r="CF83" s="44"/>
      <c r="CG83" s="44"/>
      <c r="CH83" s="44"/>
      <c r="CI83" s="44"/>
      <c r="CJ83" s="44"/>
      <c r="CK83" s="52"/>
      <c r="CL83" s="52"/>
      <c r="CM83" s="52"/>
      <c r="CN83" s="705"/>
      <c r="CO83" s="705"/>
      <c r="CP83" s="705"/>
      <c r="CQ83" s="705"/>
      <c r="CR83" s="705"/>
      <c r="CS83" s="705"/>
      <c r="CT83" s="705"/>
      <c r="CU83" s="705"/>
      <c r="CV83" s="705"/>
      <c r="CW83" s="705"/>
      <c r="CX83" s="705"/>
      <c r="CY83" s="44"/>
      <c r="CZ83" s="44"/>
      <c r="DA83" s="44"/>
      <c r="DB83" s="44"/>
      <c r="DC83" s="44"/>
      <c r="DD83" s="44"/>
      <c r="DE83" s="44"/>
      <c r="DF83" s="44"/>
      <c r="DG83" s="44"/>
      <c r="DH83" s="44"/>
      <c r="DI83" s="44"/>
      <c r="DJ83" s="44"/>
      <c r="DK83" s="44"/>
      <c r="DL83" s="44"/>
      <c r="DM83" s="44"/>
      <c r="DN83" s="44"/>
      <c r="DO83" s="44"/>
      <c r="DP83" s="44"/>
      <c r="DQ83" s="44"/>
      <c r="DR83" s="44"/>
      <c r="DS83" s="44"/>
      <c r="DT83" s="44"/>
      <c r="DU83" s="44"/>
      <c r="DV83" s="44"/>
      <c r="DW83" s="44"/>
      <c r="DX83" s="44"/>
      <c r="DY83" s="44"/>
      <c r="DZ83" s="44"/>
      <c r="EA83" s="44"/>
      <c r="EB83" s="44"/>
      <c r="EC83" s="44"/>
      <c r="ED83" s="44"/>
      <c r="EE83" s="44"/>
      <c r="EF83" s="44"/>
      <c r="EG83" s="44"/>
      <c r="EH83" s="44"/>
      <c r="EI83" s="44"/>
      <c r="EJ83" s="44"/>
      <c r="EK83" s="44"/>
      <c r="EL83" s="44"/>
      <c r="EM83" s="44"/>
      <c r="EN83" s="44"/>
      <c r="EO83" s="44"/>
      <c r="EP83" s="44"/>
      <c r="EQ83" s="44"/>
      <c r="ER83" s="44"/>
      <c r="ES83" s="44"/>
      <c r="ET83" s="44"/>
      <c r="EU83" s="44"/>
      <c r="EV83" s="44"/>
      <c r="EW83" s="44"/>
      <c r="EX83" s="44"/>
      <c r="EY83" s="44"/>
      <c r="EZ83" s="44"/>
      <c r="FA83" s="44"/>
      <c r="FB83" s="44"/>
      <c r="FC83" s="44"/>
      <c r="FD83" s="44"/>
      <c r="FE83" s="44"/>
      <c r="FF83" s="44"/>
      <c r="FG83" s="44"/>
      <c r="FH83" s="44"/>
      <c r="FI83" s="44"/>
      <c r="FJ83" s="44"/>
      <c r="FK83" s="44"/>
      <c r="FL83" s="44"/>
      <c r="FM83" s="44"/>
      <c r="FN83" s="44"/>
      <c r="FO83" s="44"/>
      <c r="FP83" s="44"/>
      <c r="FQ83" s="44"/>
      <c r="FR83" s="44"/>
      <c r="FS83" s="44"/>
      <c r="FT83" s="44"/>
      <c r="FU83" s="44"/>
      <c r="FV83" s="44"/>
      <c r="FW83" s="44"/>
      <c r="FX83" s="44"/>
      <c r="FY83" s="44"/>
      <c r="FZ83" s="44"/>
      <c r="GA83" s="44"/>
      <c r="GB83" s="44"/>
      <c r="GC83" s="44"/>
      <c r="GD83" s="44"/>
      <c r="GE83" s="44"/>
      <c r="GF83" s="44"/>
    </row>
    <row r="84" spans="1:188" s="724" customFormat="1" ht="30.75" thickBot="1">
      <c r="A84" s="383" t="s">
        <v>1152</v>
      </c>
      <c r="B84" s="481">
        <v>10</v>
      </c>
      <c r="C84" s="65"/>
      <c r="D84" s="65"/>
      <c r="E84" s="482" t="s">
        <v>446</v>
      </c>
      <c r="F84" s="483">
        <v>39</v>
      </c>
      <c r="G84" s="728">
        <f>F84/F88</f>
        <v>0.50649350649350644</v>
      </c>
      <c r="H84" s="65"/>
      <c r="I84" s="1039" t="s">
        <v>451</v>
      </c>
      <c r="J84" s="1040"/>
      <c r="K84" s="65"/>
      <c r="L84" s="69" t="s">
        <v>498</v>
      </c>
      <c r="M84" s="1177">
        <v>33</v>
      </c>
      <c r="N84" s="960">
        <f>M84/M88</f>
        <v>0.42857142857142855</v>
      </c>
      <c r="O84" s="729">
        <v>17</v>
      </c>
      <c r="P84" s="729">
        <v>3</v>
      </c>
      <c r="Q84" s="729">
        <v>2</v>
      </c>
      <c r="R84" s="729">
        <v>11</v>
      </c>
      <c r="S84" s="921">
        <f>O85+P85+Q85+R85</f>
        <v>1</v>
      </c>
      <c r="T84" s="44"/>
      <c r="U84" s="69" t="s">
        <v>498</v>
      </c>
      <c r="V84" s="922">
        <v>16</v>
      </c>
      <c r="W84" s="730">
        <f>V84/V86</f>
        <v>0.61538461538461542</v>
      </c>
      <c r="X84" s="729">
        <v>24</v>
      </c>
      <c r="Y84" s="730">
        <f>X84/Z86</f>
        <v>0.31168831168831168</v>
      </c>
      <c r="Z84" s="731">
        <f>X84+V84</f>
        <v>40</v>
      </c>
      <c r="AA84" s="705"/>
      <c r="AB84" s="705"/>
      <c r="AC84" s="705"/>
      <c r="AD84" s="705"/>
      <c r="AE84" s="705"/>
      <c r="AF84" s="970">
        <v>4</v>
      </c>
      <c r="AG84" s="729"/>
      <c r="AH84" s="729"/>
      <c r="AI84" s="729"/>
      <c r="AJ84" s="490" t="s">
        <v>498</v>
      </c>
      <c r="AK84" s="705"/>
      <c r="AL84" s="705"/>
      <c r="AM84" s="705"/>
      <c r="AN84" s="705"/>
      <c r="AO84" s="923" t="s">
        <v>534</v>
      </c>
      <c r="AP84" s="924">
        <v>5</v>
      </c>
      <c r="AQ84" s="70">
        <f t="shared" ref="AQ84:AQ97" si="18">AVERAGE(AR84:AX84)</f>
        <v>3.5324000000000004</v>
      </c>
      <c r="AR84" s="71">
        <v>2.8</v>
      </c>
      <c r="AS84" s="71">
        <v>2E-3</v>
      </c>
      <c r="AT84" s="925" t="s">
        <v>2045</v>
      </c>
      <c r="AU84" s="71">
        <v>7.19</v>
      </c>
      <c r="AV84" s="71">
        <v>0.48</v>
      </c>
      <c r="AW84" s="71">
        <v>7.19</v>
      </c>
      <c r="AX84" s="71"/>
      <c r="AY84" s="71"/>
      <c r="AZ84" s="885"/>
      <c r="BA84" s="71"/>
      <c r="BB84" s="926"/>
      <c r="BC84" s="883"/>
      <c r="BD84" s="493" t="s">
        <v>1153</v>
      </c>
      <c r="BE84" s="494"/>
      <c r="BF84" s="705"/>
      <c r="BH84" s="44"/>
      <c r="BI84" s="705"/>
      <c r="BJ84" s="705"/>
      <c r="BK84" s="705"/>
      <c r="BL84" s="705"/>
      <c r="BM84" s="705"/>
      <c r="BN84" s="705"/>
      <c r="BO84" s="705"/>
      <c r="BP84" s="705"/>
      <c r="BQ84" s="705"/>
      <c r="BR84" s="705"/>
      <c r="BS84" s="705"/>
      <c r="BT84" s="705"/>
      <c r="CC84" s="705"/>
      <c r="CD84" s="705"/>
      <c r="CE84" s="704"/>
      <c r="CF84" s="44"/>
      <c r="CG84" s="44"/>
      <c r="CH84" s="44"/>
      <c r="CI84" s="44"/>
      <c r="CJ84" s="44"/>
      <c r="CK84" s="52"/>
      <c r="CL84" s="52"/>
      <c r="CM84" s="52"/>
      <c r="CN84" s="705"/>
      <c r="CO84" s="705"/>
      <c r="CP84" s="705"/>
      <c r="CQ84" s="705"/>
      <c r="CR84" s="705"/>
      <c r="CS84" s="705"/>
      <c r="CT84" s="705"/>
      <c r="CU84" s="705"/>
      <c r="CV84" s="705"/>
      <c r="CW84" s="705"/>
      <c r="CX84" s="705"/>
      <c r="CY84" s="44"/>
      <c r="CZ84" s="44"/>
      <c r="DA84" s="44"/>
      <c r="DB84" s="44"/>
      <c r="DC84" s="44"/>
      <c r="DD84" s="44"/>
      <c r="DE84" s="44"/>
      <c r="DF84" s="44"/>
      <c r="DG84" s="44"/>
      <c r="DH84" s="44"/>
      <c r="DI84" s="44"/>
      <c r="DJ84" s="44"/>
      <c r="DK84" s="44"/>
      <c r="DL84" s="44"/>
      <c r="DM84" s="44"/>
      <c r="DN84" s="44"/>
      <c r="DO84" s="44"/>
      <c r="DP84" s="44"/>
      <c r="DQ84" s="44"/>
      <c r="DR84" s="44"/>
      <c r="DS84" s="44"/>
      <c r="DT84" s="44"/>
      <c r="DU84" s="44"/>
      <c r="DV84" s="44"/>
      <c r="DW84" s="44"/>
      <c r="DX84" s="44"/>
      <c r="DY84" s="44"/>
      <c r="DZ84" s="44"/>
      <c r="EA84" s="44"/>
      <c r="EB84" s="44"/>
      <c r="EC84" s="44"/>
      <c r="ED84" s="44"/>
      <c r="EE84" s="44"/>
      <c r="EF84" s="44"/>
      <c r="EG84" s="44"/>
      <c r="EH84" s="44"/>
      <c r="EI84" s="44"/>
      <c r="EJ84" s="44"/>
      <c r="EK84" s="44"/>
      <c r="EL84" s="44"/>
      <c r="EM84" s="44"/>
      <c r="EN84" s="44"/>
      <c r="EO84" s="44"/>
      <c r="EP84" s="44"/>
      <c r="EQ84" s="44"/>
      <c r="ER84" s="44"/>
      <c r="ES84" s="44"/>
      <c r="ET84" s="44"/>
      <c r="EU84" s="44"/>
      <c r="EV84" s="44"/>
      <c r="EW84" s="44"/>
      <c r="EX84" s="44"/>
      <c r="EY84" s="44"/>
      <c r="EZ84" s="44"/>
      <c r="FA84" s="44"/>
      <c r="FB84" s="44"/>
      <c r="FC84" s="44"/>
      <c r="FD84" s="44"/>
      <c r="FE84" s="44"/>
      <c r="FF84" s="44"/>
      <c r="FG84" s="44"/>
      <c r="FH84" s="44"/>
      <c r="FI84" s="44"/>
      <c r="FJ84" s="44"/>
      <c r="FK84" s="44"/>
      <c r="FL84" s="44"/>
      <c r="FM84" s="44"/>
      <c r="FN84" s="44"/>
      <c r="FO84" s="44"/>
      <c r="FP84" s="44"/>
      <c r="FQ84" s="44"/>
      <c r="FR84" s="44"/>
      <c r="FS84" s="44"/>
      <c r="FT84" s="44"/>
      <c r="FU84" s="44"/>
      <c r="FV84" s="44"/>
      <c r="FW84" s="44"/>
      <c r="FX84" s="44"/>
      <c r="FY84" s="44"/>
      <c r="FZ84" s="44"/>
      <c r="GA84" s="44"/>
      <c r="GB84" s="44"/>
      <c r="GC84" s="44"/>
      <c r="GD84" s="44"/>
      <c r="GE84" s="44"/>
      <c r="GF84" s="44"/>
    </row>
    <row r="85" spans="1:188" s="724" customFormat="1" ht="16.5" thickBot="1">
      <c r="A85" s="495" t="s">
        <v>1154</v>
      </c>
      <c r="B85" s="496">
        <v>13</v>
      </c>
      <c r="C85" s="65"/>
      <c r="D85" s="65"/>
      <c r="E85" s="497" t="s">
        <v>445</v>
      </c>
      <c r="F85" s="498">
        <v>13</v>
      </c>
      <c r="G85" s="732">
        <f>F85/F88</f>
        <v>0.16883116883116883</v>
      </c>
      <c r="H85" s="65"/>
      <c r="I85" s="923" t="s">
        <v>534</v>
      </c>
      <c r="J85" s="924">
        <v>5</v>
      </c>
      <c r="K85" s="65"/>
      <c r="L85" s="733" t="s">
        <v>457</v>
      </c>
      <c r="M85" s="1178"/>
      <c r="N85" s="961"/>
      <c r="O85" s="730">
        <f>O84/M84</f>
        <v>0.51515151515151514</v>
      </c>
      <c r="P85" s="730">
        <f>P84/M84</f>
        <v>9.0909090909090912E-2</v>
      </c>
      <c r="Q85" s="730">
        <f>Q84/M84</f>
        <v>6.0606060606060608E-2</v>
      </c>
      <c r="R85" s="730">
        <f>R84/M84</f>
        <v>0.33333333333333331</v>
      </c>
      <c r="S85" s="927"/>
      <c r="T85" s="44"/>
      <c r="U85" s="69" t="s">
        <v>528</v>
      </c>
      <c r="V85" s="922">
        <v>10</v>
      </c>
      <c r="W85" s="730">
        <f>V85/V86</f>
        <v>0.38461538461538464</v>
      </c>
      <c r="X85" s="729">
        <v>27</v>
      </c>
      <c r="Y85" s="730">
        <f>X85/Z86</f>
        <v>0.35064935064935066</v>
      </c>
      <c r="Z85" s="731">
        <f>V85+X85</f>
        <v>37</v>
      </c>
      <c r="AA85" s="705"/>
      <c r="AB85" s="705"/>
      <c r="AC85" s="705"/>
      <c r="AD85" s="705"/>
      <c r="AE85" s="705"/>
      <c r="AF85" s="972"/>
      <c r="AG85" s="753"/>
      <c r="AH85" s="753"/>
      <c r="AI85" s="753"/>
      <c r="AJ85" s="509" t="s">
        <v>528</v>
      </c>
      <c r="AK85" s="705"/>
      <c r="AL85" s="705"/>
      <c r="AM85" s="705"/>
      <c r="AN85" s="705"/>
      <c r="AO85" s="658" t="s">
        <v>471</v>
      </c>
      <c r="AP85" s="84">
        <v>3</v>
      </c>
      <c r="AQ85" s="70">
        <f t="shared" si="18"/>
        <v>9.2033333333333349</v>
      </c>
      <c r="AR85" s="71">
        <v>10.6</v>
      </c>
      <c r="AS85" s="72">
        <v>16.75</v>
      </c>
      <c r="AT85" s="72">
        <v>0.26</v>
      </c>
      <c r="AU85" s="734"/>
      <c r="AV85" s="71"/>
      <c r="AW85" s="72"/>
      <c r="AX85" s="72"/>
      <c r="AY85" s="734"/>
      <c r="AZ85" s="885"/>
      <c r="BA85" s="72"/>
      <c r="BB85" s="928"/>
      <c r="BC85" s="883"/>
      <c r="BD85" s="493" t="s">
        <v>1155</v>
      </c>
      <c r="BE85" s="494"/>
      <c r="BF85" s="705"/>
      <c r="BH85" s="44"/>
      <c r="BI85" s="704"/>
      <c r="BJ85" s="705"/>
      <c r="BK85" s="705"/>
      <c r="BL85" s="705"/>
      <c r="BM85" s="705"/>
      <c r="BN85" s="705"/>
      <c r="BO85" s="705"/>
      <c r="BP85" s="705"/>
      <c r="BQ85" s="705"/>
      <c r="BR85" s="705"/>
      <c r="BS85" s="704"/>
      <c r="BT85" s="705"/>
      <c r="BU85" s="704"/>
      <c r="BV85" s="704"/>
      <c r="BW85" s="704"/>
      <c r="BX85" s="704"/>
      <c r="BY85" s="704"/>
      <c r="BZ85" s="704"/>
      <c r="CA85" s="704"/>
      <c r="CB85" s="704"/>
      <c r="CC85" s="704"/>
      <c r="CD85" s="704"/>
      <c r="CE85" s="705"/>
      <c r="CF85" s="44"/>
      <c r="CG85" s="44"/>
      <c r="CH85" s="44"/>
      <c r="CI85" s="44"/>
      <c r="CJ85" s="44"/>
      <c r="CK85" s="52"/>
      <c r="CL85" s="52"/>
      <c r="CM85" s="52"/>
      <c r="CN85" s="705"/>
      <c r="CO85" s="704"/>
      <c r="CP85" s="704"/>
      <c r="CQ85" s="705"/>
      <c r="CR85" s="705"/>
      <c r="CS85" s="705"/>
      <c r="CT85" s="705"/>
      <c r="CU85" s="705"/>
      <c r="CV85" s="705"/>
      <c r="CW85" s="705"/>
      <c r="CX85" s="705"/>
      <c r="CY85" s="44"/>
      <c r="CZ85" s="44"/>
      <c r="DA85" s="44"/>
      <c r="DB85" s="44"/>
      <c r="DC85" s="44"/>
      <c r="DD85" s="44"/>
      <c r="DE85" s="44"/>
      <c r="DF85" s="44"/>
      <c r="DG85" s="44"/>
      <c r="DH85" s="44"/>
      <c r="DI85" s="44"/>
      <c r="DJ85" s="44"/>
      <c r="DK85" s="44"/>
      <c r="DL85" s="44"/>
      <c r="DM85" s="44"/>
      <c r="DN85" s="44"/>
      <c r="DO85" s="44"/>
      <c r="DP85" s="44"/>
      <c r="DQ85" s="44"/>
      <c r="DR85" s="44"/>
      <c r="DS85" s="44"/>
      <c r="DT85" s="44"/>
      <c r="DU85" s="44"/>
      <c r="DV85" s="44"/>
      <c r="DW85" s="44"/>
      <c r="DX85" s="44"/>
      <c r="DY85" s="44"/>
      <c r="DZ85" s="44"/>
      <c r="EA85" s="44"/>
      <c r="EB85" s="44"/>
      <c r="EC85" s="44"/>
      <c r="ED85" s="44"/>
      <c r="EE85" s="44"/>
      <c r="EF85" s="44"/>
      <c r="EG85" s="44"/>
      <c r="EH85" s="44"/>
      <c r="EI85" s="44"/>
      <c r="EJ85" s="44"/>
      <c r="EK85" s="44"/>
      <c r="EL85" s="44"/>
      <c r="EM85" s="44"/>
      <c r="EN85" s="44"/>
      <c r="EO85" s="44"/>
      <c r="EP85" s="44"/>
      <c r="EQ85" s="44"/>
      <c r="ER85" s="44"/>
      <c r="ES85" s="44"/>
      <c r="ET85" s="44"/>
      <c r="EU85" s="44"/>
      <c r="EV85" s="44"/>
      <c r="EW85" s="44"/>
      <c r="EX85" s="44"/>
      <c r="EY85" s="44"/>
      <c r="EZ85" s="44"/>
      <c r="FA85" s="44"/>
      <c r="FB85" s="44"/>
      <c r="FC85" s="44"/>
      <c r="FD85" s="44"/>
      <c r="FE85" s="44"/>
      <c r="FF85" s="44"/>
      <c r="FG85" s="44"/>
      <c r="FH85" s="44"/>
      <c r="FI85" s="44"/>
      <c r="FJ85" s="44"/>
      <c r="FK85" s="44"/>
      <c r="FL85" s="44"/>
      <c r="FM85" s="44"/>
      <c r="FN85" s="44"/>
      <c r="FO85" s="44"/>
      <c r="FP85" s="44"/>
      <c r="FQ85" s="44"/>
      <c r="FR85" s="44"/>
      <c r="FS85" s="44"/>
      <c r="FT85" s="44"/>
      <c r="FU85" s="44"/>
      <c r="FV85" s="44"/>
      <c r="FW85" s="44"/>
      <c r="FX85" s="44"/>
      <c r="FY85" s="44"/>
      <c r="FZ85" s="44"/>
      <c r="GA85" s="44"/>
      <c r="GB85" s="44"/>
      <c r="GC85" s="44"/>
      <c r="GD85" s="44"/>
      <c r="GE85" s="44"/>
      <c r="GF85" s="44"/>
    </row>
    <row r="86" spans="1:188" s="724" customFormat="1" ht="16.5" thickBot="1">
      <c r="A86" s="495" t="s">
        <v>1156</v>
      </c>
      <c r="B86" s="496">
        <v>29</v>
      </c>
      <c r="C86" s="73"/>
      <c r="D86" s="65"/>
      <c r="E86" s="507" t="s">
        <v>467</v>
      </c>
      <c r="F86" s="498">
        <v>15</v>
      </c>
      <c r="G86" s="732">
        <f>F86/F88</f>
        <v>0.19480519480519481</v>
      </c>
      <c r="H86" s="65"/>
      <c r="I86" s="658" t="s">
        <v>471</v>
      </c>
      <c r="J86" s="84">
        <v>3</v>
      </c>
      <c r="K86" s="65"/>
      <c r="L86" s="69" t="s">
        <v>528</v>
      </c>
      <c r="M86" s="1177">
        <v>44</v>
      </c>
      <c r="N86" s="960">
        <f>M86/M88</f>
        <v>0.5714285714285714</v>
      </c>
      <c r="O86" s="729">
        <v>19</v>
      </c>
      <c r="P86" s="729">
        <v>4</v>
      </c>
      <c r="Q86" s="729">
        <v>3</v>
      </c>
      <c r="R86" s="729">
        <v>18</v>
      </c>
      <c r="S86" s="921">
        <f>O87+P87+Q87+R87</f>
        <v>1</v>
      </c>
      <c r="T86" s="44"/>
      <c r="U86" s="669" t="s">
        <v>444</v>
      </c>
      <c r="V86" s="929">
        <f>SUM(V84:V85)</f>
        <v>26</v>
      </c>
      <c r="W86" s="76">
        <f>W84+W85</f>
        <v>1</v>
      </c>
      <c r="X86" s="737">
        <f>X84+X85</f>
        <v>51</v>
      </c>
      <c r="Y86" s="738">
        <f>Y84+Y85</f>
        <v>0.66233766233766234</v>
      </c>
      <c r="Z86" s="78">
        <f>Z84+Z85</f>
        <v>77</v>
      </c>
      <c r="AA86" s="705"/>
      <c r="AB86" s="705"/>
      <c r="AC86" s="705"/>
      <c r="AD86" s="705"/>
      <c r="AE86" s="705"/>
      <c r="AK86" s="705"/>
      <c r="AL86" s="705"/>
      <c r="AM86" s="705"/>
      <c r="AN86" s="705"/>
      <c r="AO86" s="658" t="s">
        <v>476</v>
      </c>
      <c r="AP86" s="84">
        <v>3</v>
      </c>
      <c r="AQ86" s="74">
        <f t="shared" si="18"/>
        <v>3.5666666666666673E-2</v>
      </c>
      <c r="AR86" s="71">
        <v>9.6000000000000002E-2</v>
      </c>
      <c r="AS86" s="72">
        <v>4.0000000000000001E-3</v>
      </c>
      <c r="AT86" s="71">
        <v>7.0000000000000001E-3</v>
      </c>
      <c r="AU86" s="71"/>
      <c r="AV86" s="71"/>
      <c r="AW86" s="72"/>
      <c r="AX86" s="71"/>
      <c r="AY86" s="71"/>
      <c r="AZ86" s="885"/>
      <c r="BA86" s="72"/>
      <c r="BB86" s="926"/>
      <c r="BC86" s="883"/>
      <c r="BD86" s="736" t="s">
        <v>1157</v>
      </c>
      <c r="BE86" s="494"/>
      <c r="BF86" s="705"/>
      <c r="BH86" s="44"/>
      <c r="BI86" s="705"/>
      <c r="BJ86" s="705"/>
      <c r="BK86" s="705"/>
      <c r="BL86" s="705"/>
      <c r="BM86" s="705"/>
      <c r="BN86" s="705"/>
      <c r="BO86" s="705"/>
      <c r="BP86" s="705"/>
      <c r="BQ86" s="705"/>
      <c r="BR86" s="705"/>
      <c r="BS86" s="705"/>
      <c r="BT86" s="705"/>
      <c r="BU86" s="704"/>
      <c r="BV86" s="704"/>
      <c r="BW86" s="704"/>
      <c r="BX86" s="704"/>
      <c r="BY86" s="704"/>
      <c r="BZ86" s="704"/>
      <c r="CA86" s="704"/>
      <c r="CB86" s="704"/>
      <c r="CC86" s="704"/>
      <c r="CD86" s="705"/>
      <c r="CE86" s="705"/>
      <c r="CF86" s="44"/>
      <c r="CG86" s="44"/>
      <c r="CH86" s="44"/>
      <c r="CI86" s="44"/>
      <c r="CJ86" s="44"/>
      <c r="CK86" s="52"/>
      <c r="CL86" s="52"/>
      <c r="CM86" s="52"/>
      <c r="CN86" s="705"/>
      <c r="CO86" s="705"/>
      <c r="CP86" s="705"/>
      <c r="CQ86" s="705"/>
      <c r="CR86" s="705"/>
      <c r="CS86" s="705"/>
      <c r="CT86" s="705"/>
      <c r="CU86" s="705"/>
      <c r="CV86" s="705"/>
      <c r="CW86" s="705"/>
      <c r="CX86" s="705"/>
      <c r="CY86" s="44"/>
      <c r="CZ86" s="44"/>
      <c r="DA86" s="44"/>
      <c r="DB86" s="44"/>
      <c r="DC86" s="44"/>
      <c r="DD86" s="44"/>
      <c r="DE86" s="44"/>
      <c r="DF86" s="44"/>
      <c r="DG86" s="44"/>
      <c r="DH86" s="44"/>
      <c r="DI86" s="44"/>
      <c r="DJ86" s="44"/>
      <c r="DK86" s="44"/>
      <c r="DL86" s="44"/>
      <c r="DM86" s="44"/>
      <c r="DN86" s="44"/>
      <c r="DO86" s="44"/>
      <c r="DP86" s="44"/>
      <c r="DQ86" s="44"/>
      <c r="DR86" s="44"/>
      <c r="DS86" s="44"/>
      <c r="DT86" s="44"/>
      <c r="DU86" s="44"/>
      <c r="DV86" s="44"/>
      <c r="DW86" s="44"/>
      <c r="DX86" s="44"/>
      <c r="DY86" s="44"/>
      <c r="DZ86" s="44"/>
      <c r="EA86" s="44"/>
      <c r="EB86" s="44"/>
      <c r="EC86" s="44"/>
      <c r="ED86" s="44"/>
      <c r="EE86" s="44"/>
      <c r="EF86" s="44"/>
      <c r="EG86" s="44"/>
      <c r="EH86" s="44"/>
      <c r="EI86" s="44"/>
      <c r="EJ86" s="44"/>
      <c r="EK86" s="44"/>
      <c r="EL86" s="44"/>
      <c r="EM86" s="44"/>
      <c r="EN86" s="44"/>
      <c r="EO86" s="44"/>
      <c r="EP86" s="44"/>
      <c r="EQ86" s="44"/>
      <c r="ER86" s="44"/>
      <c r="ES86" s="44"/>
      <c r="ET86" s="44"/>
      <c r="EU86" s="44"/>
      <c r="EV86" s="44"/>
      <c r="EW86" s="44"/>
      <c r="EX86" s="44"/>
      <c r="EY86" s="44"/>
      <c r="EZ86" s="44"/>
      <c r="FA86" s="44"/>
      <c r="FB86" s="44"/>
      <c r="FC86" s="44"/>
      <c r="FD86" s="44"/>
      <c r="FE86" s="44"/>
      <c r="FF86" s="44"/>
      <c r="FG86" s="44"/>
      <c r="FH86" s="44"/>
      <c r="FI86" s="44"/>
      <c r="FJ86" s="44"/>
      <c r="FK86" s="44"/>
      <c r="FL86" s="44"/>
      <c r="FM86" s="44"/>
      <c r="FN86" s="44"/>
      <c r="FO86" s="44"/>
      <c r="FP86" s="44"/>
      <c r="FQ86" s="44"/>
      <c r="FR86" s="44"/>
      <c r="FS86" s="44"/>
      <c r="FT86" s="44"/>
      <c r="FU86" s="44"/>
      <c r="FV86" s="44"/>
      <c r="FW86" s="44"/>
      <c r="FX86" s="44"/>
      <c r="FY86" s="44"/>
      <c r="FZ86" s="44"/>
      <c r="GA86" s="44"/>
      <c r="GB86" s="44"/>
      <c r="GC86" s="44"/>
      <c r="GD86" s="44"/>
      <c r="GE86" s="44"/>
      <c r="GF86" s="44"/>
    </row>
    <row r="87" spans="1:188" s="724" customFormat="1" ht="15.75" customHeight="1" thickBot="1">
      <c r="A87" s="495" t="s">
        <v>1158</v>
      </c>
      <c r="B87" s="496">
        <v>10</v>
      </c>
      <c r="C87" s="65"/>
      <c r="D87" s="65"/>
      <c r="E87" s="511" t="s">
        <v>1159</v>
      </c>
      <c r="F87" s="498">
        <v>10</v>
      </c>
      <c r="G87" s="732">
        <f>F87/F88</f>
        <v>0.12987012987012986</v>
      </c>
      <c r="H87" s="65"/>
      <c r="I87" s="658" t="s">
        <v>476</v>
      </c>
      <c r="J87" s="84">
        <v>3</v>
      </c>
      <c r="K87" s="65"/>
      <c r="L87" s="930" t="s">
        <v>457</v>
      </c>
      <c r="M87" s="1178"/>
      <c r="N87" s="961"/>
      <c r="O87" s="730">
        <f>O86/M86</f>
        <v>0.43181818181818182</v>
      </c>
      <c r="P87" s="730">
        <f>P86/M86</f>
        <v>9.0909090909090912E-2</v>
      </c>
      <c r="Q87" s="730">
        <f>Q86/M86</f>
        <v>6.8181818181818177E-2</v>
      </c>
      <c r="R87" s="730">
        <f>R86/M86</f>
        <v>0.40909090909090912</v>
      </c>
      <c r="S87" s="927"/>
      <c r="T87" s="44"/>
      <c r="U87"/>
      <c r="V87"/>
      <c r="W87"/>
      <c r="X87"/>
      <c r="Y87"/>
      <c r="Z87" s="931">
        <f>Y86+W86</f>
        <v>1.6623376623376624</v>
      </c>
      <c r="AA87" s="705"/>
      <c r="AB87" s="705"/>
      <c r="AC87" s="705"/>
      <c r="AD87" s="705"/>
      <c r="AE87" s="705"/>
      <c r="AK87" s="705"/>
      <c r="AL87" s="705"/>
      <c r="AM87" s="705"/>
      <c r="AN87" s="705"/>
      <c r="AO87" s="658" t="s">
        <v>503</v>
      </c>
      <c r="AP87" s="84">
        <v>2</v>
      </c>
      <c r="AQ87" s="74">
        <f t="shared" si="18"/>
        <v>2.3149999999999999</v>
      </c>
      <c r="AR87" s="71">
        <v>3.17</v>
      </c>
      <c r="AS87" s="72">
        <v>1.46</v>
      </c>
      <c r="AT87" s="71"/>
      <c r="AU87" s="71"/>
      <c r="AV87" s="71"/>
      <c r="AW87" s="72"/>
      <c r="AX87" s="71"/>
      <c r="AY87" s="71"/>
      <c r="AZ87" s="885"/>
      <c r="BA87" s="72"/>
      <c r="BB87" s="926"/>
      <c r="BC87" s="81"/>
      <c r="BD87" s="736" t="s">
        <v>1160</v>
      </c>
      <c r="BE87" s="494"/>
      <c r="BF87" s="705"/>
      <c r="BH87" s="44"/>
      <c r="BI87" s="705"/>
      <c r="BJ87" s="705"/>
      <c r="BK87" s="705"/>
      <c r="BL87" s="705"/>
      <c r="BM87" s="705"/>
      <c r="BN87" s="705"/>
      <c r="BO87" s="705"/>
      <c r="BP87" s="705"/>
      <c r="BQ87" s="705"/>
      <c r="BR87" s="705"/>
      <c r="BS87" s="705"/>
      <c r="BT87" s="705"/>
      <c r="BU87"/>
      <c r="BV87"/>
      <c r="BW87"/>
      <c r="BX87" s="705"/>
      <c r="BY87" s="705"/>
      <c r="BZ87" s="705"/>
      <c r="CA87" s="705"/>
      <c r="CB87" s="705"/>
      <c r="CC87" s="705"/>
      <c r="CD87" s="705"/>
      <c r="CE87" s="705"/>
      <c r="CF87" s="44"/>
      <c r="CG87" s="44"/>
      <c r="CH87" s="44"/>
      <c r="CI87" s="44"/>
      <c r="CJ87" s="44"/>
      <c r="CK87" s="52"/>
      <c r="CL87" s="52"/>
      <c r="CM87" s="52"/>
      <c r="CN87" s="705"/>
      <c r="CO87" s="705"/>
      <c r="CP87" s="705"/>
      <c r="CQ87" s="705"/>
      <c r="CR87" s="705"/>
      <c r="CS87" s="705"/>
      <c r="CT87" s="705"/>
      <c r="CU87" s="705"/>
      <c r="CV87" s="705"/>
      <c r="CW87" s="705"/>
      <c r="CX87" s="705"/>
      <c r="CY87" s="44"/>
      <c r="CZ87" s="44"/>
      <c r="DA87" s="44"/>
      <c r="DB87" s="44"/>
      <c r="DC87" s="44"/>
      <c r="DD87" s="44"/>
      <c r="DE87" s="44"/>
      <c r="DF87" s="44"/>
      <c r="DG87" s="44"/>
      <c r="DH87" s="44"/>
      <c r="DI87" s="44"/>
      <c r="DJ87" s="44"/>
      <c r="DK87" s="44"/>
      <c r="DL87" s="44"/>
      <c r="DM87" s="44"/>
      <c r="DN87" s="44"/>
      <c r="DO87" s="44"/>
      <c r="DP87" s="44"/>
      <c r="DQ87" s="44"/>
      <c r="DR87" s="44"/>
      <c r="DS87" s="44"/>
      <c r="DT87" s="44"/>
      <c r="DU87" s="44"/>
      <c r="DV87" s="44"/>
      <c r="DW87" s="44"/>
      <c r="DX87" s="44"/>
      <c r="DY87" s="44"/>
      <c r="DZ87" s="44"/>
      <c r="EA87" s="44"/>
      <c r="EB87" s="44"/>
      <c r="EC87" s="44"/>
      <c r="ED87" s="44"/>
      <c r="EE87" s="44"/>
      <c r="EF87" s="44"/>
      <c r="EG87" s="44"/>
      <c r="EH87" s="44"/>
      <c r="EI87" s="44"/>
      <c r="EJ87" s="44"/>
      <c r="EK87" s="44"/>
      <c r="EL87" s="44"/>
      <c r="EM87" s="44"/>
      <c r="EN87" s="44"/>
      <c r="EO87" s="44"/>
      <c r="EP87" s="44"/>
      <c r="EQ87" s="44"/>
      <c r="ER87" s="44"/>
      <c r="ES87" s="44"/>
      <c r="ET87" s="44"/>
      <c r="EU87" s="44"/>
      <c r="EV87" s="44"/>
      <c r="EW87" s="44"/>
      <c r="EX87" s="44"/>
      <c r="EY87" s="44"/>
      <c r="EZ87" s="44"/>
      <c r="FA87" s="44"/>
      <c r="FB87" s="44"/>
      <c r="FC87" s="44"/>
      <c r="FD87" s="44"/>
      <c r="FE87" s="44"/>
      <c r="FF87" s="44"/>
      <c r="FG87" s="44"/>
      <c r="FH87" s="44"/>
      <c r="FI87" s="44"/>
      <c r="FJ87" s="44"/>
      <c r="FK87" s="44"/>
      <c r="FL87" s="44"/>
      <c r="FM87" s="44"/>
      <c r="FN87" s="44"/>
      <c r="FO87" s="44"/>
      <c r="FP87" s="44"/>
      <c r="FQ87" s="44"/>
      <c r="FR87" s="44"/>
      <c r="FS87" s="44"/>
      <c r="FT87" s="44"/>
      <c r="FU87" s="44"/>
      <c r="FV87" s="44"/>
      <c r="FW87" s="44"/>
      <c r="FX87" s="44"/>
      <c r="FY87" s="44"/>
      <c r="FZ87" s="44"/>
      <c r="GA87" s="44"/>
      <c r="GB87" s="44"/>
      <c r="GC87" s="44"/>
      <c r="GD87" s="44"/>
      <c r="GE87" s="44"/>
      <c r="GF87" s="44"/>
    </row>
    <row r="88" spans="1:188" s="724" customFormat="1" ht="16.5" thickBot="1">
      <c r="A88" s="495" t="s">
        <v>1161</v>
      </c>
      <c r="B88" s="496">
        <v>15</v>
      </c>
      <c r="C88" s="65"/>
      <c r="D88" s="65"/>
      <c r="E88" s="514" t="s">
        <v>444</v>
      </c>
      <c r="F88" s="515">
        <f>F84+F85+F86+F87</f>
        <v>77</v>
      </c>
      <c r="G88" s="516">
        <f>G84+G85+G86+G87</f>
        <v>1</v>
      </c>
      <c r="H88" s="65"/>
      <c r="I88" s="658" t="s">
        <v>503</v>
      </c>
      <c r="J88" s="84">
        <v>2</v>
      </c>
      <c r="K88" s="65"/>
      <c r="L88" s="962" t="s">
        <v>444</v>
      </c>
      <c r="M88" s="964">
        <f t="shared" ref="M88:R88" si="19">M84+M86</f>
        <v>77</v>
      </c>
      <c r="N88" s="966">
        <f t="shared" si="19"/>
        <v>1</v>
      </c>
      <c r="O88" s="739">
        <f t="shared" si="19"/>
        <v>36</v>
      </c>
      <c r="P88" s="739">
        <f t="shared" si="19"/>
        <v>7</v>
      </c>
      <c r="Q88" s="739">
        <f t="shared" si="19"/>
        <v>5</v>
      </c>
      <c r="R88" s="739">
        <f t="shared" si="19"/>
        <v>29</v>
      </c>
      <c r="S88" s="1175">
        <f>O89+P89+Q89+R89</f>
        <v>1</v>
      </c>
      <c r="T88" s="44"/>
      <c r="AA88" s="705"/>
      <c r="AB88" s="705"/>
      <c r="AC88" s="705"/>
      <c r="AD88" s="705"/>
      <c r="AE88" s="705"/>
      <c r="AF88" s="80"/>
      <c r="AG88" s="80"/>
      <c r="AH88" s="741"/>
      <c r="AI88" s="741"/>
      <c r="AJ88" s="741"/>
      <c r="AK88" s="705"/>
      <c r="AL88" s="705"/>
      <c r="AM88" s="705"/>
      <c r="AN88" s="705"/>
      <c r="AO88" s="658" t="s">
        <v>1774</v>
      </c>
      <c r="AP88" s="84">
        <v>2</v>
      </c>
      <c r="AQ88" s="74">
        <f t="shared" si="18"/>
        <v>6.0000000000000001E-3</v>
      </c>
      <c r="AR88" s="925" t="s">
        <v>2045</v>
      </c>
      <c r="AS88" s="72">
        <v>6.0000000000000001E-3</v>
      </c>
      <c r="AT88" s="71"/>
      <c r="AU88" s="71"/>
      <c r="AV88" s="71"/>
      <c r="AW88" s="72"/>
      <c r="AX88" s="71"/>
      <c r="AY88" s="71"/>
      <c r="AZ88" s="885"/>
      <c r="BA88" s="72"/>
      <c r="BB88" s="926"/>
      <c r="BC88" s="81"/>
      <c r="BD88" s="517" t="s">
        <v>47</v>
      </c>
      <c r="BE88" s="494"/>
      <c r="BF88" s="705"/>
      <c r="BH88" s="44"/>
      <c r="BI88" s="705"/>
      <c r="BJ88"/>
      <c r="BK88"/>
      <c r="BL88"/>
      <c r="BM88"/>
      <c r="BN88"/>
      <c r="BO88"/>
      <c r="BP88"/>
      <c r="BQ88" s="705"/>
      <c r="BR88" s="705"/>
      <c r="BS88" s="705"/>
      <c r="BT88" s="705"/>
      <c r="BU88"/>
      <c r="BV88"/>
      <c r="BW88"/>
      <c r="BX88" s="705"/>
      <c r="BY88" s="705"/>
      <c r="BZ88" s="705"/>
      <c r="CA88" s="705"/>
      <c r="CB88" s="705"/>
      <c r="CC88" s="705"/>
      <c r="CD88" s="705"/>
      <c r="CE88" s="705"/>
      <c r="CF88" s="44"/>
      <c r="CG88" s="44"/>
      <c r="CH88" s="44"/>
      <c r="CI88" s="44"/>
      <c r="CJ88" s="44"/>
      <c r="CK88" s="52"/>
      <c r="CL88" s="52"/>
      <c r="CM88" s="52"/>
      <c r="CN88" s="705"/>
      <c r="CO88" s="705"/>
      <c r="CP88" s="705"/>
      <c r="CQ88"/>
      <c r="CR88"/>
      <c r="CS88"/>
      <c r="CT88"/>
      <c r="CU88"/>
      <c r="CV88"/>
      <c r="CW88"/>
      <c r="CX88"/>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row>
    <row r="89" spans="1:188" s="724" customFormat="1" ht="16.5" thickBot="1">
      <c r="A89" s="518" t="s">
        <v>444</v>
      </c>
      <c r="B89" s="519">
        <f>SUM(B84:B88)</f>
        <v>77</v>
      </c>
      <c r="C89" s="65"/>
      <c r="D89" s="65"/>
      <c r="E89" s="520" t="s">
        <v>448</v>
      </c>
      <c r="F89" s="498">
        <v>10</v>
      </c>
      <c r="G89" s="728">
        <f>F89/F92</f>
        <v>0.12987012987012986</v>
      </c>
      <c r="H89" s="65"/>
      <c r="I89" s="658" t="s">
        <v>1774</v>
      </c>
      <c r="J89" s="84">
        <v>2</v>
      </c>
      <c r="K89" s="65"/>
      <c r="L89" s="963"/>
      <c r="M89" s="965"/>
      <c r="N89" s="967"/>
      <c r="O89" s="740">
        <f>O88/M88</f>
        <v>0.46753246753246752</v>
      </c>
      <c r="P89" s="740">
        <f>P88/M88</f>
        <v>9.0909090909090912E-2</v>
      </c>
      <c r="Q89" s="740">
        <f>Q88/M88</f>
        <v>6.4935064935064929E-2</v>
      </c>
      <c r="R89" s="740">
        <f>R88/M88</f>
        <v>0.37662337662337664</v>
      </c>
      <c r="S89" s="1176"/>
      <c r="T89" s="44"/>
      <c r="Z89"/>
      <c r="AA89" s="705"/>
      <c r="AB89" s="705"/>
      <c r="AC89" s="705"/>
      <c r="AD89" s="705"/>
      <c r="AE89" s="705"/>
      <c r="AF89" s="468" t="s">
        <v>472</v>
      </c>
      <c r="AG89" s="475" t="s">
        <v>460</v>
      </c>
      <c r="AH89" s="475" t="s">
        <v>461</v>
      </c>
      <c r="AI89" s="475" t="s">
        <v>462</v>
      </c>
      <c r="AJ89" s="477" t="s">
        <v>463</v>
      </c>
      <c r="AK89" s="705"/>
      <c r="AL89" s="705"/>
      <c r="AM89" s="705"/>
      <c r="AN89" s="705"/>
      <c r="AO89" s="658" t="s">
        <v>530</v>
      </c>
      <c r="AP89" s="84">
        <v>2</v>
      </c>
      <c r="AQ89" s="74" t="e">
        <f t="shared" si="18"/>
        <v>#DIV/0!</v>
      </c>
      <c r="AR89" s="925" t="s">
        <v>2045</v>
      </c>
      <c r="AS89" s="925" t="s">
        <v>2045</v>
      </c>
      <c r="AT89" s="71"/>
      <c r="AU89" s="71"/>
      <c r="AV89" s="71"/>
      <c r="AW89" s="72"/>
      <c r="AX89" s="71"/>
      <c r="AY89" s="71"/>
      <c r="AZ89" s="885"/>
      <c r="BA89" s="72"/>
      <c r="BB89" s="926"/>
      <c r="BC89" s="81"/>
      <c r="BD89" s="517" t="s">
        <v>54</v>
      </c>
      <c r="BE89" s="494"/>
      <c r="BF89" s="705"/>
      <c r="BH89" s="44"/>
      <c r="BI89" s="705"/>
      <c r="BJ89"/>
      <c r="BK89"/>
      <c r="BL89"/>
      <c r="BM89"/>
      <c r="BN89"/>
      <c r="BO89"/>
      <c r="BP89"/>
      <c r="BQ89"/>
      <c r="BR89" s="705"/>
      <c r="BS89" s="705"/>
      <c r="BT89" s="705"/>
      <c r="BU89" s="705"/>
      <c r="BV89" s="705"/>
      <c r="BW89" s="705"/>
      <c r="BX89" s="705"/>
      <c r="BY89" s="705"/>
      <c r="BZ89" s="705"/>
      <c r="CA89" s="705"/>
      <c r="CB89" s="705"/>
      <c r="CC89" s="705"/>
      <c r="CD89" s="705"/>
      <c r="CE89" s="705"/>
      <c r="CF89" s="44"/>
      <c r="CG89" s="44"/>
      <c r="CH89" s="44"/>
      <c r="CI89" s="44"/>
      <c r="CJ89" s="44"/>
      <c r="CK89" s="52"/>
      <c r="CL89" s="52"/>
      <c r="CM89" s="52"/>
      <c r="CN89" s="705"/>
      <c r="CO89" s="705"/>
      <c r="CP89" s="705"/>
      <c r="CQ89"/>
      <c r="CR89"/>
      <c r="CS89"/>
      <c r="CT89"/>
      <c r="CU89"/>
      <c r="CV89"/>
      <c r="CW89"/>
      <c r="CX89"/>
      <c r="CY89" s="44"/>
      <c r="CZ89" s="44"/>
      <c r="DA89" s="44"/>
      <c r="DB89" s="44"/>
      <c r="DC89" s="44"/>
      <c r="DD89" s="44"/>
      <c r="DE89" s="44"/>
      <c r="DF89" s="44"/>
      <c r="DG89" s="44"/>
      <c r="DH89" s="44"/>
      <c r="DI89" s="44"/>
      <c r="DJ89" s="44"/>
      <c r="DK89" s="44"/>
      <c r="DL89" s="44"/>
      <c r="DM89" s="44"/>
      <c r="DN89" s="44"/>
      <c r="DO89" s="44"/>
      <c r="DP89" s="44"/>
      <c r="DQ89" s="44"/>
      <c r="DR89" s="44"/>
      <c r="DS89" s="44"/>
      <c r="DT89" s="44"/>
      <c r="DU89" s="44"/>
      <c r="DV89" s="44"/>
      <c r="DW89" s="44"/>
      <c r="DX89" s="44"/>
      <c r="DY89" s="44"/>
      <c r="DZ89" s="44"/>
      <c r="EA89" s="44"/>
      <c r="EB89" s="44"/>
      <c r="EC89" s="44"/>
      <c r="ED89" s="44"/>
      <c r="EE89" s="44"/>
      <c r="EF89" s="44"/>
      <c r="EG89" s="44"/>
      <c r="EH89" s="44"/>
      <c r="EI89" s="44"/>
      <c r="EJ89" s="44"/>
      <c r="EK89" s="44"/>
      <c r="EL89" s="44"/>
      <c r="EM89" s="44"/>
      <c r="EN89" s="44"/>
      <c r="EO89" s="44"/>
      <c r="EP89" s="44"/>
      <c r="EQ89" s="44"/>
      <c r="ER89" s="44"/>
      <c r="ES89" s="44"/>
      <c r="ET89" s="44"/>
      <c r="EU89" s="44"/>
      <c r="EV89" s="44"/>
      <c r="EW89" s="44"/>
      <c r="EX89" s="44"/>
      <c r="EY89" s="44"/>
      <c r="EZ89" s="44"/>
      <c r="FA89" s="44"/>
      <c r="FB89" s="44"/>
      <c r="FC89" s="44"/>
      <c r="FD89" s="44"/>
      <c r="FE89" s="44"/>
      <c r="FF89" s="44"/>
      <c r="FG89" s="44"/>
      <c r="FH89" s="44"/>
      <c r="FI89" s="44"/>
      <c r="FJ89" s="44"/>
      <c r="FK89" s="44"/>
      <c r="FL89" s="44"/>
      <c r="FM89" s="44"/>
      <c r="FN89" s="44"/>
      <c r="FO89" s="44"/>
      <c r="FP89" s="44"/>
      <c r="FQ89" s="44"/>
      <c r="FR89" s="44"/>
      <c r="FS89" s="44"/>
      <c r="FT89" s="44"/>
      <c r="FU89" s="44"/>
      <c r="FV89" s="44"/>
      <c r="FW89" s="44"/>
      <c r="FX89" s="44"/>
      <c r="FY89" s="44"/>
      <c r="FZ89" s="44"/>
      <c r="GA89" s="44"/>
      <c r="GB89" s="44"/>
      <c r="GC89" s="44"/>
      <c r="GD89" s="44"/>
      <c r="GE89" s="44"/>
      <c r="GF89" s="44"/>
    </row>
    <row r="90" spans="1:188" s="724" customFormat="1" ht="16.5" thickBot="1">
      <c r="C90" s="65"/>
      <c r="D90" s="65"/>
      <c r="E90" s="520" t="s">
        <v>449</v>
      </c>
      <c r="F90" s="498">
        <v>63</v>
      </c>
      <c r="G90" s="732">
        <f>F90/F92</f>
        <v>0.81818181818181823</v>
      </c>
      <c r="H90" s="65"/>
      <c r="I90" s="658" t="s">
        <v>530</v>
      </c>
      <c r="J90" s="84">
        <v>2</v>
      </c>
      <c r="K90" s="65"/>
      <c r="L90" s="65"/>
      <c r="M90" s="65"/>
      <c r="N90" s="65"/>
      <c r="O90" s="65"/>
      <c r="P90" s="65"/>
      <c r="Q90" s="65"/>
      <c r="R90" s="44"/>
      <c r="S90" s="44"/>
      <c r="T90" s="44"/>
      <c r="U90"/>
      <c r="V90"/>
      <c r="W90"/>
      <c r="X90"/>
      <c r="Y90"/>
      <c r="Z90"/>
      <c r="AA90" s="705"/>
      <c r="AB90" s="705"/>
      <c r="AC90" s="705"/>
      <c r="AD90" s="705"/>
      <c r="AE90" s="705"/>
      <c r="AF90" s="970">
        <v>0</v>
      </c>
      <c r="AG90" s="729"/>
      <c r="AH90" s="729"/>
      <c r="AI90" s="729"/>
      <c r="AJ90" s="490" t="s">
        <v>498</v>
      </c>
      <c r="AK90" s="705"/>
      <c r="AL90" s="705"/>
      <c r="AM90" s="705"/>
      <c r="AN90" s="705"/>
      <c r="AO90" s="658" t="s">
        <v>465</v>
      </c>
      <c r="AP90" s="84">
        <v>2</v>
      </c>
      <c r="AQ90" s="74">
        <f t="shared" si="18"/>
        <v>8.41</v>
      </c>
      <c r="AR90" s="71">
        <v>16.690000000000001</v>
      </c>
      <c r="AS90" s="72">
        <v>0.13</v>
      </c>
      <c r="AT90" s="71"/>
      <c r="AU90" s="71"/>
      <c r="AV90" s="71"/>
      <c r="AW90" s="72"/>
      <c r="AX90" s="71"/>
      <c r="AY90" s="71"/>
      <c r="AZ90" s="885"/>
      <c r="BA90" s="72"/>
      <c r="BB90" s="926"/>
      <c r="BC90" s="81"/>
      <c r="BD90" s="517" t="s">
        <v>59</v>
      </c>
      <c r="BE90" s="494"/>
      <c r="BF90" s="705"/>
      <c r="BH90" s="44"/>
      <c r="BI90" s="705"/>
      <c r="BJ90"/>
      <c r="BK90"/>
      <c r="BL90"/>
      <c r="BM90"/>
      <c r="BN90"/>
      <c r="BO90"/>
      <c r="BP90"/>
      <c r="BQ90"/>
      <c r="BR90" s="705"/>
      <c r="BS90" s="705"/>
      <c r="BT90" s="705"/>
      <c r="BU90" s="705"/>
      <c r="BV90" s="705"/>
      <c r="BW90" s="705"/>
      <c r="BX90" s="705"/>
      <c r="BY90" s="705"/>
      <c r="BZ90" s="705"/>
      <c r="CA90" s="705"/>
      <c r="CB90" s="705"/>
      <c r="CC90" s="705"/>
      <c r="CD90" s="705"/>
      <c r="CE90" s="705"/>
      <c r="CF90" s="44"/>
      <c r="CG90" s="44"/>
      <c r="CH90" s="44"/>
      <c r="CI90" s="44"/>
      <c r="CJ90" s="44"/>
      <c r="CK90" s="52"/>
      <c r="CL90" s="52"/>
      <c r="CM90" s="52"/>
      <c r="CN90" s="705"/>
      <c r="CO90" s="705"/>
      <c r="CP90" s="705"/>
      <c r="CQ90"/>
      <c r="CR90"/>
      <c r="CS90"/>
      <c r="CT90"/>
      <c r="CU90"/>
      <c r="CV90"/>
      <c r="CW90"/>
      <c r="CX90"/>
      <c r="CY90" s="44"/>
      <c r="CZ90" s="44"/>
      <c r="DA90" s="44"/>
      <c r="DB90" s="44"/>
      <c r="DC90" s="44"/>
      <c r="DD90" s="44"/>
      <c r="DE90" s="44"/>
      <c r="DF90" s="44"/>
      <c r="DG90" s="44"/>
      <c r="DH90" s="44"/>
      <c r="DI90" s="44"/>
      <c r="DJ90" s="44"/>
      <c r="DK90" s="44"/>
      <c r="DL90" s="44"/>
      <c r="DM90" s="44"/>
      <c r="DN90" s="44"/>
      <c r="DO90" s="44"/>
      <c r="DP90" s="44"/>
      <c r="DQ90" s="44"/>
      <c r="DR90" s="44"/>
      <c r="DS90" s="44"/>
      <c r="DT90" s="44"/>
      <c r="DU90" s="44"/>
      <c r="DV90" s="44"/>
      <c r="DW90" s="44"/>
      <c r="DX90" s="44"/>
      <c r="DY90" s="44"/>
      <c r="DZ90" s="44"/>
      <c r="EA90" s="44"/>
      <c r="EB90" s="44"/>
      <c r="EC90" s="44"/>
      <c r="ED90" s="44"/>
      <c r="EE90" s="44"/>
      <c r="EF90" s="44"/>
      <c r="EG90" s="44"/>
      <c r="EH90" s="44"/>
      <c r="EI90" s="44"/>
      <c r="EJ90" s="44"/>
      <c r="EK90" s="44"/>
      <c r="EL90" s="44"/>
      <c r="EM90" s="44"/>
      <c r="EN90" s="44"/>
      <c r="EO90" s="44"/>
      <c r="EP90" s="44"/>
      <c r="EQ90" s="44"/>
      <c r="ER90" s="44"/>
      <c r="ES90" s="44"/>
      <c r="ET90" s="44"/>
      <c r="EU90" s="44"/>
      <c r="EV90" s="44"/>
      <c r="EW90" s="44"/>
      <c r="EX90" s="44"/>
      <c r="EY90" s="44"/>
      <c r="EZ90" s="44"/>
      <c r="FA90" s="44"/>
      <c r="FB90" s="44"/>
      <c r="FC90" s="44"/>
      <c r="FD90" s="44"/>
      <c r="FE90" s="44"/>
      <c r="FF90" s="44"/>
      <c r="FG90" s="44"/>
      <c r="FH90" s="44"/>
      <c r="FI90" s="44"/>
      <c r="FJ90" s="44"/>
      <c r="FK90" s="44"/>
      <c r="FL90" s="44"/>
      <c r="FM90" s="44"/>
      <c r="FN90" s="44"/>
      <c r="FO90" s="44"/>
      <c r="FP90" s="44"/>
      <c r="FQ90" s="44"/>
      <c r="FR90" s="44"/>
      <c r="FS90" s="44"/>
      <c r="FT90" s="44"/>
      <c r="FU90" s="44"/>
      <c r="FV90" s="44"/>
      <c r="FW90" s="44"/>
      <c r="FX90" s="44"/>
      <c r="FY90" s="44"/>
      <c r="FZ90" s="44"/>
      <c r="GA90" s="44"/>
      <c r="GB90" s="44"/>
      <c r="GC90" s="44"/>
      <c r="GD90" s="44"/>
      <c r="GE90" s="44"/>
      <c r="GF90" s="44"/>
    </row>
    <row r="91" spans="1:188" s="724" customFormat="1" ht="16.5" thickBot="1">
      <c r="A91" s="383" t="s">
        <v>473</v>
      </c>
      <c r="B91" s="481">
        <v>37</v>
      </c>
      <c r="C91" s="73"/>
      <c r="D91" s="65"/>
      <c r="E91" s="520" t="s">
        <v>450</v>
      </c>
      <c r="F91" s="498">
        <v>4</v>
      </c>
      <c r="G91" s="732">
        <f>F91/F92</f>
        <v>5.1948051948051951E-2</v>
      </c>
      <c r="H91" s="65"/>
      <c r="I91" s="658" t="s">
        <v>465</v>
      </c>
      <c r="J91" s="84">
        <v>2</v>
      </c>
      <c r="K91" s="65"/>
      <c r="L91" s="65"/>
      <c r="M91" s="65"/>
      <c r="N91" s="65"/>
      <c r="O91" s="65"/>
      <c r="P91" s="65"/>
      <c r="Q91" s="65"/>
      <c r="R91" s="44"/>
      <c r="S91" s="44"/>
      <c r="T91" s="44"/>
      <c r="U91" s="65"/>
      <c r="V91" s="65"/>
      <c r="W91" s="65"/>
      <c r="X91" s="65"/>
      <c r="Y91" s="65"/>
      <c r="Z91"/>
      <c r="AA91" s="705"/>
      <c r="AB91" s="705"/>
      <c r="AC91" s="705"/>
      <c r="AD91" s="705"/>
      <c r="AE91" s="705"/>
      <c r="AF91" s="972"/>
      <c r="AG91" s="753"/>
      <c r="AH91" s="753"/>
      <c r="AI91" s="753"/>
      <c r="AJ91" s="509" t="s">
        <v>528</v>
      </c>
      <c r="AK91" s="705"/>
      <c r="AL91" s="705"/>
      <c r="AM91" s="705"/>
      <c r="AN91" s="705"/>
      <c r="AO91" s="658" t="s">
        <v>516</v>
      </c>
      <c r="AP91" s="84">
        <v>2</v>
      </c>
      <c r="AQ91" s="74">
        <f t="shared" si="18"/>
        <v>1.3639999999999999</v>
      </c>
      <c r="AR91" s="71">
        <v>9.8000000000000004E-2</v>
      </c>
      <c r="AS91" s="71">
        <v>2.63</v>
      </c>
      <c r="AT91" s="71"/>
      <c r="AU91" s="71"/>
      <c r="AV91" s="71"/>
      <c r="AW91" s="71"/>
      <c r="AX91" s="71"/>
      <c r="AY91" s="71"/>
      <c r="AZ91" s="885"/>
      <c r="BA91" s="71"/>
      <c r="BB91" s="926"/>
      <c r="BC91" s="81"/>
      <c r="BD91" s="524" t="s">
        <v>1162</v>
      </c>
      <c r="BE91" s="494"/>
      <c r="BF91" s="705"/>
      <c r="BH91" s="44"/>
      <c r="BI91" s="705"/>
      <c r="BJ91" s="44"/>
      <c r="BK91" s="44"/>
      <c r="BL91" s="44"/>
      <c r="BM91" s="44"/>
      <c r="BN91" s="44"/>
      <c r="BO91" s="44"/>
      <c r="BP91" s="44"/>
      <c r="BQ91"/>
      <c r="BR91" s="705"/>
      <c r="BS91" s="705"/>
      <c r="BT91" s="705"/>
      <c r="BU91" s="705"/>
      <c r="BV91" s="705"/>
      <c r="BW91" s="705"/>
      <c r="BX91" s="705"/>
      <c r="BY91" s="705"/>
      <c r="BZ91" s="705"/>
      <c r="CA91" s="705"/>
      <c r="CB91" s="705"/>
      <c r="CC91" s="705"/>
      <c r="CD91" s="705"/>
      <c r="CE91" s="705"/>
      <c r="CF91" s="44"/>
      <c r="CG91" s="44"/>
      <c r="CH91" s="44"/>
      <c r="CI91" s="44"/>
      <c r="CJ91" s="44"/>
      <c r="CK91" s="52"/>
      <c r="CL91" s="52"/>
      <c r="CM91" s="52"/>
      <c r="CN91" s="705"/>
      <c r="CO91" s="705"/>
      <c r="CP91" s="705"/>
      <c r="CQ91" s="52"/>
      <c r="CR91" s="52"/>
      <c r="CS91" s="44"/>
      <c r="CT91" s="44"/>
      <c r="CU91" s="44"/>
      <c r="CV91" s="44"/>
      <c r="CW91" s="44"/>
      <c r="CX91" s="44"/>
      <c r="CY91" s="44"/>
      <c r="CZ91" s="44"/>
      <c r="DA91" s="44"/>
      <c r="DB91" s="44"/>
      <c r="DC91" s="44"/>
      <c r="DD91" s="44"/>
      <c r="DE91" s="44"/>
      <c r="DF91" s="44"/>
      <c r="DG91" s="44"/>
      <c r="DH91" s="44"/>
      <c r="DI91" s="44"/>
      <c r="DJ91" s="44"/>
      <c r="DK91" s="44"/>
      <c r="DL91" s="44"/>
      <c r="DM91" s="44"/>
      <c r="DN91" s="44"/>
      <c r="DO91" s="44"/>
      <c r="DP91" s="44"/>
      <c r="DQ91" s="44"/>
      <c r="DR91" s="44"/>
      <c r="DS91" s="44"/>
      <c r="DT91" s="44"/>
      <c r="DU91" s="44"/>
      <c r="DV91" s="44"/>
      <c r="DW91" s="44"/>
      <c r="DX91" s="44"/>
      <c r="DY91" s="44"/>
      <c r="DZ91" s="44"/>
      <c r="EA91" s="44"/>
      <c r="EB91" s="44"/>
      <c r="EC91" s="44"/>
      <c r="ED91" s="44"/>
      <c r="EE91" s="44"/>
      <c r="EF91" s="44"/>
      <c r="EG91" s="44"/>
      <c r="EH91" s="44"/>
      <c r="EI91" s="44"/>
      <c r="EJ91" s="44"/>
      <c r="EK91" s="44"/>
      <c r="EL91" s="44"/>
      <c r="EM91" s="44"/>
      <c r="EN91" s="44"/>
      <c r="EO91" s="44"/>
      <c r="EP91" s="44"/>
      <c r="EQ91" s="44"/>
      <c r="ER91" s="44"/>
      <c r="ES91" s="44"/>
      <c r="ET91" s="44"/>
      <c r="EU91" s="44"/>
      <c r="EV91" s="44"/>
      <c r="EW91" s="44"/>
      <c r="EX91" s="44"/>
      <c r="EY91" s="44"/>
      <c r="EZ91" s="44"/>
      <c r="FA91" s="44"/>
      <c r="FB91" s="44"/>
      <c r="FC91" s="44"/>
      <c r="FD91" s="44"/>
      <c r="FE91" s="44"/>
      <c r="FF91" s="44"/>
      <c r="FG91" s="44"/>
      <c r="FH91" s="44"/>
      <c r="FI91" s="44"/>
      <c r="FJ91" s="44"/>
      <c r="FK91" s="44"/>
      <c r="FL91" s="44"/>
      <c r="FM91" s="44"/>
      <c r="FN91" s="44"/>
      <c r="FO91" s="44"/>
      <c r="FP91" s="44"/>
      <c r="FQ91" s="44"/>
      <c r="FR91" s="44"/>
      <c r="FS91" s="44"/>
      <c r="FT91" s="44"/>
      <c r="FU91" s="44"/>
      <c r="FV91" s="44"/>
      <c r="FW91" s="44"/>
      <c r="FX91" s="44"/>
      <c r="FY91" s="44"/>
      <c r="FZ91" s="44"/>
      <c r="GA91" s="44"/>
      <c r="GB91" s="44"/>
      <c r="GC91" s="44"/>
      <c r="GD91" s="44"/>
      <c r="GE91" s="44"/>
      <c r="GF91" s="44"/>
    </row>
    <row r="92" spans="1:188" s="724" customFormat="1" ht="16.5" thickBot="1">
      <c r="A92" s="495" t="s">
        <v>475</v>
      </c>
      <c r="B92" s="496">
        <v>40</v>
      </c>
      <c r="C92" s="65"/>
      <c r="D92" s="65"/>
      <c r="E92" s="525" t="s">
        <v>444</v>
      </c>
      <c r="F92" s="526">
        <f>F89+F90+F91</f>
        <v>77</v>
      </c>
      <c r="G92" s="516">
        <f>G89+G90+G91</f>
        <v>1</v>
      </c>
      <c r="H92" s="65"/>
      <c r="I92" s="658" t="s">
        <v>516</v>
      </c>
      <c r="J92" s="84">
        <v>2</v>
      </c>
      <c r="K92" s="65"/>
      <c r="L92" s="65"/>
      <c r="M92" s="81"/>
      <c r="N92"/>
      <c r="O92" s="65"/>
      <c r="P92" s="65"/>
      <c r="Q92" s="65"/>
      <c r="R92" s="44"/>
      <c r="S92" s="44"/>
      <c r="T92" s="44"/>
      <c r="U92" s="44"/>
      <c r="V92" s="705"/>
      <c r="W92" s="705"/>
      <c r="X92" s="705"/>
      <c r="Y92" s="705"/>
      <c r="Z92" s="705"/>
      <c r="AA92" s="705"/>
      <c r="AB92" s="705"/>
      <c r="AC92" s="705"/>
      <c r="AD92" s="705"/>
      <c r="AE92" s="705"/>
      <c r="AK92" s="705"/>
      <c r="AL92" s="705"/>
      <c r="AM92" s="705"/>
      <c r="AN92" s="705"/>
      <c r="AO92" s="658" t="s">
        <v>531</v>
      </c>
      <c r="AP92" s="84">
        <v>2</v>
      </c>
      <c r="AQ92" s="74">
        <f t="shared" si="18"/>
        <v>2.5249999999999999</v>
      </c>
      <c r="AR92" s="71">
        <v>4</v>
      </c>
      <c r="AS92" s="71">
        <v>1.05</v>
      </c>
      <c r="AT92" s="71"/>
      <c r="AU92" s="71"/>
      <c r="AV92" s="71"/>
      <c r="AW92" s="71"/>
      <c r="AX92" s="71"/>
      <c r="AY92" s="71"/>
      <c r="AZ92" s="885"/>
      <c r="BA92" s="71"/>
      <c r="BB92" s="926"/>
      <c r="BC92" s="81"/>
      <c r="BD92" s="527" t="s">
        <v>1163</v>
      </c>
      <c r="BE92" s="528" t="e">
        <f>(BE88/BE85)*100</f>
        <v>#DIV/0!</v>
      </c>
      <c r="BF92" s="705"/>
      <c r="BH92" s="44"/>
      <c r="BI92" s="705"/>
      <c r="BJ92" s="44"/>
      <c r="BK92" s="44"/>
      <c r="BL92" s="44"/>
      <c r="BM92" s="44"/>
      <c r="BN92" s="44"/>
      <c r="BO92" s="44"/>
      <c r="BP92" s="44"/>
      <c r="BQ92" s="44"/>
      <c r="BR92" s="705"/>
      <c r="BS92" s="705"/>
      <c r="BT92" s="705"/>
      <c r="BU92" s="705"/>
      <c r="BV92" s="705"/>
      <c r="BW92" s="705"/>
      <c r="BX92" s="705"/>
      <c r="BY92" s="705"/>
      <c r="BZ92" s="705"/>
      <c r="CA92" s="705"/>
      <c r="CB92" s="705"/>
      <c r="CC92" s="705"/>
      <c r="CD92" s="705"/>
      <c r="CE92" s="705"/>
      <c r="CF92" s="44"/>
      <c r="CG92" s="44"/>
      <c r="CH92" s="44"/>
      <c r="CI92" s="44"/>
      <c r="CJ92" s="44"/>
      <c r="CK92" s="52"/>
      <c r="CL92" s="52"/>
      <c r="CM92" s="52"/>
      <c r="CN92" s="705"/>
      <c r="CO92" s="705"/>
      <c r="CP92" s="705"/>
      <c r="CQ92" s="52"/>
      <c r="CR92" s="52"/>
      <c r="CS92" s="44"/>
      <c r="CT92" s="44"/>
      <c r="CU92" s="44"/>
      <c r="CV92" s="44"/>
      <c r="CW92" s="44"/>
      <c r="CX92" s="44"/>
      <c r="CY92" s="44"/>
      <c r="CZ92" s="44"/>
      <c r="DA92" s="44"/>
      <c r="DB92" s="44"/>
      <c r="DC92" s="44"/>
      <c r="DD92" s="44"/>
      <c r="DE92" s="44"/>
      <c r="DF92" s="44"/>
      <c r="DG92" s="44"/>
      <c r="DH92" s="44"/>
      <c r="DI92" s="44"/>
      <c r="DJ92" s="44"/>
      <c r="DK92" s="44"/>
      <c r="DL92" s="44"/>
      <c r="DM92" s="44"/>
      <c r="DN92" s="44"/>
      <c r="DO92" s="44"/>
      <c r="DP92" s="44"/>
      <c r="DQ92" s="44"/>
      <c r="DR92" s="44"/>
      <c r="DS92" s="44"/>
      <c r="DT92" s="44"/>
      <c r="DU92" s="44"/>
      <c r="DV92" s="44"/>
      <c r="DW92" s="44"/>
      <c r="DX92" s="44"/>
      <c r="DY92" s="44"/>
      <c r="DZ92" s="44"/>
      <c r="EA92" s="44"/>
      <c r="EB92" s="44"/>
      <c r="EC92" s="44"/>
      <c r="ED92" s="44"/>
      <c r="EE92" s="44"/>
      <c r="EF92" s="44"/>
      <c r="EG92" s="44"/>
      <c r="EH92" s="44"/>
      <c r="EI92" s="44"/>
      <c r="EJ92" s="44"/>
      <c r="EK92" s="44"/>
      <c r="EL92" s="44"/>
      <c r="EM92" s="44"/>
      <c r="EN92" s="44"/>
      <c r="EO92" s="44"/>
      <c r="EP92" s="44"/>
      <c r="EQ92" s="44"/>
      <c r="ER92" s="44"/>
      <c r="ES92" s="44"/>
      <c r="ET92" s="44"/>
      <c r="EU92" s="44"/>
      <c r="EV92" s="44"/>
      <c r="EW92" s="44"/>
      <c r="EX92" s="44"/>
      <c r="EY92" s="44"/>
      <c r="EZ92" s="44"/>
      <c r="FA92" s="44"/>
      <c r="FB92" s="44"/>
      <c r="FC92" s="44"/>
      <c r="FD92" s="44"/>
      <c r="FE92" s="44"/>
      <c r="FF92" s="44"/>
      <c r="FG92" s="44"/>
      <c r="FH92" s="44"/>
      <c r="FI92" s="44"/>
      <c r="FJ92" s="44"/>
      <c r="FK92" s="44"/>
      <c r="FL92" s="44"/>
      <c r="FM92" s="44"/>
      <c r="FN92" s="44"/>
      <c r="FO92" s="44"/>
      <c r="FP92" s="44"/>
      <c r="FQ92" s="44"/>
      <c r="FR92" s="44"/>
      <c r="FS92" s="44"/>
      <c r="FT92" s="44"/>
      <c r="FU92" s="44"/>
      <c r="FV92" s="44"/>
      <c r="FW92" s="44"/>
      <c r="FX92" s="44"/>
      <c r="FY92" s="44"/>
      <c r="FZ92" s="44"/>
      <c r="GA92" s="44"/>
      <c r="GB92" s="44"/>
      <c r="GC92" s="44"/>
      <c r="GD92" s="44"/>
      <c r="GE92" s="44"/>
      <c r="GF92" s="44"/>
    </row>
    <row r="93" spans="1:188" s="724" customFormat="1" ht="16.5" thickBot="1">
      <c r="A93" s="518" t="s">
        <v>444</v>
      </c>
      <c r="B93" s="519">
        <f>B91+B92</f>
        <v>77</v>
      </c>
      <c r="C93" s="65"/>
      <c r="D93" s="65"/>
      <c r="E93" s="520" t="s">
        <v>451</v>
      </c>
      <c r="F93" s="498">
        <v>28</v>
      </c>
      <c r="G93" s="742">
        <f>F93/F96</f>
        <v>0.36363636363636365</v>
      </c>
      <c r="H93" s="65"/>
      <c r="I93" s="658" t="s">
        <v>531</v>
      </c>
      <c r="J93" s="84">
        <v>2</v>
      </c>
      <c r="K93" s="65"/>
      <c r="L93" s="65"/>
      <c r="M93" s="81"/>
      <c r="N93"/>
      <c r="O93" s="65"/>
      <c r="P93" s="65"/>
      <c r="Q93" s="65"/>
      <c r="R93" s="44"/>
      <c r="S93" s="44"/>
      <c r="T93" s="44"/>
      <c r="U93" s="44"/>
      <c r="V93" s="705"/>
      <c r="W93" s="705"/>
      <c r="X93" s="705"/>
      <c r="Y93" s="705"/>
      <c r="Z93" s="705"/>
      <c r="AA93" s="705"/>
      <c r="AB93" s="705"/>
      <c r="AC93" s="705"/>
      <c r="AD93" s="705"/>
      <c r="AE93" s="705"/>
      <c r="AK93" s="705"/>
      <c r="AL93" s="705"/>
      <c r="AM93" s="705"/>
      <c r="AN93" s="705"/>
      <c r="AO93" s="658" t="s">
        <v>466</v>
      </c>
      <c r="AP93" s="84">
        <v>1</v>
      </c>
      <c r="AQ93" s="74">
        <f t="shared" si="18"/>
        <v>11.93</v>
      </c>
      <c r="AR93" s="72">
        <v>11.93</v>
      </c>
      <c r="AS93" s="71"/>
      <c r="AT93" s="71"/>
      <c r="AU93" s="71"/>
      <c r="AV93" s="72"/>
      <c r="AW93" s="71"/>
      <c r="AX93" s="71"/>
      <c r="AY93" s="71"/>
      <c r="AZ93" s="886"/>
      <c r="BA93" s="71"/>
      <c r="BB93" s="926"/>
      <c r="BC93" s="81"/>
      <c r="BD93" s="527" t="s">
        <v>1164</v>
      </c>
      <c r="BE93" s="528">
        <f>BE85/BE83</f>
        <v>0</v>
      </c>
      <c r="BF93" s="705"/>
      <c r="BH93" s="44"/>
      <c r="BI93" s="705"/>
      <c r="BJ93" s="44"/>
      <c r="BK93" s="44"/>
      <c r="BL93" s="44"/>
      <c r="BM93" s="44"/>
      <c r="BN93" s="44"/>
      <c r="BO93" s="44"/>
      <c r="BP93" s="44"/>
      <c r="BQ93" s="44"/>
      <c r="BR93"/>
      <c r="BS93" s="705"/>
      <c r="BT93" s="705"/>
      <c r="BU93" s="705"/>
      <c r="BV93" s="705"/>
      <c r="BW93" s="705"/>
      <c r="BX93" s="705"/>
      <c r="BY93" s="705"/>
      <c r="BZ93" s="705"/>
      <c r="CA93" s="705"/>
      <c r="CB93" s="705"/>
      <c r="CC93" s="705"/>
      <c r="CD93" s="705"/>
      <c r="CE93" s="705"/>
      <c r="CF93" s="44"/>
      <c r="CG93" s="44"/>
      <c r="CH93" s="44"/>
      <c r="CI93" s="44"/>
      <c r="CJ93" s="44"/>
      <c r="CK93" s="52"/>
      <c r="CL93" s="52"/>
      <c r="CM93" s="52"/>
      <c r="CN93" s="705"/>
      <c r="CO93" s="705"/>
      <c r="CP93" s="705"/>
      <c r="CQ93" s="52"/>
      <c r="CR93" s="52"/>
      <c r="CS93" s="44"/>
      <c r="CT93" s="44"/>
      <c r="CU93" s="44"/>
      <c r="CV93" s="44"/>
      <c r="CW93" s="44"/>
      <c r="CX93" s="44"/>
      <c r="CY93" s="44"/>
      <c r="CZ93" s="44"/>
      <c r="DA93" s="44"/>
      <c r="DB93" s="44"/>
      <c r="DC93" s="44"/>
      <c r="DD93" s="44"/>
      <c r="DE93" s="44"/>
      <c r="DF93" s="44"/>
      <c r="DG93" s="44"/>
      <c r="DH93" s="44"/>
      <c r="DI93" s="44"/>
      <c r="DJ93" s="44"/>
      <c r="DK93" s="44"/>
      <c r="DL93" s="44"/>
      <c r="DM93" s="44"/>
      <c r="DN93" s="44"/>
      <c r="DO93" s="44"/>
      <c r="DP93" s="44"/>
      <c r="DQ93" s="44"/>
      <c r="DR93" s="44"/>
      <c r="DS93" s="44"/>
      <c r="DT93" s="44"/>
      <c r="DU93" s="44"/>
      <c r="DV93" s="44"/>
      <c r="DW93" s="44"/>
      <c r="DX93" s="44"/>
      <c r="DY93" s="44"/>
      <c r="DZ93" s="44"/>
      <c r="EA93" s="44"/>
      <c r="EB93" s="44"/>
      <c r="EC93" s="44"/>
      <c r="ED93" s="44"/>
      <c r="EE93" s="44"/>
      <c r="EF93" s="44"/>
      <c r="EG93" s="44"/>
      <c r="EH93" s="44"/>
      <c r="EI93" s="44"/>
      <c r="EJ93" s="44"/>
      <c r="EK93" s="44"/>
      <c r="EL93" s="44"/>
      <c r="EM93" s="44"/>
      <c r="EN93" s="44"/>
      <c r="EO93" s="44"/>
      <c r="EP93" s="44"/>
      <c r="EQ93" s="44"/>
      <c r="ER93" s="44"/>
      <c r="ES93" s="44"/>
      <c r="ET93" s="44"/>
      <c r="EU93" s="44"/>
      <c r="EV93" s="44"/>
      <c r="EW93" s="44"/>
      <c r="EX93" s="44"/>
      <c r="EY93" s="44"/>
      <c r="EZ93" s="44"/>
      <c r="FA93" s="44"/>
      <c r="FB93" s="44"/>
      <c r="FC93" s="44"/>
      <c r="FD93" s="44"/>
      <c r="FE93" s="44"/>
      <c r="FF93" s="44"/>
      <c r="FG93" s="44"/>
      <c r="FH93" s="44"/>
      <c r="FI93" s="44"/>
      <c r="FJ93" s="44"/>
      <c r="FK93" s="44"/>
      <c r="FL93" s="44"/>
      <c r="FM93" s="44"/>
      <c r="FN93" s="44"/>
      <c r="FO93" s="44"/>
      <c r="FP93" s="44"/>
      <c r="FQ93" s="44"/>
      <c r="FR93" s="44"/>
      <c r="FS93" s="44"/>
      <c r="FT93" s="44"/>
      <c r="FU93" s="44"/>
      <c r="FV93" s="44"/>
      <c r="FW93" s="44"/>
      <c r="FX93" s="44"/>
      <c r="FY93" s="44"/>
      <c r="FZ93" s="44"/>
      <c r="GA93" s="44"/>
      <c r="GB93" s="44"/>
      <c r="GC93" s="44"/>
      <c r="GD93" s="44"/>
      <c r="GE93" s="44"/>
      <c r="GF93" s="44"/>
    </row>
    <row r="94" spans="1:188" s="724" customFormat="1" ht="16.5" thickBot="1">
      <c r="A94" s="65"/>
      <c r="B94" s="65"/>
      <c r="C94" s="65"/>
      <c r="D94" s="65"/>
      <c r="E94" s="520" t="s">
        <v>452</v>
      </c>
      <c r="F94" s="498">
        <v>37</v>
      </c>
      <c r="G94" s="732">
        <f>F94/F96</f>
        <v>0.48051948051948051</v>
      </c>
      <c r="H94" s="65"/>
      <c r="I94" s="658" t="s">
        <v>466</v>
      </c>
      <c r="J94" s="84">
        <v>1</v>
      </c>
      <c r="K94" s="65"/>
      <c r="L94" s="65"/>
      <c r="M94" s="81"/>
      <c r="N94"/>
      <c r="O94" s="65"/>
      <c r="P94" s="65"/>
      <c r="Q94" s="65"/>
      <c r="R94" s="44"/>
      <c r="S94" s="44"/>
      <c r="T94" s="44"/>
      <c r="U94" s="44"/>
      <c r="V94" s="705"/>
      <c r="W94" s="705"/>
      <c r="X94" s="705"/>
      <c r="Y94" s="705"/>
      <c r="Z94" s="705"/>
      <c r="AA94" s="705"/>
      <c r="AB94" s="705"/>
      <c r="AC94" s="705"/>
      <c r="AD94" s="705"/>
      <c r="AE94" s="705"/>
      <c r="AF94"/>
      <c r="AG94"/>
      <c r="AH94"/>
      <c r="AI94"/>
      <c r="AJ94"/>
      <c r="AK94" s="705"/>
      <c r="AL94" s="705"/>
      <c r="AM94" s="705"/>
      <c r="AN94" s="705"/>
      <c r="AO94" s="658" t="s">
        <v>525</v>
      </c>
      <c r="AP94" s="84">
        <v>1</v>
      </c>
      <c r="AQ94" s="74">
        <f t="shared" si="18"/>
        <v>5.8</v>
      </c>
      <c r="AR94" s="71">
        <v>5.8</v>
      </c>
      <c r="AS94" s="72"/>
      <c r="AT94" s="71"/>
      <c r="AU94" s="71"/>
      <c r="AV94" s="71"/>
      <c r="AW94" s="72"/>
      <c r="AX94" s="71"/>
      <c r="AY94" s="71"/>
      <c r="AZ94" s="885"/>
      <c r="BA94" s="72"/>
      <c r="BB94" s="926"/>
      <c r="BC94" s="81"/>
      <c r="BD94"/>
      <c r="BE94" s="44"/>
      <c r="BF94" s="705"/>
      <c r="BH94" s="44"/>
      <c r="BI94" s="705"/>
      <c r="BJ94" s="44"/>
      <c r="BK94" s="44"/>
      <c r="BL94" s="44"/>
      <c r="BM94" s="44"/>
      <c r="BN94" s="44"/>
      <c r="BO94" s="44"/>
      <c r="BP94" s="44"/>
      <c r="BQ94" s="44"/>
      <c r="BR94"/>
      <c r="BS94" s="705"/>
      <c r="BT94" s="705"/>
      <c r="BU94" s="705"/>
      <c r="BV94" s="705"/>
      <c r="BW94" s="705"/>
      <c r="BX94" s="705"/>
      <c r="BY94" s="705"/>
      <c r="BZ94" s="705"/>
      <c r="CA94" s="705"/>
      <c r="CB94" s="705"/>
      <c r="CC94" s="705"/>
      <c r="CD94" s="705"/>
      <c r="CE94" s="705"/>
      <c r="CF94" s="44"/>
      <c r="CG94" s="44"/>
      <c r="CH94" s="44"/>
      <c r="CI94" s="44"/>
      <c r="CJ94" s="44"/>
      <c r="CK94" s="52"/>
      <c r="CL94" s="52"/>
      <c r="CM94" s="52"/>
      <c r="CN94" s="705"/>
      <c r="CO94" s="705"/>
      <c r="CP94" s="705"/>
      <c r="CQ94" s="52"/>
      <c r="CR94" s="52"/>
      <c r="CS94" s="44"/>
      <c r="CT94" s="44"/>
      <c r="CU94" s="44"/>
      <c r="CV94" s="44"/>
      <c r="CW94" s="44"/>
      <c r="CX94" s="44"/>
      <c r="CY94" s="44"/>
      <c r="CZ94" s="44"/>
      <c r="DA94" s="44"/>
      <c r="DB94" s="44"/>
      <c r="DC94" s="44"/>
      <c r="DD94" s="44"/>
      <c r="DE94" s="44"/>
      <c r="DF94" s="44"/>
      <c r="DG94" s="44"/>
      <c r="DH94" s="44"/>
      <c r="DI94" s="44"/>
      <c r="DJ94" s="44"/>
      <c r="DK94" s="44"/>
      <c r="DL94" s="44"/>
      <c r="DM94" s="44"/>
      <c r="DN94" s="44"/>
      <c r="DO94" s="44"/>
      <c r="DP94" s="44"/>
      <c r="DQ94" s="44"/>
      <c r="DR94" s="44"/>
      <c r="DS94" s="44"/>
      <c r="DT94" s="44"/>
      <c r="DU94" s="44"/>
      <c r="DV94" s="44"/>
      <c r="DW94" s="44"/>
      <c r="DX94" s="44"/>
      <c r="DY94" s="44"/>
      <c r="DZ94" s="44"/>
      <c r="EA94" s="44"/>
      <c r="EB94" s="44"/>
      <c r="EC94" s="44"/>
      <c r="ED94" s="44"/>
      <c r="EE94" s="44"/>
      <c r="EF94" s="44"/>
      <c r="EG94" s="44"/>
      <c r="EH94" s="44"/>
      <c r="EI94" s="44"/>
      <c r="EJ94" s="44"/>
      <c r="EK94" s="44"/>
      <c r="EL94" s="44"/>
      <c r="EM94" s="44"/>
      <c r="EN94" s="44"/>
      <c r="EO94" s="44"/>
      <c r="EP94" s="44"/>
      <c r="EQ94" s="44"/>
      <c r="ER94" s="44"/>
      <c r="ES94" s="44"/>
      <c r="ET94" s="44"/>
      <c r="EU94" s="44"/>
      <c r="EV94" s="44"/>
      <c r="EW94" s="44"/>
      <c r="EX94" s="44"/>
      <c r="EY94" s="44"/>
      <c r="EZ94" s="44"/>
      <c r="FA94" s="44"/>
      <c r="FB94" s="44"/>
      <c r="FC94" s="44"/>
      <c r="FD94" s="44"/>
      <c r="FE94" s="44"/>
      <c r="FF94" s="44"/>
      <c r="FG94" s="44"/>
      <c r="FH94" s="44"/>
      <c r="FI94" s="44"/>
      <c r="FJ94" s="44"/>
      <c r="FK94" s="44"/>
      <c r="FL94" s="44"/>
      <c r="FM94" s="44"/>
      <c r="FN94" s="44"/>
      <c r="FO94" s="44"/>
      <c r="FP94" s="44"/>
      <c r="FQ94" s="44"/>
      <c r="FR94" s="44"/>
      <c r="FS94" s="44"/>
      <c r="FT94" s="44"/>
      <c r="FU94" s="44"/>
      <c r="FV94" s="44"/>
      <c r="FW94" s="44"/>
      <c r="FX94" s="44"/>
      <c r="FY94" s="44"/>
      <c r="FZ94" s="44"/>
      <c r="GA94" s="44"/>
      <c r="GB94" s="44"/>
      <c r="GC94" s="44"/>
      <c r="GD94" s="44"/>
      <c r="GE94" s="44"/>
      <c r="GF94" s="44"/>
    </row>
    <row r="95" spans="1:188" s="724" customFormat="1" ht="15.75">
      <c r="A95" s="65"/>
      <c r="B95" s="65"/>
      <c r="C95" s="65"/>
      <c r="D95" s="65"/>
      <c r="E95" s="520" t="s">
        <v>453</v>
      </c>
      <c r="F95" s="498">
        <v>12</v>
      </c>
      <c r="G95" s="732">
        <f>F95/F96</f>
        <v>0.15584415584415584</v>
      </c>
      <c r="H95" s="65"/>
      <c r="I95" s="658" t="s">
        <v>525</v>
      </c>
      <c r="J95" s="84">
        <v>1</v>
      </c>
      <c r="K95" s="65"/>
      <c r="L95" s="65"/>
      <c r="M95"/>
      <c r="N95"/>
      <c r="O95"/>
      <c r="P95" s="65"/>
      <c r="Q95" s="65"/>
      <c r="R95" s="44"/>
      <c r="S95" s="44"/>
      <c r="T95" s="44"/>
      <c r="U95" s="44"/>
      <c r="V95" s="705"/>
      <c r="W95" s="705"/>
      <c r="X95" s="705"/>
      <c r="Y95" s="705"/>
      <c r="Z95" s="705"/>
      <c r="AA95" s="705"/>
      <c r="AB95" s="705"/>
      <c r="AC95" s="705"/>
      <c r="AD95" s="705"/>
      <c r="AE95" s="705"/>
      <c r="AF95" s="533" t="s">
        <v>478</v>
      </c>
      <c r="AG95" s="534">
        <f>AF84</f>
        <v>4</v>
      </c>
      <c r="AH95"/>
      <c r="AI95"/>
      <c r="AJ95"/>
      <c r="AK95" s="705"/>
      <c r="AL95" s="705"/>
      <c r="AM95" s="705"/>
      <c r="AN95" s="705"/>
      <c r="AO95" s="658" t="s">
        <v>1900</v>
      </c>
      <c r="AP95" s="84">
        <v>1</v>
      </c>
      <c r="AQ95" s="74">
        <f t="shared" si="18"/>
        <v>26.8</v>
      </c>
      <c r="AR95" s="71">
        <v>26.8</v>
      </c>
      <c r="AS95" s="72"/>
      <c r="AT95" s="72"/>
      <c r="AU95" s="71"/>
      <c r="AV95" s="71"/>
      <c r="AW95" s="72"/>
      <c r="AX95" s="72"/>
      <c r="AY95" s="71"/>
      <c r="AZ95" s="885"/>
      <c r="BA95" s="72"/>
      <c r="BB95" s="928"/>
      <c r="BC95" s="81"/>
      <c r="BD95"/>
      <c r="BE95" s="44"/>
      <c r="BF95" s="705"/>
      <c r="BH95" s="44"/>
      <c r="BI95" s="705"/>
      <c r="BJ95" s="44"/>
      <c r="BK95" s="44"/>
      <c r="BL95" s="44"/>
      <c r="BM95" s="44"/>
      <c r="BN95" s="44"/>
      <c r="BO95" s="44"/>
      <c r="BP95" s="44"/>
      <c r="BQ95" s="44"/>
      <c r="BR95"/>
      <c r="BS95" s="705"/>
      <c r="BT95" s="705"/>
      <c r="BU95" s="705"/>
      <c r="BV95" s="705"/>
      <c r="BW95" s="705"/>
      <c r="BX95" s="705"/>
      <c r="BY95" s="705"/>
      <c r="BZ95" s="705"/>
      <c r="CA95" s="705"/>
      <c r="CB95" s="705"/>
      <c r="CC95" s="705"/>
      <c r="CD95" s="705"/>
      <c r="CE95" s="705"/>
      <c r="CF95" s="44"/>
      <c r="CG95" s="44"/>
      <c r="CH95" s="44"/>
      <c r="CI95" s="44"/>
      <c r="CJ95" s="44"/>
      <c r="CK95" s="52"/>
      <c r="CL95" s="52"/>
      <c r="CM95" s="52"/>
      <c r="CN95" s="705"/>
      <c r="CO95" s="705"/>
      <c r="CP95" s="705"/>
      <c r="CQ95" s="52"/>
      <c r="CR95" s="52"/>
      <c r="CS95" s="44"/>
      <c r="CT95" s="44"/>
      <c r="CU95" s="44"/>
      <c r="CV95" s="44"/>
      <c r="CW95" s="44"/>
      <c r="CX95" s="44"/>
      <c r="CY95" s="44"/>
      <c r="CZ95" s="44"/>
      <c r="DA95" s="44"/>
      <c r="DB95" s="44"/>
      <c r="DC95" s="44"/>
      <c r="DD95" s="44"/>
      <c r="DE95" s="44"/>
      <c r="DF95" s="44"/>
      <c r="DG95" s="44"/>
      <c r="DH95" s="44"/>
      <c r="DI95" s="44"/>
      <c r="DJ95" s="44"/>
      <c r="DK95" s="44"/>
      <c r="DL95" s="44"/>
      <c r="DM95" s="44"/>
      <c r="DN95" s="44"/>
      <c r="DO95" s="44"/>
      <c r="DP95" s="44"/>
      <c r="DQ95" s="44"/>
      <c r="DR95" s="44"/>
      <c r="DS95" s="44"/>
      <c r="DT95" s="44"/>
      <c r="DU95" s="44"/>
      <c r="DV95" s="44"/>
      <c r="DW95" s="44"/>
      <c r="DX95" s="44"/>
      <c r="DY95" s="44"/>
      <c r="DZ95" s="44"/>
      <c r="EA95" s="44"/>
      <c r="EB95" s="44"/>
      <c r="EC95" s="44"/>
      <c r="ED95" s="44"/>
      <c r="EE95" s="44"/>
      <c r="EF95" s="44"/>
      <c r="EG95" s="44"/>
      <c r="EH95" s="44"/>
      <c r="EI95" s="44"/>
      <c r="EJ95" s="44"/>
      <c r="EK95" s="44"/>
      <c r="EL95" s="44"/>
      <c r="EM95" s="44"/>
      <c r="EN95" s="44"/>
      <c r="EO95" s="44"/>
      <c r="EP95" s="44"/>
      <c r="EQ95" s="44"/>
      <c r="ER95" s="44"/>
      <c r="ES95" s="44"/>
      <c r="ET95" s="44"/>
      <c r="EU95" s="44"/>
      <c r="EV95" s="44"/>
      <c r="EW95" s="44"/>
      <c r="EX95" s="44"/>
      <c r="EY95" s="44"/>
      <c r="EZ95" s="44"/>
      <c r="FA95" s="44"/>
      <c r="FB95" s="44"/>
      <c r="FC95" s="44"/>
      <c r="FD95" s="44"/>
      <c r="FE95" s="44"/>
      <c r="FF95" s="44"/>
      <c r="FG95" s="44"/>
      <c r="FH95" s="44"/>
      <c r="FI95" s="44"/>
      <c r="FJ95" s="44"/>
      <c r="FK95" s="44"/>
      <c r="FL95" s="44"/>
      <c r="FM95" s="44"/>
      <c r="FN95" s="44"/>
      <c r="FO95" s="44"/>
      <c r="FP95" s="44"/>
      <c r="FQ95" s="44"/>
      <c r="FR95" s="44"/>
      <c r="FS95" s="44"/>
      <c r="FT95" s="44"/>
      <c r="FU95" s="44"/>
      <c r="FV95" s="44"/>
      <c r="FW95" s="44"/>
      <c r="FX95" s="44"/>
      <c r="FY95" s="44"/>
      <c r="FZ95" s="44"/>
      <c r="GA95" s="44"/>
      <c r="GB95" s="44"/>
      <c r="GC95" s="44"/>
      <c r="GD95" s="44"/>
      <c r="GE95" s="44"/>
      <c r="GF95" s="44"/>
    </row>
    <row r="96" spans="1:188" s="724" customFormat="1" ht="16.5" thickBot="1">
      <c r="A96" s="65"/>
      <c r="B96" s="65"/>
      <c r="C96" s="65"/>
      <c r="D96" s="65"/>
      <c r="E96" s="514" t="s">
        <v>444</v>
      </c>
      <c r="F96" s="515">
        <f>F93+F94+F95</f>
        <v>77</v>
      </c>
      <c r="G96" s="516">
        <f>G93+G94+G95</f>
        <v>1</v>
      </c>
      <c r="H96" s="65"/>
      <c r="I96" s="658" t="s">
        <v>1900</v>
      </c>
      <c r="J96" s="84">
        <v>1</v>
      </c>
      <c r="K96" s="65"/>
      <c r="L96" s="65"/>
      <c r="M96"/>
      <c r="N96"/>
      <c r="O96"/>
      <c r="P96" s="65"/>
      <c r="Q96" s="65"/>
      <c r="R96" s="44"/>
      <c r="S96" s="44"/>
      <c r="T96" s="44"/>
      <c r="U96" s="44"/>
      <c r="V96" s="705"/>
      <c r="W96" s="705"/>
      <c r="X96" s="705"/>
      <c r="Y96" s="705"/>
      <c r="Z96" s="705"/>
      <c r="AA96" s="705"/>
      <c r="AB96" s="705"/>
      <c r="AC96" s="705"/>
      <c r="AD96" s="705"/>
      <c r="AE96" s="705"/>
      <c r="AF96" s="537" t="s">
        <v>479</v>
      </c>
      <c r="AG96" s="538">
        <f>AF90</f>
        <v>0</v>
      </c>
      <c r="AH96"/>
      <c r="AI96"/>
      <c r="AJ96"/>
      <c r="AK96" s="705"/>
      <c r="AL96" s="705"/>
      <c r="AM96" s="705"/>
      <c r="AN96" s="705"/>
      <c r="AO96" s="658" t="s">
        <v>665</v>
      </c>
      <c r="AP96" s="84">
        <v>1</v>
      </c>
      <c r="AQ96" s="74" t="e">
        <f t="shared" si="18"/>
        <v>#DIV/0!</v>
      </c>
      <c r="AR96" s="925" t="s">
        <v>2045</v>
      </c>
      <c r="AS96" s="71"/>
      <c r="AT96" s="71"/>
      <c r="AU96" s="71"/>
      <c r="AV96" s="71"/>
      <c r="AW96" s="71"/>
      <c r="AX96" s="71"/>
      <c r="AY96" s="71"/>
      <c r="AZ96" s="885"/>
      <c r="BA96" s="71"/>
      <c r="BB96" s="926"/>
      <c r="BC96" s="81"/>
      <c r="BD96" s="955" t="s">
        <v>436</v>
      </c>
      <c r="BE96" s="956"/>
      <c r="BF96" s="957"/>
      <c r="BH96" s="44"/>
      <c r="BI96" s="705"/>
      <c r="BJ96" s="44"/>
      <c r="BK96" s="44"/>
      <c r="BL96" s="44"/>
      <c r="BM96" s="44"/>
      <c r="BN96" s="44"/>
      <c r="BO96" s="44"/>
      <c r="BP96" s="44"/>
      <c r="BQ96" s="44"/>
      <c r="BR96" s="44"/>
      <c r="BS96" s="705"/>
      <c r="BT96" s="705"/>
      <c r="BU96" s="705"/>
      <c r="BV96" s="705"/>
      <c r="BW96" s="705"/>
      <c r="BX96" s="705"/>
      <c r="BY96" s="705"/>
      <c r="BZ96" s="705"/>
      <c r="CA96" s="705"/>
      <c r="CB96" s="705"/>
      <c r="CC96" s="705"/>
      <c r="CD96" s="705"/>
      <c r="CE96"/>
      <c r="CF96" s="44"/>
      <c r="CG96" s="44"/>
      <c r="CH96" s="44"/>
      <c r="CI96" s="44"/>
      <c r="CJ96" s="44"/>
      <c r="CK96" s="52"/>
      <c r="CL96" s="52"/>
      <c r="CM96" s="52"/>
      <c r="CN96" s="705"/>
      <c r="CO96" s="705"/>
      <c r="CP96" s="705"/>
      <c r="CQ96" s="52"/>
      <c r="CR96" s="52"/>
      <c r="CS96" s="44"/>
      <c r="CT96" s="44"/>
      <c r="CU96" s="44"/>
      <c r="CV96" s="44"/>
      <c r="CW96" s="44"/>
      <c r="CX96" s="44"/>
      <c r="CY96" s="44"/>
      <c r="CZ96" s="44"/>
      <c r="DA96" s="44"/>
      <c r="DB96" s="44"/>
      <c r="DC96" s="44"/>
      <c r="DD96" s="44"/>
      <c r="DE96" s="44"/>
      <c r="DF96" s="44"/>
      <c r="DG96" s="44"/>
      <c r="DH96" s="44"/>
      <c r="DI96" s="44"/>
      <c r="DJ96" s="44"/>
      <c r="DK96" s="44"/>
      <c r="DL96" s="44"/>
      <c r="DM96" s="44"/>
      <c r="DN96" s="44"/>
      <c r="DO96" s="44"/>
      <c r="DP96" s="44"/>
      <c r="DQ96" s="44"/>
      <c r="DR96" s="44"/>
      <c r="DS96" s="44"/>
      <c r="DT96" s="44"/>
      <c r="DU96" s="44"/>
      <c r="DV96" s="44"/>
      <c r="DW96" s="44"/>
      <c r="DX96" s="44"/>
      <c r="DY96" s="44"/>
      <c r="DZ96" s="44"/>
      <c r="EA96" s="44"/>
      <c r="EB96" s="44"/>
      <c r="EC96" s="44"/>
      <c r="ED96" s="44"/>
      <c r="EE96" s="44"/>
      <c r="EF96" s="44"/>
      <c r="EG96" s="44"/>
      <c r="EH96" s="44"/>
      <c r="EI96" s="44"/>
      <c r="EJ96" s="44"/>
      <c r="EK96" s="44"/>
      <c r="EL96" s="44"/>
      <c r="EM96" s="44"/>
      <c r="EN96" s="44"/>
      <c r="EO96" s="44"/>
      <c r="EP96" s="44"/>
      <c r="EQ96" s="44"/>
      <c r="ER96" s="44"/>
      <c r="ES96" s="44"/>
      <c r="ET96" s="44"/>
      <c r="EU96" s="44"/>
      <c r="EV96" s="44"/>
      <c r="EW96" s="44"/>
      <c r="EX96" s="44"/>
      <c r="EY96" s="44"/>
      <c r="EZ96" s="44"/>
      <c r="FA96" s="44"/>
      <c r="FB96" s="44"/>
      <c r="FC96" s="44"/>
      <c r="FD96" s="44"/>
      <c r="FE96" s="44"/>
      <c r="FF96" s="44"/>
      <c r="FG96" s="44"/>
      <c r="FH96" s="44"/>
      <c r="FI96" s="44"/>
      <c r="FJ96" s="44"/>
      <c r="FK96" s="44"/>
      <c r="FL96" s="44"/>
      <c r="FM96" s="44"/>
      <c r="FN96" s="44"/>
      <c r="FO96" s="44"/>
      <c r="FP96" s="44"/>
      <c r="FQ96" s="44"/>
      <c r="FR96" s="44"/>
      <c r="FS96" s="44"/>
      <c r="FT96" s="44"/>
      <c r="FU96" s="44"/>
      <c r="FV96" s="44"/>
      <c r="FW96" s="44"/>
      <c r="FX96" s="44"/>
      <c r="FY96" s="44"/>
      <c r="FZ96" s="44"/>
      <c r="GA96" s="44"/>
      <c r="GB96" s="44"/>
      <c r="GC96" s="44"/>
      <c r="GD96" s="44"/>
      <c r="GE96" s="44"/>
      <c r="GF96" s="44"/>
    </row>
    <row r="97" spans="1:188" s="724" customFormat="1" ht="15.75">
      <c r="A97" s="65"/>
      <c r="B97" s="65"/>
      <c r="C97" s="65"/>
      <c r="D97" s="65"/>
      <c r="H97" s="65"/>
      <c r="I97" s="658" t="s">
        <v>665</v>
      </c>
      <c r="J97" s="84">
        <v>1</v>
      </c>
      <c r="K97" s="65"/>
      <c r="L97" s="65"/>
      <c r="M97"/>
      <c r="N97"/>
      <c r="O97"/>
      <c r="P97" s="65"/>
      <c r="Q97" s="65"/>
      <c r="R97" s="44"/>
      <c r="S97" s="44"/>
      <c r="T97" s="44"/>
      <c r="U97" s="44"/>
      <c r="V97" s="705"/>
      <c r="W97" s="705"/>
      <c r="X97" s="705"/>
      <c r="Y97" s="705"/>
      <c r="Z97" s="705"/>
      <c r="AA97" s="705"/>
      <c r="AB97" s="705"/>
      <c r="AC97" s="705"/>
      <c r="AD97" s="705"/>
      <c r="AE97" s="705"/>
      <c r="AF97" s="539"/>
      <c r="AG97" s="539"/>
      <c r="AH97"/>
      <c r="AI97"/>
      <c r="AJ97"/>
      <c r="AK97" s="705"/>
      <c r="AL97" s="705"/>
      <c r="AM97" s="705"/>
      <c r="AN97" s="705"/>
      <c r="AO97" s="658" t="s">
        <v>536</v>
      </c>
      <c r="AP97" s="84">
        <v>1</v>
      </c>
      <c r="AQ97" s="74" t="e">
        <f t="shared" si="18"/>
        <v>#DIV/0!</v>
      </c>
      <c r="AR97" s="925" t="s">
        <v>2045</v>
      </c>
      <c r="AS97" s="71"/>
      <c r="AT97" s="71"/>
      <c r="AU97" s="71"/>
      <c r="AV97" s="71"/>
      <c r="AW97" s="71"/>
      <c r="AX97" s="71"/>
      <c r="AY97" s="71"/>
      <c r="AZ97" s="885"/>
      <c r="BA97" s="71"/>
      <c r="BB97" s="926"/>
      <c r="BC97" s="81"/>
      <c r="BD97" s="743" t="s">
        <v>1165</v>
      </c>
      <c r="BE97" s="92">
        <v>7</v>
      </c>
      <c r="BF97" s="536">
        <f>BE97/BE99</f>
        <v>9.0909090909090912E-2</v>
      </c>
      <c r="BH97" s="44"/>
      <c r="BI97" s="705"/>
      <c r="BJ97" s="44"/>
      <c r="BK97" s="44"/>
      <c r="BL97" s="44"/>
      <c r="BM97" s="44"/>
      <c r="BN97" s="44"/>
      <c r="BO97" s="44"/>
      <c r="BP97" s="44"/>
      <c r="BQ97" s="44"/>
      <c r="BR97" s="44"/>
      <c r="BS97" s="705"/>
      <c r="BT97" s="705"/>
      <c r="BU97" s="705"/>
      <c r="BV97" s="705"/>
      <c r="BW97" s="705"/>
      <c r="BX97" s="705"/>
      <c r="BY97" s="705"/>
      <c r="BZ97" s="705"/>
      <c r="CA97" s="705"/>
      <c r="CB97" s="705"/>
      <c r="CC97" s="705"/>
      <c r="CD97" s="705"/>
      <c r="CE97"/>
      <c r="CF97" s="44"/>
      <c r="CG97" s="44"/>
      <c r="CH97" s="44"/>
      <c r="CI97" s="44"/>
      <c r="CJ97" s="44"/>
      <c r="CK97" s="52"/>
      <c r="CL97" s="52"/>
      <c r="CM97" s="52"/>
      <c r="CN97" s="705"/>
      <c r="CO97" s="705"/>
      <c r="CP97" s="705"/>
      <c r="CQ97" s="52"/>
      <c r="CR97" s="52"/>
      <c r="CS97" s="44"/>
      <c r="CT97" s="44"/>
      <c r="CU97" s="44"/>
      <c r="CV97" s="44"/>
      <c r="CW97" s="44"/>
      <c r="CX97" s="44"/>
      <c r="CY97" s="44"/>
      <c r="CZ97" s="44"/>
      <c r="DA97" s="44"/>
      <c r="DB97" s="44"/>
      <c r="DC97" s="44"/>
      <c r="DD97" s="44"/>
      <c r="DE97" s="44"/>
      <c r="DF97" s="44"/>
      <c r="DG97" s="44"/>
      <c r="DH97" s="44"/>
      <c r="DI97" s="44"/>
      <c r="DJ97" s="44"/>
      <c r="DK97" s="44"/>
      <c r="DL97" s="44"/>
      <c r="DM97" s="44"/>
      <c r="DN97" s="44"/>
      <c r="DO97" s="44"/>
      <c r="DP97" s="44"/>
      <c r="DQ97" s="44"/>
      <c r="DR97" s="44"/>
      <c r="DS97" s="44"/>
      <c r="DT97" s="44"/>
      <c r="DU97" s="44"/>
      <c r="DV97" s="44"/>
      <c r="DW97" s="44"/>
      <c r="DX97" s="44"/>
      <c r="DY97" s="44"/>
      <c r="DZ97" s="44"/>
      <c r="EA97" s="44"/>
      <c r="EB97" s="44"/>
      <c r="EC97" s="44"/>
      <c r="ED97" s="44"/>
      <c r="EE97" s="44"/>
      <c r="EF97" s="44"/>
      <c r="EG97" s="44"/>
      <c r="EH97" s="44"/>
      <c r="EI97" s="44"/>
      <c r="EJ97" s="44"/>
      <c r="EK97" s="44"/>
      <c r="EL97" s="44"/>
      <c r="EM97" s="44"/>
      <c r="EN97" s="44"/>
      <c r="EO97" s="44"/>
      <c r="EP97" s="44"/>
      <c r="EQ97" s="44"/>
      <c r="ER97" s="44"/>
      <c r="ES97" s="44"/>
      <c r="ET97" s="44"/>
      <c r="EU97" s="44"/>
      <c r="EV97" s="44"/>
      <c r="EW97" s="44"/>
      <c r="EX97" s="44"/>
      <c r="EY97" s="44"/>
      <c r="EZ97" s="44"/>
      <c r="FA97" s="44"/>
      <c r="FB97" s="44"/>
      <c r="FC97" s="44"/>
      <c r="FD97" s="44"/>
      <c r="FE97" s="44"/>
      <c r="FF97" s="44"/>
      <c r="FG97" s="44"/>
      <c r="FH97" s="44"/>
      <c r="FI97" s="44"/>
      <c r="FJ97" s="44"/>
      <c r="FK97" s="44"/>
      <c r="FL97" s="44"/>
      <c r="FM97" s="44"/>
      <c r="FN97" s="44"/>
      <c r="FO97" s="44"/>
      <c r="FP97" s="44"/>
      <c r="FQ97" s="44"/>
      <c r="FR97" s="44"/>
      <c r="FS97" s="44"/>
      <c r="FT97" s="44"/>
      <c r="FU97" s="44"/>
      <c r="FV97" s="44"/>
      <c r="FW97" s="44"/>
      <c r="FX97" s="44"/>
      <c r="FY97" s="44"/>
      <c r="FZ97" s="44"/>
      <c r="GA97" s="44"/>
    </row>
    <row r="98" spans="1:188" s="724" customFormat="1" ht="16.5" thickBot="1">
      <c r="A98" s="65"/>
      <c r="B98" s="65"/>
      <c r="C98" s="65"/>
      <c r="D98" s="81"/>
      <c r="E98"/>
      <c r="F98" s="65"/>
      <c r="G98" s="65"/>
      <c r="H98" s="65"/>
      <c r="I98" s="658" t="s">
        <v>536</v>
      </c>
      <c r="J98" s="84">
        <v>1</v>
      </c>
      <c r="L98"/>
      <c r="M98"/>
      <c r="N98" s="81"/>
      <c r="O98"/>
      <c r="P98"/>
      <c r="Q98"/>
      <c r="R98"/>
      <c r="S98" s="44"/>
      <c r="T98" s="44"/>
      <c r="U98" s="44"/>
      <c r="V98" s="705"/>
      <c r="W98" s="705"/>
      <c r="X98" s="705"/>
      <c r="Y98" s="705"/>
      <c r="Z98" s="705"/>
      <c r="AA98" s="705"/>
      <c r="AB98" s="705"/>
      <c r="AC98" s="705"/>
      <c r="AD98" s="705"/>
      <c r="AE98" s="705"/>
      <c r="AF98" s="744" t="s">
        <v>1167</v>
      </c>
      <c r="AG98" s="543" t="s">
        <v>1168</v>
      </c>
      <c r="AH98" s="543" t="s">
        <v>457</v>
      </c>
      <c r="AI98" s="718"/>
      <c r="AJ98" s="718"/>
      <c r="AK98" s="705"/>
      <c r="AL98" s="705"/>
      <c r="AM98" s="705"/>
      <c r="AN98" s="705"/>
      <c r="AO98" s="530" t="s">
        <v>444</v>
      </c>
      <c r="AP98" s="82">
        <f>SUM(AP84:AP97)</f>
        <v>28</v>
      </c>
      <c r="AZ98" s="879"/>
      <c r="BC98" s="81"/>
      <c r="BD98" s="743" t="s">
        <v>1166</v>
      </c>
      <c r="BE98" s="92">
        <v>70</v>
      </c>
      <c r="BF98" s="536">
        <f>BE98/BE99</f>
        <v>0.90909090909090906</v>
      </c>
      <c r="BH98" s="44"/>
      <c r="BI98" s="705"/>
      <c r="BJ98" s="44"/>
      <c r="BK98" s="44"/>
      <c r="BL98" s="44"/>
      <c r="BM98" s="44"/>
      <c r="BN98" s="44"/>
      <c r="BO98" s="44"/>
      <c r="BP98" s="44"/>
      <c r="BQ98" s="44"/>
      <c r="BR98" s="44"/>
      <c r="BS98" s="705"/>
      <c r="BT98" s="705"/>
      <c r="BU98" s="705"/>
      <c r="BV98" s="705"/>
      <c r="BW98" s="705"/>
      <c r="BX98" s="705"/>
      <c r="BY98" s="705"/>
      <c r="BZ98" s="705"/>
      <c r="CA98" s="705"/>
      <c r="CB98" s="705"/>
      <c r="CC98" s="705"/>
      <c r="CD98" s="705"/>
      <c r="CE98"/>
      <c r="CF98" s="44"/>
      <c r="CG98" s="44"/>
      <c r="CH98" s="44"/>
      <c r="CI98" s="44"/>
      <c r="CJ98" s="44"/>
      <c r="CK98" s="52"/>
      <c r="CL98" s="52"/>
      <c r="CM98" s="52"/>
      <c r="CN98"/>
      <c r="CO98" s="705"/>
      <c r="CP98" s="705"/>
      <c r="CQ98" s="52"/>
      <c r="CR98" s="52"/>
      <c r="CS98" s="44"/>
      <c r="CT98" s="44"/>
      <c r="CU98" s="44"/>
      <c r="CV98" s="44"/>
      <c r="CW98" s="44"/>
      <c r="CX98" s="44"/>
      <c r="CY98" s="44"/>
      <c r="CZ98" s="44"/>
      <c r="DA98" s="44"/>
      <c r="DB98" s="44"/>
      <c r="DC98" s="44"/>
      <c r="DD98" s="44"/>
      <c r="DE98" s="44"/>
      <c r="DF98" s="44"/>
      <c r="DG98" s="44"/>
      <c r="DH98" s="44"/>
      <c r="DI98" s="44"/>
      <c r="DJ98" s="44"/>
      <c r="DK98" s="44"/>
      <c r="DL98" s="44"/>
      <c r="DM98" s="44"/>
      <c r="DN98" s="44"/>
      <c r="DO98" s="44"/>
      <c r="DP98" s="44"/>
      <c r="DQ98" s="44"/>
      <c r="DR98" s="44"/>
      <c r="DS98" s="44"/>
      <c r="DT98" s="44"/>
      <c r="DU98" s="44"/>
      <c r="DV98" s="44"/>
      <c r="DW98" s="44"/>
      <c r="DX98" s="44"/>
      <c r="DY98" s="44"/>
      <c r="DZ98" s="44"/>
      <c r="EA98" s="44"/>
      <c r="EB98" s="44"/>
      <c r="EC98" s="44"/>
      <c r="ED98" s="44"/>
      <c r="EE98" s="44"/>
      <c r="EF98" s="44"/>
      <c r="EG98" s="44"/>
      <c r="EH98" s="44"/>
      <c r="EI98" s="44"/>
      <c r="EJ98" s="44"/>
      <c r="EK98" s="44"/>
      <c r="EL98" s="44"/>
      <c r="EM98" s="44"/>
      <c r="EN98" s="44"/>
      <c r="EO98" s="44"/>
      <c r="EP98" s="44"/>
      <c r="EQ98" s="44"/>
      <c r="ER98" s="44"/>
      <c r="ES98" s="44"/>
      <c r="ET98" s="44"/>
      <c r="EU98" s="44"/>
      <c r="EV98" s="44"/>
      <c r="EW98" s="44"/>
      <c r="EX98" s="44"/>
      <c r="EY98" s="44"/>
      <c r="EZ98" s="44"/>
      <c r="FA98" s="44"/>
      <c r="FB98" s="44"/>
      <c r="FC98" s="44"/>
      <c r="FD98" s="44"/>
      <c r="FE98" s="44"/>
      <c r="FF98" s="44"/>
      <c r="FG98" s="44"/>
      <c r="FH98" s="44"/>
      <c r="FI98" s="44"/>
      <c r="FJ98" s="44"/>
      <c r="FK98" s="44"/>
      <c r="FL98" s="44"/>
      <c r="FM98" s="44"/>
      <c r="FN98" s="44"/>
      <c r="FO98" s="44"/>
      <c r="FP98" s="44"/>
      <c r="FQ98" s="44"/>
      <c r="FR98" s="44"/>
      <c r="FS98" s="44"/>
      <c r="FT98" s="44"/>
      <c r="FU98" s="44"/>
      <c r="FV98" s="44"/>
      <c r="FW98" s="44"/>
      <c r="FX98" s="44"/>
      <c r="FY98" s="44"/>
    </row>
    <row r="99" spans="1:188" s="724" customFormat="1" ht="16.5" thickBot="1">
      <c r="A99" s="65"/>
      <c r="B99" s="65"/>
      <c r="C99" s="65"/>
      <c r="D99" s="81"/>
      <c r="E99"/>
      <c r="F99" s="65"/>
      <c r="G99" s="65"/>
      <c r="H99" s="65"/>
      <c r="I99" s="557" t="s">
        <v>444</v>
      </c>
      <c r="J99" s="87">
        <f>SUM(J85:J98)</f>
        <v>28</v>
      </c>
      <c r="L99"/>
      <c r="M99"/>
      <c r="N99" s="81"/>
      <c r="O99"/>
      <c r="P99"/>
      <c r="Q99"/>
      <c r="R99"/>
      <c r="S99" s="44"/>
      <c r="T99" s="44"/>
      <c r="U99" s="44"/>
      <c r="V99" s="705"/>
      <c r="W99" s="705"/>
      <c r="X99" s="705"/>
      <c r="Y99" s="705"/>
      <c r="Z99" s="705"/>
      <c r="AA99" s="705"/>
      <c r="AB99" s="705"/>
      <c r="AC99" s="705"/>
      <c r="AD99" s="705"/>
      <c r="AE99" s="705"/>
      <c r="AF99" s="544" t="s">
        <v>1169</v>
      </c>
      <c r="AG99" s="545"/>
      <c r="AH99" s="546" t="e">
        <f>AG99/AG102</f>
        <v>#VALUE!</v>
      </c>
      <c r="AI99" s="718"/>
      <c r="AJ99" s="718"/>
      <c r="AK99" s="705"/>
      <c r="AL99" s="705"/>
      <c r="AM99" s="705"/>
      <c r="AN99" s="705"/>
      <c r="AQ99" s="44"/>
      <c r="AR99" s="44"/>
      <c r="AS99" s="52"/>
      <c r="AT99" s="52"/>
      <c r="AU99" s="52"/>
      <c r="AV99" s="705"/>
      <c r="AW99" s="705"/>
      <c r="AX99" s="705"/>
      <c r="AY99" s="705"/>
      <c r="AZ99" s="882"/>
      <c r="BA99" s="705"/>
      <c r="BB99" s="920"/>
      <c r="BC99" s="81"/>
      <c r="BD99" s="541" t="s">
        <v>444</v>
      </c>
      <c r="BE99" s="480">
        <f>BE98+BE97</f>
        <v>77</v>
      </c>
      <c r="BF99" s="480">
        <f>BF97+BF98</f>
        <v>1</v>
      </c>
      <c r="BH99" s="44"/>
      <c r="BI99" s="705"/>
      <c r="BJ99" s="44"/>
      <c r="BK99" s="44"/>
      <c r="BL99" s="44"/>
      <c r="BM99" s="44"/>
      <c r="BN99" s="44"/>
      <c r="BO99" s="44"/>
      <c r="BP99" s="44"/>
      <c r="BQ99" s="44"/>
      <c r="BR99" s="44"/>
      <c r="BS99" s="705"/>
      <c r="BT99" s="705"/>
      <c r="BU99" s="705"/>
      <c r="BV99" s="705"/>
      <c r="BW99" s="705"/>
      <c r="BX99" s="705"/>
      <c r="BY99" s="705"/>
      <c r="BZ99" s="705"/>
      <c r="CA99" s="705"/>
      <c r="CB99" s="705"/>
      <c r="CC99" s="705"/>
      <c r="CD99" s="705"/>
      <c r="CE99" s="44"/>
      <c r="CF99" s="44"/>
      <c r="CG99" s="44"/>
      <c r="CM99" s="52"/>
      <c r="CN99"/>
      <c r="CO99" s="705"/>
      <c r="CP99" s="705"/>
      <c r="CQ99" s="52"/>
      <c r="CR99" s="52"/>
      <c r="CS99" s="44"/>
      <c r="CT99" s="44"/>
      <c r="CU99" s="44"/>
      <c r="CV99" s="44"/>
      <c r="CW99" s="44"/>
      <c r="CX99" s="44"/>
      <c r="CY99" s="44"/>
      <c r="CZ99" s="44"/>
      <c r="DA99" s="44"/>
      <c r="DB99" s="44"/>
      <c r="DC99" s="44"/>
      <c r="DD99" s="44"/>
      <c r="DE99" s="44"/>
      <c r="DF99" s="44"/>
      <c r="DG99" s="44"/>
      <c r="DH99" s="44"/>
      <c r="DI99" s="44"/>
      <c r="DJ99" s="44"/>
      <c r="DK99" s="44"/>
      <c r="DL99" s="44"/>
      <c r="DM99" s="44"/>
      <c r="DN99" s="44"/>
      <c r="DO99" s="44"/>
      <c r="DP99" s="44"/>
      <c r="DQ99" s="44"/>
      <c r="DR99" s="44"/>
      <c r="DS99" s="44"/>
      <c r="DT99" s="44"/>
      <c r="DU99" s="44"/>
      <c r="DV99" s="44"/>
      <c r="DW99" s="44"/>
      <c r="DX99" s="44"/>
      <c r="DY99" s="44"/>
      <c r="DZ99" s="44"/>
      <c r="EA99" s="44"/>
      <c r="EB99" s="44"/>
      <c r="EC99" s="44"/>
      <c r="ED99" s="44"/>
      <c r="EE99" s="44"/>
      <c r="EF99" s="44"/>
      <c r="EG99" s="44"/>
      <c r="EH99" s="44"/>
      <c r="EI99" s="44"/>
      <c r="EJ99" s="44"/>
      <c r="EK99" s="44"/>
      <c r="EL99" s="44"/>
      <c r="EM99" s="44"/>
      <c r="EN99" s="44"/>
      <c r="EO99" s="44"/>
      <c r="EP99" s="44"/>
      <c r="EQ99" s="44"/>
      <c r="ER99" s="44"/>
      <c r="ES99" s="44"/>
      <c r="ET99" s="44"/>
      <c r="EU99" s="44"/>
      <c r="EV99" s="44"/>
      <c r="EW99" s="44"/>
      <c r="EX99" s="44"/>
      <c r="EY99" s="44"/>
      <c r="EZ99" s="44"/>
      <c r="FA99" s="44"/>
      <c r="FB99" s="44"/>
      <c r="FC99" s="44"/>
      <c r="FD99" s="44"/>
      <c r="FE99" s="44"/>
      <c r="FF99" s="44"/>
      <c r="FG99" s="44"/>
      <c r="FH99" s="44"/>
      <c r="FI99" s="44"/>
      <c r="FJ99" s="44"/>
      <c r="FK99" s="44"/>
      <c r="FL99" s="44"/>
      <c r="FM99" s="44"/>
      <c r="FN99" s="44"/>
      <c r="FO99" s="44"/>
      <c r="FP99" s="44"/>
      <c r="FQ99" s="44"/>
      <c r="FR99" s="44"/>
      <c r="FS99" s="44"/>
      <c r="FT99" s="44"/>
      <c r="FU99" s="44"/>
      <c r="FV99" s="44"/>
      <c r="FW99" s="44"/>
      <c r="FX99" s="44"/>
      <c r="FY99" s="44"/>
      <c r="FZ99" s="44"/>
      <c r="GA99" s="44"/>
      <c r="GB99" s="44"/>
      <c r="GC99" s="44"/>
      <c r="GD99" s="44"/>
    </row>
    <row r="100" spans="1:188" s="724" customFormat="1" ht="16.5" thickBot="1">
      <c r="A100" s="65"/>
      <c r="B100" s="65"/>
      <c r="C100" s="65"/>
      <c r="D100" s="81"/>
      <c r="E100"/>
      <c r="F100" s="81"/>
      <c r="G100"/>
      <c r="H100" s="65"/>
      <c r="I100" s="65"/>
      <c r="J100" s="65"/>
      <c r="L100"/>
      <c r="M100"/>
      <c r="N100" s="81"/>
      <c r="O100"/>
      <c r="P100"/>
      <c r="Q100"/>
      <c r="R100"/>
      <c r="S100" s="44"/>
      <c r="T100" s="44"/>
      <c r="U100" s="44"/>
      <c r="V100" s="705"/>
      <c r="W100" s="705"/>
      <c r="X100" s="705"/>
      <c r="Y100" s="705"/>
      <c r="Z100" s="705"/>
      <c r="AA100" s="705"/>
      <c r="AB100" s="705"/>
      <c r="AC100" s="705"/>
      <c r="AD100" s="705"/>
      <c r="AE100" s="705"/>
      <c r="AF100" s="548" t="s">
        <v>1170</v>
      </c>
      <c r="AG100" s="545"/>
      <c r="AH100" s="546" t="e">
        <f>AG100/AG102</f>
        <v>#VALUE!</v>
      </c>
      <c r="AI100"/>
      <c r="AJ100"/>
      <c r="AK100" s="705"/>
      <c r="AL100" s="705"/>
      <c r="AM100" s="705"/>
      <c r="AN100" s="705"/>
      <c r="AP100" s="65"/>
      <c r="AQ100" s="52"/>
      <c r="AR100" s="52"/>
      <c r="AS100" s="52"/>
      <c r="AT100" s="705"/>
      <c r="AU100" s="705"/>
      <c r="AV100" s="705"/>
      <c r="AW100" s="705"/>
      <c r="AX100" s="705"/>
      <c r="AY100" s="705"/>
      <c r="AZ100" s="882"/>
      <c r="BA100" s="705"/>
      <c r="BB100" s="920"/>
      <c r="BC100" s="81"/>
      <c r="BD100"/>
      <c r="BE100" s="44"/>
      <c r="BF100" s="44"/>
      <c r="BH100" s="44"/>
      <c r="BI100" s="705"/>
      <c r="BJ100" s="44"/>
      <c r="BK100" s="44"/>
      <c r="BL100" s="44"/>
      <c r="BM100" s="44"/>
      <c r="BN100" s="44"/>
      <c r="BO100" s="44"/>
      <c r="BP100" s="44"/>
      <c r="BQ100" s="44"/>
      <c r="BR100" s="44"/>
      <c r="BS100" s="705"/>
      <c r="BT100" s="705"/>
      <c r="BU100" s="705"/>
      <c r="BV100" s="705"/>
      <c r="BW100" s="705"/>
      <c r="BX100" s="705"/>
      <c r="BY100" s="705"/>
      <c r="BZ100" s="705"/>
      <c r="CA100" s="705"/>
      <c r="CB100" s="705"/>
      <c r="CC100" s="705"/>
      <c r="CD100" s="705"/>
      <c r="CE100" s="44"/>
      <c r="CF100" s="44"/>
      <c r="CG100" s="44"/>
      <c r="CN100"/>
      <c r="CO100" s="705"/>
      <c r="CP100" s="705"/>
      <c r="CQ100" s="52"/>
      <c r="CR100" s="52"/>
      <c r="CS100" s="44"/>
      <c r="CT100" s="44"/>
      <c r="CU100" s="44"/>
      <c r="CV100" s="44"/>
      <c r="CW100" s="44"/>
      <c r="CX100" s="44"/>
      <c r="CY100" s="44"/>
      <c r="CZ100" s="44"/>
      <c r="DA100" s="44"/>
      <c r="DB100" s="44"/>
      <c r="DC100" s="44"/>
      <c r="DD100" s="44"/>
      <c r="DE100" s="44"/>
      <c r="DF100" s="44"/>
      <c r="DG100" s="44"/>
      <c r="DH100" s="44"/>
      <c r="DI100" s="44"/>
      <c r="DJ100" s="44"/>
      <c r="DK100" s="44"/>
      <c r="DL100" s="44"/>
      <c r="DM100" s="44"/>
      <c r="DN100" s="44"/>
      <c r="DO100" s="44"/>
      <c r="DP100" s="44"/>
      <c r="DQ100" s="44"/>
      <c r="DR100" s="44"/>
      <c r="DS100" s="44"/>
      <c r="DT100" s="44"/>
      <c r="DU100" s="44"/>
      <c r="DV100" s="44"/>
      <c r="DW100" s="44"/>
      <c r="DX100" s="44"/>
      <c r="DY100" s="44"/>
      <c r="DZ100" s="44"/>
      <c r="EA100" s="44"/>
      <c r="EB100" s="44"/>
      <c r="EC100" s="44"/>
      <c r="ED100" s="44"/>
      <c r="EE100" s="44"/>
      <c r="EF100" s="44"/>
      <c r="EG100" s="44"/>
      <c r="EH100" s="44"/>
      <c r="EI100" s="44"/>
      <c r="EJ100" s="44"/>
      <c r="EK100" s="44"/>
      <c r="EL100" s="44"/>
      <c r="EM100" s="44"/>
      <c r="EN100" s="44"/>
      <c r="EO100" s="44"/>
      <c r="EP100" s="44"/>
      <c r="EQ100" s="44"/>
      <c r="ER100" s="44"/>
      <c r="ES100" s="44"/>
      <c r="ET100" s="44"/>
      <c r="EU100" s="44"/>
      <c r="EV100" s="44"/>
      <c r="EW100" s="44"/>
      <c r="EX100" s="44"/>
      <c r="EY100" s="44"/>
      <c r="EZ100" s="44"/>
      <c r="FA100" s="44"/>
      <c r="FB100" s="44"/>
      <c r="FC100" s="44"/>
      <c r="FD100" s="44"/>
      <c r="FE100" s="44"/>
      <c r="FF100" s="44"/>
      <c r="FG100" s="44"/>
      <c r="FH100" s="44"/>
      <c r="FI100" s="44"/>
      <c r="FJ100" s="44"/>
      <c r="FK100" s="44"/>
      <c r="FL100" s="44"/>
      <c r="FM100" s="44"/>
      <c r="FN100" s="44"/>
      <c r="FO100" s="44"/>
      <c r="FP100" s="44"/>
      <c r="FQ100" s="44"/>
      <c r="FR100" s="44"/>
      <c r="FS100" s="44"/>
      <c r="FT100" s="44"/>
      <c r="FU100" s="44"/>
      <c r="FV100" s="44"/>
      <c r="FW100" s="44"/>
      <c r="FX100" s="44"/>
      <c r="FY100" s="44"/>
      <c r="FZ100" s="44"/>
      <c r="GA100" s="44"/>
      <c r="GB100" s="44"/>
      <c r="GC100" s="44"/>
      <c r="GD100" s="44"/>
    </row>
    <row r="101" spans="1:188" s="724" customFormat="1" ht="15" customHeight="1" thickBot="1">
      <c r="A101" s="65"/>
      <c r="B101" s="65"/>
      <c r="C101" s="932"/>
      <c r="D101" s="933"/>
      <c r="E101" s="933"/>
      <c r="F101" s="81"/>
      <c r="G101"/>
      <c r="H101" s="65"/>
      <c r="I101" s="665" t="s">
        <v>480</v>
      </c>
      <c r="J101" s="666"/>
      <c r="L101"/>
      <c r="M101"/>
      <c r="N101"/>
      <c r="O101"/>
      <c r="P101" s="65"/>
      <c r="Q101" s="65"/>
      <c r="R101" s="44"/>
      <c r="S101" s="44"/>
      <c r="T101" s="44"/>
      <c r="U101" s="44"/>
      <c r="V101" s="705"/>
      <c r="W101" s="705"/>
      <c r="X101" s="705"/>
      <c r="Y101" s="705"/>
      <c r="Z101" s="705"/>
      <c r="AA101" s="705"/>
      <c r="AB101" s="705"/>
      <c r="AC101" s="705"/>
      <c r="AD101" s="705"/>
      <c r="AE101" s="705"/>
      <c r="AF101" s="548" t="s">
        <v>1171</v>
      </c>
      <c r="AG101" s="550"/>
      <c r="AH101" s="551" t="e">
        <f>AG101/AG102</f>
        <v>#VALUE!</v>
      </c>
      <c r="AI101" s="65"/>
      <c r="AJ101" s="65"/>
      <c r="AK101" s="705"/>
      <c r="AL101" s="705"/>
      <c r="AM101" s="705"/>
      <c r="AN101" s="705"/>
      <c r="AO101" s="665" t="s">
        <v>480</v>
      </c>
      <c r="AP101" s="666"/>
      <c r="AQ101" s="83" t="s">
        <v>464</v>
      </c>
      <c r="AR101" s="65"/>
      <c r="AS101" s="65"/>
      <c r="AT101" s="65"/>
      <c r="AU101" s="65"/>
      <c r="AV101" s="52"/>
      <c r="AW101" s="52"/>
      <c r="AX101" s="52"/>
      <c r="AY101" s="52"/>
      <c r="AZ101" s="890"/>
      <c r="BA101" s="52"/>
      <c r="BB101" s="920"/>
      <c r="BC101" s="81"/>
      <c r="BD101" s="705"/>
      <c r="BE101" s="44"/>
      <c r="BF101" s="705"/>
      <c r="BH101" s="44"/>
      <c r="BI101" s="705"/>
      <c r="BJ101" s="44"/>
      <c r="BK101" s="44"/>
      <c r="BL101" s="44"/>
      <c r="BM101" s="44"/>
      <c r="BN101" s="44"/>
      <c r="BO101" s="44"/>
      <c r="BP101" s="44"/>
      <c r="BQ101" s="44"/>
      <c r="BR101" s="44"/>
      <c r="BS101" s="705"/>
      <c r="BT101" s="705"/>
      <c r="BU101" s="705"/>
      <c r="BV101" s="705"/>
      <c r="BW101" s="705"/>
      <c r="BX101" s="705"/>
      <c r="BY101" s="705"/>
      <c r="BZ101" s="705"/>
      <c r="CA101" s="705"/>
      <c r="CB101" s="705"/>
      <c r="CC101" s="705"/>
      <c r="CD101" s="705"/>
      <c r="CE101" s="44"/>
      <c r="CN101" s="52"/>
      <c r="CO101" s="705"/>
      <c r="CP101" s="705"/>
      <c r="CQ101" s="52"/>
      <c r="CR101" s="52"/>
      <c r="CS101" s="44"/>
      <c r="CT101" s="44"/>
      <c r="CU101" s="44"/>
      <c r="CV101" s="44"/>
      <c r="CW101" s="44"/>
      <c r="CX101" s="44"/>
      <c r="CY101" s="44"/>
      <c r="CZ101" s="44"/>
      <c r="DA101" s="44"/>
      <c r="DB101" s="44"/>
      <c r="DC101" s="44"/>
      <c r="DD101" s="44"/>
      <c r="DE101" s="44"/>
      <c r="DF101" s="44"/>
      <c r="DG101" s="44"/>
      <c r="DH101" s="44"/>
      <c r="DI101" s="44"/>
      <c r="DJ101" s="44"/>
      <c r="DK101" s="44"/>
      <c r="DL101" s="44"/>
      <c r="DM101" s="44"/>
      <c r="DN101" s="44"/>
      <c r="DO101" s="44"/>
      <c r="DP101" s="44"/>
      <c r="DQ101" s="44"/>
      <c r="DR101" s="44"/>
      <c r="DS101" s="44"/>
      <c r="DT101" s="44"/>
      <c r="DU101" s="44"/>
      <c r="DV101" s="44"/>
      <c r="DW101" s="44"/>
      <c r="DX101" s="44"/>
      <c r="DY101" s="44"/>
      <c r="DZ101" s="44"/>
      <c r="EA101" s="44"/>
      <c r="EB101" s="44"/>
      <c r="EC101" s="44"/>
      <c r="ED101" s="44"/>
      <c r="EE101" s="44"/>
      <c r="EF101" s="44"/>
      <c r="EG101" s="44"/>
      <c r="EH101" s="44"/>
      <c r="EI101" s="44"/>
      <c r="EJ101" s="44"/>
      <c r="EK101" s="44"/>
      <c r="EL101" s="44"/>
      <c r="EM101" s="44"/>
      <c r="EN101" s="44"/>
      <c r="EO101" s="44"/>
      <c r="EP101" s="44"/>
      <c r="EQ101" s="44"/>
      <c r="ER101" s="44"/>
      <c r="ES101" s="44"/>
      <c r="ET101" s="44"/>
      <c r="EU101" s="44"/>
      <c r="EV101" s="44"/>
      <c r="EW101" s="44"/>
      <c r="EX101" s="44"/>
      <c r="EY101" s="44"/>
      <c r="EZ101" s="44"/>
      <c r="FA101" s="44"/>
      <c r="FB101" s="44"/>
      <c r="FC101" s="44"/>
      <c r="FD101" s="44"/>
      <c r="FE101" s="44"/>
      <c r="FF101" s="44"/>
      <c r="FG101" s="44"/>
      <c r="FH101" s="44"/>
      <c r="FI101" s="44"/>
      <c r="FJ101" s="44"/>
      <c r="FK101" s="44"/>
      <c r="FL101" s="44"/>
      <c r="FM101" s="44"/>
      <c r="FN101" s="44"/>
      <c r="FO101" s="44"/>
      <c r="FP101" s="44"/>
      <c r="FQ101" s="44"/>
      <c r="FR101" s="44"/>
      <c r="FS101" s="44"/>
      <c r="FT101" s="44"/>
      <c r="FU101" s="44"/>
      <c r="FV101" s="44"/>
      <c r="FW101" s="44"/>
      <c r="FX101" s="44"/>
      <c r="FY101" s="44"/>
      <c r="FZ101" s="44"/>
      <c r="GA101" s="44"/>
      <c r="GB101" s="44"/>
      <c r="GC101" s="44"/>
      <c r="GD101" s="44"/>
      <c r="GE101" s="44"/>
      <c r="GF101" s="44"/>
    </row>
    <row r="102" spans="1:188" s="724" customFormat="1" ht="15" customHeight="1">
      <c r="A102" s="65"/>
      <c r="B102" s="65"/>
      <c r="C102" s="65"/>
      <c r="D102" s="81"/>
      <c r="E102"/>
      <c r="F102" s="81"/>
      <c r="G102"/>
      <c r="H102" s="65"/>
      <c r="I102" s="663" t="s">
        <v>482</v>
      </c>
      <c r="J102" s="664">
        <v>18</v>
      </c>
      <c r="L102"/>
      <c r="M102"/>
      <c r="N102"/>
      <c r="O102"/>
      <c r="P102" s="65"/>
      <c r="Q102" s="65"/>
      <c r="R102" s="44"/>
      <c r="S102" s="44"/>
      <c r="T102" s="44"/>
      <c r="U102" s="44"/>
      <c r="V102" s="705"/>
      <c r="W102" s="705"/>
      <c r="X102" s="705"/>
      <c r="Y102" s="705"/>
      <c r="Z102" s="705"/>
      <c r="AA102" s="705"/>
      <c r="AB102" s="705"/>
      <c r="AC102" s="705"/>
      <c r="AD102" s="705"/>
      <c r="AE102" s="705"/>
      <c r="AF102" s="553" t="s">
        <v>1172</v>
      </c>
      <c r="AG102" s="553" t="e">
        <f>AG99+AG100+AF101</f>
        <v>#VALUE!</v>
      </c>
      <c r="AH102" s="553" t="e">
        <f>AH99+AH101+AH100</f>
        <v>#VALUE!</v>
      </c>
      <c r="AI102" s="65"/>
      <c r="AJ102" s="65"/>
      <c r="AK102" s="705"/>
      <c r="AL102" s="705"/>
      <c r="AM102" s="705"/>
      <c r="AN102" s="705"/>
      <c r="AO102" s="663" t="s">
        <v>482</v>
      </c>
      <c r="AP102" s="664">
        <v>18</v>
      </c>
      <c r="AQ102" s="74">
        <f>AVERAGE(AR103:BI103)</f>
        <v>4.4059999999999997</v>
      </c>
      <c r="AR102" s="85">
        <v>2</v>
      </c>
      <c r="AS102" s="85">
        <v>1.8</v>
      </c>
      <c r="AT102" s="85">
        <v>5</v>
      </c>
      <c r="AU102" s="540">
        <v>2E-3</v>
      </c>
      <c r="AV102" s="85">
        <v>3.0000000000000001E-3</v>
      </c>
      <c r="AW102" s="85">
        <v>1.34</v>
      </c>
      <c r="AX102" s="85">
        <v>5.0000000000000001E-3</v>
      </c>
      <c r="AY102" s="540">
        <v>1.4999999999999999E-2</v>
      </c>
      <c r="AZ102" s="888">
        <v>4.8000000000000001E-2</v>
      </c>
      <c r="BA102" s="85">
        <v>4.0000000000000001E-3</v>
      </c>
      <c r="BB102" s="934">
        <v>0.61</v>
      </c>
      <c r="BC102" s="934">
        <v>3.0000000000000001E-3</v>
      </c>
      <c r="BD102" s="934">
        <v>1.7000000000000001E-2</v>
      </c>
      <c r="BE102" s="934">
        <v>1.0999999999999999E-2</v>
      </c>
      <c r="BF102" s="934">
        <v>3.0000000000000001E-3</v>
      </c>
      <c r="BG102" s="934">
        <v>1.1299999999999999</v>
      </c>
      <c r="BH102" s="934">
        <v>8.9999999999999993E-3</v>
      </c>
      <c r="BI102" s="934">
        <v>1.7</v>
      </c>
      <c r="BJ102" s="44"/>
      <c r="BK102" s="44"/>
      <c r="BL102" s="44"/>
      <c r="BM102" s="44"/>
      <c r="BN102" s="44"/>
      <c r="BO102" s="44"/>
      <c r="BP102" s="44"/>
      <c r="BQ102" s="44"/>
      <c r="BR102" s="44"/>
      <c r="BS102" s="705"/>
      <c r="BT102" s="705"/>
      <c r="BU102" s="705"/>
      <c r="BV102" s="705"/>
      <c r="BW102" s="705"/>
      <c r="BX102" s="705"/>
      <c r="BY102" s="705"/>
      <c r="BZ102" s="705"/>
      <c r="CA102" s="705"/>
      <c r="CB102" s="705"/>
      <c r="CC102" s="705"/>
      <c r="CD102" s="705"/>
      <c r="CE102" s="44"/>
      <c r="CH102" s="44"/>
      <c r="CI102" s="44"/>
      <c r="CJ102" s="44"/>
      <c r="CK102" s="52"/>
      <c r="CL102" s="52"/>
      <c r="CN102" s="52"/>
      <c r="CO102" s="705"/>
      <c r="CP102" s="705"/>
      <c r="CQ102" s="52"/>
      <c r="CR102" s="52"/>
      <c r="CS102" s="44"/>
      <c r="CT102" s="44"/>
      <c r="CU102" s="44"/>
      <c r="CV102" s="44"/>
      <c r="CW102" s="44"/>
      <c r="CX102" s="44"/>
      <c r="CY102" s="44"/>
      <c r="CZ102" s="44"/>
      <c r="DA102" s="44"/>
      <c r="DB102" s="44"/>
      <c r="DC102" s="44"/>
      <c r="DD102" s="44"/>
      <c r="DE102" s="44"/>
      <c r="DF102" s="44"/>
      <c r="DG102" s="44"/>
      <c r="DH102" s="44"/>
      <c r="DI102" s="44"/>
      <c r="DJ102" s="44"/>
      <c r="DK102" s="44"/>
      <c r="DL102" s="44"/>
      <c r="DM102" s="44"/>
      <c r="DN102" s="44"/>
      <c r="DO102" s="44"/>
      <c r="DP102" s="44"/>
      <c r="DQ102" s="44"/>
      <c r="DR102" s="44"/>
      <c r="DS102" s="44"/>
      <c r="DT102" s="44"/>
      <c r="DU102" s="44"/>
      <c r="DV102" s="44"/>
      <c r="DW102" s="44"/>
      <c r="DX102" s="44"/>
      <c r="DY102" s="44"/>
      <c r="DZ102" s="44"/>
      <c r="EA102" s="44"/>
      <c r="EB102" s="44"/>
      <c r="EC102" s="44"/>
      <c r="ED102" s="44"/>
      <c r="EE102" s="44"/>
      <c r="EF102" s="44"/>
      <c r="EG102" s="44"/>
      <c r="EH102" s="44"/>
      <c r="EI102" s="44"/>
      <c r="EJ102" s="44"/>
      <c r="EK102" s="44"/>
      <c r="EL102" s="44"/>
      <c r="EM102" s="44"/>
      <c r="EN102" s="44"/>
      <c r="EO102" s="44"/>
      <c r="EP102" s="44"/>
      <c r="EQ102" s="44"/>
      <c r="ER102" s="44"/>
      <c r="ES102" s="44"/>
      <c r="ET102" s="44"/>
      <c r="EU102" s="44"/>
      <c r="EV102" s="44"/>
      <c r="EW102" s="44"/>
      <c r="EX102" s="44"/>
      <c r="EY102" s="44"/>
      <c r="EZ102" s="44"/>
      <c r="FA102" s="44"/>
      <c r="FB102" s="44"/>
      <c r="FC102" s="44"/>
      <c r="FD102" s="44"/>
      <c r="FE102" s="44"/>
      <c r="FF102" s="44"/>
      <c r="FG102" s="44"/>
      <c r="FH102" s="44"/>
      <c r="FI102" s="44"/>
      <c r="FJ102" s="44"/>
      <c r="FK102" s="44"/>
      <c r="FL102" s="44"/>
      <c r="FM102" s="44"/>
      <c r="FN102" s="44"/>
      <c r="FO102" s="44"/>
      <c r="FP102" s="44"/>
      <c r="FQ102" s="44"/>
      <c r="FR102" s="44"/>
      <c r="FS102" s="44"/>
      <c r="FT102" s="44"/>
      <c r="FU102" s="44"/>
      <c r="FV102" s="44"/>
      <c r="FW102" s="44"/>
      <c r="FX102" s="44"/>
      <c r="FY102" s="44"/>
      <c r="FZ102" s="44"/>
      <c r="GA102" s="44"/>
      <c r="GB102" s="44"/>
      <c r="GC102" s="44"/>
      <c r="GD102" s="44"/>
      <c r="GE102" s="44"/>
      <c r="GF102" s="44"/>
    </row>
    <row r="103" spans="1:188" s="724" customFormat="1" ht="15" customHeight="1">
      <c r="A103" s="65"/>
      <c r="B103" s="65"/>
      <c r="C103" s="65"/>
      <c r="D103" s="81"/>
      <c r="E103"/>
      <c r="F103" s="81"/>
      <c r="G103"/>
      <c r="H103" s="65"/>
      <c r="I103" s="663" t="s">
        <v>486</v>
      </c>
      <c r="J103" s="664">
        <v>7</v>
      </c>
      <c r="L103"/>
      <c r="M103" s="65"/>
      <c r="N103" s="65"/>
      <c r="O103" s="65"/>
      <c r="P103" s="65"/>
      <c r="Q103" s="65"/>
      <c r="R103" s="44"/>
      <c r="S103" s="44"/>
      <c r="T103" s="44"/>
      <c r="U103" s="44"/>
      <c r="V103"/>
      <c r="W103"/>
      <c r="X103"/>
      <c r="Y103"/>
      <c r="Z103"/>
      <c r="AA103" s="705"/>
      <c r="AB103" s="705"/>
      <c r="AC103" s="705"/>
      <c r="AD103" s="705"/>
      <c r="AE103" s="705"/>
      <c r="AI103"/>
      <c r="AJ103"/>
      <c r="AK103" s="162"/>
      <c r="AL103" s="162"/>
      <c r="AM103" s="705"/>
      <c r="AN103" s="705"/>
      <c r="AO103" s="663" t="s">
        <v>486</v>
      </c>
      <c r="AP103" s="664">
        <v>7</v>
      </c>
      <c r="AQ103" s="74">
        <f>AVERAGE(AR103:BB103)</f>
        <v>4.4059999999999997</v>
      </c>
      <c r="AR103" s="85">
        <v>0.9</v>
      </c>
      <c r="AS103" s="85">
        <v>4</v>
      </c>
      <c r="AT103" s="71">
        <v>19.7</v>
      </c>
      <c r="AU103" s="540">
        <v>0.13</v>
      </c>
      <c r="AV103" s="85">
        <v>1.7</v>
      </c>
      <c r="AW103" s="85">
        <v>6.0000000000000001E-3</v>
      </c>
      <c r="AX103" s="925" t="s">
        <v>2045</v>
      </c>
      <c r="AY103" s="540"/>
      <c r="AZ103" s="888"/>
      <c r="BA103" s="85"/>
      <c r="BB103" s="926"/>
      <c r="BJ103" s="44"/>
      <c r="BK103" s="44"/>
      <c r="BL103" s="44"/>
      <c r="BM103" s="44"/>
      <c r="BN103" s="44"/>
      <c r="BO103" s="44"/>
      <c r="BP103" s="44"/>
      <c r="BQ103" s="44"/>
      <c r="BR103" s="44"/>
      <c r="BS103" s="705"/>
      <c r="BT103" s="705"/>
      <c r="BU103"/>
      <c r="CE103" s="44"/>
      <c r="CH103" s="44"/>
      <c r="CI103" s="44"/>
      <c r="CJ103" s="44"/>
      <c r="CK103" s="52"/>
      <c r="CL103" s="52"/>
      <c r="CM103" s="52"/>
      <c r="CN103" s="52"/>
      <c r="CO103" s="705"/>
      <c r="CP103" s="705"/>
      <c r="CQ103" s="52"/>
      <c r="CR103" s="52"/>
      <c r="CS103" s="44"/>
      <c r="CT103" s="44"/>
      <c r="CU103" s="44"/>
      <c r="CV103" s="44"/>
      <c r="CW103" s="44"/>
      <c r="CX103" s="44"/>
      <c r="CY103" s="44"/>
      <c r="CZ103" s="44"/>
      <c r="DA103" s="44"/>
      <c r="DB103" s="44"/>
      <c r="DC103" s="44"/>
      <c r="DD103" s="44"/>
      <c r="DE103" s="44"/>
      <c r="DF103" s="44"/>
      <c r="DG103" s="44"/>
      <c r="DH103" s="44"/>
      <c r="DI103" s="44"/>
      <c r="DJ103" s="44"/>
      <c r="DK103" s="44"/>
      <c r="DL103" s="44"/>
      <c r="DM103" s="44"/>
      <c r="DN103" s="44"/>
      <c r="DO103" s="44"/>
      <c r="DP103" s="44"/>
      <c r="DQ103" s="44"/>
      <c r="DR103" s="44"/>
      <c r="DS103" s="44"/>
      <c r="DT103" s="44"/>
      <c r="DU103" s="44"/>
      <c r="DV103" s="44"/>
      <c r="DW103" s="44"/>
      <c r="DX103" s="44"/>
      <c r="DY103" s="44"/>
      <c r="DZ103" s="44"/>
      <c r="EA103" s="44"/>
      <c r="EB103" s="44"/>
      <c r="EC103" s="44"/>
      <c r="ED103" s="44"/>
      <c r="EE103" s="44"/>
      <c r="EF103" s="44"/>
      <c r="EG103" s="44"/>
      <c r="EH103" s="44"/>
      <c r="EI103" s="44"/>
      <c r="EJ103" s="44"/>
      <c r="EK103" s="44"/>
      <c r="EL103" s="44"/>
      <c r="EM103" s="44"/>
      <c r="EN103" s="44"/>
      <c r="EO103" s="44"/>
      <c r="EP103" s="44"/>
      <c r="EQ103" s="44"/>
      <c r="ER103" s="44"/>
      <c r="ES103" s="44"/>
      <c r="ET103" s="44"/>
      <c r="EU103" s="44"/>
      <c r="EV103" s="44"/>
      <c r="EW103" s="44"/>
      <c r="EX103" s="44"/>
      <c r="EY103" s="44"/>
      <c r="EZ103" s="44"/>
      <c r="FA103" s="44"/>
      <c r="FB103" s="44"/>
      <c r="FC103" s="44"/>
      <c r="FD103" s="44"/>
      <c r="FE103" s="44"/>
      <c r="FF103" s="44"/>
      <c r="FG103" s="44"/>
      <c r="FH103" s="44"/>
      <c r="FI103" s="44"/>
      <c r="FJ103" s="44"/>
      <c r="FK103" s="44"/>
      <c r="FL103" s="44"/>
      <c r="FM103" s="44"/>
      <c r="FN103" s="44"/>
      <c r="FO103" s="44"/>
      <c r="FP103" s="44"/>
      <c r="FQ103" s="44"/>
      <c r="FR103" s="44"/>
      <c r="FS103" s="44"/>
      <c r="FT103" s="44"/>
      <c r="FU103" s="44"/>
      <c r="FV103" s="44"/>
      <c r="FW103" s="44"/>
      <c r="FX103" s="44"/>
      <c r="FY103" s="44"/>
      <c r="FZ103" s="44"/>
      <c r="GA103" s="44"/>
      <c r="GB103" s="44"/>
      <c r="GC103" s="44"/>
      <c r="GD103" s="44"/>
      <c r="GE103" s="44"/>
      <c r="GF103" s="44"/>
    </row>
    <row r="104" spans="1:188" s="724" customFormat="1" ht="15" customHeight="1">
      <c r="A104" s="65"/>
      <c r="B104" s="65"/>
      <c r="C104" s="65"/>
      <c r="D104" s="81"/>
      <c r="E104"/>
      <c r="F104" s="81"/>
      <c r="G104"/>
      <c r="H104" s="65"/>
      <c r="I104" s="663" t="s">
        <v>483</v>
      </c>
      <c r="J104" s="664">
        <v>4</v>
      </c>
      <c r="L104"/>
      <c r="M104" s="65"/>
      <c r="N104" s="65"/>
      <c r="O104" s="65"/>
      <c r="P104" s="65"/>
      <c r="Q104" s="65"/>
      <c r="R104" s="44"/>
      <c r="S104" s="44"/>
      <c r="T104" s="44"/>
      <c r="U104" s="44"/>
      <c r="V104"/>
      <c r="W104"/>
      <c r="X104"/>
      <c r="Y104"/>
      <c r="Z104"/>
      <c r="AA104"/>
      <c r="AB104"/>
      <c r="AC104"/>
      <c r="AD104" s="705"/>
      <c r="AE104" s="705"/>
      <c r="AI104"/>
      <c r="AJ104"/>
      <c r="AK104" s="162"/>
      <c r="AL104" s="162"/>
      <c r="AM104" s="705"/>
      <c r="AN104" s="705"/>
      <c r="AO104" s="663" t="s">
        <v>483</v>
      </c>
      <c r="AP104" s="664">
        <v>4</v>
      </c>
      <c r="AQ104" s="74">
        <f>AVERAGE(AR104:AW104)</f>
        <v>0.13</v>
      </c>
      <c r="AR104" s="85">
        <v>0.21</v>
      </c>
      <c r="AS104" s="925" t="s">
        <v>2045</v>
      </c>
      <c r="AT104" s="925" t="s">
        <v>2045</v>
      </c>
      <c r="AU104" s="547">
        <v>0.05</v>
      </c>
      <c r="AV104" s="85"/>
      <c r="AW104" s="85"/>
      <c r="AX104" s="85"/>
      <c r="AY104" s="547"/>
      <c r="AZ104" s="888"/>
      <c r="BA104" s="85"/>
      <c r="BB104" s="935"/>
      <c r="BC104" s="81"/>
      <c r="BD104" s="705"/>
      <c r="BE104" s="44"/>
      <c r="BF104" s="705"/>
      <c r="BH104" s="44"/>
      <c r="BI104" s="705"/>
      <c r="BJ104" s="44"/>
      <c r="BK104" s="44"/>
      <c r="BL104" s="44"/>
      <c r="BM104" s="44"/>
      <c r="BN104" s="44"/>
      <c r="BO104" s="44"/>
      <c r="BP104" s="44"/>
      <c r="BQ104" s="44"/>
      <c r="BR104" s="44"/>
      <c r="BS104" s="705"/>
      <c r="BT104"/>
      <c r="BU104"/>
      <c r="CE104" s="44"/>
      <c r="CF104" s="44"/>
      <c r="CG104" s="44"/>
      <c r="CH104" s="44"/>
      <c r="CI104" s="44"/>
      <c r="CJ104" s="44"/>
      <c r="CK104" s="52"/>
      <c r="CL104" s="52"/>
      <c r="CM104" s="52"/>
      <c r="CN104" s="52"/>
      <c r="CO104" s="705"/>
      <c r="CP104" s="705"/>
      <c r="CQ104" s="52"/>
      <c r="CR104" s="52"/>
      <c r="CS104" s="44"/>
      <c r="CT104" s="44"/>
      <c r="CU104" s="44"/>
      <c r="CV104" s="44"/>
      <c r="CW104" s="44"/>
      <c r="CX104" s="44"/>
      <c r="CY104" s="44"/>
      <c r="CZ104" s="44"/>
      <c r="DA104" s="44"/>
      <c r="DB104" s="44"/>
      <c r="DC104" s="44"/>
      <c r="DD104" s="44"/>
      <c r="DE104" s="44"/>
      <c r="DF104" s="44"/>
      <c r="DG104" s="44"/>
      <c r="DH104" s="44"/>
      <c r="DI104" s="44"/>
      <c r="DJ104" s="44"/>
      <c r="DK104" s="44"/>
      <c r="DL104" s="44"/>
      <c r="DM104" s="44"/>
      <c r="DN104" s="44"/>
      <c r="DO104" s="44"/>
      <c r="DP104" s="44"/>
      <c r="DQ104" s="44"/>
      <c r="DR104" s="44"/>
      <c r="DS104" s="44"/>
      <c r="DT104" s="44"/>
      <c r="DU104" s="44"/>
      <c r="DV104" s="44"/>
      <c r="DW104" s="44"/>
      <c r="DX104" s="44"/>
      <c r="DY104" s="44"/>
      <c r="DZ104" s="44"/>
      <c r="EA104" s="44"/>
      <c r="EB104" s="44"/>
      <c r="EC104" s="44"/>
      <c r="ED104" s="44"/>
      <c r="EE104" s="44"/>
      <c r="EF104" s="44"/>
      <c r="EG104" s="44"/>
      <c r="EH104" s="44"/>
      <c r="EI104" s="44"/>
      <c r="EJ104" s="44"/>
      <c r="EK104" s="44"/>
      <c r="EL104" s="44"/>
      <c r="EM104" s="44"/>
      <c r="EN104" s="44"/>
      <c r="EO104" s="44"/>
      <c r="EP104" s="44"/>
      <c r="EQ104" s="44"/>
      <c r="ER104" s="44"/>
      <c r="ES104" s="44"/>
      <c r="ET104" s="44"/>
      <c r="EU104" s="44"/>
      <c r="EV104" s="44"/>
      <c r="EW104" s="44"/>
      <c r="EX104" s="44"/>
      <c r="EY104" s="44"/>
      <c r="EZ104" s="44"/>
      <c r="FA104" s="44"/>
      <c r="FB104" s="44"/>
      <c r="FC104" s="44"/>
      <c r="FD104" s="44"/>
      <c r="FE104" s="44"/>
      <c r="FF104" s="44"/>
      <c r="FG104" s="44"/>
      <c r="FH104" s="44"/>
      <c r="FI104" s="44"/>
      <c r="FJ104" s="44"/>
      <c r="FK104" s="44"/>
      <c r="FL104" s="44"/>
      <c r="FM104" s="44"/>
      <c r="FN104" s="44"/>
      <c r="FO104" s="44"/>
      <c r="FP104" s="44"/>
      <c r="FQ104" s="44"/>
      <c r="FR104" s="44"/>
      <c r="FS104" s="44"/>
      <c r="FT104" s="44"/>
      <c r="FU104" s="44"/>
      <c r="FV104" s="44"/>
      <c r="FW104" s="44"/>
      <c r="FX104" s="44"/>
      <c r="FY104" s="44"/>
      <c r="FZ104" s="44"/>
      <c r="GA104" s="44"/>
      <c r="GB104" s="44"/>
      <c r="GC104" s="44"/>
      <c r="GD104" s="44"/>
      <c r="GE104" s="44"/>
      <c r="GF104" s="44"/>
    </row>
    <row r="105" spans="1:188" s="724" customFormat="1" ht="15" customHeight="1">
      <c r="A105" s="65"/>
      <c r="B105" s="65"/>
      <c r="C105" s="65"/>
      <c r="D105" s="65"/>
      <c r="E105" s="65"/>
      <c r="F105" s="81"/>
      <c r="G105"/>
      <c r="H105" s="65"/>
      <c r="I105" s="663" t="s">
        <v>508</v>
      </c>
      <c r="J105" s="664">
        <v>2</v>
      </c>
      <c r="K105" s="65"/>
      <c r="L105"/>
      <c r="M105" s="65"/>
      <c r="N105" s="65"/>
      <c r="O105" s="65"/>
      <c r="P105" s="65"/>
      <c r="Q105" s="65"/>
      <c r="R105" s="44"/>
      <c r="S105" s="44"/>
      <c r="T105" s="44"/>
      <c r="U105" s="44"/>
      <c r="V105"/>
      <c r="W105"/>
      <c r="X105"/>
      <c r="Y105"/>
      <c r="Z105"/>
      <c r="AA105"/>
      <c r="AB105"/>
      <c r="AC105"/>
      <c r="AD105"/>
      <c r="AE105" s="705"/>
      <c r="AI105"/>
      <c r="AJ105"/>
      <c r="AK105" s="162"/>
      <c r="AL105" s="162"/>
      <c r="AM105"/>
      <c r="AN105"/>
      <c r="AO105" s="663" t="s">
        <v>508</v>
      </c>
      <c r="AP105" s="664">
        <v>2</v>
      </c>
      <c r="AQ105" s="74">
        <f>AVERAGE(AR105:AW105)</f>
        <v>1.86</v>
      </c>
      <c r="AR105" s="85">
        <v>3.7</v>
      </c>
      <c r="AS105" s="85">
        <v>0.02</v>
      </c>
      <c r="AT105" s="85"/>
      <c r="AU105" s="549"/>
      <c r="AV105" s="85"/>
      <c r="AW105" s="85"/>
      <c r="AX105" s="85"/>
      <c r="AY105" s="549"/>
      <c r="AZ105" s="888"/>
      <c r="BA105" s="85"/>
      <c r="BB105" s="935"/>
      <c r="BC105" s="883"/>
      <c r="BD105" s="705"/>
      <c r="BE105" s="44"/>
      <c r="BF105" s="705"/>
      <c r="BH105" s="44"/>
      <c r="BI105" s="705"/>
      <c r="BJ105" s="44"/>
      <c r="BK105" s="44"/>
      <c r="BL105" s="44"/>
      <c r="BM105" s="44"/>
      <c r="BN105" s="44"/>
      <c r="BO105" s="44"/>
      <c r="BP105" s="44"/>
      <c r="BQ105" s="44"/>
      <c r="BR105" s="44"/>
      <c r="BS105" s="705"/>
      <c r="BT105"/>
      <c r="BU105"/>
      <c r="CE105" s="44"/>
      <c r="CF105" s="44"/>
      <c r="CG105" s="44"/>
      <c r="CH105" s="44"/>
      <c r="CI105" s="44"/>
      <c r="CJ105" s="44"/>
      <c r="CK105" s="52"/>
      <c r="CL105" s="52"/>
      <c r="CM105" s="52"/>
      <c r="CN105" s="52"/>
      <c r="CO105" s="705"/>
      <c r="CP105" s="705"/>
      <c r="CQ105" s="52"/>
      <c r="CR105" s="52"/>
      <c r="CS105" s="44"/>
      <c r="CT105" s="44"/>
      <c r="CU105" s="44"/>
      <c r="CV105" s="44"/>
      <c r="CW105" s="44"/>
      <c r="CX105" s="44"/>
      <c r="CZ105" s="44"/>
      <c r="DA105" s="44"/>
      <c r="DB105" s="44"/>
      <c r="DC105" s="44"/>
      <c r="DD105" s="44"/>
      <c r="DE105" s="44"/>
      <c r="DF105" s="44"/>
      <c r="DG105" s="44"/>
      <c r="DH105" s="44"/>
      <c r="DI105" s="44"/>
      <c r="DJ105" s="44"/>
      <c r="DK105" s="44"/>
      <c r="DL105" s="44"/>
      <c r="DM105" s="44"/>
      <c r="DN105" s="44"/>
      <c r="DO105" s="44"/>
      <c r="DP105" s="44"/>
      <c r="DQ105" s="44"/>
      <c r="DR105" s="44"/>
      <c r="DS105" s="44"/>
      <c r="DT105" s="44"/>
      <c r="DU105" s="44"/>
      <c r="DV105" s="44"/>
      <c r="DW105" s="44"/>
      <c r="DX105" s="44"/>
      <c r="DY105" s="44"/>
      <c r="DZ105" s="44"/>
      <c r="EA105" s="44"/>
      <c r="EB105" s="44"/>
      <c r="EC105" s="44"/>
      <c r="ED105" s="44"/>
      <c r="EE105" s="44"/>
      <c r="EF105" s="44"/>
      <c r="EG105" s="44"/>
      <c r="EH105" s="44"/>
      <c r="EI105" s="44"/>
      <c r="EJ105" s="44"/>
      <c r="EK105" s="44"/>
      <c r="EL105" s="44"/>
      <c r="EM105" s="44"/>
      <c r="EN105" s="44"/>
      <c r="EO105" s="44"/>
      <c r="EP105" s="44"/>
      <c r="EQ105" s="44"/>
      <c r="ER105" s="44"/>
      <c r="ES105" s="44"/>
      <c r="ET105" s="44"/>
      <c r="EU105" s="44"/>
      <c r="EV105" s="44"/>
      <c r="EW105" s="44"/>
      <c r="EX105" s="44"/>
      <c r="EY105" s="44"/>
      <c r="EZ105" s="44"/>
      <c r="FA105" s="44"/>
      <c r="FB105" s="44"/>
      <c r="FC105" s="44"/>
      <c r="FD105" s="44"/>
      <c r="FE105" s="44"/>
      <c r="FF105" s="44"/>
      <c r="FG105" s="44"/>
      <c r="FH105" s="44"/>
      <c r="FI105" s="44"/>
      <c r="FJ105" s="44"/>
      <c r="FK105" s="44"/>
      <c r="FL105" s="44"/>
      <c r="FM105" s="44"/>
      <c r="FN105" s="44"/>
      <c r="FO105" s="44"/>
      <c r="FP105" s="44"/>
      <c r="FQ105" s="44"/>
      <c r="FR105" s="44"/>
      <c r="FS105" s="44"/>
      <c r="FT105" s="44"/>
      <c r="FU105" s="44"/>
      <c r="FV105" s="44"/>
      <c r="FW105" s="44"/>
      <c r="FX105" s="44"/>
      <c r="FY105" s="44"/>
      <c r="FZ105" s="44"/>
      <c r="GA105" s="44"/>
      <c r="GB105" s="44"/>
      <c r="GC105" s="44"/>
      <c r="GD105" s="44"/>
      <c r="GE105" s="44"/>
      <c r="GF105" s="44"/>
    </row>
    <row r="106" spans="1:188" s="724" customFormat="1" ht="15" customHeight="1">
      <c r="A106" s="65"/>
      <c r="B106" s="65"/>
      <c r="C106" s="65"/>
      <c r="D106" s="65"/>
      <c r="E106" s="65"/>
      <c r="F106" s="81"/>
      <c r="G106"/>
      <c r="H106" s="65"/>
      <c r="I106" s="663" t="s">
        <v>657</v>
      </c>
      <c r="J106" s="664">
        <v>2</v>
      </c>
      <c r="K106" s="65"/>
      <c r="L106"/>
      <c r="M106" s="65"/>
      <c r="N106" s="65"/>
      <c r="O106" s="65"/>
      <c r="P106" s="65"/>
      <c r="Q106" s="65"/>
      <c r="R106" s="44"/>
      <c r="S106" s="44"/>
      <c r="T106" s="44"/>
      <c r="U106" s="44"/>
      <c r="V106" s="44"/>
      <c r="W106" s="44"/>
      <c r="X106" s="44"/>
      <c r="Y106" s="44"/>
      <c r="Z106" s="44"/>
      <c r="AA106"/>
      <c r="AB106"/>
      <c r="AC106"/>
      <c r="AD106"/>
      <c r="AE106" s="705"/>
      <c r="AI106" s="44"/>
      <c r="AJ106" s="44"/>
      <c r="AK106" s="162"/>
      <c r="AL106" s="162"/>
      <c r="AM106"/>
      <c r="AN106"/>
      <c r="AO106" s="663" t="s">
        <v>657</v>
      </c>
      <c r="AP106" s="664">
        <v>2</v>
      </c>
      <c r="AQ106" s="74">
        <f>AVERAGE(AR106:AW106)</f>
        <v>7.1999999999999998E-3</v>
      </c>
      <c r="AR106" s="85">
        <v>1.4E-2</v>
      </c>
      <c r="AS106" s="85">
        <v>4.0000000000000002E-4</v>
      </c>
      <c r="AT106" s="85"/>
      <c r="AU106" s="552"/>
      <c r="AV106" s="85"/>
      <c r="AW106" s="85"/>
      <c r="AX106" s="85"/>
      <c r="AY106" s="552"/>
      <c r="AZ106" s="888"/>
      <c r="BA106" s="85"/>
      <c r="BB106" s="935"/>
      <c r="BC106" s="883"/>
      <c r="BD106"/>
      <c r="BE106" s="44"/>
      <c r="BF106"/>
      <c r="BH106" s="44"/>
      <c r="BI106" s="705"/>
      <c r="BJ106" s="44"/>
      <c r="BK106" s="44"/>
      <c r="BL106" s="44"/>
      <c r="BM106" s="44"/>
      <c r="BN106" s="44"/>
      <c r="BO106" s="44"/>
      <c r="BP106" s="44"/>
      <c r="BQ106" s="44"/>
      <c r="BR106" s="44"/>
      <c r="BS106" s="705"/>
      <c r="BT106"/>
      <c r="BU106" s="44"/>
      <c r="CE106" s="44"/>
      <c r="CF106" s="44"/>
      <c r="CG106" s="44"/>
      <c r="CH106" s="44"/>
      <c r="CI106" s="44"/>
      <c r="CJ106" s="44"/>
      <c r="CK106" s="52"/>
      <c r="CL106" s="52"/>
      <c r="CM106" s="52"/>
      <c r="CN106" s="52"/>
      <c r="CO106" s="705"/>
      <c r="CP106" s="705"/>
      <c r="CQ106" s="52"/>
      <c r="CR106" s="52"/>
      <c r="CS106" s="44"/>
      <c r="CT106" s="44"/>
      <c r="CU106" s="44"/>
      <c r="CV106" s="44"/>
      <c r="CW106" s="44"/>
      <c r="CX106" s="44"/>
      <c r="CZ106" s="44"/>
      <c r="DA106" s="44"/>
      <c r="DB106" s="44"/>
      <c r="DC106" s="44"/>
      <c r="DD106" s="44"/>
      <c r="DE106" s="44"/>
      <c r="DF106" s="44"/>
      <c r="DG106" s="44"/>
      <c r="DH106" s="44"/>
      <c r="DI106" s="44"/>
      <c r="DJ106" s="44"/>
      <c r="DK106" s="44"/>
      <c r="DL106" s="44"/>
      <c r="DM106" s="44"/>
      <c r="DN106" s="44"/>
      <c r="DO106" s="44"/>
      <c r="DP106" s="44"/>
      <c r="DQ106" s="44"/>
      <c r="DR106" s="44"/>
      <c r="DS106" s="44"/>
      <c r="DT106" s="44"/>
      <c r="DU106" s="44"/>
      <c r="DV106" s="44"/>
      <c r="DW106" s="44"/>
      <c r="DX106" s="44"/>
      <c r="DY106" s="44"/>
      <c r="DZ106" s="44"/>
      <c r="EA106" s="44"/>
      <c r="EB106" s="44"/>
      <c r="EC106" s="44"/>
      <c r="ED106" s="44"/>
      <c r="EE106" s="44"/>
      <c r="EF106" s="44"/>
      <c r="EG106" s="44"/>
      <c r="EH106" s="44"/>
      <c r="EI106" s="44"/>
      <c r="EJ106" s="44"/>
      <c r="EK106" s="44"/>
      <c r="EL106" s="44"/>
      <c r="EM106" s="44"/>
      <c r="EN106" s="44"/>
      <c r="EO106" s="44"/>
      <c r="EP106" s="44"/>
      <c r="EQ106" s="44"/>
      <c r="ER106" s="44"/>
      <c r="ES106" s="44"/>
      <c r="ET106" s="44"/>
      <c r="EU106" s="44"/>
      <c r="EV106" s="44"/>
      <c r="EW106" s="44"/>
      <c r="EX106" s="44"/>
      <c r="EY106" s="44"/>
      <c r="EZ106" s="44"/>
      <c r="FA106" s="44"/>
      <c r="FB106" s="44"/>
      <c r="FC106" s="44"/>
      <c r="FD106" s="44"/>
      <c r="FE106" s="44"/>
      <c r="FF106" s="44"/>
      <c r="FG106" s="44"/>
      <c r="FH106" s="44"/>
      <c r="FI106" s="44"/>
      <c r="FJ106" s="44"/>
      <c r="FK106" s="44"/>
      <c r="FL106" s="44"/>
      <c r="FM106" s="44"/>
      <c r="FN106" s="44"/>
      <c r="FO106" s="44"/>
      <c r="FP106" s="44"/>
      <c r="FQ106" s="44"/>
      <c r="FR106" s="44"/>
      <c r="FS106" s="44"/>
      <c r="FT106" s="44"/>
      <c r="FU106" s="44"/>
      <c r="FV106" s="44"/>
      <c r="FW106" s="44"/>
      <c r="FX106" s="44"/>
      <c r="FY106" s="44"/>
      <c r="FZ106" s="44"/>
      <c r="GA106" s="44"/>
      <c r="GB106" s="44"/>
      <c r="GC106" s="44"/>
      <c r="GD106" s="44"/>
      <c r="GE106" s="44"/>
      <c r="GF106" s="44"/>
    </row>
    <row r="107" spans="1:188" s="724" customFormat="1" ht="15" customHeight="1">
      <c r="A107" s="65"/>
      <c r="B107" s="65"/>
      <c r="C107" s="65"/>
      <c r="D107" s="65"/>
      <c r="E107" s="65"/>
      <c r="F107" s="81"/>
      <c r="G107"/>
      <c r="H107" s="65"/>
      <c r="I107" s="663" t="s">
        <v>527</v>
      </c>
      <c r="J107" s="664">
        <v>1</v>
      </c>
      <c r="K107"/>
      <c r="L107"/>
      <c r="M107" s="65"/>
      <c r="N107" s="65"/>
      <c r="O107" s="65"/>
      <c r="P107" s="65"/>
      <c r="Q107" s="65"/>
      <c r="R107" s="44"/>
      <c r="S107" s="44"/>
      <c r="T107" s="44"/>
      <c r="U107" s="44"/>
      <c r="V107" s="44"/>
      <c r="W107" s="44"/>
      <c r="X107" s="44"/>
      <c r="Y107" s="44"/>
      <c r="Z107" s="44"/>
      <c r="AA107" s="44"/>
      <c r="AB107" s="44"/>
      <c r="AC107" s="44"/>
      <c r="AD107"/>
      <c r="AE107" s="705"/>
      <c r="AI107" s="44"/>
      <c r="AJ107" s="44"/>
      <c r="AK107" s="162"/>
      <c r="AL107" s="162"/>
      <c r="AM107"/>
      <c r="AN107"/>
      <c r="AO107" s="663" t="s">
        <v>527</v>
      </c>
      <c r="AP107" s="664">
        <v>1</v>
      </c>
      <c r="AQ107" s="74">
        <f>AVERAGE(AR107:BB107)</f>
        <v>1.6E-2</v>
      </c>
      <c r="AR107" s="85">
        <v>1.6E-2</v>
      </c>
      <c r="AS107" s="86"/>
      <c r="AT107" s="86"/>
      <c r="AU107" s="554"/>
      <c r="AV107" s="71"/>
      <c r="AW107" s="86"/>
      <c r="AX107" s="86"/>
      <c r="AY107" s="554"/>
      <c r="AZ107" s="885"/>
      <c r="BA107" s="86"/>
      <c r="BB107" s="936"/>
      <c r="BC107" s="883"/>
      <c r="BD107"/>
      <c r="BE107" s="44"/>
      <c r="BF107"/>
      <c r="BH107" s="44"/>
      <c r="BI107" s="705"/>
      <c r="BJ107" s="44"/>
      <c r="BK107" s="44"/>
      <c r="BL107" s="44"/>
      <c r="BM107" s="44"/>
      <c r="BN107" s="44"/>
      <c r="BO107" s="44"/>
      <c r="BP107" s="44"/>
      <c r="BQ107" s="44"/>
      <c r="BR107" s="44"/>
      <c r="BS107" s="705"/>
      <c r="BT107" s="44"/>
      <c r="BU107" s="44"/>
      <c r="CE107" s="44"/>
      <c r="CF107" s="44"/>
      <c r="CG107" s="44"/>
      <c r="CH107" s="44"/>
      <c r="CI107" s="44"/>
      <c r="CJ107" s="44"/>
      <c r="CK107" s="52"/>
      <c r="CL107" s="52"/>
      <c r="CM107" s="52"/>
      <c r="CN107" s="52"/>
      <c r="CO107" s="705"/>
      <c r="CP107" s="705"/>
      <c r="CQ107" s="52"/>
      <c r="CR107" s="52"/>
      <c r="CS107" s="44"/>
      <c r="CT107" s="44"/>
      <c r="CU107" s="44"/>
      <c r="CV107" s="44"/>
      <c r="CW107" s="44"/>
      <c r="CX107" s="44"/>
      <c r="CZ107" s="44"/>
      <c r="DA107" s="44"/>
      <c r="DB107" s="44"/>
      <c r="DC107" s="44"/>
      <c r="DD107" s="44"/>
      <c r="DE107" s="44"/>
      <c r="DF107" s="44"/>
      <c r="DG107" s="44"/>
      <c r="DH107" s="44"/>
      <c r="DI107" s="44"/>
      <c r="DJ107" s="44"/>
      <c r="DK107" s="44"/>
      <c r="DL107" s="44"/>
      <c r="DM107" s="44"/>
      <c r="DN107" s="44"/>
      <c r="DO107" s="44"/>
      <c r="DP107" s="44"/>
      <c r="DQ107" s="44"/>
      <c r="DR107" s="44"/>
      <c r="DS107" s="44"/>
      <c r="DT107" s="44"/>
      <c r="DU107" s="44"/>
      <c r="DV107" s="44"/>
      <c r="DW107" s="44"/>
      <c r="DX107" s="44"/>
      <c r="DY107" s="44"/>
      <c r="DZ107" s="44"/>
      <c r="EA107" s="44"/>
      <c r="EB107" s="44"/>
      <c r="EC107" s="44"/>
      <c r="ED107" s="44"/>
      <c r="EE107" s="44"/>
      <c r="EF107" s="44"/>
      <c r="EG107" s="44"/>
      <c r="EH107" s="44"/>
      <c r="EI107" s="44"/>
      <c r="EJ107" s="44"/>
      <c r="EK107" s="44"/>
      <c r="EL107" s="44"/>
      <c r="EM107" s="44"/>
      <c r="EN107" s="44"/>
      <c r="EO107" s="44"/>
      <c r="EP107" s="44"/>
      <c r="EQ107" s="44"/>
      <c r="ER107" s="44"/>
      <c r="ES107" s="44"/>
      <c r="ET107" s="44"/>
      <c r="EU107" s="44"/>
      <c r="EV107" s="44"/>
      <c r="EW107" s="44"/>
      <c r="EX107" s="44"/>
      <c r="EY107" s="44"/>
      <c r="EZ107" s="44"/>
      <c r="FA107" s="44"/>
      <c r="FB107" s="44"/>
      <c r="FC107" s="44"/>
      <c r="FD107" s="44"/>
      <c r="FE107" s="44"/>
      <c r="FF107" s="44"/>
      <c r="FG107" s="44"/>
      <c r="FH107" s="44"/>
      <c r="FI107" s="44"/>
      <c r="FJ107" s="44"/>
      <c r="FK107" s="44"/>
      <c r="FL107" s="44"/>
      <c r="FM107" s="44"/>
      <c r="FN107" s="44"/>
      <c r="FO107" s="44"/>
      <c r="FP107" s="44"/>
      <c r="FQ107" s="44"/>
      <c r="FR107" s="44"/>
      <c r="FS107" s="44"/>
      <c r="FT107" s="44"/>
      <c r="FU107" s="44"/>
      <c r="FV107" s="44"/>
      <c r="FW107" s="44"/>
      <c r="FX107" s="44"/>
      <c r="FY107" s="44"/>
      <c r="FZ107" s="44"/>
      <c r="GA107" s="44"/>
      <c r="GB107" s="44"/>
      <c r="GC107" s="44"/>
      <c r="GD107" s="44"/>
      <c r="GE107" s="44"/>
      <c r="GF107" s="44"/>
    </row>
    <row r="108" spans="1:188" s="724" customFormat="1" ht="15" customHeight="1">
      <c r="A108" s="65"/>
      <c r="B108" s="65"/>
      <c r="C108" s="65"/>
      <c r="D108" s="65"/>
      <c r="E108" s="65"/>
      <c r="F108" s="81"/>
      <c r="G108"/>
      <c r="H108" s="65"/>
      <c r="I108" s="663" t="s">
        <v>484</v>
      </c>
      <c r="J108" s="664">
        <v>1</v>
      </c>
      <c r="K108"/>
      <c r="L108"/>
      <c r="M108" s="65"/>
      <c r="N108" s="65"/>
      <c r="O108" s="65"/>
      <c r="P108" s="65"/>
      <c r="Q108" s="65"/>
      <c r="R108" s="65"/>
      <c r="S108" s="44"/>
      <c r="T108" s="44"/>
      <c r="U108" s="44"/>
      <c r="V108" s="44"/>
      <c r="W108" s="44"/>
      <c r="X108" s="44"/>
      <c r="Y108" s="44"/>
      <c r="Z108" s="44"/>
      <c r="AA108" s="44"/>
      <c r="AB108" s="44"/>
      <c r="AC108" s="44"/>
      <c r="AD108" s="44"/>
      <c r="AE108" s="705"/>
      <c r="AF108"/>
      <c r="AG108" s="44"/>
      <c r="AH108" s="44"/>
      <c r="AI108" s="44"/>
      <c r="AJ108" s="44"/>
      <c r="AK108" s="162"/>
      <c r="AL108" s="162"/>
      <c r="AM108" s="44"/>
      <c r="AN108" s="44"/>
      <c r="AO108" s="663" t="s">
        <v>484</v>
      </c>
      <c r="AP108" s="664">
        <v>1</v>
      </c>
      <c r="AQ108" s="74">
        <f>AVERAGE(AR108:AW108)</f>
        <v>5.0000000000000001E-3</v>
      </c>
      <c r="AR108" s="85">
        <v>5.0000000000000001E-3</v>
      </c>
      <c r="AS108" s="85"/>
      <c r="AT108" s="85"/>
      <c r="AU108" s="556"/>
      <c r="AV108" s="85"/>
      <c r="AW108" s="85"/>
      <c r="AX108" s="85"/>
      <c r="AY108" s="556"/>
      <c r="AZ108" s="888"/>
      <c r="BA108" s="85"/>
      <c r="BB108" s="935"/>
      <c r="BC108" s="883"/>
      <c r="BD108"/>
      <c r="BE108" s="44"/>
      <c r="BF108"/>
      <c r="BH108" s="44"/>
      <c r="BI108" s="705"/>
      <c r="BJ108" s="44"/>
      <c r="BK108" s="44"/>
      <c r="BL108" s="44"/>
      <c r="BM108" s="44"/>
      <c r="BN108" s="44"/>
      <c r="BO108" s="44"/>
      <c r="BP108" s="44"/>
      <c r="BQ108" s="44"/>
      <c r="BR108" s="44"/>
      <c r="BS108" s="705"/>
      <c r="BT108" s="44"/>
      <c r="BU108" s="44"/>
      <c r="CE108" s="44"/>
      <c r="CF108" s="44"/>
      <c r="CG108" s="44"/>
      <c r="CH108" s="44"/>
      <c r="CI108" s="44"/>
      <c r="CJ108" s="44"/>
      <c r="CK108" s="52"/>
      <c r="CL108" s="52"/>
      <c r="CM108" s="52"/>
      <c r="CN108" s="52"/>
      <c r="CO108" s="705"/>
      <c r="CP108" s="705"/>
      <c r="CQ108" s="52"/>
      <c r="CR108" s="52"/>
      <c r="CS108" s="44"/>
      <c r="CT108" s="44"/>
      <c r="CU108" s="44"/>
      <c r="CV108" s="44"/>
      <c r="CW108" s="44"/>
      <c r="CX108" s="44"/>
      <c r="CZ108" s="44"/>
      <c r="DA108" s="44"/>
      <c r="DB108" s="44"/>
      <c r="DC108" s="44"/>
      <c r="DD108" s="44"/>
      <c r="DE108" s="44"/>
      <c r="DF108" s="44"/>
      <c r="DG108" s="44"/>
      <c r="DH108" s="44"/>
      <c r="DI108" s="44"/>
      <c r="DJ108" s="44"/>
      <c r="DK108" s="44"/>
      <c r="DL108" s="44"/>
      <c r="DM108" s="44"/>
      <c r="DN108" s="44"/>
      <c r="DO108" s="44"/>
      <c r="DP108" s="44"/>
      <c r="DQ108" s="44"/>
      <c r="DR108" s="44"/>
      <c r="DS108" s="44"/>
      <c r="DT108" s="44"/>
      <c r="DU108" s="44"/>
      <c r="DV108" s="44"/>
      <c r="DW108" s="44"/>
      <c r="DX108" s="44"/>
      <c r="DY108" s="44"/>
      <c r="DZ108" s="44"/>
      <c r="EA108" s="44"/>
      <c r="EB108" s="44"/>
      <c r="EC108" s="44"/>
      <c r="ED108" s="44"/>
      <c r="EE108" s="44"/>
      <c r="EF108" s="44"/>
      <c r="EG108" s="44"/>
      <c r="EH108" s="44"/>
      <c r="EI108" s="44"/>
      <c r="EJ108" s="44"/>
      <c r="EK108" s="44"/>
      <c r="EL108" s="44"/>
      <c r="EM108" s="44"/>
      <c r="EN108" s="44"/>
      <c r="EO108" s="44"/>
      <c r="EP108" s="44"/>
      <c r="EQ108" s="44"/>
      <c r="ER108" s="44"/>
      <c r="ES108" s="44"/>
      <c r="ET108" s="44"/>
      <c r="EU108" s="44"/>
      <c r="EV108" s="44"/>
      <c r="EW108" s="44"/>
      <c r="EX108" s="44"/>
      <c r="EY108" s="44"/>
      <c r="EZ108" s="44"/>
      <c r="FA108" s="44"/>
      <c r="FB108" s="44"/>
      <c r="FC108" s="44"/>
      <c r="FD108" s="44"/>
      <c r="FE108" s="44"/>
      <c r="FF108" s="44"/>
      <c r="FG108" s="44"/>
      <c r="FH108" s="44"/>
      <c r="FI108" s="44"/>
      <c r="FJ108" s="44"/>
      <c r="FK108" s="44"/>
      <c r="FL108" s="44"/>
      <c r="FM108" s="44"/>
      <c r="FN108" s="44"/>
      <c r="FO108" s="44"/>
      <c r="FP108" s="44"/>
      <c r="FQ108" s="44"/>
      <c r="FR108" s="44"/>
      <c r="FS108" s="44"/>
      <c r="FT108" s="44"/>
      <c r="FU108" s="44"/>
      <c r="FV108" s="44"/>
      <c r="FW108" s="44"/>
      <c r="FX108" s="44"/>
      <c r="FY108" s="44"/>
      <c r="FZ108" s="44"/>
      <c r="GA108" s="44"/>
      <c r="GB108" s="44"/>
      <c r="GC108" s="44"/>
      <c r="GD108" s="44"/>
      <c r="GE108" s="44"/>
      <c r="GF108" s="44"/>
    </row>
    <row r="109" spans="1:188" s="724" customFormat="1" ht="15" customHeight="1">
      <c r="A109" s="65"/>
      <c r="B109" s="65"/>
      <c r="C109" s="65"/>
      <c r="D109" s="65"/>
      <c r="E109" s="65"/>
      <c r="F109" s="81"/>
      <c r="G109"/>
      <c r="H109" s="65"/>
      <c r="I109" s="663" t="s">
        <v>487</v>
      </c>
      <c r="J109" s="664">
        <v>1</v>
      </c>
      <c r="K109"/>
      <c r="L109"/>
      <c r="M109" s="65"/>
      <c r="N109" s="65"/>
      <c r="O109" s="65"/>
      <c r="P109" s="65"/>
      <c r="Q109" s="65"/>
      <c r="R109" s="65"/>
      <c r="S109" s="44"/>
      <c r="T109" s="44"/>
      <c r="U109" s="44"/>
      <c r="V109" s="44"/>
      <c r="W109" s="44"/>
      <c r="X109" s="44"/>
      <c r="Y109" s="44"/>
      <c r="Z109" s="44"/>
      <c r="AA109" s="44"/>
      <c r="AB109" s="44"/>
      <c r="AC109" s="44"/>
      <c r="AD109" s="44"/>
      <c r="AE109"/>
      <c r="AF109"/>
      <c r="AG109" s="44"/>
      <c r="AH109" s="44"/>
      <c r="AI109" s="44"/>
      <c r="AJ109" s="44"/>
      <c r="AK109" s="162"/>
      <c r="AL109" s="162"/>
      <c r="AM109" s="44"/>
      <c r="AN109" s="44"/>
      <c r="AO109" s="663" t="s">
        <v>487</v>
      </c>
      <c r="AP109" s="664">
        <v>1</v>
      </c>
      <c r="AQ109" s="74">
        <f>AVERAGE(AR109:AW109)</f>
        <v>2</v>
      </c>
      <c r="AR109" s="85">
        <v>2</v>
      </c>
      <c r="AS109" s="85"/>
      <c r="AT109" s="85"/>
      <c r="AU109" s="556"/>
      <c r="AV109" s="85"/>
      <c r="AW109" s="85"/>
      <c r="AX109" s="85"/>
      <c r="AY109" s="556"/>
      <c r="AZ109" s="888"/>
      <c r="BA109" s="85"/>
      <c r="BB109" s="935"/>
      <c r="BC109" s="81"/>
      <c r="BD109" s="44"/>
      <c r="BE109" s="44"/>
      <c r="BF109" s="44"/>
      <c r="BH109" s="44"/>
      <c r="BI109" s="705"/>
      <c r="BJ109" s="44"/>
      <c r="BK109" s="44"/>
      <c r="BL109" s="44"/>
      <c r="BM109" s="44"/>
      <c r="BN109" s="44"/>
      <c r="BO109" s="44"/>
      <c r="BP109" s="44"/>
      <c r="BQ109" s="44"/>
      <c r="BR109" s="44"/>
      <c r="BS109" s="705"/>
      <c r="BT109" s="44"/>
      <c r="BU109" s="44"/>
      <c r="CE109" s="44"/>
      <c r="CF109" s="44"/>
      <c r="CG109" s="44"/>
      <c r="CH109" s="44"/>
      <c r="CI109" s="44"/>
      <c r="CJ109" s="44"/>
      <c r="CK109" s="52"/>
      <c r="CL109" s="52"/>
      <c r="CM109" s="52"/>
      <c r="CN109" s="52"/>
      <c r="CO109" s="705"/>
      <c r="CP109" s="705"/>
      <c r="CQ109" s="52"/>
      <c r="CR109" s="52"/>
      <c r="CS109" s="44"/>
      <c r="CT109" s="44"/>
      <c r="CU109" s="44"/>
      <c r="CV109" s="44"/>
      <c r="CW109" s="44"/>
      <c r="CX109" s="44"/>
      <c r="CZ109" s="44"/>
      <c r="DA109" s="44"/>
      <c r="DB109" s="44"/>
      <c r="DC109" s="44"/>
      <c r="DD109" s="44"/>
      <c r="DE109" s="44"/>
      <c r="DF109" s="44"/>
      <c r="DG109" s="44"/>
      <c r="DH109" s="44"/>
      <c r="DI109" s="44"/>
      <c r="DJ109" s="44"/>
      <c r="DK109" s="44"/>
      <c r="DL109" s="44"/>
      <c r="DM109" s="44"/>
      <c r="DN109" s="44"/>
      <c r="DO109" s="44"/>
      <c r="DP109" s="44"/>
      <c r="DQ109" s="44"/>
      <c r="DR109" s="44"/>
      <c r="DS109" s="44"/>
      <c r="DT109" s="44"/>
      <c r="DU109" s="44"/>
      <c r="DV109" s="44"/>
      <c r="DW109" s="44"/>
      <c r="DX109" s="44"/>
      <c r="DY109" s="44"/>
      <c r="DZ109" s="44"/>
      <c r="EA109" s="44"/>
      <c r="EB109" s="44"/>
      <c r="EC109" s="44"/>
      <c r="ED109" s="44"/>
      <c r="EE109" s="44"/>
      <c r="EF109" s="44"/>
      <c r="EG109" s="44"/>
      <c r="EH109" s="44"/>
      <c r="EI109" s="44"/>
      <c r="EJ109" s="44"/>
      <c r="EK109" s="44"/>
      <c r="EL109" s="44"/>
      <c r="EM109" s="44"/>
      <c r="EN109" s="44"/>
      <c r="EO109" s="44"/>
      <c r="EP109" s="44"/>
      <c r="EQ109" s="44"/>
      <c r="ER109" s="44"/>
      <c r="ES109" s="44"/>
      <c r="ET109" s="44"/>
      <c r="EU109" s="44"/>
      <c r="EV109" s="44"/>
      <c r="EW109" s="44"/>
      <c r="EX109" s="44"/>
      <c r="EY109" s="44"/>
      <c r="EZ109" s="44"/>
      <c r="FA109" s="44"/>
      <c r="FB109" s="44"/>
      <c r="FC109" s="44"/>
      <c r="FD109" s="44"/>
      <c r="FE109" s="44"/>
      <c r="FF109" s="44"/>
      <c r="FG109" s="44"/>
      <c r="FH109" s="44"/>
      <c r="FI109" s="44"/>
      <c r="FJ109" s="44"/>
      <c r="FK109" s="44"/>
      <c r="FL109" s="44"/>
      <c r="FM109" s="44"/>
      <c r="FN109" s="44"/>
      <c r="FO109" s="44"/>
      <c r="FP109" s="44"/>
      <c r="FQ109" s="44"/>
      <c r="FR109" s="44"/>
      <c r="FS109" s="44"/>
      <c r="FT109" s="44"/>
      <c r="FU109" s="44"/>
      <c r="FV109" s="44"/>
      <c r="FW109" s="44"/>
      <c r="FX109" s="44"/>
      <c r="FY109" s="44"/>
      <c r="FZ109" s="44"/>
      <c r="GA109" s="44"/>
      <c r="GB109" s="44"/>
      <c r="GC109" s="44"/>
      <c r="GD109" s="44"/>
      <c r="GE109" s="44"/>
      <c r="GF109" s="44"/>
    </row>
    <row r="110" spans="1:188" s="724" customFormat="1" ht="15" customHeight="1">
      <c r="A110" s="65"/>
      <c r="B110" s="65"/>
      <c r="C110" s="65"/>
      <c r="D110" s="65"/>
      <c r="E110" s="65"/>
      <c r="F110" s="81"/>
      <c r="G110"/>
      <c r="H110"/>
      <c r="I110" s="663" t="s">
        <v>481</v>
      </c>
      <c r="J110" s="664">
        <v>1</v>
      </c>
      <c r="K110"/>
      <c r="L110"/>
      <c r="M110" s="65"/>
      <c r="N110" s="65"/>
      <c r="O110" s="65"/>
      <c r="P110" s="65"/>
      <c r="Q110" s="65"/>
      <c r="R110" s="65"/>
      <c r="S110" s="44"/>
      <c r="T110" s="44"/>
      <c r="U110" s="44"/>
      <c r="V110" s="44"/>
      <c r="W110" s="44"/>
      <c r="X110" s="44"/>
      <c r="Y110" s="44"/>
      <c r="Z110" s="44"/>
      <c r="AA110" s="44"/>
      <c r="AB110" s="44"/>
      <c r="AC110" s="44"/>
      <c r="AD110" s="44"/>
      <c r="AE110"/>
      <c r="AF110" s="44"/>
      <c r="AG110" s="44"/>
      <c r="AH110" s="44"/>
      <c r="AI110" s="44"/>
      <c r="AJ110" s="44"/>
      <c r="AK110" s="162"/>
      <c r="AL110" s="162"/>
      <c r="AM110" s="44"/>
      <c r="AN110" s="44"/>
      <c r="AO110" s="663" t="s">
        <v>481</v>
      </c>
      <c r="AP110" s="664">
        <v>1</v>
      </c>
      <c r="AQ110" s="74">
        <f>AVERAGE(AR110:AW110)</f>
        <v>1</v>
      </c>
      <c r="AR110" s="85">
        <v>1</v>
      </c>
      <c r="AS110" s="85"/>
      <c r="AT110" s="85"/>
      <c r="AU110" s="556"/>
      <c r="AV110" s="85"/>
      <c r="AW110" s="85"/>
      <c r="AX110" s="85"/>
      <c r="AY110" s="556"/>
      <c r="AZ110" s="888"/>
      <c r="BA110" s="85"/>
      <c r="BB110" s="935"/>
      <c r="BC110" s="81"/>
      <c r="BD110" s="44"/>
      <c r="BE110" s="44"/>
      <c r="BF110" s="44"/>
      <c r="BH110" s="44"/>
      <c r="BI110"/>
      <c r="BQ110" s="44"/>
      <c r="BR110" s="44"/>
      <c r="BS110" s="705"/>
      <c r="BT110" s="44"/>
      <c r="BU110" s="44"/>
      <c r="CE110" s="44"/>
      <c r="CF110" s="44"/>
      <c r="CG110" s="44"/>
      <c r="CH110" s="44"/>
      <c r="CI110" s="44"/>
      <c r="CJ110" s="44"/>
      <c r="CK110" s="52"/>
      <c r="CL110" s="52"/>
      <c r="CM110" s="52"/>
      <c r="CN110" s="52"/>
      <c r="CO110" s="705"/>
      <c r="CP110" s="705"/>
      <c r="CZ110" s="44"/>
      <c r="DA110" s="44"/>
      <c r="DB110" s="44"/>
      <c r="DC110" s="44"/>
      <c r="DD110" s="44"/>
      <c r="DE110" s="44"/>
      <c r="DF110" s="44"/>
      <c r="DG110" s="44"/>
      <c r="DH110" s="44"/>
      <c r="DI110" s="44"/>
      <c r="DJ110" s="44"/>
      <c r="DK110" s="44"/>
      <c r="DL110" s="44"/>
      <c r="DM110" s="44"/>
      <c r="DN110" s="44"/>
      <c r="DO110" s="44"/>
      <c r="DP110" s="44"/>
      <c r="DQ110" s="44"/>
      <c r="DR110" s="44"/>
      <c r="DS110" s="44"/>
      <c r="DT110" s="44"/>
      <c r="DU110" s="44"/>
      <c r="DV110" s="44"/>
      <c r="DW110" s="44"/>
      <c r="DX110" s="44"/>
      <c r="DY110" s="44"/>
      <c r="DZ110" s="44"/>
      <c r="EA110" s="44"/>
      <c r="EB110" s="44"/>
      <c r="EC110" s="44"/>
      <c r="ED110" s="44"/>
      <c r="EE110" s="44"/>
      <c r="EF110" s="44"/>
      <c r="EG110" s="44"/>
      <c r="EH110" s="44"/>
      <c r="EI110" s="44"/>
      <c r="EJ110" s="44"/>
      <c r="EK110" s="44"/>
      <c r="EL110" s="44"/>
      <c r="EM110" s="44"/>
      <c r="EN110" s="44"/>
      <c r="EO110" s="44"/>
      <c r="EP110" s="44"/>
      <c r="EQ110" s="44"/>
      <c r="ER110" s="44"/>
      <c r="ES110" s="44"/>
      <c r="ET110" s="44"/>
      <c r="EU110" s="44"/>
      <c r="EV110" s="44"/>
      <c r="EW110" s="44"/>
      <c r="EX110" s="44"/>
      <c r="EY110" s="44"/>
      <c r="EZ110" s="44"/>
      <c r="FA110" s="44"/>
      <c r="FB110" s="44"/>
      <c r="FC110" s="44"/>
      <c r="FD110" s="44"/>
      <c r="FE110" s="44"/>
      <c r="FF110" s="44"/>
      <c r="FG110" s="44"/>
      <c r="FH110" s="44"/>
      <c r="FI110" s="44"/>
      <c r="FJ110" s="44"/>
      <c r="FK110" s="44"/>
      <c r="FL110" s="44"/>
      <c r="FM110" s="44"/>
      <c r="FN110" s="44"/>
      <c r="FO110" s="44"/>
      <c r="FP110" s="44"/>
      <c r="FQ110" s="44"/>
      <c r="FR110" s="44"/>
      <c r="FS110" s="44"/>
      <c r="FT110" s="44"/>
      <c r="FU110" s="44"/>
      <c r="FV110" s="44"/>
      <c r="FW110" s="44"/>
      <c r="FX110" s="44"/>
      <c r="FY110" s="44"/>
      <c r="FZ110" s="44"/>
      <c r="GA110" s="44"/>
      <c r="GB110" s="44"/>
      <c r="GC110" s="44"/>
      <c r="GD110" s="44"/>
      <c r="GE110" s="44"/>
      <c r="GF110" s="44"/>
    </row>
    <row r="111" spans="1:188" s="724" customFormat="1" ht="15" customHeight="1" thickBot="1">
      <c r="A111" s="65"/>
      <c r="B111" s="65"/>
      <c r="C111" s="65"/>
      <c r="D111" s="65"/>
      <c r="E111" s="65"/>
      <c r="F111" s="81"/>
      <c r="G111"/>
      <c r="H111" s="65"/>
      <c r="I111" s="557" t="s">
        <v>444</v>
      </c>
      <c r="J111" s="87">
        <f>SUM(J102:J110)</f>
        <v>37</v>
      </c>
      <c r="K111"/>
      <c r="L111"/>
      <c r="M111" s="65"/>
      <c r="N111" s="65"/>
      <c r="O111" s="65"/>
      <c r="P111" s="65"/>
      <c r="Q111" s="65"/>
      <c r="R111" s="65"/>
      <c r="S111" s="44"/>
      <c r="T111" s="44"/>
      <c r="U111" s="44"/>
      <c r="V111" s="44"/>
      <c r="W111" s="44"/>
      <c r="X111" s="44"/>
      <c r="Y111" s="44"/>
      <c r="Z111" s="44"/>
      <c r="AA111" s="44"/>
      <c r="AB111" s="44"/>
      <c r="AC111" s="44"/>
      <c r="AD111" s="44"/>
      <c r="AE111"/>
      <c r="AF111" s="44"/>
      <c r="AG111" s="44"/>
      <c r="AH111" s="44"/>
      <c r="AI111" s="44"/>
      <c r="AJ111" s="44"/>
      <c r="AK111" s="162"/>
      <c r="AL111" s="162"/>
      <c r="AM111" s="44"/>
      <c r="AN111" s="44"/>
      <c r="AO111" s="557" t="s">
        <v>444</v>
      </c>
      <c r="AP111" s="87">
        <f>SUM(AP102:AP110)</f>
        <v>37</v>
      </c>
      <c r="AV111" s="44"/>
      <c r="AW111" s="44"/>
      <c r="AX111" s="52"/>
      <c r="AY111" s="52"/>
      <c r="AZ111" s="890"/>
      <c r="BA111" s="52"/>
      <c r="BB111" s="937"/>
      <c r="BC111" s="81"/>
      <c r="BD111" s="44"/>
      <c r="BE111" s="44"/>
      <c r="BF111" s="44"/>
      <c r="BH111" s="44"/>
      <c r="BI111"/>
      <c r="BR111" s="44"/>
      <c r="BS111" s="705"/>
      <c r="BT111" s="44"/>
      <c r="BU111" s="44"/>
      <c r="CE111" s="44"/>
      <c r="CF111" s="44"/>
      <c r="CG111" s="44"/>
      <c r="CH111" s="44"/>
      <c r="CI111" s="44"/>
      <c r="CJ111" s="44"/>
      <c r="CK111" s="52"/>
      <c r="CL111" s="52"/>
      <c r="CM111" s="52"/>
      <c r="CN111" s="52"/>
      <c r="CO111" s="705"/>
      <c r="CP111" s="705"/>
      <c r="CZ111" s="44"/>
      <c r="DA111" s="44"/>
      <c r="DB111" s="44"/>
      <c r="DC111" s="44"/>
      <c r="DD111" s="44"/>
      <c r="DE111" s="44"/>
      <c r="DF111" s="44"/>
      <c r="DG111" s="44"/>
      <c r="DH111" s="44"/>
      <c r="DI111" s="44"/>
      <c r="DJ111" s="44"/>
      <c r="DK111" s="44"/>
      <c r="DL111" s="44"/>
      <c r="DM111" s="44"/>
      <c r="DN111" s="44"/>
      <c r="DO111" s="44"/>
      <c r="DP111" s="44"/>
      <c r="DQ111" s="44"/>
      <c r="DR111" s="44"/>
      <c r="DS111" s="44"/>
      <c r="DT111" s="44"/>
      <c r="DU111" s="44"/>
      <c r="DV111" s="44"/>
      <c r="DW111" s="44"/>
      <c r="DX111" s="44"/>
      <c r="DY111" s="44"/>
      <c r="DZ111" s="44"/>
      <c r="EA111" s="44"/>
      <c r="EB111" s="44"/>
      <c r="EC111" s="44"/>
      <c r="ED111" s="44"/>
      <c r="EE111" s="44"/>
      <c r="EF111" s="44"/>
      <c r="EG111" s="44"/>
      <c r="EH111" s="44"/>
      <c r="EI111" s="44"/>
      <c r="EJ111" s="44"/>
      <c r="EK111" s="44"/>
      <c r="EL111" s="44"/>
      <c r="EM111" s="44"/>
      <c r="EN111" s="44"/>
      <c r="EO111" s="44"/>
      <c r="EP111" s="44"/>
      <c r="EQ111" s="44"/>
      <c r="ER111" s="44"/>
      <c r="ES111" s="44"/>
      <c r="ET111" s="44"/>
      <c r="EU111" s="44"/>
      <c r="EV111" s="44"/>
      <c r="EW111" s="44"/>
      <c r="EX111" s="44"/>
      <c r="EY111" s="44"/>
      <c r="EZ111" s="44"/>
      <c r="FA111" s="44"/>
      <c r="FB111" s="44"/>
      <c r="FC111" s="44"/>
      <c r="FD111" s="44"/>
      <c r="FE111" s="44"/>
      <c r="FF111" s="44"/>
      <c r="FG111" s="44"/>
      <c r="FH111" s="44"/>
      <c r="FI111" s="44"/>
      <c r="FJ111" s="44"/>
      <c r="FK111" s="44"/>
      <c r="FL111" s="44"/>
      <c r="FM111" s="44"/>
      <c r="FN111" s="44"/>
      <c r="FO111" s="44"/>
      <c r="FP111" s="44"/>
      <c r="FQ111" s="44"/>
      <c r="FR111" s="44"/>
      <c r="FS111" s="44"/>
      <c r="FT111" s="44"/>
      <c r="FU111" s="44"/>
      <c r="FV111" s="44"/>
      <c r="FW111" s="44"/>
      <c r="FX111" s="44"/>
      <c r="FY111" s="44"/>
      <c r="FZ111" s="44"/>
      <c r="GA111" s="44"/>
      <c r="GB111" s="44"/>
      <c r="GC111" s="44"/>
      <c r="GD111" s="44"/>
      <c r="GE111" s="44"/>
      <c r="GF111" s="44"/>
    </row>
    <row r="112" spans="1:188" s="724" customFormat="1" ht="15" customHeight="1" thickBot="1">
      <c r="A112" s="65"/>
      <c r="B112" s="65"/>
      <c r="C112" s="65"/>
      <c r="D112" s="65"/>
      <c r="E112" s="65"/>
      <c r="F112" s="81"/>
      <c r="G112"/>
      <c r="H112" s="65"/>
      <c r="I112"/>
      <c r="J112"/>
      <c r="K112"/>
      <c r="L112"/>
      <c r="M112" s="65"/>
      <c r="N112" s="65"/>
      <c r="O112" s="65"/>
      <c r="P112" s="65"/>
      <c r="Q112" s="65"/>
      <c r="R112" s="65"/>
      <c r="S112" s="44"/>
      <c r="T112" s="44"/>
      <c r="U112" s="44"/>
      <c r="V112" s="44"/>
      <c r="W112" s="44"/>
      <c r="X112" s="44"/>
      <c r="Y112" s="44"/>
      <c r="Z112" s="44"/>
      <c r="AA112" s="44"/>
      <c r="AB112" s="44"/>
      <c r="AC112" s="44"/>
      <c r="AD112" s="44"/>
      <c r="AE112" s="44"/>
      <c r="AF112" s="44"/>
      <c r="AG112" s="44"/>
      <c r="AH112" s="44"/>
      <c r="AI112" s="44"/>
      <c r="AJ112" s="44"/>
      <c r="AK112" s="162"/>
      <c r="AL112" s="162"/>
      <c r="AM112" s="44"/>
      <c r="AN112" s="44"/>
      <c r="AP112"/>
      <c r="AQ112"/>
      <c r="AR112"/>
      <c r="AS112"/>
      <c r="AT112"/>
      <c r="AU112"/>
      <c r="AV112" s="44"/>
      <c r="AW112" s="44"/>
      <c r="AX112" s="52"/>
      <c r="AY112" s="52"/>
      <c r="AZ112" s="890"/>
      <c r="BA112" s="52"/>
      <c r="BB112" s="937"/>
      <c r="BC112" s="894"/>
      <c r="BD112" s="44"/>
      <c r="BE112" s="44"/>
      <c r="BF112" s="44"/>
      <c r="BH112" s="44"/>
      <c r="BI112"/>
      <c r="BR112" s="44"/>
      <c r="BS112" s="705"/>
      <c r="BT112" s="44"/>
      <c r="BU112" s="44"/>
      <c r="CE112" s="44"/>
      <c r="CF112" s="44"/>
      <c r="CG112" s="44"/>
      <c r="CH112" s="44"/>
      <c r="CI112" s="44"/>
      <c r="CJ112" s="44"/>
      <c r="CK112" s="52"/>
      <c r="CL112" s="52"/>
      <c r="CM112" s="52"/>
      <c r="CN112" s="52"/>
      <c r="CO112" s="705"/>
      <c r="CP112"/>
      <c r="CZ112" s="44"/>
      <c r="DA112" s="44"/>
      <c r="DB112" s="44"/>
      <c r="DC112" s="44"/>
      <c r="DD112" s="44"/>
      <c r="DE112" s="44"/>
      <c r="DF112" s="44"/>
      <c r="DG112" s="44"/>
      <c r="DH112" s="44"/>
      <c r="DI112" s="44"/>
      <c r="DJ112" s="44"/>
      <c r="DK112" s="44"/>
      <c r="DL112" s="44"/>
      <c r="DM112" s="44"/>
      <c r="DN112" s="44"/>
      <c r="DO112" s="44"/>
      <c r="DP112" s="44"/>
      <c r="DQ112" s="44"/>
      <c r="DR112" s="44"/>
      <c r="DS112" s="44"/>
      <c r="DT112" s="44"/>
      <c r="DU112" s="44"/>
      <c r="DV112" s="44"/>
      <c r="DW112" s="44"/>
      <c r="DX112" s="44"/>
      <c r="DY112" s="44"/>
      <c r="DZ112" s="44"/>
      <c r="EA112" s="44"/>
      <c r="EB112" s="44"/>
      <c r="EC112" s="44"/>
      <c r="ED112" s="44"/>
      <c r="EE112" s="44"/>
      <c r="EF112" s="44"/>
      <c r="EG112" s="44"/>
      <c r="EH112" s="44"/>
      <c r="EI112" s="44"/>
      <c r="EJ112" s="44"/>
      <c r="EK112" s="44"/>
      <c r="EL112" s="44"/>
      <c r="EM112" s="44"/>
      <c r="EN112" s="44"/>
      <c r="EO112" s="44"/>
      <c r="EP112" s="44"/>
      <c r="EQ112" s="44"/>
      <c r="ER112" s="44"/>
      <c r="ES112" s="44"/>
      <c r="ET112" s="44"/>
      <c r="EU112" s="44"/>
      <c r="EV112" s="44"/>
      <c r="EW112" s="44"/>
      <c r="EX112" s="44"/>
      <c r="EY112" s="44"/>
      <c r="EZ112" s="44"/>
      <c r="FA112" s="44"/>
      <c r="FB112" s="44"/>
      <c r="FC112" s="44"/>
      <c r="FD112" s="44"/>
      <c r="FE112" s="44"/>
      <c r="FF112" s="44"/>
      <c r="FG112" s="44"/>
      <c r="FH112" s="44"/>
      <c r="FI112" s="44"/>
      <c r="FJ112" s="44"/>
      <c r="FK112" s="44"/>
      <c r="FL112" s="44"/>
      <c r="FM112" s="44"/>
      <c r="FN112" s="44"/>
      <c r="FO112" s="44"/>
      <c r="FP112" s="44"/>
      <c r="FQ112" s="44"/>
      <c r="FR112" s="44"/>
      <c r="FS112" s="44"/>
      <c r="FT112" s="44"/>
      <c r="FU112" s="44"/>
      <c r="FV112" s="44"/>
      <c r="FW112" s="44"/>
      <c r="FX112" s="44"/>
      <c r="FY112" s="44"/>
      <c r="FZ112" s="44"/>
      <c r="GA112" s="44"/>
      <c r="GB112" s="44"/>
      <c r="GC112" s="44"/>
      <c r="GD112" s="44"/>
      <c r="GE112" s="44"/>
      <c r="GF112" s="44"/>
    </row>
    <row r="113" spans="1:196" s="724" customFormat="1" ht="15" customHeight="1" thickBot="1">
      <c r="A113" s="65"/>
      <c r="B113" s="65"/>
      <c r="C113" s="65"/>
      <c r="D113" s="65"/>
      <c r="E113" s="65"/>
      <c r="F113" s="81"/>
      <c r="G113"/>
      <c r="H113" s="65"/>
      <c r="I113" s="671" t="s">
        <v>453</v>
      </c>
      <c r="J113" s="672"/>
      <c r="K113"/>
      <c r="L113"/>
      <c r="M113" s="65"/>
      <c r="N113" s="65"/>
      <c r="O113" s="65"/>
      <c r="P113" s="65"/>
      <c r="Q113" s="65"/>
      <c r="R113" s="65"/>
      <c r="S113" s="44"/>
      <c r="T113" s="44"/>
      <c r="U113" s="44"/>
      <c r="V113" s="44"/>
      <c r="W113" s="44"/>
      <c r="X113" s="44"/>
      <c r="Y113" s="44"/>
      <c r="Z113" s="44"/>
      <c r="AA113" s="44"/>
      <c r="AB113" s="44"/>
      <c r="AC113" s="44"/>
      <c r="AD113" s="44"/>
      <c r="AE113" s="44"/>
      <c r="AF113" s="44"/>
      <c r="AG113" s="44"/>
      <c r="AH113" s="44"/>
      <c r="AI113" s="44"/>
      <c r="AJ113" s="44"/>
      <c r="AK113" s="162"/>
      <c r="AL113" s="162"/>
      <c r="AM113" s="44"/>
      <c r="AN113" s="44"/>
      <c r="AO113"/>
      <c r="AP113" s="668"/>
      <c r="AQ113" s="83" t="s">
        <v>464</v>
      </c>
      <c r="AR113"/>
      <c r="AS113"/>
      <c r="AT113"/>
      <c r="AU113"/>
      <c r="AV113" s="44"/>
      <c r="AW113" s="44"/>
      <c r="AX113" s="52"/>
      <c r="AY113" s="52"/>
      <c r="AZ113" s="890"/>
      <c r="BA113" s="52"/>
      <c r="BB113" s="937"/>
      <c r="BC113" s="894"/>
      <c r="BD113" s="44"/>
      <c r="BE113" s="44"/>
      <c r="BF113" s="44"/>
      <c r="BH113" s="44"/>
      <c r="BI113" s="44"/>
      <c r="BJ113" s="44"/>
      <c r="BK113" s="44"/>
      <c r="BL113" s="44"/>
      <c r="BM113" s="44"/>
      <c r="BN113" s="44"/>
      <c r="BO113" s="44"/>
      <c r="BP113" s="44"/>
      <c r="BR113" s="44"/>
      <c r="BS113" s="705"/>
      <c r="BT113" s="44"/>
      <c r="BU113" s="44"/>
      <c r="CE113" s="44"/>
      <c r="CF113" s="44"/>
      <c r="CG113" s="44"/>
      <c r="CH113" s="44"/>
      <c r="CI113" s="44"/>
      <c r="CJ113" s="44"/>
      <c r="CK113" s="52"/>
      <c r="CL113" s="52"/>
      <c r="CM113" s="52"/>
      <c r="CN113" s="52"/>
      <c r="CO113" s="705"/>
      <c r="CP113"/>
      <c r="CQ113" s="52"/>
      <c r="CR113" s="52"/>
      <c r="CS113" s="44"/>
      <c r="CT113" s="44"/>
      <c r="CU113" s="44"/>
      <c r="CV113" s="44"/>
      <c r="CW113" s="44"/>
      <c r="CX113" s="44"/>
      <c r="CZ113" s="44"/>
      <c r="DA113" s="44"/>
      <c r="DB113" s="44"/>
      <c r="DC113" s="44"/>
      <c r="DD113" s="44"/>
      <c r="DE113" s="44"/>
      <c r="DF113" s="44"/>
      <c r="DG113" s="44"/>
      <c r="DH113" s="44"/>
      <c r="DI113" s="44"/>
      <c r="DJ113" s="44"/>
      <c r="DK113" s="44"/>
      <c r="DL113" s="44"/>
      <c r="DM113" s="44"/>
      <c r="DN113" s="44"/>
      <c r="DO113" s="44"/>
      <c r="DP113" s="44"/>
      <c r="DQ113" s="44"/>
      <c r="DR113" s="44"/>
      <c r="DS113" s="44"/>
      <c r="DT113" s="44"/>
      <c r="DU113" s="44"/>
      <c r="DV113" s="44"/>
      <c r="DW113" s="44"/>
      <c r="DX113" s="44"/>
      <c r="DY113" s="44"/>
      <c r="DZ113" s="44"/>
      <c r="EA113" s="44"/>
      <c r="EB113" s="44"/>
      <c r="EC113" s="44"/>
      <c r="ED113" s="44"/>
      <c r="EE113" s="44"/>
      <c r="EF113" s="44"/>
      <c r="EG113" s="44"/>
      <c r="EH113" s="44"/>
      <c r="EI113" s="44"/>
      <c r="EJ113" s="44"/>
      <c r="EK113" s="44"/>
      <c r="EL113" s="44"/>
      <c r="EM113" s="44"/>
      <c r="EN113" s="44"/>
      <c r="EO113" s="44"/>
      <c r="EP113" s="44"/>
      <c r="EQ113" s="44"/>
      <c r="ER113" s="44"/>
      <c r="ES113" s="44"/>
      <c r="ET113" s="44"/>
      <c r="EU113" s="44"/>
      <c r="EV113" s="44"/>
      <c r="EW113" s="44"/>
      <c r="EX113" s="44"/>
      <c r="EY113" s="44"/>
      <c r="EZ113" s="44"/>
      <c r="FA113" s="44"/>
      <c r="FB113" s="44"/>
      <c r="FC113" s="44"/>
      <c r="FD113" s="44"/>
      <c r="FE113" s="44"/>
      <c r="FF113" s="44"/>
      <c r="FG113" s="44"/>
      <c r="FH113" s="44"/>
      <c r="FI113" s="44"/>
      <c r="FJ113" s="44"/>
      <c r="FK113" s="44"/>
      <c r="FL113" s="44"/>
      <c r="FM113" s="44"/>
      <c r="FN113" s="44"/>
      <c r="FO113" s="44"/>
      <c r="FP113" s="44"/>
      <c r="FQ113" s="44"/>
      <c r="FR113" s="44"/>
      <c r="FS113" s="44"/>
      <c r="FT113" s="44"/>
      <c r="FU113" s="44"/>
      <c r="FV113" s="44"/>
      <c r="FW113" s="44"/>
      <c r="FX113" s="44"/>
      <c r="FY113" s="44"/>
      <c r="FZ113" s="44"/>
      <c r="GA113" s="44"/>
      <c r="GB113" s="44"/>
      <c r="GC113" s="44"/>
      <c r="GD113" s="44"/>
      <c r="GE113" s="44"/>
      <c r="GF113" s="44"/>
    </row>
    <row r="114" spans="1:196" s="724" customFormat="1" ht="15" customHeight="1" thickBot="1">
      <c r="A114" s="65"/>
      <c r="B114" s="65"/>
      <c r="C114" s="65"/>
      <c r="D114" s="65"/>
      <c r="E114" s="65"/>
      <c r="F114" s="65"/>
      <c r="G114" s="65"/>
      <c r="H114" s="65"/>
      <c r="I114" s="663" t="s">
        <v>1071</v>
      </c>
      <c r="J114" s="664">
        <v>10</v>
      </c>
      <c r="K114"/>
      <c r="L114"/>
      <c r="M114" s="65"/>
      <c r="N114" s="65"/>
      <c r="O114" s="65"/>
      <c r="P114" s="65"/>
      <c r="Q114" s="65"/>
      <c r="R114" s="65"/>
      <c r="S114" s="44"/>
      <c r="T114" s="44"/>
      <c r="U114" s="44"/>
      <c r="V114" s="44"/>
      <c r="W114" s="44"/>
      <c r="X114" s="44"/>
      <c r="Y114" s="44"/>
      <c r="Z114" s="44"/>
      <c r="AA114" s="44"/>
      <c r="AB114" s="44"/>
      <c r="AC114" s="44"/>
      <c r="AD114" s="44"/>
      <c r="AE114" s="44"/>
      <c r="AF114" s="1062"/>
      <c r="AG114" s="1062"/>
      <c r="AH114" s="44"/>
      <c r="AI114" s="44"/>
      <c r="AJ114" s="44"/>
      <c r="AK114" s="162"/>
      <c r="AL114" s="162"/>
      <c r="AM114" s="44"/>
      <c r="AN114" s="44"/>
      <c r="AO114" s="667" t="s">
        <v>453</v>
      </c>
      <c r="AP114" s="664">
        <v>10</v>
      </c>
      <c r="AQ114" s="70">
        <f>AVERAGE(AR114:BB114)</f>
        <v>2.3015555555555558</v>
      </c>
      <c r="AR114" s="85">
        <v>0.77</v>
      </c>
      <c r="AS114" s="85">
        <v>7.0000000000000001E-3</v>
      </c>
      <c r="AT114" s="85">
        <v>1.7</v>
      </c>
      <c r="AU114" s="85">
        <v>0.6</v>
      </c>
      <c r="AV114" s="85">
        <v>2E-3</v>
      </c>
      <c r="AW114" s="85">
        <v>16.7</v>
      </c>
      <c r="AX114" s="85">
        <v>0.92</v>
      </c>
      <c r="AY114" s="85">
        <v>0</v>
      </c>
      <c r="AZ114" s="888">
        <v>1.4999999999999999E-2</v>
      </c>
      <c r="BA114" s="85"/>
      <c r="BB114" s="935"/>
      <c r="BC114" s="894"/>
      <c r="BD114" s="44"/>
      <c r="BE114" s="44"/>
      <c r="BF114" s="44"/>
      <c r="BH114" s="44"/>
      <c r="BI114" s="44"/>
      <c r="BJ114" s="44"/>
      <c r="BK114" s="44"/>
      <c r="BL114" s="44"/>
      <c r="BM114" s="44"/>
      <c r="BN114" s="44"/>
      <c r="BO114" s="44"/>
      <c r="BP114" s="44"/>
      <c r="BQ114" s="44"/>
      <c r="BR114" s="44"/>
      <c r="BS114" s="705"/>
      <c r="BT114" s="44"/>
      <c r="BU114" s="44"/>
      <c r="CE114" s="44"/>
      <c r="CF114" s="44"/>
      <c r="CG114" s="44"/>
      <c r="CH114" s="44"/>
      <c r="CI114" s="44"/>
      <c r="CJ114" s="44"/>
      <c r="CK114" s="52"/>
      <c r="CL114" s="52"/>
      <c r="CM114" s="52"/>
      <c r="CN114" s="52"/>
      <c r="CO114" s="705"/>
      <c r="CP114"/>
      <c r="CQ114" s="52"/>
      <c r="CR114" s="52"/>
      <c r="CS114" s="44"/>
      <c r="CT114" s="44"/>
      <c r="CU114" s="44"/>
      <c r="CV114" s="44"/>
      <c r="CW114" s="44"/>
      <c r="CX114" s="44"/>
      <c r="CZ114" s="44"/>
      <c r="DA114" s="44"/>
      <c r="DB114" s="44"/>
      <c r="DC114" s="44"/>
      <c r="DD114" s="44"/>
      <c r="DE114" s="44"/>
      <c r="DF114" s="44"/>
      <c r="DG114" s="44"/>
      <c r="DH114" s="44"/>
      <c r="DI114" s="44"/>
      <c r="DJ114" s="44"/>
      <c r="DK114" s="44"/>
      <c r="DL114" s="44"/>
      <c r="DM114" s="44"/>
      <c r="DN114" s="44"/>
      <c r="DO114" s="44"/>
      <c r="DP114" s="44"/>
      <c r="DQ114" s="44"/>
      <c r="DR114" s="44"/>
      <c r="DS114" s="44"/>
      <c r="DT114" s="44"/>
      <c r="DU114" s="44"/>
      <c r="DV114" s="44"/>
      <c r="DW114" s="44"/>
      <c r="DX114" s="44"/>
      <c r="DY114" s="44"/>
      <c r="DZ114" s="44"/>
      <c r="EA114" s="44"/>
      <c r="EB114" s="44"/>
      <c r="EC114" s="44"/>
      <c r="ED114" s="44"/>
      <c r="EE114" s="44"/>
      <c r="EF114" s="44"/>
      <c r="EG114" s="44"/>
      <c r="EH114" s="44"/>
      <c r="EI114" s="44"/>
      <c r="EJ114" s="44"/>
      <c r="EK114" s="44"/>
      <c r="EL114" s="44"/>
      <c r="EM114" s="44"/>
      <c r="EN114" s="44"/>
      <c r="EO114" s="44"/>
      <c r="EP114" s="44"/>
      <c r="EQ114" s="44"/>
      <c r="ER114" s="44"/>
      <c r="ES114" s="44"/>
      <c r="ET114" s="44"/>
      <c r="EU114" s="44"/>
      <c r="EV114" s="44"/>
      <c r="EW114" s="44"/>
      <c r="EX114" s="44"/>
      <c r="EY114" s="44"/>
      <c r="EZ114" s="44"/>
      <c r="FA114" s="44"/>
      <c r="FB114" s="44"/>
      <c r="FC114" s="44"/>
      <c r="FD114" s="44"/>
      <c r="FE114" s="44"/>
      <c r="FF114" s="44"/>
      <c r="FG114" s="44"/>
      <c r="FH114" s="44"/>
      <c r="FI114" s="44"/>
      <c r="FJ114" s="44"/>
      <c r="FK114" s="44"/>
      <c r="FL114" s="44"/>
      <c r="FM114" s="44"/>
      <c r="FN114" s="44"/>
      <c r="FO114" s="44"/>
      <c r="FP114" s="44"/>
      <c r="FQ114" s="44"/>
      <c r="FR114" s="44"/>
      <c r="FS114" s="44"/>
      <c r="FT114" s="44"/>
      <c r="FU114" s="44"/>
      <c r="FV114" s="44"/>
      <c r="FW114" s="44"/>
      <c r="FX114" s="44"/>
      <c r="FY114" s="44"/>
      <c r="FZ114" s="44"/>
      <c r="GA114" s="44"/>
      <c r="GB114" s="44"/>
      <c r="GC114" s="44"/>
      <c r="GD114" s="44"/>
      <c r="GE114" s="44"/>
      <c r="GF114" s="44"/>
    </row>
    <row r="115" spans="1:196" s="724" customFormat="1" ht="15" customHeight="1">
      <c r="A115" s="65"/>
      <c r="B115" s="65"/>
      <c r="C115" s="65"/>
      <c r="D115" s="65"/>
      <c r="E115" s="65"/>
      <c r="F115" s="65"/>
      <c r="G115" s="65"/>
      <c r="H115" s="65"/>
      <c r="I115" s="663" t="s">
        <v>1192</v>
      </c>
      <c r="J115" s="664">
        <v>1</v>
      </c>
      <c r="K115"/>
      <c r="L115"/>
      <c r="M115" s="65"/>
      <c r="N115" s="65"/>
      <c r="O115" s="65"/>
      <c r="P115" s="65"/>
      <c r="Q115" s="65"/>
      <c r="R115" s="65"/>
      <c r="S115" s="44"/>
      <c r="T115" s="44"/>
      <c r="U115" s="44"/>
      <c r="V115" s="44"/>
      <c r="W115" s="44"/>
      <c r="X115" s="44"/>
      <c r="Y115" s="44"/>
      <c r="Z115" s="44"/>
      <c r="AA115" s="44"/>
      <c r="AB115" s="44"/>
      <c r="AC115" s="44"/>
      <c r="AD115" s="44"/>
      <c r="AE115" s="44"/>
      <c r="AF115" s="162"/>
      <c r="AG115" s="162"/>
      <c r="AH115" s="44"/>
      <c r="AI115" s="44"/>
      <c r="AJ115" s="44"/>
      <c r="AK115" s="162"/>
      <c r="AL115" s="162"/>
      <c r="AM115" s="44"/>
      <c r="AN115" s="44"/>
      <c r="AO115" s="663" t="s">
        <v>1071</v>
      </c>
      <c r="AP115" s="664">
        <v>1</v>
      </c>
      <c r="AQ115" s="74">
        <f t="shared" ref="AQ115:AQ116" si="20">AVERAGE(AR115:AT115)</f>
        <v>1.38</v>
      </c>
      <c r="AR115" s="85">
        <v>1.38</v>
      </c>
      <c r="AS115" s="85"/>
      <c r="AT115" s="85"/>
      <c r="AU115" s="85"/>
      <c r="AV115" s="85"/>
      <c r="AW115" s="85"/>
      <c r="AX115" s="85"/>
      <c r="AY115" s="85"/>
      <c r="AZ115" s="888"/>
      <c r="BA115" s="85"/>
      <c r="BB115" s="935"/>
      <c r="BC115" s="894"/>
      <c r="BD115" s="44"/>
      <c r="BE115" s="44"/>
      <c r="BF115" s="44"/>
      <c r="BH115" s="44"/>
      <c r="BI115" s="44"/>
      <c r="BJ115" s="44"/>
      <c r="BK115" s="44"/>
      <c r="BL115" s="44"/>
      <c r="BM115" s="44"/>
      <c r="BN115" s="44"/>
      <c r="BO115" s="44"/>
      <c r="BP115" s="44"/>
      <c r="BQ115" s="44"/>
      <c r="BS115"/>
      <c r="BT115" s="44"/>
      <c r="BU115" s="44"/>
      <c r="CE115" s="44"/>
      <c r="CF115" s="44"/>
      <c r="CG115" s="44"/>
      <c r="CH115" s="44"/>
      <c r="CI115" s="44"/>
      <c r="CJ115" s="44"/>
      <c r="CK115" s="52"/>
      <c r="CL115" s="52"/>
      <c r="CM115" s="52"/>
      <c r="CN115" s="52"/>
      <c r="CO115"/>
      <c r="CP115" s="52"/>
      <c r="CQ115" s="52"/>
      <c r="CR115" s="52"/>
      <c r="CS115" s="44"/>
      <c r="CT115" s="44"/>
      <c r="CU115" s="44"/>
      <c r="CV115" s="44"/>
      <c r="CW115" s="44"/>
      <c r="CX115" s="44"/>
      <c r="CZ115" s="44"/>
      <c r="DA115" s="44"/>
      <c r="DB115" s="44"/>
      <c r="DC115" s="44"/>
      <c r="DD115" s="44"/>
      <c r="DE115" s="44"/>
      <c r="DF115" s="44"/>
      <c r="DG115" s="44"/>
      <c r="DH115" s="44"/>
      <c r="DI115" s="44"/>
      <c r="DJ115" s="44"/>
      <c r="DK115" s="44"/>
      <c r="DL115" s="44"/>
      <c r="DM115" s="44"/>
      <c r="DN115" s="44"/>
      <c r="DO115" s="44"/>
      <c r="DP115" s="44"/>
      <c r="DQ115" s="44"/>
      <c r="DR115" s="44"/>
      <c r="DS115" s="44"/>
      <c r="DT115" s="44"/>
      <c r="DU115" s="44"/>
      <c r="DV115" s="44"/>
      <c r="DW115" s="44"/>
      <c r="DX115" s="44"/>
      <c r="DY115" s="44"/>
      <c r="DZ115" s="44"/>
      <c r="EA115" s="44"/>
      <c r="EB115" s="44"/>
      <c r="EC115" s="44"/>
      <c r="ED115" s="44"/>
      <c r="EE115" s="44"/>
      <c r="EF115" s="44"/>
      <c r="EG115" s="44"/>
      <c r="EH115" s="44"/>
      <c r="EI115" s="44"/>
      <c r="EJ115" s="44"/>
      <c r="EK115" s="44"/>
      <c r="EL115" s="44"/>
      <c r="EM115" s="44"/>
      <c r="EN115" s="44"/>
      <c r="EO115" s="44"/>
      <c r="EP115" s="44"/>
      <c r="EQ115" s="44"/>
      <c r="ER115" s="44"/>
      <c r="ES115" s="44"/>
      <c r="ET115" s="44"/>
      <c r="EU115" s="44"/>
      <c r="EV115" s="44"/>
      <c r="EW115" s="44"/>
      <c r="EX115" s="44"/>
      <c r="EY115" s="44"/>
      <c r="EZ115" s="44"/>
      <c r="FA115" s="44"/>
      <c r="FB115" s="44"/>
      <c r="FC115" s="44"/>
      <c r="FD115" s="44"/>
      <c r="FE115" s="44"/>
      <c r="FF115" s="44"/>
      <c r="FG115" s="44"/>
      <c r="FH115" s="44"/>
      <c r="FI115" s="44"/>
      <c r="FJ115" s="44"/>
      <c r="FK115" s="44"/>
      <c r="FL115" s="44"/>
      <c r="FM115" s="44"/>
      <c r="FN115" s="44"/>
      <c r="FO115" s="44"/>
      <c r="FP115" s="44"/>
      <c r="FQ115" s="44"/>
      <c r="FR115" s="44"/>
      <c r="FS115" s="44"/>
      <c r="FT115" s="44"/>
      <c r="FU115" s="44"/>
      <c r="FV115" s="44"/>
      <c r="FW115" s="44"/>
      <c r="FX115" s="44"/>
      <c r="FY115" s="44"/>
      <c r="FZ115" s="44"/>
      <c r="GA115" s="44"/>
      <c r="GB115" s="44"/>
      <c r="GC115" s="44"/>
      <c r="GD115" s="44"/>
      <c r="GE115" s="44"/>
      <c r="GF115" s="44"/>
    </row>
    <row r="116" spans="1:196" s="724" customFormat="1" ht="15" customHeight="1">
      <c r="A116" s="65"/>
      <c r="B116" s="65"/>
      <c r="C116" s="65"/>
      <c r="D116" s="65"/>
      <c r="E116" s="65"/>
      <c r="F116" s="65"/>
      <c r="G116" s="65"/>
      <c r="H116" s="65"/>
      <c r="I116" s="663" t="s">
        <v>493</v>
      </c>
      <c r="J116" s="664">
        <v>1</v>
      </c>
      <c r="K116"/>
      <c r="L116"/>
      <c r="M116" s="65"/>
      <c r="N116" s="65"/>
      <c r="O116" s="65"/>
      <c r="P116" s="65"/>
      <c r="Q116" s="65"/>
      <c r="R116" s="65"/>
      <c r="S116" s="44"/>
      <c r="T116" s="44"/>
      <c r="U116" s="44"/>
      <c r="V116" s="44"/>
      <c r="W116" s="44"/>
      <c r="X116" s="44"/>
      <c r="Y116" s="44"/>
      <c r="Z116" s="44"/>
      <c r="AA116" s="44"/>
      <c r="AB116" s="44"/>
      <c r="AC116" s="44"/>
      <c r="AD116" s="44"/>
      <c r="AE116" s="44"/>
      <c r="AF116" s="162"/>
      <c r="AG116" s="162"/>
      <c r="AH116" s="44"/>
      <c r="AI116" s="44"/>
      <c r="AJ116" s="44"/>
      <c r="AK116" s="162"/>
      <c r="AL116" s="162"/>
      <c r="AM116" s="44"/>
      <c r="AN116" s="44"/>
      <c r="AO116" s="663" t="s">
        <v>1192</v>
      </c>
      <c r="AP116" s="664">
        <v>1</v>
      </c>
      <c r="AQ116" s="74">
        <f t="shared" si="20"/>
        <v>12</v>
      </c>
      <c r="AR116" s="71">
        <v>12</v>
      </c>
      <c r="AS116" s="71"/>
      <c r="AT116" s="71"/>
      <c r="AU116" s="71"/>
      <c r="AV116" s="71"/>
      <c r="AW116" s="71"/>
      <c r="AX116" s="71"/>
      <c r="AY116" s="71"/>
      <c r="AZ116" s="885"/>
      <c r="BA116" s="71"/>
      <c r="BB116" s="926"/>
      <c r="BC116" s="894"/>
      <c r="BD116" s="44"/>
      <c r="BE116" s="44"/>
      <c r="BF116" s="44"/>
      <c r="BH116" s="44"/>
      <c r="BI116" s="44"/>
      <c r="BJ116" s="44"/>
      <c r="BK116" s="44"/>
      <c r="BL116" s="44"/>
      <c r="BM116" s="44"/>
      <c r="BN116" s="44"/>
      <c r="BO116" s="44"/>
      <c r="BP116" s="44"/>
      <c r="BQ116" s="44"/>
      <c r="BS116"/>
      <c r="BT116" s="44"/>
      <c r="BU116" s="44"/>
      <c r="CE116" s="44"/>
      <c r="CF116" s="44"/>
      <c r="CG116" s="44"/>
      <c r="CH116" s="44"/>
      <c r="CI116" s="44"/>
      <c r="CJ116" s="44"/>
      <c r="CK116" s="52"/>
      <c r="CL116" s="52"/>
      <c r="CM116" s="52"/>
      <c r="CN116" s="52"/>
      <c r="CO116"/>
      <c r="CP116" s="52"/>
      <c r="CQ116" s="52"/>
      <c r="CR116" s="52"/>
      <c r="CS116" s="44"/>
      <c r="CT116" s="44"/>
      <c r="CU116" s="44"/>
      <c r="CV116" s="44"/>
      <c r="CW116" s="44"/>
      <c r="CX116" s="44"/>
      <c r="CZ116" s="44"/>
      <c r="DA116" s="44"/>
      <c r="DB116" s="44"/>
      <c r="DC116" s="44"/>
      <c r="DD116" s="44"/>
      <c r="DE116" s="44"/>
      <c r="DF116" s="44"/>
      <c r="DG116" s="44"/>
      <c r="DH116" s="44"/>
      <c r="DI116" s="44"/>
      <c r="DJ116" s="44"/>
      <c r="DK116" s="44"/>
      <c r="DL116" s="44"/>
      <c r="DM116" s="44"/>
      <c r="DN116" s="44"/>
      <c r="DO116" s="44"/>
      <c r="DP116" s="44"/>
      <c r="DQ116" s="44"/>
      <c r="DR116" s="44"/>
      <c r="DS116" s="44"/>
      <c r="DT116" s="44"/>
      <c r="DU116" s="44"/>
      <c r="DV116" s="44"/>
      <c r="DW116" s="44"/>
      <c r="DX116" s="44"/>
      <c r="DY116" s="44"/>
      <c r="DZ116" s="44"/>
      <c r="EA116" s="44"/>
      <c r="EB116" s="44"/>
      <c r="EC116" s="44"/>
      <c r="ED116" s="44"/>
      <c r="EE116" s="44"/>
      <c r="EF116" s="44"/>
      <c r="EG116" s="44"/>
      <c r="EH116" s="44"/>
      <c r="EI116" s="44"/>
      <c r="EJ116" s="44"/>
      <c r="EK116" s="44"/>
      <c r="EL116" s="44"/>
      <c r="EM116" s="44"/>
      <c r="EN116" s="44"/>
      <c r="EO116" s="44"/>
      <c r="EP116" s="44"/>
      <c r="EQ116" s="44"/>
      <c r="ER116" s="44"/>
      <c r="ES116" s="44"/>
      <c r="ET116" s="44"/>
      <c r="EU116" s="44"/>
      <c r="EV116" s="44"/>
      <c r="EW116" s="44"/>
      <c r="EX116" s="44"/>
      <c r="EY116" s="44"/>
      <c r="EZ116" s="44"/>
      <c r="FA116" s="44"/>
      <c r="FB116" s="44"/>
      <c r="FC116" s="44"/>
      <c r="FD116" s="44"/>
      <c r="FE116" s="44"/>
      <c r="FF116" s="44"/>
      <c r="FG116" s="44"/>
      <c r="FH116" s="44"/>
      <c r="FI116" s="44"/>
      <c r="FJ116" s="44"/>
      <c r="FK116" s="44"/>
      <c r="FL116" s="44"/>
      <c r="FM116" s="44"/>
      <c r="FN116" s="44"/>
      <c r="FO116" s="44"/>
      <c r="FP116" s="44"/>
      <c r="FQ116" s="44"/>
      <c r="FR116" s="44"/>
      <c r="FS116" s="44"/>
      <c r="FT116" s="44"/>
      <c r="FU116" s="44"/>
      <c r="FV116" s="44"/>
      <c r="FW116" s="44"/>
      <c r="FX116" s="44"/>
      <c r="FY116" s="44"/>
      <c r="FZ116" s="44"/>
      <c r="GA116" s="44"/>
      <c r="GB116" s="44"/>
      <c r="GC116" s="44"/>
      <c r="GD116" s="44"/>
      <c r="GE116" s="44"/>
      <c r="GF116" s="44"/>
    </row>
    <row r="117" spans="1:196" s="724" customFormat="1" ht="15" customHeight="1" thickBot="1">
      <c r="A117" s="65"/>
      <c r="B117" s="65"/>
      <c r="C117" s="65"/>
      <c r="D117" s="65"/>
      <c r="E117" s="65"/>
      <c r="F117" s="65"/>
      <c r="G117" s="65"/>
      <c r="H117" s="65"/>
      <c r="I117" s="559" t="s">
        <v>444</v>
      </c>
      <c r="J117" s="82">
        <f>SUM(J114:J116)</f>
        <v>12</v>
      </c>
      <c r="K117"/>
      <c r="L117"/>
      <c r="M117" s="65"/>
      <c r="N117" s="65"/>
      <c r="O117" s="65"/>
      <c r="P117" s="65"/>
      <c r="Q117" s="65"/>
      <c r="R117" s="65"/>
      <c r="S117" s="44"/>
      <c r="T117" s="44"/>
      <c r="U117" s="44"/>
      <c r="V117" s="44"/>
      <c r="W117" s="44"/>
      <c r="X117" s="44"/>
      <c r="Y117" s="44"/>
      <c r="Z117" s="44"/>
      <c r="AA117" s="44"/>
      <c r="AB117" s="44"/>
      <c r="AC117" s="44"/>
      <c r="AD117" s="44"/>
      <c r="AE117" s="44"/>
      <c r="AF117" s="162"/>
      <c r="AG117" s="162"/>
      <c r="AH117" s="44"/>
      <c r="AI117" s="44"/>
      <c r="AJ117" s="44"/>
      <c r="AK117" s="162"/>
      <c r="AL117" s="162"/>
      <c r="AM117" s="44"/>
      <c r="AN117" s="44"/>
      <c r="AO117" s="663" t="s">
        <v>493</v>
      </c>
      <c r="AP117" s="82">
        <f>SUM(AP114:AP116)</f>
        <v>12</v>
      </c>
      <c r="AQ117" s="65"/>
      <c r="AR117" s="65"/>
      <c r="AS117" s="65"/>
      <c r="AT117"/>
      <c r="AU117" s="65"/>
      <c r="AV117" s="44"/>
      <c r="AW117" s="44"/>
      <c r="AX117" s="52"/>
      <c r="AY117" s="52"/>
      <c r="AZ117" s="890"/>
      <c r="BA117" s="52"/>
      <c r="BB117" s="937"/>
      <c r="BC117" s="894"/>
      <c r="BD117" s="44"/>
      <c r="BE117" s="44"/>
      <c r="BF117" s="44"/>
      <c r="BH117" s="44"/>
      <c r="BI117" s="44"/>
      <c r="BJ117" s="44"/>
      <c r="BK117" s="44"/>
      <c r="BL117" s="44"/>
      <c r="BM117" s="44"/>
      <c r="BN117" s="44"/>
      <c r="BO117" s="44"/>
      <c r="BP117" s="44"/>
      <c r="BQ117" s="44"/>
      <c r="BS117"/>
      <c r="BT117" s="44"/>
      <c r="BU117" s="44"/>
      <c r="CE117" s="44"/>
      <c r="CF117" s="44"/>
      <c r="CG117" s="44"/>
      <c r="CH117" s="44"/>
      <c r="CI117" s="44"/>
      <c r="CJ117" s="44"/>
      <c r="CK117" s="52"/>
      <c r="CL117" s="52"/>
      <c r="CM117" s="52"/>
      <c r="CN117" s="52"/>
      <c r="CO117"/>
      <c r="CP117" s="52"/>
      <c r="CQ117" s="52"/>
      <c r="CR117" s="52"/>
      <c r="CS117" s="44"/>
      <c r="CT117" s="44"/>
      <c r="CU117" s="44"/>
      <c r="CV117" s="44"/>
      <c r="CW117" s="44"/>
      <c r="CX117" s="44"/>
      <c r="CZ117" s="44"/>
      <c r="DA117" s="44"/>
      <c r="DB117" s="44"/>
      <c r="DC117" s="44"/>
      <c r="DD117" s="44"/>
      <c r="DE117" s="44"/>
      <c r="DF117" s="44"/>
      <c r="DG117" s="44"/>
      <c r="DH117" s="44"/>
      <c r="DI117" s="44"/>
      <c r="DJ117" s="44"/>
      <c r="DK117" s="44"/>
      <c r="DL117" s="44"/>
      <c r="DM117" s="44"/>
      <c r="DN117" s="44"/>
      <c r="DO117" s="44"/>
      <c r="DP117" s="44"/>
      <c r="DQ117" s="44"/>
      <c r="DR117" s="44"/>
      <c r="DS117" s="44"/>
      <c r="DT117" s="44"/>
      <c r="DU117" s="44"/>
      <c r="DV117" s="44"/>
      <c r="DW117" s="44"/>
      <c r="DX117" s="44"/>
      <c r="DY117" s="44"/>
      <c r="DZ117" s="44"/>
      <c r="EA117" s="44"/>
      <c r="EB117" s="44"/>
      <c r="EC117" s="44"/>
      <c r="ED117" s="44"/>
      <c r="EE117" s="44"/>
      <c r="EF117" s="44"/>
      <c r="EG117" s="44"/>
      <c r="EH117" s="44"/>
      <c r="EI117" s="44"/>
      <c r="EJ117" s="44"/>
      <c r="EK117" s="44"/>
      <c r="EL117" s="44"/>
      <c r="EM117" s="44"/>
      <c r="EN117" s="44"/>
      <c r="EO117" s="44"/>
      <c r="EP117" s="44"/>
      <c r="EQ117" s="44"/>
      <c r="ER117" s="44"/>
      <c r="ES117" s="44"/>
      <c r="ET117" s="44"/>
      <c r="EU117" s="44"/>
      <c r="EV117" s="44"/>
      <c r="EW117" s="44"/>
      <c r="EX117" s="44"/>
      <c r="EY117" s="44"/>
      <c r="EZ117" s="44"/>
      <c r="FA117" s="44"/>
      <c r="FB117" s="44"/>
      <c r="FC117" s="44"/>
      <c r="FD117" s="44"/>
      <c r="FE117" s="44"/>
      <c r="FF117" s="44"/>
      <c r="FG117" s="44"/>
      <c r="FH117" s="44"/>
      <c r="FI117" s="44"/>
      <c r="FJ117" s="44"/>
      <c r="FK117" s="44"/>
      <c r="FL117" s="44"/>
      <c r="FM117" s="44"/>
      <c r="FN117" s="44"/>
      <c r="FO117" s="44"/>
      <c r="FP117" s="44"/>
      <c r="FQ117" s="44"/>
      <c r="FR117" s="44"/>
      <c r="FS117" s="44"/>
      <c r="FT117" s="44"/>
      <c r="FU117" s="44"/>
      <c r="FV117" s="44"/>
      <c r="FW117" s="44"/>
      <c r="FX117" s="44"/>
      <c r="FY117" s="44"/>
      <c r="FZ117" s="44"/>
      <c r="GA117" s="44"/>
      <c r="GB117" s="44"/>
      <c r="GC117" s="44"/>
      <c r="GD117" s="44"/>
      <c r="GE117" s="44"/>
      <c r="GF117" s="44"/>
    </row>
    <row r="118" spans="1:196" s="724" customFormat="1" ht="15" customHeight="1" thickBot="1">
      <c r="A118" s="65"/>
      <c r="B118" s="65"/>
      <c r="C118" s="65"/>
      <c r="D118" s="65"/>
      <c r="E118" s="65"/>
      <c r="F118" s="65"/>
      <c r="G118" s="65"/>
      <c r="H118" s="65"/>
      <c r="K118"/>
      <c r="L118"/>
      <c r="M118" s="65"/>
      <c r="N118" s="65"/>
      <c r="O118" s="65"/>
      <c r="P118" s="65"/>
      <c r="Q118" s="65"/>
      <c r="R118" s="65"/>
      <c r="S118" s="44"/>
      <c r="T118" s="44"/>
      <c r="U118" s="44"/>
      <c r="V118" s="44"/>
      <c r="W118" s="44"/>
      <c r="X118" s="44"/>
      <c r="Y118" s="44"/>
      <c r="Z118" s="44"/>
      <c r="AA118" s="44"/>
      <c r="AB118" s="44"/>
      <c r="AC118" s="44"/>
      <c r="AD118" s="44"/>
      <c r="AE118" s="44"/>
      <c r="AF118" s="162"/>
      <c r="AG118" s="162"/>
      <c r="AH118" s="44"/>
      <c r="AI118" s="44"/>
      <c r="AJ118" s="44"/>
      <c r="AK118" s="162"/>
      <c r="AL118" s="162"/>
      <c r="AM118" s="44"/>
      <c r="AN118" s="44"/>
      <c r="AO118" s="559" t="s">
        <v>444</v>
      </c>
      <c r="AQ118"/>
      <c r="AR118"/>
      <c r="AS118"/>
      <c r="AT118"/>
      <c r="AU118"/>
      <c r="AV118" s="44"/>
      <c r="AW118" s="44"/>
      <c r="AX118" s="52"/>
      <c r="AY118" s="52"/>
      <c r="AZ118" s="890"/>
      <c r="BA118" s="52"/>
      <c r="BB118" s="937"/>
      <c r="BC118" s="894"/>
      <c r="BD118" s="44"/>
      <c r="BE118" s="44"/>
      <c r="BF118" s="44"/>
      <c r="BH118" s="44"/>
      <c r="BI118" s="44"/>
      <c r="BJ118" s="44"/>
      <c r="BK118" s="44"/>
      <c r="BL118" s="44"/>
      <c r="BM118" s="44"/>
      <c r="BN118" s="44"/>
      <c r="BO118" s="44"/>
      <c r="BP118" s="44"/>
      <c r="BQ118" s="44"/>
      <c r="BR118" s="44"/>
      <c r="BS118" s="44"/>
      <c r="BT118" s="44"/>
      <c r="BU118" s="44"/>
      <c r="CE118" s="44"/>
      <c r="CF118" s="44"/>
      <c r="CG118" s="44"/>
      <c r="CH118" s="44"/>
      <c r="CI118" s="44"/>
      <c r="CJ118" s="44"/>
      <c r="CK118" s="52"/>
      <c r="CL118" s="52"/>
      <c r="CM118" s="52"/>
      <c r="CN118" s="52"/>
      <c r="CO118" s="52"/>
      <c r="CP118" s="52"/>
      <c r="CQ118" s="52"/>
      <c r="CR118" s="52"/>
      <c r="CS118" s="44"/>
      <c r="CT118" s="44"/>
      <c r="CU118" s="44"/>
      <c r="CV118" s="44"/>
      <c r="CW118" s="44"/>
      <c r="CX118" s="44"/>
      <c r="CZ118" s="44"/>
      <c r="DA118" s="44"/>
      <c r="DB118" s="44"/>
      <c r="DC118" s="44"/>
      <c r="DD118" s="44"/>
      <c r="DE118" s="44"/>
      <c r="DF118" s="44"/>
      <c r="DG118" s="44"/>
      <c r="DH118" s="44"/>
      <c r="DI118" s="44"/>
      <c r="DJ118" s="44"/>
      <c r="DK118" s="44"/>
      <c r="DL118" s="44"/>
      <c r="DM118" s="44"/>
      <c r="DN118" s="44"/>
      <c r="DO118" s="44"/>
      <c r="DP118" s="44"/>
      <c r="DQ118" s="44"/>
      <c r="DR118" s="44"/>
      <c r="DS118" s="44"/>
      <c r="DT118" s="44"/>
      <c r="DU118" s="44"/>
      <c r="DV118" s="44"/>
      <c r="DW118" s="44"/>
      <c r="DX118" s="44"/>
      <c r="DY118" s="44"/>
      <c r="DZ118" s="44"/>
      <c r="EA118" s="44"/>
      <c r="EB118" s="44"/>
      <c r="EC118" s="44"/>
      <c r="ED118" s="44"/>
      <c r="EE118" s="44"/>
      <c r="EF118" s="44"/>
      <c r="EG118" s="44"/>
      <c r="EH118" s="44"/>
      <c r="EI118" s="44"/>
      <c r="EJ118" s="44"/>
      <c r="EK118" s="44"/>
      <c r="EL118" s="44"/>
      <c r="EM118" s="44"/>
      <c r="EN118" s="44"/>
      <c r="EO118" s="44"/>
      <c r="EP118" s="44"/>
      <c r="EQ118" s="44"/>
      <c r="ER118" s="44"/>
      <c r="ES118" s="44"/>
      <c r="ET118" s="44"/>
      <c r="EU118" s="44"/>
      <c r="EV118" s="44"/>
      <c r="EW118" s="44"/>
      <c r="EX118" s="44"/>
      <c r="EY118" s="44"/>
      <c r="EZ118" s="44"/>
      <c r="FA118" s="44"/>
      <c r="FB118" s="44"/>
      <c r="FC118" s="44"/>
      <c r="FD118" s="44"/>
      <c r="FE118" s="44"/>
      <c r="FF118" s="44"/>
      <c r="FG118" s="44"/>
      <c r="FH118" s="44"/>
      <c r="FI118" s="44"/>
      <c r="FJ118" s="44"/>
      <c r="FK118" s="44"/>
      <c r="FL118" s="44"/>
      <c r="FM118" s="44"/>
      <c r="FN118" s="44"/>
      <c r="FO118" s="44"/>
      <c r="FP118" s="44"/>
      <c r="FQ118" s="44"/>
      <c r="FR118" s="44"/>
      <c r="FS118" s="44"/>
      <c r="FT118" s="44"/>
      <c r="FU118" s="44"/>
      <c r="FV118" s="44"/>
      <c r="FW118" s="44"/>
      <c r="FX118" s="44"/>
      <c r="FY118" s="44"/>
      <c r="FZ118" s="44"/>
      <c r="GA118" s="44"/>
      <c r="GB118" s="44"/>
      <c r="GC118" s="44"/>
      <c r="GD118" s="44"/>
      <c r="GE118" s="44"/>
      <c r="GF118" s="44"/>
    </row>
    <row r="119" spans="1:196" s="724" customFormat="1" ht="15" customHeight="1" thickBot="1">
      <c r="A119" s="65"/>
      <c r="B119" s="65"/>
      <c r="C119" s="65"/>
      <c r="D119" s="65"/>
      <c r="E119" s="65"/>
      <c r="F119" s="65"/>
      <c r="G119" s="65"/>
      <c r="H119" s="65"/>
      <c r="K119"/>
      <c r="L119"/>
      <c r="M119"/>
      <c r="N119"/>
      <c r="O119"/>
      <c r="P119"/>
      <c r="Q119" s="65"/>
      <c r="R119" s="65"/>
      <c r="S119" s="44"/>
      <c r="T119" s="44"/>
      <c r="U119" s="44"/>
      <c r="V119" s="44"/>
      <c r="W119" s="44"/>
      <c r="X119" s="44"/>
      <c r="Y119" s="44"/>
      <c r="Z119" s="44"/>
      <c r="AA119" s="44"/>
      <c r="AB119" s="44"/>
      <c r="AC119" s="44"/>
      <c r="AD119" s="44"/>
      <c r="AE119" s="44"/>
      <c r="AF119" s="162"/>
      <c r="AG119" s="162"/>
      <c r="AH119" s="44"/>
      <c r="AI119" s="44"/>
      <c r="AJ119" s="44"/>
      <c r="AK119" s="162"/>
      <c r="AL119" s="162"/>
      <c r="AM119" s="44"/>
      <c r="AN119" s="44"/>
      <c r="AQ119"/>
      <c r="AR119" s="65"/>
      <c r="AS119" s="65"/>
      <c r="AT119" s="65"/>
      <c r="AU119"/>
      <c r="AV119" s="44"/>
      <c r="AW119" s="44"/>
      <c r="AX119" s="52"/>
      <c r="AY119" s="52"/>
      <c r="AZ119" s="890"/>
      <c r="BA119" s="52"/>
      <c r="BB119" s="937"/>
      <c r="BC119" s="894"/>
      <c r="BD119" s="44"/>
      <c r="BE119" s="44"/>
      <c r="BF119" s="44"/>
      <c r="BH119" s="44"/>
      <c r="BI119" s="44"/>
      <c r="BJ119" s="44"/>
      <c r="BK119" s="44"/>
      <c r="BL119" s="44"/>
      <c r="BM119" s="44"/>
      <c r="BN119" s="44"/>
      <c r="BO119" s="44"/>
      <c r="BP119" s="44"/>
      <c r="BQ119" s="44"/>
      <c r="BR119" s="44"/>
      <c r="BS119" s="44"/>
      <c r="BT119" s="44"/>
      <c r="BU119" s="44"/>
      <c r="CF119" s="44"/>
      <c r="CG119" s="44"/>
      <c r="CH119" s="44"/>
      <c r="CI119" s="44"/>
      <c r="CJ119" s="44"/>
      <c r="CK119" s="52"/>
      <c r="CL119" s="52"/>
      <c r="CM119" s="52"/>
      <c r="CN119" s="52"/>
      <c r="CO119" s="52"/>
      <c r="CP119" s="52"/>
      <c r="CQ119" s="52"/>
      <c r="CR119" s="52"/>
      <c r="CS119" s="44"/>
      <c r="CT119" s="44"/>
      <c r="CU119" s="44"/>
      <c r="CV119" s="44"/>
      <c r="CW119" s="44"/>
      <c r="CX119" s="44"/>
      <c r="CZ119" s="44"/>
      <c r="DA119" s="44"/>
      <c r="DB119" s="44"/>
      <c r="DC119" s="44"/>
      <c r="DD119" s="44"/>
      <c r="DE119" s="44"/>
      <c r="DF119" s="44"/>
      <c r="DG119" s="44"/>
      <c r="DH119" s="44"/>
      <c r="DI119" s="44"/>
      <c r="DJ119" s="44"/>
      <c r="DK119" s="44"/>
      <c r="DL119" s="44"/>
      <c r="DM119" s="44"/>
      <c r="DN119" s="44"/>
      <c r="DO119" s="44"/>
      <c r="DP119" s="44"/>
      <c r="DQ119" s="44"/>
      <c r="DR119" s="44"/>
      <c r="DS119" s="44"/>
      <c r="DT119" s="44"/>
      <c r="DU119" s="44"/>
      <c r="DV119" s="44"/>
      <c r="DW119" s="44"/>
      <c r="DX119" s="44"/>
      <c r="DY119" s="44"/>
      <c r="DZ119" s="44"/>
      <c r="EA119" s="44"/>
      <c r="EB119" s="44"/>
      <c r="EC119" s="44"/>
      <c r="ED119" s="44"/>
      <c r="EE119" s="44"/>
      <c r="EF119" s="44"/>
      <c r="EG119" s="44"/>
      <c r="EH119" s="44"/>
      <c r="EI119" s="44"/>
      <c r="EJ119" s="44"/>
      <c r="EK119" s="44"/>
      <c r="EL119" s="44"/>
      <c r="EM119" s="44"/>
      <c r="EN119" s="44"/>
      <c r="EO119" s="44"/>
      <c r="EP119" s="44"/>
      <c r="EQ119" s="44"/>
      <c r="ER119" s="44"/>
      <c r="ES119" s="44"/>
      <c r="ET119" s="44"/>
      <c r="EU119" s="44"/>
      <c r="EV119" s="44"/>
      <c r="EW119" s="44"/>
      <c r="EX119" s="44"/>
      <c r="EY119" s="44"/>
      <c r="EZ119" s="44"/>
      <c r="FA119" s="44"/>
      <c r="FB119" s="44"/>
      <c r="FC119" s="44"/>
      <c r="FD119" s="44"/>
      <c r="FE119" s="44"/>
      <c r="FF119" s="44"/>
      <c r="FG119" s="44"/>
      <c r="FH119" s="44"/>
      <c r="FI119" s="44"/>
      <c r="FJ119" s="44"/>
      <c r="FK119" s="44"/>
      <c r="FL119" s="44"/>
      <c r="FM119" s="44"/>
      <c r="FN119" s="44"/>
      <c r="FO119" s="44"/>
      <c r="FP119" s="44"/>
      <c r="FQ119" s="44"/>
      <c r="FR119" s="44"/>
      <c r="FS119" s="44"/>
      <c r="FT119" s="44"/>
      <c r="FU119" s="44"/>
      <c r="FV119" s="44"/>
      <c r="FW119" s="44"/>
      <c r="FX119" s="44"/>
      <c r="FY119" s="44"/>
      <c r="FZ119" s="44"/>
      <c r="GA119" s="44"/>
      <c r="GB119" s="44"/>
      <c r="GC119" s="44"/>
      <c r="GD119" s="44"/>
      <c r="GE119" s="44"/>
      <c r="GF119" s="44"/>
    </row>
    <row r="120" spans="1:196" s="724" customFormat="1" ht="15" customHeight="1" thickBot="1">
      <c r="A120" s="65"/>
      <c r="B120" s="65"/>
      <c r="C120" s="65"/>
      <c r="D120" s="65"/>
      <c r="E120" s="65"/>
      <c r="F120" s="65"/>
      <c r="G120" s="65"/>
      <c r="H120" s="65"/>
      <c r="I120" s="561" t="s">
        <v>444</v>
      </c>
      <c r="J120" s="562">
        <f>J99+J111+J117</f>
        <v>77</v>
      </c>
      <c r="K120"/>
      <c r="L120"/>
      <c r="M120"/>
      <c r="N120"/>
      <c r="O120"/>
      <c r="P120"/>
      <c r="Q120"/>
      <c r="R120"/>
      <c r="S120" s="65"/>
      <c r="T120" s="44"/>
      <c r="U120" s="44"/>
      <c r="V120" s="44"/>
      <c r="W120" s="44"/>
      <c r="X120" s="44"/>
      <c r="Y120" s="44"/>
      <c r="Z120" s="44"/>
      <c r="AA120" s="44"/>
      <c r="AB120" s="44"/>
      <c r="AC120" s="44"/>
      <c r="AD120" s="44"/>
      <c r="AE120" s="44"/>
      <c r="AF120" s="162"/>
      <c r="AG120" s="162"/>
      <c r="AH120" s="44"/>
      <c r="AI120" s="44"/>
      <c r="AJ120" s="44"/>
      <c r="AK120" s="278"/>
      <c r="AL120" s="278"/>
      <c r="AM120" s="44"/>
      <c r="AN120" s="44"/>
      <c r="AP120" s="562">
        <f>AP98+AP111+AP117</f>
        <v>77</v>
      </c>
      <c r="AQ120"/>
      <c r="AR120" s="65"/>
      <c r="AS120" s="65"/>
      <c r="AT120" s="65"/>
      <c r="AU120" s="65"/>
      <c r="AV120" s="44"/>
      <c r="AW120" s="44"/>
      <c r="AX120" s="52"/>
      <c r="AY120" s="52"/>
      <c r="AZ120" s="890"/>
      <c r="BA120" s="52"/>
      <c r="BB120" s="937"/>
      <c r="BC120" s="894"/>
      <c r="BD120" s="44"/>
      <c r="BE120" s="44"/>
      <c r="BF120" s="44"/>
      <c r="BH120" s="44"/>
      <c r="BI120" s="44"/>
      <c r="BJ120" s="44"/>
      <c r="BK120" s="44"/>
      <c r="BL120" s="44"/>
      <c r="BM120" s="44"/>
      <c r="BN120" s="44"/>
      <c r="BO120" s="44"/>
      <c r="BP120" s="44"/>
      <c r="BQ120" s="44"/>
      <c r="BR120" s="44"/>
      <c r="BS120" s="44"/>
      <c r="BT120" s="44"/>
      <c r="BU120" s="44"/>
      <c r="CF120" s="44"/>
      <c r="CG120" s="44"/>
      <c r="CH120" s="44"/>
      <c r="CI120" s="44"/>
      <c r="CJ120" s="44"/>
      <c r="CK120" s="52"/>
      <c r="CL120" s="52"/>
      <c r="CM120" s="52"/>
      <c r="CO120" s="52"/>
      <c r="CP120" s="52"/>
      <c r="CQ120" s="52"/>
      <c r="CR120" s="52"/>
      <c r="CS120" s="44"/>
      <c r="CT120" s="44"/>
      <c r="CU120" s="44"/>
      <c r="CV120" s="44"/>
      <c r="CW120" s="44"/>
      <c r="CX120" s="44"/>
      <c r="CZ120" s="44"/>
      <c r="DA120" s="44"/>
      <c r="DB120" s="44"/>
      <c r="DC120" s="44"/>
      <c r="DD120" s="44"/>
      <c r="DE120" s="44"/>
      <c r="DF120" s="44"/>
      <c r="DG120" s="44"/>
      <c r="DH120" s="44"/>
      <c r="DI120" s="44"/>
      <c r="DJ120" s="44"/>
      <c r="DK120" s="44"/>
      <c r="DL120" s="44"/>
      <c r="DM120" s="44"/>
      <c r="DN120" s="44"/>
      <c r="DO120" s="44"/>
      <c r="DP120" s="44"/>
      <c r="DQ120" s="44"/>
      <c r="DR120" s="44"/>
      <c r="DS120" s="44"/>
      <c r="DT120" s="44"/>
      <c r="DU120" s="44"/>
      <c r="DV120" s="44"/>
      <c r="DW120" s="44"/>
      <c r="DX120" s="44"/>
      <c r="DY120" s="44"/>
      <c r="DZ120" s="44"/>
      <c r="EA120" s="44"/>
      <c r="EB120" s="44"/>
      <c r="EC120" s="44"/>
      <c r="ED120" s="44"/>
      <c r="EE120" s="44"/>
      <c r="EF120" s="44"/>
      <c r="EG120" s="44"/>
      <c r="EH120" s="44"/>
      <c r="EI120" s="44"/>
      <c r="EJ120" s="44"/>
      <c r="EK120" s="44"/>
      <c r="EL120" s="44"/>
      <c r="EM120" s="44"/>
      <c r="EN120" s="44"/>
      <c r="EO120" s="44"/>
      <c r="EP120" s="44"/>
      <c r="EQ120" s="44"/>
      <c r="ER120" s="44"/>
      <c r="ES120" s="44"/>
      <c r="ET120" s="44"/>
      <c r="EU120" s="44"/>
      <c r="EV120" s="44"/>
      <c r="EW120" s="44"/>
      <c r="EX120" s="44"/>
      <c r="EY120" s="44"/>
      <c r="EZ120" s="44"/>
      <c r="FA120" s="44"/>
      <c r="FB120" s="44"/>
      <c r="FC120" s="44"/>
      <c r="FD120" s="44"/>
      <c r="FE120" s="44"/>
      <c r="FF120" s="44"/>
      <c r="FG120" s="44"/>
      <c r="FH120" s="44"/>
      <c r="FI120" s="44"/>
      <c r="FJ120" s="44"/>
      <c r="FK120" s="44"/>
      <c r="FL120" s="44"/>
      <c r="FM120" s="44"/>
      <c r="FN120" s="44"/>
      <c r="FO120" s="44"/>
      <c r="FP120" s="44"/>
      <c r="FQ120" s="44"/>
      <c r="FR120" s="44"/>
      <c r="FS120" s="44"/>
      <c r="FT120" s="44"/>
      <c r="FU120" s="44"/>
      <c r="FV120" s="44"/>
      <c r="FW120" s="44"/>
      <c r="FX120" s="44"/>
      <c r="FY120" s="44"/>
      <c r="FZ120" s="44"/>
      <c r="GA120" s="44"/>
      <c r="GB120" s="44"/>
      <c r="GC120" s="44"/>
      <c r="GD120" s="44"/>
      <c r="GE120" s="44"/>
      <c r="GF120" s="44"/>
    </row>
    <row r="121" spans="1:196" s="724" customFormat="1" ht="15" customHeight="1" thickBot="1">
      <c r="A121" s="65"/>
      <c r="B121" s="65"/>
      <c r="C121" s="65"/>
      <c r="D121" s="65"/>
      <c r="E121" s="65"/>
      <c r="F121" s="65"/>
      <c r="G121" s="65"/>
      <c r="H121" s="65"/>
      <c r="K121"/>
      <c r="L121"/>
      <c r="M121"/>
      <c r="N121"/>
      <c r="O121"/>
      <c r="P121"/>
      <c r="Q121"/>
      <c r="R121"/>
      <c r="S121"/>
      <c r="T121" s="44"/>
      <c r="U121" s="65"/>
      <c r="V121" s="44"/>
      <c r="W121" s="44"/>
      <c r="X121" s="44"/>
      <c r="Y121" s="44"/>
      <c r="Z121" s="44"/>
      <c r="AA121" s="44"/>
      <c r="AB121" s="44"/>
      <c r="AC121" s="44"/>
      <c r="AD121" s="44"/>
      <c r="AE121" s="44"/>
      <c r="AF121" s="162"/>
      <c r="AG121" s="162"/>
      <c r="AH121" s="44"/>
      <c r="AI121" s="44"/>
      <c r="AJ121" s="44"/>
      <c r="AK121" s="65"/>
      <c r="AL121" s="65"/>
      <c r="AM121" s="44"/>
      <c r="AN121" s="44"/>
      <c r="AO121" s="561" t="s">
        <v>444</v>
      </c>
      <c r="AP121"/>
      <c r="AQ121"/>
      <c r="AR121" s="65"/>
      <c r="AS121" s="65"/>
      <c r="AT121" s="65"/>
      <c r="AU121" s="65"/>
      <c r="AV121" s="44"/>
      <c r="AW121" s="44"/>
      <c r="AX121" s="52"/>
      <c r="AY121" s="52"/>
      <c r="AZ121" s="890"/>
      <c r="BA121" s="52"/>
      <c r="BB121" s="937"/>
      <c r="BC121" s="894"/>
      <c r="BD121" s="44"/>
      <c r="BE121" s="44"/>
      <c r="BF121" s="44"/>
      <c r="BH121" s="44"/>
      <c r="BI121" s="44"/>
      <c r="BJ121" s="44"/>
      <c r="BK121" s="44"/>
      <c r="BL121" s="44"/>
      <c r="BM121" s="44"/>
      <c r="BN121" s="44"/>
      <c r="BO121" s="44"/>
      <c r="BP121" s="44"/>
      <c r="BQ121" s="44"/>
      <c r="BR121" s="44"/>
      <c r="BS121" s="44"/>
      <c r="BT121" s="44"/>
      <c r="BU121" s="44"/>
      <c r="CF121" s="44"/>
      <c r="CG121" s="44"/>
      <c r="CH121" s="44"/>
      <c r="CI121" s="44"/>
      <c r="CJ121" s="44"/>
      <c r="CK121" s="52"/>
      <c r="CL121" s="52"/>
      <c r="CM121" s="52"/>
      <c r="CO121" s="52"/>
      <c r="CP121" s="52"/>
      <c r="CQ121" s="52"/>
      <c r="CR121" s="52"/>
      <c r="CS121" s="44"/>
      <c r="CT121" s="44"/>
      <c r="CU121" s="44"/>
      <c r="CV121" s="44"/>
      <c r="CW121" s="44"/>
      <c r="CX121" s="44"/>
      <c r="CY121" s="704"/>
      <c r="CZ121" s="44"/>
      <c r="DA121" s="44"/>
      <c r="DB121" s="44"/>
      <c r="DC121" s="44"/>
      <c r="DD121" s="44"/>
      <c r="DE121" s="44"/>
      <c r="DF121" s="44"/>
      <c r="DG121" s="44"/>
      <c r="DH121" s="44"/>
      <c r="DI121" s="44"/>
      <c r="DJ121" s="44"/>
      <c r="DK121" s="44"/>
      <c r="DL121" s="44"/>
      <c r="DM121" s="44"/>
      <c r="DN121" s="44"/>
      <c r="DO121" s="44"/>
      <c r="DP121" s="44"/>
      <c r="DQ121" s="44"/>
      <c r="DR121" s="44"/>
      <c r="DS121" s="44"/>
      <c r="DT121" s="44"/>
      <c r="DU121" s="44"/>
      <c r="DV121" s="44"/>
      <c r="DW121" s="44"/>
      <c r="DX121" s="44"/>
      <c r="DY121" s="44"/>
      <c r="DZ121" s="44"/>
      <c r="EA121" s="44"/>
      <c r="EB121" s="44"/>
      <c r="EC121" s="44"/>
      <c r="ED121" s="44"/>
      <c r="EE121" s="44"/>
      <c r="EF121" s="44"/>
      <c r="EG121" s="44"/>
      <c r="EH121" s="44"/>
      <c r="EI121" s="44"/>
      <c r="EJ121" s="44"/>
      <c r="EK121" s="44"/>
      <c r="EL121" s="44"/>
      <c r="EM121" s="44"/>
      <c r="EN121" s="44"/>
      <c r="EO121" s="44"/>
      <c r="EP121" s="44"/>
      <c r="EQ121" s="44"/>
      <c r="ER121" s="44"/>
      <c r="ES121" s="44"/>
      <c r="ET121" s="44"/>
      <c r="EU121" s="44"/>
      <c r="EV121" s="44"/>
      <c r="EW121" s="44"/>
      <c r="EX121" s="44"/>
      <c r="EY121" s="44"/>
      <c r="EZ121" s="44"/>
      <c r="FA121" s="44"/>
      <c r="FB121" s="44"/>
      <c r="FC121" s="44"/>
      <c r="FD121" s="44"/>
      <c r="FE121" s="44"/>
      <c r="FF121" s="44"/>
      <c r="FG121" s="44"/>
      <c r="FH121" s="44"/>
      <c r="FI121" s="44"/>
      <c r="FJ121" s="44"/>
      <c r="FK121" s="44"/>
      <c r="FL121" s="44"/>
      <c r="FM121" s="44"/>
      <c r="FN121" s="44"/>
      <c r="FO121" s="44"/>
      <c r="FP121" s="44"/>
      <c r="FQ121" s="44"/>
      <c r="FR121" s="44"/>
      <c r="FS121" s="44"/>
      <c r="FT121" s="44"/>
      <c r="FU121" s="44"/>
      <c r="FV121" s="44"/>
      <c r="FW121" s="44"/>
      <c r="FX121" s="44"/>
      <c r="FY121" s="44"/>
      <c r="FZ121" s="44"/>
      <c r="GA121" s="44"/>
      <c r="GB121" s="44"/>
      <c r="GC121" s="44"/>
      <c r="GD121" s="44"/>
      <c r="GE121" s="44"/>
      <c r="GF121" s="44"/>
    </row>
    <row r="122" spans="1:196" s="724" customFormat="1" ht="15" customHeight="1">
      <c r="A122" s="723"/>
      <c r="C122" s="65"/>
      <c r="D122" s="65"/>
      <c r="E122" s="65"/>
      <c r="F122" s="65"/>
      <c r="G122" s="65"/>
      <c r="H122" s="65"/>
      <c r="K122"/>
      <c r="S122"/>
      <c r="T122" s="65"/>
      <c r="U122" s="65"/>
      <c r="V122" s="44"/>
      <c r="W122" s="44"/>
      <c r="X122" s="44"/>
      <c r="Y122" s="44"/>
      <c r="Z122" s="44"/>
      <c r="AA122" s="44"/>
      <c r="AB122" s="44"/>
      <c r="AC122" s="44"/>
      <c r="AD122" s="44"/>
      <c r="AE122" s="44"/>
      <c r="AF122" s="162"/>
      <c r="AG122" s="162"/>
      <c r="AH122" s="44"/>
      <c r="AI122" s="44"/>
      <c r="AJ122" s="44"/>
      <c r="AK122" s="73"/>
      <c r="AL122" s="73"/>
      <c r="AM122" s="44"/>
      <c r="AN122" s="44"/>
      <c r="AO122"/>
      <c r="AP122"/>
      <c r="AQ122"/>
      <c r="AR122" s="748"/>
      <c r="AU122" s="726"/>
      <c r="AV122" s="44"/>
      <c r="AW122" s="44"/>
      <c r="AX122" s="52"/>
      <c r="AY122" s="52"/>
      <c r="AZ122" s="890"/>
      <c r="BA122" s="52"/>
      <c r="BB122" s="937"/>
      <c r="BC122" s="894"/>
      <c r="BD122" s="44"/>
      <c r="BE122" s="44"/>
      <c r="BF122" s="44"/>
      <c r="BH122" s="44"/>
      <c r="BI122" s="44"/>
      <c r="BJ122" s="44"/>
      <c r="BK122" s="44"/>
      <c r="BL122" s="44"/>
      <c r="BM122" s="44"/>
      <c r="BN122" s="44"/>
      <c r="BO122" s="44"/>
      <c r="BP122" s="44"/>
      <c r="BQ122" s="44"/>
      <c r="BR122" s="44"/>
      <c r="BS122" s="44"/>
      <c r="BT122" s="44"/>
      <c r="BU122" s="44"/>
      <c r="CE122" s="44"/>
      <c r="CF122" s="44"/>
      <c r="CG122" s="44"/>
      <c r="CH122" s="44"/>
      <c r="CI122" s="44"/>
      <c r="CJ122" s="44"/>
      <c r="CK122" s="52"/>
      <c r="CL122" s="52"/>
      <c r="CM122" s="52"/>
      <c r="CO122" s="52"/>
      <c r="CP122" s="52"/>
      <c r="CQ122" s="52"/>
      <c r="CR122" s="52"/>
      <c r="CS122" s="44"/>
      <c r="CT122" s="44"/>
      <c r="CU122" s="44"/>
      <c r="CV122" s="44"/>
      <c r="CW122" s="44"/>
      <c r="CX122" s="44"/>
      <c r="CY122" s="704"/>
      <c r="CZ122" s="44"/>
      <c r="DA122" s="44"/>
      <c r="DB122" s="44"/>
      <c r="DC122" s="44"/>
      <c r="DD122" s="44"/>
      <c r="DE122" s="44"/>
      <c r="DF122" s="44"/>
      <c r="DG122" s="44"/>
      <c r="DH122" s="44"/>
      <c r="DI122" s="44"/>
      <c r="DJ122" s="44"/>
      <c r="DK122" s="44"/>
      <c r="DL122" s="44"/>
      <c r="DM122" s="44"/>
      <c r="DN122" s="44"/>
      <c r="DO122" s="44"/>
      <c r="DP122" s="44"/>
      <c r="DQ122" s="44"/>
      <c r="DR122" s="44"/>
      <c r="DS122" s="44"/>
      <c r="DT122" s="44"/>
      <c r="DU122" s="44"/>
      <c r="DV122" s="44"/>
      <c r="DW122" s="44"/>
      <c r="DX122" s="44"/>
      <c r="DY122" s="44"/>
      <c r="DZ122" s="44"/>
      <c r="EA122" s="44"/>
      <c r="EB122" s="44"/>
      <c r="EC122" s="44"/>
      <c r="ED122" s="44"/>
      <c r="EE122" s="44"/>
      <c r="EF122" s="44"/>
      <c r="EG122" s="44"/>
      <c r="EH122" s="44"/>
      <c r="EI122" s="44"/>
      <c r="EJ122" s="44"/>
      <c r="EK122" s="44"/>
      <c r="EL122" s="44"/>
      <c r="EM122" s="44"/>
      <c r="EN122" s="44"/>
      <c r="EO122" s="44"/>
      <c r="EP122" s="44"/>
      <c r="EQ122" s="44"/>
      <c r="ER122" s="44"/>
      <c r="ES122" s="44"/>
      <c r="ET122" s="44"/>
      <c r="EU122" s="44"/>
      <c r="EV122" s="44"/>
      <c r="EW122" s="44"/>
      <c r="EX122" s="44"/>
      <c r="EY122" s="44"/>
      <c r="EZ122" s="44"/>
      <c r="FA122" s="44"/>
      <c r="FB122" s="44"/>
      <c r="FC122" s="44"/>
      <c r="FD122" s="44"/>
      <c r="FE122" s="44"/>
      <c r="FF122" s="44"/>
      <c r="FG122" s="44"/>
      <c r="FH122" s="44"/>
      <c r="FI122" s="44"/>
      <c r="FJ122" s="44"/>
      <c r="FK122" s="44"/>
      <c r="FL122" s="44"/>
      <c r="FM122" s="44"/>
      <c r="FN122" s="44"/>
      <c r="FO122" s="44"/>
      <c r="FP122" s="44"/>
      <c r="FQ122" s="44"/>
      <c r="FR122" s="44"/>
      <c r="FS122" s="44"/>
      <c r="FT122" s="44"/>
      <c r="FU122" s="44"/>
      <c r="FV122" s="44"/>
      <c r="FW122" s="44"/>
      <c r="FX122" s="44"/>
      <c r="FY122" s="44"/>
      <c r="FZ122" s="44"/>
      <c r="GA122" s="44"/>
      <c r="GB122" s="44"/>
      <c r="GC122" s="44"/>
      <c r="GD122" s="44"/>
      <c r="GE122" s="44"/>
      <c r="GF122" s="44"/>
      <c r="GG122" s="44"/>
      <c r="GH122" s="44"/>
      <c r="GI122" s="44"/>
      <c r="GJ122" s="44"/>
    </row>
    <row r="123" spans="1:196" s="724" customFormat="1" ht="15" customHeight="1">
      <c r="A123" s="723"/>
      <c r="C123" s="725"/>
      <c r="E123" s="65"/>
      <c r="F123" s="65"/>
      <c r="G123" s="65"/>
      <c r="K123"/>
      <c r="T123"/>
      <c r="U123" s="65"/>
      <c r="V123" s="44"/>
      <c r="W123" s="44"/>
      <c r="X123" s="44"/>
      <c r="Y123" s="44"/>
      <c r="Z123" s="44"/>
      <c r="AA123" s="44"/>
      <c r="AB123" s="44"/>
      <c r="AC123" s="44"/>
      <c r="AD123" s="44"/>
      <c r="AE123" s="44"/>
      <c r="AF123" s="162"/>
      <c r="AG123" s="162"/>
      <c r="AH123" s="44"/>
      <c r="AI123" s="44"/>
      <c r="AJ123" s="44"/>
      <c r="AK123" s="355"/>
      <c r="AL123" s="193"/>
      <c r="AM123" s="44"/>
      <c r="AN123" s="44"/>
      <c r="AO123"/>
      <c r="AP123"/>
      <c r="AQ123"/>
      <c r="AR123" s="748"/>
      <c r="AU123" s="726"/>
      <c r="AV123" s="44"/>
      <c r="AW123" s="44"/>
      <c r="AX123" s="52"/>
      <c r="AY123" s="52"/>
      <c r="AZ123" s="890"/>
      <c r="BA123" s="52"/>
      <c r="BB123" s="937"/>
      <c r="BC123" s="894"/>
      <c r="BD123" s="44"/>
      <c r="BF123" s="44"/>
      <c r="BI123" s="44"/>
      <c r="BJ123" s="44"/>
      <c r="BK123" s="44"/>
      <c r="BL123" s="44"/>
      <c r="BM123" s="44"/>
      <c r="BN123" s="44"/>
      <c r="BO123" s="44"/>
      <c r="BP123" s="44"/>
      <c r="BQ123" s="44"/>
      <c r="BR123" s="44"/>
      <c r="BS123" s="44"/>
      <c r="BT123" s="44"/>
      <c r="BU123" s="44"/>
      <c r="CE123" s="44"/>
      <c r="CF123" s="44"/>
      <c r="CG123" s="44"/>
      <c r="CH123" s="44"/>
      <c r="CI123" s="44"/>
      <c r="CJ123" s="44"/>
      <c r="CK123" s="52"/>
      <c r="CL123" s="52"/>
      <c r="CM123" s="52"/>
      <c r="CN123" s="52"/>
      <c r="CO123" s="52"/>
      <c r="CP123" s="52"/>
      <c r="CQ123" s="52"/>
      <c r="CR123" s="52"/>
      <c r="CS123" s="44"/>
      <c r="CT123" s="44"/>
      <c r="CU123" s="44"/>
      <c r="CV123" s="44"/>
      <c r="CW123" s="44"/>
      <c r="CX123" s="44"/>
      <c r="CY123" s="704"/>
      <c r="CZ123" s="44"/>
      <c r="DA123" s="44"/>
      <c r="DB123" s="44"/>
      <c r="DC123" s="44"/>
      <c r="DD123" s="44"/>
      <c r="DE123" s="44"/>
      <c r="DF123" s="44"/>
      <c r="DG123" s="44"/>
      <c r="DH123" s="44"/>
      <c r="DI123" s="44"/>
      <c r="DJ123" s="44"/>
      <c r="DK123" s="44"/>
      <c r="DL123" s="44"/>
      <c r="DM123" s="44"/>
      <c r="DN123" s="44"/>
      <c r="DO123" s="44"/>
      <c r="DP123" s="44"/>
      <c r="DQ123" s="44"/>
      <c r="DR123" s="44"/>
      <c r="DS123" s="44"/>
      <c r="DT123" s="44"/>
      <c r="DU123" s="44"/>
      <c r="DV123" s="44"/>
      <c r="DW123" s="44"/>
      <c r="DX123" s="44"/>
      <c r="DY123" s="44"/>
      <c r="DZ123" s="44"/>
      <c r="EA123" s="44"/>
      <c r="EB123" s="44"/>
      <c r="EC123" s="44"/>
      <c r="ED123" s="44"/>
      <c r="EE123" s="44"/>
      <c r="EF123" s="44"/>
      <c r="EG123" s="44"/>
      <c r="EH123" s="44"/>
      <c r="EI123" s="44"/>
      <c r="EJ123" s="44"/>
      <c r="EK123" s="44"/>
      <c r="EL123" s="44"/>
      <c r="EM123" s="44"/>
      <c r="EN123" s="44"/>
      <c r="EO123" s="44"/>
      <c r="EP123" s="44"/>
      <c r="EQ123" s="44"/>
      <c r="ER123" s="44"/>
      <c r="ES123" s="44"/>
      <c r="ET123" s="44"/>
      <c r="EU123" s="44"/>
      <c r="EV123" s="44"/>
      <c r="EW123" s="44"/>
      <c r="EX123" s="44"/>
      <c r="EY123" s="44"/>
      <c r="EZ123" s="44"/>
      <c r="FA123" s="44"/>
      <c r="FB123" s="44"/>
      <c r="FC123" s="44"/>
      <c r="FD123" s="44"/>
      <c r="FE123" s="44"/>
      <c r="FF123" s="44"/>
      <c r="FG123" s="44"/>
      <c r="FH123" s="44"/>
      <c r="FI123" s="44"/>
      <c r="FJ123" s="44"/>
      <c r="FK123" s="44"/>
      <c r="FL123" s="44"/>
      <c r="FM123" s="44"/>
      <c r="FN123" s="44"/>
      <c r="FO123" s="44"/>
      <c r="FP123" s="44"/>
      <c r="FQ123" s="44"/>
      <c r="FR123" s="44"/>
      <c r="FS123" s="44"/>
      <c r="FT123" s="44"/>
      <c r="FU123" s="44"/>
      <c r="FV123" s="44"/>
      <c r="FW123" s="44"/>
      <c r="FX123" s="44"/>
      <c r="FY123" s="44"/>
      <c r="FZ123" s="44"/>
      <c r="GA123" s="44"/>
      <c r="GB123" s="44"/>
      <c r="GC123" s="44"/>
      <c r="GD123" s="44"/>
      <c r="GE123" s="44"/>
      <c r="GF123" s="44"/>
      <c r="GG123" s="44"/>
      <c r="GH123" s="44"/>
      <c r="GI123" s="44"/>
      <c r="GJ123" s="44"/>
      <c r="GK123" s="44"/>
      <c r="GL123" s="44"/>
      <c r="GM123" s="44"/>
      <c r="GN123" s="44"/>
    </row>
    <row r="124" spans="1:196" s="724" customFormat="1" ht="15" customHeight="1">
      <c r="A124" s="723"/>
      <c r="C124" s="725"/>
      <c r="K124"/>
      <c r="T124"/>
      <c r="V124" s="44"/>
      <c r="W124" s="44"/>
      <c r="X124" s="44"/>
      <c r="Y124" s="44"/>
      <c r="Z124" s="44"/>
      <c r="AA124" s="44"/>
      <c r="AB124" s="44"/>
      <c r="AC124" s="44"/>
      <c r="AD124" s="44"/>
      <c r="AE124" s="44"/>
      <c r="AF124" s="162"/>
      <c r="AG124" s="162"/>
      <c r="AH124" s="44"/>
      <c r="AI124" s="44"/>
      <c r="AJ124" s="44"/>
      <c r="AK124" s="355"/>
      <c r="AL124" s="193"/>
      <c r="AM124" s="44"/>
      <c r="AN124" s="44"/>
      <c r="AO124"/>
      <c r="AZ124" s="879"/>
      <c r="BC124" s="894"/>
      <c r="BD124" s="44"/>
      <c r="BF124" s="44"/>
      <c r="BI124" s="44"/>
      <c r="BJ124" s="44"/>
      <c r="BK124" s="44"/>
      <c r="BL124" s="44"/>
      <c r="BM124" s="44"/>
      <c r="BN124" s="44"/>
      <c r="BO124" s="44"/>
      <c r="BP124" s="44"/>
      <c r="BQ124" s="44"/>
      <c r="BR124" s="44"/>
      <c r="BS124" s="44"/>
      <c r="BT124" s="44"/>
      <c r="BU124" s="44"/>
      <c r="CE124" s="44"/>
      <c r="CF124" s="44"/>
      <c r="CG124" s="44"/>
      <c r="CH124" s="44"/>
      <c r="CI124" s="44"/>
      <c r="CJ124" s="44"/>
      <c r="CK124" s="52"/>
      <c r="CL124" s="52"/>
      <c r="CM124" s="52"/>
      <c r="CN124" s="52"/>
      <c r="CO124" s="52"/>
      <c r="CP124" s="52"/>
      <c r="CQ124" s="52"/>
      <c r="CR124" s="52"/>
      <c r="CS124" s="44"/>
      <c r="CT124" s="44"/>
      <c r="CU124" s="44"/>
      <c r="CV124" s="44"/>
      <c r="CW124" s="44"/>
      <c r="CX124" s="44"/>
      <c r="CY124" s="704"/>
      <c r="CZ124" s="44"/>
      <c r="DA124" s="44"/>
      <c r="DB124" s="44"/>
      <c r="DC124" s="44"/>
      <c r="DD124" s="44"/>
      <c r="DE124" s="44"/>
      <c r="DF124" s="44"/>
      <c r="DG124" s="44"/>
      <c r="DH124" s="44"/>
      <c r="DI124" s="44"/>
      <c r="DJ124" s="44"/>
      <c r="DK124" s="44"/>
      <c r="DL124" s="44"/>
      <c r="DM124" s="44"/>
      <c r="DN124" s="44"/>
      <c r="DO124" s="44"/>
      <c r="DP124" s="44"/>
      <c r="DQ124" s="44"/>
      <c r="DR124" s="44"/>
      <c r="DS124" s="44"/>
      <c r="DT124" s="44"/>
      <c r="DU124" s="44"/>
      <c r="DV124" s="44"/>
      <c r="DW124" s="44"/>
      <c r="DX124" s="44"/>
      <c r="DY124" s="44"/>
      <c r="DZ124" s="44"/>
      <c r="EA124" s="44"/>
      <c r="EB124" s="44"/>
      <c r="EC124" s="44"/>
      <c r="ED124" s="44"/>
      <c r="EE124" s="44"/>
      <c r="EF124" s="44"/>
      <c r="EG124" s="44"/>
      <c r="EH124" s="44"/>
      <c r="EI124" s="44"/>
      <c r="EJ124" s="44"/>
      <c r="EK124" s="44"/>
      <c r="EL124" s="44"/>
      <c r="EM124" s="44"/>
      <c r="EN124" s="44"/>
      <c r="EO124" s="44"/>
      <c r="EP124" s="44"/>
      <c r="EQ124" s="44"/>
      <c r="ER124" s="44"/>
      <c r="ES124" s="44"/>
      <c r="ET124" s="44"/>
      <c r="EU124" s="44"/>
      <c r="EV124" s="44"/>
      <c r="EW124" s="44"/>
      <c r="EX124" s="44"/>
      <c r="EY124" s="44"/>
      <c r="EZ124" s="44"/>
      <c r="FA124" s="44"/>
      <c r="FB124" s="44"/>
      <c r="FC124" s="44"/>
      <c r="FD124" s="44"/>
      <c r="FE124" s="44"/>
      <c r="FF124" s="44"/>
      <c r="FG124" s="44"/>
      <c r="FH124" s="44"/>
      <c r="FI124" s="44"/>
      <c r="FJ124" s="44"/>
      <c r="FK124" s="44"/>
      <c r="FL124" s="44"/>
      <c r="FM124" s="44"/>
      <c r="FN124" s="44"/>
      <c r="FO124" s="44"/>
      <c r="FP124" s="44"/>
      <c r="FQ124" s="44"/>
      <c r="FR124" s="44"/>
      <c r="FS124" s="44"/>
      <c r="FT124" s="44"/>
      <c r="FU124" s="44"/>
      <c r="FV124" s="44"/>
      <c r="FW124" s="44"/>
      <c r="FX124" s="44"/>
      <c r="FY124" s="44"/>
      <c r="FZ124" s="44"/>
      <c r="GA124" s="44"/>
      <c r="GB124" s="44"/>
      <c r="GC124" s="44"/>
      <c r="GD124" s="44"/>
      <c r="GE124" s="44"/>
      <c r="GF124" s="44"/>
      <c r="GG124" s="44"/>
      <c r="GH124" s="44"/>
      <c r="GI124" s="44"/>
      <c r="GJ124" s="44"/>
      <c r="GK124" s="44"/>
      <c r="GL124" s="44"/>
      <c r="GM124" s="44"/>
      <c r="GN124" s="44"/>
    </row>
    <row r="125" spans="1:196" s="724" customFormat="1" ht="15" customHeight="1">
      <c r="A125" s="723"/>
      <c r="C125" s="725"/>
      <c r="K125"/>
      <c r="AA125" s="44"/>
      <c r="AB125" s="44"/>
      <c r="AC125" s="44"/>
      <c r="AD125" s="44"/>
      <c r="AE125" s="44"/>
      <c r="AF125" s="162"/>
      <c r="AG125" s="162"/>
      <c r="AK125" s="355"/>
      <c r="AL125" s="193"/>
      <c r="AM125" s="44"/>
      <c r="AN125" s="44"/>
      <c r="AZ125" s="879"/>
      <c r="BC125" s="894"/>
      <c r="BD125" s="44"/>
      <c r="BF125" s="44"/>
      <c r="BI125" s="44"/>
      <c r="BJ125" s="44"/>
      <c r="BK125" s="44"/>
      <c r="BL125" s="44"/>
      <c r="BM125" s="44"/>
      <c r="BN125" s="44"/>
      <c r="BO125" s="44"/>
      <c r="BP125" s="44"/>
      <c r="BQ125" s="44"/>
      <c r="BR125" s="44"/>
      <c r="BS125" s="44"/>
      <c r="BT125" s="44"/>
      <c r="CE125" s="44"/>
      <c r="CF125" s="44"/>
      <c r="CG125" s="44"/>
      <c r="CH125" s="44"/>
      <c r="CI125" s="44"/>
      <c r="CJ125" s="44"/>
      <c r="CK125" s="52"/>
      <c r="CL125" s="52"/>
      <c r="CM125" s="52"/>
      <c r="CN125" s="52"/>
      <c r="CO125" s="52"/>
      <c r="CP125" s="52"/>
      <c r="CQ125" s="52"/>
      <c r="CR125" s="52"/>
      <c r="CS125" s="44"/>
      <c r="CT125" s="44"/>
      <c r="CU125" s="44"/>
      <c r="CV125" s="44"/>
      <c r="CW125" s="44"/>
      <c r="CX125" s="44"/>
      <c r="CY125" s="704"/>
    </row>
    <row r="126" spans="1:196" s="724" customFormat="1" ht="15" customHeight="1">
      <c r="A126" s="723"/>
      <c r="C126" s="725"/>
      <c r="K126"/>
      <c r="AD126" s="44"/>
      <c r="AE126" s="44"/>
      <c r="AF126" s="162"/>
      <c r="AG126" s="162"/>
      <c r="AK126" s="355"/>
      <c r="AL126" s="193"/>
      <c r="AM126" s="44"/>
      <c r="AN126" s="44"/>
      <c r="AZ126" s="879"/>
      <c r="BC126" s="894"/>
      <c r="BD126" s="44"/>
      <c r="BF126" s="44"/>
      <c r="BI126" s="44"/>
      <c r="BJ126" s="44"/>
      <c r="BK126" s="44"/>
      <c r="BL126" s="44"/>
      <c r="BM126" s="44"/>
      <c r="BN126" s="44"/>
      <c r="BO126" s="44"/>
      <c r="BP126" s="44"/>
      <c r="BQ126" s="44"/>
      <c r="BR126" s="44"/>
      <c r="BS126" s="44"/>
      <c r="CE126" s="44"/>
      <c r="CF126" s="44"/>
      <c r="CG126" s="44"/>
      <c r="CH126" s="44"/>
      <c r="CI126" s="44"/>
      <c r="CJ126" s="44"/>
      <c r="CK126" s="52"/>
      <c r="CL126" s="52"/>
      <c r="CM126" s="52"/>
      <c r="CN126" s="52"/>
      <c r="CO126" s="52"/>
      <c r="CP126" s="52"/>
      <c r="CQ126" s="52"/>
      <c r="CR126" s="52"/>
      <c r="CS126" s="44"/>
      <c r="CT126" s="44"/>
      <c r="CU126" s="44"/>
      <c r="CV126" s="44"/>
      <c r="CW126" s="44"/>
      <c r="CX126" s="44"/>
      <c r="CY126" s="704"/>
    </row>
    <row r="127" spans="1:196" s="724" customFormat="1" ht="15" customHeight="1">
      <c r="A127" s="723"/>
      <c r="C127" s="725"/>
      <c r="K127"/>
      <c r="AE127" s="44"/>
      <c r="AF127" s="162"/>
      <c r="AG127" s="162"/>
      <c r="AK127" s="355"/>
      <c r="AL127" s="193"/>
      <c r="AZ127" s="879"/>
      <c r="BC127" s="894"/>
      <c r="BD127" s="44"/>
      <c r="BF127" s="44"/>
      <c r="BI127" s="44"/>
      <c r="BJ127" s="44"/>
      <c r="BK127" s="44"/>
      <c r="BL127" s="44"/>
      <c r="BM127" s="44"/>
      <c r="BN127" s="44"/>
      <c r="BO127" s="44"/>
      <c r="BP127" s="44"/>
      <c r="BQ127" s="44"/>
      <c r="BR127" s="44"/>
      <c r="BS127" s="44"/>
      <c r="CE127" s="44"/>
      <c r="CF127" s="44"/>
      <c r="CG127" s="44"/>
      <c r="CH127" s="44"/>
      <c r="CI127" s="44"/>
      <c r="CJ127" s="44"/>
      <c r="CK127" s="52"/>
      <c r="CL127" s="52"/>
      <c r="CM127" s="52"/>
      <c r="CN127" s="52"/>
      <c r="CO127" s="52"/>
      <c r="CP127" s="52"/>
      <c r="CQ127" s="52"/>
      <c r="CR127" s="52"/>
      <c r="CS127" s="44"/>
      <c r="CT127" s="44"/>
      <c r="CU127" s="44"/>
      <c r="CV127" s="44"/>
      <c r="CW127" s="44"/>
      <c r="CX127" s="44"/>
      <c r="CY127" s="704"/>
    </row>
    <row r="128" spans="1:196" s="724" customFormat="1" ht="15" customHeight="1">
      <c r="A128" s="723"/>
      <c r="C128" s="725"/>
      <c r="K128"/>
      <c r="V128" s="44"/>
      <c r="W128" s="44"/>
      <c r="X128" s="44"/>
      <c r="Y128" s="44"/>
      <c r="Z128" s="44"/>
      <c r="AE128" s="44"/>
      <c r="AF128" s="162"/>
      <c r="AG128" s="162"/>
      <c r="AH128" s="44"/>
      <c r="AI128" s="44"/>
      <c r="AJ128" s="44"/>
      <c r="AK128" s="355"/>
      <c r="AL128" s="193"/>
      <c r="AZ128" s="879"/>
      <c r="BC128" s="894"/>
      <c r="BI128" s="44"/>
      <c r="BJ128" s="44"/>
      <c r="BK128" s="44"/>
      <c r="BL128" s="44"/>
      <c r="BM128" s="44"/>
      <c r="BN128" s="44"/>
      <c r="BO128" s="44"/>
      <c r="BP128" s="44"/>
      <c r="BQ128" s="44"/>
      <c r="BR128" s="44"/>
      <c r="BS128" s="44"/>
      <c r="BU128" s="44"/>
      <c r="CE128" s="44"/>
      <c r="CF128" s="44"/>
      <c r="CG128" s="44"/>
      <c r="CH128" s="44"/>
      <c r="CI128" s="44"/>
      <c r="CJ128" s="44"/>
      <c r="CK128" s="52"/>
      <c r="CL128" s="52"/>
      <c r="CM128" s="52"/>
      <c r="CN128" s="52"/>
      <c r="CO128" s="52"/>
      <c r="CP128" s="52"/>
      <c r="CQ128" s="52"/>
      <c r="CR128" s="52"/>
      <c r="CS128" s="44"/>
      <c r="CT128" s="44"/>
      <c r="CU128" s="44"/>
      <c r="CV128" s="44"/>
      <c r="CW128" s="44"/>
      <c r="CX128" s="44"/>
      <c r="CY128" s="704"/>
    </row>
    <row r="129" spans="1:103" s="724" customFormat="1" ht="15" customHeight="1">
      <c r="A129" s="723"/>
      <c r="C129" s="725"/>
      <c r="K129"/>
      <c r="V129" s="44"/>
      <c r="W129" s="44"/>
      <c r="X129" s="44"/>
      <c r="Y129" s="44"/>
      <c r="Z129" s="44"/>
      <c r="AA129" s="44"/>
      <c r="AB129" s="44"/>
      <c r="AC129" s="44"/>
      <c r="AE129" s="44"/>
      <c r="AF129" s="278"/>
      <c r="AG129" s="278"/>
      <c r="AH129" s="44"/>
      <c r="AI129" s="44"/>
      <c r="AJ129" s="44"/>
      <c r="AK129" s="355"/>
      <c r="AL129" s="193"/>
      <c r="AP129"/>
      <c r="AQ129"/>
      <c r="AR129" s="748"/>
      <c r="AU129" s="726"/>
      <c r="AV129" s="44"/>
      <c r="AW129" s="44"/>
      <c r="AX129" s="52"/>
      <c r="AY129" s="52"/>
      <c r="AZ129" s="890"/>
      <c r="BA129" s="52"/>
      <c r="BB129" s="937"/>
      <c r="BC129" s="894"/>
      <c r="BI129" s="44"/>
      <c r="BJ129" s="44"/>
      <c r="BK129" s="44"/>
      <c r="BL129" s="44"/>
      <c r="BM129" s="44"/>
      <c r="BN129" s="44"/>
      <c r="BO129" s="44"/>
      <c r="BP129" s="44"/>
      <c r="BQ129" s="44"/>
      <c r="BR129" s="44"/>
      <c r="BS129" s="44"/>
      <c r="BT129" s="44"/>
      <c r="BU129" s="44"/>
      <c r="CE129" s="44"/>
      <c r="CF129" s="44"/>
      <c r="CG129" s="44"/>
      <c r="CH129" s="44"/>
      <c r="CI129" s="44"/>
      <c r="CJ129" s="44"/>
      <c r="CK129" s="52"/>
      <c r="CL129" s="52"/>
      <c r="CM129" s="52"/>
      <c r="CN129" s="52"/>
      <c r="CO129" s="52"/>
      <c r="CP129" s="52"/>
      <c r="CQ129" s="52"/>
      <c r="CR129" s="52"/>
      <c r="CS129" s="44"/>
      <c r="CT129" s="44"/>
      <c r="CU129" s="44"/>
      <c r="CV129" s="44"/>
      <c r="CW129" s="44"/>
      <c r="CX129" s="44"/>
      <c r="CY129" s="704"/>
    </row>
    <row r="130" spans="1:103" s="724" customFormat="1" ht="15" customHeight="1">
      <c r="A130" s="723"/>
      <c r="C130" s="725"/>
      <c r="I130" s="704"/>
      <c r="J130" s="704"/>
      <c r="K130"/>
      <c r="V130" s="44"/>
      <c r="W130" s="44"/>
      <c r="X130" s="44"/>
      <c r="Y130" s="44"/>
      <c r="Z130" s="44"/>
      <c r="AA130" s="44"/>
      <c r="AB130" s="44"/>
      <c r="AC130" s="44"/>
      <c r="AD130" s="44"/>
      <c r="AE130" s="44"/>
      <c r="AF130" s="65"/>
      <c r="AG130" s="65"/>
      <c r="AH130" s="44"/>
      <c r="AI130" s="44"/>
      <c r="AJ130" s="44"/>
      <c r="AK130" s="355"/>
      <c r="AL130" s="193"/>
      <c r="AM130" s="44"/>
      <c r="AN130" s="44"/>
      <c r="AO130"/>
      <c r="AP130"/>
      <c r="AQ130"/>
      <c r="AR130" s="748"/>
      <c r="AU130" s="726"/>
      <c r="AV130" s="44"/>
      <c r="AW130" s="44"/>
      <c r="AX130" s="52"/>
      <c r="AY130" s="52"/>
      <c r="AZ130" s="890"/>
      <c r="BA130" s="52"/>
      <c r="BB130" s="937"/>
      <c r="BC130" s="894"/>
      <c r="BI130" s="44"/>
      <c r="BJ130" s="44"/>
      <c r="BK130" s="44"/>
      <c r="BL130" s="44"/>
      <c r="BM130" s="44"/>
      <c r="BN130" s="44"/>
      <c r="BO130" s="44"/>
      <c r="BP130" s="44"/>
      <c r="BQ130" s="44"/>
      <c r="BR130" s="44"/>
      <c r="BS130" s="44"/>
      <c r="BT130" s="44"/>
      <c r="BU130" s="44"/>
      <c r="CE130" s="44"/>
      <c r="CF130" s="44"/>
      <c r="CG130" s="44"/>
      <c r="CH130" s="44"/>
      <c r="CI130" s="44"/>
      <c r="CJ130" s="44"/>
      <c r="CK130" s="52"/>
      <c r="CL130" s="52"/>
      <c r="CM130" s="52"/>
      <c r="CN130" s="52"/>
      <c r="CO130" s="52"/>
      <c r="CP130" s="52"/>
      <c r="CQ130" s="52"/>
      <c r="CR130" s="52"/>
      <c r="CS130" s="44"/>
      <c r="CT130" s="44"/>
      <c r="CU130" s="44"/>
      <c r="CV130" s="44"/>
      <c r="CW130" s="44"/>
      <c r="CX130" s="44"/>
      <c r="CY130" s="704"/>
    </row>
    <row r="131" spans="1:103" s="724" customFormat="1" ht="15" customHeight="1">
      <c r="A131" s="723"/>
      <c r="C131" s="725"/>
      <c r="I131" s="704"/>
      <c r="J131" s="704"/>
      <c r="K131" s="726"/>
      <c r="V131" s="44"/>
      <c r="W131" s="44"/>
      <c r="X131" s="44"/>
      <c r="Y131" s="44"/>
      <c r="Z131" s="44"/>
      <c r="AA131" s="44"/>
      <c r="AB131" s="44"/>
      <c r="AC131" s="44"/>
      <c r="AD131" s="44"/>
      <c r="AF131" s="73"/>
      <c r="AG131" s="73"/>
      <c r="AH131" s="44"/>
      <c r="AI131" s="44"/>
      <c r="AJ131" s="44"/>
      <c r="AK131" s="355"/>
      <c r="AL131" s="193"/>
      <c r="AM131" s="44"/>
      <c r="AN131" s="44"/>
      <c r="AO131"/>
      <c r="AP131" s="704"/>
      <c r="AQ131" s="721"/>
      <c r="AR131" s="722"/>
      <c r="AS131" s="704"/>
      <c r="AT131" s="704"/>
      <c r="AU131" s="704"/>
      <c r="AV131" s="44"/>
      <c r="AW131" s="44"/>
      <c r="AX131" s="52"/>
      <c r="AY131" s="52"/>
      <c r="AZ131" s="890"/>
      <c r="BA131" s="52"/>
      <c r="BB131" s="937"/>
      <c r="BC131" s="880"/>
      <c r="BD131" s="44"/>
      <c r="BF131" s="44"/>
      <c r="BI131" s="44"/>
      <c r="BJ131" s="44"/>
      <c r="BK131" s="44"/>
      <c r="BL131" s="44"/>
      <c r="BM131" s="44"/>
      <c r="BN131" s="44"/>
      <c r="BO131" s="44"/>
      <c r="BP131" s="44"/>
      <c r="BQ131" s="44"/>
      <c r="BR131" s="44"/>
      <c r="BS131" s="44"/>
      <c r="BT131" s="44"/>
      <c r="BU131" s="44"/>
      <c r="CE131" s="44"/>
      <c r="CF131" s="44"/>
      <c r="CG131" s="44"/>
      <c r="CH131" s="44"/>
      <c r="CI131" s="44"/>
      <c r="CJ131" s="44"/>
      <c r="CK131" s="52"/>
      <c r="CL131" s="52"/>
      <c r="CM131" s="52"/>
      <c r="CN131" s="52"/>
      <c r="CO131" s="52"/>
      <c r="CP131" s="52"/>
      <c r="CQ131" s="52"/>
      <c r="CR131" s="52"/>
      <c r="CS131" s="44"/>
      <c r="CT131" s="44"/>
      <c r="CU131" s="44"/>
      <c r="CV131" s="44"/>
      <c r="CW131" s="44"/>
      <c r="CX131" s="44"/>
      <c r="CY131" s="704"/>
    </row>
    <row r="132" spans="1:103" s="724" customFormat="1" ht="15" customHeight="1">
      <c r="A132" s="723"/>
      <c r="C132" s="725"/>
      <c r="I132" s="704"/>
      <c r="J132" s="704"/>
      <c r="K132" s="726"/>
      <c r="V132" s="44"/>
      <c r="W132" s="44"/>
      <c r="X132" s="44"/>
      <c r="Y132" s="44"/>
      <c r="Z132" s="44"/>
      <c r="AA132" s="44"/>
      <c r="AB132" s="44"/>
      <c r="AC132" s="44"/>
      <c r="AD132" s="44"/>
      <c r="AF132" s="355"/>
      <c r="AG132" s="193"/>
      <c r="AH132" s="44"/>
      <c r="AI132" s="44"/>
      <c r="AJ132" s="44"/>
      <c r="AK132" s="278"/>
      <c r="AL132" s="278"/>
      <c r="AM132" s="44"/>
      <c r="AN132" s="44"/>
      <c r="AO132" s="704"/>
      <c r="AP132" s="704"/>
      <c r="AQ132" s="721"/>
      <c r="AR132" s="722"/>
      <c r="AS132" s="704"/>
      <c r="AT132" s="704"/>
      <c r="AU132" s="704"/>
      <c r="AV132" s="44"/>
      <c r="AW132" s="44"/>
      <c r="AX132" s="52"/>
      <c r="AY132" s="52"/>
      <c r="AZ132" s="890"/>
      <c r="BA132" s="52"/>
      <c r="BB132" s="937"/>
      <c r="BC132" s="880"/>
      <c r="BD132" s="44"/>
      <c r="BF132" s="44"/>
      <c r="BJ132" s="44"/>
      <c r="BK132" s="44"/>
      <c r="BL132" s="44"/>
      <c r="BM132" s="44"/>
      <c r="BN132" s="44"/>
      <c r="BO132" s="44"/>
      <c r="BP132" s="44"/>
      <c r="BQ132" s="44"/>
      <c r="BR132" s="44"/>
      <c r="BS132" s="44"/>
      <c r="BT132" s="44"/>
      <c r="BU132" s="44"/>
      <c r="CE132" s="44"/>
      <c r="CF132" s="44"/>
      <c r="CG132" s="44"/>
      <c r="CM132" s="52"/>
      <c r="CN132" s="52"/>
      <c r="CO132" s="52"/>
      <c r="CP132" s="52"/>
      <c r="CQ132" s="52"/>
      <c r="CR132" s="52"/>
      <c r="CS132" s="44"/>
      <c r="CT132" s="44"/>
      <c r="CU132" s="44"/>
      <c r="CV132" s="44"/>
      <c r="CW132" s="44"/>
      <c r="CX132" s="44"/>
      <c r="CY132" s="704"/>
    </row>
    <row r="133" spans="1:103" s="724" customFormat="1" ht="15" customHeight="1">
      <c r="A133" s="723"/>
      <c r="C133" s="725"/>
      <c r="I133" s="704"/>
      <c r="J133" s="704"/>
      <c r="K133" s="726"/>
      <c r="V133" s="44"/>
      <c r="W133" s="44"/>
      <c r="X133" s="44"/>
      <c r="Y133" s="44"/>
      <c r="Z133" s="44"/>
      <c r="AA133" s="44"/>
      <c r="AB133" s="44"/>
      <c r="AC133" s="44"/>
      <c r="AD133" s="44"/>
      <c r="AF133" s="355"/>
      <c r="AG133" s="193"/>
      <c r="AH133" s="44"/>
      <c r="AI133" s="44"/>
      <c r="AJ133" s="44"/>
      <c r="AK133"/>
      <c r="AL133"/>
      <c r="AM133" s="44"/>
      <c r="AN133" s="44"/>
      <c r="AO133" s="704"/>
      <c r="AP133" s="704"/>
      <c r="AQ133" s="721"/>
      <c r="AR133" s="722"/>
      <c r="AS133" s="704"/>
      <c r="AT133" s="704"/>
      <c r="AU133" s="704"/>
      <c r="AV133" s="44"/>
      <c r="AW133" s="44"/>
      <c r="AX133" s="52"/>
      <c r="AY133" s="52"/>
      <c r="AZ133" s="890"/>
      <c r="BA133" s="52"/>
      <c r="BB133" s="937"/>
      <c r="BC133" s="880"/>
      <c r="BD133" s="44"/>
      <c r="BF133" s="44"/>
      <c r="BJ133" s="44"/>
      <c r="BK133" s="44"/>
      <c r="BL133" s="44"/>
      <c r="BM133" s="44"/>
      <c r="BN133" s="44"/>
      <c r="BO133" s="44"/>
      <c r="BP133" s="44"/>
      <c r="BQ133" s="44"/>
      <c r="BR133" s="44"/>
      <c r="BS133" s="44"/>
      <c r="BT133" s="44"/>
      <c r="BU133" s="44"/>
      <c r="CE133" s="44"/>
      <c r="CF133" s="44"/>
      <c r="CG133" s="44"/>
      <c r="CN133" s="52"/>
      <c r="CO133" s="52"/>
      <c r="CP133" s="52"/>
      <c r="CQ133" s="52"/>
      <c r="CR133" s="52"/>
      <c r="CS133" s="44"/>
      <c r="CT133" s="44"/>
      <c r="CU133" s="44"/>
      <c r="CV133" s="44"/>
      <c r="CW133" s="44"/>
      <c r="CX133" s="44"/>
      <c r="CY133" s="704"/>
    </row>
    <row r="134" spans="1:103" s="724" customFormat="1" ht="15" customHeight="1">
      <c r="A134" s="723"/>
      <c r="C134" s="725"/>
      <c r="I134" s="704"/>
      <c r="J134" s="704"/>
      <c r="K134" s="726"/>
      <c r="V134" s="44"/>
      <c r="W134" s="44"/>
      <c r="X134" s="44"/>
      <c r="Y134" s="44"/>
      <c r="Z134" s="44"/>
      <c r="AA134" s="44"/>
      <c r="AB134" s="44"/>
      <c r="AC134" s="44"/>
      <c r="AD134" s="44"/>
      <c r="AE134" s="44"/>
      <c r="AF134" s="355"/>
      <c r="AG134" s="193"/>
      <c r="AH134" s="44"/>
      <c r="AI134" s="44"/>
      <c r="AJ134" s="44"/>
      <c r="AK134" s="73"/>
      <c r="AL134" s="73"/>
      <c r="AM134" s="44"/>
      <c r="AN134" s="44"/>
      <c r="AO134" s="704"/>
      <c r="AP134" s="704"/>
      <c r="AQ134" s="721"/>
      <c r="AR134" s="722"/>
      <c r="AS134" s="704"/>
      <c r="AT134" s="704"/>
      <c r="AU134" s="704"/>
      <c r="AV134" s="44"/>
      <c r="AW134" s="44"/>
      <c r="AX134" s="52"/>
      <c r="AY134" s="52"/>
      <c r="AZ134" s="890"/>
      <c r="BA134" s="52"/>
      <c r="BB134" s="937"/>
      <c r="BC134" s="894"/>
      <c r="BD134" s="44"/>
      <c r="BF134" s="44"/>
      <c r="BJ134" s="44"/>
      <c r="BK134" s="44"/>
      <c r="BL134" s="44"/>
      <c r="BM134" s="44"/>
      <c r="BN134" s="44"/>
      <c r="BO134" s="44"/>
      <c r="BP134" s="44"/>
      <c r="BQ134" s="44"/>
      <c r="BR134" s="44"/>
      <c r="BS134" s="44"/>
      <c r="BT134" s="44"/>
      <c r="BU134" s="44"/>
      <c r="CE134" s="44"/>
      <c r="CN134" s="52"/>
      <c r="CO134" s="52"/>
      <c r="CQ134" s="52"/>
      <c r="CR134" s="52"/>
      <c r="CS134" s="44"/>
      <c r="CT134" s="44"/>
      <c r="CU134" s="44"/>
      <c r="CV134" s="44"/>
      <c r="CW134" s="44"/>
      <c r="CX134" s="44"/>
      <c r="CY134" s="704"/>
    </row>
    <row r="135" spans="1:103" s="724" customFormat="1" ht="15" customHeight="1">
      <c r="A135" s="723"/>
      <c r="C135" s="725"/>
      <c r="I135" s="704"/>
      <c r="J135" s="704"/>
      <c r="K135" s="726"/>
      <c r="L135" s="704"/>
      <c r="M135" s="704"/>
      <c r="N135" s="704"/>
      <c r="O135" s="704"/>
      <c r="P135" s="704"/>
      <c r="Q135" s="704"/>
      <c r="R135" s="704"/>
      <c r="V135" s="44"/>
      <c r="W135" s="44"/>
      <c r="X135" s="44"/>
      <c r="Y135" s="44"/>
      <c r="Z135" s="44"/>
      <c r="AA135" s="44"/>
      <c r="AB135" s="44"/>
      <c r="AC135" s="44"/>
      <c r="AD135" s="44"/>
      <c r="AE135" s="44"/>
      <c r="AF135" s="355"/>
      <c r="AG135" s="193"/>
      <c r="AH135" s="44"/>
      <c r="AI135" s="44"/>
      <c r="AJ135" s="44"/>
      <c r="AK135" s="355"/>
      <c r="AL135" s="193"/>
      <c r="AM135" s="44"/>
      <c r="AN135" s="44"/>
      <c r="AO135" s="704"/>
      <c r="AP135" s="704"/>
      <c r="AQ135" s="721"/>
      <c r="AR135" s="722"/>
      <c r="AS135" s="704"/>
      <c r="AT135" s="704"/>
      <c r="AU135" s="704"/>
      <c r="AV135" s="44"/>
      <c r="AW135" s="44"/>
      <c r="AX135" s="52"/>
      <c r="AY135" s="52"/>
      <c r="AZ135" s="890"/>
      <c r="BA135" s="52"/>
      <c r="BB135" s="937"/>
      <c r="BC135" s="894"/>
      <c r="BD135" s="44"/>
      <c r="BF135" s="44"/>
      <c r="BI135" s="44"/>
      <c r="BJ135" s="44"/>
      <c r="BK135" s="44"/>
      <c r="BL135" s="44"/>
      <c r="BM135" s="44"/>
      <c r="BN135" s="44"/>
      <c r="BO135" s="44"/>
      <c r="BP135" s="44"/>
      <c r="BQ135" s="44"/>
      <c r="BR135" s="44"/>
      <c r="BS135" s="44"/>
      <c r="BT135" s="44"/>
      <c r="BU135" s="44"/>
      <c r="CE135" s="44"/>
      <c r="CN135" s="52"/>
      <c r="CO135" s="52"/>
      <c r="CQ135" s="52"/>
      <c r="CR135" s="52"/>
      <c r="CS135" s="44"/>
      <c r="CT135" s="44"/>
      <c r="CU135" s="44"/>
      <c r="CV135" s="44"/>
      <c r="CW135" s="44"/>
      <c r="CX135" s="44"/>
      <c r="CY135" s="704"/>
    </row>
    <row r="136" spans="1:103" s="724" customFormat="1" ht="15" customHeight="1">
      <c r="A136" s="749"/>
      <c r="B136" s="704"/>
      <c r="C136" s="713"/>
      <c r="D136" s="704"/>
      <c r="E136" s="704"/>
      <c r="F136" s="704"/>
      <c r="G136" s="704"/>
      <c r="H136" s="704"/>
      <c r="I136" s="704"/>
      <c r="J136" s="704"/>
      <c r="K136" s="726"/>
      <c r="L136" s="704"/>
      <c r="M136" s="704"/>
      <c r="N136" s="704"/>
      <c r="O136" s="704"/>
      <c r="P136" s="704"/>
      <c r="Q136" s="704"/>
      <c r="R136" s="704"/>
      <c r="S136" s="704"/>
      <c r="V136" s="44"/>
      <c r="W136" s="44"/>
      <c r="X136" s="44"/>
      <c r="Y136" s="44"/>
      <c r="Z136" s="44"/>
      <c r="AA136" s="44"/>
      <c r="AB136" s="44"/>
      <c r="AC136" s="44"/>
      <c r="AD136" s="44"/>
      <c r="AE136" s="44"/>
      <c r="AF136" s="355"/>
      <c r="AG136" s="193"/>
      <c r="AH136" s="44"/>
      <c r="AI136" s="44"/>
      <c r="AJ136" s="44"/>
      <c r="AK136" s="355"/>
      <c r="AL136" s="193"/>
      <c r="AM136" s="44"/>
      <c r="AN136" s="44"/>
      <c r="AO136" s="704"/>
      <c r="AP136" s="704"/>
      <c r="AQ136" s="721"/>
      <c r="AR136" s="722"/>
      <c r="AS136" s="704"/>
      <c r="AT136" s="704"/>
      <c r="AU136" s="704"/>
      <c r="AV136" s="44"/>
      <c r="AW136" s="44"/>
      <c r="AX136" s="52"/>
      <c r="AY136" s="52"/>
      <c r="AZ136" s="890"/>
      <c r="BA136" s="52"/>
      <c r="BB136" s="937"/>
      <c r="BC136" s="894"/>
      <c r="BD136" s="44"/>
      <c r="BF136" s="44"/>
      <c r="BI136" s="44"/>
      <c r="BJ136" s="44"/>
      <c r="BK136" s="44"/>
      <c r="BL136" s="44"/>
      <c r="BM136" s="44"/>
      <c r="BN136" s="44"/>
      <c r="BO136" s="44"/>
      <c r="BP136" s="44"/>
      <c r="BQ136" s="44"/>
      <c r="BR136" s="44"/>
      <c r="BS136" s="44"/>
      <c r="BT136" s="44"/>
      <c r="BU136" s="44"/>
      <c r="CE136" s="44"/>
      <c r="CN136" s="52"/>
      <c r="CO136" s="52"/>
      <c r="CQ136" s="52"/>
      <c r="CR136" s="52"/>
      <c r="CS136" s="44"/>
      <c r="CT136" s="44"/>
      <c r="CU136" s="44"/>
      <c r="CV136" s="44"/>
      <c r="CW136" s="44"/>
      <c r="CX136" s="44"/>
      <c r="CY136" s="704"/>
    </row>
    <row r="137" spans="1:103" s="724" customFormat="1" ht="15" customHeight="1">
      <c r="A137" s="749"/>
      <c r="B137" s="704"/>
      <c r="C137" s="713"/>
      <c r="D137" s="704"/>
      <c r="E137" s="704"/>
      <c r="F137" s="704"/>
      <c r="G137" s="704"/>
      <c r="H137" s="704"/>
      <c r="I137" s="704"/>
      <c r="J137" s="704"/>
      <c r="K137" s="704"/>
      <c r="L137" s="704"/>
      <c r="M137" s="704"/>
      <c r="N137" s="704"/>
      <c r="O137" s="704"/>
      <c r="P137" s="704"/>
      <c r="Q137" s="704"/>
      <c r="R137" s="704"/>
      <c r="S137" s="704"/>
      <c r="U137" s="704"/>
      <c r="V137" s="44"/>
      <c r="W137" s="44"/>
      <c r="X137" s="44"/>
      <c r="Y137" s="44"/>
      <c r="Z137" s="44"/>
      <c r="AA137" s="44"/>
      <c r="AB137" s="44"/>
      <c r="AC137" s="44"/>
      <c r="AD137" s="44"/>
      <c r="AE137" s="44"/>
      <c r="AF137" s="355"/>
      <c r="AG137" s="193"/>
      <c r="AH137" s="44"/>
      <c r="AI137" s="44"/>
      <c r="AJ137" s="44"/>
      <c r="AK137" s="355"/>
      <c r="AL137" s="193"/>
      <c r="AM137" s="44"/>
      <c r="AN137" s="44"/>
      <c r="AO137" s="704"/>
      <c r="AP137" s="704"/>
      <c r="AQ137" s="721"/>
      <c r="AR137" s="722"/>
      <c r="AS137" s="704"/>
      <c r="AT137" s="704"/>
      <c r="AU137" s="704"/>
      <c r="AV137" s="44"/>
      <c r="AW137" s="44"/>
      <c r="AX137" s="52"/>
      <c r="AY137" s="52"/>
      <c r="AZ137" s="890"/>
      <c r="BA137" s="52"/>
      <c r="BB137" s="937"/>
      <c r="BC137" s="894"/>
      <c r="BD137" s="44"/>
      <c r="BF137" s="44"/>
      <c r="BI137" s="44"/>
      <c r="BJ137" s="44"/>
      <c r="BK137" s="44"/>
      <c r="BL137" s="44"/>
      <c r="BM137" s="44"/>
      <c r="BN137" s="44"/>
      <c r="BO137" s="44"/>
      <c r="BP137" s="44"/>
      <c r="BQ137" s="44"/>
      <c r="BR137" s="44"/>
      <c r="BT137" s="44"/>
      <c r="BU137" s="44"/>
      <c r="CE137" s="44"/>
      <c r="CN137" s="52"/>
      <c r="CP137" s="52"/>
      <c r="CQ137" s="52"/>
      <c r="CR137" s="52"/>
      <c r="CS137" s="44"/>
      <c r="CT137" s="44"/>
      <c r="CU137" s="44"/>
      <c r="CV137" s="44"/>
      <c r="CW137" s="44"/>
      <c r="CX137" s="44"/>
      <c r="CY137" s="704"/>
    </row>
    <row r="138" spans="1:103" ht="15" customHeight="1">
      <c r="V138" s="44"/>
      <c r="W138" s="44"/>
      <c r="X138" s="44"/>
      <c r="Y138" s="44"/>
      <c r="Z138" s="44"/>
      <c r="AA138" s="44"/>
      <c r="AB138" s="44"/>
      <c r="AC138" s="44"/>
      <c r="AD138" s="44"/>
      <c r="AE138" s="44"/>
      <c r="AF138" s="355"/>
      <c r="AG138" s="193"/>
      <c r="AH138" s="44"/>
      <c r="AI138" s="44"/>
      <c r="AJ138" s="44"/>
      <c r="AK138" s="278"/>
      <c r="AL138" s="278"/>
      <c r="AM138" s="44"/>
      <c r="AN138" s="44"/>
      <c r="AP138" s="704"/>
      <c r="AQ138" s="721"/>
      <c r="AR138" s="722"/>
      <c r="AS138" s="704"/>
      <c r="AT138" s="704"/>
      <c r="AV138" s="44"/>
      <c r="AW138" s="44"/>
      <c r="AX138" s="52"/>
      <c r="AY138" s="52"/>
      <c r="AZ138" s="890"/>
      <c r="BA138" s="52"/>
      <c r="BB138" s="937"/>
      <c r="BC138" s="894"/>
      <c r="BD138" s="44"/>
      <c r="BF138" s="44"/>
      <c r="BI138" s="44"/>
      <c r="BJ138" s="44"/>
      <c r="BK138" s="44"/>
      <c r="BL138" s="44"/>
      <c r="BM138" s="44"/>
      <c r="BN138" s="44"/>
      <c r="BO138" s="44"/>
      <c r="BP138" s="44"/>
      <c r="BQ138" s="44"/>
      <c r="BR138" s="44"/>
      <c r="BS138" s="724"/>
      <c r="BT138" s="44"/>
      <c r="BU138" s="44"/>
      <c r="CE138" s="44"/>
      <c r="CF138" s="724"/>
      <c r="CG138" s="724"/>
      <c r="CH138" s="724"/>
      <c r="CI138" s="724"/>
      <c r="CJ138" s="724"/>
      <c r="CK138" s="724"/>
      <c r="CL138" s="724"/>
      <c r="CM138" s="724"/>
      <c r="CN138" s="52"/>
      <c r="CO138" s="724"/>
      <c r="CP138" s="52"/>
      <c r="CQ138" s="52"/>
      <c r="CR138" s="52"/>
      <c r="CS138" s="44"/>
      <c r="CT138" s="44"/>
      <c r="CU138" s="44"/>
      <c r="CV138" s="44"/>
      <c r="CW138" s="44"/>
      <c r="CX138" s="44"/>
    </row>
    <row r="139" spans="1:103" ht="15" customHeight="1">
      <c r="V139" s="44"/>
      <c r="W139" s="44"/>
      <c r="X139" s="44"/>
      <c r="Y139" s="44"/>
      <c r="Z139" s="44"/>
      <c r="AA139" s="44"/>
      <c r="AB139" s="44"/>
      <c r="AC139" s="44"/>
      <c r="AD139" s="44"/>
      <c r="AE139" s="44"/>
      <c r="AF139" s="355"/>
      <c r="AG139" s="193"/>
      <c r="AH139" s="44"/>
      <c r="AI139" s="44"/>
      <c r="AJ139" s="44"/>
      <c r="AK139" s="724"/>
      <c r="AL139" s="724"/>
      <c r="AM139" s="44"/>
      <c r="AN139" s="44"/>
      <c r="AP139" s="704"/>
      <c r="AQ139" s="721"/>
      <c r="AR139" s="722"/>
      <c r="AS139" s="704"/>
      <c r="AT139" s="704"/>
      <c r="AV139" s="44"/>
      <c r="AW139" s="44"/>
      <c r="AX139" s="52"/>
      <c r="AY139" s="52"/>
      <c r="AZ139" s="890"/>
      <c r="BA139" s="52"/>
      <c r="BB139" s="937"/>
      <c r="BC139" s="894"/>
      <c r="BD139" s="44"/>
      <c r="BF139" s="44"/>
      <c r="BI139" s="44"/>
      <c r="BJ139" s="44"/>
      <c r="BK139" s="44"/>
      <c r="BL139" s="44"/>
      <c r="BM139" s="44"/>
      <c r="BN139" s="44"/>
      <c r="BO139" s="44"/>
      <c r="BP139" s="44"/>
      <c r="BQ139" s="44"/>
      <c r="BR139" s="44"/>
      <c r="BS139" s="724"/>
      <c r="BT139" s="44"/>
      <c r="BU139" s="44"/>
      <c r="CE139" s="44"/>
      <c r="CF139" s="724"/>
      <c r="CG139" s="724"/>
      <c r="CH139" s="724"/>
      <c r="CI139" s="724"/>
      <c r="CJ139" s="724"/>
      <c r="CK139" s="724"/>
      <c r="CL139" s="724"/>
      <c r="CM139" s="724"/>
      <c r="CN139" s="52"/>
      <c r="CO139" s="724"/>
      <c r="CP139" s="52"/>
      <c r="CQ139" s="52"/>
      <c r="CR139" s="52"/>
      <c r="CS139" s="44"/>
      <c r="CT139" s="44"/>
      <c r="CU139" s="44"/>
      <c r="CV139" s="44"/>
      <c r="CW139" s="44"/>
      <c r="CX139" s="44"/>
    </row>
    <row r="140" spans="1:103" ht="15" customHeight="1">
      <c r="V140" s="44"/>
      <c r="W140" s="44"/>
      <c r="X140" s="44"/>
      <c r="Y140" s="44"/>
      <c r="Z140" s="44"/>
      <c r="AA140" s="44"/>
      <c r="AB140" s="44"/>
      <c r="AC140" s="44"/>
      <c r="AD140" s="44"/>
      <c r="AE140" s="44"/>
      <c r="AF140" s="355"/>
      <c r="AG140" s="193"/>
      <c r="AH140" s="44"/>
      <c r="AI140" s="44"/>
      <c r="AJ140" s="44"/>
      <c r="AK140" s="724"/>
      <c r="AL140" s="724"/>
      <c r="AM140" s="44"/>
      <c r="AN140" s="44"/>
      <c r="AP140" s="704"/>
      <c r="AQ140" s="721"/>
      <c r="AR140" s="722"/>
      <c r="AS140" s="704"/>
      <c r="AT140" s="704"/>
      <c r="AV140" s="724"/>
      <c r="AW140" s="724"/>
      <c r="AX140" s="724"/>
      <c r="AY140" s="724"/>
      <c r="AZ140" s="879"/>
      <c r="BA140" s="724"/>
      <c r="BB140" s="937"/>
      <c r="BC140" s="894"/>
      <c r="BD140" s="44"/>
      <c r="BF140" s="44"/>
      <c r="BI140" s="44"/>
      <c r="BJ140" s="44"/>
      <c r="BK140" s="44"/>
      <c r="BL140" s="44"/>
      <c r="BM140" s="44"/>
      <c r="BN140" s="44"/>
      <c r="BO140" s="44"/>
      <c r="BP140" s="44"/>
      <c r="BQ140" s="44"/>
      <c r="BR140" s="44"/>
      <c r="BS140" s="44"/>
      <c r="BT140" s="44"/>
      <c r="BU140" s="44"/>
      <c r="CE140" s="44"/>
      <c r="CF140" s="724"/>
      <c r="CG140" s="724"/>
      <c r="CH140" s="724"/>
      <c r="CI140" s="724"/>
      <c r="CJ140" s="724"/>
      <c r="CK140" s="724"/>
      <c r="CL140" s="724"/>
      <c r="CM140" s="724"/>
      <c r="CN140" s="52"/>
      <c r="CO140" s="52"/>
      <c r="CP140" s="52"/>
      <c r="CQ140" s="52"/>
      <c r="CR140" s="52"/>
      <c r="CS140" s="44"/>
      <c r="CT140" s="44"/>
      <c r="CU140" s="44"/>
      <c r="CV140" s="44"/>
      <c r="CW140" s="44"/>
      <c r="CX140" s="44"/>
    </row>
    <row r="141" spans="1:103" ht="15" customHeight="1">
      <c r="V141" s="44"/>
      <c r="W141" s="44"/>
      <c r="X141" s="44"/>
      <c r="Y141" s="44"/>
      <c r="Z141" s="44"/>
      <c r="AA141" s="44"/>
      <c r="AB141" s="44"/>
      <c r="AC141" s="44"/>
      <c r="AD141" s="44"/>
      <c r="AE141" s="44"/>
      <c r="AF141" s="278"/>
      <c r="AG141" s="278"/>
      <c r="AH141" s="44"/>
      <c r="AI141" s="44"/>
      <c r="AJ141" s="44"/>
      <c r="AK141" s="202"/>
      <c r="AL141" s="202"/>
      <c r="AM141" s="44"/>
      <c r="AN141" s="44"/>
      <c r="AP141" s="704"/>
      <c r="AQ141" s="721"/>
      <c r="AR141" s="722"/>
      <c r="AS141" s="704"/>
      <c r="AT141" s="704"/>
      <c r="AV141" s="724"/>
      <c r="AW141" s="724"/>
      <c r="AX141" s="724"/>
      <c r="AY141" s="724"/>
      <c r="AZ141" s="879"/>
      <c r="BA141" s="724"/>
      <c r="BB141" s="919"/>
      <c r="BC141" s="894"/>
      <c r="BD141" s="44"/>
      <c r="BF141" s="44"/>
      <c r="BI141" s="44"/>
      <c r="BJ141" s="44"/>
      <c r="BK141" s="44"/>
      <c r="BL141" s="44"/>
      <c r="BM141" s="44"/>
      <c r="BN141" s="44"/>
      <c r="BO141" s="44"/>
      <c r="BP141" s="44"/>
      <c r="BQ141" s="44"/>
      <c r="BR141" s="44"/>
      <c r="BS141" s="44"/>
      <c r="BT141" s="44"/>
      <c r="BU141" s="44"/>
      <c r="CE141" s="44"/>
      <c r="CF141" s="724"/>
      <c r="CG141" s="724"/>
      <c r="CH141" s="724"/>
      <c r="CI141" s="724"/>
      <c r="CJ141" s="724"/>
      <c r="CK141" s="724"/>
      <c r="CL141" s="724"/>
      <c r="CM141" s="724"/>
      <c r="CN141" s="52"/>
      <c r="CO141" s="52"/>
      <c r="CP141" s="52"/>
      <c r="CQ141" s="52"/>
      <c r="CR141" s="724"/>
      <c r="CS141" s="724"/>
      <c r="CT141" s="724"/>
      <c r="CU141" s="724"/>
      <c r="CV141" s="44"/>
      <c r="CW141" s="44"/>
      <c r="CX141" s="44"/>
    </row>
    <row r="142" spans="1:103" ht="15" customHeight="1">
      <c r="V142" s="44"/>
      <c r="W142" s="44"/>
      <c r="X142" s="44"/>
      <c r="Y142" s="44"/>
      <c r="Z142" s="44"/>
      <c r="AA142" s="44"/>
      <c r="AB142" s="44"/>
      <c r="AC142" s="44"/>
      <c r="AD142" s="44"/>
      <c r="AE142" s="44"/>
      <c r="AF142"/>
      <c r="AG142"/>
      <c r="AH142" s="44"/>
      <c r="AI142" s="44"/>
      <c r="AJ142" s="44"/>
      <c r="AK142" s="724"/>
      <c r="AL142" s="724"/>
      <c r="AM142" s="44"/>
      <c r="AN142" s="44"/>
      <c r="AP142" s="44"/>
      <c r="AQ142" s="44"/>
      <c r="AR142" s="724"/>
      <c r="AS142" s="724"/>
      <c r="AT142" s="724"/>
      <c r="AU142" s="724"/>
      <c r="AV142" s="724"/>
      <c r="AW142" s="724"/>
      <c r="AX142" s="724"/>
      <c r="AY142" s="724"/>
      <c r="AZ142" s="879"/>
      <c r="BA142" s="724"/>
      <c r="BB142" s="919"/>
      <c r="BC142" s="894"/>
      <c r="BD142" s="44"/>
      <c r="BF142" s="44"/>
      <c r="BI142" s="44"/>
      <c r="BJ142" s="44"/>
      <c r="BK142" s="44"/>
      <c r="BL142" s="44"/>
      <c r="BM142" s="44"/>
      <c r="BN142" s="44"/>
      <c r="BO142" s="44"/>
      <c r="BP142" s="44"/>
      <c r="BQ142" s="44"/>
      <c r="BR142" s="44"/>
      <c r="BS142" s="44"/>
      <c r="BT142" s="44"/>
      <c r="BU142" s="44"/>
      <c r="BV142" s="44"/>
      <c r="BW142" s="44"/>
      <c r="BX142" s="44"/>
      <c r="BY142" s="44"/>
      <c r="BZ142" s="44"/>
      <c r="CA142" s="44"/>
      <c r="CB142" s="44"/>
      <c r="CC142" s="44"/>
      <c r="CD142" s="44"/>
      <c r="CE142" s="44"/>
      <c r="CF142" s="724"/>
      <c r="CG142" s="724"/>
      <c r="CH142" s="724"/>
      <c r="CI142" s="724"/>
      <c r="CJ142" s="724"/>
      <c r="CK142" s="724"/>
      <c r="CL142" s="724"/>
      <c r="CM142" s="724"/>
      <c r="CN142" s="52"/>
      <c r="CO142" s="52"/>
      <c r="CP142" s="52"/>
      <c r="CQ142" s="52"/>
      <c r="CR142" s="724"/>
      <c r="CS142" s="724"/>
      <c r="CT142" s="724"/>
      <c r="CU142" s="724"/>
      <c r="CV142" s="44"/>
      <c r="CW142" s="44"/>
      <c r="CX142" s="44"/>
    </row>
    <row r="143" spans="1:103" ht="15" customHeight="1">
      <c r="V143" s="44"/>
      <c r="W143" s="44"/>
      <c r="X143" s="44"/>
      <c r="Y143" s="44"/>
      <c r="Z143" s="44"/>
      <c r="AA143" s="44"/>
      <c r="AB143" s="44"/>
      <c r="AC143" s="44"/>
      <c r="AD143" s="44"/>
      <c r="AE143" s="44"/>
      <c r="AF143" s="73"/>
      <c r="AG143" s="73"/>
      <c r="AH143" s="44"/>
      <c r="AI143" s="44"/>
      <c r="AJ143" s="44"/>
      <c r="AK143" s="724"/>
      <c r="AL143" s="724"/>
      <c r="AM143" s="44"/>
      <c r="AN143" s="44"/>
      <c r="AO143" s="44"/>
      <c r="AP143" s="44"/>
      <c r="AQ143" s="44"/>
      <c r="AR143" s="724"/>
      <c r="AS143" s="724"/>
      <c r="AT143" s="724"/>
      <c r="AU143" s="724"/>
      <c r="AV143" s="724"/>
      <c r="AW143" s="724"/>
      <c r="AX143" s="724"/>
      <c r="AY143" s="724"/>
      <c r="AZ143" s="879"/>
      <c r="BA143" s="724"/>
      <c r="BB143" s="919"/>
      <c r="BC143" s="894"/>
      <c r="BD143" s="44"/>
      <c r="BF143" s="44"/>
      <c r="BI143" s="44"/>
      <c r="BJ143" s="44"/>
      <c r="BK143" s="44"/>
      <c r="BL143" s="44"/>
      <c r="BM143" s="44"/>
      <c r="BN143" s="44"/>
      <c r="BO143" s="44"/>
      <c r="BP143" s="44"/>
      <c r="BQ143" s="44"/>
      <c r="BR143" s="44"/>
      <c r="BS143" s="44"/>
      <c r="BT143" s="44"/>
      <c r="BU143" s="44"/>
      <c r="BV143" s="44"/>
      <c r="BW143" s="44"/>
      <c r="BX143" s="44"/>
      <c r="BY143" s="44"/>
      <c r="BZ143" s="44"/>
      <c r="CA143" s="44"/>
      <c r="CB143" s="44"/>
      <c r="CC143" s="44"/>
      <c r="CD143" s="44"/>
      <c r="CE143" s="44"/>
      <c r="CF143" s="724"/>
      <c r="CG143" s="724"/>
      <c r="CH143" s="724"/>
      <c r="CI143" s="724"/>
      <c r="CJ143" s="724"/>
      <c r="CK143" s="724"/>
      <c r="CL143" s="724"/>
      <c r="CM143" s="724"/>
      <c r="CN143" s="52"/>
      <c r="CO143" s="52"/>
      <c r="CP143" s="52"/>
      <c r="CQ143" s="52"/>
      <c r="CR143" s="52"/>
      <c r="CS143" s="52"/>
      <c r="CT143" s="52"/>
      <c r="CU143" s="52"/>
      <c r="CV143" s="724"/>
      <c r="CW143" s="724"/>
      <c r="CX143" s="724"/>
    </row>
    <row r="144" spans="1:103" ht="15" customHeight="1">
      <c r="V144" s="44"/>
      <c r="W144" s="44"/>
      <c r="X144" s="44"/>
      <c r="Y144" s="44"/>
      <c r="Z144" s="44"/>
      <c r="AA144" s="44"/>
      <c r="AB144" s="44"/>
      <c r="AC144" s="44"/>
      <c r="AD144" s="44"/>
      <c r="AE144" s="44"/>
      <c r="AF144" s="355"/>
      <c r="AG144" s="193"/>
      <c r="AH144" s="44"/>
      <c r="AI144" s="44"/>
      <c r="AJ144" s="44"/>
      <c r="AK144" s="724"/>
      <c r="AL144" s="724"/>
      <c r="AM144" s="44"/>
      <c r="AN144" s="44"/>
      <c r="AO144" s="44"/>
      <c r="AP144" s="44"/>
      <c r="AQ144" s="44"/>
      <c r="AR144" s="724"/>
      <c r="AS144" s="724"/>
      <c r="AT144" s="724"/>
      <c r="AU144" s="724"/>
      <c r="AV144" s="724"/>
      <c r="AW144" s="724"/>
      <c r="AX144" s="724"/>
      <c r="AY144" s="724"/>
      <c r="AZ144" s="879"/>
      <c r="BA144" s="724"/>
      <c r="BB144" s="919"/>
      <c r="BC144" s="894"/>
      <c r="BD144" s="44"/>
      <c r="BF144" s="44"/>
      <c r="BI144" s="44"/>
      <c r="BJ144" s="65"/>
      <c r="BK144" s="65"/>
      <c r="BL144" s="65"/>
      <c r="BM144" s="724"/>
      <c r="BN144" s="724"/>
      <c r="BO144" s="724"/>
      <c r="BP144" s="724"/>
      <c r="BQ144" s="44"/>
      <c r="BR144" s="44"/>
      <c r="BS144" s="44"/>
      <c r="BT144" s="44"/>
      <c r="BU144" s="44"/>
      <c r="BV144" s="44"/>
      <c r="BW144" s="44"/>
      <c r="BX144" s="44"/>
      <c r="BY144" s="44"/>
      <c r="BZ144" s="44"/>
      <c r="CA144" s="44"/>
      <c r="CB144" s="44"/>
      <c r="CC144" s="44"/>
      <c r="CD144" s="44"/>
      <c r="CE144" s="44"/>
      <c r="CF144" s="724"/>
      <c r="CG144" s="724"/>
      <c r="CH144" s="724"/>
      <c r="CI144" s="724"/>
      <c r="CJ144" s="724"/>
      <c r="CK144" s="724"/>
      <c r="CL144" s="724"/>
      <c r="CM144" s="724"/>
      <c r="CN144" s="52"/>
      <c r="CO144" s="52"/>
      <c r="CP144" s="52"/>
      <c r="CQ144" s="724"/>
      <c r="CR144" s="724"/>
      <c r="CS144" s="724"/>
      <c r="CT144" s="724"/>
      <c r="CU144" s="724"/>
      <c r="CV144" s="724"/>
      <c r="CW144" s="724"/>
      <c r="CX144" s="724"/>
    </row>
    <row r="145" spans="22:102" ht="15" customHeight="1">
      <c r="V145" s="44"/>
      <c r="W145" s="44"/>
      <c r="X145" s="44"/>
      <c r="Y145" s="44"/>
      <c r="Z145" s="44"/>
      <c r="AA145" s="44"/>
      <c r="AB145" s="44"/>
      <c r="AC145" s="44"/>
      <c r="AD145" s="44"/>
      <c r="AE145" s="44"/>
      <c r="AF145" s="355"/>
      <c r="AG145" s="193"/>
      <c r="AH145" s="44"/>
      <c r="AI145" s="44"/>
      <c r="AJ145" s="44"/>
      <c r="AK145" s="724"/>
      <c r="AL145" s="724"/>
      <c r="AM145" s="44"/>
      <c r="AN145" s="44"/>
      <c r="AO145" s="44"/>
      <c r="AP145" s="44"/>
      <c r="AQ145" s="44"/>
      <c r="AR145" s="724"/>
      <c r="AS145" s="724"/>
      <c r="AT145" s="724"/>
      <c r="AU145" s="724"/>
      <c r="AV145" s="724"/>
      <c r="AW145" s="724"/>
      <c r="AX145" s="724"/>
      <c r="AY145" s="724"/>
      <c r="AZ145" s="879"/>
      <c r="BA145" s="724"/>
      <c r="BB145" s="919"/>
      <c r="BC145" s="894"/>
      <c r="BD145" s="44"/>
      <c r="BF145" s="44"/>
      <c r="BI145" s="44"/>
      <c r="BJ145" s="65"/>
      <c r="BK145" s="65"/>
      <c r="BL145" s="65"/>
      <c r="BM145" s="724"/>
      <c r="BN145" s="724"/>
      <c r="BO145" s="724"/>
      <c r="BP145" s="724"/>
      <c r="BQ145" s="724"/>
      <c r="BR145" s="44"/>
      <c r="BS145" s="44"/>
      <c r="BT145" s="44"/>
      <c r="BU145" s="44"/>
      <c r="BV145" s="44"/>
      <c r="BW145" s="44"/>
      <c r="BX145" s="44"/>
      <c r="BY145" s="44"/>
      <c r="BZ145" s="44"/>
      <c r="CA145" s="44"/>
      <c r="CB145" s="44"/>
      <c r="CC145" s="44"/>
      <c r="CD145" s="44"/>
      <c r="CE145" s="44"/>
      <c r="CF145" s="724"/>
      <c r="CG145" s="724"/>
      <c r="CH145" s="724"/>
      <c r="CI145" s="724"/>
      <c r="CJ145" s="724"/>
      <c r="CK145" s="724"/>
      <c r="CL145" s="724"/>
      <c r="CM145" s="724"/>
      <c r="CN145" s="52"/>
      <c r="CO145" s="52"/>
      <c r="CP145" s="52"/>
      <c r="CQ145" s="724"/>
      <c r="CR145" s="724"/>
      <c r="CS145" s="724"/>
      <c r="CT145" s="724"/>
      <c r="CU145" s="724"/>
      <c r="CV145" s="724"/>
      <c r="CW145" s="724"/>
      <c r="CX145" s="724"/>
    </row>
    <row r="146" spans="22:102" ht="15" customHeight="1">
      <c r="V146" s="44"/>
      <c r="W146" s="44"/>
      <c r="X146" s="44"/>
      <c r="Y146" s="44"/>
      <c r="Z146" s="44"/>
      <c r="AA146" s="44"/>
      <c r="AB146" s="44"/>
      <c r="AC146" s="44"/>
      <c r="AD146" s="44"/>
      <c r="AE146" s="44"/>
      <c r="AF146" s="355"/>
      <c r="AG146" s="193"/>
      <c r="AH146" s="44"/>
      <c r="AI146" s="44"/>
      <c r="AJ146" s="44"/>
      <c r="AK146" s="724"/>
      <c r="AL146" s="724"/>
      <c r="AM146" s="44"/>
      <c r="AN146" s="44"/>
      <c r="AO146" s="44"/>
      <c r="AP146" s="44"/>
      <c r="AQ146" s="44"/>
      <c r="AR146" s="724"/>
      <c r="AS146" s="724"/>
      <c r="AT146" s="724"/>
      <c r="AU146" s="724"/>
      <c r="AV146" s="724"/>
      <c r="AW146" s="724"/>
      <c r="AX146" s="724"/>
      <c r="AY146" s="724"/>
      <c r="AZ146" s="879"/>
      <c r="BA146" s="724"/>
      <c r="BB146" s="919"/>
      <c r="BC146" s="894"/>
      <c r="BD146" s="44"/>
      <c r="BF146" s="44"/>
      <c r="BI146" s="44"/>
      <c r="BJ146" s="724"/>
      <c r="BK146" s="724"/>
      <c r="BL146" s="724"/>
      <c r="BM146" s="724"/>
      <c r="BN146" s="724"/>
      <c r="BO146" s="724"/>
      <c r="BP146" s="724"/>
      <c r="BQ146" s="724"/>
      <c r="BR146" s="44"/>
      <c r="BS146" s="44"/>
      <c r="BT146" s="44"/>
      <c r="BU146" s="44"/>
      <c r="BV146" s="44"/>
      <c r="BW146" s="44"/>
      <c r="BX146" s="44"/>
      <c r="BY146" s="44"/>
      <c r="BZ146" s="44"/>
      <c r="CA146" s="44"/>
      <c r="CB146" s="44"/>
      <c r="CC146" s="44"/>
      <c r="CD146" s="44"/>
      <c r="CE146" s="44"/>
      <c r="CF146" s="724"/>
      <c r="CG146" s="724"/>
      <c r="CH146" s="724"/>
      <c r="CI146" s="724"/>
      <c r="CJ146" s="724"/>
      <c r="CK146" s="724"/>
      <c r="CL146" s="724"/>
      <c r="CM146" s="724"/>
      <c r="CN146" s="52"/>
      <c r="CO146" s="52"/>
      <c r="CP146" s="52"/>
      <c r="CQ146" s="724"/>
      <c r="CR146" s="724"/>
      <c r="CS146" s="724"/>
      <c r="CT146" s="724"/>
      <c r="CU146" s="724"/>
      <c r="CV146" s="724"/>
      <c r="CW146" s="724"/>
      <c r="CX146" s="724"/>
    </row>
    <row r="147" spans="22:102" ht="15" customHeight="1">
      <c r="V147" s="44"/>
      <c r="W147" s="44"/>
      <c r="X147" s="44"/>
      <c r="Y147" s="44"/>
      <c r="Z147" s="44"/>
      <c r="AA147" s="44"/>
      <c r="AB147" s="44"/>
      <c r="AC147" s="44"/>
      <c r="AD147" s="44"/>
      <c r="AE147" s="44"/>
      <c r="AF147" s="278"/>
      <c r="AG147" s="278"/>
      <c r="AH147" s="44"/>
      <c r="AI147" s="44"/>
      <c r="AJ147" s="44"/>
      <c r="AK147" s="724"/>
      <c r="AL147" s="724"/>
      <c r="AM147" s="44"/>
      <c r="AN147" s="44"/>
      <c r="AO147" s="44"/>
      <c r="AP147" s="44"/>
      <c r="AQ147" s="44"/>
      <c r="AR147" s="724"/>
      <c r="AS147" s="724"/>
      <c r="AT147" s="724"/>
      <c r="AU147" s="724"/>
      <c r="AV147" s="724"/>
      <c r="AW147" s="724"/>
      <c r="AX147" s="724"/>
      <c r="AY147" s="724"/>
      <c r="AZ147" s="879"/>
      <c r="BA147" s="724"/>
      <c r="BB147" s="919"/>
      <c r="BC147" s="894"/>
      <c r="BD147" s="44"/>
      <c r="BF147" s="44"/>
      <c r="BI147" s="44"/>
      <c r="BJ147" s="724"/>
      <c r="BK147" s="724"/>
      <c r="BL147" s="724"/>
      <c r="BM147" s="724"/>
      <c r="BN147" s="724"/>
      <c r="BO147" s="724"/>
      <c r="BP147" s="724"/>
      <c r="BQ147" s="724"/>
      <c r="BR147" s="44"/>
      <c r="BS147" s="44"/>
      <c r="BT147" s="44"/>
      <c r="BU147" s="44"/>
      <c r="BV147" s="44"/>
      <c r="BW147" s="44"/>
      <c r="BX147" s="44"/>
      <c r="BY147" s="44"/>
      <c r="BZ147" s="44"/>
      <c r="CA147" s="44"/>
      <c r="CB147" s="44"/>
      <c r="CC147" s="44"/>
      <c r="CD147" s="44"/>
      <c r="CE147" s="44"/>
      <c r="CF147" s="724"/>
      <c r="CG147" s="724"/>
      <c r="CH147" s="724"/>
      <c r="CI147" s="724"/>
      <c r="CJ147" s="724"/>
      <c r="CK147" s="724"/>
      <c r="CL147" s="724"/>
      <c r="CM147" s="724"/>
      <c r="CN147" s="52"/>
      <c r="CO147" s="52"/>
      <c r="CP147" s="52"/>
      <c r="CQ147" s="724"/>
      <c r="CR147" s="724"/>
      <c r="CS147" s="724"/>
      <c r="CT147" s="724"/>
      <c r="CU147" s="724"/>
      <c r="CV147" s="724"/>
      <c r="CW147" s="724"/>
      <c r="CX147" s="724"/>
    </row>
    <row r="148" spans="22:102" ht="15" customHeight="1">
      <c r="V148" s="44"/>
      <c r="W148" s="44"/>
      <c r="X148" s="44"/>
      <c r="Y148" s="44"/>
      <c r="Z148" s="44"/>
      <c r="AA148" s="44"/>
      <c r="AB148" s="44"/>
      <c r="AC148" s="44"/>
      <c r="AD148" s="44"/>
      <c r="AE148" s="44"/>
      <c r="AF148" s="44"/>
      <c r="AG148" s="44"/>
      <c r="AH148" s="44"/>
      <c r="AI148" s="44"/>
      <c r="AJ148" s="44"/>
      <c r="AK148" s="724"/>
      <c r="AL148" s="724"/>
      <c r="AM148" s="44"/>
      <c r="AN148" s="44"/>
      <c r="AO148" s="44"/>
      <c r="AP148" s="44"/>
      <c r="AQ148" s="44"/>
      <c r="AR148" s="724"/>
      <c r="AS148" s="724"/>
      <c r="AT148" s="724"/>
      <c r="AU148" s="724"/>
      <c r="AV148" s="724"/>
      <c r="AW148" s="724"/>
      <c r="AX148" s="724"/>
      <c r="AY148" s="724"/>
      <c r="AZ148" s="879"/>
      <c r="BA148" s="724"/>
      <c r="BB148" s="919"/>
      <c r="BC148" s="894"/>
      <c r="BD148" s="44"/>
      <c r="BF148" s="44"/>
      <c r="BI148" s="44"/>
      <c r="BJ148" s="724"/>
      <c r="BK148" s="724"/>
      <c r="BL148" s="724"/>
      <c r="BM148" s="724"/>
      <c r="BN148" s="724"/>
      <c r="BO148" s="724"/>
      <c r="BP148" s="724"/>
      <c r="BQ148" s="724"/>
      <c r="BR148" s="44"/>
      <c r="BS148" s="44"/>
      <c r="BT148" s="44"/>
      <c r="BU148" s="44"/>
      <c r="BV148" s="44"/>
      <c r="BW148" s="44"/>
      <c r="BX148" s="44"/>
      <c r="BY148" s="44"/>
      <c r="BZ148" s="44"/>
      <c r="CA148" s="44"/>
      <c r="CB148" s="44"/>
      <c r="CC148" s="44"/>
      <c r="CD148" s="44"/>
      <c r="CE148" s="44"/>
      <c r="CF148" s="724"/>
      <c r="CG148" s="724"/>
      <c r="CM148" s="724"/>
      <c r="CN148" s="52"/>
      <c r="CO148" s="52"/>
      <c r="CP148" s="52"/>
      <c r="CQ148" s="724"/>
      <c r="CR148" s="724"/>
      <c r="CS148" s="724"/>
      <c r="CT148" s="724"/>
      <c r="CU148" s="724"/>
      <c r="CV148" s="724"/>
      <c r="CW148" s="724"/>
      <c r="CX148" s="724"/>
    </row>
    <row r="149" spans="22:102" ht="15" customHeight="1">
      <c r="V149" s="44"/>
      <c r="W149" s="44"/>
      <c r="X149" s="44"/>
      <c r="Y149" s="44"/>
      <c r="Z149" s="44"/>
      <c r="AA149" s="44"/>
      <c r="AB149" s="44"/>
      <c r="AC149" s="44"/>
      <c r="AD149" s="44"/>
      <c r="AE149" s="44"/>
      <c r="AF149" s="44"/>
      <c r="AG149" s="44"/>
      <c r="AH149" s="44"/>
      <c r="AI149" s="44"/>
      <c r="AJ149" s="44"/>
      <c r="AK149" s="724"/>
      <c r="AL149" s="724"/>
      <c r="AM149" s="44"/>
      <c r="AN149" s="44"/>
      <c r="AO149" s="44"/>
      <c r="AP149" s="44"/>
      <c r="AQ149" s="44"/>
      <c r="AR149" s="724"/>
      <c r="AS149" s="724"/>
      <c r="AT149" s="724"/>
      <c r="AU149" s="724"/>
      <c r="AV149" s="724"/>
      <c r="AW149" s="724"/>
      <c r="AX149" s="724"/>
      <c r="AY149" s="724"/>
      <c r="AZ149" s="879"/>
      <c r="BA149" s="724"/>
      <c r="BB149" s="919"/>
      <c r="BC149" s="894"/>
      <c r="BD149" s="44"/>
      <c r="BF149" s="44"/>
      <c r="BI149" s="44"/>
      <c r="BJ149" s="724"/>
      <c r="BK149" s="724"/>
      <c r="BL149" s="724"/>
      <c r="BM149" s="724"/>
      <c r="BN149" s="724"/>
      <c r="BO149" s="724"/>
      <c r="BP149" s="724"/>
      <c r="BQ149" s="724"/>
      <c r="BR149" s="724"/>
      <c r="BS149" s="44"/>
      <c r="BT149" s="44"/>
      <c r="BU149" s="44"/>
      <c r="BV149" s="44"/>
      <c r="BW149" s="44"/>
      <c r="BX149" s="44"/>
      <c r="BY149" s="44"/>
      <c r="BZ149" s="44"/>
      <c r="CA149" s="44"/>
      <c r="CB149" s="44"/>
      <c r="CC149" s="44"/>
      <c r="CD149" s="44"/>
      <c r="CE149" s="44"/>
      <c r="CF149" s="724"/>
      <c r="CG149" s="724"/>
      <c r="CN149" s="52"/>
      <c r="CO149" s="52"/>
      <c r="CP149" s="52"/>
      <c r="CQ149" s="724"/>
      <c r="CR149" s="724"/>
      <c r="CS149" s="724"/>
      <c r="CT149" s="724"/>
      <c r="CU149" s="724"/>
      <c r="CV149" s="724"/>
      <c r="CW149" s="724"/>
      <c r="CX149" s="724"/>
    </row>
    <row r="150" spans="22:102" ht="15" customHeight="1">
      <c r="V150" s="44"/>
      <c r="W150" s="44"/>
      <c r="X150" s="44"/>
      <c r="Y150" s="44"/>
      <c r="Z150" s="44"/>
      <c r="AA150" s="44"/>
      <c r="AB150" s="44"/>
      <c r="AC150" s="44"/>
      <c r="AD150" s="44"/>
      <c r="AE150" s="44"/>
      <c r="AF150" s="44"/>
      <c r="AG150" s="44"/>
      <c r="AH150" s="44"/>
      <c r="AI150" s="44"/>
      <c r="AJ150" s="44"/>
      <c r="AK150" s="724"/>
      <c r="AL150" s="724"/>
      <c r="AM150" s="44"/>
      <c r="AN150" s="44"/>
      <c r="AO150" s="44"/>
      <c r="AP150" s="44"/>
      <c r="AQ150" s="44"/>
      <c r="AR150" s="724"/>
      <c r="AS150" s="724"/>
      <c r="AT150" s="724"/>
      <c r="AU150" s="724"/>
      <c r="AV150" s="724"/>
      <c r="AW150" s="724"/>
      <c r="AX150" s="724"/>
      <c r="AY150" s="724"/>
      <c r="AZ150" s="879"/>
      <c r="BA150" s="724"/>
      <c r="BB150" s="919"/>
      <c r="BC150" s="894"/>
      <c r="BD150" s="44"/>
      <c r="BF150" s="44"/>
      <c r="BI150" s="44"/>
      <c r="BJ150" s="724"/>
      <c r="BK150" s="724"/>
      <c r="BL150" s="724"/>
      <c r="BM150" s="724"/>
      <c r="BN150" s="724"/>
      <c r="BO150" s="724"/>
      <c r="BP150" s="724"/>
      <c r="BQ150" s="724"/>
      <c r="BR150" s="724"/>
      <c r="BS150" s="44"/>
      <c r="BT150" s="44"/>
      <c r="BU150" s="44"/>
      <c r="BV150" s="44"/>
      <c r="BW150" s="44"/>
      <c r="BX150" s="44"/>
      <c r="BY150" s="44"/>
      <c r="BZ150" s="44"/>
      <c r="CA150" s="44"/>
      <c r="CB150" s="44"/>
      <c r="CC150" s="44"/>
      <c r="CD150" s="44"/>
      <c r="CE150" s="44"/>
      <c r="CN150" s="52"/>
      <c r="CO150" s="52"/>
      <c r="CP150" s="52"/>
      <c r="CQ150" s="724"/>
      <c r="CR150" s="724"/>
      <c r="CS150" s="724"/>
      <c r="CT150" s="724"/>
      <c r="CU150" s="724"/>
      <c r="CV150" s="724"/>
      <c r="CW150" s="724"/>
      <c r="CX150" s="724"/>
    </row>
    <row r="151" spans="22:102" ht="15" customHeight="1">
      <c r="V151" s="44"/>
      <c r="W151" s="44"/>
      <c r="X151" s="44"/>
      <c r="Y151" s="44"/>
      <c r="Z151" s="44"/>
      <c r="AA151" s="44"/>
      <c r="AB151" s="44"/>
      <c r="AC151" s="44"/>
      <c r="AD151" s="44"/>
      <c r="AE151" s="44"/>
      <c r="AF151" s="44"/>
      <c r="AG151" s="44"/>
      <c r="AH151" s="44"/>
      <c r="AI151" s="44"/>
      <c r="AJ151" s="44"/>
      <c r="AK151" s="44"/>
      <c r="AL151" s="44"/>
      <c r="AM151" s="44"/>
      <c r="AN151" s="44"/>
      <c r="AO151" s="44"/>
      <c r="AP151" s="44"/>
      <c r="AQ151" s="44"/>
      <c r="AR151" s="724"/>
      <c r="AS151" s="724"/>
      <c r="AT151" s="724"/>
      <c r="AU151" s="724"/>
      <c r="AV151" s="724"/>
      <c r="AW151" s="724"/>
      <c r="AX151" s="724"/>
      <c r="AY151" s="724"/>
      <c r="AZ151" s="879"/>
      <c r="BA151" s="724"/>
      <c r="BB151" s="919"/>
      <c r="BC151" s="894"/>
      <c r="BD151" s="44"/>
      <c r="BF151" s="44"/>
      <c r="BI151" s="44"/>
      <c r="BJ151" s="724"/>
      <c r="BK151" s="724"/>
      <c r="BL151" s="724"/>
      <c r="BM151" s="724"/>
      <c r="BN151" s="724"/>
      <c r="BO151" s="724"/>
      <c r="BP151" s="724"/>
      <c r="BQ151" s="724"/>
      <c r="BR151" s="724"/>
      <c r="BS151" s="44"/>
      <c r="BT151" s="44"/>
      <c r="BU151" s="44"/>
      <c r="BV151" s="44"/>
      <c r="BW151" s="44"/>
      <c r="BX151" s="44"/>
      <c r="BY151" s="44"/>
      <c r="BZ151" s="44"/>
      <c r="CA151" s="44"/>
      <c r="CB151" s="44"/>
      <c r="CC151" s="44"/>
      <c r="CD151" s="44"/>
      <c r="CE151" s="44"/>
      <c r="CN151" s="52"/>
      <c r="CO151" s="52"/>
      <c r="CP151" s="52"/>
      <c r="CQ151" s="724"/>
      <c r="CR151" s="724"/>
      <c r="CS151" s="724"/>
      <c r="CT151" s="724"/>
      <c r="CU151" s="724"/>
      <c r="CV151" s="724"/>
      <c r="CW151" s="724"/>
      <c r="CX151" s="724"/>
    </row>
    <row r="152" spans="22:102" ht="15" customHeight="1">
      <c r="V152" s="44"/>
      <c r="W152" s="44"/>
      <c r="X152" s="44"/>
      <c r="Y152" s="44"/>
      <c r="Z152" s="44"/>
      <c r="AA152" s="44"/>
      <c r="AB152" s="44"/>
      <c r="AC152" s="44"/>
      <c r="AD152" s="44"/>
      <c r="AE152" s="44"/>
      <c r="AF152" s="44"/>
      <c r="AG152" s="44"/>
      <c r="AH152" s="44"/>
      <c r="AI152" s="44"/>
      <c r="AJ152" s="44"/>
      <c r="AK152" s="44"/>
      <c r="AL152" s="44"/>
      <c r="AM152" s="44"/>
      <c r="AN152" s="44"/>
      <c r="AO152" s="44"/>
      <c r="AP152" s="44"/>
      <c r="AQ152" s="44"/>
      <c r="AR152" s="724"/>
      <c r="AS152" s="724"/>
      <c r="AT152" s="724"/>
      <c r="AU152" s="724"/>
      <c r="AV152" s="724"/>
      <c r="AW152" s="724"/>
      <c r="AX152" s="724"/>
      <c r="AY152" s="724"/>
      <c r="AZ152" s="879"/>
      <c r="BA152" s="724"/>
      <c r="BB152" s="919"/>
      <c r="BC152" s="894"/>
      <c r="BD152" s="44"/>
      <c r="BF152" s="44"/>
      <c r="BI152" s="44"/>
      <c r="BJ152" s="724"/>
      <c r="BK152" s="724"/>
      <c r="BL152" s="724"/>
      <c r="BM152" s="724"/>
      <c r="BN152" s="724"/>
      <c r="BO152" s="724"/>
      <c r="BP152" s="724"/>
      <c r="BQ152" s="724"/>
      <c r="BR152" s="724"/>
      <c r="BS152" s="44"/>
      <c r="BT152" s="44"/>
      <c r="BU152" s="44"/>
      <c r="BV152" s="44"/>
      <c r="BW152" s="44"/>
      <c r="BX152" s="44"/>
      <c r="BY152" s="44"/>
      <c r="BZ152" s="44"/>
      <c r="CA152" s="44"/>
      <c r="CB152" s="44"/>
      <c r="CC152" s="44"/>
      <c r="CD152" s="44"/>
      <c r="CE152" s="724"/>
      <c r="CN152" s="52"/>
      <c r="CO152" s="52"/>
      <c r="CP152" s="52"/>
      <c r="CQ152" s="724"/>
      <c r="CR152" s="724"/>
      <c r="CS152" s="724"/>
      <c r="CT152" s="724"/>
      <c r="CU152" s="724"/>
      <c r="CV152" s="724"/>
      <c r="CW152" s="724"/>
      <c r="CX152" s="724"/>
    </row>
    <row r="153" spans="22:102" ht="15" customHeight="1">
      <c r="V153" s="44"/>
      <c r="W153" s="44"/>
      <c r="X153" s="44"/>
      <c r="Y153" s="44"/>
      <c r="Z153" s="44"/>
      <c r="AA153" s="44"/>
      <c r="AB153" s="44"/>
      <c r="AC153" s="44"/>
      <c r="AD153" s="44"/>
      <c r="AE153" s="44"/>
      <c r="AF153" s="44"/>
      <c r="AG153" s="44"/>
      <c r="AH153" s="44"/>
      <c r="AI153" s="44"/>
      <c r="AJ153" s="44"/>
      <c r="AK153" s="44"/>
      <c r="AL153" s="44"/>
      <c r="AM153" s="44"/>
      <c r="AN153" s="44"/>
      <c r="AO153" s="44"/>
      <c r="AP153" s="44"/>
      <c r="AQ153" s="44"/>
      <c r="AR153" s="724"/>
      <c r="AS153" s="724"/>
      <c r="AT153" s="724"/>
      <c r="AU153" s="724"/>
      <c r="AV153" s="724"/>
      <c r="AW153" s="724"/>
      <c r="AX153" s="724"/>
      <c r="AY153" s="724"/>
      <c r="AZ153" s="879"/>
      <c r="BA153" s="724"/>
      <c r="BB153" s="919"/>
      <c r="BC153" s="894"/>
      <c r="BD153" s="44"/>
      <c r="BF153" s="44"/>
      <c r="BI153" s="44"/>
      <c r="BJ153" s="724"/>
      <c r="BK153" s="724"/>
      <c r="BL153" s="724"/>
      <c r="BM153" s="724"/>
      <c r="BN153" s="724"/>
      <c r="BO153" s="724"/>
      <c r="BP153" s="724"/>
      <c r="BQ153" s="724"/>
      <c r="BR153" s="724"/>
      <c r="BS153" s="44"/>
      <c r="BT153" s="44"/>
      <c r="BU153" s="44"/>
      <c r="BV153" s="44"/>
      <c r="BW153" s="44"/>
      <c r="BX153" s="44"/>
      <c r="BY153" s="44"/>
      <c r="BZ153" s="44"/>
      <c r="CA153" s="44"/>
      <c r="CB153" s="44"/>
      <c r="CC153" s="44"/>
      <c r="CD153" s="44"/>
      <c r="CE153" s="724"/>
      <c r="CN153" s="44"/>
      <c r="CO153" s="52"/>
      <c r="CP153" s="52"/>
      <c r="CQ153" s="724"/>
      <c r="CR153" s="724"/>
      <c r="CS153" s="724"/>
      <c r="CT153" s="724"/>
      <c r="CU153" s="724"/>
      <c r="CV153" s="724"/>
      <c r="CW153" s="724"/>
      <c r="CX153" s="724"/>
    </row>
    <row r="154" spans="22:102" ht="15" customHeight="1">
      <c r="V154" s="44"/>
      <c r="W154" s="44"/>
      <c r="X154" s="44"/>
      <c r="Y154" s="44"/>
      <c r="Z154" s="44"/>
      <c r="AA154" s="44"/>
      <c r="AB154" s="44"/>
      <c r="AC154" s="44"/>
      <c r="AD154" s="44"/>
      <c r="AE154" s="44"/>
      <c r="AF154" s="44"/>
      <c r="AG154" s="44"/>
      <c r="AH154" s="44"/>
      <c r="AI154" s="44"/>
      <c r="AJ154" s="44"/>
      <c r="AK154" s="44"/>
      <c r="AL154" s="44"/>
      <c r="AM154" s="44"/>
      <c r="AN154" s="44"/>
      <c r="AO154" s="44"/>
      <c r="AP154" s="44"/>
      <c r="AQ154" s="44"/>
      <c r="AR154" s="724"/>
      <c r="AS154" s="724"/>
      <c r="AT154" s="724"/>
      <c r="AU154" s="724"/>
      <c r="AV154" s="724"/>
      <c r="AW154" s="724"/>
      <c r="AX154" s="724"/>
      <c r="AY154" s="724"/>
      <c r="AZ154" s="879"/>
      <c r="BA154" s="724"/>
      <c r="BB154" s="919"/>
      <c r="BC154" s="894"/>
      <c r="BD154" s="44"/>
      <c r="BF154" s="44"/>
      <c r="BI154" s="44"/>
      <c r="BJ154" s="724"/>
      <c r="BK154" s="724"/>
      <c r="BL154" s="724"/>
      <c r="BM154" s="724"/>
      <c r="BN154" s="724"/>
      <c r="BO154" s="724"/>
      <c r="BP154" s="724"/>
      <c r="BQ154" s="724"/>
      <c r="BR154" s="724"/>
      <c r="BS154" s="44"/>
      <c r="BT154" s="44"/>
      <c r="BU154" s="44"/>
      <c r="BV154" s="44"/>
      <c r="BW154" s="44"/>
      <c r="BX154" s="44"/>
      <c r="BY154" s="44"/>
      <c r="BZ154" s="44"/>
      <c r="CA154" s="44"/>
      <c r="CB154" s="44"/>
      <c r="CC154" s="44"/>
      <c r="CD154" s="44"/>
      <c r="CE154" s="724"/>
      <c r="CN154" s="724"/>
      <c r="CO154" s="52"/>
      <c r="CP154" s="52"/>
      <c r="CQ154" s="724"/>
      <c r="CR154" s="724"/>
      <c r="CS154" s="724"/>
      <c r="CT154" s="724"/>
      <c r="CU154" s="724"/>
      <c r="CV154" s="724"/>
      <c r="CW154" s="724"/>
      <c r="CX154" s="724"/>
    </row>
    <row r="155" spans="22:102" ht="15" customHeight="1">
      <c r="V155" s="44"/>
      <c r="W155" s="44"/>
      <c r="X155" s="44"/>
      <c r="Y155" s="44"/>
      <c r="Z155" s="44"/>
      <c r="AA155" s="44"/>
      <c r="AB155" s="44"/>
      <c r="AC155" s="44"/>
      <c r="AD155" s="44"/>
      <c r="AE155" s="44"/>
      <c r="AF155" s="44"/>
      <c r="AG155" s="44"/>
      <c r="AH155" s="44"/>
      <c r="AI155" s="44"/>
      <c r="AJ155" s="44"/>
      <c r="AK155" s="44"/>
      <c r="AL155" s="44"/>
      <c r="AM155" s="44"/>
      <c r="AN155" s="44"/>
      <c r="AO155" s="44"/>
      <c r="AP155" s="44"/>
      <c r="AQ155" s="44"/>
      <c r="AR155" s="724"/>
      <c r="AS155" s="724"/>
      <c r="AT155" s="724"/>
      <c r="AU155" s="724"/>
      <c r="AV155" s="724"/>
      <c r="AW155" s="724"/>
      <c r="AX155" s="724"/>
      <c r="AY155" s="724"/>
      <c r="AZ155" s="879"/>
      <c r="BA155" s="724"/>
      <c r="BB155" s="919"/>
      <c r="BC155" s="894"/>
      <c r="BD155" s="44"/>
      <c r="BF155" s="44"/>
      <c r="BI155" s="44"/>
      <c r="BJ155" s="724"/>
      <c r="BK155" s="724"/>
      <c r="BL155" s="724"/>
      <c r="BM155" s="724"/>
      <c r="BN155" s="724"/>
      <c r="BO155" s="724"/>
      <c r="BP155" s="724"/>
      <c r="BQ155" s="724"/>
      <c r="BR155" s="724"/>
      <c r="BS155" s="44"/>
      <c r="BT155" s="44"/>
      <c r="BU155" s="44"/>
      <c r="BV155" s="44"/>
      <c r="BW155" s="44"/>
      <c r="BX155" s="44"/>
      <c r="BY155" s="44"/>
      <c r="BZ155" s="44"/>
      <c r="CA155" s="44"/>
      <c r="CB155" s="44"/>
      <c r="CC155" s="44"/>
      <c r="CD155" s="44"/>
      <c r="CE155" s="724"/>
      <c r="CN155" s="724"/>
      <c r="CO155" s="52"/>
      <c r="CP155" s="52"/>
      <c r="CQ155" s="724"/>
      <c r="CR155" s="724"/>
      <c r="CS155" s="724"/>
      <c r="CT155" s="724"/>
      <c r="CU155" s="724"/>
      <c r="CV155" s="724"/>
      <c r="CW155" s="724"/>
      <c r="CX155" s="724"/>
    </row>
    <row r="156" spans="22:102" ht="15" customHeight="1">
      <c r="V156" s="44"/>
      <c r="W156" s="44"/>
      <c r="X156" s="44"/>
      <c r="Y156" s="44"/>
      <c r="Z156" s="44"/>
      <c r="AA156" s="44"/>
      <c r="AB156" s="44"/>
      <c r="AC156" s="44"/>
      <c r="AD156" s="44"/>
      <c r="AE156" s="44"/>
      <c r="AF156" s="44"/>
      <c r="AG156" s="44"/>
      <c r="AH156" s="44"/>
      <c r="AI156" s="44"/>
      <c r="AJ156" s="44"/>
      <c r="AK156" s="44"/>
      <c r="AL156" s="44"/>
      <c r="AM156" s="44"/>
      <c r="AN156" s="44"/>
      <c r="AO156" s="44"/>
      <c r="BC156" s="894"/>
      <c r="BD156" s="44"/>
      <c r="BF156" s="44"/>
      <c r="BI156" s="44"/>
      <c r="BJ156" s="724"/>
      <c r="BK156" s="724"/>
      <c r="BL156" s="724"/>
      <c r="BM156" s="724"/>
      <c r="BN156" s="724"/>
      <c r="BO156" s="724"/>
      <c r="BP156" s="724"/>
      <c r="BQ156" s="724"/>
      <c r="BR156" s="724"/>
      <c r="BS156" s="44"/>
      <c r="BT156" s="44"/>
      <c r="BU156" s="44"/>
      <c r="BV156" s="44"/>
      <c r="BW156" s="44"/>
      <c r="BX156" s="44"/>
      <c r="BY156" s="44"/>
      <c r="BZ156" s="44"/>
      <c r="CA156" s="44"/>
      <c r="CB156" s="44"/>
      <c r="CC156" s="44"/>
      <c r="CD156" s="44"/>
      <c r="CE156" s="724"/>
      <c r="CN156" s="724"/>
      <c r="CO156" s="52"/>
      <c r="CP156" s="52"/>
      <c r="CQ156" s="724"/>
      <c r="CR156" s="724"/>
      <c r="CS156" s="724"/>
      <c r="CT156" s="724"/>
      <c r="CU156" s="724"/>
      <c r="CV156" s="724"/>
      <c r="CW156" s="724"/>
      <c r="CX156" s="724"/>
    </row>
    <row r="157" spans="22:102" ht="15" customHeight="1">
      <c r="V157" s="44"/>
      <c r="W157" s="44"/>
      <c r="X157" s="44"/>
      <c r="Y157" s="44"/>
      <c r="Z157" s="44"/>
      <c r="AA157" s="44"/>
      <c r="AB157" s="44"/>
      <c r="AC157" s="44"/>
      <c r="AD157" s="44"/>
      <c r="AE157" s="44"/>
      <c r="AF157" s="44"/>
      <c r="AG157" s="44"/>
      <c r="AH157" s="44"/>
      <c r="AI157" s="44"/>
      <c r="AJ157" s="44"/>
      <c r="AK157" s="44"/>
      <c r="AL157" s="44"/>
      <c r="AM157" s="44"/>
      <c r="AN157" s="44"/>
      <c r="BC157" s="894"/>
      <c r="BD157" s="44"/>
      <c r="BF157" s="44"/>
      <c r="BI157" s="44"/>
      <c r="BJ157" s="724"/>
      <c r="BK157" s="724"/>
      <c r="BL157" s="724"/>
      <c r="BM157" s="724"/>
      <c r="BN157" s="724"/>
      <c r="BO157" s="724"/>
      <c r="BP157" s="724"/>
      <c r="BQ157" s="724"/>
      <c r="BR157" s="724"/>
      <c r="BS157" s="44"/>
      <c r="BT157" s="44"/>
      <c r="BU157" s="44"/>
      <c r="BV157" s="44"/>
      <c r="BW157" s="44"/>
      <c r="BX157" s="44"/>
      <c r="BY157" s="44"/>
      <c r="BZ157" s="44"/>
      <c r="CA157" s="44"/>
      <c r="CB157" s="44"/>
      <c r="CC157" s="44"/>
      <c r="CD157" s="44"/>
      <c r="CE157" s="724"/>
      <c r="CN157" s="724"/>
      <c r="CO157" s="52"/>
      <c r="CP157" s="52"/>
      <c r="CQ157" s="724"/>
      <c r="CR157" s="724"/>
      <c r="CS157" s="724"/>
      <c r="CT157" s="724"/>
      <c r="CU157" s="724"/>
      <c r="CV157" s="724"/>
      <c r="CW157" s="724"/>
      <c r="CX157" s="724"/>
    </row>
    <row r="158" spans="22:102" ht="15" customHeight="1">
      <c r="V158" s="65"/>
      <c r="W158" s="44"/>
      <c r="X158" s="44"/>
      <c r="Y158" s="44"/>
      <c r="Z158" s="44"/>
      <c r="AA158" s="44"/>
      <c r="AB158" s="44"/>
      <c r="AC158" s="44"/>
      <c r="AD158" s="44"/>
      <c r="AE158" s="44"/>
      <c r="AF158" s="44"/>
      <c r="AG158" s="44"/>
      <c r="AH158" s="44"/>
      <c r="AI158" s="44"/>
      <c r="AJ158" s="44"/>
      <c r="AK158" s="44"/>
      <c r="AL158" s="44"/>
      <c r="AM158" s="44"/>
      <c r="AN158" s="44"/>
      <c r="BC158" s="894"/>
      <c r="BD158" s="44"/>
      <c r="BF158" s="44"/>
      <c r="BI158" s="44"/>
      <c r="BJ158" s="724"/>
      <c r="BK158" s="724"/>
      <c r="BL158" s="724"/>
      <c r="BM158" s="724"/>
      <c r="BN158" s="724"/>
      <c r="BO158" s="724"/>
      <c r="BP158" s="724"/>
      <c r="BQ158" s="724"/>
      <c r="BR158" s="724"/>
      <c r="BS158" s="44"/>
      <c r="BT158" s="44"/>
      <c r="BU158" s="44"/>
      <c r="BV158" s="44"/>
      <c r="BW158" s="44"/>
      <c r="BX158" s="44"/>
      <c r="BY158" s="44"/>
      <c r="BZ158" s="44"/>
      <c r="CA158" s="44"/>
      <c r="CB158" s="44"/>
      <c r="CC158" s="44"/>
      <c r="CD158" s="44"/>
      <c r="CE158" s="724"/>
      <c r="CN158" s="724"/>
      <c r="CO158" s="52"/>
      <c r="CP158" s="52"/>
      <c r="CQ158" s="724"/>
      <c r="CR158" s="724"/>
      <c r="CS158" s="724"/>
      <c r="CT158" s="724"/>
      <c r="CU158" s="724"/>
      <c r="CV158" s="724"/>
      <c r="CW158" s="724"/>
      <c r="CX158" s="724"/>
    </row>
    <row r="159" spans="22:102" ht="15" customHeight="1">
      <c r="V159" s="65"/>
      <c r="W159" s="65"/>
      <c r="X159" s="65"/>
      <c r="Y159" s="65"/>
      <c r="Z159" s="724"/>
      <c r="AA159" s="44"/>
      <c r="AB159" s="44"/>
      <c r="AC159" s="44"/>
      <c r="AD159" s="44"/>
      <c r="AE159" s="44"/>
      <c r="AK159" s="44"/>
      <c r="AL159" s="44"/>
      <c r="AM159" s="44"/>
      <c r="AN159" s="44"/>
      <c r="BC159" s="894"/>
      <c r="BD159" s="724"/>
      <c r="BF159" s="44"/>
      <c r="BI159" s="44"/>
      <c r="BQ159" s="724"/>
      <c r="BR159" s="724"/>
      <c r="BS159" s="44"/>
      <c r="BT159" s="44"/>
      <c r="BU159" s="724"/>
      <c r="BV159" s="724"/>
      <c r="BW159" s="724"/>
      <c r="BX159" s="724"/>
      <c r="BY159" s="724"/>
      <c r="BZ159" s="724"/>
      <c r="CA159" s="724"/>
      <c r="CB159" s="44"/>
      <c r="CC159" s="44"/>
      <c r="CD159" s="44"/>
      <c r="CE159" s="724"/>
      <c r="CN159" s="724"/>
      <c r="CO159" s="52"/>
      <c r="CP159" s="52"/>
    </row>
    <row r="160" spans="22:102" ht="15" customHeight="1">
      <c r="AA160" s="724"/>
      <c r="AB160" s="724"/>
      <c r="AC160" s="724"/>
      <c r="AD160" s="44"/>
      <c r="AE160" s="44"/>
      <c r="AK160" s="44"/>
      <c r="AL160" s="44"/>
      <c r="AM160" s="44"/>
      <c r="AN160" s="44"/>
      <c r="BC160" s="894"/>
      <c r="BD160" s="724"/>
      <c r="BF160" s="44"/>
      <c r="BI160" s="44"/>
      <c r="BR160" s="724"/>
      <c r="BS160" s="44"/>
      <c r="BT160" s="724"/>
      <c r="BU160" s="724"/>
      <c r="BV160" s="724"/>
      <c r="BW160" s="724"/>
      <c r="BX160" s="724"/>
      <c r="BY160" s="724"/>
      <c r="BZ160" s="724"/>
      <c r="CA160" s="724"/>
      <c r="CB160" s="724"/>
      <c r="CC160" s="44"/>
      <c r="CD160" s="44"/>
      <c r="CE160" s="724"/>
      <c r="CN160" s="724"/>
      <c r="CO160" s="52"/>
      <c r="CP160" s="52"/>
    </row>
    <row r="161" spans="61:94" ht="15" customHeight="1">
      <c r="BI161" s="44"/>
      <c r="BR161" s="724"/>
      <c r="BS161" s="44"/>
      <c r="BT161" s="724"/>
      <c r="BU161" s="724"/>
      <c r="BV161" s="724"/>
      <c r="BW161" s="724"/>
      <c r="BX161" s="724"/>
      <c r="BY161" s="724"/>
      <c r="BZ161" s="724"/>
      <c r="CA161" s="724"/>
      <c r="CB161" s="724"/>
      <c r="CC161" s="44"/>
      <c r="CD161" s="44"/>
      <c r="CE161" s="724"/>
      <c r="CN161" s="724"/>
      <c r="CO161" s="52"/>
      <c r="CP161" s="52"/>
    </row>
    <row r="162" spans="61:94" ht="15" customHeight="1">
      <c r="BI162" s="44"/>
      <c r="BR162" s="724"/>
      <c r="BS162" s="44"/>
      <c r="BT162" s="724"/>
      <c r="BU162" s="724"/>
      <c r="BV162" s="724"/>
      <c r="BW162" s="724"/>
      <c r="BX162" s="724"/>
      <c r="BY162" s="724"/>
      <c r="BZ162" s="724"/>
      <c r="CA162" s="724"/>
      <c r="CB162" s="724"/>
      <c r="CC162" s="44"/>
      <c r="CD162" s="44"/>
      <c r="CE162" s="724"/>
      <c r="CN162" s="724"/>
      <c r="CO162" s="52"/>
      <c r="CP162" s="52"/>
    </row>
    <row r="163" spans="61:94" ht="15" customHeight="1">
      <c r="BI163" s="44"/>
      <c r="BR163" s="724"/>
      <c r="BS163" s="44"/>
      <c r="BT163" s="724"/>
      <c r="BU163" s="724"/>
      <c r="BV163" s="724"/>
      <c r="BW163" s="724"/>
      <c r="BX163" s="724"/>
      <c r="BY163" s="724"/>
      <c r="BZ163" s="724"/>
      <c r="CA163" s="724"/>
      <c r="CB163" s="724"/>
      <c r="CC163" s="44"/>
      <c r="CD163" s="44"/>
      <c r="CE163" s="724"/>
      <c r="CN163" s="724"/>
      <c r="CO163" s="52"/>
      <c r="CP163" s="52"/>
    </row>
    <row r="164" spans="61:94" ht="15" customHeight="1">
      <c r="BI164" s="44"/>
      <c r="BS164" s="44"/>
      <c r="BT164" s="724"/>
      <c r="BU164" s="724"/>
      <c r="BV164" s="724"/>
      <c r="BW164" s="724"/>
      <c r="BX164" s="724"/>
      <c r="BY164" s="724"/>
      <c r="BZ164" s="724"/>
      <c r="CA164" s="724"/>
      <c r="CB164" s="724"/>
      <c r="CC164" s="44"/>
      <c r="CD164" s="44"/>
      <c r="CE164" s="724"/>
      <c r="CN164" s="724"/>
      <c r="CO164" s="52"/>
      <c r="CP164" s="52"/>
    </row>
    <row r="165" spans="61:94" ht="15" customHeight="1">
      <c r="BI165" s="65"/>
      <c r="BS165" s="44"/>
      <c r="BT165" s="724"/>
      <c r="BU165" s="724"/>
      <c r="BV165" s="724"/>
      <c r="BW165" s="724"/>
      <c r="BX165" s="724"/>
      <c r="BY165" s="724"/>
      <c r="BZ165" s="724"/>
      <c r="CA165" s="724"/>
      <c r="CB165" s="724"/>
      <c r="CC165" s="44"/>
      <c r="CD165" s="44"/>
      <c r="CE165" s="724"/>
      <c r="CN165" s="724"/>
      <c r="CO165" s="52"/>
      <c r="CP165" s="52"/>
    </row>
    <row r="166" spans="61:94" ht="15" customHeight="1">
      <c r="BI166" s="65"/>
      <c r="BS166" s="44"/>
      <c r="BT166" s="724"/>
      <c r="BU166" s="724"/>
      <c r="BV166" s="724"/>
      <c r="BW166" s="724"/>
      <c r="BX166" s="724"/>
      <c r="BY166" s="724"/>
      <c r="BZ166" s="724"/>
      <c r="CA166" s="724"/>
      <c r="CB166" s="724"/>
      <c r="CC166" s="44"/>
      <c r="CD166" s="44"/>
      <c r="CE166" s="724"/>
      <c r="CN166" s="724"/>
      <c r="CO166" s="52"/>
      <c r="CP166" s="52"/>
    </row>
    <row r="167" spans="61:94" ht="15" customHeight="1">
      <c r="BI167" s="65"/>
      <c r="BS167" s="44"/>
      <c r="BT167" s="724"/>
      <c r="BU167" s="724"/>
      <c r="BV167" s="724"/>
      <c r="BW167" s="724"/>
      <c r="BX167" s="724"/>
      <c r="BY167" s="724"/>
      <c r="BZ167" s="724"/>
      <c r="CA167" s="724"/>
      <c r="CB167" s="724"/>
      <c r="CC167" s="44"/>
      <c r="CD167" s="44"/>
      <c r="CE167" s="724"/>
      <c r="CN167" s="724"/>
      <c r="CO167" s="52"/>
      <c r="CP167" s="52"/>
    </row>
    <row r="168" spans="61:94" ht="15" customHeight="1">
      <c r="BI168" s="724"/>
      <c r="BS168" s="44"/>
      <c r="BT168" s="724"/>
      <c r="BU168" s="724"/>
      <c r="BV168" s="724"/>
      <c r="BW168" s="724"/>
      <c r="BX168" s="724"/>
      <c r="BY168" s="724"/>
      <c r="BZ168" s="724"/>
      <c r="CA168" s="724"/>
      <c r="CB168" s="724"/>
      <c r="CC168" s="44"/>
      <c r="CD168" s="44"/>
      <c r="CN168" s="724"/>
      <c r="CO168" s="52"/>
      <c r="CP168" s="724"/>
    </row>
    <row r="169" spans="61:94" ht="15" customHeight="1">
      <c r="BI169" s="724"/>
      <c r="BS169" s="44"/>
      <c r="BT169" s="724"/>
      <c r="BU169" s="724"/>
      <c r="BV169" s="724"/>
      <c r="BW169" s="724"/>
      <c r="BX169" s="724"/>
      <c r="BY169" s="724"/>
      <c r="BZ169" s="724"/>
      <c r="CA169" s="724"/>
      <c r="CB169" s="724"/>
      <c r="CC169" s="44"/>
      <c r="CD169" s="44"/>
      <c r="CO169" s="52"/>
      <c r="CP169" s="724"/>
    </row>
    <row r="170" spans="61:94" ht="15" customHeight="1">
      <c r="BI170" s="724"/>
      <c r="BS170" s="44"/>
      <c r="BT170" s="724"/>
      <c r="BU170" s="724"/>
      <c r="BV170" s="724"/>
      <c r="BW170" s="724"/>
      <c r="BX170" s="724"/>
      <c r="BY170" s="724"/>
      <c r="BZ170" s="724"/>
      <c r="CA170" s="724"/>
      <c r="CB170" s="724"/>
      <c r="CC170" s="44"/>
      <c r="CD170" s="44"/>
      <c r="CO170" s="52"/>
      <c r="CP170" s="724"/>
    </row>
    <row r="171" spans="61:94" ht="15" customHeight="1">
      <c r="BI171" s="724"/>
      <c r="BS171" s="724"/>
      <c r="BT171" s="724"/>
      <c r="BU171" s="724"/>
      <c r="BV171" s="724"/>
      <c r="BW171" s="724"/>
      <c r="BX171" s="724"/>
      <c r="BY171" s="724"/>
      <c r="BZ171" s="724"/>
      <c r="CA171" s="724"/>
      <c r="CB171" s="724"/>
      <c r="CC171" s="724"/>
      <c r="CD171" s="724"/>
      <c r="CO171" s="724"/>
      <c r="CP171" s="724"/>
    </row>
    <row r="172" spans="61:94" ht="15" customHeight="1">
      <c r="BI172" s="724"/>
      <c r="BS172" s="724"/>
      <c r="BT172" s="724"/>
      <c r="BU172" s="724"/>
      <c r="BV172" s="724"/>
      <c r="BW172" s="724"/>
      <c r="BX172" s="724"/>
      <c r="BY172" s="724"/>
      <c r="BZ172" s="724"/>
      <c r="CA172" s="724"/>
      <c r="CB172" s="724"/>
      <c r="CC172" s="724"/>
      <c r="CD172" s="724"/>
      <c r="CO172" s="724"/>
      <c r="CP172" s="724"/>
    </row>
    <row r="173" spans="61:94" ht="15" customHeight="1">
      <c r="BI173" s="724"/>
      <c r="BS173" s="724"/>
      <c r="BT173" s="724"/>
      <c r="BU173" s="724"/>
      <c r="BV173" s="724"/>
      <c r="BW173" s="724"/>
      <c r="BX173" s="724"/>
      <c r="BY173" s="724"/>
      <c r="BZ173" s="724"/>
      <c r="CA173" s="724"/>
      <c r="CB173" s="724"/>
      <c r="CC173" s="724"/>
      <c r="CD173" s="724"/>
      <c r="CO173" s="724"/>
      <c r="CP173" s="724"/>
    </row>
    <row r="174" spans="61:94" ht="15" customHeight="1">
      <c r="BI174" s="724"/>
      <c r="BS174" s="724"/>
      <c r="BT174" s="724"/>
      <c r="CB174" s="724"/>
      <c r="CC174" s="724"/>
      <c r="CD174" s="724"/>
      <c r="CO174" s="724"/>
      <c r="CP174" s="724"/>
    </row>
    <row r="175" spans="61:94" ht="15" customHeight="1">
      <c r="BI175" s="724"/>
      <c r="BS175" s="724"/>
      <c r="CC175" s="724"/>
      <c r="CD175" s="724"/>
      <c r="CO175" s="724"/>
      <c r="CP175" s="724"/>
    </row>
    <row r="176" spans="61:94" ht="15" customHeight="1">
      <c r="BI176" s="724"/>
      <c r="BS176" s="724"/>
      <c r="CC176" s="724"/>
      <c r="CD176" s="724"/>
      <c r="CO176" s="724"/>
      <c r="CP176" s="724"/>
    </row>
    <row r="177" spans="61:94" ht="15" customHeight="1">
      <c r="BI177" s="724"/>
      <c r="BS177" s="724"/>
      <c r="CC177" s="724"/>
      <c r="CD177" s="724"/>
      <c r="CO177" s="724"/>
      <c r="CP177" s="724"/>
    </row>
    <row r="178" spans="61:94" ht="15" customHeight="1">
      <c r="BI178" s="724"/>
      <c r="BS178" s="724"/>
      <c r="CC178" s="724"/>
      <c r="CD178" s="724"/>
      <c r="CO178" s="724"/>
      <c r="CP178" s="724"/>
    </row>
    <row r="179" spans="61:94" ht="15" customHeight="1">
      <c r="BI179" s="724"/>
      <c r="BS179" s="724"/>
      <c r="CC179" s="724"/>
      <c r="CD179" s="724"/>
      <c r="CO179" s="724"/>
      <c r="CP179" s="724"/>
    </row>
    <row r="180" spans="61:94" ht="15" customHeight="1">
      <c r="BI180" s="724"/>
      <c r="BS180" s="724"/>
      <c r="CC180" s="724"/>
      <c r="CD180" s="724"/>
      <c r="CO180" s="724"/>
      <c r="CP180" s="724"/>
    </row>
    <row r="181" spans="61:94" ht="15" customHeight="1">
      <c r="BS181" s="724"/>
      <c r="CC181" s="724"/>
      <c r="CD181" s="724"/>
      <c r="CO181" s="724"/>
      <c r="CP181" s="724"/>
    </row>
    <row r="182" spans="61:94" ht="15" customHeight="1">
      <c r="BS182" s="724"/>
      <c r="CC182" s="724"/>
      <c r="CD182" s="724"/>
      <c r="CO182" s="724"/>
      <c r="CP182" s="724"/>
    </row>
    <row r="183" spans="61:94" ht="15" customHeight="1">
      <c r="BS183" s="724"/>
      <c r="CC183" s="724"/>
      <c r="CD183" s="724"/>
      <c r="CO183" s="724"/>
    </row>
    <row r="184" spans="61:94" ht="15" customHeight="1">
      <c r="BS184" s="724"/>
      <c r="CC184" s="724"/>
      <c r="CD184" s="724"/>
      <c r="CO184" s="724"/>
    </row>
    <row r="185" spans="61:94" ht="15" customHeight="1">
      <c r="BS185" s="724"/>
      <c r="CC185" s="724"/>
      <c r="CD185" s="724"/>
      <c r="CO185" s="724"/>
    </row>
  </sheetData>
  <autoFilter ref="A1:BF79" xr:uid="{00000000-0009-0000-0000-000002000000}">
    <filterColumn colId="11" showButton="0"/>
    <filterColumn colId="14" showButton="0"/>
    <filterColumn colId="16" showButton="0"/>
    <filterColumn colId="19" showButton="0"/>
    <filterColumn colId="23" showButton="0"/>
    <filterColumn colId="27" showButton="0"/>
    <filterColumn colId="31" showButton="0"/>
    <filterColumn colId="36" showButton="0"/>
    <filterColumn colId="40" showButton="0"/>
    <filterColumn colId="43" showButton="0"/>
  </autoFilter>
  <mergeCells count="103">
    <mergeCell ref="A1:A2"/>
    <mergeCell ref="B1:B2"/>
    <mergeCell ref="C1:C2"/>
    <mergeCell ref="D1:D2"/>
    <mergeCell ref="E1:E2"/>
    <mergeCell ref="F1:F2"/>
    <mergeCell ref="O1:P1"/>
    <mergeCell ref="Q1:R1"/>
    <mergeCell ref="S1:S2"/>
    <mergeCell ref="T1:U1"/>
    <mergeCell ref="V1:V2"/>
    <mergeCell ref="W1:W2"/>
    <mergeCell ref="G1:G2"/>
    <mergeCell ref="H1:H2"/>
    <mergeCell ref="I1:I2"/>
    <mergeCell ref="J1:J2"/>
    <mergeCell ref="L1:M1"/>
    <mergeCell ref="N1:N2"/>
    <mergeCell ref="AF1:AG1"/>
    <mergeCell ref="AH1:AH2"/>
    <mergeCell ref="AI1:AI2"/>
    <mergeCell ref="AJ1:AJ2"/>
    <mergeCell ref="AK1:AL1"/>
    <mergeCell ref="AM1:AM2"/>
    <mergeCell ref="X1:Y1"/>
    <mergeCell ref="Z1:Z2"/>
    <mergeCell ref="AA1:AA2"/>
    <mergeCell ref="AB1:AC1"/>
    <mergeCell ref="AD1:AD2"/>
    <mergeCell ref="AE1:AE2"/>
    <mergeCell ref="AV1:AV2"/>
    <mergeCell ref="AW1:AW2"/>
    <mergeCell ref="AX1:AX2"/>
    <mergeCell ref="AY1:AY2"/>
    <mergeCell ref="AZ1:AZ2"/>
    <mergeCell ref="BA1:BA2"/>
    <mergeCell ref="AN1:AN2"/>
    <mergeCell ref="AO1:AP1"/>
    <mergeCell ref="AQ1:AQ2"/>
    <mergeCell ref="AR1:AS1"/>
    <mergeCell ref="AT1:AT2"/>
    <mergeCell ref="AU1:AU2"/>
    <mergeCell ref="CX1:CX2"/>
    <mergeCell ref="CY1:CY2"/>
    <mergeCell ref="A3:A12"/>
    <mergeCell ref="CM1:CM2"/>
    <mergeCell ref="CN1:CN2"/>
    <mergeCell ref="CQ1:CQ2"/>
    <mergeCell ref="CR1:CR2"/>
    <mergeCell ref="CS1:CS2"/>
    <mergeCell ref="CT1:CT2"/>
    <mergeCell ref="CG1:CG2"/>
    <mergeCell ref="CH1:CH2"/>
    <mergeCell ref="CI1:CI2"/>
    <mergeCell ref="CJ1:CJ2"/>
    <mergeCell ref="CK1:CK2"/>
    <mergeCell ref="CL1:CL2"/>
    <mergeCell ref="BY1:BY2"/>
    <mergeCell ref="BZ1:BZ2"/>
    <mergeCell ref="CA1:CA2"/>
    <mergeCell ref="CB1:CB2"/>
    <mergeCell ref="CC1:CC2"/>
    <mergeCell ref="CF1:CF2"/>
    <mergeCell ref="BQ1:BQ2"/>
    <mergeCell ref="BR1:BR2"/>
    <mergeCell ref="BU1:BU2"/>
    <mergeCell ref="A13:A25"/>
    <mergeCell ref="A26:A54"/>
    <mergeCell ref="A55:A64"/>
    <mergeCell ref="A65:A79"/>
    <mergeCell ref="U83:V83"/>
    <mergeCell ref="AO83:AP83"/>
    <mergeCell ref="CU1:CU2"/>
    <mergeCell ref="CV1:CV2"/>
    <mergeCell ref="CW1:CW2"/>
    <mergeCell ref="BV1:BV2"/>
    <mergeCell ref="BW1:BW2"/>
    <mergeCell ref="BX1:BX2"/>
    <mergeCell ref="BK1:BK2"/>
    <mergeCell ref="BL1:BL2"/>
    <mergeCell ref="BM1:BM2"/>
    <mergeCell ref="BN1:BN2"/>
    <mergeCell ref="BO1:BO2"/>
    <mergeCell ref="BP1:BP2"/>
    <mergeCell ref="BB1:BB2"/>
    <mergeCell ref="BC1:BC2"/>
    <mergeCell ref="BD1:BD2"/>
    <mergeCell ref="BE1:BE2"/>
    <mergeCell ref="BF1:BF2"/>
    <mergeCell ref="BJ1:BJ2"/>
    <mergeCell ref="AF114:AG114"/>
    <mergeCell ref="L88:L89"/>
    <mergeCell ref="M88:M89"/>
    <mergeCell ref="N88:N89"/>
    <mergeCell ref="S88:S89"/>
    <mergeCell ref="AF90:AF91"/>
    <mergeCell ref="BD96:BF96"/>
    <mergeCell ref="I84:J84"/>
    <mergeCell ref="M84:M85"/>
    <mergeCell ref="N84:N85"/>
    <mergeCell ref="AF84:AF85"/>
    <mergeCell ref="M86:M87"/>
    <mergeCell ref="N86:N87"/>
  </mergeCells>
  <conditionalFormatting sqref="K3:K81">
    <cfRule type="cellIs" dxfId="150" priority="97" operator="equal">
      <formula>"72 Hours"</formula>
    </cfRule>
    <cfRule type="cellIs" dxfId="149" priority="95" operator="equal">
      <formula>"24 Hours"</formula>
    </cfRule>
    <cfRule type="cellIs" dxfId="148" priority="94" operator="equal">
      <formula>"مصعدة"</formula>
    </cfRule>
    <cfRule type="cellIs" dxfId="147" priority="96" operator="equal">
      <formula>"48 Hours"</formula>
    </cfRule>
    <cfRule type="cellIs" dxfId="146" priority="98" operator="equal">
      <formula>"More than 72 Hours"</formula>
    </cfRule>
  </conditionalFormatting>
  <conditionalFormatting sqref="AZ13">
    <cfRule type="colorScale" priority="71">
      <colorScale>
        <cfvo type="min"/>
        <cfvo type="percentile" val="50"/>
        <cfvo type="max"/>
        <color rgb="FF63BE7B"/>
        <color rgb="FFFFEB84"/>
        <color rgb="FFF8696B"/>
      </colorScale>
    </cfRule>
  </conditionalFormatting>
  <conditionalFormatting sqref="AZ13:AZ42">
    <cfRule type="cellIs" dxfId="145" priority="55" operator="equal">
      <formula>1</formula>
    </cfRule>
    <cfRule type="containsText" priority="58" operator="containsText" text="quality ">
      <formula>NOT(ISERROR(SEARCH("quality ",AZ13)))</formula>
    </cfRule>
    <cfRule type="cellIs" dxfId="144" priority="57" operator="equal">
      <formula>"quality"</formula>
    </cfRule>
    <cfRule type="cellIs" dxfId="143" priority="56" operator="equal">
      <formula>#REF!</formula>
    </cfRule>
  </conditionalFormatting>
  <conditionalFormatting sqref="AZ14">
    <cfRule type="colorScale" priority="70">
      <colorScale>
        <cfvo type="min"/>
        <cfvo type="percentile" val="50"/>
        <cfvo type="max"/>
        <color rgb="FF63BE7B"/>
        <color rgb="FFFFEB84"/>
        <color rgb="FFF8696B"/>
      </colorScale>
    </cfRule>
  </conditionalFormatting>
  <conditionalFormatting sqref="AZ15:AZ32">
    <cfRule type="colorScale" priority="69">
      <colorScale>
        <cfvo type="min"/>
        <cfvo type="percentile" val="50"/>
        <cfvo type="max"/>
        <color rgb="FF63BE7B"/>
        <color rgb="FFFFEB84"/>
        <color rgb="FFF8696B"/>
      </colorScale>
    </cfRule>
  </conditionalFormatting>
  <conditionalFormatting sqref="AZ33">
    <cfRule type="colorScale" priority="68">
      <colorScale>
        <cfvo type="min"/>
        <cfvo type="percentile" val="50"/>
        <cfvo type="max"/>
        <color rgb="FF63BE7B"/>
        <color rgb="FFFFEB84"/>
        <color rgb="FFF8696B"/>
      </colorScale>
    </cfRule>
  </conditionalFormatting>
  <conditionalFormatting sqref="AZ34">
    <cfRule type="colorScale" priority="67">
      <colorScale>
        <cfvo type="min"/>
        <cfvo type="percentile" val="50"/>
        <cfvo type="max"/>
        <color rgb="FF63BE7B"/>
        <color rgb="FFFFEB84"/>
        <color rgb="FFF8696B"/>
      </colorScale>
    </cfRule>
  </conditionalFormatting>
  <conditionalFormatting sqref="AZ35">
    <cfRule type="colorScale" priority="66">
      <colorScale>
        <cfvo type="min"/>
        <cfvo type="percentile" val="50"/>
        <cfvo type="max"/>
        <color rgb="FF63BE7B"/>
        <color rgb="FFFFEB84"/>
        <color rgb="FFF8696B"/>
      </colorScale>
    </cfRule>
  </conditionalFormatting>
  <conditionalFormatting sqref="AZ36">
    <cfRule type="colorScale" priority="65">
      <colorScale>
        <cfvo type="min"/>
        <cfvo type="percentile" val="50"/>
        <cfvo type="max"/>
        <color rgb="FF63BE7B"/>
        <color rgb="FFFFEB84"/>
        <color rgb="FFF8696B"/>
      </colorScale>
    </cfRule>
  </conditionalFormatting>
  <conditionalFormatting sqref="AZ37">
    <cfRule type="colorScale" priority="64">
      <colorScale>
        <cfvo type="min"/>
        <cfvo type="percentile" val="50"/>
        <cfvo type="max"/>
        <color rgb="FF63BE7B"/>
        <color rgb="FFFFEB84"/>
        <color rgb="FFF8696B"/>
      </colorScale>
    </cfRule>
  </conditionalFormatting>
  <conditionalFormatting sqref="AZ38">
    <cfRule type="colorScale" priority="63">
      <colorScale>
        <cfvo type="min"/>
        <cfvo type="percentile" val="50"/>
        <cfvo type="max"/>
        <color rgb="FF63BE7B"/>
        <color rgb="FFFFEB84"/>
        <color rgb="FFF8696B"/>
      </colorScale>
    </cfRule>
  </conditionalFormatting>
  <conditionalFormatting sqref="AZ39">
    <cfRule type="colorScale" priority="62">
      <colorScale>
        <cfvo type="min"/>
        <cfvo type="percentile" val="50"/>
        <cfvo type="max"/>
        <color rgb="FF63BE7B"/>
        <color rgb="FFFFEB84"/>
        <color rgb="FFF8696B"/>
      </colorScale>
    </cfRule>
  </conditionalFormatting>
  <conditionalFormatting sqref="AZ40">
    <cfRule type="colorScale" priority="61">
      <colorScale>
        <cfvo type="min"/>
        <cfvo type="percentile" val="50"/>
        <cfvo type="max"/>
        <color rgb="FF63BE7B"/>
        <color rgb="FFFFEB84"/>
        <color rgb="FFF8696B"/>
      </colorScale>
    </cfRule>
  </conditionalFormatting>
  <conditionalFormatting sqref="AZ41">
    <cfRule type="colorScale" priority="60">
      <colorScale>
        <cfvo type="min"/>
        <cfvo type="percentile" val="50"/>
        <cfvo type="max"/>
        <color rgb="FF63BE7B"/>
        <color rgb="FFFFEB84"/>
        <color rgb="FFF8696B"/>
      </colorScale>
    </cfRule>
  </conditionalFormatting>
  <conditionalFormatting sqref="AZ42">
    <cfRule type="colorScale" priority="59">
      <colorScale>
        <cfvo type="min"/>
        <cfvo type="percentile" val="50"/>
        <cfvo type="max"/>
        <color rgb="FF63BE7B"/>
        <color rgb="FFFFEB84"/>
        <color rgb="FFF8696B"/>
      </colorScale>
    </cfRule>
  </conditionalFormatting>
  <conditionalFormatting sqref="AZ45">
    <cfRule type="colorScale" priority="54">
      <colorScale>
        <cfvo type="min"/>
        <cfvo type="percentile" val="50"/>
        <cfvo type="max"/>
        <color rgb="FF63BE7B"/>
        <color rgb="FFFFEB84"/>
        <color rgb="FFF8696B"/>
      </colorScale>
    </cfRule>
  </conditionalFormatting>
  <conditionalFormatting sqref="AZ45:AZ47">
    <cfRule type="containsText" priority="51" operator="containsText" text="quality ">
      <formula>NOT(ISERROR(SEARCH("quality ",AZ45)))</formula>
    </cfRule>
    <cfRule type="cellIs" dxfId="142" priority="50" operator="equal">
      <formula>"quality"</formula>
    </cfRule>
    <cfRule type="cellIs" dxfId="141" priority="49" operator="equal">
      <formula>#REF!</formula>
    </cfRule>
    <cfRule type="cellIs" dxfId="140" priority="48" operator="equal">
      <formula>1</formula>
    </cfRule>
  </conditionalFormatting>
  <conditionalFormatting sqref="AZ46">
    <cfRule type="colorScale" priority="53">
      <colorScale>
        <cfvo type="min"/>
        <cfvo type="percentile" val="50"/>
        <cfvo type="max"/>
        <color rgb="FF63BE7B"/>
        <color rgb="FFFFEB84"/>
        <color rgb="FFF8696B"/>
      </colorScale>
    </cfRule>
  </conditionalFormatting>
  <conditionalFormatting sqref="AZ47">
    <cfRule type="colorScale" priority="52">
      <colorScale>
        <cfvo type="min"/>
        <cfvo type="percentile" val="50"/>
        <cfvo type="max"/>
        <color rgb="FF63BE7B"/>
        <color rgb="FFFFEB84"/>
        <color rgb="FFF8696B"/>
      </colorScale>
    </cfRule>
  </conditionalFormatting>
  <conditionalFormatting sqref="AZ50">
    <cfRule type="colorScale" priority="47">
      <colorScale>
        <cfvo type="min"/>
        <cfvo type="percentile" val="50"/>
        <cfvo type="max"/>
        <color rgb="FF63BE7B"/>
        <color rgb="FFFFEB84"/>
        <color rgb="FFF8696B"/>
      </colorScale>
    </cfRule>
  </conditionalFormatting>
  <conditionalFormatting sqref="AZ50:AZ52">
    <cfRule type="cellIs" dxfId="139" priority="42" operator="equal">
      <formula>#REF!</formula>
    </cfRule>
    <cfRule type="cellIs" dxfId="138" priority="41" operator="equal">
      <formula>1</formula>
    </cfRule>
    <cfRule type="cellIs" dxfId="137" priority="43" operator="equal">
      <formula>"quality"</formula>
    </cfRule>
    <cfRule type="containsText" priority="44" operator="containsText" text="quality ">
      <formula>NOT(ISERROR(SEARCH("quality ",AZ50)))</formula>
    </cfRule>
  </conditionalFormatting>
  <conditionalFormatting sqref="AZ51">
    <cfRule type="colorScale" priority="46">
      <colorScale>
        <cfvo type="min"/>
        <cfvo type="percentile" val="50"/>
        <cfvo type="max"/>
        <color rgb="FF63BE7B"/>
        <color rgb="FFFFEB84"/>
        <color rgb="FFF8696B"/>
      </colorScale>
    </cfRule>
  </conditionalFormatting>
  <conditionalFormatting sqref="AZ52">
    <cfRule type="colorScale" priority="45">
      <colorScale>
        <cfvo type="min"/>
        <cfvo type="percentile" val="50"/>
        <cfvo type="max"/>
        <color rgb="FF63BE7B"/>
        <color rgb="FFFFEB84"/>
        <color rgb="FFF8696B"/>
      </colorScale>
    </cfRule>
  </conditionalFormatting>
  <conditionalFormatting sqref="AZ54">
    <cfRule type="colorScale" priority="40">
      <colorScale>
        <cfvo type="min"/>
        <cfvo type="percentile" val="50"/>
        <cfvo type="max"/>
        <color rgb="FF63BE7B"/>
        <color rgb="FFFFEB84"/>
        <color rgb="FFF8696B"/>
      </colorScale>
    </cfRule>
  </conditionalFormatting>
  <conditionalFormatting sqref="AZ54:AZ56">
    <cfRule type="cellIs" dxfId="136" priority="34" operator="equal">
      <formula>1</formula>
    </cfRule>
    <cfRule type="cellIs" dxfId="135" priority="35" operator="equal">
      <formula>#REF!</formula>
    </cfRule>
    <cfRule type="cellIs" dxfId="134" priority="36" operator="equal">
      <formula>"quality"</formula>
    </cfRule>
    <cfRule type="containsText" priority="37" operator="containsText" text="quality ">
      <formula>NOT(ISERROR(SEARCH("quality ",AZ54)))</formula>
    </cfRule>
  </conditionalFormatting>
  <conditionalFormatting sqref="AZ55">
    <cfRule type="colorScale" priority="39">
      <colorScale>
        <cfvo type="min"/>
        <cfvo type="percentile" val="50"/>
        <cfvo type="max"/>
        <color rgb="FF63BE7B"/>
        <color rgb="FFFFEB84"/>
        <color rgb="FFF8696B"/>
      </colorScale>
    </cfRule>
  </conditionalFormatting>
  <conditionalFormatting sqref="AZ56">
    <cfRule type="colorScale" priority="38">
      <colorScale>
        <cfvo type="min"/>
        <cfvo type="percentile" val="50"/>
        <cfvo type="max"/>
        <color rgb="FF63BE7B"/>
        <color rgb="FFFFEB84"/>
        <color rgb="FFF8696B"/>
      </colorScale>
    </cfRule>
  </conditionalFormatting>
  <conditionalFormatting sqref="AZ59">
    <cfRule type="colorScale" priority="33">
      <colorScale>
        <cfvo type="min"/>
        <cfvo type="percentile" val="50"/>
        <cfvo type="max"/>
        <color rgb="FF63BE7B"/>
        <color rgb="FFFFEB84"/>
        <color rgb="FFF8696B"/>
      </colorScale>
    </cfRule>
  </conditionalFormatting>
  <conditionalFormatting sqref="AZ59:AZ62">
    <cfRule type="containsText" priority="29" operator="containsText" text="quality ">
      <formula>NOT(ISERROR(SEARCH("quality ",AZ59)))</formula>
    </cfRule>
    <cfRule type="cellIs" dxfId="133" priority="28" operator="equal">
      <formula>"quality"</formula>
    </cfRule>
    <cfRule type="cellIs" dxfId="132" priority="26" operator="equal">
      <formula>1</formula>
    </cfRule>
    <cfRule type="cellIs" dxfId="131" priority="27" operator="equal">
      <formula>#REF!</formula>
    </cfRule>
  </conditionalFormatting>
  <conditionalFormatting sqref="AZ60">
    <cfRule type="colorScale" priority="32">
      <colorScale>
        <cfvo type="min"/>
        <cfvo type="percentile" val="50"/>
        <cfvo type="max"/>
        <color rgb="FF63BE7B"/>
        <color rgb="FFFFEB84"/>
        <color rgb="FFF8696B"/>
      </colorScale>
    </cfRule>
  </conditionalFormatting>
  <conditionalFormatting sqref="AZ61">
    <cfRule type="colorScale" priority="31">
      <colorScale>
        <cfvo type="min"/>
        <cfvo type="percentile" val="50"/>
        <cfvo type="max"/>
        <color rgb="FF63BE7B"/>
        <color rgb="FFFFEB84"/>
        <color rgb="FFF8696B"/>
      </colorScale>
    </cfRule>
  </conditionalFormatting>
  <conditionalFormatting sqref="AZ62">
    <cfRule type="colorScale" priority="30">
      <colorScale>
        <cfvo type="min"/>
        <cfvo type="percentile" val="50"/>
        <cfvo type="max"/>
        <color rgb="FF63BE7B"/>
        <color rgb="FFFFEB84"/>
        <color rgb="FFF8696B"/>
      </colorScale>
    </cfRule>
  </conditionalFormatting>
  <conditionalFormatting sqref="AZ65">
    <cfRule type="colorScale" priority="25">
      <colorScale>
        <cfvo type="min"/>
        <cfvo type="percentile" val="50"/>
        <cfvo type="max"/>
        <color rgb="FF63BE7B"/>
        <color rgb="FFFFEB84"/>
        <color rgb="FFF8696B"/>
      </colorScale>
    </cfRule>
  </conditionalFormatting>
  <conditionalFormatting sqref="AZ65:AZ66">
    <cfRule type="containsText" priority="23" operator="containsText" text="quality ">
      <formula>NOT(ISERROR(SEARCH("quality ",AZ65)))</formula>
    </cfRule>
    <cfRule type="cellIs" dxfId="130" priority="22" operator="equal">
      <formula>"quality"</formula>
    </cfRule>
    <cfRule type="cellIs" dxfId="129" priority="21" operator="equal">
      <formula>#REF!</formula>
    </cfRule>
    <cfRule type="cellIs" dxfId="128" priority="20" operator="equal">
      <formula>1</formula>
    </cfRule>
  </conditionalFormatting>
  <conditionalFormatting sqref="AZ66">
    <cfRule type="colorScale" priority="24">
      <colorScale>
        <cfvo type="min"/>
        <cfvo type="percentile" val="50"/>
        <cfvo type="max"/>
        <color rgb="FF63BE7B"/>
        <color rgb="FFFFEB84"/>
        <color rgb="FFF8696B"/>
      </colorScale>
    </cfRule>
  </conditionalFormatting>
  <conditionalFormatting sqref="AZ68">
    <cfRule type="colorScale" priority="19">
      <colorScale>
        <cfvo type="min"/>
        <cfvo type="percentile" val="50"/>
        <cfvo type="max"/>
        <color rgb="FF63BE7B"/>
        <color rgb="FFFFEB84"/>
        <color rgb="FFF8696B"/>
      </colorScale>
    </cfRule>
  </conditionalFormatting>
  <conditionalFormatting sqref="AZ68:AZ69">
    <cfRule type="cellIs" dxfId="127" priority="14" operator="equal">
      <formula>1</formula>
    </cfRule>
    <cfRule type="cellIs" dxfId="126" priority="15" operator="equal">
      <formula>#REF!</formula>
    </cfRule>
    <cfRule type="cellIs" dxfId="125" priority="16" operator="equal">
      <formula>"quality"</formula>
    </cfRule>
    <cfRule type="containsText" priority="17" operator="containsText" text="quality ">
      <formula>NOT(ISERROR(SEARCH("quality ",AZ68)))</formula>
    </cfRule>
  </conditionalFormatting>
  <conditionalFormatting sqref="AZ69">
    <cfRule type="colorScale" priority="18">
      <colorScale>
        <cfvo type="min"/>
        <cfvo type="percentile" val="50"/>
        <cfvo type="max"/>
        <color rgb="FF63BE7B"/>
        <color rgb="FFFFEB84"/>
        <color rgb="FFF8696B"/>
      </colorScale>
    </cfRule>
  </conditionalFormatting>
  <conditionalFormatting sqref="AZ72">
    <cfRule type="cellIs" dxfId="124" priority="11" operator="equal">
      <formula>"quality"</formula>
    </cfRule>
    <cfRule type="containsText" priority="12" operator="containsText" text="quality ">
      <formula>NOT(ISERROR(SEARCH("quality ",AZ72)))</formula>
    </cfRule>
    <cfRule type="colorScale" priority="13">
      <colorScale>
        <cfvo type="min"/>
        <cfvo type="percentile" val="50"/>
        <cfvo type="max"/>
        <color rgb="FF63BE7B"/>
        <color rgb="FFFFEB84"/>
        <color rgb="FFF8696B"/>
      </colorScale>
    </cfRule>
    <cfRule type="cellIs" dxfId="123" priority="10" operator="equal">
      <formula>#REF!</formula>
    </cfRule>
    <cfRule type="cellIs" dxfId="122" priority="9" operator="equal">
      <formula>1</formula>
    </cfRule>
  </conditionalFormatting>
  <conditionalFormatting sqref="AZ77">
    <cfRule type="colorScale" priority="8">
      <colorScale>
        <cfvo type="min"/>
        <cfvo type="percentile" val="50"/>
        <cfvo type="max"/>
        <color rgb="FF63BE7B"/>
        <color rgb="FFFFEB84"/>
        <color rgb="FFF8696B"/>
      </colorScale>
    </cfRule>
  </conditionalFormatting>
  <conditionalFormatting sqref="AZ77:AZ79">
    <cfRule type="containsText" priority="4" operator="containsText" text="quality ">
      <formula>NOT(ISERROR(SEARCH("quality ",AZ77)))</formula>
    </cfRule>
    <cfRule type="cellIs" dxfId="121" priority="3" operator="equal">
      <formula>"quality"</formula>
    </cfRule>
    <cfRule type="cellIs" dxfId="120" priority="2" operator="equal">
      <formula>#REF!</formula>
    </cfRule>
    <cfRule type="cellIs" dxfId="119" priority="1" operator="equal">
      <formula>1</formula>
    </cfRule>
  </conditionalFormatting>
  <conditionalFormatting sqref="AZ78">
    <cfRule type="colorScale" priority="5">
      <colorScale>
        <cfvo type="min"/>
        <cfvo type="percentile" val="50"/>
        <cfvo type="max"/>
        <color rgb="FF63BE7B"/>
        <color rgb="FFFFEB84"/>
        <color rgb="FFF8696B"/>
      </colorScale>
    </cfRule>
  </conditionalFormatting>
  <conditionalFormatting sqref="AZ79">
    <cfRule type="colorScale" priority="7">
      <colorScale>
        <cfvo type="min"/>
        <cfvo type="percentile" val="50"/>
        <cfvo type="max"/>
        <color rgb="FF63BE7B"/>
        <color rgb="FFFFEB84"/>
        <color rgb="FFF8696B"/>
      </colorScale>
    </cfRule>
  </conditionalFormatting>
  <conditionalFormatting sqref="BA3:BA79">
    <cfRule type="cellIs" dxfId="118" priority="6" operator="equal">
      <formula>1</formula>
    </cfRule>
  </conditionalFormatting>
  <conditionalFormatting sqref="BE3:BE81">
    <cfRule type="cellIs" dxfId="117" priority="93" operator="equal">
      <formula>"Hospital"</formula>
    </cfRule>
    <cfRule type="cellIs" dxfId="116" priority="92" operator="equal">
      <formula>"Patient"</formula>
    </cfRule>
  </conditionalFormatting>
  <conditionalFormatting sqref="BI110">
    <cfRule type="cellIs" dxfId="115" priority="109" operator="equal">
      <formula>"Satisfied"</formula>
    </cfRule>
    <cfRule type="cellIs" dxfId="114" priority="107" operator="equal">
      <formula>"Dissatisfied"</formula>
    </cfRule>
    <cfRule type="cellIs" dxfId="113" priority="108" operator="equal">
      <formula>"Neutral"</formula>
    </cfRule>
  </conditionalFormatting>
  <conditionalFormatting sqref="BR3:BR15">
    <cfRule type="cellIs" dxfId="112" priority="90" operator="equal">
      <formula>"72 Hours"</formula>
    </cfRule>
    <cfRule type="cellIs" dxfId="111" priority="89" operator="equal">
      <formula>"48 Hours"</formula>
    </cfRule>
    <cfRule type="cellIs" dxfId="110" priority="88" operator="equal">
      <formula>"24 Hours"</formula>
    </cfRule>
    <cfRule type="cellIs" dxfId="109" priority="87" operator="equal">
      <formula>"مصعدة"</formula>
    </cfRule>
    <cfRule type="cellIs" dxfId="108" priority="91" operator="equal">
      <formula>"More than 72 Hours"</formula>
    </cfRule>
  </conditionalFormatting>
  <conditionalFormatting sqref="CC3:CC41">
    <cfRule type="cellIs" dxfId="107" priority="82" operator="equal">
      <formula>"مصعدة"</formula>
    </cfRule>
    <cfRule type="cellIs" dxfId="106" priority="84" operator="equal">
      <formula>"48 Hours"</formula>
    </cfRule>
    <cfRule type="cellIs" dxfId="105" priority="83" operator="equal">
      <formula>"24 Hours"</formula>
    </cfRule>
    <cfRule type="cellIs" dxfId="104" priority="85" operator="equal">
      <formula>"72 Hours"</formula>
    </cfRule>
    <cfRule type="cellIs" dxfId="103" priority="86" operator="equal">
      <formula>"More than 72 Hours"</formula>
    </cfRule>
  </conditionalFormatting>
  <conditionalFormatting sqref="CN3:CN17">
    <cfRule type="cellIs" dxfId="102" priority="80" operator="equal">
      <formula>"72 Hours"</formula>
    </cfRule>
    <cfRule type="cellIs" dxfId="101" priority="79" operator="equal">
      <formula>"48 Hours"</formula>
    </cfRule>
    <cfRule type="cellIs" dxfId="100" priority="78" operator="equal">
      <formula>"24 Hours"</formula>
    </cfRule>
    <cfRule type="cellIs" dxfId="99" priority="77" operator="equal">
      <formula>"مصعدة"</formula>
    </cfRule>
    <cfRule type="cellIs" dxfId="98" priority="81" operator="equal">
      <formula>"More than 72 Hours"</formula>
    </cfRule>
  </conditionalFormatting>
  <conditionalFormatting sqref="CN29:CN30">
    <cfRule type="cellIs" dxfId="97" priority="103" operator="equal">
      <formula>"More than 72 hours"</formula>
    </cfRule>
    <cfRule type="cellIs" dxfId="96" priority="104" operator="equal">
      <formula>"72 Hours"</formula>
    </cfRule>
    <cfRule type="cellIs" dxfId="95" priority="105" operator="equal">
      <formula>"48 Hours"</formula>
    </cfRule>
    <cfRule type="cellIs" dxfId="94" priority="106" operator="equal">
      <formula>"24 Hours"</formula>
    </cfRule>
  </conditionalFormatting>
  <conditionalFormatting sqref="CY3:CY12">
    <cfRule type="cellIs" dxfId="93" priority="76" operator="equal">
      <formula>"More than 72 Hours"</formula>
    </cfRule>
    <cfRule type="cellIs" dxfId="92" priority="75" operator="equal">
      <formula>"72 Hours"</formula>
    </cfRule>
    <cfRule type="cellIs" dxfId="91" priority="74" operator="equal">
      <formula>"48 Hours"</formula>
    </cfRule>
    <cfRule type="cellIs" dxfId="90" priority="73" operator="equal">
      <formula>"24 Hours"</formula>
    </cfRule>
    <cfRule type="cellIs" dxfId="89" priority="72" operator="equal">
      <formula>"مصعدة"</formula>
    </cfRule>
  </conditionalFormatting>
  <conditionalFormatting sqref="CY23:CY25">
    <cfRule type="cellIs" dxfId="88" priority="100" operator="equal">
      <formula>"72 Hours"</formula>
    </cfRule>
    <cfRule type="cellIs" dxfId="87" priority="101" operator="equal">
      <formula>"48 Hours"</formula>
    </cfRule>
    <cfRule type="cellIs" dxfId="86" priority="102" operator="equal">
      <formula>"24 Hours"</formula>
    </cfRule>
    <cfRule type="cellIs" dxfId="85" priority="99" operator="equal">
      <formula>"More than 72 hours"</formula>
    </cfRule>
  </conditionalFormatting>
  <dataValidations count="1">
    <dataValidation type="list" allowBlank="1" showInputMessage="1" showErrorMessage="1" sqref="K3:K81 BR3:BR15 CC3:CC41 CN3:CN17 CY3:CY12" xr:uid="{275E26D8-D9ED-41F8-992D-BD66323CFC64}">
      <formula1>#REF!</formula1>
    </dataValidation>
  </dataValidation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6AA1F-FE84-4D95-BCFE-AA61554EEE1A}">
  <sheetPr>
    <pageSetUpPr autoPageBreaks="0"/>
  </sheetPr>
  <dimension ref="A1:GN171"/>
  <sheetViews>
    <sheetView tabSelected="1" zoomScale="115" zoomScaleNormal="115" workbookViewId="0">
      <selection activeCell="AV3" sqref="AV3:AW65"/>
    </sheetView>
  </sheetViews>
  <sheetFormatPr defaultColWidth="9.5703125" defaultRowHeight="15" customHeight="1"/>
  <cols>
    <col min="1" max="1" width="11.140625" style="749" bestFit="1" customWidth="1"/>
    <col min="2" max="2" width="6.7109375" style="704" customWidth="1"/>
    <col min="3" max="3" width="8.85546875" style="713" bestFit="1" customWidth="1"/>
    <col min="4" max="4" width="11.28515625" style="704" bestFit="1" customWidth="1"/>
    <col min="5" max="5" width="23.140625" style="704" bestFit="1" customWidth="1"/>
    <col min="6" max="6" width="19" style="704" bestFit="1" customWidth="1"/>
    <col min="7" max="7" width="14.85546875" style="704" bestFit="1" customWidth="1"/>
    <col min="8" max="8" width="39" style="704" bestFit="1" customWidth="1"/>
    <col min="9" max="9" width="27.140625" style="704" bestFit="1" customWidth="1"/>
    <col min="10" max="10" width="19.140625" style="704" bestFit="1" customWidth="1"/>
    <col min="11" max="11" width="16.28515625" style="704" bestFit="1" customWidth="1"/>
    <col min="12" max="12" width="26.5703125" style="704" bestFit="1" customWidth="1"/>
    <col min="13" max="13" width="18.7109375" style="704" bestFit="1" customWidth="1"/>
    <col min="14" max="14" width="14.28515625" style="704" bestFit="1" customWidth="1"/>
    <col min="15" max="15" width="26.5703125" style="704" bestFit="1" customWidth="1"/>
    <col min="16" max="16" width="10.85546875" style="704" bestFit="1" customWidth="1"/>
    <col min="17" max="17" width="24.5703125" style="704" bestFit="1" customWidth="1"/>
    <col min="18" max="18" width="13.28515625" style="704" bestFit="1" customWidth="1"/>
    <col min="19" max="19" width="13.85546875" style="704" bestFit="1" customWidth="1"/>
    <col min="20" max="20" width="25.85546875" style="704" bestFit="1" customWidth="1"/>
    <col min="21" max="21" width="19.140625" style="704" bestFit="1" customWidth="1"/>
    <col min="22" max="22" width="13.85546875" style="704" bestFit="1" customWidth="1"/>
    <col min="23" max="23" width="28.42578125" style="720" bestFit="1" customWidth="1"/>
    <col min="24" max="24" width="26.5703125" style="704" bestFit="1" customWidth="1"/>
    <col min="25" max="25" width="11" style="704" bestFit="1" customWidth="1"/>
    <col min="26" max="26" width="13.85546875" style="704" bestFit="1" customWidth="1"/>
    <col min="27" max="27" width="30.85546875" style="704" bestFit="1" customWidth="1"/>
    <col min="28" max="28" width="24.5703125" style="704" bestFit="1" customWidth="1"/>
    <col min="29" max="29" width="8.42578125" style="704" bestFit="1" customWidth="1"/>
    <col min="30" max="30" width="13.85546875" style="704" bestFit="1" customWidth="1"/>
    <col min="31" max="31" width="28.42578125" style="704" bestFit="1" customWidth="1"/>
    <col min="32" max="32" width="23.28515625" style="704" bestFit="1" customWidth="1"/>
    <col min="33" max="33" width="9.85546875" style="704" bestFit="1" customWidth="1"/>
    <col min="34" max="34" width="13.85546875" style="704" bestFit="1" customWidth="1"/>
    <col min="35" max="35" width="26.5703125" style="704" bestFit="1" customWidth="1"/>
    <col min="36" max="36" width="29.5703125" style="704" bestFit="1" customWidth="1"/>
    <col min="37" max="37" width="9.28515625" style="721" bestFit="1" customWidth="1"/>
    <col min="38" max="38" width="17" style="704" customWidth="1"/>
    <col min="39" max="39" width="16" style="704" customWidth="1"/>
    <col min="40" max="40" width="26.140625" style="704" customWidth="1"/>
    <col min="41" max="41" width="36.7109375" style="704" customWidth="1"/>
    <col min="42" max="42" width="16.5703125" style="722" customWidth="1"/>
    <col min="43" max="43" width="24.85546875" style="704" bestFit="1" customWidth="1"/>
    <col min="44" max="44" width="36.7109375" style="704" customWidth="1"/>
    <col min="45" max="45" width="28.7109375" style="721" customWidth="1"/>
    <col min="46" max="46" width="15.5703125" style="722" customWidth="1"/>
    <col min="47" max="47" width="31.140625" style="704" customWidth="1"/>
    <col min="48" max="48" width="10.42578125" style="704" customWidth="1"/>
    <col min="49" max="49" width="38.42578125" style="704" bestFit="1" customWidth="1"/>
    <col min="50" max="53" width="28.42578125" style="713" customWidth="1"/>
    <col min="54" max="54" width="33.7109375" style="938" customWidth="1"/>
    <col min="55" max="55" width="30" style="878" customWidth="1"/>
    <col min="56" max="56" width="32.5703125" style="704" hidden="1" customWidth="1"/>
    <col min="57" max="57" width="27.140625" style="704" bestFit="1" customWidth="1"/>
    <col min="58" max="58" width="37.7109375" style="704" customWidth="1"/>
    <col min="60" max="60" width="9.5703125" style="704"/>
    <col min="61" max="61" width="24.28515625" style="704" customWidth="1"/>
    <col min="62" max="62" width="27.140625" style="704" bestFit="1" customWidth="1"/>
    <col min="63" max="63" width="18.5703125" style="704" bestFit="1" customWidth="1"/>
    <col min="64" max="64" width="16.7109375" style="704" bestFit="1" customWidth="1"/>
    <col min="65" max="65" width="12" style="704" bestFit="1" customWidth="1"/>
    <col min="66" max="66" width="21.85546875" style="704" bestFit="1" customWidth="1"/>
    <col min="67" max="67" width="19.7109375" style="704" bestFit="1" customWidth="1"/>
    <col min="68" max="68" width="20.7109375" style="704" bestFit="1" customWidth="1"/>
    <col min="69" max="69" width="19.140625" style="704" bestFit="1" customWidth="1"/>
    <col min="70" max="70" width="16.28515625" style="704" bestFit="1" customWidth="1"/>
    <col min="71" max="71" width="9.5703125" style="704"/>
    <col min="72" max="72" width="16" style="704" customWidth="1"/>
    <col min="73" max="73" width="15" style="704" bestFit="1" customWidth="1"/>
    <col min="74" max="74" width="15.28515625" style="704" bestFit="1" customWidth="1"/>
    <col min="75" max="75" width="16.28515625" style="704" bestFit="1" customWidth="1"/>
    <col min="76" max="76" width="11.7109375" style="704" bestFit="1" customWidth="1"/>
    <col min="77" max="77" width="18.7109375" style="704" bestFit="1" customWidth="1"/>
    <col min="78" max="78" width="18.85546875" style="704" bestFit="1" customWidth="1"/>
    <col min="79" max="79" width="20.7109375" style="704" bestFit="1" customWidth="1"/>
    <col min="80" max="80" width="20.28515625" style="704" bestFit="1" customWidth="1"/>
    <col min="81" max="81" width="16.85546875" style="704" bestFit="1" customWidth="1"/>
    <col min="82" max="82" width="9.5703125" style="704"/>
    <col min="83" max="83" width="20.5703125" style="704" customWidth="1"/>
    <col min="84" max="84" width="23.140625" style="704" bestFit="1" customWidth="1"/>
    <col min="85" max="85" width="15" style="704" bestFit="1" customWidth="1"/>
    <col min="86" max="86" width="16.28515625" style="704" bestFit="1" customWidth="1"/>
    <col min="87" max="88" width="15" style="704" bestFit="1" customWidth="1"/>
    <col min="89" max="89" width="20" style="704" bestFit="1" customWidth="1"/>
    <col min="90" max="90" width="20.7109375" style="704" bestFit="1" customWidth="1"/>
    <col min="91" max="91" width="20.28515625" style="704" bestFit="1" customWidth="1"/>
    <col min="92" max="92" width="16.28515625" style="704" bestFit="1" customWidth="1"/>
    <col min="93" max="93" width="9.5703125" style="704"/>
    <col min="94" max="94" width="17" style="704" bestFit="1" customWidth="1"/>
    <col min="95" max="95" width="23.140625" style="704" bestFit="1" customWidth="1"/>
    <col min="96" max="96" width="15" style="704" bestFit="1" customWidth="1"/>
    <col min="97" max="97" width="16.7109375" style="704" bestFit="1" customWidth="1"/>
    <col min="98" max="98" width="11.85546875" style="704" bestFit="1" customWidth="1"/>
    <col min="99" max="99" width="25.140625" style="704" bestFit="1" customWidth="1"/>
    <col min="100" max="100" width="18.28515625" style="704" bestFit="1" customWidth="1"/>
    <col min="101" max="101" width="20.7109375" style="704" customWidth="1"/>
    <col min="102" max="102" width="21.42578125" style="704" bestFit="1" customWidth="1"/>
    <col min="103" max="103" width="19.140625" style="704" bestFit="1" customWidth="1"/>
    <col min="104" max="105" width="19.85546875" style="704" bestFit="1" customWidth="1"/>
    <col min="106" max="16384" width="9.5703125" style="704"/>
  </cols>
  <sheetData>
    <row r="1" spans="1:105" s="680" customFormat="1" ht="36.75" customHeight="1">
      <c r="A1" s="1003" t="s">
        <v>400</v>
      </c>
      <c r="B1" s="1003" t="s">
        <v>401</v>
      </c>
      <c r="C1" s="1005" t="s">
        <v>402</v>
      </c>
      <c r="D1" s="1001" t="s">
        <v>403</v>
      </c>
      <c r="E1" s="1001" t="s">
        <v>404</v>
      </c>
      <c r="F1" s="1001" t="s">
        <v>405</v>
      </c>
      <c r="G1" s="1001" t="s">
        <v>406</v>
      </c>
      <c r="H1" s="1001" t="s">
        <v>407</v>
      </c>
      <c r="I1" s="1001" t="s">
        <v>408</v>
      </c>
      <c r="J1" s="1001" t="s">
        <v>409</v>
      </c>
      <c r="K1" s="678" t="s">
        <v>410</v>
      </c>
      <c r="L1" s="990" t="s">
        <v>411</v>
      </c>
      <c r="M1" s="990"/>
      <c r="N1" s="991" t="s">
        <v>412</v>
      </c>
      <c r="O1" s="990" t="s">
        <v>413</v>
      </c>
      <c r="P1" s="990"/>
      <c r="Q1" s="990" t="s">
        <v>414</v>
      </c>
      <c r="R1" s="990"/>
      <c r="S1" s="991" t="s">
        <v>412</v>
      </c>
      <c r="T1" s="998" t="s">
        <v>415</v>
      </c>
      <c r="U1" s="998"/>
      <c r="V1" s="991" t="s">
        <v>412</v>
      </c>
      <c r="W1" s="999" t="s">
        <v>416</v>
      </c>
      <c r="X1" s="997" t="s">
        <v>417</v>
      </c>
      <c r="Y1" s="997"/>
      <c r="Z1" s="991" t="s">
        <v>412</v>
      </c>
      <c r="AA1" s="988" t="s">
        <v>418</v>
      </c>
      <c r="AB1" s="990" t="s">
        <v>419</v>
      </c>
      <c r="AC1" s="990"/>
      <c r="AD1" s="991" t="s">
        <v>412</v>
      </c>
      <c r="AE1" s="988" t="s">
        <v>420</v>
      </c>
      <c r="AF1" s="990" t="s">
        <v>421</v>
      </c>
      <c r="AG1" s="990"/>
      <c r="AH1" s="991" t="s">
        <v>412</v>
      </c>
      <c r="AI1" s="995" t="s">
        <v>422</v>
      </c>
      <c r="AJ1" s="988" t="s">
        <v>423</v>
      </c>
      <c r="AK1" s="990" t="s">
        <v>424</v>
      </c>
      <c r="AL1" s="990"/>
      <c r="AM1" s="991" t="s">
        <v>412</v>
      </c>
      <c r="AN1" s="988" t="s">
        <v>425</v>
      </c>
      <c r="AO1" s="990" t="s">
        <v>426</v>
      </c>
      <c r="AP1" s="990"/>
      <c r="AQ1" s="988" t="s">
        <v>427</v>
      </c>
      <c r="AR1" s="990" t="s">
        <v>428</v>
      </c>
      <c r="AS1" s="990"/>
      <c r="AT1" s="991" t="s">
        <v>412</v>
      </c>
      <c r="AU1" s="993" t="s">
        <v>429</v>
      </c>
      <c r="AV1" s="986" t="s">
        <v>430</v>
      </c>
      <c r="AW1" s="986" t="s">
        <v>431</v>
      </c>
      <c r="AX1" s="986" t="s">
        <v>432</v>
      </c>
      <c r="AY1" s="986" t="s">
        <v>2</v>
      </c>
      <c r="AZ1" s="986" t="s">
        <v>3</v>
      </c>
      <c r="BA1" s="986" t="s">
        <v>4</v>
      </c>
      <c r="BB1" s="982" t="s">
        <v>433</v>
      </c>
      <c r="BC1" s="982" t="s">
        <v>434</v>
      </c>
      <c r="BD1" s="984" t="s">
        <v>435</v>
      </c>
      <c r="BE1" s="984" t="s">
        <v>436</v>
      </c>
      <c r="BF1" s="984" t="s">
        <v>437</v>
      </c>
      <c r="BH1" s="679"/>
      <c r="BJ1" s="978" t="s">
        <v>402</v>
      </c>
      <c r="BK1" s="976" t="s">
        <v>403</v>
      </c>
      <c r="BL1" s="976" t="s">
        <v>404</v>
      </c>
      <c r="BM1" s="976" t="s">
        <v>405</v>
      </c>
      <c r="BN1" s="976" t="s">
        <v>406</v>
      </c>
      <c r="BO1" s="976" t="s">
        <v>407</v>
      </c>
      <c r="BP1" s="978" t="s">
        <v>408</v>
      </c>
      <c r="BQ1" s="976" t="s">
        <v>409</v>
      </c>
      <c r="BR1" s="980" t="s">
        <v>410</v>
      </c>
      <c r="BU1" s="978" t="s">
        <v>402</v>
      </c>
      <c r="BV1" s="976" t="s">
        <v>403</v>
      </c>
      <c r="BW1" s="976" t="s">
        <v>404</v>
      </c>
      <c r="BX1" s="976" t="s">
        <v>405</v>
      </c>
      <c r="BY1" s="976" t="s">
        <v>406</v>
      </c>
      <c r="BZ1" s="976" t="s">
        <v>407</v>
      </c>
      <c r="CA1" s="978" t="s">
        <v>408</v>
      </c>
      <c r="CB1" s="976" t="s">
        <v>409</v>
      </c>
      <c r="CC1" s="980" t="s">
        <v>410</v>
      </c>
      <c r="CF1" s="978" t="s">
        <v>402</v>
      </c>
      <c r="CG1" s="976" t="s">
        <v>403</v>
      </c>
      <c r="CH1" s="976" t="s">
        <v>404</v>
      </c>
      <c r="CI1" s="976" t="s">
        <v>405</v>
      </c>
      <c r="CJ1" s="976" t="s">
        <v>406</v>
      </c>
      <c r="CK1" s="976" t="s">
        <v>407</v>
      </c>
      <c r="CL1" s="978" t="s">
        <v>408</v>
      </c>
      <c r="CM1" s="976" t="s">
        <v>409</v>
      </c>
      <c r="CN1" s="980" t="s">
        <v>410</v>
      </c>
      <c r="CQ1" s="978" t="s">
        <v>402</v>
      </c>
      <c r="CR1" s="976" t="s">
        <v>403</v>
      </c>
      <c r="CS1" s="976" t="s">
        <v>404</v>
      </c>
      <c r="CT1" s="976" t="s">
        <v>405</v>
      </c>
      <c r="CU1" s="976" t="s">
        <v>406</v>
      </c>
      <c r="CV1" s="976" t="s">
        <v>407</v>
      </c>
      <c r="CW1" s="978" t="s">
        <v>408</v>
      </c>
      <c r="CX1" s="976" t="s">
        <v>409</v>
      </c>
      <c r="CY1" s="980" t="s">
        <v>410</v>
      </c>
    </row>
    <row r="2" spans="1:105" s="683" customFormat="1" ht="12.75" customHeight="1">
      <c r="A2" s="1004"/>
      <c r="B2" s="1004"/>
      <c r="C2" s="1006"/>
      <c r="D2" s="1002"/>
      <c r="E2" s="1002"/>
      <c r="F2" s="1002"/>
      <c r="G2" s="1002"/>
      <c r="H2" s="1002"/>
      <c r="I2" s="1002"/>
      <c r="J2" s="1002"/>
      <c r="K2" s="678" t="s">
        <v>410</v>
      </c>
      <c r="L2" s="681" t="s">
        <v>438</v>
      </c>
      <c r="M2" s="682" t="s">
        <v>439</v>
      </c>
      <c r="N2" s="992"/>
      <c r="O2" s="681" t="s">
        <v>438</v>
      </c>
      <c r="P2" s="682" t="s">
        <v>439</v>
      </c>
      <c r="Q2" s="681" t="s">
        <v>438</v>
      </c>
      <c r="R2" s="682" t="s">
        <v>439</v>
      </c>
      <c r="S2" s="992"/>
      <c r="T2" s="681" t="s">
        <v>438</v>
      </c>
      <c r="U2" s="682" t="s">
        <v>439</v>
      </c>
      <c r="V2" s="992"/>
      <c r="W2" s="1000"/>
      <c r="X2" s="681" t="s">
        <v>438</v>
      </c>
      <c r="Y2" s="682" t="s">
        <v>439</v>
      </c>
      <c r="Z2" s="992"/>
      <c r="AA2" s="989"/>
      <c r="AB2" s="681" t="s">
        <v>438</v>
      </c>
      <c r="AC2" s="682" t="s">
        <v>439</v>
      </c>
      <c r="AD2" s="992"/>
      <c r="AE2" s="989"/>
      <c r="AF2" s="681" t="s">
        <v>438</v>
      </c>
      <c r="AG2" s="682" t="s">
        <v>439</v>
      </c>
      <c r="AH2" s="992"/>
      <c r="AI2" s="996"/>
      <c r="AJ2" s="989"/>
      <c r="AK2" s="681" t="s">
        <v>438</v>
      </c>
      <c r="AL2" s="682" t="s">
        <v>439</v>
      </c>
      <c r="AM2" s="992"/>
      <c r="AN2" s="989"/>
      <c r="AO2" s="681" t="s">
        <v>438</v>
      </c>
      <c r="AP2" s="682" t="s">
        <v>439</v>
      </c>
      <c r="AQ2" s="989"/>
      <c r="AR2" s="681" t="s">
        <v>438</v>
      </c>
      <c r="AS2" s="682" t="s">
        <v>439</v>
      </c>
      <c r="AT2" s="992"/>
      <c r="AU2" s="994"/>
      <c r="AV2" s="987"/>
      <c r="AW2" s="987"/>
      <c r="AX2" s="987"/>
      <c r="AY2" s="987"/>
      <c r="AZ2" s="987"/>
      <c r="BA2" s="987"/>
      <c r="BB2" s="983"/>
      <c r="BC2" s="983"/>
      <c r="BD2" s="985"/>
      <c r="BE2" s="985"/>
      <c r="BF2" s="985"/>
      <c r="BG2" s="107"/>
      <c r="BJ2" s="979"/>
      <c r="BK2" s="977"/>
      <c r="BL2" s="977"/>
      <c r="BM2" s="977"/>
      <c r="BN2" s="977"/>
      <c r="BO2" s="977"/>
      <c r="BP2" s="979"/>
      <c r="BQ2" s="977"/>
      <c r="BR2" s="981"/>
      <c r="BU2" s="979"/>
      <c r="BV2" s="977"/>
      <c r="BW2" s="977"/>
      <c r="BX2" s="977"/>
      <c r="BY2" s="977"/>
      <c r="BZ2" s="977"/>
      <c r="CA2" s="979"/>
      <c r="CB2" s="977"/>
      <c r="CC2" s="981"/>
      <c r="CF2" s="979"/>
      <c r="CG2" s="977"/>
      <c r="CH2" s="977"/>
      <c r="CI2" s="977"/>
      <c r="CJ2" s="977"/>
      <c r="CK2" s="977"/>
      <c r="CL2" s="979"/>
      <c r="CM2" s="977"/>
      <c r="CN2" s="981"/>
      <c r="CQ2" s="979"/>
      <c r="CR2" s="977"/>
      <c r="CS2" s="977"/>
      <c r="CT2" s="977"/>
      <c r="CU2" s="977"/>
      <c r="CV2" s="977"/>
      <c r="CW2" s="979"/>
      <c r="CX2" s="977"/>
      <c r="CY2" s="981"/>
    </row>
    <row r="3" spans="1:105" ht="15" customHeight="1">
      <c r="A3" s="973">
        <v>1</v>
      </c>
      <c r="B3" s="684">
        <v>1</v>
      </c>
      <c r="C3" s="448">
        <v>1915</v>
      </c>
      <c r="D3" s="127">
        <v>30303120</v>
      </c>
      <c r="E3" s="127" t="s">
        <v>501</v>
      </c>
      <c r="F3" s="127" t="s">
        <v>502</v>
      </c>
      <c r="G3" s="127" t="s">
        <v>507</v>
      </c>
      <c r="H3" s="127" t="s">
        <v>484</v>
      </c>
      <c r="I3" s="128">
        <v>45263.843055555553</v>
      </c>
      <c r="J3" s="127" t="s">
        <v>498</v>
      </c>
      <c r="K3" s="95" t="s">
        <v>0</v>
      </c>
      <c r="L3" s="685">
        <v>45263</v>
      </c>
      <c r="M3" s="686">
        <v>0.83680555555555547</v>
      </c>
      <c r="N3" s="296" t="s">
        <v>498</v>
      </c>
      <c r="O3" s="685">
        <v>45263</v>
      </c>
      <c r="P3" s="686">
        <v>0.84305555555555556</v>
      </c>
      <c r="Q3" s="685">
        <v>45264</v>
      </c>
      <c r="R3" s="686">
        <v>0.60486111111111118</v>
      </c>
      <c r="S3" s="296" t="s">
        <v>498</v>
      </c>
      <c r="T3" s="294">
        <v>45264</v>
      </c>
      <c r="U3" s="775">
        <v>0.60833333333333328</v>
      </c>
      <c r="V3" s="296" t="s">
        <v>498</v>
      </c>
      <c r="W3" s="688">
        <f t="shared" ref="W3:W65" si="0">(U3+T3)-(P3+O3)</f>
        <v>0.76527777777664596</v>
      </c>
      <c r="X3" s="689"/>
      <c r="Y3" s="690"/>
      <c r="Z3" s="296"/>
      <c r="AA3" s="691">
        <f t="shared" ref="AA3:AA65" si="1">(Y3+X3)-(U3+T3)</f>
        <v>-45264.60833333333</v>
      </c>
      <c r="AB3" s="689"/>
      <c r="AC3" s="690"/>
      <c r="AD3" s="296"/>
      <c r="AE3" s="691">
        <f t="shared" ref="AE3:AE65" si="2">(AC3+AB3)-(Y3+X3)</f>
        <v>0</v>
      </c>
      <c r="AF3" s="871"/>
      <c r="AG3" s="869"/>
      <c r="AH3" s="870"/>
      <c r="AI3" s="687"/>
      <c r="AJ3" s="691">
        <f t="shared" ref="AJ3:AJ65" si="3">(AG3+AF3)-(U3+T3)</f>
        <v>-45264.60833333333</v>
      </c>
      <c r="AK3" s="939"/>
      <c r="AL3" s="869"/>
      <c r="AM3" s="296"/>
      <c r="AN3" s="691">
        <f t="shared" ref="AN3:AN65" si="4">(AL3+AK3)-(U3+T3)</f>
        <v>-45264.60833333333</v>
      </c>
      <c r="AO3" s="696">
        <v>45264</v>
      </c>
      <c r="AP3" s="697">
        <v>0.76250000000000007</v>
      </c>
      <c r="AQ3" s="940">
        <f t="shared" ref="AQ3:AQ65" si="5">(AP3+AO3)-(U3+T3)</f>
        <v>0.15416666666715173</v>
      </c>
      <c r="AR3" s="294">
        <v>45264</v>
      </c>
      <c r="AS3" s="775">
        <v>0.8256944444444444</v>
      </c>
      <c r="AT3" s="296" t="s">
        <v>528</v>
      </c>
      <c r="AU3" s="14">
        <f t="shared" ref="AU3:AU65" si="6">(AS3+AR3)-(U3+T3)</f>
        <v>0.21736111111385981</v>
      </c>
      <c r="AV3" s="701"/>
      <c r="AW3" s="701"/>
      <c r="AX3" s="701" t="s">
        <v>27</v>
      </c>
      <c r="AY3" s="701" t="s">
        <v>35</v>
      </c>
      <c r="AZ3" s="896" t="s">
        <v>102</v>
      </c>
      <c r="BA3" s="897" t="s">
        <v>344</v>
      </c>
      <c r="BB3" s="898" t="s">
        <v>2046</v>
      </c>
      <c r="BC3" s="873" t="s">
        <v>2047</v>
      </c>
      <c r="BD3" s="19"/>
      <c r="BE3" s="703" t="s">
        <v>89</v>
      </c>
      <c r="BF3" s="703"/>
      <c r="BJ3" s="423">
        <v>1943</v>
      </c>
      <c r="BK3" s="127">
        <v>30303374</v>
      </c>
      <c r="BL3" s="127" t="s">
        <v>529</v>
      </c>
      <c r="BM3" s="127" t="s">
        <v>502</v>
      </c>
      <c r="BN3" s="127" t="s">
        <v>507</v>
      </c>
      <c r="BO3" s="127" t="s">
        <v>1743</v>
      </c>
      <c r="BP3" s="128">
        <v>45273.824999999997</v>
      </c>
      <c r="BQ3" s="127" t="s">
        <v>528</v>
      </c>
      <c r="BR3" s="95" t="s">
        <v>0</v>
      </c>
      <c r="BS3" s="705"/>
      <c r="BT3" s="705"/>
      <c r="BU3" s="423">
        <v>1916</v>
      </c>
      <c r="BV3" s="127">
        <v>30295881</v>
      </c>
      <c r="BW3" s="127" t="s">
        <v>505</v>
      </c>
      <c r="BX3" s="127" t="s">
        <v>496</v>
      </c>
      <c r="BY3" s="127" t="s">
        <v>513</v>
      </c>
      <c r="BZ3" s="127" t="s">
        <v>1071</v>
      </c>
      <c r="CA3" s="128">
        <v>45263.845138888886</v>
      </c>
      <c r="CB3" s="127" t="s">
        <v>498</v>
      </c>
      <c r="CC3" s="95" t="s">
        <v>0</v>
      </c>
      <c r="CD3" s="705"/>
      <c r="CE3" s="705"/>
      <c r="CF3" s="444">
        <v>1927</v>
      </c>
      <c r="CG3" s="127">
        <v>1764961</v>
      </c>
      <c r="CH3" s="127" t="s">
        <v>495</v>
      </c>
      <c r="CI3" s="127" t="s">
        <v>496</v>
      </c>
      <c r="CJ3" s="127" t="s">
        <v>497</v>
      </c>
      <c r="CK3" s="127" t="s">
        <v>516</v>
      </c>
      <c r="CL3" s="128">
        <v>45265.679861111108</v>
      </c>
      <c r="CM3" s="127" t="s">
        <v>498</v>
      </c>
      <c r="CN3" s="95" t="s">
        <v>17</v>
      </c>
      <c r="CO3" s="705"/>
      <c r="CP3" s="705"/>
      <c r="CQ3" s="448">
        <v>1915</v>
      </c>
      <c r="CR3" s="127">
        <v>30303120</v>
      </c>
      <c r="CS3" s="127" t="s">
        <v>501</v>
      </c>
      <c r="CT3" s="127" t="s">
        <v>502</v>
      </c>
      <c r="CU3" s="127" t="s">
        <v>507</v>
      </c>
      <c r="CV3" s="127" t="s">
        <v>484</v>
      </c>
      <c r="CW3" s="128">
        <v>45263.843055555553</v>
      </c>
      <c r="CX3" s="127" t="s">
        <v>498</v>
      </c>
      <c r="CY3" s="95" t="s">
        <v>0</v>
      </c>
    </row>
    <row r="4" spans="1:105" ht="15" customHeight="1">
      <c r="A4" s="973"/>
      <c r="B4" s="684">
        <v>2</v>
      </c>
      <c r="C4" s="423">
        <v>1916</v>
      </c>
      <c r="D4" s="127">
        <v>30295881</v>
      </c>
      <c r="E4" s="127" t="s">
        <v>505</v>
      </c>
      <c r="F4" s="127" t="s">
        <v>496</v>
      </c>
      <c r="G4" s="127" t="s">
        <v>513</v>
      </c>
      <c r="H4" s="127" t="s">
        <v>1071</v>
      </c>
      <c r="I4" s="128">
        <v>45263.845138888886</v>
      </c>
      <c r="J4" s="127" t="s">
        <v>498</v>
      </c>
      <c r="K4" s="95" t="s">
        <v>0</v>
      </c>
      <c r="L4" s="685">
        <v>45263</v>
      </c>
      <c r="M4" s="686">
        <v>0.84513888888888899</v>
      </c>
      <c r="N4" s="296" t="s">
        <v>498</v>
      </c>
      <c r="O4" s="685">
        <v>45263</v>
      </c>
      <c r="P4" s="686">
        <v>0.84513888888888899</v>
      </c>
      <c r="Q4" s="685"/>
      <c r="R4" s="686"/>
      <c r="S4" s="296"/>
      <c r="T4" s="294">
        <v>45263</v>
      </c>
      <c r="U4" s="775">
        <v>0.85486111111111107</v>
      </c>
      <c r="V4" s="296" t="s">
        <v>498</v>
      </c>
      <c r="W4" s="688">
        <f t="shared" si="0"/>
        <v>9.7222222248092294E-3</v>
      </c>
      <c r="X4" s="689"/>
      <c r="Y4" s="690"/>
      <c r="Z4" s="296"/>
      <c r="AA4" s="691">
        <f t="shared" si="1"/>
        <v>-45263.854861111111</v>
      </c>
      <c r="AB4" s="689"/>
      <c r="AC4" s="690"/>
      <c r="AD4" s="296"/>
      <c r="AE4" s="691">
        <f t="shared" si="2"/>
        <v>0</v>
      </c>
      <c r="AF4" s="294"/>
      <c r="AG4" s="296"/>
      <c r="AH4" s="296"/>
      <c r="AI4" s="687"/>
      <c r="AJ4" s="691">
        <f t="shared" si="3"/>
        <v>-45263.854861111111</v>
      </c>
      <c r="AK4" s="941"/>
      <c r="AL4" s="775"/>
      <c r="AM4" s="296"/>
      <c r="AN4" s="691">
        <f t="shared" si="4"/>
        <v>-45263.854861111111</v>
      </c>
      <c r="AO4" s="696">
        <v>45264</v>
      </c>
      <c r="AP4" s="697">
        <v>0.77986111111111101</v>
      </c>
      <c r="AQ4" s="940">
        <f t="shared" si="5"/>
        <v>0.92500000000291038</v>
      </c>
      <c r="AR4" s="294">
        <v>45264</v>
      </c>
      <c r="AS4" s="775">
        <v>0.77986111111111101</v>
      </c>
      <c r="AT4" s="296" t="s">
        <v>498</v>
      </c>
      <c r="AU4" s="14">
        <f t="shared" si="6"/>
        <v>0.92500000000291038</v>
      </c>
      <c r="AV4" s="701"/>
      <c r="AW4" s="701"/>
      <c r="AX4" s="701" t="s">
        <v>9</v>
      </c>
      <c r="AY4" s="701" t="s">
        <v>20</v>
      </c>
      <c r="AZ4" s="896" t="s">
        <v>1897</v>
      </c>
      <c r="BA4" s="897" t="s">
        <v>150</v>
      </c>
      <c r="BB4" s="898" t="s">
        <v>2048</v>
      </c>
      <c r="BC4" s="900" t="s">
        <v>2049</v>
      </c>
      <c r="BD4" s="19"/>
      <c r="BE4" s="703" t="s">
        <v>89</v>
      </c>
      <c r="BF4" s="703"/>
      <c r="BJ4" s="448">
        <v>1972</v>
      </c>
      <c r="BK4" s="127">
        <v>30165259</v>
      </c>
      <c r="BL4" s="127" t="s">
        <v>529</v>
      </c>
      <c r="BM4" s="127" t="s">
        <v>496</v>
      </c>
      <c r="BN4" s="127" t="s">
        <v>507</v>
      </c>
      <c r="BO4" s="127" t="s">
        <v>487</v>
      </c>
      <c r="BP4" s="128">
        <v>45280.529166666667</v>
      </c>
      <c r="BQ4" s="127" t="s">
        <v>2050</v>
      </c>
      <c r="BR4" s="95" t="s">
        <v>17</v>
      </c>
      <c r="BS4" s="705"/>
      <c r="BT4" s="705"/>
      <c r="BU4" s="423">
        <v>1917</v>
      </c>
      <c r="BV4" s="127">
        <v>30302354</v>
      </c>
      <c r="BW4" s="127" t="s">
        <v>505</v>
      </c>
      <c r="BX4" s="127" t="s">
        <v>502</v>
      </c>
      <c r="BY4" s="127" t="s">
        <v>507</v>
      </c>
      <c r="BZ4" s="127" t="s">
        <v>527</v>
      </c>
      <c r="CA4" s="128">
        <v>45263.882638888892</v>
      </c>
      <c r="CB4" s="127" t="s">
        <v>528</v>
      </c>
      <c r="CC4" s="95" t="s">
        <v>0</v>
      </c>
      <c r="CD4" s="705"/>
      <c r="CE4" s="705"/>
      <c r="CF4" s="448">
        <v>1948</v>
      </c>
      <c r="CG4" s="127">
        <v>30304394</v>
      </c>
      <c r="CH4" s="127" t="s">
        <v>495</v>
      </c>
      <c r="CI4" s="127" t="s">
        <v>496</v>
      </c>
      <c r="CJ4" s="127" t="s">
        <v>513</v>
      </c>
      <c r="CK4" s="127" t="s">
        <v>493</v>
      </c>
      <c r="CL4" s="128">
        <v>45276.548611111109</v>
      </c>
      <c r="CM4" s="127" t="s">
        <v>498</v>
      </c>
      <c r="CN4" s="95" t="s">
        <v>5</v>
      </c>
      <c r="CO4" s="705"/>
      <c r="CP4" s="705"/>
      <c r="CQ4" s="444">
        <v>1918</v>
      </c>
      <c r="CR4" s="127">
        <v>534128875</v>
      </c>
      <c r="CS4" s="127" t="s">
        <v>501</v>
      </c>
      <c r="CT4" s="127" t="s">
        <v>496</v>
      </c>
      <c r="CU4" s="127" t="s">
        <v>497</v>
      </c>
      <c r="CV4" s="127" t="s">
        <v>1376</v>
      </c>
      <c r="CW4" s="128">
        <v>45264.544444444444</v>
      </c>
      <c r="CX4" s="127" t="s">
        <v>528</v>
      </c>
      <c r="CY4" s="95" t="s">
        <v>17</v>
      </c>
    </row>
    <row r="5" spans="1:105" ht="15" customHeight="1">
      <c r="A5" s="973"/>
      <c r="B5" s="708">
        <v>3</v>
      </c>
      <c r="C5" s="423">
        <v>1917</v>
      </c>
      <c r="D5" s="127">
        <v>30302354</v>
      </c>
      <c r="E5" s="127" t="s">
        <v>505</v>
      </c>
      <c r="F5" s="127" t="s">
        <v>502</v>
      </c>
      <c r="G5" s="127" t="s">
        <v>507</v>
      </c>
      <c r="H5" s="127" t="s">
        <v>527</v>
      </c>
      <c r="I5" s="128">
        <v>45263.882638888892</v>
      </c>
      <c r="J5" s="127" t="s">
        <v>528</v>
      </c>
      <c r="K5" s="95" t="s">
        <v>0</v>
      </c>
      <c r="L5" s="685">
        <v>45263</v>
      </c>
      <c r="M5" s="686">
        <v>0.88263888888888886</v>
      </c>
      <c r="N5" s="296" t="s">
        <v>528</v>
      </c>
      <c r="O5" s="685">
        <v>45263</v>
      </c>
      <c r="P5" s="686">
        <v>0.88263888888888886</v>
      </c>
      <c r="Q5" s="685">
        <v>45263</v>
      </c>
      <c r="R5" s="686">
        <v>0.89166666666666661</v>
      </c>
      <c r="S5" s="296" t="s">
        <v>528</v>
      </c>
      <c r="T5" s="294">
        <v>45263</v>
      </c>
      <c r="U5" s="775">
        <v>0.89166666666666661</v>
      </c>
      <c r="V5" s="296" t="s">
        <v>528</v>
      </c>
      <c r="W5" s="688">
        <f t="shared" si="0"/>
        <v>9.0277777781011537E-3</v>
      </c>
      <c r="X5" s="689">
        <v>45264</v>
      </c>
      <c r="Y5" s="690">
        <v>0.77708333333333324</v>
      </c>
      <c r="Z5" s="296" t="s">
        <v>528</v>
      </c>
      <c r="AA5" s="691">
        <f t="shared" si="1"/>
        <v>0.88541666666424135</v>
      </c>
      <c r="AB5" s="689"/>
      <c r="AC5" s="690"/>
      <c r="AD5" s="296"/>
      <c r="AE5" s="691">
        <f t="shared" si="2"/>
        <v>-45264.777083333334</v>
      </c>
      <c r="AF5" s="294"/>
      <c r="AG5" s="296"/>
      <c r="AH5" s="296"/>
      <c r="AI5" s="687"/>
      <c r="AJ5" s="691">
        <f t="shared" si="3"/>
        <v>-45263.89166666667</v>
      </c>
      <c r="AK5" s="941"/>
      <c r="AL5" s="775"/>
      <c r="AM5" s="296"/>
      <c r="AN5" s="691">
        <f t="shared" si="4"/>
        <v>-45263.89166666667</v>
      </c>
      <c r="AO5" s="696">
        <v>45264</v>
      </c>
      <c r="AP5" s="697">
        <v>0.33958333333333335</v>
      </c>
      <c r="AQ5" s="940">
        <f t="shared" si="5"/>
        <v>0.44791666666424135</v>
      </c>
      <c r="AR5" s="294">
        <v>45264</v>
      </c>
      <c r="AS5" s="775">
        <v>0.8569444444444444</v>
      </c>
      <c r="AT5" s="296" t="s">
        <v>528</v>
      </c>
      <c r="AU5" s="14">
        <f t="shared" si="6"/>
        <v>0.96527777777373558</v>
      </c>
      <c r="AV5" s="701"/>
      <c r="AW5" s="701"/>
      <c r="AX5" s="701" t="s">
        <v>27</v>
      </c>
      <c r="AY5" s="701" t="s">
        <v>29</v>
      </c>
      <c r="AZ5" s="896" t="s">
        <v>85</v>
      </c>
      <c r="BA5" s="897" t="s">
        <v>300</v>
      </c>
      <c r="BB5" s="898" t="s">
        <v>2051</v>
      </c>
      <c r="BC5" s="900" t="s">
        <v>2052</v>
      </c>
      <c r="BD5" s="19"/>
      <c r="BE5" s="703" t="s">
        <v>89</v>
      </c>
      <c r="BF5" s="703"/>
      <c r="BJ5" s="444">
        <v>1975</v>
      </c>
      <c r="BK5" s="127">
        <v>1358295</v>
      </c>
      <c r="BL5" s="127" t="s">
        <v>529</v>
      </c>
      <c r="BM5" s="127" t="s">
        <v>496</v>
      </c>
      <c r="BN5" s="127" t="s">
        <v>507</v>
      </c>
      <c r="BO5" s="127" t="s">
        <v>487</v>
      </c>
      <c r="BP5" s="128">
        <v>45280.647222222222</v>
      </c>
      <c r="BQ5" s="127" t="s">
        <v>498</v>
      </c>
      <c r="BR5" s="95" t="s">
        <v>17</v>
      </c>
      <c r="BS5" s="705"/>
      <c r="BT5" s="705"/>
      <c r="BU5" s="444">
        <v>1920</v>
      </c>
      <c r="BV5" s="127">
        <v>30080945</v>
      </c>
      <c r="BW5" s="127" t="s">
        <v>505</v>
      </c>
      <c r="BX5" s="127" t="s">
        <v>496</v>
      </c>
      <c r="BY5" s="127" t="s">
        <v>497</v>
      </c>
      <c r="BZ5" s="127" t="s">
        <v>465</v>
      </c>
      <c r="CA5" s="128">
        <v>45264.546527777777</v>
      </c>
      <c r="CB5" s="127" t="s">
        <v>528</v>
      </c>
      <c r="CC5" s="95" t="s">
        <v>5</v>
      </c>
      <c r="CD5" s="705"/>
      <c r="CE5" s="705"/>
      <c r="CF5" s="448">
        <v>1951</v>
      </c>
      <c r="CG5" s="127">
        <v>30240807</v>
      </c>
      <c r="CH5" s="127" t="s">
        <v>495</v>
      </c>
      <c r="CI5" s="127" t="s">
        <v>496</v>
      </c>
      <c r="CJ5" s="127" t="s">
        <v>497</v>
      </c>
      <c r="CK5" s="127" t="s">
        <v>516</v>
      </c>
      <c r="CL5" s="128">
        <v>45276.711805555555</v>
      </c>
      <c r="CM5" s="127" t="s">
        <v>498</v>
      </c>
      <c r="CN5" s="95" t="s">
        <v>5</v>
      </c>
      <c r="CO5" s="705"/>
      <c r="CP5" s="705"/>
      <c r="CQ5" s="444">
        <v>1946</v>
      </c>
      <c r="CR5" s="127">
        <v>30224905</v>
      </c>
      <c r="CS5" s="127" t="s">
        <v>501</v>
      </c>
      <c r="CT5" s="127" t="s">
        <v>506</v>
      </c>
      <c r="CU5" s="127" t="s">
        <v>513</v>
      </c>
      <c r="CV5" s="127" t="s">
        <v>489</v>
      </c>
      <c r="CW5" s="128">
        <v>45274.811111111114</v>
      </c>
      <c r="CX5" s="127" t="s">
        <v>498</v>
      </c>
      <c r="CY5" s="95" t="s">
        <v>17</v>
      </c>
    </row>
    <row r="6" spans="1:105" ht="14.25" customHeight="1">
      <c r="A6" s="973"/>
      <c r="B6" s="684">
        <v>4</v>
      </c>
      <c r="C6" s="444">
        <v>1918</v>
      </c>
      <c r="D6" s="127">
        <v>534128875</v>
      </c>
      <c r="E6" s="127" t="s">
        <v>501</v>
      </c>
      <c r="F6" s="127" t="s">
        <v>496</v>
      </c>
      <c r="G6" s="127" t="s">
        <v>497</v>
      </c>
      <c r="H6" s="127" t="s">
        <v>1376</v>
      </c>
      <c r="I6" s="128">
        <v>45264.544444444444</v>
      </c>
      <c r="J6" s="127" t="s">
        <v>528</v>
      </c>
      <c r="K6" s="95" t="s">
        <v>17</v>
      </c>
      <c r="L6" s="685">
        <v>45264</v>
      </c>
      <c r="M6" s="686">
        <v>0.5395833333333333</v>
      </c>
      <c r="N6" s="296" t="s">
        <v>528</v>
      </c>
      <c r="O6" s="685">
        <v>45264</v>
      </c>
      <c r="P6" s="686">
        <v>0.5444444444444444</v>
      </c>
      <c r="Q6" s="685">
        <v>45265</v>
      </c>
      <c r="R6" s="686">
        <v>0.75624999999999998</v>
      </c>
      <c r="S6" s="296" t="s">
        <v>498</v>
      </c>
      <c r="T6" s="294">
        <v>45266</v>
      </c>
      <c r="U6" s="775">
        <v>0.75555555555555554</v>
      </c>
      <c r="V6" s="296" t="s">
        <v>498</v>
      </c>
      <c r="W6" s="688">
        <f t="shared" si="0"/>
        <v>2.211111111115315</v>
      </c>
      <c r="X6" s="689">
        <v>45273</v>
      </c>
      <c r="Y6" s="690">
        <v>0.62430555555555556</v>
      </c>
      <c r="Z6" s="296" t="s">
        <v>498</v>
      </c>
      <c r="AA6" s="691">
        <f t="shared" si="1"/>
        <v>6.8687499999941792</v>
      </c>
      <c r="AB6" s="689">
        <v>45276</v>
      </c>
      <c r="AC6" s="690">
        <v>0.39027777777777778</v>
      </c>
      <c r="AD6" s="296" t="s">
        <v>528</v>
      </c>
      <c r="AE6" s="691">
        <f t="shared" si="2"/>
        <v>2.765972222223354</v>
      </c>
      <c r="AF6" s="294"/>
      <c r="AG6" s="296"/>
      <c r="AH6" s="296"/>
      <c r="AI6" s="687"/>
      <c r="AJ6" s="691">
        <f t="shared" si="3"/>
        <v>-45266.755555555559</v>
      </c>
      <c r="AK6" s="941">
        <v>45284</v>
      </c>
      <c r="AL6" s="775">
        <v>0.63888888888888895</v>
      </c>
      <c r="AM6" s="296" t="s">
        <v>498</v>
      </c>
      <c r="AN6" s="691">
        <f t="shared" si="4"/>
        <v>17.883333333331393</v>
      </c>
      <c r="AO6" s="696">
        <v>45276</v>
      </c>
      <c r="AP6" s="697">
        <v>0.75555555555555554</v>
      </c>
      <c r="AQ6" s="940">
        <f t="shared" si="5"/>
        <v>10</v>
      </c>
      <c r="AR6" s="294"/>
      <c r="AS6" s="775"/>
      <c r="AT6" s="296"/>
      <c r="AU6" s="14">
        <f t="shared" si="6"/>
        <v>-45266.755555555559</v>
      </c>
      <c r="AV6" s="701"/>
      <c r="AW6" s="701"/>
      <c r="AX6" s="701" t="s">
        <v>27</v>
      </c>
      <c r="AY6" s="701" t="s">
        <v>29</v>
      </c>
      <c r="AZ6" s="896" t="s">
        <v>1926</v>
      </c>
      <c r="BA6" s="897" t="s">
        <v>274</v>
      </c>
      <c r="BB6" s="898" t="s">
        <v>2053</v>
      </c>
      <c r="BC6" s="900" t="s">
        <v>2054</v>
      </c>
      <c r="BD6" s="19"/>
      <c r="BE6" s="703" t="s">
        <v>89</v>
      </c>
      <c r="BF6" s="703"/>
      <c r="BJ6" s="448">
        <v>1989</v>
      </c>
      <c r="BK6" s="127">
        <v>1592720</v>
      </c>
      <c r="BL6" s="127" t="s">
        <v>529</v>
      </c>
      <c r="BM6" s="127" t="s">
        <v>496</v>
      </c>
      <c r="BN6" s="127" t="s">
        <v>507</v>
      </c>
      <c r="BO6" s="127" t="s">
        <v>482</v>
      </c>
      <c r="BP6" s="128">
        <v>45284.408333333333</v>
      </c>
      <c r="BQ6" s="127" t="s">
        <v>2050</v>
      </c>
      <c r="BR6" s="95" t="s">
        <v>0</v>
      </c>
      <c r="BS6" s="705"/>
      <c r="BT6" s="705"/>
      <c r="BU6" s="448">
        <v>1921</v>
      </c>
      <c r="BV6" s="127">
        <v>20172953</v>
      </c>
      <c r="BW6" s="127" t="s">
        <v>505</v>
      </c>
      <c r="BX6" s="127" t="s">
        <v>496</v>
      </c>
      <c r="BY6" s="127" t="s">
        <v>507</v>
      </c>
      <c r="BZ6" s="127" t="s">
        <v>486</v>
      </c>
      <c r="CA6" s="128">
        <v>45264.588194444441</v>
      </c>
      <c r="CB6" s="127" t="s">
        <v>498</v>
      </c>
      <c r="CC6" s="95" t="s">
        <v>0</v>
      </c>
      <c r="CD6" s="705"/>
      <c r="CE6" s="705"/>
      <c r="CF6" s="444">
        <v>1952</v>
      </c>
      <c r="CG6" s="127">
        <v>30302844</v>
      </c>
      <c r="CH6" s="127" t="s">
        <v>495</v>
      </c>
      <c r="CI6" s="127" t="s">
        <v>502</v>
      </c>
      <c r="CJ6" s="127" t="s">
        <v>507</v>
      </c>
      <c r="CK6" s="127" t="s">
        <v>662</v>
      </c>
      <c r="CL6" s="128">
        <v>45277.430555555555</v>
      </c>
      <c r="CM6" s="127" t="s">
        <v>498</v>
      </c>
      <c r="CN6" s="95" t="s">
        <v>0</v>
      </c>
      <c r="CO6" s="705"/>
      <c r="CP6" s="705"/>
      <c r="CQ6" s="448">
        <v>1950</v>
      </c>
      <c r="CR6" s="127">
        <v>30224905</v>
      </c>
      <c r="CS6" s="127" t="s">
        <v>501</v>
      </c>
      <c r="CT6" s="127" t="s">
        <v>506</v>
      </c>
      <c r="CU6" s="127" t="s">
        <v>497</v>
      </c>
      <c r="CV6" s="127" t="s">
        <v>469</v>
      </c>
      <c r="CW6" s="128">
        <v>45276.59097222222</v>
      </c>
      <c r="CX6" s="127" t="s">
        <v>498</v>
      </c>
      <c r="CY6" s="95" t="s">
        <v>0</v>
      </c>
    </row>
    <row r="7" spans="1:105" s="710" customFormat="1" ht="14.25" customHeight="1">
      <c r="A7" s="973"/>
      <c r="B7" s="708">
        <v>5</v>
      </c>
      <c r="C7" s="444">
        <v>1920</v>
      </c>
      <c r="D7" s="127">
        <v>30080945</v>
      </c>
      <c r="E7" s="127" t="s">
        <v>505</v>
      </c>
      <c r="F7" s="127" t="s">
        <v>496</v>
      </c>
      <c r="G7" s="127" t="s">
        <v>497</v>
      </c>
      <c r="H7" s="127" t="s">
        <v>465</v>
      </c>
      <c r="I7" s="128">
        <v>45264.546527777777</v>
      </c>
      <c r="J7" s="127" t="s">
        <v>528</v>
      </c>
      <c r="K7" s="95" t="s">
        <v>5</v>
      </c>
      <c r="L7" s="685">
        <v>45264</v>
      </c>
      <c r="M7" s="686">
        <v>0.54652777777777783</v>
      </c>
      <c r="N7" s="296" t="s">
        <v>528</v>
      </c>
      <c r="O7" s="685">
        <v>45264</v>
      </c>
      <c r="P7" s="686">
        <v>0.54652777777777783</v>
      </c>
      <c r="Q7" s="685"/>
      <c r="R7" s="686"/>
      <c r="S7" s="296"/>
      <c r="T7" s="294">
        <v>45264</v>
      </c>
      <c r="U7" s="775">
        <v>0.5805555555555556</v>
      </c>
      <c r="V7" s="296" t="s">
        <v>528</v>
      </c>
      <c r="W7" s="688">
        <f t="shared" si="0"/>
        <v>3.4027777779556345E-2</v>
      </c>
      <c r="X7" s="689"/>
      <c r="Y7" s="690"/>
      <c r="Z7" s="296"/>
      <c r="AA7" s="691">
        <f t="shared" si="1"/>
        <v>-45264.580555555556</v>
      </c>
      <c r="AB7" s="689"/>
      <c r="AC7" s="690"/>
      <c r="AD7" s="296"/>
      <c r="AE7" s="691">
        <f t="shared" si="2"/>
        <v>0</v>
      </c>
      <c r="AF7" s="294"/>
      <c r="AG7" s="296"/>
      <c r="AH7" s="296"/>
      <c r="AI7" s="687"/>
      <c r="AJ7" s="691">
        <f t="shared" si="3"/>
        <v>-45264.580555555556</v>
      </c>
      <c r="AK7" s="941"/>
      <c r="AL7" s="775"/>
      <c r="AM7" s="296"/>
      <c r="AN7" s="691">
        <f t="shared" si="4"/>
        <v>-45264.580555555556</v>
      </c>
      <c r="AO7" s="696">
        <v>45264</v>
      </c>
      <c r="AP7" s="697">
        <v>0.5805555555555556</v>
      </c>
      <c r="AQ7" s="940">
        <f t="shared" si="5"/>
        <v>0</v>
      </c>
      <c r="AR7" s="294">
        <v>45265</v>
      </c>
      <c r="AS7" s="942">
        <v>0.62083333333333335</v>
      </c>
      <c r="AT7" s="296" t="s">
        <v>498</v>
      </c>
      <c r="AU7" s="14">
        <f t="shared" si="6"/>
        <v>1.0402777777781012</v>
      </c>
      <c r="AV7" s="701"/>
      <c r="AW7" s="701" t="s">
        <v>2182</v>
      </c>
      <c r="AX7" s="701" t="s">
        <v>27</v>
      </c>
      <c r="AY7" s="701" t="s">
        <v>35</v>
      </c>
      <c r="AZ7" s="896" t="s">
        <v>94</v>
      </c>
      <c r="BA7" s="897" t="s">
        <v>324</v>
      </c>
      <c r="BB7" s="898" t="s">
        <v>2055</v>
      </c>
      <c r="BC7" s="900" t="s">
        <v>2056</v>
      </c>
      <c r="BD7" s="19"/>
      <c r="BE7" s="703" t="s">
        <v>89</v>
      </c>
      <c r="BF7" s="703"/>
      <c r="BJ7" s="444">
        <v>1990</v>
      </c>
      <c r="BK7" s="127">
        <v>30095835</v>
      </c>
      <c r="BL7" s="127" t="s">
        <v>529</v>
      </c>
      <c r="BM7" s="127" t="s">
        <v>496</v>
      </c>
      <c r="BN7" s="127" t="s">
        <v>497</v>
      </c>
      <c r="BO7" s="127" t="s">
        <v>465</v>
      </c>
      <c r="BP7" s="128">
        <v>45284.460416666669</v>
      </c>
      <c r="BQ7" s="127" t="s">
        <v>2050</v>
      </c>
      <c r="BR7" s="95" t="s">
        <v>5</v>
      </c>
      <c r="BS7" s="705"/>
      <c r="BT7" s="705"/>
      <c r="BU7" s="448">
        <v>1922</v>
      </c>
      <c r="BV7" s="127">
        <v>30131116</v>
      </c>
      <c r="BW7" s="127" t="s">
        <v>505</v>
      </c>
      <c r="BX7" s="127" t="s">
        <v>496</v>
      </c>
      <c r="BY7" s="127" t="s">
        <v>507</v>
      </c>
      <c r="BZ7" s="127" t="s">
        <v>486</v>
      </c>
      <c r="CA7" s="128">
        <v>45265.492361111108</v>
      </c>
      <c r="CB7" s="127" t="s">
        <v>498</v>
      </c>
      <c r="CC7" s="95" t="s">
        <v>0</v>
      </c>
      <c r="CD7" s="705"/>
      <c r="CE7" s="705"/>
      <c r="CF7" s="448">
        <v>1952</v>
      </c>
      <c r="CG7" s="127">
        <v>30302844</v>
      </c>
      <c r="CH7" s="127" t="s">
        <v>495</v>
      </c>
      <c r="CI7" s="127" t="s">
        <v>506</v>
      </c>
      <c r="CJ7" s="127" t="s">
        <v>507</v>
      </c>
      <c r="CK7" s="127" t="s">
        <v>508</v>
      </c>
      <c r="CL7" s="128">
        <v>45277.475694444445</v>
      </c>
      <c r="CM7" s="127" t="s">
        <v>498</v>
      </c>
      <c r="CN7" s="95" t="s">
        <v>17</v>
      </c>
      <c r="CO7" s="705"/>
      <c r="CP7" s="705"/>
      <c r="CQ7" s="444">
        <v>1954</v>
      </c>
      <c r="CR7" s="127">
        <v>30301121</v>
      </c>
      <c r="CS7" s="127" t="s">
        <v>501</v>
      </c>
      <c r="CT7" s="127" t="s">
        <v>506</v>
      </c>
      <c r="CU7" s="127" t="s">
        <v>497</v>
      </c>
      <c r="CV7" s="127" t="s">
        <v>533</v>
      </c>
      <c r="CW7" s="128">
        <v>45277.638888888891</v>
      </c>
      <c r="CX7" s="127" t="s">
        <v>498</v>
      </c>
      <c r="CY7" s="95" t="s">
        <v>17</v>
      </c>
      <c r="CZ7" s="704"/>
    </row>
    <row r="8" spans="1:105" ht="14.25" customHeight="1">
      <c r="A8" s="973"/>
      <c r="B8" s="684">
        <v>6</v>
      </c>
      <c r="C8" s="448">
        <v>1921</v>
      </c>
      <c r="D8" s="127">
        <v>20172953</v>
      </c>
      <c r="E8" s="127" t="s">
        <v>505</v>
      </c>
      <c r="F8" s="127" t="s">
        <v>496</v>
      </c>
      <c r="G8" s="127" t="s">
        <v>507</v>
      </c>
      <c r="H8" s="127" t="s">
        <v>486</v>
      </c>
      <c r="I8" s="128">
        <v>45264.588194444441</v>
      </c>
      <c r="J8" s="127" t="s">
        <v>498</v>
      </c>
      <c r="K8" s="95" t="s">
        <v>0</v>
      </c>
      <c r="L8" s="685">
        <v>45264</v>
      </c>
      <c r="M8" s="686">
        <v>0.58819444444444446</v>
      </c>
      <c r="N8" s="296" t="s">
        <v>498</v>
      </c>
      <c r="O8" s="685">
        <v>45264</v>
      </c>
      <c r="P8" s="686">
        <v>0.58819444444444446</v>
      </c>
      <c r="Q8" s="685"/>
      <c r="R8" s="686"/>
      <c r="S8" s="296"/>
      <c r="T8" s="294">
        <v>45264</v>
      </c>
      <c r="U8" s="775">
        <v>0.59097222222222223</v>
      </c>
      <c r="V8" s="296" t="s">
        <v>498</v>
      </c>
      <c r="W8" s="688">
        <f t="shared" si="0"/>
        <v>2.7777777795563452E-3</v>
      </c>
      <c r="X8" s="689"/>
      <c r="Y8" s="690"/>
      <c r="Z8" s="296"/>
      <c r="AA8" s="691">
        <f t="shared" si="1"/>
        <v>-45264.59097222222</v>
      </c>
      <c r="AB8" s="689"/>
      <c r="AC8" s="690"/>
      <c r="AD8" s="296"/>
      <c r="AE8" s="691">
        <f t="shared" si="2"/>
        <v>0</v>
      </c>
      <c r="AF8" s="294"/>
      <c r="AG8" s="296"/>
      <c r="AH8" s="296"/>
      <c r="AI8" s="687"/>
      <c r="AJ8" s="691">
        <f t="shared" si="3"/>
        <v>-45264.59097222222</v>
      </c>
      <c r="AK8" s="941"/>
      <c r="AL8" s="775"/>
      <c r="AM8" s="296"/>
      <c r="AN8" s="691">
        <f t="shared" si="4"/>
        <v>-45264.59097222222</v>
      </c>
      <c r="AO8" s="696">
        <v>45264</v>
      </c>
      <c r="AP8" s="697">
        <v>0.62152777777777779</v>
      </c>
      <c r="AQ8" s="940">
        <f t="shared" si="5"/>
        <v>3.0555555560567882E-2</v>
      </c>
      <c r="AR8" s="294">
        <v>45264</v>
      </c>
      <c r="AS8" s="775">
        <v>0.68541666666666667</v>
      </c>
      <c r="AT8" s="296" t="s">
        <v>498</v>
      </c>
      <c r="AU8" s="14">
        <f t="shared" si="6"/>
        <v>9.4444444446708076E-2</v>
      </c>
      <c r="AV8" s="701"/>
      <c r="AW8" s="701"/>
      <c r="AX8" s="701" t="s">
        <v>27</v>
      </c>
      <c r="AY8" s="701" t="s">
        <v>29</v>
      </c>
      <c r="AZ8" s="896" t="s">
        <v>90</v>
      </c>
      <c r="BA8" s="897" t="s">
        <v>320</v>
      </c>
      <c r="BB8" s="898" t="s">
        <v>2057</v>
      </c>
      <c r="BC8" s="900" t="s">
        <v>2058</v>
      </c>
      <c r="BD8" s="19"/>
      <c r="BE8" s="703" t="s">
        <v>89</v>
      </c>
      <c r="BF8" s="703"/>
      <c r="BJ8" s="444">
        <v>2008</v>
      </c>
      <c r="BK8" s="127">
        <v>30024266</v>
      </c>
      <c r="BL8" s="127" t="s">
        <v>529</v>
      </c>
      <c r="BM8" s="127" t="s">
        <v>496</v>
      </c>
      <c r="BN8" s="127" t="s">
        <v>497</v>
      </c>
      <c r="BO8" s="127" t="s">
        <v>534</v>
      </c>
      <c r="BP8" s="128">
        <v>45287.866666666669</v>
      </c>
      <c r="BQ8" s="127" t="s">
        <v>528</v>
      </c>
      <c r="BR8" s="95" t="s">
        <v>17</v>
      </c>
      <c r="BS8" s="705"/>
      <c r="BT8" s="705"/>
      <c r="BU8" s="444">
        <v>1926</v>
      </c>
      <c r="BV8" s="127">
        <v>30298088</v>
      </c>
      <c r="BW8" s="127" t="s">
        <v>505</v>
      </c>
      <c r="BX8" s="127" t="s">
        <v>496</v>
      </c>
      <c r="BY8" s="127" t="s">
        <v>513</v>
      </c>
      <c r="BZ8" s="127" t="s">
        <v>1071</v>
      </c>
      <c r="CA8" s="128">
        <v>45265.588888888888</v>
      </c>
      <c r="CB8" s="127" t="s">
        <v>498</v>
      </c>
      <c r="CC8" s="95" t="s">
        <v>5</v>
      </c>
      <c r="CD8" s="705"/>
      <c r="CE8" s="705"/>
      <c r="CF8" s="444">
        <v>1953</v>
      </c>
      <c r="CG8" s="127">
        <v>30256387</v>
      </c>
      <c r="CH8" s="127" t="s">
        <v>495</v>
      </c>
      <c r="CI8" s="127" t="s">
        <v>496</v>
      </c>
      <c r="CJ8" s="127" t="s">
        <v>497</v>
      </c>
      <c r="CK8" s="127" t="s">
        <v>465</v>
      </c>
      <c r="CL8" s="128">
        <v>45277.563194444447</v>
      </c>
      <c r="CM8" s="127" t="s">
        <v>498</v>
      </c>
      <c r="CN8" s="95" t="s">
        <v>17</v>
      </c>
      <c r="CO8" s="705"/>
      <c r="CP8" s="705"/>
      <c r="CQ8" s="423">
        <v>1964</v>
      </c>
      <c r="CR8" s="127">
        <v>30211081</v>
      </c>
      <c r="CS8" s="127" t="s">
        <v>501</v>
      </c>
      <c r="CT8" s="127" t="s">
        <v>496</v>
      </c>
      <c r="CU8" s="127" t="s">
        <v>497</v>
      </c>
      <c r="CV8" s="127" t="s">
        <v>667</v>
      </c>
      <c r="CW8" s="128">
        <v>45279.425000000003</v>
      </c>
      <c r="CX8" s="127" t="s">
        <v>498</v>
      </c>
      <c r="CY8" s="95" t="s">
        <v>8</v>
      </c>
      <c r="CZ8" s="710"/>
    </row>
    <row r="9" spans="1:105" ht="15" customHeight="1">
      <c r="A9" s="973"/>
      <c r="B9" s="684">
        <v>7</v>
      </c>
      <c r="C9" s="448">
        <v>1922</v>
      </c>
      <c r="D9" s="127">
        <v>30131116</v>
      </c>
      <c r="E9" s="127" t="s">
        <v>505</v>
      </c>
      <c r="F9" s="127" t="s">
        <v>496</v>
      </c>
      <c r="G9" s="127" t="s">
        <v>507</v>
      </c>
      <c r="H9" s="127" t="s">
        <v>486</v>
      </c>
      <c r="I9" s="128">
        <v>45265.492361111108</v>
      </c>
      <c r="J9" s="127" t="s">
        <v>498</v>
      </c>
      <c r="K9" s="95" t="s">
        <v>0</v>
      </c>
      <c r="L9" s="685">
        <v>45265</v>
      </c>
      <c r="M9" s="686">
        <v>0.49236111111111108</v>
      </c>
      <c r="N9" s="296" t="s">
        <v>498</v>
      </c>
      <c r="O9" s="685">
        <v>45265</v>
      </c>
      <c r="P9" s="686">
        <v>0.49236111111111108</v>
      </c>
      <c r="Q9" s="685"/>
      <c r="R9" s="686"/>
      <c r="S9" s="296"/>
      <c r="T9" s="294">
        <v>45265</v>
      </c>
      <c r="U9" s="775">
        <v>0.56736111111111109</v>
      </c>
      <c r="V9" s="296" t="s">
        <v>498</v>
      </c>
      <c r="W9" s="688">
        <f t="shared" si="0"/>
        <v>7.5000000004365575E-2</v>
      </c>
      <c r="X9" s="689"/>
      <c r="Y9" s="690"/>
      <c r="Z9" s="296"/>
      <c r="AA9" s="691">
        <f t="shared" si="1"/>
        <v>-45265.567361111112</v>
      </c>
      <c r="AB9" s="689"/>
      <c r="AC9" s="690"/>
      <c r="AD9" s="296"/>
      <c r="AE9" s="691">
        <f t="shared" si="2"/>
        <v>0</v>
      </c>
      <c r="AF9" s="294"/>
      <c r="AG9" s="296"/>
      <c r="AH9" s="296"/>
      <c r="AI9" s="687"/>
      <c r="AJ9" s="691">
        <f t="shared" si="3"/>
        <v>-45265.567361111112</v>
      </c>
      <c r="AK9" s="941"/>
      <c r="AL9" s="775"/>
      <c r="AM9" s="296"/>
      <c r="AN9" s="691">
        <f t="shared" si="4"/>
        <v>-45265.567361111112</v>
      </c>
      <c r="AO9" s="696">
        <v>45265</v>
      </c>
      <c r="AP9" s="697">
        <v>0.58888888888888891</v>
      </c>
      <c r="AQ9" s="940">
        <f t="shared" si="5"/>
        <v>2.1527777775190771E-2</v>
      </c>
      <c r="AR9" s="294">
        <v>45265</v>
      </c>
      <c r="AS9" s="775">
        <v>0.58888888888888891</v>
      </c>
      <c r="AT9" s="296" t="s">
        <v>498</v>
      </c>
      <c r="AU9" s="14">
        <f t="shared" si="6"/>
        <v>2.1527777775190771E-2</v>
      </c>
      <c r="AV9" s="701"/>
      <c r="AW9" s="701"/>
      <c r="AX9" s="701" t="s">
        <v>27</v>
      </c>
      <c r="AY9" s="701" t="s">
        <v>29</v>
      </c>
      <c r="AZ9" s="896" t="s">
        <v>90</v>
      </c>
      <c r="BA9" s="897" t="s">
        <v>320</v>
      </c>
      <c r="BB9" s="898" t="s">
        <v>2059</v>
      </c>
      <c r="BC9" s="900" t="s">
        <v>2060</v>
      </c>
      <c r="BD9" s="19"/>
      <c r="BE9" s="703" t="s">
        <v>89</v>
      </c>
      <c r="BF9" s="703"/>
      <c r="BJ9" s="448">
        <v>2015</v>
      </c>
      <c r="BK9" s="127">
        <v>30301073</v>
      </c>
      <c r="BL9" s="127" t="s">
        <v>529</v>
      </c>
      <c r="BM9" s="127" t="s">
        <v>496</v>
      </c>
      <c r="BN9" s="127" t="s">
        <v>497</v>
      </c>
      <c r="BO9" s="127" t="s">
        <v>534</v>
      </c>
      <c r="BP9" s="128">
        <v>45288.809027777781</v>
      </c>
      <c r="BQ9" s="127" t="s">
        <v>2050</v>
      </c>
      <c r="BR9" s="95" t="s">
        <v>0</v>
      </c>
      <c r="BS9" s="705"/>
      <c r="BT9" s="705"/>
      <c r="BU9" s="448">
        <v>1934</v>
      </c>
      <c r="BV9" s="127">
        <v>30276026</v>
      </c>
      <c r="BW9" s="127" t="s">
        <v>505</v>
      </c>
      <c r="BX9" s="127" t="s">
        <v>496</v>
      </c>
      <c r="BY9" s="127" t="s">
        <v>507</v>
      </c>
      <c r="BZ9" s="127" t="s">
        <v>486</v>
      </c>
      <c r="CA9" s="128">
        <v>45270.538888888892</v>
      </c>
      <c r="CB9" s="127" t="s">
        <v>498</v>
      </c>
      <c r="CC9" s="95" t="s">
        <v>0</v>
      </c>
      <c r="CD9" s="705"/>
      <c r="CE9" s="705"/>
      <c r="CF9" s="448">
        <v>1956</v>
      </c>
      <c r="CG9" s="127">
        <v>30302844</v>
      </c>
      <c r="CH9" s="127" t="s">
        <v>495</v>
      </c>
      <c r="CI9" s="127" t="s">
        <v>496</v>
      </c>
      <c r="CJ9" s="127" t="s">
        <v>497</v>
      </c>
      <c r="CK9" s="127" t="s">
        <v>2061</v>
      </c>
      <c r="CL9" s="128">
        <v>45277.651388888888</v>
      </c>
      <c r="CM9" s="127" t="s">
        <v>498</v>
      </c>
      <c r="CN9" s="95" t="s">
        <v>5</v>
      </c>
      <c r="CO9" s="705"/>
      <c r="CP9" s="705"/>
      <c r="CQ9" s="444">
        <v>1987</v>
      </c>
      <c r="CR9" s="127">
        <v>1745280</v>
      </c>
      <c r="CS9" s="127" t="s">
        <v>501</v>
      </c>
      <c r="CT9" s="127" t="s">
        <v>496</v>
      </c>
      <c r="CU9" s="127" t="s">
        <v>497</v>
      </c>
      <c r="CV9" s="127" t="s">
        <v>516</v>
      </c>
      <c r="CW9" s="128">
        <v>45283.51666666667</v>
      </c>
      <c r="CX9" s="127" t="s">
        <v>2050</v>
      </c>
      <c r="CY9" s="95" t="s">
        <v>17</v>
      </c>
    </row>
    <row r="10" spans="1:105" ht="15" customHeight="1">
      <c r="A10" s="973"/>
      <c r="B10" s="684">
        <v>8</v>
      </c>
      <c r="C10" s="444">
        <v>1926</v>
      </c>
      <c r="D10" s="127">
        <v>30298088</v>
      </c>
      <c r="E10" s="127" t="s">
        <v>505</v>
      </c>
      <c r="F10" s="127" t="s">
        <v>496</v>
      </c>
      <c r="G10" s="127" t="s">
        <v>513</v>
      </c>
      <c r="H10" s="127" t="s">
        <v>1071</v>
      </c>
      <c r="I10" s="128">
        <v>45265.588888888888</v>
      </c>
      <c r="J10" s="127" t="s">
        <v>498</v>
      </c>
      <c r="K10" s="95" t="s">
        <v>5</v>
      </c>
      <c r="L10" s="685">
        <v>45265</v>
      </c>
      <c r="M10" s="686">
        <v>0.58888888888888891</v>
      </c>
      <c r="N10" s="296" t="s">
        <v>498</v>
      </c>
      <c r="O10" s="685">
        <v>45265</v>
      </c>
      <c r="P10" s="686">
        <v>0.58888888888888891</v>
      </c>
      <c r="Q10" s="685"/>
      <c r="R10" s="686"/>
      <c r="S10" s="296"/>
      <c r="T10" s="294">
        <v>45265</v>
      </c>
      <c r="U10" s="775">
        <v>0.60486111111111118</v>
      </c>
      <c r="V10" s="296" t="s">
        <v>498</v>
      </c>
      <c r="W10" s="688">
        <f t="shared" si="0"/>
        <v>1.5972222223354038E-2</v>
      </c>
      <c r="X10" s="689"/>
      <c r="Y10" s="690"/>
      <c r="Z10" s="296"/>
      <c r="AA10" s="691">
        <f t="shared" si="1"/>
        <v>-45265.604861111111</v>
      </c>
      <c r="AB10" s="689"/>
      <c r="AC10" s="690"/>
      <c r="AD10" s="296"/>
      <c r="AE10" s="691">
        <f t="shared" si="2"/>
        <v>0</v>
      </c>
      <c r="AF10" s="294"/>
      <c r="AG10" s="296"/>
      <c r="AH10" s="296"/>
      <c r="AI10" s="687"/>
      <c r="AJ10" s="691">
        <f t="shared" si="3"/>
        <v>-45265.604861111111</v>
      </c>
      <c r="AK10" s="941"/>
      <c r="AL10" s="775"/>
      <c r="AM10" s="296"/>
      <c r="AN10" s="691">
        <f t="shared" si="4"/>
        <v>-45265.604861111111</v>
      </c>
      <c r="AO10" s="696">
        <v>45265</v>
      </c>
      <c r="AP10" s="697">
        <v>0.65138888888888891</v>
      </c>
      <c r="AQ10" s="940">
        <f t="shared" si="5"/>
        <v>4.6527777776645962E-2</v>
      </c>
      <c r="AR10" s="294">
        <v>45266</v>
      </c>
      <c r="AS10" s="775">
        <v>0.61249999999999993</v>
      </c>
      <c r="AT10" s="296" t="s">
        <v>498</v>
      </c>
      <c r="AU10" s="14">
        <f t="shared" si="6"/>
        <v>1.007638888891961</v>
      </c>
      <c r="AV10" s="701"/>
      <c r="AW10" s="701"/>
      <c r="AX10" s="701" t="s">
        <v>27</v>
      </c>
      <c r="AY10" s="701" t="s">
        <v>29</v>
      </c>
      <c r="AZ10" s="896" t="s">
        <v>90</v>
      </c>
      <c r="BA10" s="897" t="s">
        <v>312</v>
      </c>
      <c r="BB10" s="898" t="s">
        <v>1935</v>
      </c>
      <c r="BC10" s="900" t="s">
        <v>1975</v>
      </c>
      <c r="BD10" s="19"/>
      <c r="BE10" s="703" t="s">
        <v>89</v>
      </c>
      <c r="BF10" s="703"/>
      <c r="BJ10" s="444">
        <v>2016</v>
      </c>
      <c r="BK10" s="127">
        <v>30301073</v>
      </c>
      <c r="BL10" s="127" t="s">
        <v>529</v>
      </c>
      <c r="BM10" s="127" t="s">
        <v>496</v>
      </c>
      <c r="BN10" s="127" t="s">
        <v>497</v>
      </c>
      <c r="BO10" s="127" t="s">
        <v>534</v>
      </c>
      <c r="BP10" s="128">
        <v>45288.870138888888</v>
      </c>
      <c r="BQ10" s="127" t="s">
        <v>528</v>
      </c>
      <c r="BR10" s="95" t="s">
        <v>5</v>
      </c>
      <c r="BS10" s="705"/>
      <c r="BT10" s="705"/>
      <c r="BU10" s="444">
        <v>1935</v>
      </c>
      <c r="BV10" s="127">
        <v>30303387</v>
      </c>
      <c r="BW10" s="127" t="s">
        <v>505</v>
      </c>
      <c r="BX10" s="127" t="s">
        <v>496</v>
      </c>
      <c r="BY10" s="127" t="s">
        <v>507</v>
      </c>
      <c r="BZ10" s="127" t="s">
        <v>486</v>
      </c>
      <c r="CA10" s="128">
        <v>45270.617361111108</v>
      </c>
      <c r="CB10" s="127" t="s">
        <v>498</v>
      </c>
      <c r="CC10" s="95" t="s">
        <v>5</v>
      </c>
      <c r="CD10" s="705"/>
      <c r="CE10" s="705"/>
      <c r="CF10" s="423">
        <v>1986</v>
      </c>
      <c r="CG10" s="127">
        <v>30026279</v>
      </c>
      <c r="CH10" s="127" t="s">
        <v>495</v>
      </c>
      <c r="CI10" s="127" t="s">
        <v>496</v>
      </c>
      <c r="CJ10" s="127" t="s">
        <v>497</v>
      </c>
      <c r="CK10" s="127" t="s">
        <v>471</v>
      </c>
      <c r="CL10" s="128">
        <v>45283.456944444442</v>
      </c>
      <c r="CM10" s="127" t="s">
        <v>2050</v>
      </c>
      <c r="CN10" s="95" t="s">
        <v>8</v>
      </c>
      <c r="CO10" s="705"/>
      <c r="CP10" s="705"/>
      <c r="CQ10" s="444">
        <v>1997</v>
      </c>
      <c r="CR10" s="127">
        <v>30306839</v>
      </c>
      <c r="CS10" s="127" t="s">
        <v>501</v>
      </c>
      <c r="CT10" s="127" t="s">
        <v>496</v>
      </c>
      <c r="CU10" s="127" t="s">
        <v>497</v>
      </c>
      <c r="CV10" s="127" t="s">
        <v>465</v>
      </c>
      <c r="CW10" s="128">
        <v>45285.698611111111</v>
      </c>
      <c r="CX10" s="127" t="s">
        <v>2050</v>
      </c>
      <c r="CY10" s="95" t="s">
        <v>17</v>
      </c>
    </row>
    <row r="11" spans="1:105" ht="15" customHeight="1">
      <c r="A11" s="973"/>
      <c r="B11" s="708">
        <v>9</v>
      </c>
      <c r="C11" s="444">
        <v>1927</v>
      </c>
      <c r="D11" s="127">
        <v>1764961</v>
      </c>
      <c r="E11" s="127" t="s">
        <v>495</v>
      </c>
      <c r="F11" s="127" t="s">
        <v>496</v>
      </c>
      <c r="G11" s="127" t="s">
        <v>497</v>
      </c>
      <c r="H11" s="127" t="s">
        <v>516</v>
      </c>
      <c r="I11" s="128">
        <v>45265.679861111108</v>
      </c>
      <c r="J11" s="127" t="s">
        <v>498</v>
      </c>
      <c r="K11" s="95" t="s">
        <v>17</v>
      </c>
      <c r="L11" s="685">
        <v>45265</v>
      </c>
      <c r="M11" s="686">
        <v>0.6743055555555556</v>
      </c>
      <c r="N11" s="296" t="s">
        <v>498</v>
      </c>
      <c r="O11" s="685">
        <v>45265</v>
      </c>
      <c r="P11" s="686">
        <v>0.67986111111111114</v>
      </c>
      <c r="Q11" s="685">
        <v>45265</v>
      </c>
      <c r="R11" s="686">
        <v>0.68055555555555547</v>
      </c>
      <c r="S11" s="296" t="s">
        <v>498</v>
      </c>
      <c r="T11" s="294">
        <v>45265</v>
      </c>
      <c r="U11" s="775">
        <v>0.68958333333333333</v>
      </c>
      <c r="V11" s="296" t="s">
        <v>498</v>
      </c>
      <c r="W11" s="688">
        <f t="shared" si="0"/>
        <v>9.7222222248092294E-3</v>
      </c>
      <c r="X11" s="689"/>
      <c r="Y11" s="690"/>
      <c r="Z11" s="296"/>
      <c r="AA11" s="691">
        <f t="shared" si="1"/>
        <v>-45265.689583333333</v>
      </c>
      <c r="AB11" s="689"/>
      <c r="AC11" s="690"/>
      <c r="AD11" s="296"/>
      <c r="AE11" s="691">
        <f t="shared" si="2"/>
        <v>0</v>
      </c>
      <c r="AF11" s="294"/>
      <c r="AG11" s="296"/>
      <c r="AH11" s="296"/>
      <c r="AI11" s="687"/>
      <c r="AJ11" s="691">
        <f t="shared" si="3"/>
        <v>-45265.689583333333</v>
      </c>
      <c r="AK11" s="941"/>
      <c r="AL11" s="775"/>
      <c r="AM11" s="296"/>
      <c r="AN11" s="691">
        <f t="shared" si="4"/>
        <v>-45265.689583333333</v>
      </c>
      <c r="AO11" s="696">
        <v>45265</v>
      </c>
      <c r="AP11" s="697">
        <v>0.71736111111111101</v>
      </c>
      <c r="AQ11" s="940">
        <f t="shared" si="5"/>
        <v>2.7777777781011537E-2</v>
      </c>
      <c r="AR11" s="294">
        <v>45270</v>
      </c>
      <c r="AS11" s="775">
        <v>0.52847222222222223</v>
      </c>
      <c r="AT11" s="296" t="s">
        <v>498</v>
      </c>
      <c r="AU11" s="14">
        <f t="shared" si="6"/>
        <v>4.8388888888875954</v>
      </c>
      <c r="AV11" s="701"/>
      <c r="AW11" s="701" t="s">
        <v>2188</v>
      </c>
      <c r="AX11" s="701" t="s">
        <v>9</v>
      </c>
      <c r="AY11" s="701" t="s">
        <v>11</v>
      </c>
      <c r="AZ11" s="701" t="s">
        <v>13</v>
      </c>
      <c r="BA11" s="897" t="s">
        <v>24</v>
      </c>
      <c r="BB11" s="898" t="s">
        <v>2062</v>
      </c>
      <c r="BC11" s="900" t="s">
        <v>2063</v>
      </c>
      <c r="BD11" s="19"/>
      <c r="BE11" s="703" t="s">
        <v>89</v>
      </c>
      <c r="BF11" s="703"/>
      <c r="BJ11" s="444">
        <v>2026</v>
      </c>
      <c r="BK11" s="127">
        <v>30301073</v>
      </c>
      <c r="BL11" s="127" t="s">
        <v>529</v>
      </c>
      <c r="BM11" s="127" t="s">
        <v>496</v>
      </c>
      <c r="BN11" s="127" t="s">
        <v>497</v>
      </c>
      <c r="BO11" s="127" t="s">
        <v>534</v>
      </c>
      <c r="BP11" s="128">
        <v>45290.759027777778</v>
      </c>
      <c r="BQ11" s="127" t="s">
        <v>528</v>
      </c>
      <c r="BR11" s="95" t="s">
        <v>5</v>
      </c>
      <c r="BS11" s="705"/>
      <c r="BT11" s="705"/>
      <c r="BU11" s="444">
        <v>1936</v>
      </c>
      <c r="BV11" s="127">
        <v>1740343</v>
      </c>
      <c r="BW11" s="127" t="s">
        <v>505</v>
      </c>
      <c r="BX11" s="127" t="s">
        <v>496</v>
      </c>
      <c r="BY11" s="127" t="s">
        <v>507</v>
      </c>
      <c r="BZ11" s="127" t="s">
        <v>486</v>
      </c>
      <c r="CA11" s="128">
        <v>45270.635416666664</v>
      </c>
      <c r="CB11" s="127" t="s">
        <v>498</v>
      </c>
      <c r="CC11" s="95" t="s">
        <v>5</v>
      </c>
      <c r="CD11" s="705"/>
      <c r="CE11" s="705"/>
      <c r="CF11" s="423">
        <v>2003</v>
      </c>
      <c r="CG11" s="127" t="s">
        <v>2064</v>
      </c>
      <c r="CH11" s="127" t="s">
        <v>495</v>
      </c>
      <c r="CI11" s="127" t="s">
        <v>496</v>
      </c>
      <c r="CJ11" s="127" t="s">
        <v>497</v>
      </c>
      <c r="CK11" s="127" t="s">
        <v>465</v>
      </c>
      <c r="CL11" s="128">
        <v>45286.99722222222</v>
      </c>
      <c r="CM11" s="127" t="s">
        <v>2050</v>
      </c>
      <c r="CN11" s="95" t="s">
        <v>8</v>
      </c>
      <c r="CO11" s="705"/>
      <c r="CP11" s="705"/>
      <c r="CQ11" s="444">
        <v>2018</v>
      </c>
      <c r="CR11" s="127">
        <v>30273140</v>
      </c>
      <c r="CS11" s="127" t="s">
        <v>501</v>
      </c>
      <c r="CT11" s="127" t="s">
        <v>496</v>
      </c>
      <c r="CU11" s="127" t="s">
        <v>497</v>
      </c>
      <c r="CV11" s="127" t="s">
        <v>516</v>
      </c>
      <c r="CW11" s="128">
        <v>45290.446527777778</v>
      </c>
      <c r="CX11" s="127" t="s">
        <v>498</v>
      </c>
      <c r="CY11" s="95" t="s">
        <v>17</v>
      </c>
    </row>
    <row r="12" spans="1:105" ht="15" customHeight="1">
      <c r="A12" s="973">
        <v>2</v>
      </c>
      <c r="B12" s="684">
        <v>10</v>
      </c>
      <c r="C12" s="448">
        <v>1934</v>
      </c>
      <c r="D12" s="127">
        <v>30276026</v>
      </c>
      <c r="E12" s="127" t="s">
        <v>505</v>
      </c>
      <c r="F12" s="127" t="s">
        <v>496</v>
      </c>
      <c r="G12" s="127" t="s">
        <v>507</v>
      </c>
      <c r="H12" s="127" t="s">
        <v>486</v>
      </c>
      <c r="I12" s="128">
        <v>45270.538888888892</v>
      </c>
      <c r="J12" s="127" t="s">
        <v>498</v>
      </c>
      <c r="K12" s="95" t="s">
        <v>0</v>
      </c>
      <c r="L12" s="685">
        <v>45270</v>
      </c>
      <c r="M12" s="686">
        <v>0.53888888888888886</v>
      </c>
      <c r="N12" s="296" t="s">
        <v>498</v>
      </c>
      <c r="O12" s="685">
        <v>45270</v>
      </c>
      <c r="P12" s="686">
        <v>0.53888888888888886</v>
      </c>
      <c r="Q12" s="685"/>
      <c r="R12" s="686"/>
      <c r="S12" s="296"/>
      <c r="T12" s="294">
        <v>45270</v>
      </c>
      <c r="U12" s="775">
        <v>0.53888888888888886</v>
      </c>
      <c r="V12" s="296" t="s">
        <v>498</v>
      </c>
      <c r="W12" s="688">
        <f t="shared" si="0"/>
        <v>0</v>
      </c>
      <c r="X12" s="689"/>
      <c r="Y12" s="690"/>
      <c r="Z12" s="296"/>
      <c r="AA12" s="691">
        <f t="shared" si="1"/>
        <v>-45270.538888888892</v>
      </c>
      <c r="AB12" s="689"/>
      <c r="AC12" s="690"/>
      <c r="AD12" s="296"/>
      <c r="AE12" s="691">
        <f t="shared" si="2"/>
        <v>0</v>
      </c>
      <c r="AF12" s="294"/>
      <c r="AG12" s="296"/>
      <c r="AH12" s="296"/>
      <c r="AI12" s="687"/>
      <c r="AJ12" s="691">
        <f t="shared" si="3"/>
        <v>-45270.538888888892</v>
      </c>
      <c r="AK12" s="941"/>
      <c r="AL12" s="775"/>
      <c r="AM12" s="296"/>
      <c r="AN12" s="691">
        <f t="shared" si="4"/>
        <v>-45270.538888888892</v>
      </c>
      <c r="AO12" s="696">
        <v>45270</v>
      </c>
      <c r="AP12" s="697">
        <v>0.55069444444444449</v>
      </c>
      <c r="AQ12" s="940">
        <f t="shared" si="5"/>
        <v>1.1805555550381541E-2</v>
      </c>
      <c r="AR12" s="294">
        <v>45270</v>
      </c>
      <c r="AS12" s="775">
        <v>0.55069444444444449</v>
      </c>
      <c r="AT12" s="296" t="s">
        <v>498</v>
      </c>
      <c r="AU12" s="14">
        <f t="shared" si="6"/>
        <v>1.1805555550381541E-2</v>
      </c>
      <c r="AV12" s="701"/>
      <c r="AW12" s="701"/>
      <c r="AX12" s="701" t="s">
        <v>27</v>
      </c>
      <c r="AY12" s="701" t="s">
        <v>29</v>
      </c>
      <c r="AZ12" s="896" t="s">
        <v>90</v>
      </c>
      <c r="BA12" s="897" t="s">
        <v>312</v>
      </c>
      <c r="BB12" s="898" t="s">
        <v>2065</v>
      </c>
      <c r="BC12" s="900" t="s">
        <v>2066</v>
      </c>
      <c r="BD12" s="19"/>
      <c r="BE12" s="703" t="s">
        <v>89</v>
      </c>
      <c r="BF12" s="703"/>
      <c r="BJ12" s="710"/>
      <c r="BK12" s="710"/>
      <c r="BL12" s="710"/>
      <c r="BM12" s="710"/>
      <c r="BN12" s="710"/>
      <c r="BO12" s="710"/>
      <c r="BP12" s="710"/>
      <c r="BQ12" s="710"/>
      <c r="BR12" s="710"/>
      <c r="BS12" s="705"/>
      <c r="BT12" s="705"/>
      <c r="BU12" s="448">
        <v>1944</v>
      </c>
      <c r="BV12" s="127">
        <v>1113202186</v>
      </c>
      <c r="BW12" s="127" t="s">
        <v>505</v>
      </c>
      <c r="BX12" s="127" t="s">
        <v>496</v>
      </c>
      <c r="BY12" s="127" t="s">
        <v>507</v>
      </c>
      <c r="BZ12" s="127" t="s">
        <v>486</v>
      </c>
      <c r="CA12" s="128">
        <v>45274.440972222219</v>
      </c>
      <c r="CB12" s="127" t="s">
        <v>528</v>
      </c>
      <c r="CC12" s="95" t="s">
        <v>0</v>
      </c>
      <c r="CD12" s="705"/>
      <c r="CE12" s="705"/>
      <c r="CF12" s="444">
        <v>2005</v>
      </c>
      <c r="CG12" s="127">
        <v>1261575</v>
      </c>
      <c r="CH12" s="127" t="s">
        <v>495</v>
      </c>
      <c r="CI12" s="127" t="s">
        <v>502</v>
      </c>
      <c r="CJ12" s="127" t="s">
        <v>497</v>
      </c>
      <c r="CK12" s="127" t="s">
        <v>503</v>
      </c>
      <c r="CL12" s="128">
        <v>45287.567361111112</v>
      </c>
      <c r="CM12" s="127" t="s">
        <v>498</v>
      </c>
      <c r="CN12" s="95" t="s">
        <v>17</v>
      </c>
      <c r="CO12" s="705"/>
      <c r="CP12" s="705"/>
      <c r="CQ12" s="448">
        <v>2025</v>
      </c>
      <c r="CR12" s="127">
        <v>1826130</v>
      </c>
      <c r="CS12" s="127" t="s">
        <v>501</v>
      </c>
      <c r="CT12" s="127" t="s">
        <v>496</v>
      </c>
      <c r="CU12" s="127" t="s">
        <v>497</v>
      </c>
      <c r="CV12" s="127" t="s">
        <v>810</v>
      </c>
      <c r="CW12" s="128">
        <v>45290.740277777775</v>
      </c>
      <c r="CX12" s="127" t="s">
        <v>2050</v>
      </c>
      <c r="CY12" s="95" t="s">
        <v>0</v>
      </c>
    </row>
    <row r="13" spans="1:105" ht="15" customHeight="1">
      <c r="A13" s="973"/>
      <c r="B13" s="684">
        <v>11</v>
      </c>
      <c r="C13" s="444">
        <v>1935</v>
      </c>
      <c r="D13" s="127">
        <v>30303387</v>
      </c>
      <c r="E13" s="127" t="s">
        <v>505</v>
      </c>
      <c r="F13" s="127" t="s">
        <v>496</v>
      </c>
      <c r="G13" s="127" t="s">
        <v>507</v>
      </c>
      <c r="H13" s="127" t="s">
        <v>486</v>
      </c>
      <c r="I13" s="128">
        <v>45270.617361111108</v>
      </c>
      <c r="J13" s="127" t="s">
        <v>498</v>
      </c>
      <c r="K13" s="95" t="s">
        <v>5</v>
      </c>
      <c r="L13" s="685">
        <v>45270</v>
      </c>
      <c r="M13" s="686">
        <v>0.61736111111111114</v>
      </c>
      <c r="N13" s="296" t="s">
        <v>498</v>
      </c>
      <c r="O13" s="685">
        <v>45270</v>
      </c>
      <c r="P13" s="686">
        <v>0.61736111111111114</v>
      </c>
      <c r="Q13" s="685"/>
      <c r="R13" s="686"/>
      <c r="S13" s="296"/>
      <c r="T13" s="294">
        <v>45271</v>
      </c>
      <c r="U13" s="775">
        <v>0.57916666666666672</v>
      </c>
      <c r="V13" s="296" t="s">
        <v>528</v>
      </c>
      <c r="W13" s="688">
        <f t="shared" si="0"/>
        <v>0.96180555556202307</v>
      </c>
      <c r="X13" s="689">
        <v>45272</v>
      </c>
      <c r="Y13" s="690">
        <v>0.55138888888888882</v>
      </c>
      <c r="Z13" s="296" t="s">
        <v>498</v>
      </c>
      <c r="AA13" s="691">
        <f t="shared" si="1"/>
        <v>0.97222222221898846</v>
      </c>
      <c r="AB13" s="689"/>
      <c r="AC13" s="690"/>
      <c r="AD13" s="296"/>
      <c r="AE13" s="691">
        <f t="shared" si="2"/>
        <v>-45272.551388888889</v>
      </c>
      <c r="AF13" s="294"/>
      <c r="AG13" s="296"/>
      <c r="AH13" s="296"/>
      <c r="AI13" s="687"/>
      <c r="AJ13" s="691">
        <f t="shared" si="3"/>
        <v>-45271.57916666667</v>
      </c>
      <c r="AK13" s="941"/>
      <c r="AL13" s="775"/>
      <c r="AM13" s="296"/>
      <c r="AN13" s="691">
        <f t="shared" si="4"/>
        <v>-45271.57916666667</v>
      </c>
      <c r="AO13" s="751">
        <v>45271</v>
      </c>
      <c r="AP13" s="697">
        <v>0.75902777777777775</v>
      </c>
      <c r="AQ13" s="940">
        <f t="shared" si="5"/>
        <v>0.17986111110803904</v>
      </c>
      <c r="AR13" s="294">
        <v>45272</v>
      </c>
      <c r="AS13" s="775">
        <v>0.62291666666666667</v>
      </c>
      <c r="AT13" s="296" t="s">
        <v>498</v>
      </c>
      <c r="AU13" s="14">
        <f t="shared" si="6"/>
        <v>1.0437499999970896</v>
      </c>
      <c r="AV13" s="701"/>
      <c r="AW13" s="701"/>
      <c r="AX13" s="701" t="s">
        <v>27</v>
      </c>
      <c r="AY13" s="701" t="s">
        <v>29</v>
      </c>
      <c r="AZ13" s="896" t="s">
        <v>90</v>
      </c>
      <c r="BA13" s="897" t="s">
        <v>320</v>
      </c>
      <c r="BB13" s="898" t="s">
        <v>2067</v>
      </c>
      <c r="BC13" s="900" t="s">
        <v>2068</v>
      </c>
      <c r="BD13" s="19"/>
      <c r="BE13" s="703" t="s">
        <v>89</v>
      </c>
      <c r="BF13" s="703"/>
      <c r="BR13" s="705"/>
      <c r="BS13" s="705"/>
      <c r="BT13" s="705"/>
      <c r="BU13" s="448">
        <v>1945</v>
      </c>
      <c r="BV13" s="127">
        <v>30206698</v>
      </c>
      <c r="BW13" s="127" t="s">
        <v>505</v>
      </c>
      <c r="BX13" s="127" t="s">
        <v>496</v>
      </c>
      <c r="BY13" s="127" t="s">
        <v>507</v>
      </c>
      <c r="BZ13" s="127" t="s">
        <v>486</v>
      </c>
      <c r="CA13" s="128">
        <v>45274.459027777775</v>
      </c>
      <c r="CB13" s="127" t="s">
        <v>498</v>
      </c>
      <c r="CC13" s="95" t="s">
        <v>0</v>
      </c>
      <c r="CD13" s="705"/>
      <c r="CE13" s="705"/>
      <c r="CF13" s="444">
        <v>2019</v>
      </c>
      <c r="CG13" s="127">
        <v>27656</v>
      </c>
      <c r="CH13" s="127" t="s">
        <v>495</v>
      </c>
      <c r="CI13" s="127" t="s">
        <v>496</v>
      </c>
      <c r="CJ13" s="127" t="s">
        <v>497</v>
      </c>
      <c r="CK13" s="127" t="s">
        <v>534</v>
      </c>
      <c r="CL13" s="128">
        <v>45290.593055555553</v>
      </c>
      <c r="CM13" s="127" t="s">
        <v>498</v>
      </c>
      <c r="CN13" s="95" t="s">
        <v>17</v>
      </c>
      <c r="CO13" s="705"/>
      <c r="CP13" s="705"/>
      <c r="CQ13" s="448">
        <v>2028</v>
      </c>
      <c r="CR13" s="127">
        <v>30033711</v>
      </c>
      <c r="CS13" s="127" t="s">
        <v>501</v>
      </c>
      <c r="CT13" s="127" t="s">
        <v>506</v>
      </c>
      <c r="CU13" s="127" t="s">
        <v>507</v>
      </c>
      <c r="CV13" s="127" t="s">
        <v>487</v>
      </c>
      <c r="CW13" s="128">
        <v>45290.820138888892</v>
      </c>
      <c r="CX13" s="127" t="s">
        <v>2050</v>
      </c>
      <c r="CY13" s="95" t="s">
        <v>0</v>
      </c>
    </row>
    <row r="14" spans="1:105" ht="15" customHeight="1">
      <c r="A14" s="973"/>
      <c r="B14" s="684">
        <v>12</v>
      </c>
      <c r="C14" s="444">
        <v>1936</v>
      </c>
      <c r="D14" s="127">
        <v>1740343</v>
      </c>
      <c r="E14" s="127" t="s">
        <v>505</v>
      </c>
      <c r="F14" s="127" t="s">
        <v>496</v>
      </c>
      <c r="G14" s="127" t="s">
        <v>507</v>
      </c>
      <c r="H14" s="127" t="s">
        <v>486</v>
      </c>
      <c r="I14" s="128">
        <v>45270.635416666664</v>
      </c>
      <c r="J14" s="127" t="s">
        <v>498</v>
      </c>
      <c r="K14" s="95" t="s">
        <v>5</v>
      </c>
      <c r="L14" s="685">
        <v>45270</v>
      </c>
      <c r="M14" s="686">
        <v>0.63541666666666663</v>
      </c>
      <c r="N14" s="296" t="s">
        <v>498</v>
      </c>
      <c r="O14" s="685">
        <v>45270</v>
      </c>
      <c r="P14" s="686">
        <v>0.63541666666666663</v>
      </c>
      <c r="Q14" s="685"/>
      <c r="R14" s="686"/>
      <c r="S14" s="296"/>
      <c r="T14" s="294">
        <v>45270</v>
      </c>
      <c r="U14" s="775">
        <v>0.6430555555555556</v>
      </c>
      <c r="V14" s="296" t="s">
        <v>498</v>
      </c>
      <c r="W14" s="688">
        <f t="shared" si="0"/>
        <v>7.6388888919609599E-3</v>
      </c>
      <c r="X14" s="689">
        <v>45271</v>
      </c>
      <c r="Y14" s="690">
        <v>0.53888888888888886</v>
      </c>
      <c r="Z14" s="296" t="s">
        <v>528</v>
      </c>
      <c r="AA14" s="691">
        <f t="shared" si="1"/>
        <v>0.89583333333575865</v>
      </c>
      <c r="AB14" s="689">
        <v>45271</v>
      </c>
      <c r="AC14" s="690">
        <v>0.53888888888888886</v>
      </c>
      <c r="AD14" s="296" t="s">
        <v>528</v>
      </c>
      <c r="AE14" s="691">
        <f t="shared" si="2"/>
        <v>0</v>
      </c>
      <c r="AF14" s="294"/>
      <c r="AG14" s="296"/>
      <c r="AH14" s="296"/>
      <c r="AI14" s="687"/>
      <c r="AJ14" s="691">
        <f t="shared" si="3"/>
        <v>-45270.643055555556</v>
      </c>
      <c r="AK14" s="941"/>
      <c r="AL14" s="775"/>
      <c r="AM14" s="296"/>
      <c r="AN14" s="691">
        <f t="shared" si="4"/>
        <v>-45270.643055555556</v>
      </c>
      <c r="AO14" s="751">
        <v>45271</v>
      </c>
      <c r="AP14" s="697">
        <v>0.77569444444444446</v>
      </c>
      <c r="AQ14" s="940">
        <f t="shared" si="5"/>
        <v>1.132638888884685</v>
      </c>
      <c r="AR14" s="294">
        <v>45272</v>
      </c>
      <c r="AS14" s="775">
        <v>0.60972222222222217</v>
      </c>
      <c r="AT14" s="296" t="s">
        <v>498</v>
      </c>
      <c r="AU14" s="14">
        <f t="shared" si="6"/>
        <v>1.9666666666671517</v>
      </c>
      <c r="AV14" s="701"/>
      <c r="AW14" s="701"/>
      <c r="AX14" s="701" t="s">
        <v>27</v>
      </c>
      <c r="AY14" s="701" t="s">
        <v>29</v>
      </c>
      <c r="AZ14" s="896" t="s">
        <v>90</v>
      </c>
      <c r="BA14" s="897" t="s">
        <v>320</v>
      </c>
      <c r="BB14" s="898" t="s">
        <v>2069</v>
      </c>
      <c r="BC14" s="900" t="s">
        <v>2070</v>
      </c>
      <c r="BD14" s="19"/>
      <c r="BE14" s="703" t="s">
        <v>89</v>
      </c>
      <c r="BF14" s="703"/>
      <c r="BR14" s="705"/>
      <c r="BS14" s="705"/>
      <c r="BT14" s="705"/>
      <c r="BU14" s="444">
        <v>1947</v>
      </c>
      <c r="BV14" s="127">
        <v>30090900</v>
      </c>
      <c r="BW14" s="127" t="s">
        <v>505</v>
      </c>
      <c r="BX14" s="127" t="s">
        <v>496</v>
      </c>
      <c r="BY14" s="127" t="s">
        <v>507</v>
      </c>
      <c r="BZ14" s="127" t="s">
        <v>486</v>
      </c>
      <c r="CA14" s="128">
        <v>45276.419444444444</v>
      </c>
      <c r="CB14" s="127" t="s">
        <v>528</v>
      </c>
      <c r="CC14" s="95" t="s">
        <v>5</v>
      </c>
      <c r="CD14" s="705"/>
      <c r="CE14" s="705"/>
      <c r="CF14" s="705"/>
      <c r="CG14" s="705"/>
      <c r="CH14" s="705"/>
      <c r="CI14" s="705"/>
      <c r="CJ14" s="705"/>
      <c r="CK14" s="705"/>
      <c r="CL14" s="705"/>
      <c r="CM14" s="705"/>
      <c r="CN14" s="705"/>
      <c r="CO14" s="705"/>
      <c r="CP14" s="705"/>
      <c r="CQ14" s="705"/>
      <c r="CR14" s="705"/>
      <c r="CS14" s="705"/>
      <c r="CT14" s="705"/>
      <c r="CU14" s="705"/>
      <c r="CV14" s="705"/>
      <c r="CW14" s="705"/>
      <c r="CX14" s="705"/>
      <c r="CY14" s="705"/>
    </row>
    <row r="15" spans="1:105" ht="15" customHeight="1">
      <c r="A15" s="973"/>
      <c r="B15" s="708">
        <v>13</v>
      </c>
      <c r="C15" s="423">
        <v>1943</v>
      </c>
      <c r="D15" s="127">
        <v>30303374</v>
      </c>
      <c r="E15" s="127" t="s">
        <v>529</v>
      </c>
      <c r="F15" s="127" t="s">
        <v>502</v>
      </c>
      <c r="G15" s="127" t="s">
        <v>507</v>
      </c>
      <c r="H15" s="127" t="s">
        <v>1743</v>
      </c>
      <c r="I15" s="128">
        <v>45273.824999999997</v>
      </c>
      <c r="J15" s="127" t="s">
        <v>528</v>
      </c>
      <c r="K15" s="95" t="s">
        <v>0</v>
      </c>
      <c r="L15" s="685">
        <v>45273</v>
      </c>
      <c r="M15" s="686">
        <v>0.82500000000000007</v>
      </c>
      <c r="N15" s="296" t="s">
        <v>528</v>
      </c>
      <c r="O15" s="685">
        <v>45273</v>
      </c>
      <c r="P15" s="686">
        <v>0.82500000000000007</v>
      </c>
      <c r="Q15" s="685"/>
      <c r="R15" s="686"/>
      <c r="S15" s="296"/>
      <c r="T15" s="294">
        <v>45273</v>
      </c>
      <c r="U15" s="775">
        <v>0.8340277777777777</v>
      </c>
      <c r="V15" s="296" t="s">
        <v>528</v>
      </c>
      <c r="W15" s="688">
        <f t="shared" si="0"/>
        <v>9.0277777781011537E-3</v>
      </c>
      <c r="X15" s="689"/>
      <c r="Y15" s="690"/>
      <c r="Z15" s="296"/>
      <c r="AA15" s="691">
        <f t="shared" si="1"/>
        <v>-45273.834027777775</v>
      </c>
      <c r="AB15" s="689"/>
      <c r="AC15" s="690"/>
      <c r="AD15" s="296"/>
      <c r="AE15" s="691">
        <f t="shared" si="2"/>
        <v>0</v>
      </c>
      <c r="AF15" s="294"/>
      <c r="AG15" s="296"/>
      <c r="AH15" s="296"/>
      <c r="AI15" s="687"/>
      <c r="AJ15" s="691">
        <f t="shared" si="3"/>
        <v>-45273.834027777775</v>
      </c>
      <c r="AK15" s="941"/>
      <c r="AL15" s="775"/>
      <c r="AM15" s="296"/>
      <c r="AN15" s="691">
        <f t="shared" si="4"/>
        <v>-45273.834027777775</v>
      </c>
      <c r="AO15" s="696">
        <v>45273</v>
      </c>
      <c r="AP15" s="697">
        <v>0.84930555555555554</v>
      </c>
      <c r="AQ15" s="940">
        <f t="shared" si="5"/>
        <v>1.527777778392192E-2</v>
      </c>
      <c r="AR15" s="294">
        <v>45274</v>
      </c>
      <c r="AS15" s="775">
        <v>0.82291666666666663</v>
      </c>
      <c r="AT15" s="296" t="s">
        <v>528</v>
      </c>
      <c r="AU15" s="14">
        <f t="shared" si="6"/>
        <v>0.98888888888905058</v>
      </c>
      <c r="AV15" s="701"/>
      <c r="AW15" s="701"/>
      <c r="AX15" s="701" t="s">
        <v>9</v>
      </c>
      <c r="AY15" s="701" t="s">
        <v>11</v>
      </c>
      <c r="AZ15" s="896" t="s">
        <v>22</v>
      </c>
      <c r="BA15" s="897" t="s">
        <v>57</v>
      </c>
      <c r="BB15" s="898" t="s">
        <v>2071</v>
      </c>
      <c r="BC15" s="900" t="s">
        <v>2072</v>
      </c>
      <c r="BD15" s="19"/>
      <c r="BE15" s="703" t="s">
        <v>89</v>
      </c>
      <c r="BF15" s="703"/>
      <c r="BR15" s="705"/>
      <c r="BS15" s="705"/>
      <c r="BT15" s="705"/>
      <c r="BU15" s="448">
        <v>1962</v>
      </c>
      <c r="BV15" s="127">
        <v>1447406</v>
      </c>
      <c r="BW15" s="127" t="s">
        <v>505</v>
      </c>
      <c r="BX15" s="127" t="s">
        <v>496</v>
      </c>
      <c r="BY15" s="127" t="s">
        <v>507</v>
      </c>
      <c r="BZ15" s="127" t="s">
        <v>486</v>
      </c>
      <c r="CA15" s="128">
        <v>45278.689583333333</v>
      </c>
      <c r="CB15" s="127" t="s">
        <v>498</v>
      </c>
      <c r="CC15" s="95" t="s">
        <v>0</v>
      </c>
      <c r="CD15" s="705"/>
      <c r="CE15" s="705"/>
      <c r="CF15" s="705"/>
      <c r="CG15" s="705"/>
      <c r="CH15" s="705"/>
      <c r="CI15" s="705"/>
      <c r="CJ15" s="705"/>
      <c r="CK15" s="705"/>
      <c r="CL15" s="705"/>
      <c r="CM15" s="705"/>
      <c r="CN15" s="705"/>
      <c r="CO15" s="705"/>
      <c r="CP15" s="705"/>
      <c r="CQ15" s="705"/>
      <c r="CR15" s="705"/>
      <c r="CS15" s="705"/>
      <c r="CT15" s="705"/>
      <c r="CU15" s="705"/>
      <c r="CV15" s="705"/>
      <c r="CW15" s="705"/>
      <c r="CX15" s="705"/>
      <c r="CY15" s="705"/>
    </row>
    <row r="16" spans="1:105" ht="15" customHeight="1">
      <c r="A16" s="973"/>
      <c r="B16" s="684">
        <v>14</v>
      </c>
      <c r="C16" s="448">
        <v>1944</v>
      </c>
      <c r="D16" s="127">
        <v>1113202186</v>
      </c>
      <c r="E16" s="127" t="s">
        <v>505</v>
      </c>
      <c r="F16" s="127" t="s">
        <v>496</v>
      </c>
      <c r="G16" s="127" t="s">
        <v>507</v>
      </c>
      <c r="H16" s="127" t="s">
        <v>486</v>
      </c>
      <c r="I16" s="128">
        <v>45274.440972222219</v>
      </c>
      <c r="J16" s="127" t="s">
        <v>528</v>
      </c>
      <c r="K16" s="95" t="s">
        <v>0</v>
      </c>
      <c r="L16" s="685">
        <v>45274</v>
      </c>
      <c r="M16" s="686">
        <v>0.44097222222222227</v>
      </c>
      <c r="N16" s="296" t="s">
        <v>528</v>
      </c>
      <c r="O16" s="685">
        <v>45274</v>
      </c>
      <c r="P16" s="686">
        <v>0.44097222222222227</v>
      </c>
      <c r="Q16" s="685"/>
      <c r="R16" s="686"/>
      <c r="S16" s="296"/>
      <c r="T16" s="294">
        <v>45274</v>
      </c>
      <c r="U16" s="775">
        <v>0.45833333333333331</v>
      </c>
      <c r="V16" s="296" t="s">
        <v>498</v>
      </c>
      <c r="W16" s="688">
        <f t="shared" si="0"/>
        <v>1.7361111116770189E-2</v>
      </c>
      <c r="X16" s="685">
        <v>45274</v>
      </c>
      <c r="Y16" s="690">
        <v>0.46666666666666662</v>
      </c>
      <c r="Z16" s="296" t="s">
        <v>498</v>
      </c>
      <c r="AA16" s="691">
        <f t="shared" si="1"/>
        <v>8.333333331393078E-3</v>
      </c>
      <c r="AB16" s="689"/>
      <c r="AC16" s="690"/>
      <c r="AD16" s="296"/>
      <c r="AE16" s="691">
        <f t="shared" si="2"/>
        <v>-45274.466666666667</v>
      </c>
      <c r="AF16" s="294"/>
      <c r="AG16" s="295"/>
      <c r="AH16" s="296"/>
      <c r="AI16" s="687"/>
      <c r="AJ16" s="691">
        <f t="shared" si="3"/>
        <v>-45274.458333333336</v>
      </c>
      <c r="AK16" s="941"/>
      <c r="AL16" s="775"/>
      <c r="AM16" s="296"/>
      <c r="AN16" s="691">
        <f t="shared" si="4"/>
        <v>-45274.458333333336</v>
      </c>
      <c r="AO16" s="696">
        <v>45274</v>
      </c>
      <c r="AP16" s="697">
        <v>0.45833333333333331</v>
      </c>
      <c r="AQ16" s="940">
        <f t="shared" si="5"/>
        <v>0</v>
      </c>
      <c r="AR16" s="294">
        <v>45274</v>
      </c>
      <c r="AS16" s="775">
        <v>0.52222222222222225</v>
      </c>
      <c r="AT16" s="296" t="s">
        <v>498</v>
      </c>
      <c r="AU16" s="14">
        <f t="shared" si="6"/>
        <v>6.3888888886140194E-2</v>
      </c>
      <c r="AV16" s="701"/>
      <c r="AW16" s="701"/>
      <c r="AX16" s="701" t="s">
        <v>27</v>
      </c>
      <c r="AY16" s="701" t="s">
        <v>29</v>
      </c>
      <c r="AZ16" s="896" t="s">
        <v>90</v>
      </c>
      <c r="BA16" s="897" t="s">
        <v>320</v>
      </c>
      <c r="BB16" s="898" t="s">
        <v>2073</v>
      </c>
      <c r="BC16" s="900" t="s">
        <v>1973</v>
      </c>
      <c r="BD16" s="19"/>
      <c r="BE16" s="703" t="s">
        <v>89</v>
      </c>
      <c r="BF16" s="703"/>
      <c r="BJ16" s="25" t="s">
        <v>440</v>
      </c>
      <c r="BK16" s="26" t="s">
        <v>441</v>
      </c>
      <c r="BL16" s="27" t="s">
        <v>442</v>
      </c>
      <c r="BM16" s="28" t="s">
        <v>0</v>
      </c>
      <c r="BN16" s="29" t="s">
        <v>5</v>
      </c>
      <c r="BO16" s="30" t="s">
        <v>8</v>
      </c>
      <c r="BP16" s="31" t="s">
        <v>443</v>
      </c>
      <c r="BQ16" s="32" t="s">
        <v>444</v>
      </c>
      <c r="BR16" s="705"/>
      <c r="BS16" s="705"/>
      <c r="BT16" s="705"/>
      <c r="BU16" s="448">
        <v>1963</v>
      </c>
      <c r="BV16" s="127">
        <v>30299704</v>
      </c>
      <c r="BW16" s="127" t="s">
        <v>505</v>
      </c>
      <c r="BX16" s="127" t="s">
        <v>496</v>
      </c>
      <c r="BY16" s="127" t="s">
        <v>507</v>
      </c>
      <c r="BZ16" s="127" t="s">
        <v>486</v>
      </c>
      <c r="CA16" s="128">
        <v>45278.694444444445</v>
      </c>
      <c r="CB16" s="127" t="s">
        <v>498</v>
      </c>
      <c r="CC16" s="95" t="s">
        <v>0</v>
      </c>
      <c r="CD16" s="705"/>
      <c r="CE16" s="705"/>
      <c r="CN16" s="705"/>
      <c r="CO16" s="705"/>
      <c r="CP16" s="705"/>
      <c r="CQ16" s="705"/>
      <c r="CR16" s="705"/>
      <c r="CS16" s="705"/>
      <c r="CT16" s="705"/>
      <c r="CU16" s="705"/>
      <c r="CV16" s="705"/>
      <c r="CW16" s="705"/>
      <c r="CX16" s="705"/>
      <c r="CY16" s="705"/>
      <c r="DA16"/>
    </row>
    <row r="17" spans="1:106" ht="15" customHeight="1">
      <c r="A17" s="973"/>
      <c r="B17" s="708">
        <v>15</v>
      </c>
      <c r="C17" s="448">
        <v>1945</v>
      </c>
      <c r="D17" s="127">
        <v>30206698</v>
      </c>
      <c r="E17" s="127" t="s">
        <v>505</v>
      </c>
      <c r="F17" s="127" t="s">
        <v>496</v>
      </c>
      <c r="G17" s="127" t="s">
        <v>507</v>
      </c>
      <c r="H17" s="127" t="s">
        <v>486</v>
      </c>
      <c r="I17" s="128">
        <v>45274.459027777775</v>
      </c>
      <c r="J17" s="127" t="s">
        <v>498</v>
      </c>
      <c r="K17" s="95" t="s">
        <v>0</v>
      </c>
      <c r="L17" s="685">
        <v>45274</v>
      </c>
      <c r="M17" s="686">
        <v>0.45902777777777781</v>
      </c>
      <c r="N17" s="296" t="s">
        <v>498</v>
      </c>
      <c r="O17" s="685">
        <v>45274</v>
      </c>
      <c r="P17" s="686">
        <v>0.45902777777777781</v>
      </c>
      <c r="Q17" s="685"/>
      <c r="R17" s="686"/>
      <c r="S17" s="296"/>
      <c r="T17" s="294">
        <v>45274</v>
      </c>
      <c r="U17" s="775">
        <v>0.46597222222222223</v>
      </c>
      <c r="V17" s="296" t="s">
        <v>498</v>
      </c>
      <c r="W17" s="688">
        <f t="shared" si="0"/>
        <v>6.9444444452528842E-3</v>
      </c>
      <c r="X17" s="689"/>
      <c r="Y17" s="690"/>
      <c r="Z17" s="296"/>
      <c r="AA17" s="691">
        <f t="shared" si="1"/>
        <v>-45274.46597222222</v>
      </c>
      <c r="AB17" s="689"/>
      <c r="AC17" s="690"/>
      <c r="AD17" s="296"/>
      <c r="AE17" s="691">
        <f t="shared" si="2"/>
        <v>0</v>
      </c>
      <c r="AF17" s="294"/>
      <c r="AG17" s="296"/>
      <c r="AH17" s="296"/>
      <c r="AI17" s="687"/>
      <c r="AJ17" s="691">
        <f t="shared" si="3"/>
        <v>-45274.46597222222</v>
      </c>
      <c r="AK17" s="941"/>
      <c r="AL17" s="775"/>
      <c r="AM17" s="296"/>
      <c r="AN17" s="691">
        <f t="shared" si="4"/>
        <v>-45274.46597222222</v>
      </c>
      <c r="AO17" s="696">
        <v>45274</v>
      </c>
      <c r="AP17" s="697">
        <v>0.47083333333333338</v>
      </c>
      <c r="AQ17" s="940">
        <f t="shared" si="5"/>
        <v>4.8611111124046147E-3</v>
      </c>
      <c r="AR17" s="294">
        <v>45274</v>
      </c>
      <c r="AS17" s="775">
        <v>0.51666666666666672</v>
      </c>
      <c r="AT17" s="296" t="s">
        <v>498</v>
      </c>
      <c r="AU17" s="14">
        <f t="shared" si="6"/>
        <v>5.0694444449618459E-2</v>
      </c>
      <c r="AV17" s="701"/>
      <c r="AW17" s="701"/>
      <c r="AX17" s="701" t="s">
        <v>27</v>
      </c>
      <c r="AY17" s="701" t="s">
        <v>29</v>
      </c>
      <c r="AZ17" s="896" t="s">
        <v>90</v>
      </c>
      <c r="BA17" s="897" t="s">
        <v>320</v>
      </c>
      <c r="BB17" s="898" t="s">
        <v>2074</v>
      </c>
      <c r="BC17" s="900" t="s">
        <v>2075</v>
      </c>
      <c r="BD17" s="19"/>
      <c r="BE17" s="703" t="s">
        <v>89</v>
      </c>
      <c r="BF17" s="703"/>
      <c r="BI17" s="710"/>
      <c r="BJ17" s="33" t="s">
        <v>498</v>
      </c>
      <c r="BK17" s="34">
        <v>1</v>
      </c>
      <c r="BL17" s="35">
        <f>BK17/BK20</f>
        <v>0.1111111111111111</v>
      </c>
      <c r="BM17" s="36"/>
      <c r="BN17" s="36"/>
      <c r="BO17" s="36"/>
      <c r="BP17" s="36">
        <v>1</v>
      </c>
      <c r="BQ17" s="37">
        <f>BK17</f>
        <v>1</v>
      </c>
      <c r="BR17" s="705"/>
      <c r="BS17" s="705"/>
      <c r="BT17" s="705"/>
      <c r="BU17" s="448">
        <v>1969</v>
      </c>
      <c r="BV17" s="127">
        <v>30090093</v>
      </c>
      <c r="BW17" s="127" t="s">
        <v>505</v>
      </c>
      <c r="BX17" s="127" t="s">
        <v>496</v>
      </c>
      <c r="BY17" s="127" t="s">
        <v>497</v>
      </c>
      <c r="BZ17" s="127" t="s">
        <v>2061</v>
      </c>
      <c r="CA17" s="128">
        <v>45280.40625</v>
      </c>
      <c r="CB17" s="127" t="s">
        <v>528</v>
      </c>
      <c r="CC17" s="95" t="s">
        <v>0</v>
      </c>
      <c r="CD17" s="705"/>
      <c r="CE17" s="705"/>
      <c r="CF17" s="25" t="s">
        <v>440</v>
      </c>
      <c r="CG17" s="26" t="s">
        <v>441</v>
      </c>
      <c r="CH17" s="27" t="s">
        <v>442</v>
      </c>
      <c r="CI17" s="28" t="s">
        <v>0</v>
      </c>
      <c r="CJ17" s="29" t="s">
        <v>5</v>
      </c>
      <c r="CK17" s="30" t="s">
        <v>8</v>
      </c>
      <c r="CL17" s="31" t="s">
        <v>443</v>
      </c>
      <c r="CM17" s="32" t="s">
        <v>444</v>
      </c>
      <c r="CN17" s="705"/>
      <c r="CO17" s="705"/>
      <c r="CP17" s="705"/>
      <c r="CQ17" s="705"/>
      <c r="CR17" s="705"/>
      <c r="CS17" s="705"/>
      <c r="CT17" s="705"/>
      <c r="CU17" s="705"/>
      <c r="CV17" s="705"/>
      <c r="CW17" s="705"/>
      <c r="CX17" s="705"/>
      <c r="CY17" s="705"/>
    </row>
    <row r="18" spans="1:106" ht="15" customHeight="1">
      <c r="A18" s="973"/>
      <c r="B18" s="684">
        <v>16</v>
      </c>
      <c r="C18" s="444">
        <v>1946</v>
      </c>
      <c r="D18" s="127">
        <v>30224905</v>
      </c>
      <c r="E18" s="127" t="s">
        <v>501</v>
      </c>
      <c r="F18" s="127" t="s">
        <v>506</v>
      </c>
      <c r="G18" s="127" t="s">
        <v>513</v>
      </c>
      <c r="H18" s="127" t="s">
        <v>489</v>
      </c>
      <c r="I18" s="128">
        <v>45274.811111111114</v>
      </c>
      <c r="J18" s="127" t="s">
        <v>498</v>
      </c>
      <c r="K18" s="95" t="s">
        <v>17</v>
      </c>
      <c r="L18" s="685">
        <v>45274</v>
      </c>
      <c r="M18" s="686">
        <v>0.76527777777777783</v>
      </c>
      <c r="N18" s="296" t="s">
        <v>498</v>
      </c>
      <c r="O18" s="685">
        <v>45274</v>
      </c>
      <c r="P18" s="686">
        <v>0.81111111111111101</v>
      </c>
      <c r="Q18" s="685">
        <v>45276</v>
      </c>
      <c r="R18" s="686">
        <v>0.41805555555555557</v>
      </c>
      <c r="S18" s="296" t="s">
        <v>528</v>
      </c>
      <c r="T18" s="294">
        <v>45276</v>
      </c>
      <c r="U18" s="775">
        <v>0.41944444444444445</v>
      </c>
      <c r="V18" s="296" t="s">
        <v>528</v>
      </c>
      <c r="W18" s="688">
        <f t="shared" si="0"/>
        <v>1.6083333333299379</v>
      </c>
      <c r="X18" s="689">
        <v>45277</v>
      </c>
      <c r="Y18" s="690">
        <v>0.66666666666666663</v>
      </c>
      <c r="Z18" s="296" t="s">
        <v>498</v>
      </c>
      <c r="AA18" s="691">
        <f t="shared" si="1"/>
        <v>1.2472222222204437</v>
      </c>
      <c r="AB18" s="689">
        <v>45278</v>
      </c>
      <c r="AC18" s="690">
        <v>0.51180555555555551</v>
      </c>
      <c r="AD18" s="296" t="s">
        <v>528</v>
      </c>
      <c r="AE18" s="691">
        <f t="shared" si="2"/>
        <v>0.84513888889341615</v>
      </c>
      <c r="AF18" s="294"/>
      <c r="AG18" s="296"/>
      <c r="AH18" s="296"/>
      <c r="AI18" s="687"/>
      <c r="AJ18" s="691">
        <f t="shared" si="3"/>
        <v>-45276.419444444444</v>
      </c>
      <c r="AK18" s="941"/>
      <c r="AL18" s="775"/>
      <c r="AM18" s="296"/>
      <c r="AN18" s="691">
        <f t="shared" si="4"/>
        <v>-45276.419444444444</v>
      </c>
      <c r="AO18" s="696">
        <v>45279</v>
      </c>
      <c r="AP18" s="697">
        <v>0.71527777777777779</v>
      </c>
      <c r="AQ18" s="940">
        <f t="shared" si="5"/>
        <v>3.2958333333372138</v>
      </c>
      <c r="AR18" s="294">
        <v>45279</v>
      </c>
      <c r="AS18" s="775">
        <v>0.71527777777777779</v>
      </c>
      <c r="AT18" s="296" t="s">
        <v>498</v>
      </c>
      <c r="AU18" s="14">
        <f t="shared" si="6"/>
        <v>3.2958333333372138</v>
      </c>
      <c r="AV18" s="701"/>
      <c r="AW18" s="701"/>
      <c r="AX18" s="701" t="s">
        <v>9</v>
      </c>
      <c r="AY18" s="701" t="s">
        <v>11</v>
      </c>
      <c r="AZ18" s="701" t="s">
        <v>31</v>
      </c>
      <c r="BA18" s="897" t="s">
        <v>70</v>
      </c>
      <c r="BB18" s="898" t="s">
        <v>2076</v>
      </c>
      <c r="BC18" s="900" t="s">
        <v>2077</v>
      </c>
      <c r="BD18" s="19"/>
      <c r="BE18" s="703" t="s">
        <v>89</v>
      </c>
      <c r="BF18" s="703"/>
      <c r="BJ18" s="33" t="s">
        <v>2050</v>
      </c>
      <c r="BK18" s="34">
        <v>4</v>
      </c>
      <c r="BL18" s="35">
        <f>BK18/BK20</f>
        <v>0.44444444444444442</v>
      </c>
      <c r="BM18" s="36">
        <v>2</v>
      </c>
      <c r="BN18" s="36">
        <v>1</v>
      </c>
      <c r="BO18" s="36"/>
      <c r="BP18" s="36">
        <v>1</v>
      </c>
      <c r="BQ18" s="37">
        <f>BK18</f>
        <v>4</v>
      </c>
      <c r="BR18" s="705"/>
      <c r="BS18" s="705"/>
      <c r="BT18" s="705"/>
      <c r="BU18" s="448">
        <v>1971</v>
      </c>
      <c r="BV18" s="127">
        <v>30242050</v>
      </c>
      <c r="BW18" s="127" t="s">
        <v>505</v>
      </c>
      <c r="BX18" s="127" t="s">
        <v>496</v>
      </c>
      <c r="BY18" s="127" t="s">
        <v>507</v>
      </c>
      <c r="BZ18" s="127" t="s">
        <v>486</v>
      </c>
      <c r="CA18" s="128">
        <v>45280.49722222222</v>
      </c>
      <c r="CB18" s="127" t="s">
        <v>2050</v>
      </c>
      <c r="CC18" s="95" t="s">
        <v>0</v>
      </c>
      <c r="CD18" s="705"/>
      <c r="CE18" s="705"/>
      <c r="CF18" s="33" t="s">
        <v>498</v>
      </c>
      <c r="CG18" s="34">
        <v>9</v>
      </c>
      <c r="CH18" s="35">
        <f>CG18/CG21</f>
        <v>0.81818181818181823</v>
      </c>
      <c r="CI18" s="36">
        <v>1</v>
      </c>
      <c r="CJ18" s="36">
        <v>3</v>
      </c>
      <c r="CK18" s="36"/>
      <c r="CL18" s="36">
        <v>5</v>
      </c>
      <c r="CM18" s="37">
        <f>CG18</f>
        <v>9</v>
      </c>
      <c r="CN18" s="705"/>
      <c r="CO18" s="705"/>
      <c r="CP18" s="705"/>
      <c r="CQ18" s="25" t="s">
        <v>440</v>
      </c>
      <c r="CR18" s="26" t="s">
        <v>441</v>
      </c>
      <c r="CS18" s="27" t="s">
        <v>442</v>
      </c>
      <c r="CT18" s="28" t="s">
        <v>0</v>
      </c>
      <c r="CU18" s="29" t="s">
        <v>5</v>
      </c>
      <c r="CV18" s="30" t="s">
        <v>8</v>
      </c>
      <c r="CW18" s="31" t="s">
        <v>443</v>
      </c>
      <c r="CX18" s="32" t="s">
        <v>444</v>
      </c>
      <c r="CY18" s="705"/>
      <c r="CZ18" s="710"/>
      <c r="DA18"/>
      <c r="DB18"/>
    </row>
    <row r="19" spans="1:106" ht="15" customHeight="1">
      <c r="A19" s="973">
        <v>3</v>
      </c>
      <c r="B19" s="684">
        <v>17</v>
      </c>
      <c r="C19" s="444">
        <v>1947</v>
      </c>
      <c r="D19" s="127">
        <v>30090900</v>
      </c>
      <c r="E19" s="127" t="s">
        <v>505</v>
      </c>
      <c r="F19" s="127" t="s">
        <v>496</v>
      </c>
      <c r="G19" s="127" t="s">
        <v>507</v>
      </c>
      <c r="H19" s="127" t="s">
        <v>486</v>
      </c>
      <c r="I19" s="128">
        <v>45276.419444444444</v>
      </c>
      <c r="J19" s="127" t="s">
        <v>528</v>
      </c>
      <c r="K19" s="95" t="s">
        <v>5</v>
      </c>
      <c r="L19" s="685">
        <v>45276</v>
      </c>
      <c r="M19" s="686">
        <v>0.41944444444444445</v>
      </c>
      <c r="N19" s="296" t="s">
        <v>528</v>
      </c>
      <c r="O19" s="685">
        <v>45276</v>
      </c>
      <c r="P19" s="686">
        <v>0.41944444444444445</v>
      </c>
      <c r="Q19" s="685"/>
      <c r="R19" s="686"/>
      <c r="S19" s="296"/>
      <c r="T19" s="294">
        <v>45276</v>
      </c>
      <c r="U19" s="775">
        <v>0.57152777777777775</v>
      </c>
      <c r="V19" s="296" t="s">
        <v>498</v>
      </c>
      <c r="W19" s="688">
        <f t="shared" si="0"/>
        <v>0.15208333333430346</v>
      </c>
      <c r="X19" s="689"/>
      <c r="Y19" s="690"/>
      <c r="Z19" s="296"/>
      <c r="AA19" s="691">
        <f t="shared" si="1"/>
        <v>-45276.571527777778</v>
      </c>
      <c r="AB19" s="689"/>
      <c r="AC19" s="690"/>
      <c r="AD19" s="296"/>
      <c r="AE19" s="691">
        <f t="shared" si="2"/>
        <v>0</v>
      </c>
      <c r="AF19" s="294"/>
      <c r="AG19" s="296"/>
      <c r="AH19" s="296"/>
      <c r="AI19" s="687"/>
      <c r="AJ19" s="691">
        <f t="shared" si="3"/>
        <v>-45276.571527777778</v>
      </c>
      <c r="AK19" s="941"/>
      <c r="AL19" s="775"/>
      <c r="AM19" s="296"/>
      <c r="AN19" s="691">
        <f t="shared" si="4"/>
        <v>-45276.571527777778</v>
      </c>
      <c r="AO19" s="696">
        <v>45276</v>
      </c>
      <c r="AP19" s="697">
        <v>0.57777777777777783</v>
      </c>
      <c r="AQ19" s="940">
        <f t="shared" si="5"/>
        <v>6.2499999985448085E-3</v>
      </c>
      <c r="AR19" s="294">
        <v>45277</v>
      </c>
      <c r="AS19" s="775">
        <v>0.58680555555555558</v>
      </c>
      <c r="AT19" s="296" t="s">
        <v>498</v>
      </c>
      <c r="AU19" s="14">
        <f t="shared" si="6"/>
        <v>1.015277777776646</v>
      </c>
      <c r="AV19" s="701"/>
      <c r="AW19" s="701"/>
      <c r="AX19" s="701" t="s">
        <v>27</v>
      </c>
      <c r="AY19" s="701" t="s">
        <v>29</v>
      </c>
      <c r="AZ19" s="896" t="s">
        <v>90</v>
      </c>
      <c r="BA19" s="897" t="s">
        <v>320</v>
      </c>
      <c r="BB19" s="898" t="s">
        <v>2078</v>
      </c>
      <c r="BC19" s="900" t="s">
        <v>2079</v>
      </c>
      <c r="BD19" s="19"/>
      <c r="BE19" s="703" t="s">
        <v>89</v>
      </c>
      <c r="BF19" s="703"/>
      <c r="BJ19" s="33" t="s">
        <v>528</v>
      </c>
      <c r="BK19" s="34">
        <v>4</v>
      </c>
      <c r="BL19" s="35">
        <f>BK19/BK20</f>
        <v>0.44444444444444442</v>
      </c>
      <c r="BM19" s="36">
        <v>1</v>
      </c>
      <c r="BN19" s="36">
        <v>2</v>
      </c>
      <c r="BO19" s="36"/>
      <c r="BP19" s="36">
        <v>1</v>
      </c>
      <c r="BQ19" s="37">
        <f>BK19</f>
        <v>4</v>
      </c>
      <c r="BR19" s="705"/>
      <c r="BS19" s="705"/>
      <c r="BT19" s="705"/>
      <c r="BU19" s="448">
        <v>1973</v>
      </c>
      <c r="BV19" s="127">
        <v>30293049</v>
      </c>
      <c r="BW19" s="127" t="s">
        <v>505</v>
      </c>
      <c r="BX19" s="127" t="s">
        <v>496</v>
      </c>
      <c r="BY19" s="127" t="s">
        <v>507</v>
      </c>
      <c r="BZ19" s="127" t="s">
        <v>486</v>
      </c>
      <c r="CA19" s="128">
        <v>45280.571527777778</v>
      </c>
      <c r="CB19" s="127" t="s">
        <v>2050</v>
      </c>
      <c r="CC19" s="95" t="s">
        <v>0</v>
      </c>
      <c r="CD19" s="705"/>
      <c r="CE19" s="705"/>
      <c r="CF19" s="33" t="s">
        <v>2050</v>
      </c>
      <c r="CG19" s="34">
        <v>2</v>
      </c>
      <c r="CH19" s="35">
        <f>CG19/CG21</f>
        <v>0.18181818181818182</v>
      </c>
      <c r="CI19" s="36"/>
      <c r="CJ19" s="36"/>
      <c r="CK19" s="36">
        <v>2</v>
      </c>
      <c r="CL19" s="36"/>
      <c r="CM19" s="37">
        <f>CG19</f>
        <v>2</v>
      </c>
      <c r="CN19" s="705"/>
      <c r="CO19" s="705"/>
      <c r="CP19" s="705"/>
      <c r="CQ19" s="33" t="s">
        <v>498</v>
      </c>
      <c r="CR19" s="34">
        <v>6</v>
      </c>
      <c r="CS19" s="35">
        <f>CR19/CR22</f>
        <v>0.54545454545454541</v>
      </c>
      <c r="CT19" s="36">
        <v>2</v>
      </c>
      <c r="CU19" s="36"/>
      <c r="CV19" s="36">
        <v>1</v>
      </c>
      <c r="CW19" s="36">
        <v>3</v>
      </c>
      <c r="CX19" s="37">
        <f>CR19</f>
        <v>6</v>
      </c>
      <c r="CY19" s="705"/>
      <c r="DA19"/>
      <c r="DB19"/>
    </row>
    <row r="20" spans="1:106" ht="15" customHeight="1">
      <c r="A20" s="973"/>
      <c r="B20" s="684">
        <v>18</v>
      </c>
      <c r="C20" s="448">
        <v>1948</v>
      </c>
      <c r="D20" s="127">
        <v>30304394</v>
      </c>
      <c r="E20" s="127" t="s">
        <v>495</v>
      </c>
      <c r="F20" s="127" t="s">
        <v>496</v>
      </c>
      <c r="G20" s="127" t="s">
        <v>513</v>
      </c>
      <c r="H20" s="127" t="s">
        <v>493</v>
      </c>
      <c r="I20" s="128">
        <v>45276.548611111109</v>
      </c>
      <c r="J20" s="127" t="s">
        <v>498</v>
      </c>
      <c r="K20" s="95" t="s">
        <v>5</v>
      </c>
      <c r="L20" s="685">
        <v>45276</v>
      </c>
      <c r="M20" s="686">
        <v>0.54375000000000007</v>
      </c>
      <c r="N20" s="296" t="s">
        <v>498</v>
      </c>
      <c r="O20" s="685">
        <v>45276</v>
      </c>
      <c r="P20" s="686">
        <v>0.54861111111111105</v>
      </c>
      <c r="Q20" s="685">
        <v>45276</v>
      </c>
      <c r="R20" s="686">
        <v>0.58333333333333337</v>
      </c>
      <c r="S20" s="296" t="s">
        <v>498</v>
      </c>
      <c r="T20" s="294">
        <v>45276</v>
      </c>
      <c r="U20" s="775">
        <v>0.58819444444444446</v>
      </c>
      <c r="V20" s="296" t="s">
        <v>498</v>
      </c>
      <c r="W20" s="688">
        <f t="shared" si="0"/>
        <v>3.9583333331393078E-2</v>
      </c>
      <c r="X20" s="689">
        <v>45277</v>
      </c>
      <c r="Y20" s="690">
        <v>0.59166666666666667</v>
      </c>
      <c r="Z20" s="296" t="s">
        <v>498</v>
      </c>
      <c r="AA20" s="691">
        <f t="shared" si="1"/>
        <v>1.0034722222262644</v>
      </c>
      <c r="AB20" s="689"/>
      <c r="AC20" s="690"/>
      <c r="AD20" s="296"/>
      <c r="AE20" s="691">
        <f t="shared" si="2"/>
        <v>-45277.591666666667</v>
      </c>
      <c r="AF20" s="294"/>
      <c r="AG20" s="295"/>
      <c r="AH20" s="296"/>
      <c r="AI20" s="687"/>
      <c r="AJ20" s="691">
        <f t="shared" si="3"/>
        <v>-45276.588194444441</v>
      </c>
      <c r="AK20" s="941"/>
      <c r="AL20" s="775"/>
      <c r="AM20" s="296"/>
      <c r="AN20" s="691">
        <f t="shared" si="4"/>
        <v>-45276.588194444441</v>
      </c>
      <c r="AO20" s="696">
        <v>45278</v>
      </c>
      <c r="AP20" s="697">
        <v>0.51458333333333328</v>
      </c>
      <c r="AQ20" s="940">
        <f t="shared" si="5"/>
        <v>1.9263888888890506</v>
      </c>
      <c r="AR20" s="294">
        <v>45278</v>
      </c>
      <c r="AS20" s="775">
        <v>0.51458333333333328</v>
      </c>
      <c r="AT20" s="296" t="s">
        <v>528</v>
      </c>
      <c r="AU20" s="14">
        <f t="shared" si="6"/>
        <v>1.9263888888890506</v>
      </c>
      <c r="AV20" s="701"/>
      <c r="AW20" s="701" t="s">
        <v>2080</v>
      </c>
      <c r="AX20" s="701" t="s">
        <v>18</v>
      </c>
      <c r="AY20" s="701" t="s">
        <v>41</v>
      </c>
      <c r="AZ20" s="896" t="s">
        <v>1909</v>
      </c>
      <c r="BA20" s="897" t="s">
        <v>366</v>
      </c>
      <c r="BB20" s="898" t="s">
        <v>2081</v>
      </c>
      <c r="BC20" s="900" t="s">
        <v>2082</v>
      </c>
      <c r="BD20" s="19"/>
      <c r="BE20" s="703" t="s">
        <v>89</v>
      </c>
      <c r="BF20" s="703"/>
      <c r="BJ20" s="38" t="s">
        <v>444</v>
      </c>
      <c r="BK20" s="39">
        <f>SUBTOTAL(9,BK17:BK19)</f>
        <v>9</v>
      </c>
      <c r="BL20" s="40">
        <f>SUBTOTAL(9,BL17:BL19)</f>
        <v>1</v>
      </c>
      <c r="BM20" s="89">
        <f>SUM(BM17:BM19)</f>
        <v>3</v>
      </c>
      <c r="BN20" s="89">
        <f t="shared" ref="BN20:BP20" si="7">SUM(BN17:BN19)</f>
        <v>3</v>
      </c>
      <c r="BO20" s="89">
        <f t="shared" si="7"/>
        <v>0</v>
      </c>
      <c r="BP20" s="89">
        <f t="shared" si="7"/>
        <v>3</v>
      </c>
      <c r="BQ20" s="39">
        <f>SUBTOTAL(9,BQ17:BQ19)</f>
        <v>9</v>
      </c>
      <c r="BR20" s="705"/>
      <c r="BS20" s="705"/>
      <c r="BT20" s="705"/>
      <c r="BU20" s="448">
        <v>1974</v>
      </c>
      <c r="BV20" s="127">
        <v>30304842</v>
      </c>
      <c r="BW20" s="127" t="s">
        <v>505</v>
      </c>
      <c r="BX20" s="127" t="s">
        <v>496</v>
      </c>
      <c r="BY20" s="127" t="s">
        <v>507</v>
      </c>
      <c r="BZ20" s="127" t="s">
        <v>486</v>
      </c>
      <c r="CA20" s="128">
        <v>45280.586111111108</v>
      </c>
      <c r="CB20" s="127" t="s">
        <v>2050</v>
      </c>
      <c r="CC20" s="95" t="s">
        <v>0</v>
      </c>
      <c r="CD20" s="705"/>
      <c r="CE20" s="705"/>
      <c r="CF20" s="33" t="s">
        <v>528</v>
      </c>
      <c r="CG20" s="34"/>
      <c r="CH20" s="35">
        <f>CG20/CG21</f>
        <v>0</v>
      </c>
      <c r="CI20" s="36"/>
      <c r="CJ20" s="36"/>
      <c r="CK20" s="36"/>
      <c r="CL20" s="36"/>
      <c r="CM20" s="37">
        <f>CG20</f>
        <v>0</v>
      </c>
      <c r="CN20" s="705"/>
      <c r="CO20" s="705"/>
      <c r="CP20" s="705"/>
      <c r="CQ20" s="33" t="s">
        <v>2050</v>
      </c>
      <c r="CR20" s="34">
        <v>4</v>
      </c>
      <c r="CS20" s="35">
        <f>CR20/CR22</f>
        <v>0.36363636363636365</v>
      </c>
      <c r="CT20" s="36">
        <v>2</v>
      </c>
      <c r="CU20" s="36"/>
      <c r="CV20" s="36"/>
      <c r="CW20" s="36">
        <v>2</v>
      </c>
      <c r="CX20" s="37">
        <f>CR20</f>
        <v>4</v>
      </c>
      <c r="CY20" s="705"/>
      <c r="DA20"/>
      <c r="DB20"/>
    </row>
    <row r="21" spans="1:106" ht="15" customHeight="1">
      <c r="A21" s="973"/>
      <c r="B21" s="684">
        <v>19</v>
      </c>
      <c r="C21" s="448">
        <v>1950</v>
      </c>
      <c r="D21" s="127">
        <v>30224905</v>
      </c>
      <c r="E21" s="127" t="s">
        <v>501</v>
      </c>
      <c r="F21" s="127" t="s">
        <v>506</v>
      </c>
      <c r="G21" s="127" t="s">
        <v>497</v>
      </c>
      <c r="H21" s="127" t="s">
        <v>469</v>
      </c>
      <c r="I21" s="128">
        <v>45276.59097222222</v>
      </c>
      <c r="J21" s="127" t="s">
        <v>498</v>
      </c>
      <c r="K21" s="95" t="s">
        <v>0</v>
      </c>
      <c r="L21" s="685">
        <v>45276</v>
      </c>
      <c r="M21" s="686">
        <v>0.59097222222222223</v>
      </c>
      <c r="N21" s="296" t="s">
        <v>498</v>
      </c>
      <c r="O21" s="685">
        <v>45276</v>
      </c>
      <c r="P21" s="686">
        <v>0.59097222222222223</v>
      </c>
      <c r="Q21" s="685"/>
      <c r="R21" s="686"/>
      <c r="S21" s="296"/>
      <c r="T21" s="294">
        <v>45276</v>
      </c>
      <c r="U21" s="775">
        <v>0.61944444444444446</v>
      </c>
      <c r="V21" s="296" t="s">
        <v>498</v>
      </c>
      <c r="W21" s="688">
        <f t="shared" si="0"/>
        <v>2.8472222220443655E-2</v>
      </c>
      <c r="X21" s="689"/>
      <c r="Y21" s="690"/>
      <c r="Z21" s="296"/>
      <c r="AA21" s="691">
        <f t="shared" si="1"/>
        <v>-45276.619444444441</v>
      </c>
      <c r="AB21" s="689"/>
      <c r="AC21" s="690"/>
      <c r="AD21" s="296"/>
      <c r="AE21" s="691">
        <f t="shared" si="2"/>
        <v>0</v>
      </c>
      <c r="AF21" s="294"/>
      <c r="AG21" s="296"/>
      <c r="AH21" s="296"/>
      <c r="AI21" s="687"/>
      <c r="AJ21" s="691">
        <f t="shared" si="3"/>
        <v>-45276.619444444441</v>
      </c>
      <c r="AK21" s="941"/>
      <c r="AL21" s="775"/>
      <c r="AM21" s="296"/>
      <c r="AN21" s="691">
        <f t="shared" si="4"/>
        <v>-45276.619444444441</v>
      </c>
      <c r="AO21" s="696">
        <v>45276</v>
      </c>
      <c r="AP21" s="697">
        <v>0.94236111111111109</v>
      </c>
      <c r="AQ21" s="940">
        <f t="shared" si="5"/>
        <v>0.32291666667151731</v>
      </c>
      <c r="AR21" s="294">
        <v>45277</v>
      </c>
      <c r="AS21" s="775">
        <v>0.58402777777777781</v>
      </c>
      <c r="AT21" s="296" t="s">
        <v>498</v>
      </c>
      <c r="AU21" s="14">
        <f t="shared" si="6"/>
        <v>0.96458333333430346</v>
      </c>
      <c r="AV21" s="701"/>
      <c r="AW21" s="701" t="s">
        <v>2193</v>
      </c>
      <c r="AX21" s="701" t="s">
        <v>9</v>
      </c>
      <c r="AY21" s="701" t="s">
        <v>11</v>
      </c>
      <c r="AZ21" s="701" t="s">
        <v>31</v>
      </c>
      <c r="BA21" s="897" t="s">
        <v>70</v>
      </c>
      <c r="BB21" s="898" t="s">
        <v>2083</v>
      </c>
      <c r="BC21" s="900" t="s">
        <v>2084</v>
      </c>
      <c r="BD21" s="19"/>
      <c r="BE21" s="703" t="s">
        <v>89</v>
      </c>
      <c r="BF21" s="703"/>
      <c r="BR21" s="705"/>
      <c r="BS21" s="705"/>
      <c r="BT21" s="705"/>
      <c r="BU21" s="448">
        <v>1976</v>
      </c>
      <c r="BV21" s="127">
        <v>30305724</v>
      </c>
      <c r="BW21" s="127" t="s">
        <v>505</v>
      </c>
      <c r="BX21" s="127" t="s">
        <v>496</v>
      </c>
      <c r="BY21" s="127" t="s">
        <v>513</v>
      </c>
      <c r="BZ21" s="127" t="s">
        <v>1071</v>
      </c>
      <c r="CA21" s="128">
        <v>45280.763194444444</v>
      </c>
      <c r="CB21" s="127" t="s">
        <v>498</v>
      </c>
      <c r="CC21" s="95" t="s">
        <v>0</v>
      </c>
      <c r="CD21" s="705"/>
      <c r="CE21" s="705"/>
      <c r="CF21" s="38" t="s">
        <v>444</v>
      </c>
      <c r="CG21" s="39">
        <f>SUBTOTAL(9,CG18:CG20)</f>
        <v>11</v>
      </c>
      <c r="CH21" s="40">
        <f>SUBTOTAL(9,CH18:CH20)</f>
        <v>1</v>
      </c>
      <c r="CI21" s="89">
        <f>SUM(CI18:CI20)</f>
        <v>1</v>
      </c>
      <c r="CJ21" s="89">
        <f t="shared" ref="CJ21:CL21" si="8">SUM(CJ18:CJ20)</f>
        <v>3</v>
      </c>
      <c r="CK21" s="89">
        <f t="shared" si="8"/>
        <v>2</v>
      </c>
      <c r="CL21" s="89">
        <f t="shared" si="8"/>
        <v>5</v>
      </c>
      <c r="CM21" s="39">
        <f>SUBTOTAL(9,CM18:CM20)</f>
        <v>11</v>
      </c>
      <c r="CN21" s="705"/>
      <c r="CO21" s="705"/>
      <c r="CP21" s="705"/>
      <c r="CQ21" s="33" t="s">
        <v>528</v>
      </c>
      <c r="CR21" s="34">
        <v>1</v>
      </c>
      <c r="CS21" s="35">
        <f>CR21/CR22</f>
        <v>9.0909090909090912E-2</v>
      </c>
      <c r="CT21" s="36"/>
      <c r="CU21" s="36"/>
      <c r="CV21" s="36"/>
      <c r="CW21" s="36">
        <v>1</v>
      </c>
      <c r="CX21" s="37">
        <f>CR21</f>
        <v>1</v>
      </c>
      <c r="CY21" s="705"/>
      <c r="DA21"/>
      <c r="DB21"/>
    </row>
    <row r="22" spans="1:106" ht="15" customHeight="1">
      <c r="A22" s="973"/>
      <c r="B22" s="684">
        <v>20</v>
      </c>
      <c r="C22" s="448">
        <v>1951</v>
      </c>
      <c r="D22" s="127">
        <v>30240807</v>
      </c>
      <c r="E22" s="127" t="s">
        <v>495</v>
      </c>
      <c r="F22" s="127" t="s">
        <v>496</v>
      </c>
      <c r="G22" s="127" t="s">
        <v>497</v>
      </c>
      <c r="H22" s="127" t="s">
        <v>516</v>
      </c>
      <c r="I22" s="128">
        <v>45276.711805555555</v>
      </c>
      <c r="J22" s="127" t="s">
        <v>498</v>
      </c>
      <c r="K22" s="95" t="s">
        <v>5</v>
      </c>
      <c r="L22" s="685">
        <v>45276</v>
      </c>
      <c r="M22" s="686">
        <v>0.70486111111111116</v>
      </c>
      <c r="N22" s="296" t="s">
        <v>498</v>
      </c>
      <c r="O22" s="685">
        <v>45276</v>
      </c>
      <c r="P22" s="686">
        <v>0.71180555555555547</v>
      </c>
      <c r="Q22" s="685">
        <v>45276</v>
      </c>
      <c r="R22" s="686">
        <v>0.80138888888888893</v>
      </c>
      <c r="S22" s="296" t="s">
        <v>498</v>
      </c>
      <c r="T22" s="294">
        <v>45276</v>
      </c>
      <c r="U22" s="775">
        <v>0.86597222222222225</v>
      </c>
      <c r="V22" s="296" t="s">
        <v>498</v>
      </c>
      <c r="W22" s="688">
        <f t="shared" si="0"/>
        <v>0.15416666666715173</v>
      </c>
      <c r="X22" s="689">
        <v>45277</v>
      </c>
      <c r="Y22" s="690">
        <v>0.66249999999999998</v>
      </c>
      <c r="Z22" s="296" t="s">
        <v>498</v>
      </c>
      <c r="AA22" s="691">
        <f t="shared" si="1"/>
        <v>0.79652777777664596</v>
      </c>
      <c r="AB22" s="689"/>
      <c r="AC22" s="690"/>
      <c r="AD22" s="296"/>
      <c r="AE22" s="691">
        <f t="shared" si="2"/>
        <v>-45277.662499999999</v>
      </c>
      <c r="AF22" s="294"/>
      <c r="AG22" s="296"/>
      <c r="AH22" s="296"/>
      <c r="AI22" s="687"/>
      <c r="AJ22" s="691">
        <f t="shared" si="3"/>
        <v>-45276.865972222222</v>
      </c>
      <c r="AK22" s="941"/>
      <c r="AL22" s="775"/>
      <c r="AM22" s="296"/>
      <c r="AN22" s="691">
        <f t="shared" si="4"/>
        <v>-45276.865972222222</v>
      </c>
      <c r="AO22" s="696">
        <v>45277</v>
      </c>
      <c r="AP22" s="697">
        <v>0.87708333333333333</v>
      </c>
      <c r="AQ22" s="940">
        <f t="shared" si="5"/>
        <v>1.0111111111109494</v>
      </c>
      <c r="AR22" s="294">
        <v>45278</v>
      </c>
      <c r="AS22" s="775">
        <v>0.42430555555555555</v>
      </c>
      <c r="AT22" s="296" t="s">
        <v>498</v>
      </c>
      <c r="AU22" s="14">
        <f t="shared" si="6"/>
        <v>1.5583333333343035</v>
      </c>
      <c r="AV22" s="701"/>
      <c r="AW22" s="701" t="s">
        <v>2194</v>
      </c>
      <c r="AX22" s="701" t="s">
        <v>9</v>
      </c>
      <c r="AY22" s="701" t="s">
        <v>11</v>
      </c>
      <c r="AZ22" s="701" t="s">
        <v>31</v>
      </c>
      <c r="BA22" s="897" t="s">
        <v>70</v>
      </c>
      <c r="BB22" s="898" t="s">
        <v>2085</v>
      </c>
      <c r="BC22" s="900" t="s">
        <v>2086</v>
      </c>
      <c r="BD22" s="19"/>
      <c r="BE22" s="703" t="s">
        <v>89</v>
      </c>
      <c r="BF22" s="703"/>
      <c r="BJ22" s="42" t="s">
        <v>445</v>
      </c>
      <c r="BK22" s="32">
        <v>9</v>
      </c>
      <c r="BL22" s="43">
        <f>BK22/63</f>
        <v>0.14285714285714285</v>
      </c>
      <c r="BM22" s="44"/>
      <c r="BN22" s="45"/>
      <c r="BO22" s="45"/>
      <c r="BP22" s="45"/>
      <c r="BQ22" s="45"/>
      <c r="BR22" s="705"/>
      <c r="BS22" s="705"/>
      <c r="BT22" s="705"/>
      <c r="BU22" s="448">
        <v>1980</v>
      </c>
      <c r="BV22" s="127">
        <v>30296356</v>
      </c>
      <c r="BW22" s="127" t="s">
        <v>505</v>
      </c>
      <c r="BX22" s="127" t="s">
        <v>496</v>
      </c>
      <c r="BY22" s="127" t="s">
        <v>513</v>
      </c>
      <c r="BZ22" s="127" t="s">
        <v>1071</v>
      </c>
      <c r="CA22" s="128">
        <v>45281.566666666666</v>
      </c>
      <c r="CB22" s="127" t="s">
        <v>2050</v>
      </c>
      <c r="CC22" s="95" t="s">
        <v>0</v>
      </c>
      <c r="CD22" s="705"/>
      <c r="CE22" s="705"/>
      <c r="CN22" s="705"/>
      <c r="CO22" s="705"/>
      <c r="CP22" s="705"/>
      <c r="CQ22" s="38" t="s">
        <v>444</v>
      </c>
      <c r="CR22" s="39">
        <f>SUBTOTAL(9,CR19:CR21)</f>
        <v>11</v>
      </c>
      <c r="CS22" s="40">
        <f>SUBTOTAL(9,CS19:CS21)</f>
        <v>1</v>
      </c>
      <c r="CT22" s="89">
        <f>SUM(CT19:CT21)</f>
        <v>4</v>
      </c>
      <c r="CU22" s="89">
        <f t="shared" ref="CU22:CW22" si="9">SUM(CU19:CU21)</f>
        <v>0</v>
      </c>
      <c r="CV22" s="89">
        <f t="shared" si="9"/>
        <v>1</v>
      </c>
      <c r="CW22" s="89">
        <f t="shared" si="9"/>
        <v>6</v>
      </c>
      <c r="CX22" s="39">
        <f>SUBTOTAL(9,CX19:CX21)</f>
        <v>11</v>
      </c>
      <c r="CY22" s="705"/>
      <c r="DA22"/>
      <c r="DB22"/>
    </row>
    <row r="23" spans="1:106" ht="17.25" customHeight="1">
      <c r="A23" s="973"/>
      <c r="B23" s="708">
        <v>21</v>
      </c>
      <c r="C23" s="444">
        <v>1952</v>
      </c>
      <c r="D23" s="127">
        <v>30302844</v>
      </c>
      <c r="E23" s="127" t="s">
        <v>495</v>
      </c>
      <c r="F23" s="127" t="s">
        <v>502</v>
      </c>
      <c r="G23" s="127" t="s">
        <v>507</v>
      </c>
      <c r="H23" s="127" t="s">
        <v>662</v>
      </c>
      <c r="I23" s="128">
        <v>45277.430555555555</v>
      </c>
      <c r="J23" s="127" t="s">
        <v>498</v>
      </c>
      <c r="K23" s="95" t="s">
        <v>0</v>
      </c>
      <c r="L23" s="685">
        <v>45277</v>
      </c>
      <c r="M23" s="686">
        <v>0.43055555555555558</v>
      </c>
      <c r="N23" s="296" t="s">
        <v>498</v>
      </c>
      <c r="O23" s="685">
        <v>45277</v>
      </c>
      <c r="P23" s="686">
        <v>0.43055555555555558</v>
      </c>
      <c r="Q23" s="685">
        <v>45277</v>
      </c>
      <c r="R23" s="686">
        <v>0.53263888888888888</v>
      </c>
      <c r="S23" s="296" t="s">
        <v>498</v>
      </c>
      <c r="T23" s="294">
        <v>45277</v>
      </c>
      <c r="U23" s="775">
        <v>0.57222222222222219</v>
      </c>
      <c r="V23" s="296" t="s">
        <v>498</v>
      </c>
      <c r="W23" s="688">
        <f t="shared" si="0"/>
        <v>0.14166666667006211</v>
      </c>
      <c r="X23" s="689">
        <v>45279</v>
      </c>
      <c r="Y23" s="690">
        <v>0.78263888888888899</v>
      </c>
      <c r="Z23" s="296" t="s">
        <v>498</v>
      </c>
      <c r="AA23" s="691">
        <f t="shared" si="1"/>
        <v>2.210416666661331</v>
      </c>
      <c r="AB23" s="689"/>
      <c r="AC23" s="690"/>
      <c r="AD23" s="296"/>
      <c r="AE23" s="691">
        <f t="shared" si="2"/>
        <v>-45279.782638888886</v>
      </c>
      <c r="AF23" s="294"/>
      <c r="AG23" s="296"/>
      <c r="AH23" s="296"/>
      <c r="AI23" s="687"/>
      <c r="AJ23" s="691">
        <f t="shared" si="3"/>
        <v>-45277.572222222225</v>
      </c>
      <c r="AK23" s="941"/>
      <c r="AL23" s="775"/>
      <c r="AM23" s="296"/>
      <c r="AN23" s="691">
        <f t="shared" si="4"/>
        <v>-45277.572222222225</v>
      </c>
      <c r="AO23" s="696">
        <v>45279</v>
      </c>
      <c r="AP23" s="697">
        <v>0.82777777777777783</v>
      </c>
      <c r="AQ23" s="940">
        <f t="shared" si="5"/>
        <v>2.2555555555518367</v>
      </c>
      <c r="AR23" s="294">
        <v>45277</v>
      </c>
      <c r="AS23" s="775">
        <v>0.59097222222222223</v>
      </c>
      <c r="AT23" s="296" t="s">
        <v>498</v>
      </c>
      <c r="AU23" s="14">
        <f t="shared" si="6"/>
        <v>1.8749999995634425E-2</v>
      </c>
      <c r="AV23" s="701"/>
      <c r="AW23" s="701"/>
      <c r="AX23" s="701" t="s">
        <v>27</v>
      </c>
      <c r="AY23" s="701" t="s">
        <v>29</v>
      </c>
      <c r="AZ23" s="896" t="s">
        <v>1926</v>
      </c>
      <c r="BA23" s="897" t="s">
        <v>274</v>
      </c>
      <c r="BB23" s="898" t="s">
        <v>2087</v>
      </c>
      <c r="BC23" s="900" t="s">
        <v>2088</v>
      </c>
      <c r="BD23" s="19"/>
      <c r="BE23" s="703" t="s">
        <v>89</v>
      </c>
      <c r="BF23" s="703"/>
      <c r="BJ23" s="46"/>
      <c r="BK23" s="46"/>
      <c r="BL23" s="46"/>
      <c r="BM23" s="46"/>
      <c r="BN23" s="45"/>
      <c r="BO23" s="45"/>
      <c r="BP23" s="45"/>
      <c r="BQ23" s="45"/>
      <c r="BR23" s="705"/>
      <c r="BS23" s="705"/>
      <c r="BT23" s="705"/>
      <c r="BU23" s="444">
        <v>1981</v>
      </c>
      <c r="BV23" s="127">
        <v>302002182</v>
      </c>
      <c r="BW23" s="127" t="s">
        <v>505</v>
      </c>
      <c r="BX23" s="127" t="s">
        <v>496</v>
      </c>
      <c r="BY23" s="127" t="s">
        <v>507</v>
      </c>
      <c r="BZ23" s="127" t="s">
        <v>483</v>
      </c>
      <c r="CA23" s="128">
        <v>45281.599305555559</v>
      </c>
      <c r="CB23" s="127" t="s">
        <v>498</v>
      </c>
      <c r="CC23" s="95" t="s">
        <v>17</v>
      </c>
      <c r="CD23" s="705"/>
      <c r="CE23" s="705"/>
      <c r="CK23"/>
      <c r="CL23"/>
      <c r="CM23"/>
      <c r="CN23" s="705"/>
      <c r="CO23" s="705"/>
      <c r="CP23" s="705"/>
      <c r="CY23" s="705"/>
      <c r="DA23"/>
      <c r="DB23"/>
    </row>
    <row r="24" spans="1:106" ht="15" customHeight="1">
      <c r="A24" s="973"/>
      <c r="B24" s="684">
        <v>22</v>
      </c>
      <c r="C24" s="448">
        <v>1952</v>
      </c>
      <c r="D24" s="127">
        <v>30302844</v>
      </c>
      <c r="E24" s="127" t="s">
        <v>495</v>
      </c>
      <c r="F24" s="127" t="s">
        <v>506</v>
      </c>
      <c r="G24" s="127" t="s">
        <v>507</v>
      </c>
      <c r="H24" s="127" t="s">
        <v>508</v>
      </c>
      <c r="I24" s="128">
        <v>45277.475694444445</v>
      </c>
      <c r="J24" s="127" t="s">
        <v>498</v>
      </c>
      <c r="K24" s="95" t="s">
        <v>17</v>
      </c>
      <c r="L24" s="685">
        <v>45277</v>
      </c>
      <c r="M24" s="686">
        <v>0.43055555555555558</v>
      </c>
      <c r="N24" s="296" t="s">
        <v>498</v>
      </c>
      <c r="O24" s="685">
        <v>45277</v>
      </c>
      <c r="P24" s="686">
        <v>0.47569444444444442</v>
      </c>
      <c r="Q24" s="685">
        <v>45277</v>
      </c>
      <c r="R24" s="686">
        <v>0.53263888888888888</v>
      </c>
      <c r="S24" s="296" t="s">
        <v>498</v>
      </c>
      <c r="T24" s="294">
        <v>45277</v>
      </c>
      <c r="U24" s="775">
        <v>0.57430555555555551</v>
      </c>
      <c r="V24" s="296" t="s">
        <v>498</v>
      </c>
      <c r="W24" s="688">
        <f t="shared" si="0"/>
        <v>9.8611111112404615E-2</v>
      </c>
      <c r="X24" s="689"/>
      <c r="Y24" s="690"/>
      <c r="Z24" s="296"/>
      <c r="AA24" s="691">
        <f t="shared" si="1"/>
        <v>-45277.574305555558</v>
      </c>
      <c r="AB24" s="689"/>
      <c r="AC24" s="690"/>
      <c r="AD24" s="296"/>
      <c r="AE24" s="691">
        <f t="shared" si="2"/>
        <v>0</v>
      </c>
      <c r="AF24" s="294"/>
      <c r="AG24" s="296"/>
      <c r="AH24" s="296"/>
      <c r="AI24" s="687"/>
      <c r="AJ24" s="691">
        <f t="shared" si="3"/>
        <v>-45277.574305555558</v>
      </c>
      <c r="AK24" s="941"/>
      <c r="AL24" s="775"/>
      <c r="AM24" s="296"/>
      <c r="AN24" s="691">
        <f t="shared" si="4"/>
        <v>-45277.574305555558</v>
      </c>
      <c r="AO24" s="696">
        <v>45277</v>
      </c>
      <c r="AP24" s="697">
        <v>0.59097222222222223</v>
      </c>
      <c r="AQ24" s="940">
        <f t="shared" si="5"/>
        <v>1.6666666662786156E-2</v>
      </c>
      <c r="AR24" s="294">
        <v>45281</v>
      </c>
      <c r="AS24" s="775">
        <v>0.68055555555555547</v>
      </c>
      <c r="AT24" s="296" t="s">
        <v>498</v>
      </c>
      <c r="AU24" s="14">
        <f t="shared" si="6"/>
        <v>4.1062499999970896</v>
      </c>
      <c r="AV24" s="701"/>
      <c r="AW24" s="701"/>
      <c r="AX24" s="701" t="s">
        <v>27</v>
      </c>
      <c r="AY24" s="701" t="s">
        <v>29</v>
      </c>
      <c r="AZ24" s="896" t="s">
        <v>1926</v>
      </c>
      <c r="BA24" s="897" t="s">
        <v>274</v>
      </c>
      <c r="BB24" s="898" t="s">
        <v>2089</v>
      </c>
      <c r="BC24" s="900" t="s">
        <v>2090</v>
      </c>
      <c r="BD24" s="19"/>
      <c r="BE24" s="703" t="s">
        <v>89</v>
      </c>
      <c r="BF24" s="703"/>
      <c r="BJ24" s="47" t="s">
        <v>0</v>
      </c>
      <c r="BK24" s="29" t="s">
        <v>5</v>
      </c>
      <c r="BL24" s="30" t="s">
        <v>8</v>
      </c>
      <c r="BM24" s="31" t="s">
        <v>443</v>
      </c>
      <c r="BN24" s="45"/>
      <c r="BO24" s="45"/>
      <c r="BP24" s="45"/>
      <c r="BQ24" s="45"/>
      <c r="BR24" s="705"/>
      <c r="BS24" s="705"/>
      <c r="BT24" s="705"/>
      <c r="BU24" s="448">
        <v>1982</v>
      </c>
      <c r="BV24" s="127">
        <v>30306273</v>
      </c>
      <c r="BW24" s="127" t="s">
        <v>505</v>
      </c>
      <c r="BX24" s="127" t="s">
        <v>496</v>
      </c>
      <c r="BY24" s="127" t="s">
        <v>497</v>
      </c>
      <c r="BZ24" s="127" t="s">
        <v>471</v>
      </c>
      <c r="CA24" s="128">
        <v>45281.838194444441</v>
      </c>
      <c r="CB24" s="127" t="s">
        <v>498</v>
      </c>
      <c r="CC24" s="95" t="s">
        <v>0</v>
      </c>
      <c r="CD24" s="705"/>
      <c r="CE24" s="705"/>
      <c r="CF24" s="42" t="s">
        <v>89</v>
      </c>
      <c r="CG24" s="32">
        <v>11</v>
      </c>
      <c r="CH24" s="43">
        <f>CG24/63</f>
        <v>0.17460317460317459</v>
      </c>
      <c r="CI24" s="44"/>
      <c r="CJ24" s="45"/>
      <c r="CK24"/>
      <c r="CL24"/>
      <c r="CM24"/>
      <c r="CN24" s="705"/>
      <c r="CO24" s="705"/>
      <c r="CP24" s="705"/>
      <c r="CY24" s="251"/>
      <c r="DA24"/>
      <c r="DB24"/>
    </row>
    <row r="25" spans="1:106" ht="15" customHeight="1">
      <c r="A25" s="973"/>
      <c r="B25" s="708">
        <v>23</v>
      </c>
      <c r="C25" s="444">
        <v>1953</v>
      </c>
      <c r="D25" s="127">
        <v>30256387</v>
      </c>
      <c r="E25" s="127" t="s">
        <v>495</v>
      </c>
      <c r="F25" s="127" t="s">
        <v>496</v>
      </c>
      <c r="G25" s="127" t="s">
        <v>497</v>
      </c>
      <c r="H25" s="127" t="s">
        <v>465</v>
      </c>
      <c r="I25" s="128">
        <v>45277.563194444447</v>
      </c>
      <c r="J25" s="127" t="s">
        <v>498</v>
      </c>
      <c r="K25" s="95" t="s">
        <v>17</v>
      </c>
      <c r="L25" s="685">
        <v>45277</v>
      </c>
      <c r="M25" s="686">
        <v>0.55902777777777779</v>
      </c>
      <c r="N25" s="296" t="s">
        <v>498</v>
      </c>
      <c r="O25" s="685">
        <v>45277</v>
      </c>
      <c r="P25" s="686">
        <v>0.56319444444444444</v>
      </c>
      <c r="Q25" s="685">
        <v>45277</v>
      </c>
      <c r="R25" s="686">
        <v>0.56458333333333333</v>
      </c>
      <c r="S25" s="296" t="s">
        <v>498</v>
      </c>
      <c r="T25" s="294">
        <v>45277</v>
      </c>
      <c r="U25" s="775">
        <v>0.56527777777777777</v>
      </c>
      <c r="V25" s="296" t="s">
        <v>498</v>
      </c>
      <c r="W25" s="688">
        <f t="shared" si="0"/>
        <v>2.0833333328482695E-3</v>
      </c>
      <c r="X25" s="689">
        <v>45279</v>
      </c>
      <c r="Y25" s="690">
        <v>0.61458333333333337</v>
      </c>
      <c r="Z25" s="296" t="s">
        <v>498</v>
      </c>
      <c r="AA25" s="691">
        <f t="shared" si="1"/>
        <v>2.0493055555562023</v>
      </c>
      <c r="AB25" s="689"/>
      <c r="AC25" s="690"/>
      <c r="AD25" s="296"/>
      <c r="AE25" s="691">
        <f t="shared" si="2"/>
        <v>-45279.614583333336</v>
      </c>
      <c r="AF25" s="294"/>
      <c r="AG25" s="296"/>
      <c r="AH25" s="296"/>
      <c r="AI25" s="687"/>
      <c r="AJ25" s="691">
        <f t="shared" si="3"/>
        <v>-45277.56527777778</v>
      </c>
      <c r="AK25" s="941"/>
      <c r="AL25" s="775"/>
      <c r="AM25" s="296"/>
      <c r="AN25" s="691">
        <f t="shared" si="4"/>
        <v>-45277.56527777778</v>
      </c>
      <c r="AO25" s="696">
        <v>45294</v>
      </c>
      <c r="AP25" s="697">
        <v>0.52847222222222223</v>
      </c>
      <c r="AQ25" s="940">
        <f t="shared" si="5"/>
        <v>16.963194444440887</v>
      </c>
      <c r="AR25" s="294"/>
      <c r="AS25" s="943"/>
      <c r="AT25" s="296"/>
      <c r="AU25" s="14">
        <f t="shared" si="6"/>
        <v>-45277.56527777778</v>
      </c>
      <c r="AV25" s="701"/>
      <c r="AW25" s="701" t="s">
        <v>2180</v>
      </c>
      <c r="AX25" s="701" t="s">
        <v>18</v>
      </c>
      <c r="AY25" s="701" t="s">
        <v>41</v>
      </c>
      <c r="AZ25" s="896" t="s">
        <v>1909</v>
      </c>
      <c r="BA25" s="897" t="s">
        <v>366</v>
      </c>
      <c r="BB25" s="898" t="s">
        <v>2091</v>
      </c>
      <c r="BC25" s="900" t="s">
        <v>2090</v>
      </c>
      <c r="BD25" s="19"/>
      <c r="BE25" s="703" t="s">
        <v>89</v>
      </c>
      <c r="BF25" s="703"/>
      <c r="BJ25" s="48">
        <f>BM19</f>
        <v>1</v>
      </c>
      <c r="BK25" s="41">
        <f>BN19</f>
        <v>2</v>
      </c>
      <c r="BL25" s="41">
        <f>BO19</f>
        <v>0</v>
      </c>
      <c r="BM25" s="41">
        <f>BP19</f>
        <v>1</v>
      </c>
      <c r="BN25" s="45"/>
      <c r="BO25" s="45"/>
      <c r="BP25" s="45"/>
      <c r="BQ25" s="45"/>
      <c r="BR25" s="705"/>
      <c r="BS25" s="705"/>
      <c r="BT25" s="705"/>
      <c r="BU25" s="444">
        <v>1983</v>
      </c>
      <c r="BV25" s="127">
        <v>30306265</v>
      </c>
      <c r="BW25" s="127" t="s">
        <v>505</v>
      </c>
      <c r="BX25" s="127" t="s">
        <v>496</v>
      </c>
      <c r="BY25" s="127" t="s">
        <v>497</v>
      </c>
      <c r="BZ25" s="127" t="s">
        <v>471</v>
      </c>
      <c r="CA25" s="128">
        <v>45281.839583333334</v>
      </c>
      <c r="CB25" s="127" t="s">
        <v>498</v>
      </c>
      <c r="CC25" s="95" t="s">
        <v>5</v>
      </c>
      <c r="CD25" s="705"/>
      <c r="CE25" s="705"/>
      <c r="CF25" s="46"/>
      <c r="CG25" s="46"/>
      <c r="CH25" s="46"/>
      <c r="CI25" s="46"/>
      <c r="CJ25" s="45"/>
      <c r="CK25"/>
      <c r="CL25"/>
      <c r="CM25"/>
      <c r="CN25" s="251"/>
      <c r="CO25" s="705"/>
      <c r="CP25" s="705"/>
      <c r="CY25" s="251"/>
      <c r="DA25"/>
      <c r="DB25"/>
    </row>
    <row r="26" spans="1:106" ht="15" customHeight="1">
      <c r="A26" s="973"/>
      <c r="B26" s="684">
        <v>24</v>
      </c>
      <c r="C26" s="444">
        <v>1954</v>
      </c>
      <c r="D26" s="127">
        <v>30301121</v>
      </c>
      <c r="E26" s="127" t="s">
        <v>501</v>
      </c>
      <c r="F26" s="127" t="s">
        <v>506</v>
      </c>
      <c r="G26" s="127" t="s">
        <v>497</v>
      </c>
      <c r="H26" s="127" t="s">
        <v>533</v>
      </c>
      <c r="I26" s="128">
        <v>45277.638888888891</v>
      </c>
      <c r="J26" s="127" t="s">
        <v>498</v>
      </c>
      <c r="K26" s="95" t="s">
        <v>17</v>
      </c>
      <c r="L26" s="685">
        <v>45277</v>
      </c>
      <c r="M26" s="686">
        <v>0.63194444444444442</v>
      </c>
      <c r="N26" s="296" t="s">
        <v>498</v>
      </c>
      <c r="O26" s="685">
        <v>45277</v>
      </c>
      <c r="P26" s="686">
        <v>0.63888888888888895</v>
      </c>
      <c r="Q26" s="685">
        <v>45277</v>
      </c>
      <c r="R26" s="686">
        <v>0.68958333333333333</v>
      </c>
      <c r="S26" s="296" t="s">
        <v>498</v>
      </c>
      <c r="T26" s="294">
        <v>45277</v>
      </c>
      <c r="U26" s="775">
        <v>0.86319444444444438</v>
      </c>
      <c r="V26" s="296" t="s">
        <v>498</v>
      </c>
      <c r="W26" s="688">
        <f t="shared" si="0"/>
        <v>0.22430555555183673</v>
      </c>
      <c r="X26" s="689">
        <v>45279</v>
      </c>
      <c r="Y26" s="690">
        <v>0.69305555555555554</v>
      </c>
      <c r="Z26" s="296" t="s">
        <v>498</v>
      </c>
      <c r="AA26" s="691">
        <f t="shared" si="1"/>
        <v>1.8298611111167702</v>
      </c>
      <c r="AB26" s="689"/>
      <c r="AC26" s="690"/>
      <c r="AD26" s="296"/>
      <c r="AE26" s="691">
        <f t="shared" si="2"/>
        <v>-45279.693055555559</v>
      </c>
      <c r="AF26" s="294"/>
      <c r="AG26" s="296"/>
      <c r="AH26" s="296"/>
      <c r="AI26" s="687"/>
      <c r="AJ26" s="691">
        <f t="shared" si="3"/>
        <v>-45277.863194444442</v>
      </c>
      <c r="AK26" s="941"/>
      <c r="AL26" s="775"/>
      <c r="AM26" s="296"/>
      <c r="AN26" s="691">
        <f t="shared" si="4"/>
        <v>-45277.863194444442</v>
      </c>
      <c r="AO26" s="751"/>
      <c r="AP26" s="697"/>
      <c r="AQ26" s="940">
        <f t="shared" si="5"/>
        <v>-45277.863194444442</v>
      </c>
      <c r="AR26" s="294"/>
      <c r="AS26" s="943"/>
      <c r="AT26" s="296"/>
      <c r="AU26" s="14">
        <f t="shared" si="6"/>
        <v>-45277.863194444442</v>
      </c>
      <c r="AV26" s="701"/>
      <c r="AW26" s="701" t="s">
        <v>2195</v>
      </c>
      <c r="AX26" s="701" t="s">
        <v>27</v>
      </c>
      <c r="AY26" s="701" t="s">
        <v>29</v>
      </c>
      <c r="AZ26" s="896" t="s">
        <v>1926</v>
      </c>
      <c r="BA26" s="897" t="s">
        <v>274</v>
      </c>
      <c r="BB26" s="898" t="s">
        <v>2092</v>
      </c>
      <c r="BC26" s="900" t="s">
        <v>2093</v>
      </c>
      <c r="BD26" s="19"/>
      <c r="BE26" s="703" t="s">
        <v>89</v>
      </c>
      <c r="BF26" s="703"/>
      <c r="BJ26" s="49">
        <f>BJ25/BK22</f>
        <v>0.1111111111111111</v>
      </c>
      <c r="BK26" s="49">
        <f>BK25/BK22</f>
        <v>0.22222222222222221</v>
      </c>
      <c r="BL26" s="49">
        <f>BL25/BK22</f>
        <v>0</v>
      </c>
      <c r="BM26" s="49">
        <f>BM25/BK22</f>
        <v>0.1111111111111111</v>
      </c>
      <c r="BN26" s="45"/>
      <c r="BO26" s="45"/>
      <c r="BP26" s="45"/>
      <c r="BQ26" s="45"/>
      <c r="BR26" s="705"/>
      <c r="BS26" s="705"/>
      <c r="BT26" s="705"/>
      <c r="BU26" s="444">
        <v>1985</v>
      </c>
      <c r="BV26" s="127">
        <v>30305918</v>
      </c>
      <c r="BW26" s="127" t="s">
        <v>505</v>
      </c>
      <c r="BX26" s="127" t="s">
        <v>506</v>
      </c>
      <c r="BY26" s="127" t="s">
        <v>507</v>
      </c>
      <c r="BZ26" s="127" t="s">
        <v>508</v>
      </c>
      <c r="CA26" s="128">
        <v>45283.374305555553</v>
      </c>
      <c r="CB26" s="127" t="s">
        <v>2050</v>
      </c>
      <c r="CC26" s="95" t="s">
        <v>5</v>
      </c>
      <c r="CD26" s="705"/>
      <c r="CE26" s="705"/>
      <c r="CF26" s="47" t="s">
        <v>0</v>
      </c>
      <c r="CG26" s="29" t="s">
        <v>5</v>
      </c>
      <c r="CH26" s="30" t="s">
        <v>8</v>
      </c>
      <c r="CI26" s="31" t="s">
        <v>443</v>
      </c>
      <c r="CJ26" s="45"/>
      <c r="CK26"/>
      <c r="CL26"/>
      <c r="CM26"/>
      <c r="CN26" s="251"/>
      <c r="CO26" s="705"/>
      <c r="CP26" s="705"/>
      <c r="CQ26" s="42" t="s">
        <v>447</v>
      </c>
      <c r="CR26" s="32">
        <v>11</v>
      </c>
      <c r="CS26" s="43">
        <f>CR26/63</f>
        <v>0.17460317460317459</v>
      </c>
      <c r="CT26" s="44"/>
      <c r="CU26" s="45"/>
      <c r="CV26" s="45"/>
      <c r="CW26" s="45"/>
      <c r="CX26" s="45"/>
      <c r="CY26" s="251"/>
    </row>
    <row r="27" spans="1:106" ht="15" customHeight="1">
      <c r="A27" s="973"/>
      <c r="B27" s="684">
        <v>25</v>
      </c>
      <c r="C27" s="448">
        <v>1956</v>
      </c>
      <c r="D27" s="127">
        <v>30302844</v>
      </c>
      <c r="E27" s="127" t="s">
        <v>495</v>
      </c>
      <c r="F27" s="127" t="s">
        <v>496</v>
      </c>
      <c r="G27" s="127" t="s">
        <v>497</v>
      </c>
      <c r="H27" s="127" t="s">
        <v>2061</v>
      </c>
      <c r="I27" s="128">
        <v>45277.651388888888</v>
      </c>
      <c r="J27" s="127" t="s">
        <v>498</v>
      </c>
      <c r="K27" s="95" t="s">
        <v>5</v>
      </c>
      <c r="L27" s="685">
        <v>45277</v>
      </c>
      <c r="M27" s="686">
        <v>0.65138888888888891</v>
      </c>
      <c r="N27" s="296" t="s">
        <v>498</v>
      </c>
      <c r="O27" s="685">
        <v>45277</v>
      </c>
      <c r="P27" s="686">
        <v>0.65138888888888891</v>
      </c>
      <c r="Q27" s="685"/>
      <c r="R27" s="686"/>
      <c r="S27" s="296"/>
      <c r="T27" s="294">
        <v>45277</v>
      </c>
      <c r="U27" s="775">
        <v>0.65902777777777777</v>
      </c>
      <c r="V27" s="296" t="s">
        <v>498</v>
      </c>
      <c r="W27" s="688">
        <f t="shared" si="0"/>
        <v>7.6388888919609599E-3</v>
      </c>
      <c r="X27" s="689"/>
      <c r="Y27" s="690"/>
      <c r="Z27" s="296"/>
      <c r="AA27" s="691">
        <f t="shared" si="1"/>
        <v>-45277.65902777778</v>
      </c>
      <c r="AB27" s="689"/>
      <c r="AC27" s="690"/>
      <c r="AD27" s="296"/>
      <c r="AE27" s="691">
        <f t="shared" si="2"/>
        <v>0</v>
      </c>
      <c r="AF27" s="294"/>
      <c r="AG27" s="296"/>
      <c r="AH27" s="296"/>
      <c r="AI27" s="687"/>
      <c r="AJ27" s="691">
        <f t="shared" si="3"/>
        <v>-45277.65902777778</v>
      </c>
      <c r="AK27" s="941"/>
      <c r="AL27" s="775"/>
      <c r="AM27" s="296"/>
      <c r="AN27" s="691">
        <f t="shared" si="4"/>
        <v>-45277.65902777778</v>
      </c>
      <c r="AO27" s="696">
        <v>45279</v>
      </c>
      <c r="AP27" s="697">
        <v>0.41944444444444445</v>
      </c>
      <c r="AQ27" s="940">
        <f t="shared" si="5"/>
        <v>1.7604166666642413</v>
      </c>
      <c r="AR27" s="294">
        <v>45279</v>
      </c>
      <c r="AS27" s="775">
        <v>0.62777777777777777</v>
      </c>
      <c r="AT27" s="296" t="s">
        <v>498</v>
      </c>
      <c r="AU27" s="14">
        <f t="shared" si="6"/>
        <v>1.96875</v>
      </c>
      <c r="AV27" s="701"/>
      <c r="AW27" s="701"/>
      <c r="AX27" s="701" t="s">
        <v>9</v>
      </c>
      <c r="AY27" s="701" t="s">
        <v>11</v>
      </c>
      <c r="AZ27" s="701" t="s">
        <v>31</v>
      </c>
      <c r="BA27" s="897" t="s">
        <v>70</v>
      </c>
      <c r="BB27" s="898" t="s">
        <v>2094</v>
      </c>
      <c r="BC27" s="900" t="s">
        <v>2095</v>
      </c>
      <c r="BD27" s="19"/>
      <c r="BE27" s="703" t="s">
        <v>89</v>
      </c>
      <c r="BF27" s="703"/>
      <c r="BI27" s="710"/>
      <c r="BJ27" s="44"/>
      <c r="BK27" s="44"/>
      <c r="BL27" s="44"/>
      <c r="BM27" s="44"/>
      <c r="BN27" s="50"/>
      <c r="BO27" s="45"/>
      <c r="BP27" s="45"/>
      <c r="BQ27" s="45"/>
      <c r="BR27" s="705"/>
      <c r="BS27" s="705"/>
      <c r="BT27" s="705"/>
      <c r="BU27" s="444">
        <v>1992</v>
      </c>
      <c r="BV27" s="127">
        <v>30292267</v>
      </c>
      <c r="BW27" s="127" t="s">
        <v>505</v>
      </c>
      <c r="BX27" s="127" t="s">
        <v>502</v>
      </c>
      <c r="BY27" s="127" t="s">
        <v>507</v>
      </c>
      <c r="BZ27" s="127" t="s">
        <v>484</v>
      </c>
      <c r="CA27" s="128">
        <v>45284.580555555556</v>
      </c>
      <c r="CB27" s="127" t="s">
        <v>498</v>
      </c>
      <c r="CC27" s="95" t="s">
        <v>17</v>
      </c>
      <c r="CD27" s="705"/>
      <c r="CE27" s="705"/>
      <c r="CF27" s="48">
        <f>CI21</f>
        <v>1</v>
      </c>
      <c r="CG27" s="41">
        <f>CJ21</f>
        <v>3</v>
      </c>
      <c r="CH27" s="41">
        <f>CK21</f>
        <v>2</v>
      </c>
      <c r="CI27" s="41">
        <f>CL21</f>
        <v>5</v>
      </c>
      <c r="CJ27" s="45"/>
      <c r="CK27"/>
      <c r="CL27"/>
      <c r="CM27"/>
      <c r="CN27" s="705"/>
      <c r="CO27" s="705"/>
      <c r="CP27" s="705"/>
      <c r="CQ27" s="46"/>
      <c r="CR27" s="46"/>
      <c r="CS27" s="46"/>
      <c r="CT27" s="46"/>
      <c r="CU27" s="45"/>
      <c r="CV27" s="45"/>
      <c r="CW27" s="45"/>
      <c r="CX27" s="45"/>
      <c r="CY27" s="705"/>
    </row>
    <row r="28" spans="1:106" ht="15" customHeight="1">
      <c r="A28" s="973"/>
      <c r="B28" s="684">
        <v>26</v>
      </c>
      <c r="C28" s="448">
        <v>1962</v>
      </c>
      <c r="D28" s="127">
        <v>1447406</v>
      </c>
      <c r="E28" s="127" t="s">
        <v>505</v>
      </c>
      <c r="F28" s="127" t="s">
        <v>496</v>
      </c>
      <c r="G28" s="127" t="s">
        <v>507</v>
      </c>
      <c r="H28" s="127" t="s">
        <v>486</v>
      </c>
      <c r="I28" s="128">
        <v>45278.689583333333</v>
      </c>
      <c r="J28" s="127" t="s">
        <v>498</v>
      </c>
      <c r="K28" s="95" t="s">
        <v>0</v>
      </c>
      <c r="L28" s="685">
        <v>45278</v>
      </c>
      <c r="M28" s="686">
        <v>0.68958333333333333</v>
      </c>
      <c r="N28" s="296" t="s">
        <v>498</v>
      </c>
      <c r="O28" s="685">
        <v>45278</v>
      </c>
      <c r="P28" s="686">
        <v>0.68958333333333333</v>
      </c>
      <c r="Q28" s="685"/>
      <c r="R28" s="686"/>
      <c r="S28" s="296"/>
      <c r="T28" s="294">
        <v>45278</v>
      </c>
      <c r="U28" s="775">
        <v>0.68958333333333333</v>
      </c>
      <c r="V28" s="296" t="s">
        <v>498</v>
      </c>
      <c r="W28" s="688">
        <f t="shared" si="0"/>
        <v>0</v>
      </c>
      <c r="X28" s="689"/>
      <c r="Y28" s="690"/>
      <c r="Z28" s="296"/>
      <c r="AA28" s="691">
        <f t="shared" si="1"/>
        <v>-45278.689583333333</v>
      </c>
      <c r="AB28" s="689"/>
      <c r="AC28" s="690"/>
      <c r="AD28" s="296"/>
      <c r="AE28" s="691">
        <f t="shared" si="2"/>
        <v>0</v>
      </c>
      <c r="AF28" s="294"/>
      <c r="AG28" s="296"/>
      <c r="AH28" s="296"/>
      <c r="AI28" s="687"/>
      <c r="AJ28" s="691">
        <f t="shared" si="3"/>
        <v>-45278.689583333333</v>
      </c>
      <c r="AK28" s="941"/>
      <c r="AL28" s="775"/>
      <c r="AM28" s="296"/>
      <c r="AN28" s="691">
        <f t="shared" si="4"/>
        <v>-45278.689583333333</v>
      </c>
      <c r="AO28" s="696">
        <v>45278</v>
      </c>
      <c r="AP28" s="697">
        <v>0.74444444444444446</v>
      </c>
      <c r="AQ28" s="940">
        <f t="shared" si="5"/>
        <v>5.486111110803904E-2</v>
      </c>
      <c r="AR28" s="294">
        <v>45278</v>
      </c>
      <c r="AS28" s="775">
        <v>0.74444444444444446</v>
      </c>
      <c r="AT28" s="296" t="s">
        <v>498</v>
      </c>
      <c r="AU28" s="14">
        <f t="shared" si="6"/>
        <v>5.486111110803904E-2</v>
      </c>
      <c r="AV28" s="701"/>
      <c r="AW28" s="701"/>
      <c r="AX28" s="701" t="s">
        <v>27</v>
      </c>
      <c r="AY28" s="701" t="s">
        <v>29</v>
      </c>
      <c r="AZ28" s="896" t="s">
        <v>90</v>
      </c>
      <c r="BA28" s="897" t="s">
        <v>320</v>
      </c>
      <c r="BB28" s="898" t="s">
        <v>2096</v>
      </c>
      <c r="BC28" s="900" t="s">
        <v>2097</v>
      </c>
      <c r="BD28" s="19"/>
      <c r="BE28" s="703" t="s">
        <v>89</v>
      </c>
      <c r="BF28" s="703"/>
      <c r="BJ28" s="51" t="s">
        <v>448</v>
      </c>
      <c r="BK28" s="32"/>
      <c r="BL28" s="43">
        <f>BK28/BK31</f>
        <v>0</v>
      </c>
      <c r="BM28" s="44"/>
      <c r="BN28" s="45"/>
      <c r="BO28" s="45"/>
      <c r="BP28" s="45"/>
      <c r="BQ28" s="45"/>
      <c r="BR28" s="705"/>
      <c r="BS28" s="705"/>
      <c r="BT28" s="705"/>
      <c r="BU28" s="448">
        <v>1993</v>
      </c>
      <c r="BV28" s="127">
        <v>30069420</v>
      </c>
      <c r="BW28" s="127" t="s">
        <v>505</v>
      </c>
      <c r="BX28" s="127" t="s">
        <v>496</v>
      </c>
      <c r="BY28" s="127" t="s">
        <v>513</v>
      </c>
      <c r="BZ28" s="127" t="s">
        <v>1071</v>
      </c>
      <c r="CA28" s="128">
        <v>45284.670138888891</v>
      </c>
      <c r="CB28" s="127" t="s">
        <v>498</v>
      </c>
      <c r="CC28" s="95" t="s">
        <v>0</v>
      </c>
      <c r="CD28" s="705"/>
      <c r="CE28" s="705"/>
      <c r="CF28" s="49">
        <f>CF27/CG24</f>
        <v>9.0909090909090912E-2</v>
      </c>
      <c r="CG28" s="49">
        <f>CG27/CG24</f>
        <v>0.27272727272727271</v>
      </c>
      <c r="CH28" s="49">
        <f>CH27/CG24</f>
        <v>0.18181818181818182</v>
      </c>
      <c r="CI28" s="49">
        <f>CI27/CG24</f>
        <v>0.45454545454545453</v>
      </c>
      <c r="CJ28" s="45"/>
      <c r="CK28"/>
      <c r="CL28"/>
      <c r="CM28"/>
      <c r="CN28" s="705"/>
      <c r="CO28" s="705"/>
      <c r="CP28" s="705"/>
      <c r="CQ28" s="47" t="s">
        <v>0</v>
      </c>
      <c r="CR28" s="29" t="s">
        <v>5</v>
      </c>
      <c r="CS28" s="30" t="s">
        <v>8</v>
      </c>
      <c r="CT28" s="31" t="s">
        <v>443</v>
      </c>
      <c r="CU28" s="45"/>
      <c r="CV28" s="45"/>
      <c r="CW28" s="45"/>
      <c r="CX28" s="45"/>
      <c r="CY28" s="705"/>
      <c r="CZ28" s="710"/>
    </row>
    <row r="29" spans="1:106" ht="15" customHeight="1">
      <c r="A29" s="973"/>
      <c r="B29" s="708">
        <v>27</v>
      </c>
      <c r="C29" s="448">
        <v>1963</v>
      </c>
      <c r="D29" s="127">
        <v>30299704</v>
      </c>
      <c r="E29" s="127" t="s">
        <v>505</v>
      </c>
      <c r="F29" s="127" t="s">
        <v>496</v>
      </c>
      <c r="G29" s="127" t="s">
        <v>507</v>
      </c>
      <c r="H29" s="127" t="s">
        <v>486</v>
      </c>
      <c r="I29" s="128">
        <v>45278.694444444445</v>
      </c>
      <c r="J29" s="127" t="s">
        <v>498</v>
      </c>
      <c r="K29" s="95" t="s">
        <v>0</v>
      </c>
      <c r="L29" s="685">
        <v>45278</v>
      </c>
      <c r="M29" s="686">
        <v>0.69444444444444453</v>
      </c>
      <c r="N29" s="296" t="s">
        <v>498</v>
      </c>
      <c r="O29" s="685">
        <v>45278</v>
      </c>
      <c r="P29" s="686">
        <v>0.69444444444444453</v>
      </c>
      <c r="Q29" s="685"/>
      <c r="R29" s="686"/>
      <c r="S29" s="296"/>
      <c r="T29" s="294">
        <v>45278</v>
      </c>
      <c r="U29" s="775">
        <v>0.7006944444444444</v>
      </c>
      <c r="V29" s="296" t="s">
        <v>498</v>
      </c>
      <c r="W29" s="688">
        <f t="shared" si="0"/>
        <v>6.2499999985448085E-3</v>
      </c>
      <c r="X29" s="689"/>
      <c r="Y29" s="690"/>
      <c r="Z29" s="296"/>
      <c r="AA29" s="691">
        <f t="shared" si="1"/>
        <v>-45278.700694444444</v>
      </c>
      <c r="AB29" s="689"/>
      <c r="AC29" s="690"/>
      <c r="AD29" s="296"/>
      <c r="AE29" s="691">
        <f t="shared" si="2"/>
        <v>0</v>
      </c>
      <c r="AF29" s="294"/>
      <c r="AG29" s="296"/>
      <c r="AH29" s="296"/>
      <c r="AI29" s="687"/>
      <c r="AJ29" s="691">
        <f t="shared" si="3"/>
        <v>-45278.700694444444</v>
      </c>
      <c r="AK29" s="941"/>
      <c r="AL29" s="775"/>
      <c r="AM29" s="296"/>
      <c r="AN29" s="691">
        <f t="shared" si="4"/>
        <v>-45278.700694444444</v>
      </c>
      <c r="AO29" s="696">
        <v>45278</v>
      </c>
      <c r="AP29" s="697">
        <v>0.7104166666666667</v>
      </c>
      <c r="AQ29" s="940">
        <f t="shared" si="5"/>
        <v>9.7222222248092294E-3</v>
      </c>
      <c r="AR29" s="294">
        <v>45278</v>
      </c>
      <c r="AS29" s="775">
        <v>0.74097222222222225</v>
      </c>
      <c r="AT29" s="296" t="s">
        <v>498</v>
      </c>
      <c r="AU29" s="14">
        <f t="shared" si="6"/>
        <v>4.0277777778101154E-2</v>
      </c>
      <c r="AV29" s="701"/>
      <c r="AW29" s="701"/>
      <c r="AX29" s="701" t="s">
        <v>27</v>
      </c>
      <c r="AY29" s="701" t="s">
        <v>29</v>
      </c>
      <c r="AZ29" s="896" t="s">
        <v>90</v>
      </c>
      <c r="BA29" s="897" t="s">
        <v>320</v>
      </c>
      <c r="BB29" s="898" t="s">
        <v>2031</v>
      </c>
      <c r="BC29" s="900" t="s">
        <v>2032</v>
      </c>
      <c r="BD29" s="19"/>
      <c r="BE29" s="703" t="s">
        <v>89</v>
      </c>
      <c r="BF29" s="703"/>
      <c r="BJ29" s="48" t="s">
        <v>449</v>
      </c>
      <c r="BK29" s="41">
        <v>8</v>
      </c>
      <c r="BL29" s="43">
        <f>BK29/BK31</f>
        <v>0.88888888888888884</v>
      </c>
      <c r="BM29" s="52"/>
      <c r="BN29" s="45"/>
      <c r="BO29" s="45"/>
      <c r="BP29" s="45"/>
      <c r="BQ29" s="45"/>
      <c r="BR29" s="705"/>
      <c r="BS29" s="705"/>
      <c r="BT29" s="705"/>
      <c r="BU29" s="444">
        <v>1995</v>
      </c>
      <c r="BV29" s="127">
        <v>30118303</v>
      </c>
      <c r="BW29" s="127" t="s">
        <v>505</v>
      </c>
      <c r="BX29" s="127" t="s">
        <v>496</v>
      </c>
      <c r="BY29" s="127" t="s">
        <v>507</v>
      </c>
      <c r="BZ29" s="127" t="s">
        <v>486</v>
      </c>
      <c r="CA29" s="128">
        <v>45285.527777777781</v>
      </c>
      <c r="CB29" s="127" t="s">
        <v>498</v>
      </c>
      <c r="CC29" s="95" t="s">
        <v>5</v>
      </c>
      <c r="CD29" s="705"/>
      <c r="CE29" s="705"/>
      <c r="CF29" s="44"/>
      <c r="CG29" s="44"/>
      <c r="CH29" s="44"/>
      <c r="CI29" s="44"/>
      <c r="CJ29" s="50"/>
      <c r="CK29"/>
      <c r="CL29"/>
      <c r="CM29"/>
      <c r="CN29" s="705"/>
      <c r="CO29" s="705"/>
      <c r="CP29" s="705"/>
      <c r="CQ29" s="48">
        <f>CT22</f>
        <v>4</v>
      </c>
      <c r="CR29" s="41">
        <f>CU22</f>
        <v>0</v>
      </c>
      <c r="CS29" s="41">
        <f>CV22</f>
        <v>1</v>
      </c>
      <c r="CT29" s="41">
        <f>CW22</f>
        <v>6</v>
      </c>
      <c r="CU29" s="45"/>
      <c r="CV29" s="45"/>
      <c r="CW29" s="45"/>
      <c r="CX29" s="45"/>
      <c r="CY29" s="705"/>
      <c r="DA29"/>
    </row>
    <row r="30" spans="1:106" ht="15" customHeight="1">
      <c r="A30" s="973"/>
      <c r="B30" s="684">
        <v>28</v>
      </c>
      <c r="C30" s="423">
        <v>1964</v>
      </c>
      <c r="D30" s="127">
        <v>30211081</v>
      </c>
      <c r="E30" s="127" t="s">
        <v>501</v>
      </c>
      <c r="F30" s="127" t="s">
        <v>496</v>
      </c>
      <c r="G30" s="127" t="s">
        <v>497</v>
      </c>
      <c r="H30" s="127" t="s">
        <v>667</v>
      </c>
      <c r="I30" s="128">
        <v>45279.425000000003</v>
      </c>
      <c r="J30" s="127" t="s">
        <v>498</v>
      </c>
      <c r="K30" s="95" t="s">
        <v>8</v>
      </c>
      <c r="L30" s="685">
        <v>45278</v>
      </c>
      <c r="M30" s="686">
        <v>0.75694444444444453</v>
      </c>
      <c r="N30" s="296" t="s">
        <v>498</v>
      </c>
      <c r="O30" s="685">
        <v>45279</v>
      </c>
      <c r="P30" s="686">
        <v>0.42499999999999999</v>
      </c>
      <c r="Q30" s="685">
        <v>45279</v>
      </c>
      <c r="R30" s="686">
        <v>0.77083333333333337</v>
      </c>
      <c r="S30" s="296" t="s">
        <v>498</v>
      </c>
      <c r="T30" s="294">
        <v>45279</v>
      </c>
      <c r="U30" s="775">
        <v>0.77638888888888891</v>
      </c>
      <c r="V30" s="296" t="s">
        <v>498</v>
      </c>
      <c r="W30" s="688">
        <f t="shared" si="0"/>
        <v>0.351388888884685</v>
      </c>
      <c r="X30" s="689">
        <v>45280</v>
      </c>
      <c r="Y30" s="690">
        <v>0.88611111111111107</v>
      </c>
      <c r="Z30" s="296" t="s">
        <v>498</v>
      </c>
      <c r="AA30" s="691">
        <f t="shared" si="1"/>
        <v>1.109722222223354</v>
      </c>
      <c r="AB30" s="689"/>
      <c r="AC30" s="690"/>
      <c r="AD30" s="296"/>
      <c r="AE30" s="691">
        <f t="shared" si="2"/>
        <v>-45280.886111111111</v>
      </c>
      <c r="AF30" s="294"/>
      <c r="AG30" s="296"/>
      <c r="AH30" s="296"/>
      <c r="AI30" s="687"/>
      <c r="AJ30" s="691">
        <f t="shared" si="3"/>
        <v>-45279.776388888888</v>
      </c>
      <c r="AK30" s="941"/>
      <c r="AL30" s="775"/>
      <c r="AM30" s="296"/>
      <c r="AN30" s="691">
        <f t="shared" si="4"/>
        <v>-45279.776388888888</v>
      </c>
      <c r="AO30" s="696">
        <v>45281</v>
      </c>
      <c r="AP30" s="697">
        <v>0.4604166666666667</v>
      </c>
      <c r="AQ30" s="940">
        <f t="shared" si="5"/>
        <v>1.6840277777810115</v>
      </c>
      <c r="AR30" s="294">
        <v>45281</v>
      </c>
      <c r="AS30" s="775">
        <v>0.87638888888888899</v>
      </c>
      <c r="AT30" s="296" t="s">
        <v>498</v>
      </c>
      <c r="AU30" s="14">
        <f t="shared" si="6"/>
        <v>2.0999999999985448</v>
      </c>
      <c r="AV30" s="701"/>
      <c r="AW30" s="701" t="s">
        <v>2196</v>
      </c>
      <c r="AX30" s="701" t="s">
        <v>9</v>
      </c>
      <c r="AY30" s="701" t="s">
        <v>11</v>
      </c>
      <c r="AZ30" s="701" t="s">
        <v>43</v>
      </c>
      <c r="BA30" s="897" t="s">
        <v>116</v>
      </c>
      <c r="BB30" s="898" t="s">
        <v>2098</v>
      </c>
      <c r="BC30" s="900" t="s">
        <v>2099</v>
      </c>
      <c r="BD30" s="19"/>
      <c r="BE30" s="703" t="s">
        <v>89</v>
      </c>
      <c r="BF30" s="703"/>
      <c r="BJ30" s="48" t="s">
        <v>450</v>
      </c>
      <c r="BK30" s="41">
        <v>1</v>
      </c>
      <c r="BL30" s="43">
        <f>BK30/BK31</f>
        <v>0.1111111111111111</v>
      </c>
      <c r="BM30" s="52"/>
      <c r="BN30" s="45"/>
      <c r="BO30" s="45"/>
      <c r="BP30" s="45"/>
      <c r="BQ30" s="45"/>
      <c r="BR30" s="705"/>
      <c r="BS30" s="705"/>
      <c r="BT30" s="705"/>
      <c r="BU30" s="448">
        <v>2006</v>
      </c>
      <c r="BV30" s="127">
        <v>30215825</v>
      </c>
      <c r="BW30" s="127" t="s">
        <v>505</v>
      </c>
      <c r="BX30" s="127" t="s">
        <v>496</v>
      </c>
      <c r="BY30" s="127" t="s">
        <v>507</v>
      </c>
      <c r="BZ30" s="127" t="s">
        <v>486</v>
      </c>
      <c r="CA30" s="128">
        <v>45287.667361111111</v>
      </c>
      <c r="CB30" s="127" t="s">
        <v>498</v>
      </c>
      <c r="CC30" s="95" t="s">
        <v>0</v>
      </c>
      <c r="CD30" s="705"/>
      <c r="CE30" s="705"/>
      <c r="CF30" s="51" t="s">
        <v>448</v>
      </c>
      <c r="CG30" s="32">
        <v>1</v>
      </c>
      <c r="CH30" s="43">
        <f>CG30/CG33</f>
        <v>9.0909090909090912E-2</v>
      </c>
      <c r="CI30" s="44"/>
      <c r="CJ30"/>
      <c r="CK30"/>
      <c r="CL30"/>
      <c r="CM30"/>
      <c r="CN30" s="705"/>
      <c r="CO30" s="705"/>
      <c r="CP30" s="705"/>
      <c r="CQ30" s="49">
        <f>CQ29/CR26</f>
        <v>0.36363636363636365</v>
      </c>
      <c r="CR30" s="49">
        <f>CR29/CR26</f>
        <v>0</v>
      </c>
      <c r="CS30" s="49">
        <f>CS29/CR26</f>
        <v>9.0909090909090912E-2</v>
      </c>
      <c r="CT30" s="49">
        <f>CT29/CR26</f>
        <v>0.54545454545454541</v>
      </c>
      <c r="CU30" s="45"/>
      <c r="CV30" s="45"/>
      <c r="CW30" s="45"/>
      <c r="CX30" s="45"/>
      <c r="CY30" s="705"/>
    </row>
    <row r="31" spans="1:106" ht="15" customHeight="1">
      <c r="A31" s="973"/>
      <c r="B31" s="684">
        <v>29</v>
      </c>
      <c r="C31" s="448">
        <v>1969</v>
      </c>
      <c r="D31" s="127">
        <v>30090093</v>
      </c>
      <c r="E31" s="127" t="s">
        <v>505</v>
      </c>
      <c r="F31" s="127" t="s">
        <v>496</v>
      </c>
      <c r="G31" s="127" t="s">
        <v>497</v>
      </c>
      <c r="H31" s="127" t="s">
        <v>2061</v>
      </c>
      <c r="I31" s="128">
        <v>45280.40625</v>
      </c>
      <c r="J31" s="127" t="s">
        <v>528</v>
      </c>
      <c r="K31" s="95" t="s">
        <v>0</v>
      </c>
      <c r="L31" s="685">
        <v>45280</v>
      </c>
      <c r="M31" s="686">
        <v>0.40625</v>
      </c>
      <c r="N31" s="296" t="s">
        <v>528</v>
      </c>
      <c r="O31" s="685">
        <v>45280</v>
      </c>
      <c r="P31" s="686">
        <v>0.40625</v>
      </c>
      <c r="Q31" s="685"/>
      <c r="R31" s="686"/>
      <c r="S31" s="296"/>
      <c r="T31" s="294">
        <v>45280</v>
      </c>
      <c r="U31" s="775">
        <v>0.40625</v>
      </c>
      <c r="V31" s="296" t="s">
        <v>528</v>
      </c>
      <c r="W31" s="688">
        <f t="shared" si="0"/>
        <v>0</v>
      </c>
      <c r="X31" s="689"/>
      <c r="Y31" s="690"/>
      <c r="Z31" s="296"/>
      <c r="AA31" s="691">
        <f t="shared" si="1"/>
        <v>-45280.40625</v>
      </c>
      <c r="AB31" s="689"/>
      <c r="AC31" s="690"/>
      <c r="AD31" s="296"/>
      <c r="AE31" s="691">
        <f t="shared" si="2"/>
        <v>0</v>
      </c>
      <c r="AF31" s="294"/>
      <c r="AG31" s="296"/>
      <c r="AH31" s="296"/>
      <c r="AI31" s="687"/>
      <c r="AJ31" s="691">
        <f t="shared" si="3"/>
        <v>-45280.40625</v>
      </c>
      <c r="AK31" s="941"/>
      <c r="AL31" s="775"/>
      <c r="AM31" s="296"/>
      <c r="AN31" s="691">
        <f t="shared" si="4"/>
        <v>-45280.40625</v>
      </c>
      <c r="AO31" s="696">
        <v>45280</v>
      </c>
      <c r="AP31" s="697">
        <v>0.71527777777777779</v>
      </c>
      <c r="AQ31" s="940">
        <f t="shared" si="5"/>
        <v>0.30902777778101154</v>
      </c>
      <c r="AR31" s="294">
        <v>45280</v>
      </c>
      <c r="AS31" s="775">
        <v>0.71527777777777779</v>
      </c>
      <c r="AT31" s="296" t="s">
        <v>498</v>
      </c>
      <c r="AU31" s="14">
        <f t="shared" si="6"/>
        <v>0.30902777778101154</v>
      </c>
      <c r="AV31" s="701"/>
      <c r="AW31" s="701" t="s">
        <v>1278</v>
      </c>
      <c r="AX31" s="701" t="s">
        <v>27</v>
      </c>
      <c r="AY31" s="701" t="s">
        <v>29</v>
      </c>
      <c r="AZ31" s="896" t="s">
        <v>1926</v>
      </c>
      <c r="BA31" s="897" t="s">
        <v>280</v>
      </c>
      <c r="BB31" s="898" t="s">
        <v>2100</v>
      </c>
      <c r="BC31" s="900" t="s">
        <v>2101</v>
      </c>
      <c r="BD31" s="19"/>
      <c r="BE31" s="703" t="s">
        <v>89</v>
      </c>
      <c r="BF31" s="703"/>
      <c r="BJ31" s="54" t="s">
        <v>444</v>
      </c>
      <c r="BK31" s="55">
        <f>BK28+BK29+BK30</f>
        <v>9</v>
      </c>
      <c r="BL31" s="56">
        <f>SUM(BL28:BL30)</f>
        <v>1</v>
      </c>
      <c r="BM31" s="46"/>
      <c r="BN31" s="45"/>
      <c r="BO31" s="45"/>
      <c r="BP31" s="45"/>
      <c r="BQ31" s="45"/>
      <c r="BR31" s="705"/>
      <c r="BS31" s="705"/>
      <c r="BT31" s="705"/>
      <c r="BU31" s="423">
        <v>2007</v>
      </c>
      <c r="BV31" s="127">
        <v>30291099</v>
      </c>
      <c r="BW31" s="127" t="s">
        <v>505</v>
      </c>
      <c r="BX31" s="127" t="s">
        <v>506</v>
      </c>
      <c r="BY31" s="127" t="s">
        <v>507</v>
      </c>
      <c r="BZ31" s="127" t="s">
        <v>487</v>
      </c>
      <c r="CA31" s="128">
        <v>45287.684027777781</v>
      </c>
      <c r="CB31" s="127" t="s">
        <v>2050</v>
      </c>
      <c r="CC31" s="95" t="s">
        <v>0</v>
      </c>
      <c r="CD31" s="705"/>
      <c r="CE31" s="705"/>
      <c r="CF31" s="48" t="s">
        <v>449</v>
      </c>
      <c r="CG31" s="41">
        <v>8</v>
      </c>
      <c r="CH31" s="43">
        <f>CG31/CG33</f>
        <v>0.72727272727272729</v>
      </c>
      <c r="CI31" s="52"/>
      <c r="CJ31"/>
      <c r="CK31"/>
      <c r="CL31"/>
      <c r="CM31"/>
      <c r="CN31" s="705"/>
      <c r="CO31" s="705"/>
      <c r="CP31" s="705"/>
      <c r="CQ31" s="59"/>
      <c r="CR31" s="59"/>
      <c r="CS31" s="59"/>
      <c r="CT31" s="59"/>
      <c r="CU31" s="45"/>
      <c r="CV31" s="45"/>
      <c r="CW31" s="45"/>
      <c r="CX31" s="45"/>
      <c r="CY31" s="705"/>
      <c r="DA31"/>
      <c r="DB31"/>
    </row>
    <row r="32" spans="1:106" ht="15" customHeight="1">
      <c r="A32" s="973"/>
      <c r="B32" s="684">
        <v>30</v>
      </c>
      <c r="C32" s="448">
        <v>1971</v>
      </c>
      <c r="D32" s="127">
        <v>30242050</v>
      </c>
      <c r="E32" s="127" t="s">
        <v>505</v>
      </c>
      <c r="F32" s="127" t="s">
        <v>496</v>
      </c>
      <c r="G32" s="127" t="s">
        <v>507</v>
      </c>
      <c r="H32" s="127" t="s">
        <v>486</v>
      </c>
      <c r="I32" s="128">
        <v>45280.49722222222</v>
      </c>
      <c r="J32" s="127" t="s">
        <v>2050</v>
      </c>
      <c r="K32" s="95" t="s">
        <v>0</v>
      </c>
      <c r="L32" s="685">
        <v>45280</v>
      </c>
      <c r="M32" s="686">
        <v>0.49722222222222223</v>
      </c>
      <c r="N32" s="296" t="s">
        <v>2050</v>
      </c>
      <c r="O32" s="685">
        <v>45280</v>
      </c>
      <c r="P32" s="686">
        <v>0.49722222222222223</v>
      </c>
      <c r="Q32" s="685"/>
      <c r="R32" s="686"/>
      <c r="S32" s="296"/>
      <c r="T32" s="294">
        <v>45280</v>
      </c>
      <c r="U32" s="775">
        <v>0.56111111111111112</v>
      </c>
      <c r="V32" s="296" t="s">
        <v>2050</v>
      </c>
      <c r="W32" s="688">
        <f t="shared" si="0"/>
        <v>6.3888888893416151E-2</v>
      </c>
      <c r="X32" s="689"/>
      <c r="Y32" s="690"/>
      <c r="Z32" s="296"/>
      <c r="AA32" s="691">
        <f t="shared" si="1"/>
        <v>-45280.561111111114</v>
      </c>
      <c r="AB32" s="689"/>
      <c r="AC32" s="690"/>
      <c r="AD32" s="296"/>
      <c r="AE32" s="691">
        <f t="shared" si="2"/>
        <v>0</v>
      </c>
      <c r="AF32" s="294"/>
      <c r="AG32" s="296"/>
      <c r="AH32" s="296"/>
      <c r="AI32" s="687"/>
      <c r="AJ32" s="691">
        <f t="shared" si="3"/>
        <v>-45280.561111111114</v>
      </c>
      <c r="AK32" s="941"/>
      <c r="AL32" s="775"/>
      <c r="AM32" s="296"/>
      <c r="AN32" s="691">
        <f t="shared" si="4"/>
        <v>-45280.561111111114</v>
      </c>
      <c r="AO32" s="696">
        <v>45280</v>
      </c>
      <c r="AP32" s="697">
        <v>0.58333333333333337</v>
      </c>
      <c r="AQ32" s="940">
        <f t="shared" si="5"/>
        <v>2.2222222221898846E-2</v>
      </c>
      <c r="AR32" s="294">
        <v>45280</v>
      </c>
      <c r="AS32" s="775">
        <v>0.7402777777777777</v>
      </c>
      <c r="AT32" s="296" t="s">
        <v>498</v>
      </c>
      <c r="AU32" s="14">
        <f t="shared" si="6"/>
        <v>0.17916666666133096</v>
      </c>
      <c r="AV32" s="701"/>
      <c r="AW32" s="701"/>
      <c r="AX32" s="701" t="s">
        <v>27</v>
      </c>
      <c r="AY32" s="701" t="s">
        <v>29</v>
      </c>
      <c r="AZ32" s="896" t="s">
        <v>90</v>
      </c>
      <c r="BA32" s="897" t="s">
        <v>320</v>
      </c>
      <c r="BB32" s="898" t="s">
        <v>2102</v>
      </c>
      <c r="BC32" s="900" t="s">
        <v>2103</v>
      </c>
      <c r="BD32" s="19"/>
      <c r="BE32" s="703" t="s">
        <v>89</v>
      </c>
      <c r="BF32" s="703"/>
      <c r="BJ32" s="48" t="s">
        <v>451</v>
      </c>
      <c r="BK32" s="41">
        <v>5</v>
      </c>
      <c r="BL32" s="57">
        <f>BK32/BK34</f>
        <v>0.55555555555555558</v>
      </c>
      <c r="BM32" s="46"/>
      <c r="BN32" s="45"/>
      <c r="BO32" s="45"/>
      <c r="BP32" s="45"/>
      <c r="BQ32" s="45"/>
      <c r="BR32" s="705"/>
      <c r="BS32" s="705"/>
      <c r="BT32" s="705"/>
      <c r="BU32" s="444">
        <v>2009</v>
      </c>
      <c r="BV32" s="127">
        <v>30276026</v>
      </c>
      <c r="BW32" s="127" t="s">
        <v>505</v>
      </c>
      <c r="BX32" s="127" t="s">
        <v>496</v>
      </c>
      <c r="BY32" s="127" t="s">
        <v>507</v>
      </c>
      <c r="BZ32" s="127" t="s">
        <v>486</v>
      </c>
      <c r="CA32" s="128">
        <v>45287.884722222225</v>
      </c>
      <c r="CB32" s="127" t="s">
        <v>528</v>
      </c>
      <c r="CC32" s="95" t="s">
        <v>17</v>
      </c>
      <c r="CD32" s="705"/>
      <c r="CE32" s="705"/>
      <c r="CF32" s="48" t="s">
        <v>450</v>
      </c>
      <c r="CG32" s="41">
        <v>2</v>
      </c>
      <c r="CH32" s="43">
        <f>CG32/CG33</f>
        <v>0.18181818181818182</v>
      </c>
      <c r="CI32" s="52"/>
      <c r="CJ32"/>
      <c r="CK32"/>
      <c r="CL32"/>
      <c r="CM32"/>
      <c r="CN32" s="705"/>
      <c r="CO32" s="705"/>
      <c r="CP32" s="705"/>
      <c r="CQ32" s="44"/>
      <c r="CR32" s="44"/>
      <c r="CS32" s="44"/>
      <c r="CT32" s="44"/>
      <c r="CU32" s="50"/>
      <c r="CV32" s="45"/>
      <c r="CW32"/>
      <c r="CX32"/>
      <c r="CY32" s="705"/>
      <c r="DA32"/>
      <c r="DB32"/>
    </row>
    <row r="33" spans="1:106" ht="15" customHeight="1">
      <c r="A33" s="973"/>
      <c r="B33" s="708">
        <v>31</v>
      </c>
      <c r="C33" s="448">
        <v>1972</v>
      </c>
      <c r="D33" s="127">
        <v>30165259</v>
      </c>
      <c r="E33" s="127" t="s">
        <v>529</v>
      </c>
      <c r="F33" s="127" t="s">
        <v>496</v>
      </c>
      <c r="G33" s="127" t="s">
        <v>507</v>
      </c>
      <c r="H33" s="127" t="s">
        <v>487</v>
      </c>
      <c r="I33" s="128">
        <v>45280.529166666667</v>
      </c>
      <c r="J33" s="127" t="s">
        <v>2050</v>
      </c>
      <c r="K33" s="95" t="s">
        <v>17</v>
      </c>
      <c r="L33" s="685">
        <v>45280</v>
      </c>
      <c r="M33" s="686">
        <v>0.52916666666666667</v>
      </c>
      <c r="N33" s="296" t="s">
        <v>2050</v>
      </c>
      <c r="O33" s="685">
        <v>45280</v>
      </c>
      <c r="P33" s="686">
        <v>0.52916666666666667</v>
      </c>
      <c r="Q33" s="685"/>
      <c r="R33" s="686"/>
      <c r="S33" s="296"/>
      <c r="T33" s="294">
        <v>45280</v>
      </c>
      <c r="U33" s="775">
        <v>0.52916666666666667</v>
      </c>
      <c r="V33" s="296" t="s">
        <v>2050</v>
      </c>
      <c r="W33" s="688">
        <f t="shared" si="0"/>
        <v>0</v>
      </c>
      <c r="X33" s="689"/>
      <c r="Y33" s="690"/>
      <c r="Z33" s="296"/>
      <c r="AA33" s="691">
        <f t="shared" si="1"/>
        <v>-45280.529166666667</v>
      </c>
      <c r="AB33" s="689"/>
      <c r="AC33" s="690"/>
      <c r="AD33" s="296"/>
      <c r="AE33" s="691">
        <f t="shared" si="2"/>
        <v>0</v>
      </c>
      <c r="AF33" s="294"/>
      <c r="AG33" s="296"/>
      <c r="AH33" s="296"/>
      <c r="AI33" s="687"/>
      <c r="AJ33" s="691">
        <f t="shared" si="3"/>
        <v>-45280.529166666667</v>
      </c>
      <c r="AK33" s="941">
        <v>45286</v>
      </c>
      <c r="AL33" s="775">
        <v>0.45416666666666666</v>
      </c>
      <c r="AM33" s="296" t="s">
        <v>498</v>
      </c>
      <c r="AN33" s="691">
        <f t="shared" si="4"/>
        <v>5.9250000000029104</v>
      </c>
      <c r="AO33" s="696"/>
      <c r="AP33" s="697"/>
      <c r="AQ33" s="940">
        <f t="shared" si="5"/>
        <v>-45280.529166666667</v>
      </c>
      <c r="AR33" s="294"/>
      <c r="AS33" s="775"/>
      <c r="AT33" s="296"/>
      <c r="AU33" s="14">
        <f t="shared" si="6"/>
        <v>-45280.529166666667</v>
      </c>
      <c r="AV33" s="701"/>
      <c r="AW33" s="701"/>
      <c r="AX33" s="701" t="s">
        <v>27</v>
      </c>
      <c r="AY33" s="701" t="s">
        <v>29</v>
      </c>
      <c r="AZ33" s="896" t="s">
        <v>1926</v>
      </c>
      <c r="BA33" s="897" t="s">
        <v>276</v>
      </c>
      <c r="BB33" s="898" t="s">
        <v>2104</v>
      </c>
      <c r="BC33" s="900" t="s">
        <v>2105</v>
      </c>
      <c r="BD33" s="19"/>
      <c r="BE33" s="703" t="s">
        <v>89</v>
      </c>
      <c r="BF33" s="703"/>
      <c r="BJ33" s="48" t="s">
        <v>452</v>
      </c>
      <c r="BK33" s="41">
        <v>4</v>
      </c>
      <c r="BL33" s="57">
        <f>BK33/BK34</f>
        <v>0.44444444444444442</v>
      </c>
      <c r="BM33" s="46"/>
      <c r="BN33" s="45"/>
      <c r="BO33" s="45"/>
      <c r="BP33" s="45"/>
      <c r="BQ33" s="45"/>
      <c r="BR33" s="705"/>
      <c r="BS33" s="705"/>
      <c r="BT33" s="705"/>
      <c r="BU33" s="444">
        <v>2010</v>
      </c>
      <c r="BV33" s="127">
        <v>30242050</v>
      </c>
      <c r="BW33" s="127" t="s">
        <v>505</v>
      </c>
      <c r="BX33" s="127" t="s">
        <v>496</v>
      </c>
      <c r="BY33" s="127" t="s">
        <v>507</v>
      </c>
      <c r="BZ33" s="127" t="s">
        <v>486</v>
      </c>
      <c r="CA33" s="128">
        <v>45288.466666666667</v>
      </c>
      <c r="CB33" s="127" t="s">
        <v>498</v>
      </c>
      <c r="CC33" s="95" t="s">
        <v>8</v>
      </c>
      <c r="CD33" s="705"/>
      <c r="CE33" s="705"/>
      <c r="CF33" s="54" t="s">
        <v>444</v>
      </c>
      <c r="CG33" s="55">
        <f>CG30+CG31+CG32</f>
        <v>11</v>
      </c>
      <c r="CH33" s="56">
        <f>SUM(CH30:CH32)</f>
        <v>1</v>
      </c>
      <c r="CI33" s="46"/>
      <c r="CJ33"/>
      <c r="CK33"/>
      <c r="CL33"/>
      <c r="CM33"/>
      <c r="CN33" s="705"/>
      <c r="CO33" s="705"/>
      <c r="CP33" s="705"/>
      <c r="CQ33" s="51" t="s">
        <v>448</v>
      </c>
      <c r="CR33" s="32">
        <v>4</v>
      </c>
      <c r="CS33" s="43">
        <f>CR33/CR36</f>
        <v>0.36363636363636365</v>
      </c>
      <c r="CT33" s="44"/>
      <c r="CU33" s="45"/>
      <c r="CV33" s="45"/>
      <c r="CW33"/>
      <c r="CX33"/>
      <c r="CY33" s="705"/>
      <c r="DA33"/>
      <c r="DB33"/>
    </row>
    <row r="34" spans="1:106" ht="15" customHeight="1">
      <c r="A34" s="973"/>
      <c r="B34" s="684">
        <v>32</v>
      </c>
      <c r="C34" s="448">
        <v>1973</v>
      </c>
      <c r="D34" s="127">
        <v>30293049</v>
      </c>
      <c r="E34" s="127" t="s">
        <v>505</v>
      </c>
      <c r="F34" s="127" t="s">
        <v>496</v>
      </c>
      <c r="G34" s="127" t="s">
        <v>507</v>
      </c>
      <c r="H34" s="127" t="s">
        <v>486</v>
      </c>
      <c r="I34" s="128">
        <v>45280.571527777778</v>
      </c>
      <c r="J34" s="127" t="s">
        <v>2050</v>
      </c>
      <c r="K34" s="95" t="s">
        <v>0</v>
      </c>
      <c r="L34" s="685">
        <v>45280</v>
      </c>
      <c r="M34" s="686">
        <v>0.57152777777777775</v>
      </c>
      <c r="N34" s="296" t="s">
        <v>2050</v>
      </c>
      <c r="O34" s="685">
        <v>45280</v>
      </c>
      <c r="P34" s="686">
        <v>0.57152777777777775</v>
      </c>
      <c r="Q34" s="685"/>
      <c r="R34" s="686"/>
      <c r="S34" s="296"/>
      <c r="T34" s="294">
        <v>45280</v>
      </c>
      <c r="U34" s="775">
        <v>0.58611111111111114</v>
      </c>
      <c r="V34" s="296" t="s">
        <v>2050</v>
      </c>
      <c r="W34" s="688">
        <f t="shared" si="0"/>
        <v>1.4583333329937886E-2</v>
      </c>
      <c r="X34" s="689"/>
      <c r="Y34" s="690"/>
      <c r="Z34" s="296"/>
      <c r="AA34" s="691">
        <f t="shared" si="1"/>
        <v>-45280.586111111108</v>
      </c>
      <c r="AB34" s="689"/>
      <c r="AC34" s="690"/>
      <c r="AD34" s="296"/>
      <c r="AE34" s="691">
        <f t="shared" si="2"/>
        <v>0</v>
      </c>
      <c r="AF34" s="294"/>
      <c r="AG34" s="296"/>
      <c r="AH34" s="296"/>
      <c r="AI34" s="687"/>
      <c r="AJ34" s="691">
        <f t="shared" si="3"/>
        <v>-45280.586111111108</v>
      </c>
      <c r="AK34" s="941">
        <v>45280</v>
      </c>
      <c r="AL34" s="775">
        <v>0.6645833333333333</v>
      </c>
      <c r="AM34" s="296" t="s">
        <v>498</v>
      </c>
      <c r="AN34" s="691">
        <f t="shared" si="4"/>
        <v>7.8472222223354038E-2</v>
      </c>
      <c r="AO34" s="696">
        <v>45280</v>
      </c>
      <c r="AP34" s="697">
        <v>0.59513888888888888</v>
      </c>
      <c r="AQ34" s="940">
        <f t="shared" si="5"/>
        <v>9.0277777781011537E-3</v>
      </c>
      <c r="AR34" s="294"/>
      <c r="AS34" s="775"/>
      <c r="AT34" s="296"/>
      <c r="AU34" s="14">
        <f t="shared" si="6"/>
        <v>-45280.586111111108</v>
      </c>
      <c r="AV34" s="701"/>
      <c r="AW34" s="701"/>
      <c r="AX34" s="701" t="s">
        <v>27</v>
      </c>
      <c r="AY34" s="701" t="s">
        <v>29</v>
      </c>
      <c r="AZ34" s="896" t="s">
        <v>90</v>
      </c>
      <c r="BA34" s="897" t="s">
        <v>320</v>
      </c>
      <c r="BB34" s="898" t="s">
        <v>2106</v>
      </c>
      <c r="BC34" s="900" t="s">
        <v>2107</v>
      </c>
      <c r="BD34" s="19"/>
      <c r="BE34" s="703" t="s">
        <v>89</v>
      </c>
      <c r="BF34" s="703"/>
      <c r="BJ34" s="54" t="s">
        <v>444</v>
      </c>
      <c r="BK34" s="55">
        <f>BK32+BK33+BJ66</f>
        <v>9</v>
      </c>
      <c r="BL34" s="56">
        <f>BL32+BL33+BI114</f>
        <v>1</v>
      </c>
      <c r="BM34" s="46"/>
      <c r="BN34" s="45"/>
      <c r="BO34" s="45"/>
      <c r="BP34" s="45"/>
      <c r="BQ34" s="45"/>
      <c r="BR34" s="705"/>
      <c r="BS34" s="705"/>
      <c r="BT34" s="705"/>
      <c r="BU34" s="444">
        <v>2024</v>
      </c>
      <c r="BV34" s="127">
        <v>20259832</v>
      </c>
      <c r="BW34" s="127" t="s">
        <v>505</v>
      </c>
      <c r="BX34" s="127" t="s">
        <v>502</v>
      </c>
      <c r="BY34" s="127" t="s">
        <v>507</v>
      </c>
      <c r="BZ34" s="127" t="s">
        <v>527</v>
      </c>
      <c r="CA34" s="128">
        <v>45290.675694444442</v>
      </c>
      <c r="CB34" s="127" t="s">
        <v>2050</v>
      </c>
      <c r="CC34" s="95" t="s">
        <v>8</v>
      </c>
      <c r="CD34" s="705"/>
      <c r="CE34" s="705"/>
      <c r="CF34" s="48" t="s">
        <v>451</v>
      </c>
      <c r="CG34" s="41">
        <v>8</v>
      </c>
      <c r="CH34" s="57">
        <f>CG34/CG37</f>
        <v>0.72727272727272729</v>
      </c>
      <c r="CI34" s="46"/>
      <c r="CJ34"/>
      <c r="CK34"/>
      <c r="CL34"/>
      <c r="CM34"/>
      <c r="CN34" s="705"/>
      <c r="CO34" s="705"/>
      <c r="CP34" s="705"/>
      <c r="CQ34" s="48" t="s">
        <v>449</v>
      </c>
      <c r="CR34" s="41">
        <v>6</v>
      </c>
      <c r="CS34" s="43">
        <f>CR34/CR36</f>
        <v>0.54545454545454541</v>
      </c>
      <c r="CT34" s="52"/>
      <c r="CU34" s="45"/>
      <c r="CV34" s="45"/>
      <c r="CW34"/>
      <c r="CX34"/>
      <c r="CY34" s="705"/>
      <c r="DA34"/>
      <c r="DB34"/>
    </row>
    <row r="35" spans="1:106" ht="15" customHeight="1">
      <c r="A35" s="973"/>
      <c r="B35" s="708">
        <v>33</v>
      </c>
      <c r="C35" s="448">
        <v>1974</v>
      </c>
      <c r="D35" s="127">
        <v>30304842</v>
      </c>
      <c r="E35" s="127" t="s">
        <v>505</v>
      </c>
      <c r="F35" s="127" t="s">
        <v>496</v>
      </c>
      <c r="G35" s="127" t="s">
        <v>507</v>
      </c>
      <c r="H35" s="127" t="s">
        <v>486</v>
      </c>
      <c r="I35" s="128">
        <v>45280.586111111108</v>
      </c>
      <c r="J35" s="127" t="s">
        <v>2050</v>
      </c>
      <c r="K35" s="95" t="s">
        <v>0</v>
      </c>
      <c r="L35" s="685">
        <v>45280</v>
      </c>
      <c r="M35" s="686">
        <v>0.58611111111111114</v>
      </c>
      <c r="N35" s="296" t="s">
        <v>2050</v>
      </c>
      <c r="O35" s="685">
        <v>45280</v>
      </c>
      <c r="P35" s="686">
        <v>0.58611111111111114</v>
      </c>
      <c r="Q35" s="685"/>
      <c r="R35" s="686"/>
      <c r="S35" s="296"/>
      <c r="T35" s="294">
        <v>45280</v>
      </c>
      <c r="U35" s="775">
        <v>0.59305555555555556</v>
      </c>
      <c r="V35" s="296" t="s">
        <v>2050</v>
      </c>
      <c r="W35" s="688">
        <f t="shared" si="0"/>
        <v>6.9444444452528842E-3</v>
      </c>
      <c r="X35" s="689"/>
      <c r="Y35" s="690"/>
      <c r="Z35" s="296"/>
      <c r="AA35" s="691">
        <f t="shared" si="1"/>
        <v>-45280.593055555553</v>
      </c>
      <c r="AB35" s="689"/>
      <c r="AC35" s="690"/>
      <c r="AD35" s="296"/>
      <c r="AE35" s="691">
        <f t="shared" si="2"/>
        <v>0</v>
      </c>
      <c r="AF35" s="294"/>
      <c r="AG35" s="296"/>
      <c r="AH35" s="296"/>
      <c r="AI35" s="687"/>
      <c r="AJ35" s="691">
        <f t="shared" si="3"/>
        <v>-45280.593055555553</v>
      </c>
      <c r="AK35" s="941"/>
      <c r="AL35" s="775"/>
      <c r="AM35" s="296"/>
      <c r="AN35" s="691">
        <f t="shared" si="4"/>
        <v>-45280.593055555553</v>
      </c>
      <c r="AO35" s="696">
        <v>45280</v>
      </c>
      <c r="AP35" s="697">
        <v>0.60555555555555551</v>
      </c>
      <c r="AQ35" s="940">
        <f t="shared" si="5"/>
        <v>1.2500000004365575E-2</v>
      </c>
      <c r="AR35" s="294">
        <v>45280</v>
      </c>
      <c r="AS35" s="775">
        <v>0.6875</v>
      </c>
      <c r="AT35" s="296" t="s">
        <v>498</v>
      </c>
      <c r="AU35" s="14">
        <f t="shared" si="6"/>
        <v>9.4444444446708076E-2</v>
      </c>
      <c r="AV35" s="701"/>
      <c r="AW35" s="701"/>
      <c r="AX35" s="701" t="s">
        <v>27</v>
      </c>
      <c r="AY35" s="701" t="s">
        <v>29</v>
      </c>
      <c r="AZ35" s="896" t="s">
        <v>90</v>
      </c>
      <c r="BA35" s="897" t="s">
        <v>320</v>
      </c>
      <c r="BB35" s="898" t="s">
        <v>2108</v>
      </c>
      <c r="BC35" s="900" t="s">
        <v>2109</v>
      </c>
      <c r="BD35" s="19"/>
      <c r="BE35" s="703" t="s">
        <v>89</v>
      </c>
      <c r="BF35" s="703"/>
      <c r="BN35" s="45"/>
      <c r="BO35" s="45"/>
      <c r="BP35" s="45"/>
      <c r="BQ35" s="45"/>
      <c r="BR35" s="705"/>
      <c r="BS35" s="705"/>
      <c r="BT35" s="705"/>
      <c r="CC35" s="705"/>
      <c r="CD35" s="705"/>
      <c r="CE35" s="705"/>
      <c r="CF35" s="48" t="s">
        <v>452</v>
      </c>
      <c r="CG35" s="41">
        <v>2</v>
      </c>
      <c r="CH35" s="57">
        <f>CG35/CG37</f>
        <v>0.18181818181818182</v>
      </c>
      <c r="CI35" s="46"/>
      <c r="CJ35"/>
      <c r="CK35"/>
      <c r="CL35"/>
      <c r="CM35"/>
      <c r="CN35" s="705"/>
      <c r="CO35" s="705"/>
      <c r="CP35" s="705"/>
      <c r="CQ35" s="48" t="s">
        <v>450</v>
      </c>
      <c r="CR35" s="41">
        <v>1</v>
      </c>
      <c r="CS35" s="43">
        <f>CR35/CR36</f>
        <v>9.0909090909090912E-2</v>
      </c>
      <c r="CT35" s="52"/>
      <c r="CU35" s="45"/>
      <c r="CV35" s="45"/>
      <c r="CW35"/>
      <c r="CX35"/>
      <c r="CY35" s="705"/>
      <c r="DA35"/>
      <c r="DB35"/>
    </row>
    <row r="36" spans="1:106" ht="17.25" customHeight="1">
      <c r="A36" s="973"/>
      <c r="B36" s="684">
        <v>34</v>
      </c>
      <c r="C36" s="444">
        <v>1975</v>
      </c>
      <c r="D36" s="127">
        <v>1358295</v>
      </c>
      <c r="E36" s="127" t="s">
        <v>529</v>
      </c>
      <c r="F36" s="127" t="s">
        <v>496</v>
      </c>
      <c r="G36" s="127" t="s">
        <v>507</v>
      </c>
      <c r="H36" s="127" t="s">
        <v>487</v>
      </c>
      <c r="I36" s="128">
        <v>45280.647222222222</v>
      </c>
      <c r="J36" s="127" t="s">
        <v>498</v>
      </c>
      <c r="K36" s="95" t="s">
        <v>17</v>
      </c>
      <c r="L36" s="685">
        <v>45280</v>
      </c>
      <c r="M36" s="686">
        <v>0.64722222222222225</v>
      </c>
      <c r="N36" s="296" t="s">
        <v>498</v>
      </c>
      <c r="O36" s="685">
        <v>45280</v>
      </c>
      <c r="P36" s="686">
        <v>0.64722222222222225</v>
      </c>
      <c r="Q36" s="685"/>
      <c r="R36" s="686"/>
      <c r="S36" s="296"/>
      <c r="T36" s="294">
        <v>45280</v>
      </c>
      <c r="U36" s="775">
        <v>0.65069444444444446</v>
      </c>
      <c r="V36" s="296" t="s">
        <v>498</v>
      </c>
      <c r="W36" s="688">
        <f t="shared" si="0"/>
        <v>3.4722222189884633E-3</v>
      </c>
      <c r="X36" s="294">
        <v>45280</v>
      </c>
      <c r="Y36" s="690">
        <v>0.87638888888888899</v>
      </c>
      <c r="Z36" s="296" t="s">
        <v>498</v>
      </c>
      <c r="AA36" s="691">
        <f t="shared" si="1"/>
        <v>0.22569444444525288</v>
      </c>
      <c r="AB36" s="689">
        <v>45281</v>
      </c>
      <c r="AC36" s="690">
        <v>0.62847222222222221</v>
      </c>
      <c r="AD36" s="296" t="s">
        <v>498</v>
      </c>
      <c r="AE36" s="691">
        <f t="shared" si="2"/>
        <v>0.75208333333284827</v>
      </c>
      <c r="AF36" s="294"/>
      <c r="AG36" s="296"/>
      <c r="AH36" s="296"/>
      <c r="AI36" s="687"/>
      <c r="AJ36" s="691">
        <f t="shared" si="3"/>
        <v>-45280.650694444441</v>
      </c>
      <c r="AK36" s="941"/>
      <c r="AL36" s="775"/>
      <c r="AM36" s="296"/>
      <c r="AN36" s="691">
        <f t="shared" si="4"/>
        <v>-45280.650694444441</v>
      </c>
      <c r="AO36" s="696">
        <v>45286</v>
      </c>
      <c r="AP36" s="697">
        <v>0.62847222222222221</v>
      </c>
      <c r="AQ36" s="940">
        <f t="shared" si="5"/>
        <v>5.9777777777781012</v>
      </c>
      <c r="AR36" s="294">
        <v>45286</v>
      </c>
      <c r="AS36" s="775">
        <v>0.62847222222222221</v>
      </c>
      <c r="AT36" s="296" t="s">
        <v>498</v>
      </c>
      <c r="AU36" s="14">
        <f t="shared" si="6"/>
        <v>5.9777777777781012</v>
      </c>
      <c r="AV36" s="701"/>
      <c r="AW36" s="701"/>
      <c r="AX36" s="701" t="s">
        <v>27</v>
      </c>
      <c r="AY36" s="701" t="s">
        <v>29</v>
      </c>
      <c r="AZ36" s="896" t="s">
        <v>1926</v>
      </c>
      <c r="BA36" s="897" t="s">
        <v>276</v>
      </c>
      <c r="BB36" s="898" t="s">
        <v>2110</v>
      </c>
      <c r="BC36" s="900" t="s">
        <v>2111</v>
      </c>
      <c r="BD36" s="19"/>
      <c r="BE36" s="703" t="s">
        <v>89</v>
      </c>
      <c r="BF36" s="703"/>
      <c r="BJ36" s="705"/>
      <c r="BK36" s="705"/>
      <c r="BL36" s="705"/>
      <c r="BM36" s="705"/>
      <c r="BN36" s="705"/>
      <c r="BO36" s="705"/>
      <c r="BP36" s="705"/>
      <c r="BQ36" s="705"/>
      <c r="BR36" s="705"/>
      <c r="BS36" s="705"/>
      <c r="BT36" s="705"/>
      <c r="CC36" s="705"/>
      <c r="CD36" s="705"/>
      <c r="CE36" s="705"/>
      <c r="CF36" s="48" t="s">
        <v>454</v>
      </c>
      <c r="CG36" s="41">
        <v>1</v>
      </c>
      <c r="CH36" s="57">
        <f>CG36/CG37</f>
        <v>9.0909090909090912E-2</v>
      </c>
      <c r="CI36" s="46"/>
      <c r="CJ36"/>
      <c r="CK36"/>
      <c r="CL36"/>
      <c r="CM36"/>
      <c r="CN36" s="705"/>
      <c r="CO36" s="705"/>
      <c r="CP36" s="705"/>
      <c r="CQ36" s="54" t="s">
        <v>444</v>
      </c>
      <c r="CR36" s="55">
        <f>CR33+CR34+CR35</f>
        <v>11</v>
      </c>
      <c r="CS36" s="56">
        <f>SUM(CS33:CS35)</f>
        <v>1</v>
      </c>
      <c r="CT36" s="46"/>
      <c r="CU36" s="45"/>
      <c r="CV36" s="45"/>
      <c r="CW36"/>
      <c r="CX36"/>
      <c r="CY36" s="705"/>
      <c r="CZ36"/>
      <c r="DA36"/>
      <c r="DB36"/>
    </row>
    <row r="37" spans="1:106" ht="15" customHeight="1">
      <c r="A37" s="973"/>
      <c r="B37" s="684">
        <v>35</v>
      </c>
      <c r="C37" s="448">
        <v>1976</v>
      </c>
      <c r="D37" s="127">
        <v>30305724</v>
      </c>
      <c r="E37" s="127" t="s">
        <v>505</v>
      </c>
      <c r="F37" s="127" t="s">
        <v>496</v>
      </c>
      <c r="G37" s="127" t="s">
        <v>513</v>
      </c>
      <c r="H37" s="127" t="s">
        <v>1071</v>
      </c>
      <c r="I37" s="128">
        <v>45280.763194444444</v>
      </c>
      <c r="J37" s="127" t="s">
        <v>498</v>
      </c>
      <c r="K37" s="95" t="s">
        <v>0</v>
      </c>
      <c r="L37" s="685">
        <v>45280</v>
      </c>
      <c r="M37" s="686">
        <v>0.7631944444444444</v>
      </c>
      <c r="N37" s="296" t="s">
        <v>498</v>
      </c>
      <c r="O37" s="685">
        <v>45280</v>
      </c>
      <c r="P37" s="686">
        <v>0.7631944444444444</v>
      </c>
      <c r="Q37" s="685"/>
      <c r="R37" s="686"/>
      <c r="S37" s="296"/>
      <c r="T37" s="294">
        <v>45280</v>
      </c>
      <c r="U37" s="775">
        <v>0.83124999999999993</v>
      </c>
      <c r="V37" s="296" t="s">
        <v>498</v>
      </c>
      <c r="W37" s="688">
        <f t="shared" si="0"/>
        <v>6.805555555911269E-2</v>
      </c>
      <c r="X37" s="689"/>
      <c r="Y37" s="690"/>
      <c r="Z37" s="296"/>
      <c r="AA37" s="691">
        <f t="shared" si="1"/>
        <v>-45280.831250000003</v>
      </c>
      <c r="AB37" s="689"/>
      <c r="AC37" s="690"/>
      <c r="AD37" s="296"/>
      <c r="AE37" s="691">
        <f t="shared" si="2"/>
        <v>0</v>
      </c>
      <c r="AF37" s="294"/>
      <c r="AG37" s="296"/>
      <c r="AH37" s="296"/>
      <c r="AI37" s="687"/>
      <c r="AJ37" s="691">
        <f t="shared" si="3"/>
        <v>-45280.831250000003</v>
      </c>
      <c r="AK37" s="941"/>
      <c r="AL37" s="775"/>
      <c r="AM37" s="296"/>
      <c r="AN37" s="691">
        <f t="shared" si="4"/>
        <v>-45280.831250000003</v>
      </c>
      <c r="AO37" s="696">
        <v>45280</v>
      </c>
      <c r="AP37" s="697">
        <v>0.87222222222222223</v>
      </c>
      <c r="AQ37" s="940">
        <f t="shared" si="5"/>
        <v>4.0972222217533272E-2</v>
      </c>
      <c r="AR37" s="294">
        <v>45280</v>
      </c>
      <c r="AS37" s="775">
        <v>0.87222222222222223</v>
      </c>
      <c r="AT37" s="296" t="s">
        <v>498</v>
      </c>
      <c r="AU37" s="14">
        <f t="shared" si="6"/>
        <v>4.0972222217533272E-2</v>
      </c>
      <c r="AV37" s="701"/>
      <c r="AW37" s="701"/>
      <c r="AX37" s="701" t="s">
        <v>18</v>
      </c>
      <c r="AY37" s="701" t="s">
        <v>41</v>
      </c>
      <c r="AZ37" s="896" t="s">
        <v>1909</v>
      </c>
      <c r="BA37" s="897" t="s">
        <v>366</v>
      </c>
      <c r="BB37" s="898" t="s">
        <v>2112</v>
      </c>
      <c r="BC37" s="900" t="s">
        <v>2113</v>
      </c>
      <c r="BD37" s="19"/>
      <c r="BE37" s="703" t="s">
        <v>89</v>
      </c>
      <c r="BF37" s="703"/>
      <c r="BR37" s="705"/>
      <c r="BS37" s="705"/>
      <c r="BT37" s="705"/>
      <c r="BU37" s="25" t="s">
        <v>440</v>
      </c>
      <c r="BV37" s="26" t="s">
        <v>441</v>
      </c>
      <c r="BW37" s="27" t="s">
        <v>442</v>
      </c>
      <c r="BX37" s="28" t="s">
        <v>0</v>
      </c>
      <c r="BY37" s="29" t="s">
        <v>5</v>
      </c>
      <c r="BZ37" s="30" t="s">
        <v>8</v>
      </c>
      <c r="CA37" s="31" t="s">
        <v>443</v>
      </c>
      <c r="CB37" s="32" t="s">
        <v>444</v>
      </c>
      <c r="CC37" s="705"/>
      <c r="CD37" s="705"/>
      <c r="CE37" s="705"/>
      <c r="CF37" s="54" t="s">
        <v>444</v>
      </c>
      <c r="CG37" s="55">
        <f>CG34+CG35+CG36</f>
        <v>11</v>
      </c>
      <c r="CH37" s="56">
        <f>CH34+CH35+CH36</f>
        <v>1</v>
      </c>
      <c r="CI37" s="705"/>
      <c r="CJ37"/>
      <c r="CK37"/>
      <c r="CL37"/>
      <c r="CM37"/>
      <c r="CN37" s="705"/>
      <c r="CO37" s="705"/>
      <c r="CP37" s="705"/>
      <c r="CQ37" s="48" t="s">
        <v>451</v>
      </c>
      <c r="CR37" s="41">
        <v>8</v>
      </c>
      <c r="CS37" s="57">
        <f>CR37/CR40</f>
        <v>0.72727272727272729</v>
      </c>
      <c r="CT37" s="46"/>
      <c r="CU37" s="45"/>
      <c r="CV37" s="45"/>
      <c r="CW37"/>
      <c r="CX37"/>
      <c r="CY37" s="705"/>
      <c r="DA37"/>
      <c r="DB37"/>
    </row>
    <row r="38" spans="1:106" ht="15" customHeight="1">
      <c r="A38" s="973"/>
      <c r="B38" s="684">
        <v>36</v>
      </c>
      <c r="C38" s="448">
        <v>1980</v>
      </c>
      <c r="D38" s="127">
        <v>30296356</v>
      </c>
      <c r="E38" s="127" t="s">
        <v>505</v>
      </c>
      <c r="F38" s="127" t="s">
        <v>496</v>
      </c>
      <c r="G38" s="127" t="s">
        <v>513</v>
      </c>
      <c r="H38" s="127" t="s">
        <v>1071</v>
      </c>
      <c r="I38" s="128">
        <v>45281.566666666666</v>
      </c>
      <c r="J38" s="127" t="s">
        <v>2050</v>
      </c>
      <c r="K38" s="95" t="s">
        <v>0</v>
      </c>
      <c r="L38" s="685">
        <v>45281</v>
      </c>
      <c r="M38" s="686">
        <v>0.56666666666666665</v>
      </c>
      <c r="N38" s="296" t="s">
        <v>2050</v>
      </c>
      <c r="O38" s="685">
        <v>45281</v>
      </c>
      <c r="P38" s="686">
        <v>0.56666666666666665</v>
      </c>
      <c r="Q38" s="685"/>
      <c r="R38" s="686"/>
      <c r="S38" s="296"/>
      <c r="T38" s="294">
        <v>45281</v>
      </c>
      <c r="U38" s="775">
        <v>0.56666666666666665</v>
      </c>
      <c r="V38" s="296" t="s">
        <v>2050</v>
      </c>
      <c r="W38" s="688">
        <f t="shared" si="0"/>
        <v>0</v>
      </c>
      <c r="X38" s="689"/>
      <c r="Y38" s="690"/>
      <c r="Z38" s="296"/>
      <c r="AA38" s="691">
        <f t="shared" si="1"/>
        <v>-45281.566666666666</v>
      </c>
      <c r="AB38" s="689"/>
      <c r="AC38" s="690"/>
      <c r="AD38" s="296"/>
      <c r="AE38" s="691">
        <f t="shared" si="2"/>
        <v>0</v>
      </c>
      <c r="AF38" s="294"/>
      <c r="AG38" s="296"/>
      <c r="AH38" s="296"/>
      <c r="AI38" s="687"/>
      <c r="AJ38" s="691">
        <f t="shared" si="3"/>
        <v>-45281.566666666666</v>
      </c>
      <c r="AK38" s="941"/>
      <c r="AL38" s="775"/>
      <c r="AM38" s="296"/>
      <c r="AN38" s="691">
        <f t="shared" si="4"/>
        <v>-45281.566666666666</v>
      </c>
      <c r="AO38" s="696">
        <v>45281</v>
      </c>
      <c r="AP38" s="697">
        <v>0.62222222222222223</v>
      </c>
      <c r="AQ38" s="940">
        <f t="shared" si="5"/>
        <v>5.5555555554747116E-2</v>
      </c>
      <c r="AR38" s="294">
        <v>45281</v>
      </c>
      <c r="AS38" s="775">
        <v>0.62222222222222223</v>
      </c>
      <c r="AT38" s="296" t="s">
        <v>498</v>
      </c>
      <c r="AU38" s="14">
        <f t="shared" si="6"/>
        <v>5.5555555554747116E-2</v>
      </c>
      <c r="AV38" s="701"/>
      <c r="AW38" s="701"/>
      <c r="AX38" s="701" t="s">
        <v>9</v>
      </c>
      <c r="AY38" s="701" t="s">
        <v>20</v>
      </c>
      <c r="AZ38" s="896" t="s">
        <v>1897</v>
      </c>
      <c r="BA38" s="897" t="s">
        <v>150</v>
      </c>
      <c r="BB38" s="898" t="s">
        <v>2114</v>
      </c>
      <c r="BC38" s="900" t="s">
        <v>2115</v>
      </c>
      <c r="BD38" s="19"/>
      <c r="BE38" s="703" t="s">
        <v>89</v>
      </c>
      <c r="BF38" s="703"/>
      <c r="BR38" s="705"/>
      <c r="BS38" s="705"/>
      <c r="BT38" s="705"/>
      <c r="BU38" s="33" t="s">
        <v>498</v>
      </c>
      <c r="BV38" s="34">
        <v>19</v>
      </c>
      <c r="BW38" s="35">
        <f>BV38/BV41</f>
        <v>0.59375</v>
      </c>
      <c r="BX38" s="36">
        <v>11</v>
      </c>
      <c r="BY38" s="36">
        <v>5</v>
      </c>
      <c r="BZ38" s="36">
        <v>1</v>
      </c>
      <c r="CA38" s="36">
        <v>2</v>
      </c>
      <c r="CB38" s="37">
        <f>BV38</f>
        <v>19</v>
      </c>
      <c r="CC38" s="705"/>
      <c r="CD38" s="705"/>
      <c r="CE38" s="705"/>
      <c r="CI38" s="705"/>
      <c r="CJ38"/>
      <c r="CK38"/>
      <c r="CL38"/>
      <c r="CM38"/>
      <c r="CN38" s="705"/>
      <c r="CO38" s="705"/>
      <c r="CP38" s="705"/>
      <c r="CQ38" s="48" t="s">
        <v>452</v>
      </c>
      <c r="CR38" s="41">
        <v>2</v>
      </c>
      <c r="CS38" s="57">
        <f>CR38/CR40</f>
        <v>0.18181818181818182</v>
      </c>
      <c r="CT38" s="46"/>
      <c r="CU38" s="45"/>
      <c r="CV38" s="45"/>
      <c r="CW38"/>
      <c r="CX38"/>
      <c r="CY38" s="705"/>
      <c r="CZ38"/>
      <c r="DA38"/>
      <c r="DB38"/>
    </row>
    <row r="39" spans="1:106" ht="15" customHeight="1">
      <c r="A39" s="973"/>
      <c r="B39" s="684">
        <v>37</v>
      </c>
      <c r="C39" s="444">
        <v>1981</v>
      </c>
      <c r="D39" s="127">
        <v>302002182</v>
      </c>
      <c r="E39" s="127" t="s">
        <v>505</v>
      </c>
      <c r="F39" s="127" t="s">
        <v>496</v>
      </c>
      <c r="G39" s="127" t="s">
        <v>507</v>
      </c>
      <c r="H39" s="127" t="s">
        <v>483</v>
      </c>
      <c r="I39" s="128">
        <v>45281.599305555559</v>
      </c>
      <c r="J39" s="127" t="s">
        <v>498</v>
      </c>
      <c r="K39" s="95" t="s">
        <v>17</v>
      </c>
      <c r="L39" s="685">
        <v>45281</v>
      </c>
      <c r="M39" s="686">
        <v>0.59930555555555554</v>
      </c>
      <c r="N39" s="296" t="s">
        <v>498</v>
      </c>
      <c r="O39" s="685">
        <v>45281</v>
      </c>
      <c r="P39" s="686">
        <v>0.59930555555555554</v>
      </c>
      <c r="Q39" s="685"/>
      <c r="R39" s="686"/>
      <c r="S39" s="296"/>
      <c r="T39" s="294">
        <v>45281</v>
      </c>
      <c r="U39" s="775">
        <v>0.61319444444444449</v>
      </c>
      <c r="V39" s="296" t="s">
        <v>498</v>
      </c>
      <c r="W39" s="688">
        <f t="shared" si="0"/>
        <v>1.3888888883229811E-2</v>
      </c>
      <c r="X39" s="689">
        <v>45284</v>
      </c>
      <c r="Y39" s="690">
        <v>0.62430555555555556</v>
      </c>
      <c r="Z39" s="296" t="s">
        <v>498</v>
      </c>
      <c r="AA39" s="691">
        <f t="shared" si="1"/>
        <v>3.0111111111109494</v>
      </c>
      <c r="AB39" s="689">
        <v>45284</v>
      </c>
      <c r="AC39" s="690">
        <v>0.62847222222222221</v>
      </c>
      <c r="AD39" s="296" t="s">
        <v>498</v>
      </c>
      <c r="AE39" s="691">
        <f t="shared" si="2"/>
        <v>4.166666665696539E-3</v>
      </c>
      <c r="AF39" s="294"/>
      <c r="AG39" s="296"/>
      <c r="AH39" s="296"/>
      <c r="AI39" s="687"/>
      <c r="AJ39" s="691">
        <f t="shared" si="3"/>
        <v>-45281.613194444442</v>
      </c>
      <c r="AK39" s="941"/>
      <c r="AL39" s="775"/>
      <c r="AM39" s="296"/>
      <c r="AN39" s="691">
        <f t="shared" si="4"/>
        <v>-45281.613194444442</v>
      </c>
      <c r="AO39" s="696">
        <v>45288</v>
      </c>
      <c r="AP39" s="697">
        <v>0.4284722222222222</v>
      </c>
      <c r="AQ39" s="940">
        <f t="shared" si="5"/>
        <v>6.8152777777795563</v>
      </c>
      <c r="AR39" s="294">
        <v>45288</v>
      </c>
      <c r="AS39" s="775">
        <v>0.4284722222222222</v>
      </c>
      <c r="AT39" s="296" t="s">
        <v>498</v>
      </c>
      <c r="AU39" s="14">
        <f t="shared" si="6"/>
        <v>6.8152777777795563</v>
      </c>
      <c r="AV39" s="701"/>
      <c r="AW39" s="701" t="s">
        <v>2197</v>
      </c>
      <c r="AX39" s="701" t="s">
        <v>27</v>
      </c>
      <c r="AY39" s="701" t="s">
        <v>29</v>
      </c>
      <c r="AZ39" s="896" t="s">
        <v>90</v>
      </c>
      <c r="BA39" s="897" t="s">
        <v>316</v>
      </c>
      <c r="BB39" s="898" t="s">
        <v>2116</v>
      </c>
      <c r="BC39" s="900" t="s">
        <v>2117</v>
      </c>
      <c r="BD39" s="19"/>
      <c r="BE39" s="703" t="s">
        <v>89</v>
      </c>
      <c r="BF39" s="703"/>
      <c r="BR39" s="705"/>
      <c r="BS39" s="705"/>
      <c r="BT39" s="705"/>
      <c r="BU39" s="33" t="s">
        <v>2050</v>
      </c>
      <c r="BV39" s="34">
        <v>7</v>
      </c>
      <c r="BW39" s="35">
        <f>BV39/BV41</f>
        <v>0.21875</v>
      </c>
      <c r="BX39" s="36">
        <v>5</v>
      </c>
      <c r="BY39" s="36">
        <v>11</v>
      </c>
      <c r="BZ39" s="36"/>
      <c r="CA39" s="36"/>
      <c r="CB39" s="37">
        <f>BV39</f>
        <v>7</v>
      </c>
      <c r="CC39" s="705"/>
      <c r="CD39" s="705"/>
      <c r="CE39" s="705"/>
      <c r="CF39" s="705"/>
      <c r="CG39" s="705"/>
      <c r="CH39" s="705"/>
      <c r="CI39" s="705"/>
      <c r="CJ39"/>
      <c r="CK39"/>
      <c r="CL39"/>
      <c r="CM39"/>
      <c r="CN39" s="705"/>
      <c r="CO39" s="705"/>
      <c r="CP39" s="705"/>
      <c r="CQ39" s="48" t="s">
        <v>454</v>
      </c>
      <c r="CR39" s="41">
        <v>1</v>
      </c>
      <c r="CS39" s="57">
        <f>CR39/CR40</f>
        <v>9.0909090909090912E-2</v>
      </c>
      <c r="CT39" s="46"/>
      <c r="CU39" s="45"/>
      <c r="CV39" s="45"/>
      <c r="CW39"/>
      <c r="CX39"/>
      <c r="CY39" s="705"/>
      <c r="CZ39"/>
      <c r="DA39"/>
      <c r="DB39"/>
    </row>
    <row r="40" spans="1:106" ht="15" customHeight="1">
      <c r="A40" s="973"/>
      <c r="B40" s="684">
        <v>38</v>
      </c>
      <c r="C40" s="448">
        <v>1982</v>
      </c>
      <c r="D40" s="127">
        <v>30306273</v>
      </c>
      <c r="E40" s="127" t="s">
        <v>505</v>
      </c>
      <c r="F40" s="127" t="s">
        <v>496</v>
      </c>
      <c r="G40" s="127" t="s">
        <v>497</v>
      </c>
      <c r="H40" s="127" t="s">
        <v>471</v>
      </c>
      <c r="I40" s="128">
        <v>45281.838194444441</v>
      </c>
      <c r="J40" s="127" t="s">
        <v>498</v>
      </c>
      <c r="K40" s="95" t="s">
        <v>0</v>
      </c>
      <c r="L40" s="685">
        <v>45281</v>
      </c>
      <c r="M40" s="686">
        <v>0.83819444444444446</v>
      </c>
      <c r="N40" s="296" t="s">
        <v>498</v>
      </c>
      <c r="O40" s="685">
        <v>45281</v>
      </c>
      <c r="P40" s="686">
        <v>0.83819444444444446</v>
      </c>
      <c r="Q40" s="685"/>
      <c r="R40" s="686"/>
      <c r="S40" s="296"/>
      <c r="T40" s="294">
        <v>45281</v>
      </c>
      <c r="U40" s="775">
        <v>0.83819444444444446</v>
      </c>
      <c r="V40" s="296" t="s">
        <v>498</v>
      </c>
      <c r="W40" s="688">
        <f t="shared" si="0"/>
        <v>0</v>
      </c>
      <c r="X40" s="689"/>
      <c r="Y40" s="690"/>
      <c r="Z40" s="296"/>
      <c r="AA40" s="691">
        <f t="shared" si="1"/>
        <v>-45281.838194444441</v>
      </c>
      <c r="AB40" s="689"/>
      <c r="AC40" s="690"/>
      <c r="AD40" s="296"/>
      <c r="AE40" s="691">
        <f t="shared" si="2"/>
        <v>0</v>
      </c>
      <c r="AF40" s="294"/>
      <c r="AG40" s="296"/>
      <c r="AH40" s="296"/>
      <c r="AI40" s="687"/>
      <c r="AJ40" s="691">
        <f t="shared" si="3"/>
        <v>-45281.838194444441</v>
      </c>
      <c r="AK40" s="941"/>
      <c r="AL40" s="775"/>
      <c r="AM40" s="296"/>
      <c r="AN40" s="691">
        <f t="shared" si="4"/>
        <v>-45281.838194444441</v>
      </c>
      <c r="AO40" s="696">
        <v>45281</v>
      </c>
      <c r="AP40" s="697">
        <v>0.87222222222222223</v>
      </c>
      <c r="AQ40" s="940">
        <f t="shared" si="5"/>
        <v>3.4027777779556345E-2</v>
      </c>
      <c r="AR40" s="294">
        <v>45281</v>
      </c>
      <c r="AS40" s="775">
        <v>0.87222222222222223</v>
      </c>
      <c r="AT40" s="296" t="s">
        <v>498</v>
      </c>
      <c r="AU40" s="14">
        <f t="shared" si="6"/>
        <v>3.4027777779556345E-2</v>
      </c>
      <c r="AV40" s="701"/>
      <c r="AW40" s="701" t="s">
        <v>2187</v>
      </c>
      <c r="AX40" s="701" t="s">
        <v>18</v>
      </c>
      <c r="AY40" s="701" t="s">
        <v>41</v>
      </c>
      <c r="AZ40" s="701" t="s">
        <v>2118</v>
      </c>
      <c r="BA40" s="897" t="s">
        <v>368</v>
      </c>
      <c r="BB40" s="898" t="s">
        <v>2119</v>
      </c>
      <c r="BC40" s="900" t="s">
        <v>2120</v>
      </c>
      <c r="BD40" s="19"/>
      <c r="BE40" s="703" t="s">
        <v>89</v>
      </c>
      <c r="BF40" s="703"/>
      <c r="BR40" s="705"/>
      <c r="BS40" s="705"/>
      <c r="BT40" s="705"/>
      <c r="BU40" s="33" t="s">
        <v>528</v>
      </c>
      <c r="BV40" s="34">
        <v>6</v>
      </c>
      <c r="BW40" s="35">
        <f>BV40/BV41</f>
        <v>0.1875</v>
      </c>
      <c r="BX40" s="36">
        <v>3</v>
      </c>
      <c r="BY40" s="36">
        <v>2</v>
      </c>
      <c r="BZ40" s="36"/>
      <c r="CA40" s="36">
        <v>1</v>
      </c>
      <c r="CB40" s="37">
        <f>BV40</f>
        <v>6</v>
      </c>
      <c r="CC40" s="705"/>
      <c r="CD40" s="705"/>
      <c r="CE40" s="705"/>
      <c r="CF40" s="705"/>
      <c r="CG40" s="705"/>
      <c r="CH40" s="705"/>
      <c r="CI40" s="705"/>
      <c r="CJ40"/>
      <c r="CK40"/>
      <c r="CL40"/>
      <c r="CM40"/>
      <c r="CN40" s="705"/>
      <c r="CO40" s="705"/>
      <c r="CP40" s="705"/>
      <c r="CQ40" s="54" t="s">
        <v>444</v>
      </c>
      <c r="CR40" s="55">
        <f>CR37+CR38+CR39</f>
        <v>11</v>
      </c>
      <c r="CS40" s="56">
        <f>CS37+CS38+CS39</f>
        <v>1</v>
      </c>
      <c r="CT40" s="705"/>
      <c r="CU40" s="705"/>
      <c r="CV40" s="705"/>
      <c r="CW40"/>
      <c r="CX40"/>
      <c r="CY40" s="705"/>
      <c r="CZ40"/>
      <c r="DA40"/>
      <c r="DB40"/>
    </row>
    <row r="41" spans="1:106" ht="15" customHeight="1">
      <c r="A41" s="973"/>
      <c r="B41" s="708">
        <v>39</v>
      </c>
      <c r="C41" s="444">
        <v>1983</v>
      </c>
      <c r="D41" s="127">
        <v>30306265</v>
      </c>
      <c r="E41" s="127" t="s">
        <v>505</v>
      </c>
      <c r="F41" s="127" t="s">
        <v>496</v>
      </c>
      <c r="G41" s="127" t="s">
        <v>497</v>
      </c>
      <c r="H41" s="127" t="s">
        <v>471</v>
      </c>
      <c r="I41" s="128">
        <v>45281.839583333334</v>
      </c>
      <c r="J41" s="127" t="s">
        <v>498</v>
      </c>
      <c r="K41" s="95" t="s">
        <v>5</v>
      </c>
      <c r="L41" s="685">
        <v>45281</v>
      </c>
      <c r="M41" s="686">
        <v>0.83958333333333324</v>
      </c>
      <c r="N41" s="296" t="s">
        <v>498</v>
      </c>
      <c r="O41" s="685">
        <v>45281</v>
      </c>
      <c r="P41" s="686">
        <v>0.83958333333333324</v>
      </c>
      <c r="Q41" s="685"/>
      <c r="R41" s="686"/>
      <c r="S41" s="296"/>
      <c r="T41" s="294">
        <v>45281</v>
      </c>
      <c r="U41" s="775">
        <v>0.85416666666666663</v>
      </c>
      <c r="V41" s="296" t="s">
        <v>498</v>
      </c>
      <c r="W41" s="688">
        <f t="shared" si="0"/>
        <v>1.4583333329937886E-2</v>
      </c>
      <c r="X41" s="294">
        <v>45281</v>
      </c>
      <c r="Y41" s="690">
        <v>0.86458333333333337</v>
      </c>
      <c r="Z41" s="296" t="s">
        <v>498</v>
      </c>
      <c r="AA41" s="691">
        <f t="shared" si="1"/>
        <v>1.0416666671517305E-2</v>
      </c>
      <c r="AB41" s="689">
        <v>45281</v>
      </c>
      <c r="AC41" s="690">
        <v>0.86944444444444446</v>
      </c>
      <c r="AD41" s="296" t="s">
        <v>498</v>
      </c>
      <c r="AE41" s="691">
        <f t="shared" si="2"/>
        <v>4.8611111051286571E-3</v>
      </c>
      <c r="AF41" s="294"/>
      <c r="AG41" s="296"/>
      <c r="AH41" s="296"/>
      <c r="AI41" s="687"/>
      <c r="AJ41" s="691">
        <f t="shared" si="3"/>
        <v>-45281.854166666664</v>
      </c>
      <c r="AK41" s="941"/>
      <c r="AL41" s="775"/>
      <c r="AM41" s="296"/>
      <c r="AN41" s="691">
        <f t="shared" si="4"/>
        <v>-45281.854166666664</v>
      </c>
      <c r="AO41" s="696">
        <v>45283</v>
      </c>
      <c r="AP41" s="697">
        <v>0.77222222222222225</v>
      </c>
      <c r="AQ41" s="940">
        <f t="shared" si="5"/>
        <v>1.9180555555576575</v>
      </c>
      <c r="AR41" s="294">
        <v>45283</v>
      </c>
      <c r="AS41" s="775">
        <v>0.77222222222222225</v>
      </c>
      <c r="AT41" s="296" t="s">
        <v>498</v>
      </c>
      <c r="AU41" s="14">
        <f t="shared" si="6"/>
        <v>1.9180555555576575</v>
      </c>
      <c r="AV41" s="701"/>
      <c r="AW41" s="701" t="s">
        <v>2187</v>
      </c>
      <c r="AX41" s="701" t="s">
        <v>9</v>
      </c>
      <c r="AY41" s="701" t="s">
        <v>20</v>
      </c>
      <c r="AZ41" s="896" t="s">
        <v>1897</v>
      </c>
      <c r="BA41" s="897" t="s">
        <v>134</v>
      </c>
      <c r="BB41" s="898" t="s">
        <v>2121</v>
      </c>
      <c r="BC41" s="900" t="s">
        <v>2122</v>
      </c>
      <c r="BD41" s="19"/>
      <c r="BE41" s="703" t="s">
        <v>89</v>
      </c>
      <c r="BF41" s="703"/>
      <c r="BR41" s="705"/>
      <c r="BS41" s="705"/>
      <c r="BT41" s="705"/>
      <c r="BU41" s="38" t="s">
        <v>444</v>
      </c>
      <c r="BV41" s="39">
        <f>SUBTOTAL(9,BV38:BV40)</f>
        <v>32</v>
      </c>
      <c r="BW41" s="40">
        <f>SUBTOTAL(9,BW38:BW40)</f>
        <v>1</v>
      </c>
      <c r="BX41" s="89">
        <f>SUM(BX38:BX40)</f>
        <v>19</v>
      </c>
      <c r="BY41" s="89">
        <f t="shared" ref="BY41:CA41" si="10">SUM(BY38:BY40)</f>
        <v>18</v>
      </c>
      <c r="BZ41" s="89">
        <f t="shared" si="10"/>
        <v>1</v>
      </c>
      <c r="CA41" s="89">
        <f t="shared" si="10"/>
        <v>3</v>
      </c>
      <c r="CB41" s="39">
        <f>SUBTOTAL(9,CB38:CB40)</f>
        <v>32</v>
      </c>
      <c r="CC41" s="705"/>
      <c r="CD41" s="705"/>
      <c r="CE41" s="705"/>
      <c r="CF41" s="705"/>
      <c r="CG41" s="705"/>
      <c r="CH41" s="705"/>
      <c r="CI41" s="705"/>
      <c r="CJ41"/>
      <c r="CK41"/>
      <c r="CL41"/>
      <c r="CM41"/>
      <c r="CN41"/>
      <c r="CO41" s="705"/>
      <c r="CP41" s="705"/>
      <c r="CT41" s="705"/>
      <c r="CU41" s="705"/>
      <c r="CV41" s="705"/>
      <c r="CW41"/>
      <c r="CX41"/>
      <c r="CY41" s="705"/>
      <c r="CZ41"/>
      <c r="DA41"/>
      <c r="DB41"/>
    </row>
    <row r="42" spans="1:106" ht="15" customHeight="1">
      <c r="A42" s="973">
        <v>4</v>
      </c>
      <c r="B42" s="684">
        <v>40</v>
      </c>
      <c r="C42" s="444">
        <v>1985</v>
      </c>
      <c r="D42" s="127">
        <v>30305918</v>
      </c>
      <c r="E42" s="127" t="s">
        <v>505</v>
      </c>
      <c r="F42" s="127" t="s">
        <v>506</v>
      </c>
      <c r="G42" s="127" t="s">
        <v>507</v>
      </c>
      <c r="H42" s="127" t="s">
        <v>508</v>
      </c>
      <c r="I42" s="128">
        <v>45283.374305555553</v>
      </c>
      <c r="J42" s="127" t="s">
        <v>2050</v>
      </c>
      <c r="K42" s="95" t="s">
        <v>5</v>
      </c>
      <c r="L42" s="685">
        <v>45283</v>
      </c>
      <c r="M42" s="686">
        <v>0.3743055555555555</v>
      </c>
      <c r="N42" s="296" t="s">
        <v>2050</v>
      </c>
      <c r="O42" s="685">
        <v>45283</v>
      </c>
      <c r="P42" s="686">
        <v>0.3743055555555555</v>
      </c>
      <c r="Q42" s="685"/>
      <c r="R42" s="686"/>
      <c r="S42" s="296"/>
      <c r="T42" s="294">
        <v>45283</v>
      </c>
      <c r="U42" s="775">
        <v>0.57430555555555551</v>
      </c>
      <c r="V42" s="296" t="s">
        <v>2050</v>
      </c>
      <c r="W42" s="688">
        <f t="shared" si="0"/>
        <v>0.20000000000436557</v>
      </c>
      <c r="X42" s="689">
        <v>45284</v>
      </c>
      <c r="Y42" s="690">
        <v>0.40833333333333338</v>
      </c>
      <c r="Z42" s="296" t="s">
        <v>2050</v>
      </c>
      <c r="AA42" s="691">
        <f t="shared" si="1"/>
        <v>0.83402777777519077</v>
      </c>
      <c r="AB42" s="689"/>
      <c r="AC42" s="690"/>
      <c r="AD42" s="296"/>
      <c r="AE42" s="691">
        <f t="shared" si="2"/>
        <v>-45284.408333333333</v>
      </c>
      <c r="AF42" s="294"/>
      <c r="AG42" s="296"/>
      <c r="AH42" s="296"/>
      <c r="AI42" s="687"/>
      <c r="AJ42" s="691">
        <f t="shared" si="3"/>
        <v>-45283.574305555558</v>
      </c>
      <c r="AK42" s="941"/>
      <c r="AL42" s="775"/>
      <c r="AM42" s="296"/>
      <c r="AN42" s="691">
        <f t="shared" si="4"/>
        <v>-45283.574305555558</v>
      </c>
      <c r="AO42" s="696">
        <v>45284</v>
      </c>
      <c r="AP42" s="697">
        <v>0.83958333333333324</v>
      </c>
      <c r="AQ42" s="940">
        <f t="shared" si="5"/>
        <v>1.265277777776646</v>
      </c>
      <c r="AR42" s="294">
        <v>45284</v>
      </c>
      <c r="AS42" s="775">
        <v>0.83958333333333324</v>
      </c>
      <c r="AT42" s="296" t="s">
        <v>498</v>
      </c>
      <c r="AU42" s="14">
        <f t="shared" si="6"/>
        <v>1.265277777776646</v>
      </c>
      <c r="AV42" s="701"/>
      <c r="AW42" s="701"/>
      <c r="AX42" s="701" t="s">
        <v>18</v>
      </c>
      <c r="AY42" s="701" t="s">
        <v>41</v>
      </c>
      <c r="AZ42" s="896" t="s">
        <v>1909</v>
      </c>
      <c r="BA42" s="897" t="s">
        <v>366</v>
      </c>
      <c r="BB42" s="898" t="s">
        <v>2123</v>
      </c>
      <c r="BC42" s="900" t="s">
        <v>2124</v>
      </c>
      <c r="BD42" s="19"/>
      <c r="BE42" s="703" t="s">
        <v>89</v>
      </c>
      <c r="BF42" s="703"/>
      <c r="BR42" s="705"/>
      <c r="BS42" s="705"/>
      <c r="BT42" s="705"/>
      <c r="CC42" s="705"/>
      <c r="CD42" s="705"/>
      <c r="CE42" s="705"/>
      <c r="CF42" s="705"/>
      <c r="CG42" s="705"/>
      <c r="CH42" s="705"/>
      <c r="CI42"/>
      <c r="CJ42"/>
      <c r="CK42"/>
      <c r="CL42" s="705"/>
      <c r="CM42" s="705"/>
      <c r="CN42"/>
      <c r="CO42" s="705"/>
      <c r="CP42" s="705"/>
      <c r="CQ42" s="705"/>
      <c r="CR42" s="705"/>
      <c r="CS42" s="705"/>
      <c r="CT42" s="705"/>
      <c r="CU42" s="705"/>
      <c r="CV42" s="705"/>
      <c r="CW42"/>
      <c r="CX42"/>
      <c r="CY42" s="705"/>
      <c r="CZ42"/>
      <c r="DA42"/>
      <c r="DB42"/>
    </row>
    <row r="43" spans="1:106" ht="15" customHeight="1">
      <c r="A43" s="973"/>
      <c r="B43" s="708">
        <v>41</v>
      </c>
      <c r="C43" s="423">
        <v>1986</v>
      </c>
      <c r="D43" s="127">
        <v>30026279</v>
      </c>
      <c r="E43" s="127" t="s">
        <v>495</v>
      </c>
      <c r="F43" s="127" t="s">
        <v>496</v>
      </c>
      <c r="G43" s="127" t="s">
        <v>497</v>
      </c>
      <c r="H43" s="127" t="s">
        <v>471</v>
      </c>
      <c r="I43" s="128">
        <v>45283.456944444442</v>
      </c>
      <c r="J43" s="127" t="s">
        <v>2050</v>
      </c>
      <c r="K43" s="95" t="s">
        <v>8</v>
      </c>
      <c r="L43" s="685">
        <v>45283</v>
      </c>
      <c r="M43" s="686">
        <v>0.44930555555555557</v>
      </c>
      <c r="N43" s="296" t="s">
        <v>2050</v>
      </c>
      <c r="O43" s="685">
        <v>45283</v>
      </c>
      <c r="P43" s="686">
        <v>0.45694444444444443</v>
      </c>
      <c r="Q43" s="685">
        <v>45283</v>
      </c>
      <c r="R43" s="686">
        <v>0.48055555555555557</v>
      </c>
      <c r="S43" s="296" t="s">
        <v>2050</v>
      </c>
      <c r="T43" s="294">
        <v>45284</v>
      </c>
      <c r="U43" s="775">
        <v>0.3833333333333333</v>
      </c>
      <c r="V43" s="296" t="s">
        <v>2050</v>
      </c>
      <c r="W43" s="688">
        <f t="shared" si="0"/>
        <v>0.92638888888905058</v>
      </c>
      <c r="X43" s="689">
        <v>45285</v>
      </c>
      <c r="Y43" s="690">
        <v>0.75902777777777775</v>
      </c>
      <c r="Z43" s="296" t="s">
        <v>2050</v>
      </c>
      <c r="AA43" s="691">
        <f t="shared" si="1"/>
        <v>1.3756944444467081</v>
      </c>
      <c r="AB43" s="689"/>
      <c r="AC43" s="690"/>
      <c r="AD43" s="296"/>
      <c r="AE43" s="691">
        <f t="shared" si="2"/>
        <v>-45285.759027777778</v>
      </c>
      <c r="AF43" s="294"/>
      <c r="AG43" s="296"/>
      <c r="AH43" s="296"/>
      <c r="AI43" s="687"/>
      <c r="AJ43" s="691">
        <f t="shared" si="3"/>
        <v>-45284.383333333331</v>
      </c>
      <c r="AK43" s="941"/>
      <c r="AL43" s="775"/>
      <c r="AM43" s="296"/>
      <c r="AN43" s="691">
        <f t="shared" si="4"/>
        <v>-45284.383333333331</v>
      </c>
      <c r="AO43" s="696">
        <v>45286</v>
      </c>
      <c r="AP43" s="697">
        <v>0.70138888888888884</v>
      </c>
      <c r="AQ43" s="940">
        <f t="shared" si="5"/>
        <v>2.3180555555591127</v>
      </c>
      <c r="AR43" s="294">
        <v>45286</v>
      </c>
      <c r="AS43" s="775">
        <v>0.70138888888888884</v>
      </c>
      <c r="AT43" s="296" t="s">
        <v>498</v>
      </c>
      <c r="AU43" s="14">
        <f t="shared" si="6"/>
        <v>2.3180555555591127</v>
      </c>
      <c r="AV43" s="701"/>
      <c r="AW43" s="701" t="s">
        <v>1049</v>
      </c>
      <c r="AX43" s="701" t="s">
        <v>9</v>
      </c>
      <c r="AY43" s="701" t="s">
        <v>11</v>
      </c>
      <c r="AZ43" s="701" t="s">
        <v>22</v>
      </c>
      <c r="BA43" s="897" t="s">
        <v>66</v>
      </c>
      <c r="BB43" s="898" t="s">
        <v>2125</v>
      </c>
      <c r="BC43" s="900" t="s">
        <v>2126</v>
      </c>
      <c r="BD43" s="19"/>
      <c r="BE43" s="703" t="s">
        <v>89</v>
      </c>
      <c r="BF43" s="703"/>
      <c r="BR43" s="705"/>
      <c r="BS43" s="705"/>
      <c r="BT43" s="705"/>
      <c r="BU43" s="42" t="s">
        <v>446</v>
      </c>
      <c r="BV43" s="32">
        <v>32</v>
      </c>
      <c r="BW43" s="43">
        <f>BV43/63</f>
        <v>0.50793650793650791</v>
      </c>
      <c r="BX43" s="44"/>
      <c r="BY43" s="45"/>
      <c r="BZ43" s="45"/>
      <c r="CA43" s="45"/>
      <c r="CB43" s="45"/>
      <c r="CC43" s="705"/>
      <c r="CD43" s="705"/>
      <c r="CE43" s="705"/>
      <c r="CF43" s="705"/>
      <c r="CG43" s="705"/>
      <c r="CH43" s="705"/>
      <c r="CI43"/>
      <c r="CJ43"/>
      <c r="CK43"/>
      <c r="CL43" s="705"/>
      <c r="CM43" s="705"/>
      <c r="CN43"/>
      <c r="CO43" s="705"/>
      <c r="CP43" s="705"/>
      <c r="CQ43" s="705"/>
      <c r="CR43" s="705"/>
      <c r="CS43" s="705"/>
      <c r="CT43" s="705"/>
      <c r="CU43" s="705"/>
      <c r="CV43" s="705"/>
      <c r="CW43"/>
      <c r="CX43"/>
      <c r="CY43" s="705"/>
      <c r="CZ43"/>
      <c r="DA43"/>
      <c r="DB43"/>
    </row>
    <row r="44" spans="1:106" ht="15" customHeight="1">
      <c r="A44" s="973"/>
      <c r="B44" s="684">
        <v>42</v>
      </c>
      <c r="C44" s="444">
        <v>1987</v>
      </c>
      <c r="D44" s="127">
        <v>1745280</v>
      </c>
      <c r="E44" s="127" t="s">
        <v>501</v>
      </c>
      <c r="F44" s="127" t="s">
        <v>496</v>
      </c>
      <c r="G44" s="127" t="s">
        <v>497</v>
      </c>
      <c r="H44" s="127" t="s">
        <v>516</v>
      </c>
      <c r="I44" s="128">
        <v>45283.51666666667</v>
      </c>
      <c r="J44" s="127" t="s">
        <v>2050</v>
      </c>
      <c r="K44" s="95" t="s">
        <v>17</v>
      </c>
      <c r="L44" s="685">
        <v>45283</v>
      </c>
      <c r="M44" s="686">
        <v>0.47222222222222227</v>
      </c>
      <c r="N44" s="296" t="s">
        <v>2050</v>
      </c>
      <c r="O44" s="685">
        <v>45283</v>
      </c>
      <c r="P44" s="686">
        <v>0.51666666666666672</v>
      </c>
      <c r="Q44" s="685">
        <v>45283</v>
      </c>
      <c r="R44" s="686">
        <v>0.62291666666666667</v>
      </c>
      <c r="S44" s="296" t="s">
        <v>2050</v>
      </c>
      <c r="T44" s="294">
        <v>45284</v>
      </c>
      <c r="U44" s="775">
        <v>0.39097222222222222</v>
      </c>
      <c r="V44" s="296" t="s">
        <v>2050</v>
      </c>
      <c r="W44" s="688">
        <f t="shared" si="0"/>
        <v>0.87430555555329192</v>
      </c>
      <c r="X44" s="689">
        <v>45285</v>
      </c>
      <c r="Y44" s="690">
        <v>0.74583333333333324</v>
      </c>
      <c r="Z44" s="296" t="s">
        <v>2050</v>
      </c>
      <c r="AA44" s="691">
        <f t="shared" si="1"/>
        <v>1.3548611111109494</v>
      </c>
      <c r="AB44" s="689">
        <v>45286</v>
      </c>
      <c r="AC44" s="690">
        <v>0.70694444444444438</v>
      </c>
      <c r="AD44" s="296" t="s">
        <v>2050</v>
      </c>
      <c r="AE44" s="691">
        <f t="shared" si="2"/>
        <v>0.96111111110803904</v>
      </c>
      <c r="AF44" s="294"/>
      <c r="AG44" s="296"/>
      <c r="AH44" s="296"/>
      <c r="AI44" s="687"/>
      <c r="AJ44" s="691">
        <f t="shared" si="3"/>
        <v>-45284.390972222223</v>
      </c>
      <c r="AK44" s="941"/>
      <c r="AL44" s="775"/>
      <c r="AM44" s="296"/>
      <c r="AN44" s="691">
        <f t="shared" si="4"/>
        <v>-45284.390972222223</v>
      </c>
      <c r="AO44" s="696">
        <v>45287</v>
      </c>
      <c r="AP44" s="697">
        <v>0.67638888888888893</v>
      </c>
      <c r="AQ44" s="940">
        <f t="shared" si="5"/>
        <v>3.2854166666656965</v>
      </c>
      <c r="AR44" s="294">
        <v>45287</v>
      </c>
      <c r="AS44" s="775">
        <v>0.67638888888888893</v>
      </c>
      <c r="AT44" s="296" t="s">
        <v>498</v>
      </c>
      <c r="AU44" s="14">
        <f t="shared" si="6"/>
        <v>3.2854166666656965</v>
      </c>
      <c r="AV44" s="701"/>
      <c r="AW44" s="701" t="s">
        <v>2198</v>
      </c>
      <c r="AX44" s="701" t="s">
        <v>9</v>
      </c>
      <c r="AY44" s="701" t="s">
        <v>11</v>
      </c>
      <c r="AZ44" s="701" t="s">
        <v>22</v>
      </c>
      <c r="BA44" s="897" t="s">
        <v>62</v>
      </c>
      <c r="BB44" s="898" t="s">
        <v>2127</v>
      </c>
      <c r="BC44" s="900" t="s">
        <v>2128</v>
      </c>
      <c r="BD44" s="19"/>
      <c r="BE44" s="703" t="s">
        <v>89</v>
      </c>
      <c r="BF44" s="703"/>
      <c r="BR44" s="705"/>
      <c r="BS44" s="705"/>
      <c r="BT44" s="705"/>
      <c r="BU44" s="46"/>
      <c r="BV44" s="46"/>
      <c r="BW44" s="46"/>
      <c r="BX44" s="46"/>
      <c r="BY44" s="45"/>
      <c r="BZ44" s="45"/>
      <c r="CA44" s="45"/>
      <c r="CB44" s="45"/>
      <c r="CC44" s="705"/>
      <c r="CD44" s="705"/>
      <c r="CE44" s="705"/>
      <c r="CF44" s="705"/>
      <c r="CG44" s="705"/>
      <c r="CH44" s="705"/>
      <c r="CI44"/>
      <c r="CJ44"/>
      <c r="CK44"/>
      <c r="CL44" s="705"/>
      <c r="CM44" s="705"/>
      <c r="CN44"/>
      <c r="CO44" s="705"/>
      <c r="CP44" s="705"/>
      <c r="CQ44" s="705"/>
      <c r="CR44" s="705"/>
      <c r="CS44" s="705"/>
      <c r="CT44" s="705"/>
      <c r="CU44" s="705"/>
      <c r="CV44"/>
      <c r="CW44"/>
      <c r="CX44"/>
      <c r="CY44" s="705"/>
      <c r="CZ44"/>
      <c r="DA44"/>
      <c r="DB44"/>
    </row>
    <row r="45" spans="1:106" ht="15" customHeight="1">
      <c r="A45" s="973"/>
      <c r="B45" s="684">
        <v>43</v>
      </c>
      <c r="C45" s="448">
        <v>1989</v>
      </c>
      <c r="D45" s="127">
        <v>1592720</v>
      </c>
      <c r="E45" s="127" t="s">
        <v>529</v>
      </c>
      <c r="F45" s="127" t="s">
        <v>496</v>
      </c>
      <c r="G45" s="127" t="s">
        <v>507</v>
      </c>
      <c r="H45" s="127" t="s">
        <v>482</v>
      </c>
      <c r="I45" s="128">
        <v>45284.408333333333</v>
      </c>
      <c r="J45" s="127" t="s">
        <v>2050</v>
      </c>
      <c r="K45" s="95" t="s">
        <v>0</v>
      </c>
      <c r="L45" s="685">
        <v>45284</v>
      </c>
      <c r="M45" s="686">
        <v>0.40833333333333338</v>
      </c>
      <c r="N45" s="296" t="s">
        <v>2050</v>
      </c>
      <c r="O45" s="685">
        <v>45284</v>
      </c>
      <c r="P45" s="686">
        <v>0.40833333333333338</v>
      </c>
      <c r="Q45" s="685"/>
      <c r="R45" s="686"/>
      <c r="S45" s="296"/>
      <c r="T45" s="294">
        <v>45284</v>
      </c>
      <c r="U45" s="775">
        <v>0.40833333333333338</v>
      </c>
      <c r="V45" s="296" t="s">
        <v>2050</v>
      </c>
      <c r="W45" s="688">
        <f t="shared" si="0"/>
        <v>0</v>
      </c>
      <c r="X45" s="689"/>
      <c r="Y45" s="690"/>
      <c r="Z45" s="296"/>
      <c r="AA45" s="691">
        <f t="shared" si="1"/>
        <v>-45284.408333333333</v>
      </c>
      <c r="AB45" s="689"/>
      <c r="AC45" s="690"/>
      <c r="AD45" s="296"/>
      <c r="AE45" s="691">
        <f t="shared" si="2"/>
        <v>0</v>
      </c>
      <c r="AF45" s="294"/>
      <c r="AG45" s="296"/>
      <c r="AH45" s="296"/>
      <c r="AI45" s="687"/>
      <c r="AJ45" s="691">
        <f t="shared" si="3"/>
        <v>-45284.408333333333</v>
      </c>
      <c r="AK45" s="941"/>
      <c r="AL45" s="775"/>
      <c r="AM45" s="296"/>
      <c r="AN45" s="691">
        <f t="shared" si="4"/>
        <v>-45284.408333333333</v>
      </c>
      <c r="AO45" s="696">
        <v>45284</v>
      </c>
      <c r="AP45" s="697">
        <v>0.62361111111111112</v>
      </c>
      <c r="AQ45" s="940">
        <f t="shared" si="5"/>
        <v>0.21527777778101154</v>
      </c>
      <c r="AR45" s="294">
        <v>45284</v>
      </c>
      <c r="AS45" s="775">
        <v>0.62361111111111112</v>
      </c>
      <c r="AT45" s="296" t="s">
        <v>498</v>
      </c>
      <c r="AU45" s="14">
        <f t="shared" si="6"/>
        <v>0.21527777778101154</v>
      </c>
      <c r="AV45" s="701"/>
      <c r="AW45" s="701"/>
      <c r="AX45" s="701" t="s">
        <v>27</v>
      </c>
      <c r="AY45" s="701" t="s">
        <v>29</v>
      </c>
      <c r="AZ45" s="896" t="s">
        <v>1926</v>
      </c>
      <c r="BA45" s="897" t="s">
        <v>274</v>
      </c>
      <c r="BB45" s="898" t="s">
        <v>2129</v>
      </c>
      <c r="BC45" s="900" t="s">
        <v>2130</v>
      </c>
      <c r="BD45" s="19"/>
      <c r="BE45" s="703" t="s">
        <v>89</v>
      </c>
      <c r="BF45" s="703"/>
      <c r="BR45" s="705"/>
      <c r="BS45" s="705"/>
      <c r="BT45" s="705"/>
      <c r="BU45" s="47" t="s">
        <v>0</v>
      </c>
      <c r="BV45" s="29" t="s">
        <v>5</v>
      </c>
      <c r="BW45" s="30" t="s">
        <v>8</v>
      </c>
      <c r="BX45" s="31" t="s">
        <v>443</v>
      </c>
      <c r="BY45" s="45"/>
      <c r="BZ45" s="45"/>
      <c r="CA45" s="45"/>
      <c r="CB45" s="45"/>
      <c r="CC45" s="705"/>
      <c r="CD45" s="705"/>
      <c r="CE45" s="705"/>
      <c r="CF45" s="705"/>
      <c r="CG45" s="705"/>
      <c r="CH45" s="705"/>
      <c r="CI45" s="705"/>
      <c r="CJ45" s="705"/>
      <c r="CK45" s="705"/>
      <c r="CL45" s="705"/>
      <c r="CM45" s="705"/>
      <c r="CN45"/>
      <c r="CO45" s="705"/>
      <c r="CP45" s="705"/>
      <c r="CQ45" s="705"/>
      <c r="CR45" s="705"/>
      <c r="CS45" s="705"/>
      <c r="CT45" s="705"/>
      <c r="CU45" s="705"/>
      <c r="CV45"/>
      <c r="CW45"/>
      <c r="CX45"/>
      <c r="CY45" s="705"/>
      <c r="CZ45"/>
      <c r="DA45"/>
      <c r="DB45"/>
    </row>
    <row r="46" spans="1:106" ht="15" customHeight="1">
      <c r="A46" s="973"/>
      <c r="B46" s="684">
        <v>44</v>
      </c>
      <c r="C46" s="444">
        <v>1990</v>
      </c>
      <c r="D46" s="127">
        <v>30095835</v>
      </c>
      <c r="E46" s="127" t="s">
        <v>529</v>
      </c>
      <c r="F46" s="127" t="s">
        <v>496</v>
      </c>
      <c r="G46" s="127" t="s">
        <v>497</v>
      </c>
      <c r="H46" s="127" t="s">
        <v>465</v>
      </c>
      <c r="I46" s="128">
        <v>45284.460416666669</v>
      </c>
      <c r="J46" s="127" t="s">
        <v>2050</v>
      </c>
      <c r="K46" s="95" t="s">
        <v>5</v>
      </c>
      <c r="L46" s="685">
        <v>45284</v>
      </c>
      <c r="M46" s="686">
        <v>0.4604166666666667</v>
      </c>
      <c r="N46" s="296" t="s">
        <v>2050</v>
      </c>
      <c r="O46" s="685">
        <v>45284</v>
      </c>
      <c r="P46" s="686">
        <v>0.4604166666666667</v>
      </c>
      <c r="Q46" s="685"/>
      <c r="R46" s="686"/>
      <c r="S46" s="296"/>
      <c r="T46" s="294">
        <v>45284</v>
      </c>
      <c r="U46" s="775">
        <v>0.4909722222222222</v>
      </c>
      <c r="V46" s="296" t="s">
        <v>2050</v>
      </c>
      <c r="W46" s="688">
        <f t="shared" si="0"/>
        <v>3.0555555553291924E-2</v>
      </c>
      <c r="X46" s="689">
        <v>45284</v>
      </c>
      <c r="Y46" s="690">
        <v>0.7006944444444444</v>
      </c>
      <c r="Z46" s="296" t="s">
        <v>498</v>
      </c>
      <c r="AA46" s="691">
        <f t="shared" si="1"/>
        <v>0.20972222222189885</v>
      </c>
      <c r="AB46" s="689"/>
      <c r="AC46" s="690"/>
      <c r="AD46" s="296"/>
      <c r="AE46" s="691">
        <f t="shared" si="2"/>
        <v>-45284.700694444444</v>
      </c>
      <c r="AF46" s="294"/>
      <c r="AG46" s="296"/>
      <c r="AH46" s="296"/>
      <c r="AI46" s="687"/>
      <c r="AJ46" s="691">
        <f t="shared" si="3"/>
        <v>-45284.490972222222</v>
      </c>
      <c r="AK46" s="941"/>
      <c r="AL46" s="775"/>
      <c r="AM46" s="296"/>
      <c r="AN46" s="691">
        <f t="shared" si="4"/>
        <v>-45284.490972222222</v>
      </c>
      <c r="AO46" s="696">
        <v>45285</v>
      </c>
      <c r="AP46" s="697">
        <v>0.53819444444444442</v>
      </c>
      <c r="AQ46" s="940">
        <f t="shared" si="5"/>
        <v>1.047222222223354</v>
      </c>
      <c r="AR46" s="294">
        <v>45285</v>
      </c>
      <c r="AS46" s="775">
        <v>0.53819444444444442</v>
      </c>
      <c r="AT46" s="296" t="s">
        <v>498</v>
      </c>
      <c r="AU46" s="14">
        <f t="shared" si="6"/>
        <v>1.047222222223354</v>
      </c>
      <c r="AV46" s="701"/>
      <c r="AW46" s="701" t="s">
        <v>2199</v>
      </c>
      <c r="AX46" s="701" t="s">
        <v>9</v>
      </c>
      <c r="AY46" s="701" t="s">
        <v>11</v>
      </c>
      <c r="AZ46" s="701" t="s">
        <v>22</v>
      </c>
      <c r="BA46" s="897" t="s">
        <v>66</v>
      </c>
      <c r="BB46" s="898" t="s">
        <v>2131</v>
      </c>
      <c r="BC46" s="900" t="s">
        <v>2132</v>
      </c>
      <c r="BD46" s="19"/>
      <c r="BE46" s="703" t="s">
        <v>89</v>
      </c>
      <c r="BF46" s="703"/>
      <c r="BR46" s="705"/>
      <c r="BS46" s="705"/>
      <c r="BT46" s="705"/>
      <c r="BU46" s="48">
        <f>BX41</f>
        <v>19</v>
      </c>
      <c r="BV46" s="41">
        <f>BY41</f>
        <v>18</v>
      </c>
      <c r="BW46" s="41">
        <f>BZ41</f>
        <v>1</v>
      </c>
      <c r="BX46" s="41">
        <f>CA41</f>
        <v>3</v>
      </c>
      <c r="BY46" s="45"/>
      <c r="BZ46" s="45"/>
      <c r="CA46" s="45"/>
      <c r="CB46" s="45"/>
      <c r="CC46" s="705"/>
      <c r="CD46" s="705"/>
      <c r="CE46" s="705"/>
      <c r="CF46" s="705"/>
      <c r="CG46" s="705"/>
      <c r="CH46" s="705"/>
      <c r="CI46" s="705"/>
      <c r="CJ46" s="705"/>
      <c r="CK46" s="705"/>
      <c r="CL46" s="705"/>
      <c r="CM46" s="705"/>
      <c r="CN46"/>
      <c r="CO46" s="705"/>
      <c r="CP46" s="705"/>
      <c r="CQ46" s="705"/>
      <c r="CR46" s="705"/>
      <c r="CS46" s="705"/>
      <c r="CT46" s="705"/>
      <c r="CU46" s="705"/>
      <c r="CV46"/>
      <c r="CW46"/>
      <c r="CX46"/>
      <c r="CY46"/>
      <c r="DA46"/>
      <c r="DB46"/>
    </row>
    <row r="47" spans="1:106" ht="15" customHeight="1">
      <c r="A47" s="973"/>
      <c r="B47" s="708">
        <v>45</v>
      </c>
      <c r="C47" s="444">
        <v>1992</v>
      </c>
      <c r="D47" s="127">
        <v>30292267</v>
      </c>
      <c r="E47" s="127" t="s">
        <v>505</v>
      </c>
      <c r="F47" s="127" t="s">
        <v>502</v>
      </c>
      <c r="G47" s="127" t="s">
        <v>507</v>
      </c>
      <c r="H47" s="127" t="s">
        <v>484</v>
      </c>
      <c r="I47" s="128">
        <v>45284.580555555556</v>
      </c>
      <c r="J47" s="127" t="s">
        <v>498</v>
      </c>
      <c r="K47" s="95" t="s">
        <v>17</v>
      </c>
      <c r="L47" s="685">
        <v>45284</v>
      </c>
      <c r="M47" s="686">
        <v>0.5805555555555556</v>
      </c>
      <c r="N47" s="296" t="s">
        <v>498</v>
      </c>
      <c r="O47" s="685">
        <v>45284</v>
      </c>
      <c r="P47" s="686">
        <v>0.5805555555555556</v>
      </c>
      <c r="Q47" s="685"/>
      <c r="R47" s="686"/>
      <c r="S47" s="296"/>
      <c r="T47" s="294">
        <v>45284</v>
      </c>
      <c r="U47" s="775">
        <v>0.59513888888888888</v>
      </c>
      <c r="V47" s="296" t="s">
        <v>498</v>
      </c>
      <c r="W47" s="688">
        <f t="shared" si="0"/>
        <v>1.4583333329937886E-2</v>
      </c>
      <c r="X47" s="689">
        <v>45287</v>
      </c>
      <c r="Y47" s="690">
        <v>0.47916666666666669</v>
      </c>
      <c r="Z47" s="296" t="s">
        <v>498</v>
      </c>
      <c r="AA47" s="691">
        <f t="shared" si="1"/>
        <v>2.8840277777781012</v>
      </c>
      <c r="AB47" s="689"/>
      <c r="AC47" s="690"/>
      <c r="AD47" s="296"/>
      <c r="AE47" s="691">
        <f t="shared" si="2"/>
        <v>-45287.479166666664</v>
      </c>
      <c r="AF47" s="294"/>
      <c r="AG47" s="296"/>
      <c r="AH47" s="296"/>
      <c r="AI47" s="687"/>
      <c r="AJ47" s="691">
        <f t="shared" si="3"/>
        <v>-45284.595138888886</v>
      </c>
      <c r="AK47" s="941"/>
      <c r="AL47" s="775"/>
      <c r="AM47" s="296"/>
      <c r="AN47" s="691">
        <f t="shared" si="4"/>
        <v>-45284.595138888886</v>
      </c>
      <c r="AO47" s="696">
        <v>45287</v>
      </c>
      <c r="AP47" s="697">
        <v>0.66180555555555554</v>
      </c>
      <c r="AQ47" s="940">
        <f t="shared" si="5"/>
        <v>3.0666666666729725</v>
      </c>
      <c r="AR47" s="294">
        <v>45288</v>
      </c>
      <c r="AS47" s="775">
        <v>0.63263888888888886</v>
      </c>
      <c r="AT47" s="296" t="s">
        <v>2050</v>
      </c>
      <c r="AU47" s="14">
        <f t="shared" si="6"/>
        <v>4.0375000000058208</v>
      </c>
      <c r="AV47" s="701"/>
      <c r="AW47" s="701" t="s">
        <v>2200</v>
      </c>
      <c r="AX47" s="701" t="s">
        <v>27</v>
      </c>
      <c r="AY47" s="701" t="s">
        <v>35</v>
      </c>
      <c r="AZ47" s="896" t="s">
        <v>102</v>
      </c>
      <c r="BA47" s="897" t="s">
        <v>364</v>
      </c>
      <c r="BB47" s="898" t="s">
        <v>2133</v>
      </c>
      <c r="BC47" s="900" t="s">
        <v>2134</v>
      </c>
      <c r="BD47" s="19"/>
      <c r="BE47" s="703" t="s">
        <v>89</v>
      </c>
      <c r="BF47" s="703"/>
      <c r="BR47" s="705"/>
      <c r="BS47" s="705"/>
      <c r="BT47" s="705"/>
      <c r="BU47" s="49">
        <f>BU46/BV43</f>
        <v>0.59375</v>
      </c>
      <c r="BV47" s="49">
        <f>BV46/BV43</f>
        <v>0.5625</v>
      </c>
      <c r="BW47" s="49">
        <f>BW46/BV43</f>
        <v>3.125E-2</v>
      </c>
      <c r="BX47" s="49">
        <f>BX46/BV43</f>
        <v>9.375E-2</v>
      </c>
      <c r="BY47" s="45"/>
      <c r="BZ47" s="45"/>
      <c r="CA47" s="45"/>
      <c r="CB47" s="45"/>
      <c r="CC47" s="705"/>
      <c r="CD47" s="705"/>
      <c r="CE47" s="705"/>
      <c r="CN47"/>
      <c r="CO47" s="705"/>
      <c r="CP47" s="705"/>
      <c r="CQ47" s="705"/>
      <c r="CR47" s="705"/>
      <c r="CS47" s="705"/>
      <c r="CT47" s="705"/>
      <c r="CU47" s="705"/>
      <c r="CV47"/>
      <c r="CW47"/>
      <c r="CX47"/>
      <c r="CY47"/>
      <c r="DA47"/>
      <c r="DB47"/>
    </row>
    <row r="48" spans="1:106" ht="15" customHeight="1">
      <c r="A48" s="973"/>
      <c r="B48" s="684">
        <v>46</v>
      </c>
      <c r="C48" s="448">
        <v>1993</v>
      </c>
      <c r="D48" s="127">
        <v>30069420</v>
      </c>
      <c r="E48" s="127" t="s">
        <v>505</v>
      </c>
      <c r="F48" s="127" t="s">
        <v>496</v>
      </c>
      <c r="G48" s="127" t="s">
        <v>513</v>
      </c>
      <c r="H48" s="127" t="s">
        <v>1071</v>
      </c>
      <c r="I48" s="128">
        <v>45284.670138888891</v>
      </c>
      <c r="J48" s="127" t="s">
        <v>498</v>
      </c>
      <c r="K48" s="95" t="s">
        <v>0</v>
      </c>
      <c r="L48" s="685">
        <v>45284</v>
      </c>
      <c r="M48" s="686">
        <v>0.67013888888888884</v>
      </c>
      <c r="N48" s="296" t="s">
        <v>498</v>
      </c>
      <c r="O48" s="685">
        <v>45284</v>
      </c>
      <c r="P48" s="686">
        <v>0.67013888888888884</v>
      </c>
      <c r="Q48" s="685"/>
      <c r="R48" s="686"/>
      <c r="S48" s="296"/>
      <c r="T48" s="294">
        <v>45284</v>
      </c>
      <c r="U48" s="775">
        <v>0.67013888888888884</v>
      </c>
      <c r="V48" s="296" t="s">
        <v>498</v>
      </c>
      <c r="W48" s="688">
        <f t="shared" si="0"/>
        <v>0</v>
      </c>
      <c r="X48" s="689"/>
      <c r="Y48" s="690"/>
      <c r="Z48" s="296"/>
      <c r="AA48" s="691">
        <f t="shared" si="1"/>
        <v>-45284.670138888891</v>
      </c>
      <c r="AB48" s="689"/>
      <c r="AC48" s="690"/>
      <c r="AD48" s="296"/>
      <c r="AE48" s="691">
        <f t="shared" si="2"/>
        <v>0</v>
      </c>
      <c r="AF48" s="294"/>
      <c r="AG48" s="296"/>
      <c r="AH48" s="296"/>
      <c r="AI48" s="687"/>
      <c r="AJ48" s="691">
        <f t="shared" si="3"/>
        <v>-45284.670138888891</v>
      </c>
      <c r="AK48" s="941"/>
      <c r="AL48" s="775"/>
      <c r="AM48" s="296"/>
      <c r="AN48" s="691">
        <f t="shared" si="4"/>
        <v>-45284.670138888891</v>
      </c>
      <c r="AO48" s="696">
        <v>45285</v>
      </c>
      <c r="AP48" s="697">
        <v>0.45555555555555555</v>
      </c>
      <c r="AQ48" s="940">
        <f t="shared" si="5"/>
        <v>0.78541666666569654</v>
      </c>
      <c r="AR48" s="294">
        <v>45285</v>
      </c>
      <c r="AS48" s="775">
        <v>0.45555555555555555</v>
      </c>
      <c r="AT48" s="296" t="s">
        <v>498</v>
      </c>
      <c r="AU48" s="14">
        <f t="shared" si="6"/>
        <v>0.78541666666569654</v>
      </c>
      <c r="AV48" s="701"/>
      <c r="AW48" s="701"/>
      <c r="AX48" s="701" t="s">
        <v>9</v>
      </c>
      <c r="AY48" s="701" t="s">
        <v>20</v>
      </c>
      <c r="AZ48" s="896" t="s">
        <v>1897</v>
      </c>
      <c r="BA48" s="897" t="s">
        <v>150</v>
      </c>
      <c r="BB48" s="898" t="s">
        <v>2135</v>
      </c>
      <c r="BC48" s="900" t="s">
        <v>2136</v>
      </c>
      <c r="BD48" s="19"/>
      <c r="BE48" s="703" t="s">
        <v>89</v>
      </c>
      <c r="BF48" s="703"/>
      <c r="BR48" s="705"/>
      <c r="BS48" s="705"/>
      <c r="BT48" s="705"/>
      <c r="BU48" s="44"/>
      <c r="BV48" s="44"/>
      <c r="BW48" s="44"/>
      <c r="BX48" s="44"/>
      <c r="BY48" s="50"/>
      <c r="BZ48" s="45"/>
      <c r="CA48" s="45"/>
      <c r="CB48" s="45"/>
      <c r="CC48" s="705"/>
      <c r="CD48" s="705"/>
      <c r="CE48" s="705"/>
      <c r="CF48" s="705"/>
      <c r="CG48" s="705"/>
      <c r="CH48" s="705"/>
      <c r="CI48" s="705"/>
      <c r="CJ48" s="705"/>
      <c r="CK48" s="705"/>
      <c r="CL48" s="705"/>
      <c r="CM48" s="705"/>
      <c r="CN48"/>
      <c r="CO48" s="705"/>
      <c r="CP48" s="705"/>
      <c r="CQ48" s="705"/>
      <c r="CR48" s="705"/>
      <c r="CS48" s="705"/>
      <c r="CT48" s="705"/>
      <c r="CU48" s="705"/>
      <c r="CV48"/>
      <c r="CW48"/>
      <c r="CX48"/>
      <c r="CY48"/>
      <c r="DA48"/>
      <c r="DB48"/>
    </row>
    <row r="49" spans="1:106" ht="15" customHeight="1">
      <c r="A49" s="973"/>
      <c r="B49" s="684">
        <v>47</v>
      </c>
      <c r="C49" s="444">
        <v>1995</v>
      </c>
      <c r="D49" s="127">
        <v>30118303</v>
      </c>
      <c r="E49" s="127" t="s">
        <v>505</v>
      </c>
      <c r="F49" s="127" t="s">
        <v>496</v>
      </c>
      <c r="G49" s="127" t="s">
        <v>507</v>
      </c>
      <c r="H49" s="127" t="s">
        <v>486</v>
      </c>
      <c r="I49" s="128">
        <v>45285.527777777781</v>
      </c>
      <c r="J49" s="127" t="s">
        <v>498</v>
      </c>
      <c r="K49" s="95" t="s">
        <v>5</v>
      </c>
      <c r="L49" s="685">
        <v>45285</v>
      </c>
      <c r="M49" s="686">
        <v>0.52777777777777779</v>
      </c>
      <c r="N49" s="296" t="s">
        <v>498</v>
      </c>
      <c r="O49" s="685">
        <v>45285</v>
      </c>
      <c r="P49" s="686">
        <v>0.52777777777777779</v>
      </c>
      <c r="Q49" s="685"/>
      <c r="R49" s="686"/>
      <c r="S49" s="296"/>
      <c r="T49" s="294">
        <v>45285</v>
      </c>
      <c r="U49" s="775">
        <v>0.6479166666666667</v>
      </c>
      <c r="V49" s="296" t="s">
        <v>498</v>
      </c>
      <c r="W49" s="688">
        <f t="shared" si="0"/>
        <v>0.12013888888759539</v>
      </c>
      <c r="X49" s="689">
        <v>45285</v>
      </c>
      <c r="Y49" s="690">
        <v>0.7715277777777777</v>
      </c>
      <c r="Z49" s="296" t="s">
        <v>2050</v>
      </c>
      <c r="AA49" s="691">
        <f t="shared" si="1"/>
        <v>0.12361111110658385</v>
      </c>
      <c r="AB49" s="689">
        <v>45286</v>
      </c>
      <c r="AC49" s="690">
        <v>0.41736111111111113</v>
      </c>
      <c r="AD49" s="296" t="s">
        <v>498</v>
      </c>
      <c r="AE49" s="691">
        <f t="shared" si="2"/>
        <v>0.64583333333575865</v>
      </c>
      <c r="AF49" s="294"/>
      <c r="AG49" s="296"/>
      <c r="AH49" s="296"/>
      <c r="AI49" s="687"/>
      <c r="AJ49" s="691">
        <f t="shared" si="3"/>
        <v>-45285.647916666669</v>
      </c>
      <c r="AK49" s="941"/>
      <c r="AL49" s="775"/>
      <c r="AM49" s="296"/>
      <c r="AN49" s="691">
        <f t="shared" si="4"/>
        <v>-45285.647916666669</v>
      </c>
      <c r="AO49" s="696">
        <v>45287</v>
      </c>
      <c r="AP49" s="697">
        <v>0.49513888888888885</v>
      </c>
      <c r="AQ49" s="940">
        <f t="shared" si="5"/>
        <v>1.8472222222189885</v>
      </c>
      <c r="AR49" s="294">
        <v>45287</v>
      </c>
      <c r="AS49" s="775">
        <v>0.50694444444444442</v>
      </c>
      <c r="AT49" s="296" t="s">
        <v>498</v>
      </c>
      <c r="AU49" s="14">
        <f t="shared" si="6"/>
        <v>1.859027777776646</v>
      </c>
      <c r="AV49" s="701"/>
      <c r="AW49" s="701"/>
      <c r="AX49" s="701" t="s">
        <v>27</v>
      </c>
      <c r="AY49" s="701" t="s">
        <v>29</v>
      </c>
      <c r="AZ49" s="896" t="s">
        <v>90</v>
      </c>
      <c r="BA49" s="897" t="s">
        <v>320</v>
      </c>
      <c r="BB49" s="898" t="s">
        <v>2137</v>
      </c>
      <c r="BC49" s="900" t="s">
        <v>2138</v>
      </c>
      <c r="BD49" s="19"/>
      <c r="BE49" s="703" t="s">
        <v>89</v>
      </c>
      <c r="BF49" s="703"/>
      <c r="BR49" s="705"/>
      <c r="BS49" s="705"/>
      <c r="BT49" s="705"/>
      <c r="BU49" s="51" t="s">
        <v>448</v>
      </c>
      <c r="BV49" s="32">
        <v>2</v>
      </c>
      <c r="BW49" s="43">
        <f>BV49/BV52</f>
        <v>6.25E-2</v>
      </c>
      <c r="BX49" s="44"/>
      <c r="BY49" s="45"/>
      <c r="BZ49" s="45"/>
      <c r="CA49" s="45"/>
      <c r="CB49" s="45"/>
      <c r="CC49" s="705"/>
      <c r="CD49" s="705"/>
      <c r="CE49" s="705"/>
      <c r="CF49" s="705"/>
      <c r="CG49" s="705"/>
      <c r="CH49" s="705"/>
      <c r="CI49" s="705"/>
      <c r="CJ49" s="705"/>
      <c r="CK49" s="705"/>
      <c r="CL49" s="705"/>
      <c r="CM49" s="705"/>
      <c r="CN49"/>
      <c r="CO49" s="705"/>
      <c r="CP49" s="705"/>
      <c r="CQ49" s="705"/>
      <c r="CR49" s="705"/>
      <c r="CS49" s="705"/>
      <c r="CT49" s="705"/>
      <c r="CU49" s="705"/>
      <c r="CV49"/>
      <c r="CW49"/>
      <c r="CX49"/>
      <c r="CY49"/>
      <c r="CZ49"/>
      <c r="DA49"/>
      <c r="DB49"/>
    </row>
    <row r="50" spans="1:106" ht="15" customHeight="1">
      <c r="A50" s="973"/>
      <c r="B50" s="684">
        <v>48</v>
      </c>
      <c r="C50" s="444">
        <v>1997</v>
      </c>
      <c r="D50" s="127">
        <v>30306839</v>
      </c>
      <c r="E50" s="127" t="s">
        <v>501</v>
      </c>
      <c r="F50" s="127" t="s">
        <v>496</v>
      </c>
      <c r="G50" s="127" t="s">
        <v>497</v>
      </c>
      <c r="H50" s="127" t="s">
        <v>465</v>
      </c>
      <c r="I50" s="128">
        <v>45285.698611111111</v>
      </c>
      <c r="J50" s="127" t="s">
        <v>2050</v>
      </c>
      <c r="K50" s="95" t="s">
        <v>17</v>
      </c>
      <c r="L50" s="685">
        <v>45285</v>
      </c>
      <c r="M50" s="686">
        <v>0.68333333333333324</v>
      </c>
      <c r="N50" s="296" t="s">
        <v>2050</v>
      </c>
      <c r="O50" s="685">
        <v>45285</v>
      </c>
      <c r="P50" s="686">
        <v>0.68333333333333324</v>
      </c>
      <c r="Q50" s="685">
        <v>45286</v>
      </c>
      <c r="R50" s="686">
        <v>0.7993055555555556</v>
      </c>
      <c r="S50" s="296" t="s">
        <v>2050</v>
      </c>
      <c r="T50" s="294">
        <v>45286</v>
      </c>
      <c r="U50" s="775">
        <v>0.80208333333333337</v>
      </c>
      <c r="V50" s="296" t="s">
        <v>2050</v>
      </c>
      <c r="W50" s="688">
        <f t="shared" si="0"/>
        <v>1.1187500000014552</v>
      </c>
      <c r="X50" s="689">
        <v>45288</v>
      </c>
      <c r="Y50" s="690">
        <v>0.71597222222222223</v>
      </c>
      <c r="Z50" s="296" t="s">
        <v>2050</v>
      </c>
      <c r="AA50" s="691">
        <f t="shared" si="1"/>
        <v>1.913888888884685</v>
      </c>
      <c r="AB50" s="689">
        <v>45291</v>
      </c>
      <c r="AC50" s="690">
        <v>0.68263888888888891</v>
      </c>
      <c r="AD50" s="296" t="s">
        <v>2050</v>
      </c>
      <c r="AE50" s="691">
        <f t="shared" si="2"/>
        <v>2.9666666666671517</v>
      </c>
      <c r="AF50" s="294"/>
      <c r="AG50" s="296"/>
      <c r="AH50" s="296"/>
      <c r="AI50" s="687"/>
      <c r="AJ50" s="691">
        <f t="shared" si="3"/>
        <v>-45286.802083333336</v>
      </c>
      <c r="AK50" s="941"/>
      <c r="AL50" s="775"/>
      <c r="AM50" s="296"/>
      <c r="AN50" s="691">
        <f t="shared" si="4"/>
        <v>-45286.802083333336</v>
      </c>
      <c r="AO50" s="696">
        <v>45294</v>
      </c>
      <c r="AP50" s="697">
        <v>0.51527777777777783</v>
      </c>
      <c r="AQ50" s="940">
        <f t="shared" si="5"/>
        <v>7.7131944444408873</v>
      </c>
      <c r="AR50" s="294">
        <v>45298</v>
      </c>
      <c r="AS50" s="775">
        <v>0.8041666666666667</v>
      </c>
      <c r="AT50" s="296" t="s">
        <v>2050</v>
      </c>
      <c r="AU50" s="14">
        <f t="shared" si="6"/>
        <v>12.002083333332848</v>
      </c>
      <c r="AV50" s="701"/>
      <c r="AW50" s="701" t="s">
        <v>2180</v>
      </c>
      <c r="AX50" s="701" t="s">
        <v>9</v>
      </c>
      <c r="AY50" s="701" t="s">
        <v>11</v>
      </c>
      <c r="AZ50" s="701" t="s">
        <v>31</v>
      </c>
      <c r="BA50" s="897" t="s">
        <v>70</v>
      </c>
      <c r="BB50" s="898" t="s">
        <v>2139</v>
      </c>
      <c r="BC50" s="900" t="s">
        <v>2140</v>
      </c>
      <c r="BD50" s="19"/>
      <c r="BE50" s="703" t="s">
        <v>89</v>
      </c>
      <c r="BF50" s="703"/>
      <c r="BJ50" s="705"/>
      <c r="BK50" s="705"/>
      <c r="BL50" s="705"/>
      <c r="BM50" s="705"/>
      <c r="BN50" s="705"/>
      <c r="BO50" s="705"/>
      <c r="BP50" s="705"/>
      <c r="BQ50" s="705"/>
      <c r="BR50" s="705"/>
      <c r="BS50" s="705"/>
      <c r="BT50" s="705"/>
      <c r="BU50" s="48" t="s">
        <v>449</v>
      </c>
      <c r="BV50" s="41">
        <v>27</v>
      </c>
      <c r="BW50" s="43">
        <f>BV50/BV52</f>
        <v>0.84375</v>
      </c>
      <c r="BX50" s="52"/>
      <c r="BY50" s="45"/>
      <c r="BZ50" s="45"/>
      <c r="CA50" s="45"/>
      <c r="CB50" s="45"/>
      <c r="CC50" s="705"/>
      <c r="CD50" s="705"/>
      <c r="CE50" s="705"/>
      <c r="CF50" s="705"/>
      <c r="CG50" s="705"/>
      <c r="CH50" s="705"/>
      <c r="CI50" s="705"/>
      <c r="CJ50" s="705"/>
      <c r="CK50" s="705"/>
      <c r="CL50" s="705"/>
      <c r="CM50" s="705"/>
      <c r="CN50"/>
      <c r="CO50" s="705"/>
      <c r="CP50" s="705"/>
      <c r="CQ50" s="705"/>
      <c r="CR50" s="705"/>
      <c r="CS50" s="705"/>
      <c r="CT50" s="705"/>
      <c r="CU50" s="705"/>
      <c r="CV50"/>
      <c r="CW50"/>
      <c r="CX50"/>
      <c r="CY50"/>
      <c r="DA50"/>
      <c r="DB50"/>
    </row>
    <row r="51" spans="1:106" ht="15" customHeight="1">
      <c r="A51" s="973"/>
      <c r="B51" s="708">
        <v>49</v>
      </c>
      <c r="C51" s="423">
        <v>2003</v>
      </c>
      <c r="D51" s="127" t="s">
        <v>2064</v>
      </c>
      <c r="E51" s="127" t="s">
        <v>495</v>
      </c>
      <c r="F51" s="127" t="s">
        <v>496</v>
      </c>
      <c r="G51" s="127" t="s">
        <v>497</v>
      </c>
      <c r="H51" s="127" t="s">
        <v>465</v>
      </c>
      <c r="I51" s="128">
        <v>45286.99722222222</v>
      </c>
      <c r="J51" s="127" t="s">
        <v>2050</v>
      </c>
      <c r="K51" s="95" t="s">
        <v>8</v>
      </c>
      <c r="L51" s="685">
        <v>45286</v>
      </c>
      <c r="M51" s="686">
        <v>0.81041666666666667</v>
      </c>
      <c r="N51" s="296" t="s">
        <v>2050</v>
      </c>
      <c r="O51" s="685">
        <v>45286</v>
      </c>
      <c r="P51" s="686">
        <v>0.99722222222222223</v>
      </c>
      <c r="Q51" s="685"/>
      <c r="R51" s="686"/>
      <c r="S51" s="296"/>
      <c r="T51" s="294">
        <v>45288</v>
      </c>
      <c r="U51" s="775">
        <v>0.71388888888888891</v>
      </c>
      <c r="V51" s="296" t="s">
        <v>2050</v>
      </c>
      <c r="W51" s="688">
        <f t="shared" si="0"/>
        <v>1.7166666666671517</v>
      </c>
      <c r="X51" s="689">
        <v>45290</v>
      </c>
      <c r="Y51" s="690">
        <v>0.66180555555555554</v>
      </c>
      <c r="Z51" s="296" t="s">
        <v>498</v>
      </c>
      <c r="AA51" s="691">
        <f t="shared" si="1"/>
        <v>1.9479166666715173</v>
      </c>
      <c r="AB51" s="689"/>
      <c r="AC51" s="690"/>
      <c r="AD51" s="296"/>
      <c r="AE51" s="691">
        <f t="shared" si="2"/>
        <v>-45290.661805555559</v>
      </c>
      <c r="AF51" s="294"/>
      <c r="AG51" s="296"/>
      <c r="AH51" s="296"/>
      <c r="AI51" s="687"/>
      <c r="AJ51" s="691">
        <f t="shared" si="3"/>
        <v>-45288.713888888888</v>
      </c>
      <c r="AK51" s="941"/>
      <c r="AL51" s="775"/>
      <c r="AM51" s="296"/>
      <c r="AN51" s="691">
        <f t="shared" si="4"/>
        <v>-45288.713888888888</v>
      </c>
      <c r="AO51" s="696">
        <v>45290</v>
      </c>
      <c r="AP51" s="697">
        <v>0.67291666666666661</v>
      </c>
      <c r="AQ51" s="940">
        <f t="shared" si="5"/>
        <v>1.9590277777824667</v>
      </c>
      <c r="AR51" s="294">
        <v>45291</v>
      </c>
      <c r="AS51" s="775">
        <v>0.71250000000000002</v>
      </c>
      <c r="AT51" s="296" t="s">
        <v>2050</v>
      </c>
      <c r="AU51" s="14">
        <f t="shared" si="6"/>
        <v>2.9986111111138598</v>
      </c>
      <c r="AV51" s="701"/>
      <c r="AW51" s="701" t="s">
        <v>2201</v>
      </c>
      <c r="AX51" s="701" t="s">
        <v>18</v>
      </c>
      <c r="AY51" s="701" t="s">
        <v>41</v>
      </c>
      <c r="AZ51" s="701" t="s">
        <v>2118</v>
      </c>
      <c r="BA51" s="897" t="s">
        <v>368</v>
      </c>
      <c r="BB51" s="898" t="s">
        <v>2141</v>
      </c>
      <c r="BC51" s="900" t="s">
        <v>2142</v>
      </c>
      <c r="BD51" s="19"/>
      <c r="BE51" s="703" t="s">
        <v>89</v>
      </c>
      <c r="BF51" s="703"/>
      <c r="BJ51" s="705"/>
      <c r="BK51" s="705"/>
      <c r="BL51" s="705"/>
      <c r="BM51" s="705"/>
      <c r="BN51" s="705"/>
      <c r="BO51" s="705"/>
      <c r="BP51" s="705"/>
      <c r="BQ51" s="705"/>
      <c r="BR51" s="705"/>
      <c r="BS51" s="705"/>
      <c r="BT51" s="705"/>
      <c r="BU51" s="48" t="s">
        <v>450</v>
      </c>
      <c r="BV51" s="41">
        <v>3</v>
      </c>
      <c r="BW51" s="43">
        <f>BV51/BV52</f>
        <v>9.375E-2</v>
      </c>
      <c r="BX51" s="52"/>
      <c r="BY51" s="45"/>
      <c r="BZ51" s="45"/>
      <c r="CA51" s="45"/>
      <c r="CB51" s="45"/>
      <c r="CC51" s="705"/>
      <c r="CD51" s="705"/>
      <c r="CE51" s="705"/>
      <c r="CF51" s="705"/>
      <c r="CG51" s="705"/>
      <c r="CH51" s="705"/>
      <c r="CI51" s="705"/>
      <c r="CJ51" s="705"/>
      <c r="CK51" s="705"/>
      <c r="CL51" s="705"/>
      <c r="CM51" s="705"/>
      <c r="CN51"/>
      <c r="CO51" s="705"/>
      <c r="CP51" s="705"/>
      <c r="CV51"/>
      <c r="CW51"/>
      <c r="CX51"/>
      <c r="CY51"/>
      <c r="CZ51"/>
      <c r="DA51"/>
      <c r="DB51"/>
    </row>
    <row r="52" spans="1:106" ht="15" customHeight="1">
      <c r="A52" s="973"/>
      <c r="B52" s="684">
        <v>50</v>
      </c>
      <c r="C52" s="444">
        <v>2005</v>
      </c>
      <c r="D52" s="127">
        <v>1261575</v>
      </c>
      <c r="E52" s="127" t="s">
        <v>495</v>
      </c>
      <c r="F52" s="127" t="s">
        <v>502</v>
      </c>
      <c r="G52" s="127" t="s">
        <v>497</v>
      </c>
      <c r="H52" s="127" t="s">
        <v>503</v>
      </c>
      <c r="I52" s="128">
        <v>45287.567361111112</v>
      </c>
      <c r="J52" s="127" t="s">
        <v>498</v>
      </c>
      <c r="K52" s="95" t="s">
        <v>17</v>
      </c>
      <c r="L52" s="685">
        <v>45287</v>
      </c>
      <c r="M52" s="686">
        <v>0.55763888888888891</v>
      </c>
      <c r="N52" s="296" t="s">
        <v>498</v>
      </c>
      <c r="O52" s="685">
        <v>45287</v>
      </c>
      <c r="P52" s="686">
        <v>0.56736111111111109</v>
      </c>
      <c r="Q52" s="685">
        <v>45288</v>
      </c>
      <c r="R52" s="686">
        <v>0.41250000000000003</v>
      </c>
      <c r="S52" s="296" t="s">
        <v>498</v>
      </c>
      <c r="T52" s="294">
        <v>45288</v>
      </c>
      <c r="U52" s="775">
        <v>0.49722222222222223</v>
      </c>
      <c r="V52" s="296" t="s">
        <v>498</v>
      </c>
      <c r="W52" s="688">
        <f t="shared" si="0"/>
        <v>0.92986111110803904</v>
      </c>
      <c r="X52" s="689">
        <v>45640</v>
      </c>
      <c r="Y52" s="690">
        <v>0.46736111111111112</v>
      </c>
      <c r="Z52" s="296" t="s">
        <v>498</v>
      </c>
      <c r="AA52" s="691">
        <f t="shared" si="1"/>
        <v>351.97013888889342</v>
      </c>
      <c r="AB52" s="689"/>
      <c r="AC52" s="690"/>
      <c r="AD52" s="296"/>
      <c r="AE52" s="691">
        <f t="shared" si="2"/>
        <v>-45640.467361111114</v>
      </c>
      <c r="AF52" s="294"/>
      <c r="AG52" s="296"/>
      <c r="AH52" s="296"/>
      <c r="AI52" s="687"/>
      <c r="AJ52" s="691">
        <f t="shared" si="3"/>
        <v>-45288.49722222222</v>
      </c>
      <c r="AK52" s="941"/>
      <c r="AL52" s="775"/>
      <c r="AM52" s="296"/>
      <c r="AN52" s="691">
        <f t="shared" si="4"/>
        <v>-45288.49722222222</v>
      </c>
      <c r="AO52" s="696">
        <v>45336</v>
      </c>
      <c r="AP52" s="697">
        <v>0.49305555555555558</v>
      </c>
      <c r="AQ52" s="940">
        <f t="shared" si="5"/>
        <v>47.995833333334303</v>
      </c>
      <c r="AR52" s="294">
        <v>45341</v>
      </c>
      <c r="AS52" s="775">
        <v>0.66597222222222219</v>
      </c>
      <c r="AT52" s="296" t="s">
        <v>498</v>
      </c>
      <c r="AU52" s="14">
        <f t="shared" si="6"/>
        <v>53.168750000004366</v>
      </c>
      <c r="AV52" s="701"/>
      <c r="AW52" s="701" t="s">
        <v>2183</v>
      </c>
      <c r="AX52" s="701" t="s">
        <v>18</v>
      </c>
      <c r="AY52" s="701" t="s">
        <v>41</v>
      </c>
      <c r="AZ52" s="701" t="s">
        <v>2118</v>
      </c>
      <c r="BA52" s="897" t="s">
        <v>368</v>
      </c>
      <c r="BB52" s="898" t="s">
        <v>2143</v>
      </c>
      <c r="BC52" s="900" t="s">
        <v>2144</v>
      </c>
      <c r="BD52" s="19"/>
      <c r="BE52" s="703" t="s">
        <v>89</v>
      </c>
      <c r="BF52" s="703"/>
      <c r="BJ52" s="705"/>
      <c r="BK52" s="705"/>
      <c r="BL52" s="705"/>
      <c r="BM52" s="705"/>
      <c r="BN52" s="705"/>
      <c r="BO52" s="705"/>
      <c r="BP52" s="705"/>
      <c r="BQ52" s="705"/>
      <c r="BR52" s="705"/>
      <c r="BS52" s="705"/>
      <c r="BT52" s="705"/>
      <c r="BU52" s="54" t="s">
        <v>444</v>
      </c>
      <c r="BV52" s="55">
        <f>BV49+BV50+BV51</f>
        <v>32</v>
      </c>
      <c r="BW52" s="56">
        <f>SUM(BW49:BW51)</f>
        <v>1</v>
      </c>
      <c r="BX52" s="46"/>
      <c r="BY52" s="45"/>
      <c r="BZ52" s="45"/>
      <c r="CA52" s="45"/>
      <c r="CB52" s="45"/>
      <c r="CC52" s="705"/>
      <c r="CD52" s="705"/>
      <c r="CE52" s="705"/>
      <c r="CF52" s="705"/>
      <c r="CG52" s="705"/>
      <c r="CH52" s="705"/>
      <c r="CI52" s="705"/>
      <c r="CJ52" s="705"/>
      <c r="CK52" s="705"/>
      <c r="CL52" s="705"/>
      <c r="CM52" s="705"/>
      <c r="CN52"/>
      <c r="CO52" s="705"/>
      <c r="CP52" s="705"/>
      <c r="CQ52" s="705"/>
      <c r="CR52" s="705"/>
      <c r="CS52" s="705"/>
      <c r="CT52" s="705"/>
      <c r="CU52" s="705"/>
      <c r="CV52"/>
      <c r="CW52"/>
      <c r="CX52"/>
      <c r="CY52"/>
      <c r="CZ52"/>
      <c r="DA52"/>
      <c r="DB52"/>
    </row>
    <row r="53" spans="1:106" ht="15" customHeight="1">
      <c r="A53" s="973"/>
      <c r="B53" s="708">
        <v>51</v>
      </c>
      <c r="C53" s="448">
        <v>2006</v>
      </c>
      <c r="D53" s="127">
        <v>30215825</v>
      </c>
      <c r="E53" s="127" t="s">
        <v>505</v>
      </c>
      <c r="F53" s="127" t="s">
        <v>496</v>
      </c>
      <c r="G53" s="127" t="s">
        <v>507</v>
      </c>
      <c r="H53" s="127" t="s">
        <v>486</v>
      </c>
      <c r="I53" s="128">
        <v>45287.667361111111</v>
      </c>
      <c r="J53" s="127" t="s">
        <v>498</v>
      </c>
      <c r="K53" s="95" t="s">
        <v>0</v>
      </c>
      <c r="L53" s="685">
        <v>45287</v>
      </c>
      <c r="M53" s="686">
        <v>0.66736111111111107</v>
      </c>
      <c r="N53" s="296" t="s">
        <v>498</v>
      </c>
      <c r="O53" s="685">
        <v>45287</v>
      </c>
      <c r="P53" s="686">
        <v>0.66736111111111107</v>
      </c>
      <c r="Q53" s="685"/>
      <c r="R53" s="686"/>
      <c r="S53" s="296"/>
      <c r="T53" s="294">
        <v>45287</v>
      </c>
      <c r="U53" s="775">
        <v>0.67361111111111116</v>
      </c>
      <c r="V53" s="296" t="s">
        <v>498</v>
      </c>
      <c r="W53" s="688">
        <f t="shared" si="0"/>
        <v>6.2499999985448085E-3</v>
      </c>
      <c r="X53" s="689"/>
      <c r="Y53" s="690"/>
      <c r="Z53" s="296"/>
      <c r="AA53" s="691">
        <f t="shared" si="1"/>
        <v>-45287.673611111109</v>
      </c>
      <c r="AB53" s="689"/>
      <c r="AC53" s="690"/>
      <c r="AD53" s="296"/>
      <c r="AE53" s="691">
        <f t="shared" si="2"/>
        <v>0</v>
      </c>
      <c r="AF53" s="294"/>
      <c r="AG53" s="296"/>
      <c r="AH53" s="296"/>
      <c r="AI53" s="687"/>
      <c r="AJ53" s="691">
        <f t="shared" si="3"/>
        <v>-45287.673611111109</v>
      </c>
      <c r="AK53" s="941"/>
      <c r="AL53" s="775"/>
      <c r="AM53" s="296"/>
      <c r="AN53" s="691">
        <f t="shared" si="4"/>
        <v>-45287.673611111109</v>
      </c>
      <c r="AO53" s="696">
        <v>45287</v>
      </c>
      <c r="AP53" s="697">
        <v>0.67499999999999993</v>
      </c>
      <c r="AQ53" s="940">
        <f t="shared" si="5"/>
        <v>1.3888888934161514E-3</v>
      </c>
      <c r="AR53" s="294">
        <v>45287</v>
      </c>
      <c r="AS53" s="775">
        <v>0.67499999999999993</v>
      </c>
      <c r="AT53" s="296" t="s">
        <v>498</v>
      </c>
      <c r="AU53" s="14">
        <f t="shared" si="6"/>
        <v>1.3888888934161514E-3</v>
      </c>
      <c r="AV53" s="701"/>
      <c r="AW53" s="701"/>
      <c r="AX53" s="701" t="s">
        <v>27</v>
      </c>
      <c r="AY53" s="701" t="s">
        <v>29</v>
      </c>
      <c r="AZ53" s="896" t="s">
        <v>90</v>
      </c>
      <c r="BA53" s="897" t="s">
        <v>320</v>
      </c>
      <c r="BB53" s="898" t="s">
        <v>2145</v>
      </c>
      <c r="BC53" s="900" t="s">
        <v>2146</v>
      </c>
      <c r="BD53" s="19"/>
      <c r="BE53" s="703" t="s">
        <v>89</v>
      </c>
      <c r="BF53" s="703"/>
      <c r="BJ53" s="705"/>
      <c r="BK53" s="705"/>
      <c r="BL53" s="705"/>
      <c r="BM53" s="705"/>
      <c r="BN53" s="705"/>
      <c r="BO53" s="705"/>
      <c r="BP53" s="705"/>
      <c r="BQ53" s="705"/>
      <c r="BR53" s="705"/>
      <c r="BS53" s="705"/>
      <c r="BT53" s="705"/>
      <c r="BU53" s="48" t="s">
        <v>451</v>
      </c>
      <c r="BV53" s="41">
        <v>4</v>
      </c>
      <c r="BW53" s="57">
        <f>BV53/BV56</f>
        <v>0.125</v>
      </c>
      <c r="BX53" s="46"/>
      <c r="BY53" s="45"/>
      <c r="BZ53" s="45"/>
      <c r="CA53" s="45"/>
      <c r="CB53" s="45"/>
      <c r="CC53" s="705"/>
      <c r="CD53" s="705"/>
      <c r="CE53" s="705"/>
      <c r="CF53" s="705"/>
      <c r="CG53" s="705"/>
      <c r="CH53" s="705"/>
      <c r="CI53" s="705"/>
      <c r="CJ53" s="705"/>
      <c r="CK53" s="705"/>
      <c r="CL53" s="705"/>
      <c r="CM53" s="705"/>
      <c r="CN53"/>
      <c r="CO53" s="705"/>
      <c r="CP53" s="705"/>
      <c r="CQ53" s="705"/>
      <c r="CR53" s="705"/>
      <c r="CS53" s="705"/>
      <c r="CT53" s="705"/>
      <c r="CU53" s="705"/>
      <c r="CV53" s="705"/>
      <c r="CW53" s="705"/>
      <c r="CX53" s="705"/>
      <c r="CY53"/>
      <c r="CZ53"/>
      <c r="DA53"/>
      <c r="DB53"/>
    </row>
    <row r="54" spans="1:106" ht="15" customHeight="1">
      <c r="A54" s="973"/>
      <c r="B54" s="684">
        <v>52</v>
      </c>
      <c r="C54" s="423">
        <v>2007</v>
      </c>
      <c r="D54" s="127">
        <v>30291099</v>
      </c>
      <c r="E54" s="127" t="s">
        <v>505</v>
      </c>
      <c r="F54" s="127" t="s">
        <v>506</v>
      </c>
      <c r="G54" s="127" t="s">
        <v>507</v>
      </c>
      <c r="H54" s="127" t="s">
        <v>487</v>
      </c>
      <c r="I54" s="128">
        <v>45287.684027777781</v>
      </c>
      <c r="J54" s="127" t="s">
        <v>2050</v>
      </c>
      <c r="K54" s="95" t="s">
        <v>0</v>
      </c>
      <c r="L54" s="685">
        <v>45287</v>
      </c>
      <c r="M54" s="686">
        <v>0.68402777777777779</v>
      </c>
      <c r="N54" s="296" t="s">
        <v>2050</v>
      </c>
      <c r="O54" s="685">
        <v>45287</v>
      </c>
      <c r="P54" s="686">
        <v>0.68402777777777779</v>
      </c>
      <c r="Q54" s="685"/>
      <c r="R54" s="686"/>
      <c r="S54" s="296"/>
      <c r="T54" s="294">
        <v>45287</v>
      </c>
      <c r="U54" s="775">
        <v>0.70972222222222225</v>
      </c>
      <c r="V54" s="296" t="s">
        <v>2050</v>
      </c>
      <c r="W54" s="688">
        <f t="shared" si="0"/>
        <v>2.569444444088731E-2</v>
      </c>
      <c r="X54" s="294">
        <v>45287</v>
      </c>
      <c r="Y54" s="690">
        <v>0.83888888888888891</v>
      </c>
      <c r="Z54" s="296" t="s">
        <v>2050</v>
      </c>
      <c r="AA54" s="691">
        <f t="shared" si="1"/>
        <v>0.12916666666569654</v>
      </c>
      <c r="AB54" s="689"/>
      <c r="AC54" s="690"/>
      <c r="AD54" s="296"/>
      <c r="AE54" s="691">
        <f t="shared" si="2"/>
        <v>-45287.838888888888</v>
      </c>
      <c r="AF54" s="294"/>
      <c r="AG54" s="296"/>
      <c r="AH54" s="296"/>
      <c r="AI54" s="687"/>
      <c r="AJ54" s="691">
        <f t="shared" si="3"/>
        <v>-45287.709722222222</v>
      </c>
      <c r="AK54" s="941"/>
      <c r="AL54" s="775"/>
      <c r="AM54" s="296"/>
      <c r="AN54" s="691">
        <f t="shared" si="4"/>
        <v>-45287.709722222222</v>
      </c>
      <c r="AO54" s="696">
        <v>45287</v>
      </c>
      <c r="AP54" s="697">
        <v>0.78888888888888886</v>
      </c>
      <c r="AQ54" s="940">
        <f t="shared" si="5"/>
        <v>7.9166666670062114E-2</v>
      </c>
      <c r="AR54" s="294">
        <v>45288</v>
      </c>
      <c r="AS54" s="775">
        <v>0.59444444444444444</v>
      </c>
      <c r="AT54" s="296" t="s">
        <v>2050</v>
      </c>
      <c r="AU54" s="14">
        <f t="shared" si="6"/>
        <v>0.88472222222480923</v>
      </c>
      <c r="AV54" s="701"/>
      <c r="AW54" s="701"/>
      <c r="AX54" s="701" t="s">
        <v>27</v>
      </c>
      <c r="AY54" s="701" t="s">
        <v>29</v>
      </c>
      <c r="AZ54" s="896" t="s">
        <v>1926</v>
      </c>
      <c r="BA54" s="897" t="s">
        <v>276</v>
      </c>
      <c r="BB54" s="898" t="s">
        <v>2147</v>
      </c>
      <c r="BC54" s="900" t="s">
        <v>2148</v>
      </c>
      <c r="BD54" s="19"/>
      <c r="BE54" s="703" t="s">
        <v>89</v>
      </c>
      <c r="BF54" s="703"/>
      <c r="BJ54" s="705"/>
      <c r="BK54" s="705"/>
      <c r="BL54" s="705"/>
      <c r="BM54" s="705"/>
      <c r="BN54" s="705"/>
      <c r="BO54" s="705"/>
      <c r="BP54" s="705"/>
      <c r="BQ54" s="705"/>
      <c r="BR54" s="705"/>
      <c r="BS54" s="705"/>
      <c r="BT54" s="705"/>
      <c r="BU54" s="48" t="s">
        <v>452</v>
      </c>
      <c r="BV54" s="41">
        <v>23</v>
      </c>
      <c r="BW54" s="57">
        <f>BV54/BV56</f>
        <v>0.71875</v>
      </c>
      <c r="BX54" s="46"/>
      <c r="BY54" s="45"/>
      <c r="BZ54" s="45"/>
      <c r="CA54" s="45"/>
      <c r="CB54" s="45"/>
      <c r="CC54" s="705"/>
      <c r="CD54" s="705"/>
      <c r="CE54" s="705"/>
      <c r="CF54" s="705"/>
      <c r="CG54" s="705"/>
      <c r="CH54" s="705"/>
      <c r="CI54" s="705"/>
      <c r="CJ54" s="705"/>
      <c r="CK54" s="705"/>
      <c r="CL54" s="705"/>
      <c r="CM54" s="705"/>
      <c r="CN54"/>
      <c r="CO54" s="705"/>
      <c r="CP54" s="705"/>
      <c r="CQ54" s="705"/>
      <c r="CR54" s="705"/>
      <c r="CS54" s="705"/>
      <c r="CT54" s="705"/>
      <c r="CU54" s="705"/>
      <c r="CV54" s="705"/>
      <c r="CW54" s="705"/>
      <c r="CX54" s="705"/>
      <c r="CY54"/>
      <c r="CZ54"/>
      <c r="DA54"/>
      <c r="DB54"/>
    </row>
    <row r="55" spans="1:106" ht="15" customHeight="1">
      <c r="A55" s="973"/>
      <c r="B55" s="684">
        <v>53</v>
      </c>
      <c r="C55" s="444">
        <v>2008</v>
      </c>
      <c r="D55" s="127">
        <v>30024266</v>
      </c>
      <c r="E55" s="127" t="s">
        <v>529</v>
      </c>
      <c r="F55" s="127" t="s">
        <v>496</v>
      </c>
      <c r="G55" s="127" t="s">
        <v>497</v>
      </c>
      <c r="H55" s="127" t="s">
        <v>534</v>
      </c>
      <c r="I55" s="128">
        <v>45287.866666666669</v>
      </c>
      <c r="J55" s="127" t="s">
        <v>528</v>
      </c>
      <c r="K55" s="95" t="s">
        <v>17</v>
      </c>
      <c r="L55" s="685">
        <v>45287</v>
      </c>
      <c r="M55" s="686">
        <v>0.8666666666666667</v>
      </c>
      <c r="N55" s="296" t="s">
        <v>528</v>
      </c>
      <c r="O55" s="685">
        <v>45287</v>
      </c>
      <c r="P55" s="686">
        <v>0.8666666666666667</v>
      </c>
      <c r="Q55" s="685"/>
      <c r="R55" s="686"/>
      <c r="S55" s="296"/>
      <c r="T55" s="294">
        <v>45287</v>
      </c>
      <c r="U55" s="775">
        <v>0.88055555555555554</v>
      </c>
      <c r="V55" s="296" t="s">
        <v>528</v>
      </c>
      <c r="W55" s="688">
        <f t="shared" si="0"/>
        <v>1.3888888890505768E-2</v>
      </c>
      <c r="X55" s="294">
        <v>45287</v>
      </c>
      <c r="Y55" s="690">
        <v>0.8847222222222223</v>
      </c>
      <c r="Z55" s="296" t="s">
        <v>528</v>
      </c>
      <c r="AA55" s="691">
        <f t="shared" si="1"/>
        <v>4.166666665696539E-3</v>
      </c>
      <c r="AB55" s="689"/>
      <c r="AC55" s="690"/>
      <c r="AD55" s="296"/>
      <c r="AE55" s="691">
        <f t="shared" si="2"/>
        <v>-45287.884722222225</v>
      </c>
      <c r="AF55" s="294"/>
      <c r="AG55" s="296"/>
      <c r="AH55" s="296"/>
      <c r="AI55" s="687"/>
      <c r="AJ55" s="691">
        <f t="shared" si="3"/>
        <v>-45287.880555555559</v>
      </c>
      <c r="AK55" s="941"/>
      <c r="AL55" s="775"/>
      <c r="AM55" s="296"/>
      <c r="AN55" s="691">
        <f t="shared" si="4"/>
        <v>-45287.880555555559</v>
      </c>
      <c r="AO55" s="696">
        <v>45291</v>
      </c>
      <c r="AP55" s="697">
        <v>0.82986111111111116</v>
      </c>
      <c r="AQ55" s="940">
        <f t="shared" si="5"/>
        <v>3.9493055555503815</v>
      </c>
      <c r="AR55" s="294">
        <v>45291</v>
      </c>
      <c r="AS55" s="775">
        <v>0.82986111111111116</v>
      </c>
      <c r="AT55" s="296" t="s">
        <v>528</v>
      </c>
      <c r="AU55" s="14">
        <f t="shared" si="6"/>
        <v>3.9493055555503815</v>
      </c>
      <c r="AV55" s="701"/>
      <c r="AW55" s="701"/>
      <c r="AX55" s="701" t="s">
        <v>27</v>
      </c>
      <c r="AY55" s="701" t="s">
        <v>29</v>
      </c>
      <c r="AZ55" s="896" t="s">
        <v>1926</v>
      </c>
      <c r="BA55" s="897" t="s">
        <v>274</v>
      </c>
      <c r="BB55" s="898" t="s">
        <v>2149</v>
      </c>
      <c r="BC55" s="900" t="s">
        <v>2150</v>
      </c>
      <c r="BD55" s="19"/>
      <c r="BE55" s="703" t="s">
        <v>89</v>
      </c>
      <c r="BF55" s="703"/>
      <c r="BJ55" s="705"/>
      <c r="BK55" s="705"/>
      <c r="BL55" s="705"/>
      <c r="BM55" s="705"/>
      <c r="BN55" s="705"/>
      <c r="BO55" s="705"/>
      <c r="BP55" s="705"/>
      <c r="BQ55" s="705"/>
      <c r="BR55" s="705"/>
      <c r="BS55" s="705"/>
      <c r="BT55" s="705"/>
      <c r="BU55" s="48" t="s">
        <v>453</v>
      </c>
      <c r="BV55" s="41">
        <v>5</v>
      </c>
      <c r="BW55" s="57">
        <f>BV55/BV56</f>
        <v>0.15625</v>
      </c>
      <c r="BX55" s="46"/>
      <c r="BY55" s="45"/>
      <c r="BZ55" s="45"/>
      <c r="CA55" s="45"/>
      <c r="CB55" s="45"/>
      <c r="CC55" s="705"/>
      <c r="CD55" s="705"/>
      <c r="CE55" s="705"/>
      <c r="CF55" s="705"/>
      <c r="CG55" s="705"/>
      <c r="CH55" s="705"/>
      <c r="CI55" s="705"/>
      <c r="CJ55" s="705"/>
      <c r="CK55" s="705"/>
      <c r="CL55" s="705"/>
      <c r="CM55" s="705"/>
      <c r="CN55"/>
      <c r="CO55" s="705"/>
      <c r="CP55" s="705"/>
      <c r="CY55"/>
      <c r="CZ55"/>
      <c r="DA55"/>
      <c r="DB55"/>
    </row>
    <row r="56" spans="1:106" ht="15" customHeight="1">
      <c r="A56" s="973"/>
      <c r="B56" s="684">
        <v>54</v>
      </c>
      <c r="C56" s="444">
        <v>2009</v>
      </c>
      <c r="D56" s="127">
        <v>30276026</v>
      </c>
      <c r="E56" s="127" t="s">
        <v>505</v>
      </c>
      <c r="F56" s="127" t="s">
        <v>496</v>
      </c>
      <c r="G56" s="127" t="s">
        <v>507</v>
      </c>
      <c r="H56" s="127" t="s">
        <v>486</v>
      </c>
      <c r="I56" s="128">
        <v>45287.884722222225</v>
      </c>
      <c r="J56" s="127" t="s">
        <v>528</v>
      </c>
      <c r="K56" s="95" t="s">
        <v>17</v>
      </c>
      <c r="L56" s="685">
        <v>45287</v>
      </c>
      <c r="M56" s="686">
        <v>0.8847222222222223</v>
      </c>
      <c r="N56" s="296" t="s">
        <v>528</v>
      </c>
      <c r="O56" s="685">
        <v>45287</v>
      </c>
      <c r="P56" s="686">
        <v>0.8847222222222223</v>
      </c>
      <c r="Q56" s="685"/>
      <c r="R56" s="686"/>
      <c r="S56" s="296"/>
      <c r="T56" s="294">
        <v>45287</v>
      </c>
      <c r="U56" s="775">
        <v>0.89583333333333337</v>
      </c>
      <c r="V56" s="296" t="s">
        <v>528</v>
      </c>
      <c r="W56" s="688">
        <f t="shared" si="0"/>
        <v>1.1111111110949423E-2</v>
      </c>
      <c r="X56" s="689">
        <v>45290</v>
      </c>
      <c r="Y56" s="690">
        <v>0.75486111111111109</v>
      </c>
      <c r="Z56" s="296" t="s">
        <v>528</v>
      </c>
      <c r="AA56" s="691">
        <f t="shared" si="1"/>
        <v>2.859027777776646</v>
      </c>
      <c r="AB56" s="689">
        <v>45290</v>
      </c>
      <c r="AC56" s="690">
        <v>0.77777777777777779</v>
      </c>
      <c r="AD56" s="296" t="s">
        <v>528</v>
      </c>
      <c r="AE56" s="691">
        <f t="shared" si="2"/>
        <v>2.2916666668606922E-2</v>
      </c>
      <c r="AF56" s="294">
        <v>45290</v>
      </c>
      <c r="AG56" s="944">
        <v>0.77847222222222223</v>
      </c>
      <c r="AH56" s="296" t="s">
        <v>528</v>
      </c>
      <c r="AI56" s="687" t="s">
        <v>1725</v>
      </c>
      <c r="AJ56" s="691">
        <f t="shared" si="3"/>
        <v>2.882638888884685</v>
      </c>
      <c r="AK56" s="941"/>
      <c r="AL56" s="775"/>
      <c r="AM56" s="296"/>
      <c r="AN56" s="691">
        <f t="shared" si="4"/>
        <v>-45287.895833333336</v>
      </c>
      <c r="AO56" s="696">
        <v>45290</v>
      </c>
      <c r="AP56" s="697">
        <v>0.85277777777777775</v>
      </c>
      <c r="AQ56" s="940">
        <f t="shared" si="5"/>
        <v>2.9569444444423425</v>
      </c>
      <c r="AR56" s="294">
        <v>45292</v>
      </c>
      <c r="AS56" s="775">
        <v>0.70277777777777783</v>
      </c>
      <c r="AT56" s="296" t="s">
        <v>528</v>
      </c>
      <c r="AU56" s="14">
        <f t="shared" si="6"/>
        <v>4.8069444444408873</v>
      </c>
      <c r="AV56" s="701"/>
      <c r="AW56" s="701"/>
      <c r="AX56" s="701" t="s">
        <v>27</v>
      </c>
      <c r="AY56" s="701" t="s">
        <v>29</v>
      </c>
      <c r="AZ56" s="896" t="s">
        <v>90</v>
      </c>
      <c r="BA56" s="897" t="s">
        <v>312</v>
      </c>
      <c r="BB56" s="898" t="s">
        <v>2151</v>
      </c>
      <c r="BC56" s="900" t="s">
        <v>2152</v>
      </c>
      <c r="BD56" s="19"/>
      <c r="BE56" s="703" t="s">
        <v>89</v>
      </c>
      <c r="BF56" s="703"/>
      <c r="BJ56" s="705"/>
      <c r="BK56" s="705"/>
      <c r="BL56" s="705"/>
      <c r="BM56" s="705"/>
      <c r="BN56" s="705"/>
      <c r="BO56" s="705"/>
      <c r="BP56" s="705"/>
      <c r="BQ56" s="705"/>
      <c r="BR56" s="705"/>
      <c r="BS56" s="705"/>
      <c r="BT56" s="705"/>
      <c r="BU56" s="54" t="s">
        <v>444</v>
      </c>
      <c r="BV56" s="55">
        <f>BV53+BV54+BV55</f>
        <v>32</v>
      </c>
      <c r="BW56" s="56">
        <f>BW53+BW54++BW55</f>
        <v>1</v>
      </c>
      <c r="BX56" s="46"/>
      <c r="BY56" s="45"/>
      <c r="BZ56" s="45"/>
      <c r="CA56" s="45"/>
      <c r="CB56" s="45"/>
      <c r="CD56" s="705"/>
      <c r="CE56" s="705"/>
      <c r="CF56" s="705"/>
      <c r="CG56" s="705"/>
      <c r="CH56" s="705"/>
      <c r="CI56" s="705"/>
      <c r="CJ56" s="705"/>
      <c r="CK56" s="705"/>
      <c r="CL56" s="705"/>
      <c r="CM56" s="705"/>
      <c r="CN56"/>
      <c r="CO56" s="705"/>
      <c r="CP56" s="705"/>
      <c r="CY56"/>
      <c r="CZ56"/>
      <c r="DA56"/>
      <c r="DB56"/>
    </row>
    <row r="57" spans="1:106" ht="15" customHeight="1">
      <c r="A57" s="973"/>
      <c r="B57" s="684">
        <v>55</v>
      </c>
      <c r="C57" s="444">
        <v>2010</v>
      </c>
      <c r="D57" s="127">
        <v>30242050</v>
      </c>
      <c r="E57" s="127" t="s">
        <v>505</v>
      </c>
      <c r="F57" s="127" t="s">
        <v>496</v>
      </c>
      <c r="G57" s="127" t="s">
        <v>507</v>
      </c>
      <c r="H57" s="127" t="s">
        <v>486</v>
      </c>
      <c r="I57" s="128">
        <v>45288.466666666667</v>
      </c>
      <c r="J57" s="127" t="s">
        <v>498</v>
      </c>
      <c r="K57" s="95" t="s">
        <v>8</v>
      </c>
      <c r="L57" s="685">
        <v>45288</v>
      </c>
      <c r="M57" s="686">
        <v>0.46666666666666662</v>
      </c>
      <c r="N57" s="296" t="s">
        <v>498</v>
      </c>
      <c r="O57" s="685">
        <v>45288</v>
      </c>
      <c r="P57" s="686">
        <v>0.46666666666666662</v>
      </c>
      <c r="Q57" s="685"/>
      <c r="R57" s="686"/>
      <c r="S57" s="296"/>
      <c r="T57" s="294">
        <v>45288</v>
      </c>
      <c r="U57" s="775">
        <v>0.55138888888888882</v>
      </c>
      <c r="V57" s="296" t="s">
        <v>498</v>
      </c>
      <c r="W57" s="688">
        <f t="shared" si="0"/>
        <v>8.4722222221898846E-2</v>
      </c>
      <c r="X57" s="294">
        <v>45288</v>
      </c>
      <c r="Y57" s="690">
        <v>0.67083333333333339</v>
      </c>
      <c r="Z57" s="296" t="s">
        <v>498</v>
      </c>
      <c r="AA57" s="691">
        <f t="shared" si="1"/>
        <v>0.11944444444088731</v>
      </c>
      <c r="AB57" s="689"/>
      <c r="AC57" s="690"/>
      <c r="AD57" s="296"/>
      <c r="AE57" s="691">
        <f t="shared" si="2"/>
        <v>-45288.67083333333</v>
      </c>
      <c r="AF57" s="294"/>
      <c r="AG57" s="296"/>
      <c r="AH57" s="296"/>
      <c r="AI57" s="687"/>
      <c r="AJ57" s="691">
        <f t="shared" si="3"/>
        <v>-45288.551388888889</v>
      </c>
      <c r="AK57" s="941"/>
      <c r="AL57" s="775"/>
      <c r="AM57" s="296"/>
      <c r="AN57" s="691">
        <f t="shared" si="4"/>
        <v>-45288.551388888889</v>
      </c>
      <c r="AO57" s="696">
        <v>45288</v>
      </c>
      <c r="AP57" s="697">
        <v>0.78611111111111109</v>
      </c>
      <c r="AQ57" s="940">
        <f t="shared" si="5"/>
        <v>0.23472222222335404</v>
      </c>
      <c r="AR57" s="294">
        <v>45290</v>
      </c>
      <c r="AS57" s="775">
        <v>0.62638888888888888</v>
      </c>
      <c r="AT57" s="296" t="s">
        <v>498</v>
      </c>
      <c r="AU57" s="14">
        <f t="shared" si="6"/>
        <v>2.0749999999970896</v>
      </c>
      <c r="AV57" s="701"/>
      <c r="AW57" s="701"/>
      <c r="AX57" s="701" t="s">
        <v>27</v>
      </c>
      <c r="AY57" s="701" t="s">
        <v>29</v>
      </c>
      <c r="AZ57" s="896" t="s">
        <v>90</v>
      </c>
      <c r="BA57" s="897" t="s">
        <v>320</v>
      </c>
      <c r="BB57" s="898" t="s">
        <v>2153</v>
      </c>
      <c r="BC57" s="900" t="s">
        <v>2154</v>
      </c>
      <c r="BD57" s="19"/>
      <c r="BE57" s="703" t="s">
        <v>89</v>
      </c>
      <c r="BF57" s="703"/>
      <c r="BJ57" s="705"/>
      <c r="BP57" s="705"/>
      <c r="BQ57" s="705"/>
      <c r="BR57" s="705"/>
      <c r="BS57" s="705"/>
      <c r="BT57" s="705"/>
      <c r="BU57" s="705"/>
      <c r="BV57" s="705"/>
      <c r="BW57" s="705"/>
      <c r="BX57" s="705"/>
      <c r="BY57" s="705"/>
      <c r="BZ57" s="705"/>
      <c r="CA57" s="705"/>
      <c r="CB57" s="705"/>
      <c r="CD57" s="705"/>
      <c r="CE57" s="705"/>
      <c r="CN57"/>
      <c r="CO57" s="705"/>
      <c r="CP57" s="705"/>
      <c r="CY57"/>
      <c r="CZ57"/>
      <c r="DA57"/>
      <c r="DB57"/>
    </row>
    <row r="58" spans="1:106" ht="15" customHeight="1">
      <c r="A58" s="973"/>
      <c r="B58" s="684">
        <v>56</v>
      </c>
      <c r="C58" s="448">
        <v>2015</v>
      </c>
      <c r="D58" s="127">
        <v>30301073</v>
      </c>
      <c r="E58" s="127" t="s">
        <v>529</v>
      </c>
      <c r="F58" s="127" t="s">
        <v>496</v>
      </c>
      <c r="G58" s="127" t="s">
        <v>497</v>
      </c>
      <c r="H58" s="127" t="s">
        <v>534</v>
      </c>
      <c r="I58" s="128">
        <v>45288.809027777781</v>
      </c>
      <c r="J58" s="127" t="s">
        <v>2050</v>
      </c>
      <c r="K58" s="95" t="s">
        <v>0</v>
      </c>
      <c r="L58" s="685">
        <v>45288</v>
      </c>
      <c r="M58" s="686">
        <v>0.80902777777777779</v>
      </c>
      <c r="N58" s="296" t="s">
        <v>2050</v>
      </c>
      <c r="O58" s="685">
        <v>45288</v>
      </c>
      <c r="P58" s="686">
        <v>0.80902777777777779</v>
      </c>
      <c r="Q58" s="685"/>
      <c r="R58" s="686"/>
      <c r="S58" s="296"/>
      <c r="T58" s="294">
        <v>45288</v>
      </c>
      <c r="U58" s="775">
        <v>0.80902777777777779</v>
      </c>
      <c r="V58" s="296" t="s">
        <v>2050</v>
      </c>
      <c r="W58" s="688">
        <f t="shared" si="0"/>
        <v>0</v>
      </c>
      <c r="X58" s="689"/>
      <c r="Y58" s="690"/>
      <c r="Z58" s="296"/>
      <c r="AA58" s="691">
        <f t="shared" si="1"/>
        <v>-45288.809027777781</v>
      </c>
      <c r="AB58" s="689"/>
      <c r="AC58" s="690"/>
      <c r="AD58" s="296"/>
      <c r="AE58" s="691">
        <f t="shared" si="2"/>
        <v>0</v>
      </c>
      <c r="AF58" s="294"/>
      <c r="AG58" s="296"/>
      <c r="AH58" s="296"/>
      <c r="AI58" s="687"/>
      <c r="AJ58" s="691">
        <f t="shared" si="3"/>
        <v>-45288.809027777781</v>
      </c>
      <c r="AK58" s="941">
        <v>45288</v>
      </c>
      <c r="AL58" s="775">
        <v>0.87013888888888891</v>
      </c>
      <c r="AM58" s="296" t="s">
        <v>528</v>
      </c>
      <c r="AN58" s="691">
        <f t="shared" si="4"/>
        <v>6.1111111106583849E-2</v>
      </c>
      <c r="AO58" s="696"/>
      <c r="AP58" s="697"/>
      <c r="AQ58" s="940">
        <f t="shared" si="5"/>
        <v>-45288.809027777781</v>
      </c>
      <c r="AR58" s="294"/>
      <c r="AS58" s="775"/>
      <c r="AT58" s="296"/>
      <c r="AU58" s="14">
        <f t="shared" si="6"/>
        <v>-45288.809027777781</v>
      </c>
      <c r="AV58" s="701"/>
      <c r="AW58" s="701"/>
      <c r="AX58" s="701" t="s">
        <v>18</v>
      </c>
      <c r="AY58" s="701" t="s">
        <v>41</v>
      </c>
      <c r="AZ58" s="896" t="s">
        <v>1909</v>
      </c>
      <c r="BA58" s="897" t="s">
        <v>366</v>
      </c>
      <c r="BB58" s="898" t="s">
        <v>2155</v>
      </c>
      <c r="BC58" s="900" t="s">
        <v>2156</v>
      </c>
      <c r="BD58" s="19"/>
      <c r="BE58" s="703" t="s">
        <v>89</v>
      </c>
      <c r="BF58" s="703"/>
      <c r="BJ58" s="705"/>
      <c r="BP58" s="705"/>
      <c r="BQ58" s="705"/>
      <c r="BR58" s="705"/>
      <c r="BS58" s="705"/>
      <c r="BT58" s="705"/>
      <c r="BU58" s="705"/>
      <c r="BV58"/>
      <c r="BW58"/>
      <c r="BX58"/>
      <c r="BY58" s="705"/>
      <c r="BZ58" s="705"/>
      <c r="CA58" s="705"/>
      <c r="CB58" s="705"/>
      <c r="CD58" s="705"/>
      <c r="CE58" s="705"/>
      <c r="CN58"/>
      <c r="CO58" s="705"/>
      <c r="CP58" s="705"/>
      <c r="CY58"/>
      <c r="CZ58"/>
      <c r="DA58"/>
      <c r="DB58"/>
    </row>
    <row r="59" spans="1:106" ht="15" customHeight="1">
      <c r="A59" s="973"/>
      <c r="B59" s="708">
        <v>57</v>
      </c>
      <c r="C59" s="444">
        <v>2016</v>
      </c>
      <c r="D59" s="127">
        <v>30301073</v>
      </c>
      <c r="E59" s="127" t="s">
        <v>529</v>
      </c>
      <c r="F59" s="127" t="s">
        <v>496</v>
      </c>
      <c r="G59" s="127" t="s">
        <v>497</v>
      </c>
      <c r="H59" s="127" t="s">
        <v>534</v>
      </c>
      <c r="I59" s="128">
        <v>45288.870138888888</v>
      </c>
      <c r="J59" s="127" t="s">
        <v>528</v>
      </c>
      <c r="K59" s="95" t="s">
        <v>5</v>
      </c>
      <c r="L59" s="685">
        <v>45288</v>
      </c>
      <c r="M59" s="686">
        <v>0.87013888888888891</v>
      </c>
      <c r="N59" s="296" t="s">
        <v>528</v>
      </c>
      <c r="O59" s="685">
        <v>45288</v>
      </c>
      <c r="P59" s="686">
        <v>0.87013888888888891</v>
      </c>
      <c r="Q59" s="685"/>
      <c r="R59" s="686"/>
      <c r="S59" s="296"/>
      <c r="T59" s="294">
        <v>45290</v>
      </c>
      <c r="U59" s="775">
        <v>0.75555555555555554</v>
      </c>
      <c r="V59" s="296" t="s">
        <v>528</v>
      </c>
      <c r="W59" s="688">
        <f t="shared" si="0"/>
        <v>1.8854166666715173</v>
      </c>
      <c r="X59" s="689"/>
      <c r="Y59" s="690"/>
      <c r="Z59" s="296"/>
      <c r="AA59" s="691">
        <f t="shared" si="1"/>
        <v>-45290.755555555559</v>
      </c>
      <c r="AB59" s="689"/>
      <c r="AC59" s="690"/>
      <c r="AD59" s="296"/>
      <c r="AE59" s="691">
        <f t="shared" si="2"/>
        <v>0</v>
      </c>
      <c r="AF59" s="294"/>
      <c r="AG59" s="296"/>
      <c r="AH59" s="296"/>
      <c r="AI59" s="687"/>
      <c r="AJ59" s="691">
        <f t="shared" si="3"/>
        <v>-45290.755555555559</v>
      </c>
      <c r="AK59" s="941"/>
      <c r="AL59" s="775"/>
      <c r="AM59" s="296"/>
      <c r="AN59" s="691">
        <f t="shared" si="4"/>
        <v>-45290.755555555559</v>
      </c>
      <c r="AO59" s="696">
        <v>45291</v>
      </c>
      <c r="AP59" s="697">
        <v>0.82777777777777783</v>
      </c>
      <c r="AQ59" s="940">
        <f t="shared" si="5"/>
        <v>1.0722222222175333</v>
      </c>
      <c r="AR59" s="294">
        <v>45291</v>
      </c>
      <c r="AS59" s="775">
        <v>0.82777777777777783</v>
      </c>
      <c r="AT59" s="296" t="s">
        <v>528</v>
      </c>
      <c r="AU59" s="14">
        <f t="shared" si="6"/>
        <v>1.0722222222175333</v>
      </c>
      <c r="AV59" s="701"/>
      <c r="AW59" s="701"/>
      <c r="AX59" s="701" t="s">
        <v>27</v>
      </c>
      <c r="AY59" s="701" t="s">
        <v>29</v>
      </c>
      <c r="AZ59" s="896" t="s">
        <v>1926</v>
      </c>
      <c r="BA59" s="897" t="s">
        <v>274</v>
      </c>
      <c r="BB59" s="898" t="s">
        <v>2157</v>
      </c>
      <c r="BC59" s="900" t="s">
        <v>2158</v>
      </c>
      <c r="BD59" s="19"/>
      <c r="BE59" s="703" t="s">
        <v>89</v>
      </c>
      <c r="BF59" s="703"/>
      <c r="BJ59" s="705"/>
      <c r="BP59" s="705"/>
      <c r="BQ59" s="705"/>
      <c r="BR59" s="705"/>
      <c r="BS59" s="705"/>
      <c r="BT59" s="705"/>
      <c r="BV59"/>
      <c r="BW59"/>
      <c r="BX59"/>
      <c r="CD59" s="705"/>
      <c r="CE59" s="705"/>
      <c r="CN59"/>
      <c r="CO59" s="705"/>
      <c r="CP59" s="705"/>
      <c r="CZ59"/>
      <c r="DA59"/>
      <c r="DB59"/>
    </row>
    <row r="60" spans="1:106" ht="15" customHeight="1">
      <c r="A60" s="973">
        <v>4</v>
      </c>
      <c r="B60" s="684">
        <v>58</v>
      </c>
      <c r="C60" s="444">
        <v>2018</v>
      </c>
      <c r="D60" s="127">
        <v>30273140</v>
      </c>
      <c r="E60" s="127" t="s">
        <v>501</v>
      </c>
      <c r="F60" s="127" t="s">
        <v>496</v>
      </c>
      <c r="G60" s="127" t="s">
        <v>497</v>
      </c>
      <c r="H60" s="127" t="s">
        <v>516</v>
      </c>
      <c r="I60" s="128">
        <v>45290.446527777778</v>
      </c>
      <c r="J60" s="127" t="s">
        <v>498</v>
      </c>
      <c r="K60" s="95" t="s">
        <v>17</v>
      </c>
      <c r="L60" s="685">
        <v>45290</v>
      </c>
      <c r="M60" s="686">
        <v>0.43541666666666662</v>
      </c>
      <c r="N60" s="296" t="s">
        <v>498</v>
      </c>
      <c r="O60" s="685">
        <v>45290</v>
      </c>
      <c r="P60" s="686">
        <v>0.4465277777777778</v>
      </c>
      <c r="Q60" s="685">
        <v>45290</v>
      </c>
      <c r="R60" s="686">
        <v>0.52916666666666667</v>
      </c>
      <c r="S60" s="296" t="s">
        <v>498</v>
      </c>
      <c r="T60" s="294">
        <v>45290</v>
      </c>
      <c r="U60" s="775">
        <v>0.53680555555555554</v>
      </c>
      <c r="V60" s="296" t="s">
        <v>498</v>
      </c>
      <c r="W60" s="688">
        <f t="shared" si="0"/>
        <v>9.0277777781011537E-2</v>
      </c>
      <c r="X60" s="689"/>
      <c r="Y60" s="690"/>
      <c r="Z60" s="296"/>
      <c r="AA60" s="691">
        <f t="shared" si="1"/>
        <v>-45290.536805555559</v>
      </c>
      <c r="AB60" s="689"/>
      <c r="AC60" s="690"/>
      <c r="AD60" s="296"/>
      <c r="AE60" s="691">
        <f t="shared" si="2"/>
        <v>0</v>
      </c>
      <c r="AF60" s="294"/>
      <c r="AG60" s="296"/>
      <c r="AH60" s="296"/>
      <c r="AI60" s="687"/>
      <c r="AJ60" s="691">
        <f t="shared" si="3"/>
        <v>-45290.536805555559</v>
      </c>
      <c r="AK60" s="941">
        <v>45458</v>
      </c>
      <c r="AL60" s="775">
        <v>0.6020833333333333</v>
      </c>
      <c r="AM60" s="296" t="s">
        <v>528</v>
      </c>
      <c r="AN60" s="691">
        <f t="shared" si="4"/>
        <v>168.06527777777228</v>
      </c>
      <c r="AO60" s="696">
        <v>45294</v>
      </c>
      <c r="AP60" s="697">
        <v>0.3923611111111111</v>
      </c>
      <c r="AQ60" s="940">
        <f t="shared" si="5"/>
        <v>3.8555555555503815</v>
      </c>
      <c r="AR60" s="294"/>
      <c r="AS60" s="294"/>
      <c r="AT60" s="296"/>
      <c r="AU60" s="14">
        <f t="shared" si="6"/>
        <v>-45290.536805555559</v>
      </c>
      <c r="AV60" s="701"/>
      <c r="AW60" s="701" t="s">
        <v>2183</v>
      </c>
      <c r="AX60" s="701" t="s">
        <v>18</v>
      </c>
      <c r="AY60" s="701" t="s">
        <v>41</v>
      </c>
      <c r="AZ60" s="896" t="s">
        <v>1909</v>
      </c>
      <c r="BA60" s="897" t="s">
        <v>366</v>
      </c>
      <c r="BB60" s="898" t="s">
        <v>2159</v>
      </c>
      <c r="BC60" s="900" t="s">
        <v>2160</v>
      </c>
      <c r="BD60" s="19"/>
      <c r="BE60" s="703" t="s">
        <v>84</v>
      </c>
      <c r="BF60" s="703"/>
      <c r="BJ60" s="705"/>
      <c r="BP60" s="705"/>
      <c r="BQ60" s="705"/>
      <c r="BR60" s="705"/>
      <c r="BS60" s="705"/>
      <c r="BT60" s="705"/>
      <c r="CD60" s="705"/>
      <c r="CE60" s="705"/>
      <c r="CN60" s="705"/>
      <c r="CO60" s="705"/>
      <c r="CP60" s="705"/>
      <c r="CZ60"/>
      <c r="DA60"/>
      <c r="DB60"/>
    </row>
    <row r="61" spans="1:106" ht="15" customHeight="1">
      <c r="A61" s="973"/>
      <c r="B61" s="708">
        <v>59</v>
      </c>
      <c r="C61" s="444">
        <v>2019</v>
      </c>
      <c r="D61" s="127">
        <v>27656</v>
      </c>
      <c r="E61" s="127" t="s">
        <v>495</v>
      </c>
      <c r="F61" s="127" t="s">
        <v>496</v>
      </c>
      <c r="G61" s="127" t="s">
        <v>497</v>
      </c>
      <c r="H61" s="127" t="s">
        <v>534</v>
      </c>
      <c r="I61" s="128">
        <v>45290.593055555553</v>
      </c>
      <c r="J61" s="127" t="s">
        <v>498</v>
      </c>
      <c r="K61" s="95" t="s">
        <v>17</v>
      </c>
      <c r="L61" s="685">
        <v>45290</v>
      </c>
      <c r="M61" s="686">
        <v>0.55694444444444446</v>
      </c>
      <c r="N61" s="296" t="s">
        <v>498</v>
      </c>
      <c r="O61" s="685">
        <v>45290</v>
      </c>
      <c r="P61" s="686">
        <v>0.59305555555555556</v>
      </c>
      <c r="Q61" s="685">
        <v>45290</v>
      </c>
      <c r="R61" s="686">
        <v>0.6</v>
      </c>
      <c r="S61" s="296" t="s">
        <v>498</v>
      </c>
      <c r="T61" s="294">
        <v>45290</v>
      </c>
      <c r="U61" s="775">
        <v>0.62291666666666667</v>
      </c>
      <c r="V61" s="296" t="s">
        <v>498</v>
      </c>
      <c r="W61" s="688">
        <f t="shared" si="0"/>
        <v>2.9861111113859806E-2</v>
      </c>
      <c r="X61" s="689"/>
      <c r="Y61" s="690"/>
      <c r="Z61" s="296"/>
      <c r="AA61" s="691">
        <f t="shared" si="1"/>
        <v>-45290.622916666667</v>
      </c>
      <c r="AB61" s="689"/>
      <c r="AC61" s="690"/>
      <c r="AD61" s="296"/>
      <c r="AE61" s="691">
        <f t="shared" si="2"/>
        <v>0</v>
      </c>
      <c r="AF61" s="294"/>
      <c r="AG61" s="296"/>
      <c r="AH61" s="296"/>
      <c r="AI61" s="687"/>
      <c r="AJ61" s="691">
        <f t="shared" si="3"/>
        <v>-45290.622916666667</v>
      </c>
      <c r="AK61" s="941">
        <v>45458</v>
      </c>
      <c r="AL61" s="775">
        <v>0.60277777777777775</v>
      </c>
      <c r="AM61" s="296" t="s">
        <v>528</v>
      </c>
      <c r="AN61" s="691">
        <f t="shared" si="4"/>
        <v>167.97986111111095</v>
      </c>
      <c r="AO61" s="696">
        <v>45297</v>
      </c>
      <c r="AP61" s="697">
        <v>0.41875000000000001</v>
      </c>
      <c r="AQ61" s="940">
        <f t="shared" si="5"/>
        <v>6.7958333333299379</v>
      </c>
      <c r="AR61" s="294"/>
      <c r="AS61" s="775"/>
      <c r="AT61" s="296"/>
      <c r="AU61" s="14">
        <f t="shared" si="6"/>
        <v>-45290.622916666667</v>
      </c>
      <c r="AV61" s="701"/>
      <c r="AW61" s="701" t="s">
        <v>2202</v>
      </c>
      <c r="AX61" s="701" t="s">
        <v>9</v>
      </c>
      <c r="AY61" s="701" t="s">
        <v>11</v>
      </c>
      <c r="AZ61" s="896" t="s">
        <v>22</v>
      </c>
      <c r="BA61" s="897" t="s">
        <v>57</v>
      </c>
      <c r="BB61" s="898" t="s">
        <v>2161</v>
      </c>
      <c r="BC61" s="900" t="s">
        <v>2162</v>
      </c>
      <c r="BD61" s="19"/>
      <c r="BE61" s="703" t="s">
        <v>89</v>
      </c>
      <c r="BF61" s="703"/>
      <c r="BS61" s="705"/>
      <c r="BT61" s="705"/>
      <c r="CD61" s="705"/>
      <c r="CE61" s="705"/>
      <c r="CN61" s="705"/>
      <c r="CO61" s="705"/>
      <c r="CP61" s="705"/>
      <c r="CQ61" s="705"/>
      <c r="CR61" s="705"/>
      <c r="CS61" s="705"/>
      <c r="CT61" s="705"/>
      <c r="CU61" s="705"/>
      <c r="CV61" s="705"/>
      <c r="CW61" s="705"/>
      <c r="CX61" s="705"/>
      <c r="CY61" s="44"/>
      <c r="CZ61"/>
      <c r="DA61"/>
      <c r="DB61"/>
    </row>
    <row r="62" spans="1:106" ht="15" customHeight="1">
      <c r="A62" s="973"/>
      <c r="B62" s="684">
        <v>60</v>
      </c>
      <c r="C62" s="444">
        <v>2024</v>
      </c>
      <c r="D62" s="127">
        <v>20259832</v>
      </c>
      <c r="E62" s="127" t="s">
        <v>505</v>
      </c>
      <c r="F62" s="127" t="s">
        <v>502</v>
      </c>
      <c r="G62" s="127" t="s">
        <v>507</v>
      </c>
      <c r="H62" s="127" t="s">
        <v>527</v>
      </c>
      <c r="I62" s="128">
        <v>45290.675694444442</v>
      </c>
      <c r="J62" s="127" t="s">
        <v>2050</v>
      </c>
      <c r="K62" s="95" t="s">
        <v>8</v>
      </c>
      <c r="L62" s="685">
        <v>45290</v>
      </c>
      <c r="M62" s="686">
        <v>0.67569444444444438</v>
      </c>
      <c r="N62" s="296" t="s">
        <v>2050</v>
      </c>
      <c r="O62" s="685">
        <v>45290</v>
      </c>
      <c r="P62" s="686">
        <v>0.67569444444444438</v>
      </c>
      <c r="Q62" s="685"/>
      <c r="R62" s="686"/>
      <c r="S62" s="296"/>
      <c r="T62" s="294">
        <v>45290</v>
      </c>
      <c r="U62" s="775">
        <v>0.68125000000000002</v>
      </c>
      <c r="V62" s="296" t="s">
        <v>2050</v>
      </c>
      <c r="W62" s="688">
        <f t="shared" si="0"/>
        <v>5.5555555591126904E-3</v>
      </c>
      <c r="X62" s="689">
        <v>45291</v>
      </c>
      <c r="Y62" s="690">
        <v>0.67361111111111116</v>
      </c>
      <c r="Z62" s="296" t="s">
        <v>2050</v>
      </c>
      <c r="AA62" s="691">
        <f t="shared" si="1"/>
        <v>0.99236111110803904</v>
      </c>
      <c r="AB62" s="689"/>
      <c r="AC62" s="690"/>
      <c r="AD62" s="296"/>
      <c r="AE62" s="691">
        <f t="shared" si="2"/>
        <v>-45291.673611111109</v>
      </c>
      <c r="AF62" s="294"/>
      <c r="AG62" s="296"/>
      <c r="AH62" s="296"/>
      <c r="AI62" s="687"/>
      <c r="AJ62" s="691">
        <f t="shared" si="3"/>
        <v>-45290.681250000001</v>
      </c>
      <c r="AK62" s="941"/>
      <c r="AL62" s="775"/>
      <c r="AM62" s="296"/>
      <c r="AN62" s="691">
        <f t="shared" si="4"/>
        <v>-45290.681250000001</v>
      </c>
      <c r="AO62" s="696">
        <v>45292</v>
      </c>
      <c r="AP62" s="697">
        <v>0.4604166666666667</v>
      </c>
      <c r="AQ62" s="940">
        <f t="shared" si="5"/>
        <v>1.7791666666671517</v>
      </c>
      <c r="AR62" s="294">
        <v>45293</v>
      </c>
      <c r="AS62" s="775">
        <v>0.58819444444444446</v>
      </c>
      <c r="AT62" s="296" t="s">
        <v>2050</v>
      </c>
      <c r="AU62" s="14">
        <f t="shared" si="6"/>
        <v>2.9069444444394321</v>
      </c>
      <c r="AV62" s="701"/>
      <c r="AW62" s="701"/>
      <c r="AX62" s="701" t="s">
        <v>27</v>
      </c>
      <c r="AY62" s="701" t="s">
        <v>35</v>
      </c>
      <c r="AZ62" s="701" t="s">
        <v>94</v>
      </c>
      <c r="BA62" s="897" t="s">
        <v>326</v>
      </c>
      <c r="BB62" s="898" t="s">
        <v>2163</v>
      </c>
      <c r="BC62" s="900" t="s">
        <v>2164</v>
      </c>
      <c r="BD62" s="19"/>
      <c r="BE62" s="703" t="s">
        <v>89</v>
      </c>
      <c r="BF62" s="703"/>
      <c r="BJ62" s="705"/>
      <c r="BP62" s="705"/>
      <c r="BQ62" s="705"/>
      <c r="BR62" s="705"/>
      <c r="BS62" s="705"/>
      <c r="BT62" s="705"/>
      <c r="CD62" s="705"/>
      <c r="CE62" s="705"/>
      <c r="CF62"/>
      <c r="CG62"/>
      <c r="CH62" s="44"/>
      <c r="CI62" s="44"/>
      <c r="CJ62" s="44"/>
      <c r="CK62" s="52"/>
      <c r="CL62" s="52"/>
      <c r="CM62"/>
      <c r="CN62" s="705"/>
      <c r="CO62" s="705"/>
      <c r="CP62" s="705"/>
      <c r="CQ62" s="705"/>
      <c r="CR62" s="705"/>
      <c r="CS62" s="705"/>
      <c r="CT62" s="705"/>
      <c r="CU62" s="705"/>
      <c r="CV62" s="705"/>
      <c r="CW62" s="705"/>
      <c r="CX62" s="705"/>
      <c r="CY62" s="44"/>
      <c r="CZ62"/>
      <c r="DA62"/>
      <c r="DB62"/>
    </row>
    <row r="63" spans="1:106" ht="15" customHeight="1">
      <c r="A63" s="973"/>
      <c r="B63" s="684">
        <v>61</v>
      </c>
      <c r="C63" s="448">
        <v>2025</v>
      </c>
      <c r="D63" s="127">
        <v>1826130</v>
      </c>
      <c r="E63" s="127" t="s">
        <v>501</v>
      </c>
      <c r="F63" s="127" t="s">
        <v>496</v>
      </c>
      <c r="G63" s="127" t="s">
        <v>497</v>
      </c>
      <c r="H63" s="127" t="s">
        <v>810</v>
      </c>
      <c r="I63" s="128">
        <v>45290.740277777775</v>
      </c>
      <c r="J63" s="127" t="s">
        <v>2050</v>
      </c>
      <c r="K63" s="95" t="s">
        <v>0</v>
      </c>
      <c r="L63" s="685">
        <v>45290</v>
      </c>
      <c r="M63" s="686">
        <v>0.69652777777777775</v>
      </c>
      <c r="N63" s="296" t="s">
        <v>2050</v>
      </c>
      <c r="O63" s="685">
        <v>45290</v>
      </c>
      <c r="P63" s="686">
        <v>0.7402777777777777</v>
      </c>
      <c r="Q63" s="685">
        <v>45291</v>
      </c>
      <c r="R63" s="686">
        <v>0.67083333333333339</v>
      </c>
      <c r="S63" s="296" t="s">
        <v>2050</v>
      </c>
      <c r="T63" s="294">
        <v>45291</v>
      </c>
      <c r="U63" s="775">
        <v>0.67152777777777783</v>
      </c>
      <c r="V63" s="296" t="s">
        <v>2050</v>
      </c>
      <c r="W63" s="688">
        <f t="shared" si="0"/>
        <v>0.93125000000145519</v>
      </c>
      <c r="X63" s="689"/>
      <c r="Y63" s="690"/>
      <c r="Z63" s="296"/>
      <c r="AA63" s="691">
        <f t="shared" si="1"/>
        <v>-45291.671527777777</v>
      </c>
      <c r="AB63" s="689"/>
      <c r="AC63" s="690"/>
      <c r="AD63" s="296"/>
      <c r="AE63" s="691">
        <f t="shared" si="2"/>
        <v>0</v>
      </c>
      <c r="AF63" s="294"/>
      <c r="AG63" s="296"/>
      <c r="AH63" s="296"/>
      <c r="AI63" s="687"/>
      <c r="AJ63" s="691">
        <f t="shared" si="3"/>
        <v>-45291.671527777777</v>
      </c>
      <c r="AK63" s="941"/>
      <c r="AL63" s="775"/>
      <c r="AM63" s="296"/>
      <c r="AN63" s="691">
        <f t="shared" si="4"/>
        <v>-45291.671527777777</v>
      </c>
      <c r="AO63" s="696">
        <v>45291</v>
      </c>
      <c r="AP63" s="697">
        <v>0.67361111111111116</v>
      </c>
      <c r="AQ63" s="940">
        <f t="shared" si="5"/>
        <v>2.0833333328482695E-3</v>
      </c>
      <c r="AR63" s="294">
        <v>45291</v>
      </c>
      <c r="AS63" s="775">
        <v>0.68819444444444444</v>
      </c>
      <c r="AT63" s="296" t="s">
        <v>2050</v>
      </c>
      <c r="AU63" s="14">
        <f t="shared" si="6"/>
        <v>1.6666666670062114E-2</v>
      </c>
      <c r="AV63" s="701"/>
      <c r="AW63" s="701"/>
      <c r="AX63" s="701" t="s">
        <v>27</v>
      </c>
      <c r="AY63" s="701" t="s">
        <v>35</v>
      </c>
      <c r="AZ63" s="896" t="s">
        <v>94</v>
      </c>
      <c r="BA63" s="897" t="s">
        <v>328</v>
      </c>
      <c r="BB63" s="898" t="s">
        <v>2165</v>
      </c>
      <c r="BC63" s="900" t="s">
        <v>2166</v>
      </c>
      <c r="BD63" s="19"/>
      <c r="BE63" s="703" t="s">
        <v>89</v>
      </c>
      <c r="BF63" s="703"/>
      <c r="BJ63" s="705"/>
      <c r="BP63" s="705"/>
      <c r="BQ63" s="705"/>
      <c r="BR63" s="705"/>
      <c r="BS63" s="705"/>
      <c r="BT63" s="705"/>
      <c r="CD63" s="705"/>
      <c r="CE63" s="705"/>
      <c r="CF63"/>
      <c r="CG63"/>
      <c r="CH63" s="44"/>
      <c r="CI63" s="44"/>
      <c r="CJ63" s="44"/>
      <c r="CK63" s="52"/>
      <c r="CL63" s="52"/>
      <c r="CM63" s="52"/>
      <c r="CN63" s="705"/>
      <c r="CO63" s="705"/>
      <c r="CP63" s="705"/>
      <c r="CQ63" s="705"/>
      <c r="CR63" s="705"/>
      <c r="CS63" s="705"/>
      <c r="CT63" s="705"/>
      <c r="CU63" s="705"/>
      <c r="CV63" s="705"/>
      <c r="CW63" s="705"/>
      <c r="CX63" s="705"/>
      <c r="CY63" s="44"/>
      <c r="CZ63"/>
      <c r="DA63"/>
      <c r="DB63"/>
    </row>
    <row r="64" spans="1:106" ht="15" customHeight="1">
      <c r="A64" s="973"/>
      <c r="B64" s="684">
        <v>62</v>
      </c>
      <c r="C64" s="444">
        <v>2026</v>
      </c>
      <c r="D64" s="127">
        <v>30301073</v>
      </c>
      <c r="E64" s="127" t="s">
        <v>529</v>
      </c>
      <c r="F64" s="127" t="s">
        <v>496</v>
      </c>
      <c r="G64" s="127" t="s">
        <v>497</v>
      </c>
      <c r="H64" s="127" t="s">
        <v>534</v>
      </c>
      <c r="I64" s="128">
        <v>45290.759027777778</v>
      </c>
      <c r="J64" s="127" t="s">
        <v>528</v>
      </c>
      <c r="K64" s="95" t="s">
        <v>5</v>
      </c>
      <c r="L64" s="685">
        <v>45290</v>
      </c>
      <c r="M64" s="686">
        <v>0.75902777777777775</v>
      </c>
      <c r="N64" s="296" t="s">
        <v>528</v>
      </c>
      <c r="O64" s="685">
        <v>45290</v>
      </c>
      <c r="P64" s="686">
        <v>0.75902777777777775</v>
      </c>
      <c r="Q64" s="685"/>
      <c r="R64" s="686"/>
      <c r="S64" s="296"/>
      <c r="T64" s="294">
        <v>45290</v>
      </c>
      <c r="U64" s="775">
        <v>0.76944444444444438</v>
      </c>
      <c r="V64" s="296" t="s">
        <v>528</v>
      </c>
      <c r="W64" s="688">
        <f t="shared" si="0"/>
        <v>1.0416666664241347E-2</v>
      </c>
      <c r="X64" s="689">
        <v>45291</v>
      </c>
      <c r="Y64" s="690">
        <v>0.56874999999999998</v>
      </c>
      <c r="Z64" s="296" t="s">
        <v>528</v>
      </c>
      <c r="AA64" s="691">
        <f t="shared" si="1"/>
        <v>0.79930555555620231</v>
      </c>
      <c r="AB64" s="689">
        <v>45291</v>
      </c>
      <c r="AC64" s="690">
        <v>0.56944444444444442</v>
      </c>
      <c r="AD64" s="296" t="s">
        <v>528</v>
      </c>
      <c r="AE64" s="691">
        <f t="shared" si="2"/>
        <v>6.944444467080757E-4</v>
      </c>
      <c r="AF64" s="294">
        <v>45291</v>
      </c>
      <c r="AG64" s="295">
        <v>0.56944444444444442</v>
      </c>
      <c r="AH64" s="296" t="s">
        <v>528</v>
      </c>
      <c r="AI64" s="687" t="s">
        <v>1725</v>
      </c>
      <c r="AJ64" s="691">
        <f t="shared" si="3"/>
        <v>0.80000000000291038</v>
      </c>
      <c r="AK64" s="941"/>
      <c r="AL64" s="775"/>
      <c r="AM64" s="296"/>
      <c r="AN64" s="691">
        <f t="shared" si="4"/>
        <v>-45290.769444444442</v>
      </c>
      <c r="AO64" s="696">
        <v>45291</v>
      </c>
      <c r="AP64" s="697">
        <v>0.82152777777777775</v>
      </c>
      <c r="AQ64" s="940">
        <f t="shared" si="5"/>
        <v>1.0520833333357587</v>
      </c>
      <c r="AR64" s="294">
        <v>45291</v>
      </c>
      <c r="AS64" s="775">
        <v>0.82152777777777775</v>
      </c>
      <c r="AT64" s="296" t="s">
        <v>528</v>
      </c>
      <c r="AU64" s="14">
        <f t="shared" si="6"/>
        <v>1.0520833333357587</v>
      </c>
      <c r="AV64" s="701"/>
      <c r="AW64" s="701"/>
      <c r="AX64" s="701" t="s">
        <v>27</v>
      </c>
      <c r="AY64" s="701" t="s">
        <v>29</v>
      </c>
      <c r="AZ64" s="896" t="s">
        <v>1926</v>
      </c>
      <c r="BA64" s="897" t="s">
        <v>274</v>
      </c>
      <c r="BB64" s="898" t="s">
        <v>2167</v>
      </c>
      <c r="BC64" s="900" t="s">
        <v>2168</v>
      </c>
      <c r="BD64" s="19"/>
      <c r="BE64" s="703" t="s">
        <v>89</v>
      </c>
      <c r="BF64" s="703"/>
      <c r="BJ64" s="705"/>
      <c r="BP64" s="705"/>
      <c r="BQ64" s="705"/>
      <c r="BR64" s="705"/>
      <c r="BS64" s="705"/>
      <c r="BT64" s="705"/>
      <c r="CD64" s="705"/>
      <c r="CE64" s="705"/>
      <c r="CF64" s="44"/>
      <c r="CG64" s="44"/>
      <c r="CH64" s="44"/>
      <c r="CI64" s="44"/>
      <c r="CJ64" s="44"/>
      <c r="CK64" s="52"/>
      <c r="CL64" s="52"/>
      <c r="CM64" s="52"/>
      <c r="CN64" s="705"/>
      <c r="CO64" s="705"/>
      <c r="CP64" s="705"/>
      <c r="CQ64" s="705"/>
      <c r="CR64" s="705"/>
      <c r="CS64" s="705"/>
      <c r="CT64" s="705"/>
      <c r="CU64" s="705"/>
      <c r="CV64" s="705"/>
      <c r="CW64" s="705"/>
      <c r="CX64" s="705"/>
      <c r="CY64" s="44"/>
      <c r="CZ64"/>
      <c r="DA64"/>
      <c r="DB64"/>
    </row>
    <row r="65" spans="1:188" ht="15" customHeight="1">
      <c r="A65" s="973"/>
      <c r="B65" s="708">
        <v>63</v>
      </c>
      <c r="C65" s="448">
        <v>2028</v>
      </c>
      <c r="D65" s="127">
        <v>30033711</v>
      </c>
      <c r="E65" s="127" t="s">
        <v>501</v>
      </c>
      <c r="F65" s="127" t="s">
        <v>506</v>
      </c>
      <c r="G65" s="127" t="s">
        <v>507</v>
      </c>
      <c r="H65" s="127" t="s">
        <v>487</v>
      </c>
      <c r="I65" s="128">
        <v>45290.820138888892</v>
      </c>
      <c r="J65" s="127" t="s">
        <v>2050</v>
      </c>
      <c r="K65" s="95" t="s">
        <v>0</v>
      </c>
      <c r="L65" s="685">
        <v>45290</v>
      </c>
      <c r="M65" s="686">
        <v>0.79999999999999993</v>
      </c>
      <c r="N65" s="296" t="s">
        <v>2050</v>
      </c>
      <c r="O65" s="685">
        <v>45290</v>
      </c>
      <c r="P65" s="686">
        <v>0.82013888888888886</v>
      </c>
      <c r="Q65" s="685">
        <v>45290</v>
      </c>
      <c r="R65" s="686">
        <v>0.83958333333333324</v>
      </c>
      <c r="S65" s="296" t="s">
        <v>2050</v>
      </c>
      <c r="T65" s="294">
        <v>45290</v>
      </c>
      <c r="U65" s="775">
        <v>0.84097222222222223</v>
      </c>
      <c r="V65" s="296" t="s">
        <v>2050</v>
      </c>
      <c r="W65" s="688">
        <f t="shared" si="0"/>
        <v>2.0833333328482695E-2</v>
      </c>
      <c r="X65" s="689"/>
      <c r="Y65" s="690"/>
      <c r="Z65" s="296"/>
      <c r="AA65" s="691">
        <f t="shared" si="1"/>
        <v>-45290.84097222222</v>
      </c>
      <c r="AB65" s="689"/>
      <c r="AC65" s="690"/>
      <c r="AD65" s="296"/>
      <c r="AE65" s="691">
        <f t="shared" si="2"/>
        <v>0</v>
      </c>
      <c r="AF65" s="294"/>
      <c r="AG65" s="296"/>
      <c r="AH65" s="296"/>
      <c r="AI65" s="687"/>
      <c r="AJ65" s="691">
        <f t="shared" si="3"/>
        <v>-45290.84097222222</v>
      </c>
      <c r="AK65" s="941"/>
      <c r="AL65" s="775"/>
      <c r="AM65" s="296"/>
      <c r="AN65" s="691">
        <f t="shared" si="4"/>
        <v>-45290.84097222222</v>
      </c>
      <c r="AO65" s="696">
        <v>45291</v>
      </c>
      <c r="AP65" s="697">
        <v>0.48888888888888887</v>
      </c>
      <c r="AQ65" s="940">
        <f t="shared" si="5"/>
        <v>0.64791666666860692</v>
      </c>
      <c r="AR65" s="294">
        <v>45291</v>
      </c>
      <c r="AS65" s="775">
        <v>0.58958333333333335</v>
      </c>
      <c r="AT65" s="296" t="s">
        <v>528</v>
      </c>
      <c r="AU65" s="14">
        <f t="shared" si="6"/>
        <v>0.74861111111385981</v>
      </c>
      <c r="AV65" s="701"/>
      <c r="AW65" s="701"/>
      <c r="AX65" s="701" t="s">
        <v>27</v>
      </c>
      <c r="AY65" s="701" t="s">
        <v>29</v>
      </c>
      <c r="AZ65" s="896" t="s">
        <v>1926</v>
      </c>
      <c r="BA65" s="897" t="s">
        <v>276</v>
      </c>
      <c r="BB65" s="898" t="s">
        <v>2169</v>
      </c>
      <c r="BC65" s="900" t="s">
        <v>2170</v>
      </c>
      <c r="BD65" s="19"/>
      <c r="BE65" s="703" t="s">
        <v>89</v>
      </c>
      <c r="BF65" s="703"/>
      <c r="BJ65" s="705"/>
      <c r="BP65" s="705"/>
      <c r="BQ65" s="705"/>
      <c r="BR65" s="705"/>
      <c r="BS65" s="705"/>
      <c r="BT65" s="705"/>
      <c r="CD65" s="705"/>
      <c r="CE65" s="705"/>
      <c r="CF65" s="44"/>
      <c r="CG65" s="44"/>
      <c r="CH65" s="44"/>
      <c r="CI65" s="44"/>
      <c r="CJ65" s="44"/>
      <c r="CK65" s="52"/>
      <c r="CL65" s="52"/>
      <c r="CM65" s="52"/>
      <c r="CN65" s="705"/>
      <c r="CO65" s="705"/>
      <c r="CP65" s="705"/>
      <c r="CQ65" s="705"/>
      <c r="CR65" s="705"/>
      <c r="CS65" s="705"/>
      <c r="CT65" s="705"/>
      <c r="CU65" s="705"/>
      <c r="CV65" s="705"/>
      <c r="CW65" s="705"/>
      <c r="CX65" s="705"/>
      <c r="CY65" s="44"/>
      <c r="CZ65"/>
    </row>
    <row r="66" spans="1:188" ht="15" customHeight="1">
      <c r="A66" s="718"/>
      <c r="B66" s="718"/>
      <c r="C66" s="719"/>
      <c r="K66" s="718"/>
      <c r="S66" s="945"/>
      <c r="AS66" s="718"/>
      <c r="AU66"/>
      <c r="BJ66" s="705"/>
      <c r="BP66" s="705"/>
      <c r="BQ66" s="705"/>
      <c r="BR66" s="705"/>
      <c r="BS66" s="705"/>
      <c r="BT66" s="705"/>
      <c r="CD66" s="705"/>
      <c r="CE66" s="705"/>
      <c r="CF66" s="44"/>
      <c r="CG66" s="44"/>
      <c r="CH66" s="44"/>
      <c r="CI66" s="44"/>
      <c r="CJ66" s="44"/>
      <c r="CK66" s="52"/>
      <c r="CL66" s="52"/>
      <c r="CM66" s="52"/>
      <c r="CN66" s="705"/>
      <c r="CO66" s="705"/>
      <c r="CP66" s="705"/>
      <c r="CQ66" s="705"/>
      <c r="CR66" s="705"/>
      <c r="CS66" s="705"/>
      <c r="CT66" s="705"/>
      <c r="CU66" s="705"/>
      <c r="CV66" s="705"/>
      <c r="CW66" s="705"/>
      <c r="CX66" s="705"/>
      <c r="CY66" s="44"/>
      <c r="CZ66"/>
    </row>
    <row r="67" spans="1:188" s="724" customFormat="1" ht="15" customHeight="1" thickBot="1">
      <c r="A67" s="723"/>
      <c r="C67" s="725"/>
      <c r="K67" s="726"/>
      <c r="S67" s="946"/>
      <c r="AR67"/>
      <c r="AS67"/>
      <c r="AT67"/>
      <c r="AU67"/>
      <c r="BB67" s="919"/>
      <c r="BC67" s="880"/>
      <c r="BI67" s="704"/>
      <c r="BJ67" s="705"/>
      <c r="BP67" s="705"/>
      <c r="BQ67" s="705"/>
      <c r="BR67" s="705"/>
      <c r="BS67" s="705"/>
      <c r="BT67" s="705"/>
      <c r="BU67" s="704"/>
      <c r="BV67" s="704"/>
      <c r="BW67" s="704"/>
      <c r="BX67" s="704"/>
      <c r="BY67" s="704"/>
      <c r="BZ67" s="704"/>
      <c r="CA67" s="704"/>
      <c r="CB67" s="704"/>
      <c r="CC67" s="704"/>
      <c r="CD67" s="705"/>
      <c r="CE67" s="705"/>
      <c r="CF67" s="44"/>
      <c r="CG67" s="44"/>
      <c r="CH67" s="44"/>
      <c r="CI67" s="44"/>
      <c r="CJ67" s="44"/>
      <c r="CK67" s="52"/>
      <c r="CL67" s="52"/>
      <c r="CM67" s="52"/>
      <c r="CN67" s="705"/>
      <c r="CO67" s="705"/>
      <c r="CP67" s="705"/>
      <c r="CQ67" s="705"/>
      <c r="CR67" s="705"/>
      <c r="CS67" s="705"/>
      <c r="CT67" s="705"/>
      <c r="CU67" s="705"/>
      <c r="CV67" s="705"/>
      <c r="CW67" s="705"/>
      <c r="CX67" s="705"/>
      <c r="CY67" s="44"/>
      <c r="CZ67"/>
    </row>
    <row r="68" spans="1:188" s="724" customFormat="1" ht="30.75" customHeight="1" thickBot="1">
      <c r="C68" s="65"/>
      <c r="D68" s="65"/>
      <c r="H68" s="65"/>
      <c r="K68" s="65"/>
      <c r="L68" s="468" t="s">
        <v>440</v>
      </c>
      <c r="M68" s="469" t="s">
        <v>441</v>
      </c>
      <c r="N68" s="470" t="s">
        <v>442</v>
      </c>
      <c r="O68" s="471" t="s">
        <v>0</v>
      </c>
      <c r="P68" s="472" t="s">
        <v>5</v>
      </c>
      <c r="Q68" s="473" t="s">
        <v>8</v>
      </c>
      <c r="R68" s="474" t="s">
        <v>443</v>
      </c>
      <c r="S68" s="475" t="s">
        <v>444</v>
      </c>
      <c r="T68" s="44"/>
      <c r="U68" s="974" t="s">
        <v>456</v>
      </c>
      <c r="V68" s="975"/>
      <c r="W68" s="66" t="s">
        <v>457</v>
      </c>
      <c r="X68" s="727" t="s">
        <v>458</v>
      </c>
      <c r="Y68" s="727" t="s">
        <v>457</v>
      </c>
      <c r="Z68" s="68" t="s">
        <v>444</v>
      </c>
      <c r="AA68" s="705"/>
      <c r="AB68" s="705"/>
      <c r="AC68" s="705"/>
      <c r="AD68" s="705"/>
      <c r="AE68" s="705"/>
      <c r="AF68" s="468" t="s">
        <v>459</v>
      </c>
      <c r="AG68" s="475" t="s">
        <v>460</v>
      </c>
      <c r="AH68" s="475" t="s">
        <v>461</v>
      </c>
      <c r="AI68" s="475" t="s">
        <v>462</v>
      </c>
      <c r="AJ68" s="477" t="s">
        <v>463</v>
      </c>
      <c r="AK68" s="705"/>
      <c r="AL68" s="705"/>
      <c r="AM68" s="705"/>
      <c r="AN68" s="705"/>
      <c r="AO68" s="953" t="s">
        <v>451</v>
      </c>
      <c r="AP68" s="954"/>
      <c r="AQ68" s="479" t="s">
        <v>464</v>
      </c>
      <c r="AR68"/>
      <c r="AS68"/>
      <c r="AT68"/>
      <c r="AU68"/>
      <c r="AV68" s="705"/>
      <c r="AW68" s="705"/>
      <c r="AX68" s="705"/>
      <c r="AY68" s="705"/>
      <c r="AZ68" s="705"/>
      <c r="BA68" s="705"/>
      <c r="BB68" s="920"/>
      <c r="BC68" s="883"/>
      <c r="BH68" s="44"/>
      <c r="BI68" s="704"/>
      <c r="BJ68" s="705"/>
      <c r="BP68" s="705"/>
      <c r="BQ68" s="705"/>
      <c r="BR68" s="705"/>
      <c r="BS68" s="705"/>
      <c r="BT68" s="705"/>
      <c r="BU68" s="704"/>
      <c r="BV68" s="704"/>
      <c r="BW68" s="704"/>
      <c r="BX68" s="704"/>
      <c r="BY68" s="704"/>
      <c r="BZ68" s="704"/>
      <c r="CA68" s="704"/>
      <c r="CB68" s="704"/>
      <c r="CC68" s="704"/>
      <c r="CD68" s="705"/>
      <c r="CE68" s="705"/>
      <c r="CF68" s="44"/>
      <c r="CG68" s="44"/>
      <c r="CH68" s="44"/>
      <c r="CI68" s="44"/>
      <c r="CJ68" s="44"/>
      <c r="CK68" s="52"/>
      <c r="CL68" s="52"/>
      <c r="CM68" s="52"/>
      <c r="CN68" s="705"/>
      <c r="CO68" s="705"/>
      <c r="CP68" s="705"/>
      <c r="CQ68" s="705"/>
      <c r="CR68" s="705"/>
      <c r="CS68" s="705"/>
      <c r="CT68" s="705"/>
      <c r="CU68" s="705"/>
      <c r="CV68" s="705"/>
      <c r="CW68" s="705"/>
      <c r="CX68" s="705"/>
      <c r="CY68" s="44"/>
      <c r="CZ68"/>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c r="EN68" s="44"/>
      <c r="EO68" s="44"/>
      <c r="EP68" s="44"/>
      <c r="EQ68" s="44"/>
      <c r="ER68" s="44"/>
      <c r="ES68" s="44"/>
      <c r="ET68" s="44"/>
      <c r="EU68" s="44"/>
      <c r="EV68" s="44"/>
      <c r="EW68" s="44"/>
      <c r="EX68" s="44"/>
      <c r="EY68" s="44"/>
      <c r="EZ68" s="44"/>
      <c r="FA68" s="44"/>
      <c r="FB68" s="44"/>
      <c r="FC68" s="44"/>
      <c r="FD68" s="44"/>
      <c r="FE68" s="44"/>
      <c r="FF68" s="44"/>
      <c r="FG68" s="44"/>
      <c r="FH68" s="44"/>
      <c r="FI68" s="44"/>
      <c r="FJ68" s="44"/>
      <c r="FK68" s="44"/>
      <c r="FL68" s="44"/>
      <c r="FM68" s="44"/>
      <c r="FN68" s="44"/>
      <c r="FO68" s="44"/>
      <c r="FP68" s="44"/>
      <c r="FQ68" s="44"/>
      <c r="FR68" s="44"/>
      <c r="FS68" s="44"/>
      <c r="FT68" s="44"/>
      <c r="FU68" s="44"/>
      <c r="FV68" s="44"/>
      <c r="FW68" s="44"/>
      <c r="FX68" s="44"/>
      <c r="FY68" s="44"/>
      <c r="FZ68" s="44"/>
      <c r="GA68" s="44"/>
      <c r="GB68" s="44"/>
      <c r="GC68" s="44"/>
      <c r="GD68" s="44"/>
      <c r="GE68" s="44"/>
      <c r="GF68" s="44"/>
    </row>
    <row r="69" spans="1:188" s="724" customFormat="1" ht="16.5" thickBot="1">
      <c r="A69" s="383" t="s">
        <v>1152</v>
      </c>
      <c r="B69" s="481">
        <v>9</v>
      </c>
      <c r="C69" s="65"/>
      <c r="D69" s="65"/>
      <c r="E69" s="482" t="s">
        <v>446</v>
      </c>
      <c r="F69" s="483">
        <v>32</v>
      </c>
      <c r="G69" s="728">
        <f>F69/F73</f>
        <v>0.50793650793650791</v>
      </c>
      <c r="H69" s="65"/>
      <c r="I69" s="953" t="s">
        <v>451</v>
      </c>
      <c r="J69" s="954"/>
      <c r="K69" s="65"/>
      <c r="L69" s="69" t="s">
        <v>498</v>
      </c>
      <c r="M69" s="958">
        <v>35</v>
      </c>
      <c r="N69" s="960">
        <f>M69/M75</f>
        <v>0.55555555555555558</v>
      </c>
      <c r="O69" s="729">
        <v>14</v>
      </c>
      <c r="P69" s="729">
        <v>8</v>
      </c>
      <c r="Q69" s="729">
        <v>2</v>
      </c>
      <c r="R69" s="729">
        <v>11</v>
      </c>
      <c r="S69" s="487">
        <f>O70+P70+Q70+R70</f>
        <v>1</v>
      </c>
      <c r="T69" s="44"/>
      <c r="U69" s="69" t="s">
        <v>498</v>
      </c>
      <c r="V69" s="922">
        <v>12</v>
      </c>
      <c r="W69" s="730">
        <f>V69/Z72</f>
        <v>0.19047619047619047</v>
      </c>
      <c r="X69" s="729">
        <v>24</v>
      </c>
      <c r="Y69" s="730">
        <f>X69/X72</f>
        <v>0.5714285714285714</v>
      </c>
      <c r="Z69" s="731">
        <f>X69+V69</f>
        <v>36</v>
      </c>
      <c r="AA69" s="705"/>
      <c r="AB69" s="705"/>
      <c r="AC69" s="705"/>
      <c r="AD69" s="705"/>
      <c r="AE69" s="705"/>
      <c r="AF69" s="970">
        <v>2</v>
      </c>
      <c r="AG69" s="729"/>
      <c r="AH69" s="729"/>
      <c r="AI69" s="729"/>
      <c r="AJ69" s="490" t="s">
        <v>498</v>
      </c>
      <c r="AK69" s="705"/>
      <c r="AL69" s="705"/>
      <c r="AM69" s="705"/>
      <c r="AN69" s="705"/>
      <c r="AO69" s="504" t="s">
        <v>465</v>
      </c>
      <c r="AP69" s="505">
        <v>5</v>
      </c>
      <c r="AQ69" s="70">
        <f t="shared" ref="AQ69:AQ79" si="11">AVERAGE(AR69:AX69)</f>
        <v>0.3352</v>
      </c>
      <c r="AR69" s="71">
        <v>0.5</v>
      </c>
      <c r="AS69" s="71">
        <v>0.46</v>
      </c>
      <c r="AT69" s="71">
        <v>4.4999999999999998E-2</v>
      </c>
      <c r="AU69" s="71">
        <v>0.21099999999999999</v>
      </c>
      <c r="AV69" s="71">
        <v>0.46</v>
      </c>
      <c r="AW69" s="71"/>
      <c r="AX69" s="71"/>
      <c r="AY69" s="71"/>
      <c r="AZ69" s="71"/>
      <c r="BA69" s="71"/>
      <c r="BB69" s="926"/>
      <c r="BC69" s="883"/>
      <c r="BH69" s="44"/>
      <c r="BI69" s="704"/>
      <c r="BJ69" s="705"/>
      <c r="BP69" s="705"/>
      <c r="BQ69" s="705"/>
      <c r="BR69" s="705"/>
      <c r="BS69" s="705"/>
      <c r="BT69" s="705"/>
      <c r="BU69" s="704"/>
      <c r="BV69" s="704"/>
      <c r="BW69" s="704"/>
      <c r="BX69" s="704"/>
      <c r="BY69" s="704"/>
      <c r="BZ69" s="704"/>
      <c r="CA69" s="704"/>
      <c r="CB69" s="704"/>
      <c r="CC69" s="704"/>
      <c r="CD69" s="705"/>
      <c r="CE69" s="705"/>
      <c r="CF69" s="44"/>
      <c r="CG69" s="44"/>
      <c r="CH69" s="44"/>
      <c r="CI69" s="44"/>
      <c r="CJ69" s="44"/>
      <c r="CK69" s="52"/>
      <c r="CL69" s="52"/>
      <c r="CM69" s="52"/>
      <c r="CN69" s="705"/>
      <c r="CO69" s="705"/>
      <c r="CP69" s="705"/>
      <c r="CQ69" s="705"/>
      <c r="CR69" s="705"/>
      <c r="CS69" s="705"/>
      <c r="CT69" s="705"/>
      <c r="CU69" s="705"/>
      <c r="CV69" s="705"/>
      <c r="CW69" s="705"/>
      <c r="CX69" s="705"/>
      <c r="CY69" s="44"/>
      <c r="CZ69" s="70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c r="EN69" s="44"/>
      <c r="EO69" s="44"/>
      <c r="EP69" s="44"/>
      <c r="EQ69" s="44"/>
      <c r="ER69" s="44"/>
      <c r="ES69" s="44"/>
      <c r="ET69" s="44"/>
      <c r="EU69" s="44"/>
      <c r="EV69" s="44"/>
      <c r="EW69" s="44"/>
      <c r="EX69" s="44"/>
      <c r="EY69" s="44"/>
      <c r="EZ69" s="44"/>
      <c r="FA69" s="44"/>
      <c r="FB69" s="44"/>
      <c r="FC69" s="44"/>
      <c r="FD69" s="44"/>
      <c r="FE69" s="44"/>
      <c r="FF69" s="44"/>
      <c r="FG69" s="44"/>
      <c r="FH69" s="44"/>
      <c r="FI69" s="44"/>
      <c r="FJ69" s="44"/>
      <c r="FK69" s="44"/>
      <c r="FL69" s="44"/>
      <c r="FM69" s="44"/>
      <c r="FN69" s="44"/>
      <c r="FO69" s="44"/>
      <c r="FP69" s="44"/>
      <c r="FQ69" s="44"/>
      <c r="FR69" s="44"/>
      <c r="FS69" s="44"/>
      <c r="FT69" s="44"/>
      <c r="FU69" s="44"/>
      <c r="FV69" s="44"/>
      <c r="FW69" s="44"/>
      <c r="FX69" s="44"/>
      <c r="FY69" s="44"/>
      <c r="FZ69" s="44"/>
      <c r="GA69" s="44"/>
      <c r="GB69" s="44"/>
      <c r="GC69" s="44"/>
      <c r="GD69" s="44"/>
      <c r="GE69" s="44"/>
      <c r="GF69" s="44"/>
    </row>
    <row r="70" spans="1:188" s="724" customFormat="1" ht="15.75">
      <c r="A70" s="495" t="s">
        <v>1154</v>
      </c>
      <c r="B70" s="496">
        <v>7</v>
      </c>
      <c r="C70" s="65"/>
      <c r="D70" s="65"/>
      <c r="E70" s="497" t="s">
        <v>445</v>
      </c>
      <c r="F70" s="498">
        <v>9</v>
      </c>
      <c r="G70" s="732">
        <f>F70/F73</f>
        <v>0.14285714285714285</v>
      </c>
      <c r="H70" s="65"/>
      <c r="I70" s="504" t="s">
        <v>465</v>
      </c>
      <c r="J70" s="505">
        <v>5</v>
      </c>
      <c r="K70" s="65"/>
      <c r="L70" s="733" t="s">
        <v>457</v>
      </c>
      <c r="M70" s="959"/>
      <c r="N70" s="961"/>
      <c r="O70" s="730">
        <f>O69/M69</f>
        <v>0.4</v>
      </c>
      <c r="P70" s="730">
        <f>P69/M69</f>
        <v>0.22857142857142856</v>
      </c>
      <c r="Q70" s="730">
        <f>Q69/M69</f>
        <v>5.7142857142857141E-2</v>
      </c>
      <c r="R70" s="730">
        <f>R69/M69</f>
        <v>0.31428571428571428</v>
      </c>
      <c r="S70" s="503"/>
      <c r="T70" s="44"/>
      <c r="U70" s="69" t="s">
        <v>2050</v>
      </c>
      <c r="V70" s="922">
        <v>6</v>
      </c>
      <c r="W70" s="730">
        <f>V70/V72</f>
        <v>0.2857142857142857</v>
      </c>
      <c r="X70" s="729">
        <v>11</v>
      </c>
      <c r="Y70" s="730">
        <f>X70/X72</f>
        <v>0.26190476190476192</v>
      </c>
      <c r="Z70" s="731">
        <f>X70+V70</f>
        <v>17</v>
      </c>
      <c r="AA70" s="705"/>
      <c r="AB70" s="705"/>
      <c r="AC70" s="705"/>
      <c r="AD70" s="705"/>
      <c r="AE70" s="705"/>
      <c r="AF70" s="971"/>
      <c r="AG70" s="947"/>
      <c r="AH70" s="947"/>
      <c r="AI70" s="947"/>
      <c r="AJ70" s="490" t="s">
        <v>2050</v>
      </c>
      <c r="AK70" s="705"/>
      <c r="AL70" s="705"/>
      <c r="AM70" s="705"/>
      <c r="AN70" s="705"/>
      <c r="AO70" s="504" t="s">
        <v>534</v>
      </c>
      <c r="AP70" s="505">
        <v>5</v>
      </c>
      <c r="AQ70" s="70">
        <f t="shared" si="11"/>
        <v>0.20950000000000002</v>
      </c>
      <c r="AR70" s="71">
        <v>0.44</v>
      </c>
      <c r="AS70" s="71">
        <v>0.06</v>
      </c>
      <c r="AT70" s="71">
        <v>0.28999999999999998</v>
      </c>
      <c r="AU70" s="71">
        <v>4.8000000000000001E-2</v>
      </c>
      <c r="AW70" s="71"/>
      <c r="AX70" s="71"/>
      <c r="AY70" s="71"/>
      <c r="AZ70" s="71"/>
      <c r="BA70" s="71"/>
      <c r="BB70" s="926"/>
      <c r="BC70" s="883"/>
      <c r="BH70" s="44"/>
      <c r="BI70" s="704"/>
      <c r="BJ70" s="705"/>
      <c r="BP70" s="705"/>
      <c r="BQ70" s="705"/>
      <c r="BR70" s="705"/>
      <c r="BS70" s="705"/>
      <c r="BT70" s="705"/>
      <c r="BU70" s="704"/>
      <c r="BV70" s="704"/>
      <c r="BW70" s="704"/>
      <c r="BX70" s="704"/>
      <c r="BY70" s="704"/>
      <c r="BZ70" s="704"/>
      <c r="CA70" s="704"/>
      <c r="CB70" s="704"/>
      <c r="CC70" s="704"/>
      <c r="CD70" s="705"/>
      <c r="CE70" s="705"/>
      <c r="CF70" s="44"/>
      <c r="CG70" s="44"/>
      <c r="CH70" s="44"/>
      <c r="CI70" s="44"/>
      <c r="CJ70" s="44"/>
      <c r="CK70" s="52"/>
      <c r="CL70" s="52"/>
      <c r="CM70" s="52"/>
      <c r="CN70" s="705"/>
      <c r="CO70" s="705"/>
      <c r="CP70" s="705"/>
      <c r="CQ70" s="705"/>
      <c r="CR70" s="705"/>
      <c r="CS70" s="705"/>
      <c r="CT70" s="705"/>
      <c r="CU70" s="705"/>
      <c r="CV70" s="705"/>
      <c r="CW70" s="705"/>
      <c r="CX70" s="705"/>
      <c r="CY70" s="44"/>
      <c r="CZ70" s="70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c r="EQ70" s="44"/>
      <c r="ER70" s="44"/>
      <c r="ES70" s="44"/>
      <c r="ET70" s="44"/>
      <c r="EU70" s="44"/>
      <c r="EV70" s="44"/>
      <c r="EW70" s="44"/>
      <c r="EX70" s="44"/>
      <c r="EY70" s="44"/>
      <c r="EZ70" s="44"/>
      <c r="FA70" s="44"/>
      <c r="FB70" s="44"/>
      <c r="FC70" s="44"/>
      <c r="FD70" s="44"/>
      <c r="FE70" s="44"/>
      <c r="FF70" s="44"/>
      <c r="FG70" s="44"/>
      <c r="FH70" s="44"/>
      <c r="FI70" s="44"/>
      <c r="FJ70" s="44"/>
      <c r="FK70" s="44"/>
      <c r="FL70" s="44"/>
      <c r="FM70" s="44"/>
      <c r="FN70" s="44"/>
      <c r="FO70" s="44"/>
      <c r="FP70" s="44"/>
      <c r="FQ70" s="44"/>
      <c r="FR70" s="44"/>
      <c r="FS70" s="44"/>
      <c r="FT70" s="44"/>
      <c r="FU70" s="44"/>
      <c r="FV70" s="44"/>
      <c r="FW70" s="44"/>
      <c r="FX70" s="44"/>
      <c r="FY70" s="44"/>
      <c r="FZ70" s="44"/>
      <c r="GA70" s="44"/>
      <c r="GB70" s="44"/>
      <c r="GC70" s="44"/>
      <c r="GD70" s="44"/>
      <c r="GE70" s="44"/>
      <c r="GF70" s="44"/>
    </row>
    <row r="71" spans="1:188" s="724" customFormat="1" ht="16.5" thickBot="1">
      <c r="A71" s="495" t="s">
        <v>1156</v>
      </c>
      <c r="B71" s="496">
        <v>23</v>
      </c>
      <c r="C71" s="73"/>
      <c r="D71" s="65"/>
      <c r="E71" s="507" t="s">
        <v>467</v>
      </c>
      <c r="F71" s="498">
        <v>11</v>
      </c>
      <c r="G71" s="732">
        <f>F71/F73</f>
        <v>0.17460317460317459</v>
      </c>
      <c r="H71" s="65"/>
      <c r="I71" s="504" t="s">
        <v>534</v>
      </c>
      <c r="J71" s="505">
        <v>5</v>
      </c>
      <c r="K71" s="65"/>
      <c r="L71" s="69" t="s">
        <v>528</v>
      </c>
      <c r="M71" s="958">
        <v>11</v>
      </c>
      <c r="N71" s="960">
        <f>M71/M75</f>
        <v>0.17460317460317459</v>
      </c>
      <c r="O71" s="729">
        <v>4</v>
      </c>
      <c r="P71" s="729">
        <v>4</v>
      </c>
      <c r="Q71" s="729"/>
      <c r="R71" s="729">
        <v>3</v>
      </c>
      <c r="S71" s="487">
        <f>O72+P72+Q72+R72</f>
        <v>1</v>
      </c>
      <c r="T71" s="44"/>
      <c r="U71" s="69" t="s">
        <v>528</v>
      </c>
      <c r="V71" s="922">
        <v>3</v>
      </c>
      <c r="W71" s="730">
        <f>V71/V72</f>
        <v>0.14285714285714285</v>
      </c>
      <c r="X71" s="729">
        <v>7</v>
      </c>
      <c r="Y71" s="730">
        <f>X71/X72</f>
        <v>0.16666666666666666</v>
      </c>
      <c r="Z71" s="731">
        <f>V71+X71</f>
        <v>10</v>
      </c>
      <c r="AA71" s="705"/>
      <c r="AB71" s="705"/>
      <c r="AC71" s="705"/>
      <c r="AD71" s="705"/>
      <c r="AE71" s="705"/>
      <c r="AF71" s="972"/>
      <c r="AG71" s="753"/>
      <c r="AH71" s="753"/>
      <c r="AI71" s="753"/>
      <c r="AJ71" s="509" t="s">
        <v>528</v>
      </c>
      <c r="AK71" s="705"/>
      <c r="AL71" s="705"/>
      <c r="AM71" s="705"/>
      <c r="AN71" s="705"/>
      <c r="AO71" s="504" t="s">
        <v>516</v>
      </c>
      <c r="AP71" s="505">
        <v>4</v>
      </c>
      <c r="AQ71" s="70">
        <f t="shared" si="11"/>
        <v>0.40500000000000003</v>
      </c>
      <c r="AR71" s="71">
        <v>0.51</v>
      </c>
      <c r="AS71" s="72">
        <v>0.5</v>
      </c>
      <c r="AT71" s="72">
        <v>0.27</v>
      </c>
      <c r="AU71" s="734">
        <v>0.34</v>
      </c>
      <c r="AV71" s="71"/>
      <c r="AW71" s="72"/>
      <c r="AX71" s="72"/>
      <c r="AY71" s="734"/>
      <c r="AZ71" s="71"/>
      <c r="BA71" s="72"/>
      <c r="BB71" s="928"/>
      <c r="BC71" s="883"/>
      <c r="BH71" s="44"/>
      <c r="BI71" s="704"/>
      <c r="BJ71" s="705"/>
      <c r="BP71" s="705"/>
      <c r="BQ71" s="705"/>
      <c r="BR71" s="705"/>
      <c r="BS71" s="705"/>
      <c r="BT71" s="705"/>
      <c r="BU71" s="704"/>
      <c r="BV71" s="704"/>
      <c r="BW71" s="704"/>
      <c r="BX71" s="704"/>
      <c r="BY71" s="704"/>
      <c r="BZ71" s="704"/>
      <c r="CA71" s="704"/>
      <c r="CB71" s="704"/>
      <c r="CC71" s="704"/>
      <c r="CD71" s="705"/>
      <c r="CE71" s="705"/>
      <c r="CF71" s="44"/>
      <c r="CG71" s="44"/>
      <c r="CH71" s="44"/>
      <c r="CI71" s="44"/>
      <c r="CJ71" s="44"/>
      <c r="CK71" s="52"/>
      <c r="CL71" s="52"/>
      <c r="CM71" s="52"/>
      <c r="CN71" s="705"/>
      <c r="CO71" s="705"/>
      <c r="CP71" s="705"/>
      <c r="CQ71" s="705"/>
      <c r="CR71" s="705"/>
      <c r="CS71" s="705"/>
      <c r="CT71" s="705"/>
      <c r="CU71" s="705"/>
      <c r="CV71" s="705"/>
      <c r="CW71" s="705"/>
      <c r="CX71" s="705"/>
      <c r="CY71" s="44"/>
      <c r="CZ71" s="70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c r="EQ71" s="44"/>
      <c r="ER71" s="44"/>
      <c r="ES71" s="44"/>
      <c r="ET71" s="44"/>
      <c r="EU71" s="44"/>
      <c r="EV71" s="44"/>
      <c r="EW71" s="44"/>
      <c r="EX71" s="44"/>
      <c r="EY71" s="44"/>
      <c r="EZ71" s="44"/>
      <c r="FA71" s="44"/>
      <c r="FB71" s="44"/>
      <c r="FC71" s="44"/>
      <c r="FD71" s="44"/>
      <c r="FE71" s="44"/>
      <c r="FF71" s="44"/>
      <c r="FG71" s="44"/>
      <c r="FH71" s="44"/>
      <c r="FI71" s="44"/>
      <c r="FJ71" s="44"/>
      <c r="FK71" s="44"/>
      <c r="FL71" s="44"/>
      <c r="FM71" s="44"/>
      <c r="FN71" s="44"/>
      <c r="FO71" s="44"/>
      <c r="FP71" s="44"/>
      <c r="FQ71" s="44"/>
      <c r="FR71" s="44"/>
      <c r="FS71" s="44"/>
      <c r="FT71" s="44"/>
      <c r="FU71" s="44"/>
      <c r="FV71" s="44"/>
      <c r="FW71" s="44"/>
      <c r="FX71" s="44"/>
      <c r="FY71" s="44"/>
      <c r="FZ71" s="44"/>
      <c r="GA71" s="44"/>
      <c r="GB71" s="44"/>
      <c r="GC71" s="44"/>
      <c r="GD71" s="44"/>
      <c r="GE71" s="44"/>
      <c r="GF71" s="44"/>
    </row>
    <row r="72" spans="1:188" s="724" customFormat="1" ht="16.5" customHeight="1" thickBot="1">
      <c r="A72" s="495" t="s">
        <v>1158</v>
      </c>
      <c r="B72" s="496">
        <v>18</v>
      </c>
      <c r="C72" s="65"/>
      <c r="D72" s="65"/>
      <c r="E72" s="511" t="s">
        <v>1159</v>
      </c>
      <c r="F72" s="498">
        <v>11</v>
      </c>
      <c r="G72" s="732">
        <f>F72/F73</f>
        <v>0.17460317460317459</v>
      </c>
      <c r="H72" s="65"/>
      <c r="I72" s="504" t="s">
        <v>516</v>
      </c>
      <c r="J72" s="505">
        <v>4</v>
      </c>
      <c r="K72" s="65"/>
      <c r="L72" s="930" t="s">
        <v>457</v>
      </c>
      <c r="M72" s="959"/>
      <c r="N72" s="961"/>
      <c r="O72" s="730">
        <f>O71/M71</f>
        <v>0.36363636363636365</v>
      </c>
      <c r="P72" s="730">
        <f>P71/M71</f>
        <v>0.36363636363636365</v>
      </c>
      <c r="Q72" s="730">
        <f>Q71/M71</f>
        <v>0</v>
      </c>
      <c r="R72" s="730">
        <f>R71/M71</f>
        <v>0.27272727272727271</v>
      </c>
      <c r="S72" s="503"/>
      <c r="T72" s="44"/>
      <c r="U72" s="669" t="s">
        <v>444</v>
      </c>
      <c r="V72" s="929">
        <f>SUM(V69:V71)</f>
        <v>21</v>
      </c>
      <c r="W72" s="76">
        <f>W69+W70+W71</f>
        <v>0.61904761904761907</v>
      </c>
      <c r="X72" s="737">
        <f>X69+X71+X70</f>
        <v>42</v>
      </c>
      <c r="Y72" s="738">
        <f>Y69+Y71+Y70</f>
        <v>1</v>
      </c>
      <c r="Z72" s="78">
        <f>Z69+Z71+Z70</f>
        <v>63</v>
      </c>
      <c r="AA72" s="705"/>
      <c r="AB72" s="705"/>
      <c r="AC72" s="705"/>
      <c r="AD72" s="705"/>
      <c r="AE72" s="705"/>
      <c r="AK72" s="705"/>
      <c r="AL72" s="705"/>
      <c r="AM72" s="705"/>
      <c r="AN72" s="705"/>
      <c r="AO72" s="504" t="s">
        <v>471</v>
      </c>
      <c r="AP72" s="505">
        <v>3</v>
      </c>
      <c r="AQ72" s="74">
        <f t="shared" si="11"/>
        <v>0.41666666666666669</v>
      </c>
      <c r="AR72" s="71">
        <v>0.52</v>
      </c>
      <c r="AS72" s="72">
        <v>0.42</v>
      </c>
      <c r="AT72" s="71">
        <v>0.31</v>
      </c>
      <c r="AU72" s="71"/>
      <c r="AV72" s="71"/>
      <c r="AW72" s="72"/>
      <c r="AX72" s="71"/>
      <c r="AY72" s="71"/>
      <c r="AZ72" s="71"/>
      <c r="BA72" s="72"/>
      <c r="BB72" s="926"/>
      <c r="BC72" s="883"/>
      <c r="BH72" s="44"/>
      <c r="BI72" s="704"/>
      <c r="BJ72" s="705"/>
      <c r="BP72" s="705"/>
      <c r="BQ72" s="705"/>
      <c r="BR72" s="705"/>
      <c r="BS72" s="705"/>
      <c r="BT72" s="705"/>
      <c r="BU72" s="704"/>
      <c r="BV72" s="704"/>
      <c r="BW72" s="704"/>
      <c r="BX72" s="704"/>
      <c r="BY72" s="704"/>
      <c r="BZ72" s="704"/>
      <c r="CA72" s="704"/>
      <c r="CB72" s="704"/>
      <c r="CC72" s="704"/>
      <c r="CD72" s="705"/>
      <c r="CE72" s="705"/>
      <c r="CF72" s="44"/>
      <c r="CG72" s="44"/>
      <c r="CH72" s="44"/>
      <c r="CI72" s="44"/>
      <c r="CJ72" s="44"/>
      <c r="CK72" s="52"/>
      <c r="CL72" s="52"/>
      <c r="CM72" s="52"/>
      <c r="CN72" s="705"/>
      <c r="CO72" s="705"/>
      <c r="CP72" s="705"/>
      <c r="CQ72" s="705"/>
      <c r="CR72" s="705"/>
      <c r="CS72" s="705"/>
      <c r="CT72" s="705"/>
      <c r="CU72" s="705"/>
      <c r="CV72" s="705"/>
      <c r="CW72" s="705"/>
      <c r="CX72" s="705"/>
      <c r="CY72" s="44"/>
      <c r="CZ72" s="70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c r="EN72" s="44"/>
      <c r="EO72" s="44"/>
      <c r="EP72" s="44"/>
      <c r="EQ72" s="44"/>
      <c r="ER72" s="44"/>
      <c r="ES72" s="44"/>
      <c r="ET72" s="44"/>
      <c r="EU72" s="44"/>
      <c r="EV72" s="44"/>
      <c r="EW72" s="44"/>
      <c r="EX72" s="44"/>
      <c r="EY72" s="44"/>
      <c r="EZ72" s="44"/>
      <c r="FA72" s="44"/>
      <c r="FB72" s="44"/>
      <c r="FC72" s="44"/>
      <c r="FD72" s="44"/>
      <c r="FE72" s="44"/>
      <c r="FF72" s="44"/>
      <c r="FG72" s="44"/>
      <c r="FH72" s="44"/>
      <c r="FI72" s="44"/>
      <c r="FJ72" s="44"/>
      <c r="FK72" s="44"/>
      <c r="FL72" s="44"/>
      <c r="FM72" s="44"/>
      <c r="FN72" s="44"/>
      <c r="FO72" s="44"/>
      <c r="FP72" s="44"/>
      <c r="FQ72" s="44"/>
      <c r="FR72" s="44"/>
      <c r="FS72" s="44"/>
      <c r="FT72" s="44"/>
      <c r="FU72" s="44"/>
      <c r="FV72" s="44"/>
      <c r="FW72" s="44"/>
      <c r="FX72" s="44"/>
      <c r="FY72" s="44"/>
      <c r="FZ72" s="44"/>
      <c r="GA72" s="44"/>
      <c r="GB72" s="44"/>
      <c r="GC72" s="44"/>
      <c r="GD72" s="44"/>
      <c r="GE72" s="44"/>
      <c r="GF72" s="44"/>
    </row>
    <row r="73" spans="1:188" s="724" customFormat="1" ht="16.5" thickBot="1">
      <c r="A73" s="495" t="s">
        <v>1161</v>
      </c>
      <c r="B73" s="496">
        <v>6</v>
      </c>
      <c r="C73" s="65"/>
      <c r="D73" s="65"/>
      <c r="E73" s="514" t="s">
        <v>444</v>
      </c>
      <c r="F73" s="515">
        <f>F69+F70+F71+F72</f>
        <v>63</v>
      </c>
      <c r="G73" s="516">
        <f>G69+G70+G71+G72</f>
        <v>1</v>
      </c>
      <c r="H73" s="65"/>
      <c r="I73" s="504" t="s">
        <v>471</v>
      </c>
      <c r="J73" s="505">
        <v>3</v>
      </c>
      <c r="K73" s="65"/>
      <c r="L73" s="69" t="s">
        <v>2050</v>
      </c>
      <c r="M73" s="958">
        <v>17</v>
      </c>
      <c r="N73" s="960">
        <f>M73/M75</f>
        <v>0.26984126984126983</v>
      </c>
      <c r="O73" s="729">
        <v>9</v>
      </c>
      <c r="P73" s="729">
        <v>2</v>
      </c>
      <c r="Q73" s="729">
        <v>3</v>
      </c>
      <c r="R73" s="729">
        <v>3</v>
      </c>
      <c r="S73" s="487">
        <f>O74+P74+Q74+R74</f>
        <v>1</v>
      </c>
      <c r="T73" s="44"/>
      <c r="U73"/>
      <c r="V73"/>
      <c r="W73"/>
      <c r="X73"/>
      <c r="Y73"/>
      <c r="Z73" s="931">
        <f>Y72+W72</f>
        <v>1.6190476190476191</v>
      </c>
      <c r="AA73" s="705"/>
      <c r="AB73" s="705"/>
      <c r="AC73" s="705"/>
      <c r="AD73" s="705"/>
      <c r="AE73" s="705"/>
      <c r="AK73" s="705"/>
      <c r="AL73" s="705"/>
      <c r="AM73" s="705"/>
      <c r="AN73" s="705"/>
      <c r="AO73" s="504" t="s">
        <v>2061</v>
      </c>
      <c r="AP73" s="505">
        <v>2</v>
      </c>
      <c r="AQ73" s="74">
        <f t="shared" si="11"/>
        <v>0.23499999999999999</v>
      </c>
      <c r="AR73" s="71">
        <v>0.26</v>
      </c>
      <c r="AS73" s="72">
        <v>0.21</v>
      </c>
      <c r="AT73" s="71"/>
      <c r="AU73" s="71"/>
      <c r="AV73" s="71"/>
      <c r="AW73" s="72"/>
      <c r="AX73" s="71"/>
      <c r="AY73" s="71"/>
      <c r="AZ73" s="71"/>
      <c r="BA73" s="72"/>
      <c r="BB73" s="926"/>
      <c r="BC73" s="81"/>
      <c r="BH73" s="44"/>
      <c r="BI73" s="704"/>
      <c r="BJ73" s="705"/>
      <c r="BP73" s="705"/>
      <c r="BQ73" s="705"/>
      <c r="BR73" s="705"/>
      <c r="BS73" s="705"/>
      <c r="BT73" s="705"/>
      <c r="BU73" s="704"/>
      <c r="BV73" s="704"/>
      <c r="BW73" s="704"/>
      <c r="BX73" s="704"/>
      <c r="BY73" s="704"/>
      <c r="BZ73" s="704"/>
      <c r="CA73" s="704"/>
      <c r="CB73" s="704"/>
      <c r="CC73" s="704"/>
      <c r="CD73" s="705"/>
      <c r="CE73" s="705"/>
      <c r="CF73" s="44"/>
      <c r="CG73" s="44"/>
      <c r="CH73" s="44"/>
      <c r="CI73" s="44"/>
      <c r="CJ73" s="44"/>
      <c r="CK73" s="52"/>
      <c r="CL73" s="52"/>
      <c r="CM73" s="52"/>
      <c r="CN73" s="705"/>
      <c r="CO73" s="705"/>
      <c r="CP73" s="705"/>
      <c r="CQ73" s="705"/>
      <c r="CR73" s="705"/>
      <c r="CS73" s="705"/>
      <c r="CT73" s="705"/>
      <c r="CU73" s="705"/>
      <c r="CV73" s="705"/>
      <c r="CW73" s="705"/>
      <c r="CX73" s="705"/>
      <c r="CY73" s="44"/>
      <c r="CZ73" s="70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c r="GD73" s="44"/>
      <c r="GE73" s="44"/>
      <c r="GF73" s="44"/>
    </row>
    <row r="74" spans="1:188" s="724" customFormat="1" ht="16.5" thickBot="1">
      <c r="A74" s="518" t="s">
        <v>444</v>
      </c>
      <c r="B74" s="519">
        <f>SUM(B69:B73)</f>
        <v>63</v>
      </c>
      <c r="C74" s="65"/>
      <c r="D74" s="65"/>
      <c r="E74" s="520" t="s">
        <v>448</v>
      </c>
      <c r="F74" s="498">
        <v>7</v>
      </c>
      <c r="G74" s="728">
        <f>F74/F77</f>
        <v>0.1111111111111111</v>
      </c>
      <c r="H74" s="65"/>
      <c r="I74" s="504" t="s">
        <v>2061</v>
      </c>
      <c r="J74" s="505">
        <v>2</v>
      </c>
      <c r="K74" s="65"/>
      <c r="L74" s="733" t="s">
        <v>457</v>
      </c>
      <c r="M74" s="959"/>
      <c r="N74" s="961"/>
      <c r="O74" s="730">
        <f>O73/M73</f>
        <v>0.52941176470588236</v>
      </c>
      <c r="P74" s="730">
        <f>P73/M73</f>
        <v>0.11764705882352941</v>
      </c>
      <c r="Q74" s="730">
        <f>Q73/M73</f>
        <v>0.17647058823529413</v>
      </c>
      <c r="R74" s="730">
        <f>R73/M73</f>
        <v>0.17647058823529413</v>
      </c>
      <c r="S74" s="503"/>
      <c r="T74" s="44"/>
      <c r="AA74" s="705"/>
      <c r="AB74" s="705"/>
      <c r="AC74" s="705"/>
      <c r="AD74" s="705"/>
      <c r="AE74" s="705"/>
      <c r="AF74" s="80"/>
      <c r="AG74" s="80"/>
      <c r="AH74" s="741"/>
      <c r="AI74" s="741"/>
      <c r="AJ74" s="741"/>
      <c r="AK74" s="705"/>
      <c r="AL74" s="705"/>
      <c r="AM74" s="705"/>
      <c r="AN74" s="705"/>
      <c r="AO74" s="504" t="s">
        <v>503</v>
      </c>
      <c r="AP74" s="505">
        <v>1</v>
      </c>
      <c r="AQ74" s="74">
        <f t="shared" si="11"/>
        <v>0.48</v>
      </c>
      <c r="AR74" s="71">
        <v>0.48</v>
      </c>
      <c r="AS74" s="72"/>
      <c r="AT74" s="71"/>
      <c r="AU74" s="71"/>
      <c r="AV74" s="71"/>
      <c r="AW74" s="72"/>
      <c r="AX74" s="71"/>
      <c r="AY74" s="71"/>
      <c r="AZ74" s="71"/>
      <c r="BA74" s="72"/>
      <c r="BB74" s="926"/>
      <c r="BC74" s="81"/>
      <c r="BH74" s="44"/>
      <c r="BI74" s="704"/>
      <c r="BJ74" s="705"/>
      <c r="BP74" s="705"/>
      <c r="BQ74" s="705"/>
      <c r="BR74" s="705"/>
      <c r="BS74" s="705"/>
      <c r="BT74" s="705"/>
      <c r="BU74" s="704"/>
      <c r="BV74" s="704"/>
      <c r="BW74" s="704"/>
      <c r="BX74" s="704"/>
      <c r="BY74" s="704"/>
      <c r="BZ74" s="704"/>
      <c r="CA74" s="704"/>
      <c r="CB74" s="704"/>
      <c r="CC74" s="704"/>
      <c r="CD74" s="705"/>
      <c r="CE74" s="705"/>
      <c r="CF74" s="44"/>
      <c r="CG74" s="44"/>
      <c r="CH74" s="44"/>
      <c r="CI74" s="44"/>
      <c r="CJ74" s="44"/>
      <c r="CK74" s="52"/>
      <c r="CL74" s="52"/>
      <c r="CM74" s="52"/>
      <c r="CN74" s="705"/>
      <c r="CO74" s="705"/>
      <c r="CP74" s="705"/>
      <c r="CQ74" s="705"/>
      <c r="CR74" s="705"/>
      <c r="CS74" s="705"/>
      <c r="CT74" s="705"/>
      <c r="CU74" s="705"/>
      <c r="CV74" s="705"/>
      <c r="CW74" s="705"/>
      <c r="CX74" s="705"/>
      <c r="CY74" s="44"/>
      <c r="CZ74" s="70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c r="GD74" s="44"/>
      <c r="GE74" s="44"/>
      <c r="GF74" s="44"/>
    </row>
    <row r="75" spans="1:188" s="724" customFormat="1" ht="16.5" thickBot="1">
      <c r="C75" s="65"/>
      <c r="D75" s="65"/>
      <c r="E75" s="520" t="s">
        <v>449</v>
      </c>
      <c r="F75" s="498">
        <v>49</v>
      </c>
      <c r="G75" s="732">
        <f>F75/F77</f>
        <v>0.77777777777777779</v>
      </c>
      <c r="H75" s="65"/>
      <c r="I75" s="504" t="s">
        <v>503</v>
      </c>
      <c r="J75" s="505">
        <v>1</v>
      </c>
      <c r="K75" s="65"/>
      <c r="L75" s="962" t="s">
        <v>444</v>
      </c>
      <c r="M75" s="964">
        <f t="shared" ref="M75:R75" si="12">M69+M71+M73</f>
        <v>63</v>
      </c>
      <c r="N75" s="966">
        <f t="shared" si="12"/>
        <v>1</v>
      </c>
      <c r="O75" s="739">
        <f t="shared" si="12"/>
        <v>27</v>
      </c>
      <c r="P75" s="739">
        <f t="shared" si="12"/>
        <v>14</v>
      </c>
      <c r="Q75" s="739">
        <f t="shared" si="12"/>
        <v>5</v>
      </c>
      <c r="R75" s="739">
        <f t="shared" si="12"/>
        <v>17</v>
      </c>
      <c r="S75" s="968">
        <f>O76+P76+Q76+R76</f>
        <v>0.99999999999999978</v>
      </c>
      <c r="T75" s="44"/>
      <c r="Z75"/>
      <c r="AA75" s="705"/>
      <c r="AB75" s="705"/>
      <c r="AC75" s="705"/>
      <c r="AD75" s="705"/>
      <c r="AE75" s="705"/>
      <c r="AF75" s="468" t="s">
        <v>472</v>
      </c>
      <c r="AG75" s="475" t="s">
        <v>460</v>
      </c>
      <c r="AH75" s="475" t="s">
        <v>461</v>
      </c>
      <c r="AI75" s="475" t="s">
        <v>462</v>
      </c>
      <c r="AJ75" s="477" t="s">
        <v>463</v>
      </c>
      <c r="AK75" s="705"/>
      <c r="AL75" s="705"/>
      <c r="AM75" s="705"/>
      <c r="AN75" s="705"/>
      <c r="AO75" s="504" t="s">
        <v>667</v>
      </c>
      <c r="AP75" s="505">
        <v>1</v>
      </c>
      <c r="AQ75" s="74">
        <f t="shared" si="11"/>
        <v>0.18</v>
      </c>
      <c r="AR75" s="71">
        <v>0.18</v>
      </c>
      <c r="AS75" s="72"/>
      <c r="AT75" s="71"/>
      <c r="AU75" s="71"/>
      <c r="AV75" s="71"/>
      <c r="AW75" s="72"/>
      <c r="AX75" s="71"/>
      <c r="AY75" s="71"/>
      <c r="AZ75" s="71"/>
      <c r="BA75" s="72"/>
      <c r="BB75" s="926"/>
      <c r="BC75" s="81"/>
      <c r="BH75" s="44"/>
      <c r="BI75" s="704"/>
      <c r="BJ75" s="705"/>
      <c r="BP75" s="705"/>
      <c r="BQ75" s="705"/>
      <c r="BR75" s="705"/>
      <c r="BS75" s="705"/>
      <c r="BT75" s="705"/>
      <c r="BU75" s="704"/>
      <c r="BV75" s="704"/>
      <c r="BW75" s="704"/>
      <c r="BX75" s="704"/>
      <c r="BY75" s="704"/>
      <c r="BZ75" s="704"/>
      <c r="CA75" s="704"/>
      <c r="CB75" s="704"/>
      <c r="CC75" s="704"/>
      <c r="CD75" s="705"/>
      <c r="CE75" s="705"/>
      <c r="CF75" s="44"/>
      <c r="CG75" s="44"/>
      <c r="CH75" s="44"/>
      <c r="CI75" s="44"/>
      <c r="CJ75" s="44"/>
      <c r="CK75" s="52"/>
      <c r="CL75" s="52"/>
      <c r="CM75" s="52"/>
      <c r="CN75" s="705"/>
      <c r="CO75" s="705"/>
      <c r="CP75" s="705"/>
      <c r="CQ75" s="705"/>
      <c r="CR75" s="705"/>
      <c r="CS75" s="705"/>
      <c r="CT75" s="705"/>
      <c r="CU75" s="705"/>
      <c r="CV75" s="705"/>
      <c r="CW75" s="705"/>
      <c r="CX75" s="705"/>
      <c r="CY75" s="44"/>
      <c r="CZ75" s="70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c r="FD75" s="44"/>
      <c r="FE75" s="44"/>
      <c r="FF75" s="44"/>
      <c r="FG75" s="44"/>
      <c r="FH75" s="44"/>
      <c r="FI75" s="44"/>
      <c r="FJ75" s="44"/>
      <c r="FK75" s="44"/>
      <c r="FL75" s="44"/>
      <c r="FM75" s="44"/>
      <c r="FN75" s="44"/>
      <c r="FO75" s="44"/>
      <c r="FP75" s="44"/>
      <c r="FQ75" s="44"/>
      <c r="FR75" s="44"/>
      <c r="FS75" s="44"/>
      <c r="FT75" s="44"/>
      <c r="FU75" s="44"/>
      <c r="FV75" s="44"/>
      <c r="FW75" s="44"/>
      <c r="FX75" s="44"/>
      <c r="FY75" s="44"/>
      <c r="FZ75" s="44"/>
      <c r="GA75" s="44"/>
      <c r="GB75" s="44"/>
      <c r="GC75" s="44"/>
      <c r="GD75" s="44"/>
      <c r="GE75" s="44"/>
      <c r="GF75" s="44"/>
    </row>
    <row r="76" spans="1:188" s="724" customFormat="1" ht="16.5" thickBot="1">
      <c r="A76" s="383" t="s">
        <v>473</v>
      </c>
      <c r="B76" s="481">
        <v>28</v>
      </c>
      <c r="C76" s="73"/>
      <c r="D76" s="65"/>
      <c r="E76" s="520" t="s">
        <v>450</v>
      </c>
      <c r="F76" s="498">
        <v>7</v>
      </c>
      <c r="G76" s="732">
        <f>F76/F77</f>
        <v>0.1111111111111111</v>
      </c>
      <c r="H76" s="65"/>
      <c r="I76" s="504" t="s">
        <v>667</v>
      </c>
      <c r="J76" s="505">
        <v>1</v>
      </c>
      <c r="K76" s="65"/>
      <c r="L76" s="963"/>
      <c r="M76" s="965"/>
      <c r="N76" s="967"/>
      <c r="O76" s="740">
        <f>O75/M75</f>
        <v>0.42857142857142855</v>
      </c>
      <c r="P76" s="740">
        <f>P75/M75</f>
        <v>0.22222222222222221</v>
      </c>
      <c r="Q76" s="740">
        <f>Q75/M75</f>
        <v>7.9365079365079361E-2</v>
      </c>
      <c r="R76" s="740">
        <f>R75/M75</f>
        <v>0.26984126984126983</v>
      </c>
      <c r="S76" s="969"/>
      <c r="T76" s="44"/>
      <c r="U76"/>
      <c r="V76"/>
      <c r="W76"/>
      <c r="X76"/>
      <c r="Y76"/>
      <c r="Z76"/>
      <c r="AA76" s="705"/>
      <c r="AB76" s="705"/>
      <c r="AC76" s="705"/>
      <c r="AD76" s="705"/>
      <c r="AE76" s="705"/>
      <c r="AF76" s="951">
        <v>6</v>
      </c>
      <c r="AG76" s="729"/>
      <c r="AH76" s="729"/>
      <c r="AI76" s="729"/>
      <c r="AJ76" s="490" t="s">
        <v>498</v>
      </c>
      <c r="AK76" s="705"/>
      <c r="AL76" s="705"/>
      <c r="AM76" s="705"/>
      <c r="AN76" s="705"/>
      <c r="AO76" s="504" t="s">
        <v>810</v>
      </c>
      <c r="AP76" s="505">
        <v>1</v>
      </c>
      <c r="AQ76" s="74">
        <f t="shared" si="11"/>
        <v>0.5</v>
      </c>
      <c r="AR76" s="71">
        <v>0.5</v>
      </c>
      <c r="AS76" s="72"/>
      <c r="AT76" s="71"/>
      <c r="AU76" s="71"/>
      <c r="AV76" s="71"/>
      <c r="AW76" s="72"/>
      <c r="AX76" s="71"/>
      <c r="AY76" s="71"/>
      <c r="AZ76" s="71"/>
      <c r="BA76" s="72"/>
      <c r="BB76" s="926"/>
      <c r="BC76" s="81"/>
      <c r="BH76" s="44"/>
      <c r="BI76" s="704"/>
      <c r="BJ76" s="705"/>
      <c r="BP76" s="705"/>
      <c r="BQ76" s="705"/>
      <c r="BR76" s="705"/>
      <c r="BS76" s="705"/>
      <c r="BT76" s="705"/>
      <c r="BU76" s="704"/>
      <c r="BV76" s="704"/>
      <c r="BW76" s="704"/>
      <c r="BX76" s="704"/>
      <c r="BY76" s="704"/>
      <c r="BZ76" s="704"/>
      <c r="CA76" s="704"/>
      <c r="CB76" s="704"/>
      <c r="CC76" s="704"/>
      <c r="CD76" s="705"/>
      <c r="CE76" s="705"/>
      <c r="CF76" s="44"/>
      <c r="CG76" s="44"/>
      <c r="CH76" s="44"/>
      <c r="CI76" s="44"/>
      <c r="CJ76" s="44"/>
      <c r="CK76" s="52"/>
      <c r="CL76" s="52"/>
      <c r="CM76" s="52"/>
      <c r="CN76" s="705"/>
      <c r="CO76" s="705"/>
      <c r="CP76" s="705"/>
      <c r="CQ76"/>
      <c r="CR76"/>
      <c r="CS76"/>
      <c r="CT76"/>
      <c r="CU76"/>
      <c r="CV76"/>
      <c r="CW76"/>
      <c r="CX76"/>
      <c r="CY76" s="44"/>
      <c r="CZ76" s="70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44"/>
      <c r="FI76" s="44"/>
      <c r="FJ76" s="44"/>
      <c r="FK76" s="44"/>
      <c r="FL76" s="44"/>
      <c r="FM76" s="44"/>
      <c r="FN76" s="44"/>
      <c r="FO76" s="44"/>
      <c r="FP76" s="44"/>
      <c r="FQ76" s="44"/>
      <c r="FR76" s="44"/>
      <c r="FS76" s="44"/>
      <c r="FT76" s="44"/>
      <c r="FU76" s="44"/>
      <c r="FV76" s="44"/>
      <c r="FW76" s="44"/>
      <c r="FX76" s="44"/>
      <c r="FY76" s="44"/>
      <c r="FZ76" s="44"/>
      <c r="GA76" s="44"/>
      <c r="GB76" s="44"/>
      <c r="GC76" s="44"/>
      <c r="GD76" s="44"/>
      <c r="GE76" s="44"/>
      <c r="GF76" s="44"/>
    </row>
    <row r="77" spans="1:188" s="724" customFormat="1" ht="16.5" thickBot="1">
      <c r="A77" s="495" t="s">
        <v>475</v>
      </c>
      <c r="B77" s="496">
        <v>35</v>
      </c>
      <c r="C77" s="65"/>
      <c r="D77" s="65"/>
      <c r="E77" s="525" t="s">
        <v>444</v>
      </c>
      <c r="F77" s="526">
        <f>F74+F75+F76</f>
        <v>63</v>
      </c>
      <c r="G77" s="516">
        <f>G74+G75+G76</f>
        <v>1</v>
      </c>
      <c r="H77" s="65"/>
      <c r="I77" s="504" t="s">
        <v>810</v>
      </c>
      <c r="J77" s="505">
        <v>1</v>
      </c>
      <c r="K77" s="65"/>
      <c r="T77" s="44"/>
      <c r="U77" s="65"/>
      <c r="V77" s="65"/>
      <c r="W77" s="65"/>
      <c r="X77" s="65"/>
      <c r="Y77" s="65"/>
      <c r="Z77"/>
      <c r="AA77" s="705"/>
      <c r="AB77" s="705"/>
      <c r="AC77" s="705"/>
      <c r="AD77" s="705"/>
      <c r="AE77" s="705"/>
      <c r="AF77" s="951"/>
      <c r="AG77" s="729"/>
      <c r="AH77" s="729"/>
      <c r="AI77" s="729"/>
      <c r="AJ77" s="490" t="s">
        <v>2050</v>
      </c>
      <c r="AK77" s="705"/>
      <c r="AL77" s="705"/>
      <c r="AM77" s="705"/>
      <c r="AN77" s="705"/>
      <c r="AO77" s="504" t="s">
        <v>1376</v>
      </c>
      <c r="AP77" s="505">
        <v>1</v>
      </c>
      <c r="AQ77" s="74">
        <f t="shared" si="11"/>
        <v>0.5</v>
      </c>
      <c r="AR77" s="71">
        <v>0.5</v>
      </c>
      <c r="AS77" s="71"/>
      <c r="AT77" s="71"/>
      <c r="AU77" s="71"/>
      <c r="AV77" s="71"/>
      <c r="AW77" s="71"/>
      <c r="AX77" s="71"/>
      <c r="AY77" s="71"/>
      <c r="AZ77" s="71"/>
      <c r="BA77" s="71"/>
      <c r="BB77" s="926"/>
      <c r="BC77" s="81"/>
      <c r="BH77" s="44"/>
      <c r="BI77" s="704"/>
      <c r="BJ77" s="705"/>
      <c r="BP77" s="705"/>
      <c r="BQ77" s="705"/>
      <c r="BR77" s="705"/>
      <c r="BS77" s="705"/>
      <c r="BT77" s="705"/>
      <c r="BU77" s="705"/>
      <c r="BV77"/>
      <c r="BW77"/>
      <c r="BX77"/>
      <c r="BY77" s="705"/>
      <c r="BZ77" s="705"/>
      <c r="CA77" s="705"/>
      <c r="CB77" s="705"/>
      <c r="CC77" s="704"/>
      <c r="CD77" s="705"/>
      <c r="CE77" s="705"/>
      <c r="CF77" s="44"/>
      <c r="CG77" s="44"/>
      <c r="CH77" s="44"/>
      <c r="CI77" s="44"/>
      <c r="CJ77" s="44"/>
      <c r="CK77" s="52"/>
      <c r="CL77" s="52"/>
      <c r="CM77" s="52"/>
      <c r="CN77" s="705"/>
      <c r="CO77" s="705"/>
      <c r="CP77" s="705"/>
      <c r="CQ77"/>
      <c r="CR77"/>
      <c r="CS77"/>
      <c r="CT77"/>
      <c r="CU77"/>
      <c r="CV77"/>
      <c r="CW77"/>
      <c r="CX77"/>
      <c r="CY77" s="44"/>
      <c r="CZ77" s="70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c r="GD77" s="44"/>
      <c r="GE77" s="44"/>
      <c r="GF77" s="44"/>
    </row>
    <row r="78" spans="1:188" s="724" customFormat="1" ht="16.5" thickBot="1">
      <c r="A78" s="518" t="s">
        <v>444</v>
      </c>
      <c r="B78" s="519">
        <f>B76+B77</f>
        <v>63</v>
      </c>
      <c r="C78" s="65"/>
      <c r="D78" s="65"/>
      <c r="E78" s="520" t="s">
        <v>451</v>
      </c>
      <c r="F78" s="498">
        <v>25</v>
      </c>
      <c r="G78" s="742">
        <f>F78/F81</f>
        <v>0.3968253968253968</v>
      </c>
      <c r="H78" s="65"/>
      <c r="I78" s="504" t="s">
        <v>1376</v>
      </c>
      <c r="J78" s="505">
        <v>1</v>
      </c>
      <c r="K78" s="65"/>
      <c r="T78" s="44"/>
      <c r="U78" s="44"/>
      <c r="V78" s="705"/>
      <c r="W78" s="705"/>
      <c r="X78" s="705"/>
      <c r="Y78" s="705"/>
      <c r="Z78" s="705"/>
      <c r="AA78" s="705"/>
      <c r="AB78" s="705"/>
      <c r="AC78" s="705"/>
      <c r="AD78" s="705"/>
      <c r="AE78" s="705"/>
      <c r="AF78" s="952"/>
      <c r="AG78" s="753"/>
      <c r="AH78" s="753"/>
      <c r="AI78" s="753"/>
      <c r="AJ78" s="509" t="s">
        <v>528</v>
      </c>
      <c r="AK78" s="705"/>
      <c r="AL78" s="705"/>
      <c r="AM78" s="705"/>
      <c r="AN78" s="705"/>
      <c r="AO78" s="504" t="s">
        <v>533</v>
      </c>
      <c r="AP78" s="505">
        <v>1</v>
      </c>
      <c r="AQ78" s="74">
        <f t="shared" si="11"/>
        <v>0.44</v>
      </c>
      <c r="AR78" s="71">
        <v>0.44</v>
      </c>
      <c r="AS78" s="71"/>
      <c r="AT78" s="71"/>
      <c r="AU78" s="71"/>
      <c r="AV78" s="71"/>
      <c r="AW78" s="71"/>
      <c r="AX78" s="71"/>
      <c r="AY78" s="71"/>
      <c r="AZ78" s="71"/>
      <c r="BA78" s="71"/>
      <c r="BB78" s="926"/>
      <c r="BC78" s="81"/>
      <c r="BH78" s="44"/>
      <c r="BI78" s="704"/>
      <c r="BJ78" s="705"/>
      <c r="BP78" s="705"/>
      <c r="BQ78" s="705"/>
      <c r="BR78" s="705"/>
      <c r="BS78" s="705"/>
      <c r="BT78" s="705"/>
      <c r="BU78" s="705"/>
      <c r="BV78"/>
      <c r="BW78"/>
      <c r="BX78"/>
      <c r="BY78" s="705"/>
      <c r="BZ78" s="705"/>
      <c r="CA78" s="705"/>
      <c r="CB78" s="705"/>
      <c r="CC78" s="704"/>
      <c r="CD78" s="705"/>
      <c r="CE78" s="705"/>
      <c r="CF78" s="44"/>
      <c r="CG78" s="44"/>
      <c r="CH78" s="44"/>
      <c r="CI78" s="44"/>
      <c r="CJ78" s="44"/>
      <c r="CK78" s="52"/>
      <c r="CL78" s="52"/>
      <c r="CM78" s="52"/>
      <c r="CN78" s="705"/>
      <c r="CO78" s="705"/>
      <c r="CP78" s="705"/>
      <c r="CQ78"/>
      <c r="CR78"/>
      <c r="CS78"/>
      <c r="CT78"/>
      <c r="CU78"/>
      <c r="CV78"/>
      <c r="CW78"/>
      <c r="CX78"/>
      <c r="CY78" s="44"/>
      <c r="CZ78" s="704"/>
      <c r="DA78" s="44"/>
      <c r="DB78" s="44"/>
      <c r="DC78" s="44"/>
      <c r="DD78" s="44"/>
      <c r="DE78" s="44"/>
      <c r="DF78" s="44"/>
      <c r="DG78" s="44"/>
      <c r="DH78" s="44"/>
      <c r="DI78" s="44"/>
      <c r="DJ78" s="44"/>
      <c r="DK78" s="44"/>
      <c r="DL78" s="44"/>
      <c r="DM78" s="44"/>
      <c r="DN78" s="44"/>
      <c r="DO78" s="44"/>
      <c r="DP78" s="44"/>
      <c r="DQ78" s="44"/>
      <c r="DR78" s="44"/>
      <c r="DS78" s="44"/>
      <c r="DT78" s="44"/>
      <c r="DU78" s="44"/>
      <c r="DV78" s="44"/>
      <c r="DW78" s="44"/>
      <c r="DX78" s="44"/>
      <c r="DY78" s="44"/>
      <c r="DZ78" s="44"/>
      <c r="EA78" s="44"/>
      <c r="EB78" s="44"/>
      <c r="EC78" s="44"/>
      <c r="ED78" s="44"/>
      <c r="EE78" s="44"/>
      <c r="EF78" s="44"/>
      <c r="EG78" s="44"/>
      <c r="EH78" s="44"/>
      <c r="EI78" s="44"/>
      <c r="EJ78" s="44"/>
      <c r="EK78" s="44"/>
      <c r="EL78" s="44"/>
      <c r="EM78" s="44"/>
      <c r="EN78" s="44"/>
      <c r="EO78" s="44"/>
      <c r="EP78" s="44"/>
      <c r="EQ78" s="44"/>
      <c r="ER78" s="44"/>
      <c r="ES78" s="44"/>
      <c r="ET78" s="44"/>
      <c r="EU78" s="44"/>
      <c r="EV78" s="44"/>
      <c r="EW78" s="44"/>
      <c r="EX78" s="44"/>
      <c r="EY78" s="44"/>
      <c r="EZ78" s="44"/>
      <c r="FA78" s="44"/>
      <c r="FB78" s="44"/>
      <c r="FC78" s="44"/>
      <c r="FD78" s="44"/>
      <c r="FE78" s="44"/>
      <c r="FF78" s="44"/>
      <c r="FG78" s="44"/>
      <c r="FH78" s="44"/>
      <c r="FI78" s="44"/>
      <c r="FJ78" s="44"/>
      <c r="FK78" s="44"/>
      <c r="FL78" s="44"/>
      <c r="FM78" s="44"/>
      <c r="FN78" s="44"/>
      <c r="FO78" s="44"/>
      <c r="FP78" s="44"/>
      <c r="FQ78" s="44"/>
      <c r="FR78" s="44"/>
      <c r="FS78" s="44"/>
      <c r="FT78" s="44"/>
      <c r="FU78" s="44"/>
      <c r="FV78" s="44"/>
      <c r="FW78" s="44"/>
      <c r="FX78" s="44"/>
      <c r="FY78" s="44"/>
      <c r="FZ78" s="44"/>
      <c r="GA78" s="44"/>
      <c r="GB78" s="44"/>
      <c r="GC78" s="44"/>
      <c r="GD78" s="44"/>
      <c r="GE78" s="44"/>
      <c r="GF78" s="44"/>
    </row>
    <row r="79" spans="1:188" s="724" customFormat="1" ht="16.5" thickBot="1">
      <c r="A79" s="65"/>
      <c r="B79" s="65"/>
      <c r="C79" s="65"/>
      <c r="D79" s="65"/>
      <c r="E79" s="520" t="s">
        <v>452</v>
      </c>
      <c r="F79" s="498">
        <v>31</v>
      </c>
      <c r="G79" s="732">
        <f>F79/F81</f>
        <v>0.49206349206349204</v>
      </c>
      <c r="H79" s="65"/>
      <c r="I79" s="504" t="s">
        <v>533</v>
      </c>
      <c r="J79" s="505">
        <v>1</v>
      </c>
      <c r="K79" s="65"/>
      <c r="T79" s="44"/>
      <c r="U79" s="44"/>
      <c r="V79" s="705"/>
      <c r="W79" s="705"/>
      <c r="X79" s="705"/>
      <c r="Y79" s="705"/>
      <c r="Z79" s="705"/>
      <c r="AA79" s="705"/>
      <c r="AB79" s="705"/>
      <c r="AC79" s="705"/>
      <c r="AD79" s="705"/>
      <c r="AE79" s="705"/>
      <c r="AF79"/>
      <c r="AG79"/>
      <c r="AH79"/>
      <c r="AI79"/>
      <c r="AK79" s="705"/>
      <c r="AL79" s="705"/>
      <c r="AM79" s="705"/>
      <c r="AN79" s="705"/>
      <c r="AO79" s="504" t="s">
        <v>469</v>
      </c>
      <c r="AP79" s="505">
        <v>1</v>
      </c>
      <c r="AQ79" s="74">
        <f t="shared" si="11"/>
        <v>0.31</v>
      </c>
      <c r="AR79" s="72">
        <v>0.31</v>
      </c>
      <c r="AS79" s="71"/>
      <c r="AT79" s="71"/>
      <c r="AU79" s="71"/>
      <c r="AV79" s="72"/>
      <c r="AW79" s="71"/>
      <c r="AX79" s="71"/>
      <c r="AY79" s="71"/>
      <c r="AZ79" s="72"/>
      <c r="BA79" s="71"/>
      <c r="BB79" s="926"/>
      <c r="BC79" s="81"/>
      <c r="BH79" s="44"/>
      <c r="BI79" s="704"/>
      <c r="BJ79" s="705"/>
      <c r="BP79" s="705"/>
      <c r="BQ79" s="705"/>
      <c r="BR79" s="705"/>
      <c r="BS79" s="705"/>
      <c r="BT79" s="705"/>
      <c r="BU79"/>
      <c r="BV79"/>
      <c r="BW79"/>
      <c r="BX79" s="705"/>
      <c r="BY79" s="705"/>
      <c r="BZ79" s="705"/>
      <c r="CA79" s="705"/>
      <c r="CB79" s="705"/>
      <c r="CC79" s="705"/>
      <c r="CD79" s="705"/>
      <c r="CE79" s="705"/>
      <c r="CF79" s="44"/>
      <c r="CG79" s="44"/>
      <c r="CH79" s="44"/>
      <c r="CI79" s="44"/>
      <c r="CJ79" s="44"/>
      <c r="CK79" s="52"/>
      <c r="CL79" s="52"/>
      <c r="CM79" s="52"/>
      <c r="CN79" s="705"/>
      <c r="CO79" s="705"/>
      <c r="CP79" s="705"/>
      <c r="CQ79" s="52"/>
      <c r="CR79" s="52"/>
      <c r="CS79" s="44"/>
      <c r="CT79" s="44"/>
      <c r="CU79" s="44"/>
      <c r="CV79" s="44"/>
      <c r="CW79" s="44"/>
      <c r="CX79" s="44"/>
      <c r="CY79" s="44"/>
      <c r="CZ79" s="70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44"/>
      <c r="DZ79" s="44"/>
      <c r="EA79" s="44"/>
      <c r="EB79" s="44"/>
      <c r="EC79" s="44"/>
      <c r="ED79" s="44"/>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c r="FD79" s="44"/>
      <c r="FE79" s="44"/>
      <c r="FF79" s="44"/>
      <c r="FG79" s="44"/>
      <c r="FH79" s="44"/>
      <c r="FI79" s="44"/>
      <c r="FJ79" s="44"/>
      <c r="FK79" s="44"/>
      <c r="FL79" s="44"/>
      <c r="FM79" s="44"/>
      <c r="FN79" s="44"/>
      <c r="FO79" s="44"/>
      <c r="FP79" s="44"/>
      <c r="FQ79" s="44"/>
      <c r="FR79" s="44"/>
      <c r="FS79" s="44"/>
      <c r="FT79" s="44"/>
      <c r="FU79" s="44"/>
      <c r="FV79" s="44"/>
      <c r="FW79" s="44"/>
      <c r="FX79" s="44"/>
      <c r="FY79" s="44"/>
      <c r="FZ79" s="44"/>
      <c r="GA79" s="44"/>
      <c r="GB79" s="44"/>
      <c r="GC79" s="44"/>
      <c r="GD79" s="44"/>
      <c r="GE79" s="44"/>
      <c r="GF79" s="44"/>
    </row>
    <row r="80" spans="1:188" s="724" customFormat="1" ht="16.5" thickBot="1">
      <c r="A80" s="65"/>
      <c r="B80" s="65"/>
      <c r="C80" s="65"/>
      <c r="D80" s="65"/>
      <c r="E80" s="520" t="s">
        <v>453</v>
      </c>
      <c r="F80" s="498">
        <v>7</v>
      </c>
      <c r="G80" s="732">
        <f>F80/F81</f>
        <v>0.1111111111111111</v>
      </c>
      <c r="H80" s="65"/>
      <c r="I80" s="504" t="s">
        <v>469</v>
      </c>
      <c r="J80" s="505">
        <v>1</v>
      </c>
      <c r="K80" s="65"/>
      <c r="T80" s="44"/>
      <c r="U80" s="44"/>
      <c r="V80" s="705"/>
      <c r="W80" s="705"/>
      <c r="X80" s="705"/>
      <c r="Y80" s="705"/>
      <c r="Z80" s="705"/>
      <c r="AA80" s="705"/>
      <c r="AB80" s="705"/>
      <c r="AC80" s="705"/>
      <c r="AD80" s="705"/>
      <c r="AE80" s="705"/>
      <c r="AF80" s="533" t="s">
        <v>478</v>
      </c>
      <c r="AG80" s="534">
        <f>AF69</f>
        <v>2</v>
      </c>
      <c r="AH80"/>
      <c r="AI80"/>
      <c r="AK80" s="705"/>
      <c r="AL80" s="705"/>
      <c r="AM80" s="705"/>
      <c r="AN80" s="705"/>
      <c r="AO80" s="530" t="s">
        <v>444</v>
      </c>
      <c r="AP80" s="82">
        <f>SUM(AP69:AP79)</f>
        <v>25</v>
      </c>
      <c r="AQ80" s="44"/>
      <c r="AR80" s="44"/>
      <c r="AS80" s="52"/>
      <c r="AT80" s="52"/>
      <c r="AU80" s="52"/>
      <c r="AV80" s="705"/>
      <c r="AW80" s="705"/>
      <c r="AX80" s="705"/>
      <c r="AY80" s="705"/>
      <c r="AZ80" s="705"/>
      <c r="BA80" s="705"/>
      <c r="BB80" s="920"/>
      <c r="BC80" s="81"/>
      <c r="BH80" s="44"/>
      <c r="BI80" s="704"/>
      <c r="BJ80" s="705"/>
      <c r="BP80" s="705"/>
      <c r="BQ80" s="705"/>
      <c r="BR80" s="705"/>
      <c r="BS80" s="705"/>
      <c r="BT80" s="705"/>
      <c r="BU80"/>
      <c r="BV80"/>
      <c r="BW80"/>
      <c r="BX80" s="705"/>
      <c r="BY80" s="705"/>
      <c r="BZ80" s="705"/>
      <c r="CA80" s="705"/>
      <c r="CB80" s="705"/>
      <c r="CC80" s="705"/>
      <c r="CD80" s="705"/>
      <c r="CE80" s="705"/>
      <c r="CF80" s="44"/>
      <c r="CG80" s="44"/>
      <c r="CH80" s="44"/>
      <c r="CI80" s="44"/>
      <c r="CJ80" s="44"/>
      <c r="CK80" s="52"/>
      <c r="CL80" s="52"/>
      <c r="CM80" s="52"/>
      <c r="CN80"/>
      <c r="CO80" s="705"/>
      <c r="CP80" s="705"/>
      <c r="CQ80" s="52"/>
      <c r="CR80" s="52"/>
      <c r="CS80" s="44"/>
      <c r="CT80" s="44"/>
      <c r="CU80" s="44"/>
      <c r="CV80" s="44"/>
      <c r="CW80" s="44"/>
      <c r="CX80" s="44"/>
      <c r="CY80" s="44"/>
      <c r="CZ80" s="704"/>
      <c r="DA80" s="44"/>
      <c r="DB80" s="44"/>
      <c r="DC80" s="44"/>
      <c r="DD80" s="44"/>
      <c r="DE80" s="44"/>
      <c r="DF80" s="44"/>
      <c r="DG80" s="44"/>
      <c r="DH80" s="44"/>
      <c r="DI80" s="44"/>
      <c r="DJ80" s="44"/>
      <c r="DK80" s="44"/>
      <c r="DL80" s="44"/>
      <c r="DM80" s="44"/>
      <c r="DN80" s="44"/>
      <c r="DO80" s="44"/>
      <c r="DP80" s="44"/>
      <c r="DQ80" s="44"/>
      <c r="DR80" s="44"/>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c r="EQ80" s="44"/>
      <c r="ER80" s="44"/>
      <c r="ES80" s="44"/>
      <c r="ET80" s="44"/>
      <c r="EU80" s="44"/>
      <c r="EV80" s="44"/>
      <c r="EW80" s="44"/>
      <c r="EX80" s="44"/>
      <c r="EY80" s="44"/>
      <c r="EZ80" s="44"/>
      <c r="FA80" s="44"/>
      <c r="FB80" s="44"/>
      <c r="FC80" s="44"/>
      <c r="FD80" s="44"/>
      <c r="FE80" s="44"/>
      <c r="FF80" s="44"/>
      <c r="FG80" s="44"/>
      <c r="FH80" s="44"/>
      <c r="FI80" s="44"/>
      <c r="FJ80" s="44"/>
      <c r="FK80" s="44"/>
      <c r="FL80" s="44"/>
      <c r="FM80" s="44"/>
      <c r="FN80" s="44"/>
      <c r="FO80" s="44"/>
      <c r="FP80" s="44"/>
      <c r="FQ80" s="44"/>
      <c r="FR80" s="44"/>
      <c r="FS80" s="44"/>
      <c r="FT80" s="44"/>
      <c r="FU80" s="44"/>
      <c r="FV80" s="44"/>
      <c r="FW80" s="44"/>
      <c r="FX80" s="44"/>
      <c r="FY80" s="44"/>
      <c r="FZ80" s="44"/>
      <c r="GA80" s="44"/>
      <c r="GB80" s="44"/>
      <c r="GC80" s="44"/>
      <c r="GD80" s="44"/>
      <c r="GE80" s="44"/>
      <c r="GF80" s="44"/>
    </row>
    <row r="81" spans="1:188" s="724" customFormat="1" ht="16.5" thickBot="1">
      <c r="A81" s="65"/>
      <c r="B81" s="65"/>
      <c r="C81" s="65"/>
      <c r="D81" s="65"/>
      <c r="E81" s="514" t="s">
        <v>444</v>
      </c>
      <c r="F81" s="515">
        <f>F78+F79+F80</f>
        <v>63</v>
      </c>
      <c r="G81" s="516">
        <f>G78+G79+G80</f>
        <v>1</v>
      </c>
      <c r="H81" s="65"/>
      <c r="I81" s="530" t="s">
        <v>444</v>
      </c>
      <c r="J81" s="82">
        <f>SUM(J70:J80)</f>
        <v>25</v>
      </c>
      <c r="K81" s="65"/>
      <c r="T81" s="44"/>
      <c r="U81" s="44"/>
      <c r="V81" s="705"/>
      <c r="W81" s="705"/>
      <c r="X81" s="705"/>
      <c r="Y81" s="705"/>
      <c r="Z81" s="705"/>
      <c r="AA81" s="705"/>
      <c r="AB81" s="705"/>
      <c r="AC81" s="705"/>
      <c r="AD81" s="705"/>
      <c r="AE81" s="705"/>
      <c r="AF81" s="537" t="s">
        <v>479</v>
      </c>
      <c r="AG81" s="538">
        <f>AF76</f>
        <v>6</v>
      </c>
      <c r="AH81"/>
      <c r="AI81"/>
      <c r="AJ81"/>
      <c r="AK81" s="705"/>
      <c r="AL81" s="705"/>
      <c r="AM81" s="705"/>
      <c r="AN81" s="705"/>
      <c r="AO81" s="65"/>
      <c r="AP81" s="65"/>
      <c r="AQ81" s="52"/>
      <c r="AR81" s="52"/>
      <c r="AS81" s="52"/>
      <c r="AT81" s="705"/>
      <c r="AU81" s="705"/>
      <c r="AV81" s="705"/>
      <c r="AW81" s="705"/>
      <c r="AX81" s="705"/>
      <c r="AY81" s="705"/>
      <c r="AZ81" s="705"/>
      <c r="BA81" s="705"/>
      <c r="BB81" s="920"/>
      <c r="BC81" s="81"/>
      <c r="BH81" s="44"/>
      <c r="BI81" s="705"/>
      <c r="BJ81"/>
      <c r="BP81"/>
      <c r="BQ81" s="705"/>
      <c r="BR81" s="705"/>
      <c r="BS81" s="705"/>
      <c r="BT81" s="705"/>
      <c r="BU81"/>
      <c r="BV81"/>
      <c r="BW81"/>
      <c r="BX81" s="705"/>
      <c r="BY81" s="705"/>
      <c r="BZ81" s="705"/>
      <c r="CA81" s="705"/>
      <c r="CB81" s="705"/>
      <c r="CC81" s="705"/>
      <c r="CD81" s="705"/>
      <c r="CE81" s="705"/>
      <c r="CF81" s="44"/>
      <c r="CG81" s="44"/>
      <c r="CH81" s="44"/>
      <c r="CI81" s="44"/>
      <c r="CJ81" s="44"/>
      <c r="CK81" s="52"/>
      <c r="CL81" s="52"/>
      <c r="CM81" s="52"/>
      <c r="CN81"/>
      <c r="CO81" s="705"/>
      <c r="CP81" s="705"/>
      <c r="CQ81" s="52"/>
      <c r="CR81" s="52"/>
      <c r="CS81" s="44"/>
      <c r="CT81" s="44"/>
      <c r="CU81" s="44"/>
      <c r="CV81" s="44"/>
      <c r="CW81" s="44"/>
      <c r="CX81" s="44"/>
      <c r="CY81" s="44"/>
      <c r="CZ81" s="704"/>
      <c r="DA81" s="44"/>
      <c r="DB81" s="44"/>
      <c r="DC81" s="44"/>
      <c r="DD81" s="44"/>
      <c r="DE81" s="44"/>
      <c r="DF81" s="44"/>
      <c r="DG81" s="44"/>
      <c r="DH81" s="44"/>
      <c r="DI81" s="44"/>
      <c r="DJ81" s="44"/>
      <c r="DK81" s="44"/>
      <c r="DL81" s="44"/>
      <c r="DM81" s="44"/>
      <c r="DN81" s="44"/>
      <c r="DO81" s="44"/>
      <c r="DP81" s="44"/>
      <c r="DQ81" s="44"/>
      <c r="DR81" s="44"/>
      <c r="DS81" s="44"/>
      <c r="DT81" s="44"/>
      <c r="DU81" s="44"/>
      <c r="DV81" s="44"/>
      <c r="DW81" s="44"/>
      <c r="DX81" s="44"/>
      <c r="DY81" s="44"/>
      <c r="DZ81" s="44"/>
      <c r="EA81" s="44"/>
      <c r="EB81" s="44"/>
      <c r="EC81" s="44"/>
      <c r="ED81" s="44"/>
      <c r="EE81" s="44"/>
      <c r="EF81" s="44"/>
      <c r="EG81" s="44"/>
      <c r="EH81" s="44"/>
      <c r="EI81" s="44"/>
      <c r="EJ81" s="44"/>
      <c r="EK81" s="44"/>
      <c r="EL81" s="44"/>
      <c r="EM81" s="44"/>
      <c r="EN81" s="44"/>
      <c r="EO81" s="44"/>
      <c r="EP81" s="44"/>
      <c r="EQ81" s="44"/>
      <c r="ER81" s="44"/>
      <c r="ES81" s="44"/>
      <c r="ET81" s="44"/>
      <c r="EU81" s="44"/>
      <c r="EV81" s="44"/>
      <c r="EW81" s="44"/>
      <c r="EX81" s="44"/>
      <c r="EY81" s="44"/>
      <c r="EZ81" s="44"/>
      <c r="FA81" s="44"/>
      <c r="FB81" s="44"/>
      <c r="FC81" s="44"/>
      <c r="FD81" s="44"/>
      <c r="FE81" s="44"/>
      <c r="FF81" s="44"/>
      <c r="FG81" s="44"/>
      <c r="FH81" s="44"/>
      <c r="FI81" s="44"/>
      <c r="FJ81" s="44"/>
      <c r="FK81" s="44"/>
      <c r="FL81" s="44"/>
      <c r="FM81" s="44"/>
      <c r="FN81" s="44"/>
      <c r="FO81" s="44"/>
      <c r="FP81" s="44"/>
      <c r="FQ81" s="44"/>
      <c r="FR81" s="44"/>
      <c r="FS81" s="44"/>
      <c r="FT81" s="44"/>
      <c r="FU81" s="44"/>
      <c r="FV81" s="44"/>
      <c r="FW81" s="44"/>
      <c r="FX81" s="44"/>
      <c r="FY81" s="44"/>
      <c r="FZ81" s="44"/>
      <c r="GA81" s="44"/>
      <c r="GB81" s="44"/>
      <c r="GC81" s="44"/>
      <c r="GD81" s="44"/>
      <c r="GE81" s="44"/>
      <c r="GF81" s="44"/>
    </row>
    <row r="82" spans="1:188" s="724" customFormat="1" ht="16.5" customHeight="1" thickBot="1">
      <c r="A82" s="65"/>
      <c r="B82" s="65"/>
      <c r="C82" s="65"/>
      <c r="D82" s="65"/>
      <c r="H82" s="65"/>
      <c r="I82" s="65"/>
      <c r="J82" s="65"/>
      <c r="K82" s="65"/>
      <c r="L82"/>
      <c r="M82"/>
      <c r="T82" s="44"/>
      <c r="U82" s="44"/>
      <c r="V82" s="705"/>
      <c r="W82" s="705"/>
      <c r="X82" s="705"/>
      <c r="Y82" s="705"/>
      <c r="Z82" s="705"/>
      <c r="AA82" s="705"/>
      <c r="AB82" s="705"/>
      <c r="AC82" s="705"/>
      <c r="AD82" s="705"/>
      <c r="AE82" s="705"/>
      <c r="AF82" s="539"/>
      <c r="AG82" s="539"/>
      <c r="AH82"/>
      <c r="AI82"/>
      <c r="AJ82"/>
      <c r="AK82" s="705"/>
      <c r="AL82" s="705"/>
      <c r="AM82" s="705"/>
      <c r="AN82" s="705"/>
      <c r="AO82" s="953" t="s">
        <v>480</v>
      </c>
      <c r="AP82" s="954"/>
      <c r="AQ82" s="83" t="s">
        <v>464</v>
      </c>
      <c r="AR82" s="65"/>
      <c r="AS82" s="65"/>
      <c r="AT82" s="65"/>
      <c r="AU82" s="65"/>
      <c r="AV82" s="52"/>
      <c r="AW82" s="52"/>
      <c r="AX82" s="52"/>
      <c r="AY82" s="52"/>
      <c r="AZ82" s="52"/>
      <c r="BA82" s="52"/>
      <c r="BB82" s="920"/>
      <c r="BC82" s="81"/>
      <c r="BH82" s="44"/>
      <c r="BI82" s="705"/>
      <c r="BJ82"/>
      <c r="BP82"/>
      <c r="BQ82"/>
      <c r="BR82" s="705"/>
      <c r="BS82" s="705"/>
      <c r="BT82" s="705"/>
      <c r="BU82" s="705"/>
      <c r="BV82" s="705"/>
      <c r="BW82" s="705"/>
      <c r="BX82" s="705"/>
      <c r="BY82" s="705"/>
      <c r="BZ82" s="705"/>
      <c r="CA82" s="705"/>
      <c r="CB82" s="705"/>
      <c r="CC82" s="705"/>
      <c r="CD82" s="705"/>
      <c r="CE82" s="705"/>
      <c r="CF82" s="44"/>
      <c r="CG82" s="44"/>
      <c r="CM82" s="52"/>
      <c r="CN82"/>
      <c r="CO82" s="705"/>
      <c r="CP82" s="705"/>
      <c r="CQ82" s="52"/>
      <c r="CR82" s="52"/>
      <c r="CS82" s="44"/>
      <c r="CT82" s="44"/>
      <c r="CU82" s="44"/>
      <c r="CV82" s="44"/>
      <c r="CW82" s="44"/>
      <c r="CX82" s="44"/>
      <c r="CY82" s="44"/>
      <c r="CZ82" s="704"/>
      <c r="DA82" s="44"/>
      <c r="DB82" s="44"/>
      <c r="DC82" s="44"/>
      <c r="DD82" s="44"/>
      <c r="DE82" s="44"/>
      <c r="DF82" s="44"/>
      <c r="DG82" s="44"/>
      <c r="DH82" s="44"/>
      <c r="DI82" s="44"/>
      <c r="DJ82" s="44"/>
      <c r="DK82" s="44"/>
      <c r="DL82" s="44"/>
      <c r="DM82" s="44"/>
      <c r="DN82" s="44"/>
      <c r="DO82" s="44"/>
      <c r="DP82" s="44"/>
      <c r="DQ82" s="44"/>
      <c r="DR82" s="44"/>
      <c r="DS82" s="44"/>
      <c r="DT82" s="44"/>
      <c r="DU82" s="44"/>
      <c r="DV82" s="44"/>
      <c r="DW82" s="44"/>
      <c r="DX82" s="44"/>
      <c r="DY82" s="44"/>
      <c r="DZ82" s="44"/>
      <c r="EA82" s="44"/>
      <c r="EB82" s="44"/>
      <c r="EC82" s="44"/>
      <c r="ED82" s="44"/>
      <c r="EE82" s="44"/>
      <c r="EF82" s="44"/>
      <c r="EG82" s="44"/>
      <c r="EH82" s="44"/>
      <c r="EI82" s="44"/>
      <c r="EJ82" s="44"/>
      <c r="EK82" s="44"/>
      <c r="EL82" s="44"/>
      <c r="EM82" s="44"/>
      <c r="EN82" s="44"/>
      <c r="EO82" s="44"/>
      <c r="EP82" s="44"/>
      <c r="EQ82" s="44"/>
      <c r="ER82" s="44"/>
      <c r="ES82" s="44"/>
      <c r="ET82" s="44"/>
      <c r="EU82" s="44"/>
      <c r="EV82" s="44"/>
      <c r="EW82" s="44"/>
      <c r="EX82" s="44"/>
      <c r="EY82" s="44"/>
      <c r="EZ82" s="44"/>
      <c r="FA82" s="44"/>
      <c r="FB82" s="44"/>
      <c r="FC82" s="44"/>
      <c r="FD82" s="44"/>
      <c r="FE82" s="44"/>
      <c r="FF82" s="44"/>
      <c r="FG82" s="44"/>
      <c r="FH82" s="44"/>
      <c r="FI82" s="44"/>
      <c r="FJ82" s="44"/>
      <c r="FK82" s="44"/>
      <c r="FL82" s="44"/>
      <c r="FM82" s="44"/>
      <c r="FN82" s="44"/>
      <c r="FO82" s="44"/>
      <c r="FP82" s="44"/>
      <c r="FQ82" s="44"/>
      <c r="FR82" s="44"/>
      <c r="FS82" s="44"/>
      <c r="FT82" s="44"/>
      <c r="FU82" s="44"/>
      <c r="FV82" s="44"/>
      <c r="FW82" s="44"/>
      <c r="FX82" s="44"/>
      <c r="FY82" s="44"/>
      <c r="FZ82" s="44"/>
      <c r="GA82" s="44"/>
      <c r="GB82" s="44"/>
      <c r="GC82" s="44"/>
      <c r="GD82" s="44"/>
      <c r="GE82" s="44"/>
      <c r="GF82" s="44"/>
    </row>
    <row r="83" spans="1:188" s="724" customFormat="1" ht="16.5" thickBot="1">
      <c r="A83" s="65"/>
      <c r="B83" s="65"/>
      <c r="C83" s="65"/>
      <c r="D83" s="81"/>
      <c r="E83"/>
      <c r="F83" s="65"/>
      <c r="G83" s="65"/>
      <c r="H83" s="65"/>
      <c r="I83" s="665" t="s">
        <v>480</v>
      </c>
      <c r="J83" s="666"/>
      <c r="K83" s="65"/>
      <c r="L83"/>
      <c r="M83"/>
      <c r="T83" s="44"/>
      <c r="U83" s="44"/>
      <c r="V83" s="705"/>
      <c r="W83" s="705"/>
      <c r="X83" s="705"/>
      <c r="Y83" s="705"/>
      <c r="Z83" s="705"/>
      <c r="AA83" s="705"/>
      <c r="AB83" s="705"/>
      <c r="AC83" s="705"/>
      <c r="AD83" s="705"/>
      <c r="AE83" s="705"/>
      <c r="AF83" s="744" t="s">
        <v>1167</v>
      </c>
      <c r="AG83" s="543" t="s">
        <v>1168</v>
      </c>
      <c r="AH83" s="543" t="s">
        <v>457</v>
      </c>
      <c r="AI83" s="718"/>
      <c r="AJ83"/>
      <c r="AK83" s="705"/>
      <c r="AL83" s="705"/>
      <c r="AM83" s="705"/>
      <c r="AN83" s="705"/>
      <c r="AO83" s="663" t="s">
        <v>486</v>
      </c>
      <c r="AP83" s="664">
        <v>17</v>
      </c>
      <c r="AQ83" s="74">
        <f>AVERAGE(AR83:AW83)</f>
        <v>0.44833333333333331</v>
      </c>
      <c r="AR83" s="85">
        <v>0.52</v>
      </c>
      <c r="AS83" s="85">
        <v>0.5</v>
      </c>
      <c r="AT83" s="85">
        <v>0.5</v>
      </c>
      <c r="AU83" s="540">
        <v>0.17</v>
      </c>
      <c r="AV83" s="85">
        <f>12/24</f>
        <v>0.5</v>
      </c>
      <c r="AW83" s="85">
        <v>0.5</v>
      </c>
      <c r="AX83" s="85">
        <v>0.5</v>
      </c>
      <c r="AY83" s="540">
        <v>0.05</v>
      </c>
      <c r="AZ83" s="85">
        <v>0.5</v>
      </c>
      <c r="BA83" s="85">
        <v>0.5</v>
      </c>
      <c r="BB83" s="85">
        <v>0.51</v>
      </c>
      <c r="BC83" s="85">
        <v>0.34</v>
      </c>
      <c r="BD83" s="85">
        <v>0.5</v>
      </c>
      <c r="BE83" s="85">
        <v>0.44</v>
      </c>
      <c r="BF83" s="85">
        <v>0.22</v>
      </c>
      <c r="BH83" s="44"/>
      <c r="BI83" s="705"/>
      <c r="BJ83"/>
      <c r="BP83"/>
      <c r="BQ83"/>
      <c r="BR83" s="705"/>
      <c r="BS83" s="705"/>
      <c r="BT83" s="705"/>
      <c r="BU83" s="705"/>
      <c r="BV83" s="705"/>
      <c r="BW83" s="705"/>
      <c r="BX83" s="705"/>
      <c r="BY83" s="705"/>
      <c r="BZ83" s="705"/>
      <c r="CA83" s="705"/>
      <c r="CB83" s="705"/>
      <c r="CC83" s="705"/>
      <c r="CD83" s="705"/>
      <c r="CE83"/>
      <c r="CF83" s="44"/>
      <c r="CG83" s="44"/>
      <c r="CN83" s="52"/>
      <c r="CO83" s="705"/>
      <c r="CP83" s="705"/>
      <c r="CQ83" s="52"/>
      <c r="CR83" s="52"/>
      <c r="CS83" s="44"/>
      <c r="CT83" s="44"/>
      <c r="CU83" s="44"/>
      <c r="CV83" s="44"/>
      <c r="CW83" s="44"/>
      <c r="CX83" s="44"/>
      <c r="CY83" s="44"/>
      <c r="CZ83" s="44"/>
      <c r="DA83" s="44"/>
      <c r="DB83" s="44"/>
      <c r="DC83" s="44"/>
      <c r="DD83" s="44"/>
      <c r="DE83" s="44"/>
      <c r="DF83" s="44"/>
      <c r="DG83" s="44"/>
      <c r="DH83" s="44"/>
      <c r="DI83" s="44"/>
      <c r="DJ83" s="44"/>
      <c r="DK83" s="44"/>
      <c r="DL83" s="44"/>
      <c r="DM83" s="44"/>
      <c r="DN83" s="44"/>
      <c r="DO83" s="44"/>
      <c r="DP83" s="44"/>
      <c r="DQ83" s="44"/>
      <c r="DR83" s="44"/>
      <c r="DS83" s="44"/>
      <c r="DT83" s="44"/>
      <c r="DU83" s="44"/>
      <c r="DV83" s="44"/>
      <c r="DW83" s="44"/>
      <c r="DX83" s="44"/>
      <c r="DY83" s="44"/>
      <c r="DZ83" s="44"/>
      <c r="EA83" s="44"/>
      <c r="EB83" s="44"/>
      <c r="EC83" s="44"/>
      <c r="ED83" s="44"/>
      <c r="EE83" s="44"/>
      <c r="EF83" s="44"/>
      <c r="EG83" s="44"/>
      <c r="EH83" s="44"/>
      <c r="EI83" s="44"/>
      <c r="EJ83" s="44"/>
      <c r="EK83" s="44"/>
      <c r="EL83" s="44"/>
      <c r="EM83" s="44"/>
      <c r="EN83" s="44"/>
      <c r="EO83" s="44"/>
      <c r="EP83" s="44"/>
      <c r="EQ83" s="44"/>
      <c r="ER83" s="44"/>
      <c r="ES83" s="44"/>
      <c r="ET83" s="44"/>
      <c r="EU83" s="44"/>
      <c r="EV83" s="44"/>
      <c r="EW83" s="44"/>
      <c r="EX83" s="44"/>
      <c r="EY83" s="44"/>
      <c r="EZ83" s="44"/>
      <c r="FA83" s="44"/>
      <c r="FB83" s="44"/>
      <c r="FC83" s="44"/>
      <c r="FD83" s="44"/>
      <c r="FE83" s="44"/>
      <c r="FF83" s="44"/>
      <c r="FG83" s="44"/>
      <c r="FH83" s="44"/>
      <c r="FI83" s="44"/>
      <c r="FJ83" s="44"/>
      <c r="FK83" s="44"/>
      <c r="FL83" s="44"/>
      <c r="FM83" s="44"/>
      <c r="FN83" s="44"/>
      <c r="FO83" s="44"/>
      <c r="FP83" s="44"/>
      <c r="FQ83" s="44"/>
      <c r="FR83" s="44"/>
      <c r="FS83" s="44"/>
      <c r="FT83" s="44"/>
      <c r="FU83" s="44"/>
      <c r="FV83" s="44"/>
      <c r="FW83" s="44"/>
      <c r="FX83" s="44"/>
      <c r="FY83" s="44"/>
      <c r="FZ83" s="44"/>
      <c r="GA83" s="44"/>
    </row>
    <row r="84" spans="1:188" s="724" customFormat="1" ht="15.75">
      <c r="A84" s="65"/>
      <c r="B84" s="65"/>
      <c r="C84" s="65"/>
      <c r="D84" s="81"/>
      <c r="E84"/>
      <c r="F84" s="65"/>
      <c r="G84" s="65"/>
      <c r="H84" s="65"/>
      <c r="I84" s="663" t="s">
        <v>486</v>
      </c>
      <c r="J84" s="664">
        <v>17</v>
      </c>
      <c r="K84" s="65"/>
      <c r="L84"/>
      <c r="M84"/>
      <c r="T84" s="44"/>
      <c r="U84" s="44"/>
      <c r="V84" s="705"/>
      <c r="W84" s="705"/>
      <c r="X84" s="705"/>
      <c r="Y84" s="705"/>
      <c r="Z84" s="705"/>
      <c r="AA84" s="705"/>
      <c r="AB84" s="705"/>
      <c r="AC84" s="705"/>
      <c r="AD84" s="705"/>
      <c r="AE84" s="705"/>
      <c r="AF84" s="544" t="s">
        <v>1169</v>
      </c>
      <c r="AG84" s="545"/>
      <c r="AH84" s="546" t="e">
        <f>AG84/AG87</f>
        <v>#VALUE!</v>
      </c>
      <c r="AI84" s="718"/>
      <c r="AJ84"/>
      <c r="AK84" s="705"/>
      <c r="AL84" s="705"/>
      <c r="AM84" s="705"/>
      <c r="AN84" s="705"/>
      <c r="AO84" s="663" t="s">
        <v>487</v>
      </c>
      <c r="AP84" s="664">
        <v>4</v>
      </c>
      <c r="AQ84" s="74">
        <f>AVERAGE(AR84:AW84)</f>
        <v>0.22333333333333336</v>
      </c>
      <c r="AR84" s="85"/>
      <c r="AS84" s="85">
        <v>0.47</v>
      </c>
      <c r="AT84" s="71">
        <v>0.06</v>
      </c>
      <c r="AU84" s="540">
        <v>0.14000000000000001</v>
      </c>
      <c r="AV84" s="85"/>
      <c r="AW84" s="85"/>
      <c r="AX84" s="71"/>
      <c r="AY84" s="540"/>
      <c r="AZ84" s="85"/>
      <c r="BA84" s="85"/>
      <c r="BB84" s="926"/>
      <c r="BC84" s="926"/>
      <c r="BD84" s="926"/>
      <c r="BE84" s="926"/>
      <c r="BF84" s="926"/>
      <c r="BH84" s="44"/>
      <c r="BI84" s="705"/>
      <c r="BJ84" s="44"/>
      <c r="BP84" s="44"/>
      <c r="BQ84"/>
      <c r="BR84" s="705"/>
      <c r="BS84" s="705"/>
      <c r="BT84" s="705"/>
      <c r="BU84" s="705"/>
      <c r="BV84" s="705"/>
      <c r="BW84" s="705"/>
      <c r="BX84" s="705"/>
      <c r="BY84" s="705"/>
      <c r="BZ84" s="705"/>
      <c r="CA84" s="705"/>
      <c r="CB84" s="705"/>
      <c r="CC84" s="705"/>
      <c r="CD84" s="705"/>
      <c r="CE84"/>
      <c r="CN84" s="52"/>
      <c r="CO84" s="705"/>
      <c r="CP84" s="705"/>
      <c r="CQ84" s="52"/>
      <c r="CR84" s="52"/>
      <c r="CS84" s="44"/>
      <c r="CT84" s="44"/>
      <c r="CU84" s="44"/>
      <c r="CV84" s="44"/>
      <c r="CW84" s="44"/>
      <c r="CX84" s="44"/>
      <c r="CY84" s="44"/>
      <c r="CZ84" s="44"/>
      <c r="DA84" s="44"/>
      <c r="DB84" s="44"/>
      <c r="DC84" s="44"/>
      <c r="DD84" s="44"/>
      <c r="DE84" s="44"/>
      <c r="DF84" s="44"/>
      <c r="DG84" s="44"/>
      <c r="DH84" s="44"/>
      <c r="DI84" s="44"/>
      <c r="DJ84" s="44"/>
      <c r="DK84" s="44"/>
      <c r="DL84" s="44"/>
      <c r="DM84" s="44"/>
      <c r="DN84" s="44"/>
      <c r="DO84" s="44"/>
      <c r="DP84" s="44"/>
      <c r="DQ84" s="44"/>
      <c r="DR84" s="44"/>
      <c r="DS84" s="44"/>
      <c r="DT84" s="44"/>
      <c r="DU84" s="44"/>
      <c r="DV84" s="44"/>
      <c r="DW84" s="44"/>
      <c r="DX84" s="44"/>
      <c r="DY84" s="44"/>
      <c r="DZ84" s="44"/>
      <c r="EA84" s="44"/>
      <c r="EB84" s="44"/>
      <c r="EC84" s="44"/>
      <c r="ED84" s="44"/>
      <c r="EE84" s="44"/>
      <c r="EF84" s="44"/>
      <c r="EG84" s="44"/>
      <c r="EH84" s="44"/>
      <c r="EI84" s="44"/>
      <c r="EJ84" s="44"/>
      <c r="EK84" s="44"/>
      <c r="EL84" s="44"/>
      <c r="EM84" s="44"/>
      <c r="EN84" s="44"/>
      <c r="EO84" s="44"/>
      <c r="EP84" s="44"/>
      <c r="EQ84" s="44"/>
      <c r="ER84" s="44"/>
      <c r="ES84" s="44"/>
      <c r="ET84" s="44"/>
      <c r="EU84" s="44"/>
      <c r="EV84" s="44"/>
      <c r="EW84" s="44"/>
      <c r="EX84" s="44"/>
      <c r="EY84" s="44"/>
      <c r="EZ84" s="44"/>
      <c r="FA84" s="44"/>
      <c r="FB84" s="44"/>
      <c r="FC84" s="44"/>
      <c r="FD84" s="44"/>
      <c r="FE84" s="44"/>
      <c r="FF84" s="44"/>
      <c r="FG84" s="44"/>
      <c r="FH84" s="44"/>
      <c r="FI84" s="44"/>
      <c r="FJ84" s="44"/>
      <c r="FK84" s="44"/>
      <c r="FL84" s="44"/>
      <c r="FM84" s="44"/>
      <c r="FN84" s="44"/>
      <c r="FO84" s="44"/>
      <c r="FP84" s="44"/>
      <c r="FQ84" s="44"/>
      <c r="FR84" s="44"/>
      <c r="FS84" s="44"/>
      <c r="FT84" s="44"/>
      <c r="FU84" s="44"/>
      <c r="FV84" s="44"/>
      <c r="FW84" s="44"/>
      <c r="FX84" s="44"/>
      <c r="FY84" s="44"/>
    </row>
    <row r="85" spans="1:188" s="724" customFormat="1" ht="15.75">
      <c r="A85" s="65"/>
      <c r="B85" s="65"/>
      <c r="C85" s="65"/>
      <c r="D85" s="81"/>
      <c r="E85"/>
      <c r="F85" s="65"/>
      <c r="G85" s="65"/>
      <c r="H85" s="65"/>
      <c r="I85" s="663" t="s">
        <v>487</v>
      </c>
      <c r="J85" s="664">
        <v>4</v>
      </c>
      <c r="K85" s="65"/>
      <c r="L85" s="81"/>
      <c r="M85"/>
      <c r="T85" s="44"/>
      <c r="U85" s="44"/>
      <c r="V85" s="705"/>
      <c r="W85" s="705"/>
      <c r="X85" s="705"/>
      <c r="Y85" s="705"/>
      <c r="Z85" s="705"/>
      <c r="AA85" s="705"/>
      <c r="AB85" s="705"/>
      <c r="AC85" s="705"/>
      <c r="AD85" s="705"/>
      <c r="AE85" s="705"/>
      <c r="AF85" s="548" t="s">
        <v>1170</v>
      </c>
      <c r="AG85" s="545"/>
      <c r="AH85" s="546" t="e">
        <f>AG85/AG87</f>
        <v>#VALUE!</v>
      </c>
      <c r="AI85"/>
      <c r="AJ85" s="718"/>
      <c r="AK85" s="705"/>
      <c r="AL85" s="705"/>
      <c r="AM85" s="705"/>
      <c r="AN85" s="705"/>
      <c r="AO85" s="663" t="s">
        <v>508</v>
      </c>
      <c r="AP85" s="664">
        <v>2</v>
      </c>
      <c r="AQ85" s="74">
        <f>AVERAGE(AR85:AW85)</f>
        <v>0.38</v>
      </c>
      <c r="AR85" s="85">
        <v>0.51</v>
      </c>
      <c r="AS85" s="85">
        <v>0.25</v>
      </c>
      <c r="AT85" s="85"/>
      <c r="AU85" s="547"/>
      <c r="AV85" s="85"/>
      <c r="AW85" s="85"/>
      <c r="AX85" s="85"/>
      <c r="AY85" s="547"/>
      <c r="AZ85" s="85"/>
      <c r="BA85" s="85"/>
      <c r="BB85" s="935"/>
      <c r="BC85" s="935"/>
      <c r="BD85" s="935"/>
      <c r="BE85" s="935"/>
      <c r="BF85" s="935"/>
      <c r="BH85" s="44"/>
      <c r="BI85" s="705"/>
      <c r="BJ85" s="44"/>
      <c r="BP85" s="44"/>
      <c r="BQ85" s="44"/>
      <c r="BR85" s="705"/>
      <c r="BS85" s="705"/>
      <c r="BT85" s="705"/>
      <c r="BU85" s="705"/>
      <c r="BV85" s="705"/>
      <c r="BW85" s="705"/>
      <c r="BX85" s="705"/>
      <c r="BY85" s="705"/>
      <c r="BZ85" s="705"/>
      <c r="CA85" s="705"/>
      <c r="CB85" s="705"/>
      <c r="CC85" s="705"/>
      <c r="CD85" s="705"/>
      <c r="CE85" s="44"/>
      <c r="CH85" s="44"/>
      <c r="CI85" s="44"/>
      <c r="CJ85" s="44"/>
      <c r="CK85" s="52"/>
      <c r="CL85" s="52"/>
      <c r="CN85" s="52"/>
      <c r="CO85" s="705"/>
      <c r="CP85" s="705"/>
      <c r="CQ85" s="52"/>
      <c r="CR85" s="52"/>
      <c r="CS85" s="44"/>
      <c r="CT85" s="44"/>
      <c r="CU85" s="44"/>
      <c r="CV85" s="44"/>
      <c r="CW85" s="44"/>
      <c r="CX85" s="44"/>
      <c r="CY85" s="44"/>
      <c r="CZ85" s="44"/>
      <c r="DA85" s="44"/>
      <c r="DB85" s="44"/>
      <c r="DC85" s="44"/>
      <c r="DD85" s="44"/>
      <c r="DE85" s="44"/>
      <c r="DF85" s="44"/>
      <c r="DG85" s="44"/>
      <c r="DH85" s="44"/>
      <c r="DI85" s="44"/>
      <c r="DJ85" s="44"/>
      <c r="DK85" s="44"/>
      <c r="DL85" s="44"/>
      <c r="DM85" s="44"/>
      <c r="DN85" s="44"/>
      <c r="DO85" s="44"/>
      <c r="DP85" s="44"/>
      <c r="DQ85" s="44"/>
      <c r="DR85" s="44"/>
      <c r="DS85" s="44"/>
      <c r="DT85" s="44"/>
      <c r="DU85" s="44"/>
      <c r="DV85" s="44"/>
      <c r="DW85" s="44"/>
      <c r="DX85" s="44"/>
      <c r="DY85" s="44"/>
      <c r="DZ85" s="44"/>
      <c r="EA85" s="44"/>
      <c r="EB85" s="44"/>
      <c r="EC85" s="44"/>
      <c r="ED85" s="44"/>
      <c r="EE85" s="44"/>
      <c r="EF85" s="44"/>
      <c r="EG85" s="44"/>
      <c r="EH85" s="44"/>
      <c r="EI85" s="44"/>
      <c r="EJ85" s="44"/>
      <c r="EK85" s="44"/>
      <c r="EL85" s="44"/>
      <c r="EM85" s="44"/>
      <c r="EN85" s="44"/>
      <c r="EO85" s="44"/>
      <c r="EP85" s="44"/>
      <c r="EQ85" s="44"/>
      <c r="ER85" s="44"/>
      <c r="ES85" s="44"/>
      <c r="ET85" s="44"/>
      <c r="EU85" s="44"/>
      <c r="EV85" s="44"/>
      <c r="EW85" s="44"/>
      <c r="EX85" s="44"/>
      <c r="EY85" s="44"/>
      <c r="EZ85" s="44"/>
      <c r="FA85" s="44"/>
      <c r="FB85" s="44"/>
      <c r="FC85" s="44"/>
      <c r="FD85" s="44"/>
      <c r="FE85" s="44"/>
      <c r="FF85" s="44"/>
      <c r="FG85" s="44"/>
      <c r="FH85" s="44"/>
      <c r="FI85" s="44"/>
      <c r="FJ85" s="44"/>
      <c r="FK85" s="44"/>
      <c r="FL85" s="44"/>
      <c r="FM85" s="44"/>
      <c r="FN85" s="44"/>
      <c r="FO85" s="44"/>
      <c r="FP85" s="44"/>
      <c r="FQ85" s="44"/>
      <c r="FR85" s="44"/>
      <c r="FS85" s="44"/>
      <c r="FT85" s="44"/>
      <c r="FU85" s="44"/>
      <c r="FV85" s="44"/>
      <c r="FW85" s="44"/>
      <c r="FX85" s="44"/>
      <c r="FY85" s="44"/>
      <c r="FZ85" s="44"/>
      <c r="GA85" s="44"/>
      <c r="GB85" s="44"/>
      <c r="GC85" s="44"/>
      <c r="GD85" s="44"/>
    </row>
    <row r="86" spans="1:188" s="724" customFormat="1" ht="15.75">
      <c r="A86" s="65"/>
      <c r="B86" s="65"/>
      <c r="C86" s="65"/>
      <c r="D86" s="81"/>
      <c r="E86"/>
      <c r="F86" s="65"/>
      <c r="G86" s="65"/>
      <c r="H86" s="65"/>
      <c r="I86" s="663" t="s">
        <v>508</v>
      </c>
      <c r="J86" s="664">
        <v>2</v>
      </c>
      <c r="K86"/>
      <c r="L86" s="81"/>
      <c r="M86"/>
      <c r="N86" s="65"/>
      <c r="O86" s="65"/>
      <c r="P86" s="65"/>
      <c r="Q86" s="65"/>
      <c r="R86" s="44"/>
      <c r="S86" s="44"/>
      <c r="T86" s="44"/>
      <c r="U86" s="44"/>
      <c r="V86" s="705"/>
      <c r="W86" s="705"/>
      <c r="X86" s="705"/>
      <c r="Y86" s="705"/>
      <c r="Z86" s="705"/>
      <c r="AA86" s="705"/>
      <c r="AB86" s="705"/>
      <c r="AC86" s="705"/>
      <c r="AD86" s="705"/>
      <c r="AE86" s="705"/>
      <c r="AF86" s="548" t="s">
        <v>1171</v>
      </c>
      <c r="AG86" s="550"/>
      <c r="AH86" s="551" t="e">
        <f>AG86/AG87</f>
        <v>#VALUE!</v>
      </c>
      <c r="AI86" s="65"/>
      <c r="AJ86" s="718"/>
      <c r="AK86" s="705"/>
      <c r="AL86" s="705"/>
      <c r="AM86" s="705"/>
      <c r="AN86" s="705"/>
      <c r="AO86" s="663" t="s">
        <v>527</v>
      </c>
      <c r="AP86" s="664">
        <v>2</v>
      </c>
      <c r="AQ86" s="74">
        <f>AVERAGE(AR86:AW86)</f>
        <v>0.39500000000000002</v>
      </c>
      <c r="AR86" s="85">
        <v>0.33</v>
      </c>
      <c r="AS86" s="85">
        <v>0.46</v>
      </c>
      <c r="AT86" s="85"/>
      <c r="AU86" s="549"/>
      <c r="AV86" s="85"/>
      <c r="AW86" s="85"/>
      <c r="AX86" s="85"/>
      <c r="AY86" s="549"/>
      <c r="AZ86" s="85"/>
      <c r="BA86" s="85"/>
      <c r="BB86" s="935"/>
      <c r="BC86" s="935"/>
      <c r="BD86" s="935"/>
      <c r="BE86" s="935"/>
      <c r="BF86" s="935"/>
      <c r="BH86" s="44"/>
      <c r="BI86" s="705"/>
      <c r="BJ86" s="44"/>
      <c r="BP86" s="44"/>
      <c r="BQ86" s="44"/>
      <c r="BR86"/>
      <c r="BS86" s="705"/>
      <c r="BT86" s="705"/>
      <c r="BU86" s="705"/>
      <c r="BV86" s="705"/>
      <c r="BW86" s="705"/>
      <c r="BX86" s="705"/>
      <c r="BY86" s="705"/>
      <c r="BZ86" s="705"/>
      <c r="CA86" s="705"/>
      <c r="CB86" s="705"/>
      <c r="CC86" s="705"/>
      <c r="CD86" s="705"/>
      <c r="CE86" s="44"/>
      <c r="CH86" s="44"/>
      <c r="CI86" s="44"/>
      <c r="CJ86" s="44"/>
      <c r="CK86" s="52"/>
      <c r="CL86" s="52"/>
      <c r="CM86" s="52"/>
      <c r="CN86" s="52"/>
      <c r="CO86" s="705"/>
      <c r="CP86" s="705"/>
      <c r="CQ86" s="52"/>
      <c r="CR86" s="52"/>
      <c r="CS86" s="44"/>
      <c r="CT86" s="44"/>
      <c r="CU86" s="44"/>
      <c r="CV86" s="44"/>
      <c r="CW86" s="44"/>
      <c r="CX86" s="44"/>
      <c r="CY86" s="44"/>
      <c r="CZ86" s="44"/>
      <c r="DA86" s="44"/>
      <c r="DB86" s="44"/>
      <c r="DC86" s="44"/>
      <c r="DD86" s="44"/>
      <c r="DE86" s="44"/>
      <c r="DF86" s="44"/>
      <c r="DG86" s="44"/>
      <c r="DH86" s="44"/>
      <c r="DI86" s="44"/>
      <c r="DJ86" s="44"/>
      <c r="DK86" s="44"/>
      <c r="DL86" s="44"/>
      <c r="DM86" s="44"/>
      <c r="DN86" s="44"/>
      <c r="DO86" s="44"/>
      <c r="DP86" s="44"/>
      <c r="DQ86" s="44"/>
      <c r="DR86" s="44"/>
      <c r="DS86" s="44"/>
      <c r="DT86" s="44"/>
      <c r="DU86" s="44"/>
      <c r="DV86" s="44"/>
      <c r="DW86" s="44"/>
      <c r="DX86" s="44"/>
      <c r="DY86" s="44"/>
      <c r="DZ86" s="44"/>
      <c r="EA86" s="44"/>
      <c r="EB86" s="44"/>
      <c r="EC86" s="44"/>
      <c r="ED86" s="44"/>
      <c r="EE86" s="44"/>
      <c r="EF86" s="44"/>
      <c r="EG86" s="44"/>
      <c r="EH86" s="44"/>
      <c r="EI86" s="44"/>
      <c r="EJ86" s="44"/>
      <c r="EK86" s="44"/>
      <c r="EL86" s="44"/>
      <c r="EM86" s="44"/>
      <c r="EN86" s="44"/>
      <c r="EO86" s="44"/>
      <c r="EP86" s="44"/>
      <c r="EQ86" s="44"/>
      <c r="ER86" s="44"/>
      <c r="ES86" s="44"/>
      <c r="ET86" s="44"/>
      <c r="EU86" s="44"/>
      <c r="EV86" s="44"/>
      <c r="EW86" s="44"/>
      <c r="EX86" s="44"/>
      <c r="EY86" s="44"/>
      <c r="EZ86" s="44"/>
      <c r="FA86" s="44"/>
      <c r="FB86" s="44"/>
      <c r="FC86" s="44"/>
      <c r="FD86" s="44"/>
      <c r="FE86" s="44"/>
      <c r="FF86" s="44"/>
      <c r="FG86" s="44"/>
      <c r="FH86" s="44"/>
      <c r="FI86" s="44"/>
      <c r="FJ86" s="44"/>
      <c r="FK86" s="44"/>
      <c r="FL86" s="44"/>
      <c r="FM86" s="44"/>
      <c r="FN86" s="44"/>
      <c r="FO86" s="44"/>
      <c r="FP86" s="44"/>
      <c r="FQ86" s="44"/>
      <c r="FR86" s="44"/>
      <c r="FS86" s="44"/>
      <c r="FT86" s="44"/>
      <c r="FU86" s="44"/>
      <c r="FV86" s="44"/>
      <c r="FW86" s="44"/>
      <c r="FX86" s="44"/>
      <c r="FY86" s="44"/>
      <c r="FZ86" s="44"/>
      <c r="GA86" s="44"/>
      <c r="GB86" s="44"/>
      <c r="GC86" s="44"/>
      <c r="GD86" s="44"/>
    </row>
    <row r="87" spans="1:188" s="724" customFormat="1" ht="15" customHeight="1">
      <c r="A87" s="65"/>
      <c r="B87" s="65"/>
      <c r="C87" s="65"/>
      <c r="D87" s="81"/>
      <c r="E87"/>
      <c r="F87" s="65"/>
      <c r="G87" s="65"/>
      <c r="H87" s="65"/>
      <c r="I87" s="663" t="s">
        <v>527</v>
      </c>
      <c r="J87" s="664">
        <v>2</v>
      </c>
      <c r="K87"/>
      <c r="L87" s="81"/>
      <c r="M87"/>
      <c r="N87" s="65"/>
      <c r="O87" s="65"/>
      <c r="P87" s="65"/>
      <c r="Q87" s="65"/>
      <c r="R87" s="44"/>
      <c r="S87" s="44"/>
      <c r="T87" s="44"/>
      <c r="U87" s="44"/>
      <c r="V87" s="705"/>
      <c r="W87" s="705"/>
      <c r="X87" s="705"/>
      <c r="Y87" s="705"/>
      <c r="Z87" s="705"/>
      <c r="AA87" s="705"/>
      <c r="AB87" s="705"/>
      <c r="AC87" s="705"/>
      <c r="AD87" s="705"/>
      <c r="AE87" s="705"/>
      <c r="AF87" s="553" t="s">
        <v>1172</v>
      </c>
      <c r="AG87" s="553" t="e">
        <f>AG84+AG85+AF86</f>
        <v>#VALUE!</v>
      </c>
      <c r="AH87" s="553" t="e">
        <f>AH84+AH86+AH85</f>
        <v>#VALUE!</v>
      </c>
      <c r="AI87" s="65"/>
      <c r="AJ87"/>
      <c r="AK87" s="705"/>
      <c r="AL87" s="705"/>
      <c r="AM87" s="705"/>
      <c r="AN87" s="705"/>
      <c r="AO87" s="663" t="s">
        <v>484</v>
      </c>
      <c r="AP87" s="664">
        <v>2</v>
      </c>
      <c r="AQ87" s="74">
        <f>AVERAGE(AR87:AW87)</f>
        <v>0.1</v>
      </c>
      <c r="AR87" s="85">
        <v>0.14000000000000001</v>
      </c>
      <c r="AS87" s="85">
        <v>0.06</v>
      </c>
      <c r="AT87" s="85"/>
      <c r="AU87" s="552"/>
      <c r="AV87" s="85"/>
      <c r="AW87" s="85"/>
      <c r="AX87" s="85"/>
      <c r="AY87" s="552"/>
      <c r="AZ87" s="85"/>
      <c r="BA87" s="85"/>
      <c r="BB87" s="935"/>
      <c r="BC87" s="935"/>
      <c r="BD87" s="935"/>
      <c r="BE87" s="935"/>
      <c r="BF87" s="935"/>
      <c r="BH87" s="44"/>
      <c r="BI87" s="705"/>
      <c r="BJ87" s="44"/>
      <c r="BP87" s="44"/>
      <c r="BQ87" s="44"/>
      <c r="BR87"/>
      <c r="BS87" s="705"/>
      <c r="BT87" s="705"/>
      <c r="BU87" s="705"/>
      <c r="BV87" s="705"/>
      <c r="BW87" s="705"/>
      <c r="BX87" s="705"/>
      <c r="BY87" s="705"/>
      <c r="BZ87" s="705"/>
      <c r="CA87" s="705"/>
      <c r="CB87" s="705"/>
      <c r="CC87" s="705"/>
      <c r="CD87" s="705"/>
      <c r="CE87" s="44"/>
      <c r="CF87" s="44"/>
      <c r="CG87" s="44"/>
      <c r="CH87" s="44"/>
      <c r="CI87" s="44"/>
      <c r="CJ87" s="44"/>
      <c r="CK87" s="52"/>
      <c r="CL87" s="52"/>
      <c r="CM87" s="52"/>
      <c r="CN87" s="52"/>
      <c r="CO87" s="705"/>
      <c r="CP87" s="705"/>
      <c r="CQ87" s="52"/>
      <c r="CR87" s="52"/>
      <c r="CS87" s="44"/>
      <c r="CT87" s="44"/>
      <c r="CU87" s="44"/>
      <c r="CV87" s="44"/>
      <c r="CW87" s="44"/>
      <c r="CX87" s="44"/>
      <c r="CY87" s="44"/>
      <c r="CZ87" s="44"/>
      <c r="DA87" s="44"/>
      <c r="DB87" s="44"/>
      <c r="DC87" s="44"/>
      <c r="DD87" s="44"/>
      <c r="DE87" s="44"/>
      <c r="DF87" s="44"/>
      <c r="DG87" s="44"/>
      <c r="DH87" s="44"/>
      <c r="DI87" s="44"/>
      <c r="DJ87" s="44"/>
      <c r="DK87" s="44"/>
      <c r="DL87" s="44"/>
      <c r="DM87" s="44"/>
      <c r="DN87" s="44"/>
      <c r="DO87" s="44"/>
      <c r="DP87" s="44"/>
      <c r="DQ87" s="44"/>
      <c r="DR87" s="44"/>
      <c r="DS87" s="44"/>
      <c r="DT87" s="44"/>
      <c r="DU87" s="44"/>
      <c r="DV87" s="44"/>
      <c r="DW87" s="44"/>
      <c r="DX87" s="44"/>
      <c r="DY87" s="44"/>
      <c r="DZ87" s="44"/>
      <c r="EA87" s="44"/>
      <c r="EB87" s="44"/>
      <c r="EC87" s="44"/>
      <c r="ED87" s="44"/>
      <c r="EE87" s="44"/>
      <c r="EF87" s="44"/>
      <c r="EG87" s="44"/>
      <c r="EH87" s="44"/>
      <c r="EI87" s="44"/>
      <c r="EJ87" s="44"/>
      <c r="EK87" s="44"/>
      <c r="EL87" s="44"/>
      <c r="EM87" s="44"/>
      <c r="EN87" s="44"/>
      <c r="EO87" s="44"/>
      <c r="EP87" s="44"/>
      <c r="EQ87" s="44"/>
      <c r="ER87" s="44"/>
      <c r="ES87" s="44"/>
      <c r="ET87" s="44"/>
      <c r="EU87" s="44"/>
      <c r="EV87" s="44"/>
      <c r="EW87" s="44"/>
      <c r="EX87" s="44"/>
      <c r="EY87" s="44"/>
      <c r="EZ87" s="44"/>
      <c r="FA87" s="44"/>
      <c r="FB87" s="44"/>
      <c r="FC87" s="44"/>
      <c r="FD87" s="44"/>
      <c r="FE87" s="44"/>
      <c r="FF87" s="44"/>
      <c r="FG87" s="44"/>
      <c r="FH87" s="44"/>
      <c r="FI87" s="44"/>
      <c r="FJ87" s="44"/>
      <c r="FK87" s="44"/>
      <c r="FL87" s="44"/>
      <c r="FM87" s="44"/>
      <c r="FN87" s="44"/>
      <c r="FO87" s="44"/>
      <c r="FP87" s="44"/>
      <c r="FQ87" s="44"/>
      <c r="FR87" s="44"/>
      <c r="FS87" s="44"/>
      <c r="FT87" s="44"/>
      <c r="FU87" s="44"/>
      <c r="FV87" s="44"/>
      <c r="FW87" s="44"/>
      <c r="FX87" s="44"/>
      <c r="FY87" s="44"/>
      <c r="FZ87" s="44"/>
      <c r="GA87" s="44"/>
      <c r="GB87" s="44"/>
      <c r="GC87" s="44"/>
      <c r="GD87" s="44"/>
      <c r="GE87" s="44"/>
      <c r="GF87" s="44"/>
    </row>
    <row r="88" spans="1:188" s="724" customFormat="1" ht="15" customHeight="1">
      <c r="A88" s="65"/>
      <c r="B88" s="65"/>
      <c r="C88" s="65"/>
      <c r="D88" s="81"/>
      <c r="E88"/>
      <c r="F88" s="65"/>
      <c r="G88" s="65"/>
      <c r="H88" s="65"/>
      <c r="I88" s="663" t="s">
        <v>484</v>
      </c>
      <c r="J88" s="664">
        <v>2</v>
      </c>
      <c r="K88"/>
      <c r="L88" s="81"/>
      <c r="M88"/>
      <c r="N88" s="65"/>
      <c r="O88" s="65"/>
      <c r="P88" s="65"/>
      <c r="Q88" s="65"/>
      <c r="R88" s="44"/>
      <c r="S88" s="44"/>
      <c r="T88" s="44"/>
      <c r="U88" s="44"/>
      <c r="V88" s="705"/>
      <c r="W88" s="705"/>
      <c r="X88" s="705"/>
      <c r="Y88" s="705"/>
      <c r="Z88" s="705"/>
      <c r="AA88" s="705"/>
      <c r="AB88" s="705"/>
      <c r="AC88" s="705"/>
      <c r="AD88" s="705"/>
      <c r="AE88" s="705"/>
      <c r="AI88"/>
      <c r="AJ88" s="65"/>
      <c r="AK88" s="705"/>
      <c r="AL88" s="705"/>
      <c r="AM88" s="705"/>
      <c r="AN88" s="705"/>
      <c r="AO88" s="663" t="s">
        <v>483</v>
      </c>
      <c r="AP88" s="664">
        <v>1</v>
      </c>
      <c r="AQ88" s="74">
        <f>AVERAGE(AR88:BB88)</f>
        <v>0.42</v>
      </c>
      <c r="AR88" s="85">
        <v>0.42</v>
      </c>
      <c r="AS88" s="86"/>
      <c r="AT88" s="86"/>
      <c r="AU88" s="554"/>
      <c r="AV88" s="71"/>
      <c r="AW88" s="86"/>
      <c r="AX88" s="86"/>
      <c r="AY88" s="554"/>
      <c r="AZ88" s="71"/>
      <c r="BA88" s="86"/>
      <c r="BB88" s="936"/>
      <c r="BC88" s="936"/>
      <c r="BD88" s="936"/>
      <c r="BE88" s="936"/>
      <c r="BF88" s="936"/>
      <c r="BH88" s="44"/>
      <c r="BI88" s="705"/>
      <c r="BJ88" s="44"/>
      <c r="BP88" s="44"/>
      <c r="BQ88" s="44"/>
      <c r="BR88"/>
      <c r="BS88" s="705"/>
      <c r="BT88" s="705"/>
      <c r="BU88" s="705"/>
      <c r="BV88" s="705"/>
      <c r="BW88" s="705"/>
      <c r="BX88" s="705"/>
      <c r="BY88" s="705"/>
      <c r="BZ88" s="705"/>
      <c r="CA88" s="705"/>
      <c r="CB88" s="705"/>
      <c r="CC88" s="705"/>
      <c r="CD88" s="705"/>
      <c r="CE88" s="44"/>
      <c r="CF88" s="44"/>
      <c r="CG88" s="44"/>
      <c r="CH88" s="44"/>
      <c r="CI88" s="44"/>
      <c r="CJ88" s="44"/>
      <c r="CK88" s="52"/>
      <c r="CL88" s="52"/>
      <c r="CM88" s="52"/>
      <c r="CN88" s="52"/>
      <c r="CO88" s="705"/>
      <c r="CP88" s="705"/>
      <c r="CQ88" s="52"/>
      <c r="CR88" s="52"/>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row>
    <row r="89" spans="1:188" s="724" customFormat="1" ht="15" customHeight="1">
      <c r="A89" s="65"/>
      <c r="B89" s="65"/>
      <c r="C89" s="65"/>
      <c r="D89" s="81"/>
      <c r="E89"/>
      <c r="F89" s="65"/>
      <c r="G89" s="65"/>
      <c r="H89" s="65"/>
      <c r="I89" s="663" t="s">
        <v>483</v>
      </c>
      <c r="J89" s="664">
        <v>1</v>
      </c>
      <c r="K89"/>
      <c r="L89"/>
      <c r="M89"/>
      <c r="N89" s="65"/>
      <c r="O89" s="65"/>
      <c r="P89" s="65"/>
      <c r="Q89" s="65"/>
      <c r="R89" s="44"/>
      <c r="S89" s="44"/>
      <c r="T89" s="44"/>
      <c r="U89" s="44"/>
      <c r="V89"/>
      <c r="W89"/>
      <c r="X89"/>
      <c r="Y89"/>
      <c r="Z89"/>
      <c r="AA89" s="705"/>
      <c r="AB89" s="705"/>
      <c r="AC89" s="705"/>
      <c r="AD89" s="705"/>
      <c r="AE89" s="705"/>
      <c r="AI89"/>
      <c r="AJ89" s="65"/>
      <c r="AK89" s="705"/>
      <c r="AL89" s="705"/>
      <c r="AM89" s="705"/>
      <c r="AN89" s="705"/>
      <c r="AO89" s="663" t="s">
        <v>1743</v>
      </c>
      <c r="AP89" s="664">
        <v>1</v>
      </c>
      <c r="AQ89" s="74">
        <f>AVERAGE(AR89:AW89)</f>
        <v>0.21</v>
      </c>
      <c r="AR89" s="85">
        <v>0.21</v>
      </c>
      <c r="AS89" s="85"/>
      <c r="AT89" s="85"/>
      <c r="AU89" s="556"/>
      <c r="AV89" s="85"/>
      <c r="AW89" s="85"/>
      <c r="AX89" s="85"/>
      <c r="AY89" s="556"/>
      <c r="AZ89" s="85"/>
      <c r="BA89" s="85"/>
      <c r="BB89" s="935"/>
      <c r="BC89" s="935"/>
      <c r="BD89" s="935"/>
      <c r="BE89" s="935"/>
      <c r="BF89" s="935"/>
      <c r="BH89" s="44"/>
      <c r="BI89" s="705"/>
      <c r="BJ89" s="44"/>
      <c r="BK89" s="44"/>
      <c r="BL89" s="44"/>
      <c r="BM89" s="44"/>
      <c r="BN89" s="44"/>
      <c r="BO89" s="44"/>
      <c r="BP89" s="44"/>
      <c r="BQ89" s="44"/>
      <c r="BR89" s="44"/>
      <c r="BS89" s="705"/>
      <c r="BT89" s="705"/>
      <c r="BU89"/>
      <c r="BV89"/>
      <c r="BW89"/>
      <c r="BX89"/>
      <c r="BY89"/>
      <c r="BZ89"/>
      <c r="CA89"/>
      <c r="CB89" s="705"/>
      <c r="CC89" s="705"/>
      <c r="CD89" s="705"/>
      <c r="CE89" s="44"/>
      <c r="CF89" s="44"/>
      <c r="CG89" s="44"/>
      <c r="CH89" s="44"/>
      <c r="CI89" s="44"/>
      <c r="CJ89" s="44"/>
      <c r="CK89" s="52"/>
      <c r="CL89" s="52"/>
      <c r="CM89" s="52"/>
      <c r="CN89" s="52"/>
      <c r="CO89" s="705"/>
      <c r="CP89" s="705"/>
      <c r="CQ89" s="52"/>
      <c r="CR89" s="52"/>
      <c r="CS89" s="44"/>
      <c r="CT89" s="44"/>
      <c r="CU89" s="44"/>
      <c r="CV89" s="44"/>
      <c r="CW89" s="44"/>
      <c r="CX89" s="44"/>
      <c r="CY89" s="44"/>
      <c r="CZ89" s="44"/>
      <c r="DA89" s="44"/>
      <c r="DB89" s="44"/>
      <c r="DC89" s="44"/>
      <c r="DD89" s="44"/>
      <c r="DE89" s="44"/>
      <c r="DF89" s="44"/>
      <c r="DG89" s="44"/>
      <c r="DH89" s="44"/>
      <c r="DI89" s="44"/>
      <c r="DJ89" s="44"/>
      <c r="DK89" s="44"/>
      <c r="DL89" s="44"/>
      <c r="DM89" s="44"/>
      <c r="DN89" s="44"/>
      <c r="DO89" s="44"/>
      <c r="DP89" s="44"/>
      <c r="DQ89" s="44"/>
      <c r="DR89" s="44"/>
      <c r="DS89" s="44"/>
      <c r="DT89" s="44"/>
      <c r="DU89" s="44"/>
      <c r="DV89" s="44"/>
      <c r="DW89" s="44"/>
      <c r="DX89" s="44"/>
      <c r="DY89" s="44"/>
      <c r="DZ89" s="44"/>
      <c r="EA89" s="44"/>
      <c r="EB89" s="44"/>
      <c r="EC89" s="44"/>
      <c r="ED89" s="44"/>
      <c r="EE89" s="44"/>
      <c r="EF89" s="44"/>
      <c r="EG89" s="44"/>
      <c r="EH89" s="44"/>
      <c r="EI89" s="44"/>
      <c r="EJ89" s="44"/>
      <c r="EK89" s="44"/>
      <c r="EL89" s="44"/>
      <c r="EM89" s="44"/>
      <c r="EN89" s="44"/>
      <c r="EO89" s="44"/>
      <c r="EP89" s="44"/>
      <c r="EQ89" s="44"/>
      <c r="ER89" s="44"/>
      <c r="ES89" s="44"/>
      <c r="ET89" s="44"/>
      <c r="EU89" s="44"/>
      <c r="EV89" s="44"/>
      <c r="EW89" s="44"/>
      <c r="EX89" s="44"/>
      <c r="EY89" s="44"/>
      <c r="EZ89" s="44"/>
      <c r="FA89" s="44"/>
      <c r="FB89" s="44"/>
      <c r="FC89" s="44"/>
      <c r="FD89" s="44"/>
      <c r="FE89" s="44"/>
      <c r="FF89" s="44"/>
      <c r="FG89" s="44"/>
      <c r="FH89" s="44"/>
      <c r="FI89" s="44"/>
      <c r="FJ89" s="44"/>
      <c r="FK89" s="44"/>
      <c r="FL89" s="44"/>
      <c r="FM89" s="44"/>
      <c r="FN89" s="44"/>
      <c r="FO89" s="44"/>
      <c r="FP89" s="44"/>
      <c r="FQ89" s="44"/>
      <c r="FR89" s="44"/>
      <c r="FS89" s="44"/>
      <c r="FT89" s="44"/>
      <c r="FU89" s="44"/>
      <c r="FV89" s="44"/>
      <c r="FW89" s="44"/>
      <c r="FX89" s="44"/>
      <c r="FY89" s="44"/>
      <c r="FZ89" s="44"/>
      <c r="GA89" s="44"/>
      <c r="GB89" s="44"/>
      <c r="GC89" s="44"/>
      <c r="GD89" s="44"/>
      <c r="GE89" s="44"/>
      <c r="GF89" s="44"/>
    </row>
    <row r="90" spans="1:188" s="724" customFormat="1" ht="15" customHeight="1">
      <c r="A90" s="65"/>
      <c r="B90" s="65"/>
      <c r="C90" s="65"/>
      <c r="D90" s="65"/>
      <c r="E90" s="65"/>
      <c r="F90" s="65"/>
      <c r="G90" s="65"/>
      <c r="H90" s="65"/>
      <c r="I90" s="663" t="s">
        <v>1743</v>
      </c>
      <c r="J90" s="664">
        <v>1</v>
      </c>
      <c r="K90"/>
      <c r="L90"/>
      <c r="M90" s="65"/>
      <c r="N90" s="65"/>
      <c r="O90" s="65"/>
      <c r="P90" s="65"/>
      <c r="Q90" s="65"/>
      <c r="R90" s="44"/>
      <c r="S90" s="44"/>
      <c r="T90" s="44"/>
      <c r="U90" s="44"/>
      <c r="V90"/>
      <c r="W90"/>
      <c r="X90"/>
      <c r="Y90"/>
      <c r="Z90"/>
      <c r="AA90"/>
      <c r="AB90"/>
      <c r="AC90"/>
      <c r="AD90" s="705"/>
      <c r="AE90" s="705"/>
      <c r="AI90"/>
      <c r="AJ90"/>
      <c r="AK90" s="705"/>
      <c r="AL90" s="705"/>
      <c r="AM90" s="705"/>
      <c r="AN90" s="705"/>
      <c r="AO90" s="663" t="s">
        <v>482</v>
      </c>
      <c r="AP90" s="664">
        <v>1</v>
      </c>
      <c r="AQ90" s="74">
        <f>AVERAGE(AR90:AW90)</f>
        <v>0.5</v>
      </c>
      <c r="AR90" s="85">
        <v>0.5</v>
      </c>
      <c r="AS90" s="85"/>
      <c r="AT90" s="85"/>
      <c r="AU90" s="556"/>
      <c r="AV90" s="85"/>
      <c r="AW90" s="85"/>
      <c r="AX90" s="85"/>
      <c r="AY90" s="556"/>
      <c r="AZ90" s="85"/>
      <c r="BA90" s="85"/>
      <c r="BB90" s="935"/>
      <c r="BC90" s="935"/>
      <c r="BD90" s="935"/>
      <c r="BE90" s="935"/>
      <c r="BF90" s="935"/>
      <c r="BH90" s="44"/>
      <c r="BI90" s="705"/>
      <c r="BJ90" s="44"/>
      <c r="BK90" s="44"/>
      <c r="BL90" s="44"/>
      <c r="BM90" s="44"/>
      <c r="BN90" s="44"/>
      <c r="BO90" s="44"/>
      <c r="BP90" s="44"/>
      <c r="BQ90" s="44"/>
      <c r="BR90" s="44"/>
      <c r="BS90" s="705"/>
      <c r="BT90"/>
      <c r="BU90"/>
      <c r="BV90"/>
      <c r="BW90"/>
      <c r="BX90"/>
      <c r="BY90"/>
      <c r="BZ90"/>
      <c r="CA90"/>
      <c r="CB90"/>
      <c r="CC90" s="705"/>
      <c r="CD90" s="705"/>
      <c r="CE90" s="44"/>
      <c r="CF90" s="44"/>
      <c r="CG90" s="44"/>
      <c r="CH90" s="44"/>
      <c r="CI90" s="44"/>
      <c r="CJ90" s="44"/>
      <c r="CK90" s="52"/>
      <c r="CL90" s="52"/>
      <c r="CM90" s="52"/>
      <c r="CN90" s="52"/>
      <c r="CO90" s="705"/>
      <c r="CP90" s="705"/>
      <c r="CQ90" s="52"/>
      <c r="CR90" s="52"/>
      <c r="CS90" s="44"/>
      <c r="CT90" s="44"/>
      <c r="CU90" s="44"/>
      <c r="CV90" s="44"/>
      <c r="CW90" s="44"/>
      <c r="CX90" s="44"/>
      <c r="CY90" s="44"/>
      <c r="CZ90" s="44"/>
      <c r="DA90" s="44"/>
      <c r="DB90" s="44"/>
      <c r="DC90" s="44"/>
      <c r="DD90" s="44"/>
      <c r="DE90" s="44"/>
      <c r="DF90" s="44"/>
      <c r="DG90" s="44"/>
      <c r="DH90" s="44"/>
      <c r="DI90" s="44"/>
      <c r="DJ90" s="44"/>
      <c r="DK90" s="44"/>
      <c r="DL90" s="44"/>
      <c r="DM90" s="44"/>
      <c r="DN90" s="44"/>
      <c r="DO90" s="44"/>
      <c r="DP90" s="44"/>
      <c r="DQ90" s="44"/>
      <c r="DR90" s="44"/>
      <c r="DS90" s="44"/>
      <c r="DT90" s="44"/>
      <c r="DU90" s="44"/>
      <c r="DV90" s="44"/>
      <c r="DW90" s="44"/>
      <c r="DX90" s="44"/>
      <c r="DY90" s="44"/>
      <c r="DZ90" s="44"/>
      <c r="EA90" s="44"/>
      <c r="EB90" s="44"/>
      <c r="EC90" s="44"/>
      <c r="ED90" s="44"/>
      <c r="EE90" s="44"/>
      <c r="EF90" s="44"/>
      <c r="EG90" s="44"/>
      <c r="EH90" s="44"/>
      <c r="EI90" s="44"/>
      <c r="EJ90" s="44"/>
      <c r="EK90" s="44"/>
      <c r="EL90" s="44"/>
      <c r="EM90" s="44"/>
      <c r="EN90" s="44"/>
      <c r="EO90" s="44"/>
      <c r="EP90" s="44"/>
      <c r="EQ90" s="44"/>
      <c r="ER90" s="44"/>
      <c r="ES90" s="44"/>
      <c r="ET90" s="44"/>
      <c r="EU90" s="44"/>
      <c r="EV90" s="44"/>
      <c r="EW90" s="44"/>
      <c r="EX90" s="44"/>
      <c r="EY90" s="44"/>
      <c r="EZ90" s="44"/>
      <c r="FA90" s="44"/>
      <c r="FB90" s="44"/>
      <c r="FC90" s="44"/>
      <c r="FD90" s="44"/>
      <c r="FE90" s="44"/>
      <c r="FF90" s="44"/>
      <c r="FG90" s="44"/>
      <c r="FH90" s="44"/>
      <c r="FI90" s="44"/>
      <c r="FJ90" s="44"/>
      <c r="FK90" s="44"/>
      <c r="FL90" s="44"/>
      <c r="FM90" s="44"/>
      <c r="FN90" s="44"/>
      <c r="FO90" s="44"/>
      <c r="FP90" s="44"/>
      <c r="FQ90" s="44"/>
      <c r="FR90" s="44"/>
      <c r="FS90" s="44"/>
      <c r="FT90" s="44"/>
      <c r="FU90" s="44"/>
      <c r="FV90" s="44"/>
      <c r="FW90" s="44"/>
      <c r="FX90" s="44"/>
      <c r="FY90" s="44"/>
      <c r="FZ90" s="44"/>
      <c r="GA90" s="44"/>
      <c r="GB90" s="44"/>
      <c r="GC90" s="44"/>
      <c r="GD90" s="44"/>
      <c r="GE90" s="44"/>
      <c r="GF90" s="44"/>
    </row>
    <row r="91" spans="1:188" s="724" customFormat="1" ht="15" customHeight="1">
      <c r="A91" s="65"/>
      <c r="B91" s="65"/>
      <c r="C91" s="65"/>
      <c r="D91" s="65"/>
      <c r="E91" s="65"/>
      <c r="F91" s="65"/>
      <c r="G91" s="65"/>
      <c r="H91" s="65"/>
      <c r="I91" s="663" t="s">
        <v>482</v>
      </c>
      <c r="J91" s="664">
        <v>1</v>
      </c>
      <c r="K91"/>
      <c r="L91"/>
      <c r="M91" s="65"/>
      <c r="N91" s="65"/>
      <c r="O91" s="65"/>
      <c r="P91" s="65"/>
      <c r="Q91" s="65"/>
      <c r="R91" s="44"/>
      <c r="S91" s="44"/>
      <c r="T91" s="44"/>
      <c r="U91" s="44"/>
      <c r="V91"/>
      <c r="W91"/>
      <c r="X91"/>
      <c r="Y91"/>
      <c r="Z91"/>
      <c r="AA91"/>
      <c r="AB91"/>
      <c r="AC91"/>
      <c r="AD91"/>
      <c r="AE91" s="705"/>
      <c r="AI91" s="44"/>
      <c r="AJ91"/>
      <c r="AK91"/>
      <c r="AL91"/>
      <c r="AM91"/>
      <c r="AN91"/>
      <c r="AO91" s="663" t="s">
        <v>662</v>
      </c>
      <c r="AP91" s="664">
        <v>1</v>
      </c>
      <c r="AQ91" s="74">
        <f>AVERAGE(AR91:AW91)</f>
        <v>0.31</v>
      </c>
      <c r="AR91" s="85">
        <v>0.31</v>
      </c>
      <c r="AS91" s="85"/>
      <c r="AT91" s="85"/>
      <c r="AU91" s="556"/>
      <c r="AV91" s="85"/>
      <c r="AW91" s="85"/>
      <c r="AX91" s="85"/>
      <c r="AY91" s="556"/>
      <c r="AZ91" s="85"/>
      <c r="BA91" s="85"/>
      <c r="BB91" s="935"/>
      <c r="BC91" s="935"/>
      <c r="BD91" s="935"/>
      <c r="BE91" s="935"/>
      <c r="BF91" s="935"/>
      <c r="BH91" s="44"/>
      <c r="BI91" s="705"/>
      <c r="BJ91" s="44"/>
      <c r="BK91" s="44"/>
      <c r="BL91" s="44"/>
      <c r="BM91" s="44"/>
      <c r="BN91" s="44"/>
      <c r="BO91" s="44"/>
      <c r="BP91" s="44"/>
      <c r="BQ91" s="44"/>
      <c r="BR91" s="44"/>
      <c r="BS91" s="705"/>
      <c r="BT91"/>
      <c r="BU91"/>
      <c r="BV91"/>
      <c r="BW91"/>
      <c r="BX91"/>
      <c r="BY91"/>
      <c r="BZ91"/>
      <c r="CA91"/>
      <c r="CB91"/>
      <c r="CC91" s="705"/>
      <c r="CD91" s="705"/>
      <c r="CE91" s="44"/>
      <c r="CF91" s="44"/>
      <c r="CG91" s="44"/>
      <c r="CH91" s="44"/>
      <c r="CI91" s="44"/>
      <c r="CJ91" s="44"/>
      <c r="CK91" s="52"/>
      <c r="CL91" s="52"/>
      <c r="CM91" s="52"/>
      <c r="CN91" s="52"/>
      <c r="CO91" s="705"/>
      <c r="CP91" s="705"/>
      <c r="CQ91" s="52"/>
      <c r="CR91" s="52"/>
      <c r="CS91" s="44"/>
      <c r="CT91" s="44"/>
      <c r="CU91" s="44"/>
      <c r="CV91" s="44"/>
      <c r="CW91" s="44"/>
      <c r="CX91" s="44"/>
      <c r="CY91" s="44"/>
      <c r="CZ91" s="44"/>
      <c r="DA91" s="44"/>
      <c r="DB91" s="44"/>
      <c r="DC91" s="44"/>
      <c r="DD91" s="44"/>
      <c r="DE91" s="44"/>
      <c r="DF91" s="44"/>
      <c r="DG91" s="44"/>
      <c r="DH91" s="44"/>
      <c r="DI91" s="44"/>
      <c r="DJ91" s="44"/>
      <c r="DK91" s="44"/>
      <c r="DL91" s="44"/>
      <c r="DM91" s="44"/>
      <c r="DN91" s="44"/>
      <c r="DO91" s="44"/>
      <c r="DP91" s="44"/>
      <c r="DQ91" s="44"/>
      <c r="DR91" s="44"/>
      <c r="DS91" s="44"/>
      <c r="DT91" s="44"/>
      <c r="DU91" s="44"/>
      <c r="DV91" s="44"/>
      <c r="DW91" s="44"/>
      <c r="DX91" s="44"/>
      <c r="DY91" s="44"/>
      <c r="DZ91" s="44"/>
      <c r="EA91" s="44"/>
      <c r="EB91" s="44"/>
      <c r="EC91" s="44"/>
      <c r="ED91" s="44"/>
      <c r="EE91" s="44"/>
      <c r="EF91" s="44"/>
      <c r="EG91" s="44"/>
      <c r="EH91" s="44"/>
      <c r="EI91" s="44"/>
      <c r="EJ91" s="44"/>
      <c r="EK91" s="44"/>
      <c r="EL91" s="44"/>
      <c r="EM91" s="44"/>
      <c r="EN91" s="44"/>
      <c r="EO91" s="44"/>
      <c r="EP91" s="44"/>
      <c r="EQ91" s="44"/>
      <c r="ER91" s="44"/>
      <c r="ES91" s="44"/>
      <c r="ET91" s="44"/>
      <c r="EU91" s="44"/>
      <c r="EV91" s="44"/>
      <c r="EW91" s="44"/>
      <c r="EX91" s="44"/>
      <c r="EY91" s="44"/>
      <c r="EZ91" s="44"/>
      <c r="FA91" s="44"/>
      <c r="FB91" s="44"/>
      <c r="FC91" s="44"/>
      <c r="FD91" s="44"/>
      <c r="FE91" s="44"/>
      <c r="FF91" s="44"/>
      <c r="FG91" s="44"/>
      <c r="FH91" s="44"/>
      <c r="FI91" s="44"/>
      <c r="FJ91" s="44"/>
      <c r="FK91" s="44"/>
      <c r="FL91" s="44"/>
      <c r="FM91" s="44"/>
      <c r="FN91" s="44"/>
      <c r="FO91" s="44"/>
      <c r="FP91" s="44"/>
      <c r="FQ91" s="44"/>
      <c r="FR91" s="44"/>
      <c r="FS91" s="44"/>
      <c r="FT91" s="44"/>
      <c r="FU91" s="44"/>
      <c r="FV91" s="44"/>
      <c r="FW91" s="44"/>
      <c r="FX91" s="44"/>
      <c r="FY91" s="44"/>
      <c r="FZ91" s="44"/>
      <c r="GA91" s="44"/>
      <c r="GB91" s="44"/>
      <c r="GC91" s="44"/>
      <c r="GD91" s="44"/>
      <c r="GE91" s="44"/>
      <c r="GF91" s="44"/>
    </row>
    <row r="92" spans="1:188" s="724" customFormat="1" ht="15" customHeight="1" thickBot="1">
      <c r="A92" s="65"/>
      <c r="B92" s="65"/>
      <c r="C92" s="65"/>
      <c r="D92" s="65"/>
      <c r="E92" s="65"/>
      <c r="F92" s="65"/>
      <c r="G92" s="65"/>
      <c r="H92" s="65"/>
      <c r="I92" s="663" t="s">
        <v>662</v>
      </c>
      <c r="J92" s="664">
        <v>1</v>
      </c>
      <c r="K92"/>
      <c r="L92"/>
      <c r="M92" s="65"/>
      <c r="N92" s="65"/>
      <c r="O92" s="65"/>
      <c r="P92" s="65"/>
      <c r="Q92" s="65"/>
      <c r="R92" s="44"/>
      <c r="S92" s="44"/>
      <c r="T92" s="44"/>
      <c r="U92" s="44"/>
      <c r="V92" s="44"/>
      <c r="W92" s="44"/>
      <c r="X92" s="44"/>
      <c r="Y92" s="44"/>
      <c r="Z92" s="44"/>
      <c r="AA92"/>
      <c r="AB92"/>
      <c r="AC92"/>
      <c r="AD92"/>
      <c r="AE92" s="705"/>
      <c r="AI92" s="44"/>
      <c r="AJ92"/>
      <c r="AK92" s="73"/>
      <c r="AL92"/>
      <c r="AM92"/>
      <c r="AN92"/>
      <c r="AO92" s="557" t="s">
        <v>444</v>
      </c>
      <c r="AP92" s="87">
        <f>SUM(AP83:AP91)</f>
        <v>31</v>
      </c>
      <c r="AV92" s="44"/>
      <c r="AW92" s="44"/>
      <c r="AX92" s="52"/>
      <c r="AY92" s="52"/>
      <c r="AZ92" s="52"/>
      <c r="BA92" s="52"/>
      <c r="BB92" s="937"/>
      <c r="BC92" s="883"/>
      <c r="BD92"/>
      <c r="BE92" s="44"/>
      <c r="BF92"/>
      <c r="BH92" s="44"/>
      <c r="BI92" s="705"/>
      <c r="BJ92" s="44"/>
      <c r="BK92" s="44"/>
      <c r="BL92" s="44"/>
      <c r="BM92" s="44"/>
      <c r="BN92" s="44"/>
      <c r="BO92" s="44"/>
      <c r="BP92" s="44"/>
      <c r="BQ92" s="44"/>
      <c r="BR92" s="44"/>
      <c r="BS92" s="705"/>
      <c r="BT92"/>
      <c r="BU92" s="44"/>
      <c r="BV92" s="44"/>
      <c r="BW92" s="44"/>
      <c r="BX92" s="44"/>
      <c r="BY92" s="44"/>
      <c r="BZ92" s="44"/>
      <c r="CA92" s="44"/>
      <c r="CB92"/>
      <c r="CC92" s="705"/>
      <c r="CD92" s="705"/>
      <c r="CE92" s="44"/>
      <c r="CF92" s="44"/>
      <c r="CG92" s="44"/>
      <c r="CH92" s="44"/>
      <c r="CI92" s="44"/>
      <c r="CJ92" s="44"/>
      <c r="CK92" s="52"/>
      <c r="CL92" s="52"/>
      <c r="CM92" s="52"/>
      <c r="CN92" s="52"/>
      <c r="CO92" s="705"/>
      <c r="CP92" s="705"/>
      <c r="CQ92" s="52"/>
      <c r="CR92" s="52"/>
      <c r="CS92" s="44"/>
      <c r="CT92" s="44"/>
      <c r="CU92" s="44"/>
      <c r="CV92" s="44"/>
      <c r="CW92" s="44"/>
      <c r="CX92" s="44"/>
      <c r="CZ92" s="44"/>
      <c r="DA92" s="44"/>
      <c r="DB92" s="44"/>
      <c r="DC92" s="44"/>
      <c r="DD92" s="44"/>
      <c r="DE92" s="44"/>
      <c r="DF92" s="44"/>
      <c r="DG92" s="44"/>
      <c r="DH92" s="44"/>
      <c r="DI92" s="44"/>
      <c r="DJ92" s="44"/>
      <c r="DK92" s="44"/>
      <c r="DL92" s="44"/>
      <c r="DM92" s="44"/>
      <c r="DN92" s="44"/>
      <c r="DO92" s="44"/>
      <c r="DP92" s="44"/>
      <c r="DQ92" s="44"/>
      <c r="DR92" s="44"/>
      <c r="DS92" s="44"/>
      <c r="DT92" s="44"/>
      <c r="DU92" s="44"/>
      <c r="DV92" s="44"/>
      <c r="DW92" s="44"/>
      <c r="DX92" s="44"/>
      <c r="DY92" s="44"/>
      <c r="DZ92" s="44"/>
      <c r="EA92" s="44"/>
      <c r="EB92" s="44"/>
      <c r="EC92" s="44"/>
      <c r="ED92" s="44"/>
      <c r="EE92" s="44"/>
      <c r="EF92" s="44"/>
      <c r="EG92" s="44"/>
      <c r="EH92" s="44"/>
      <c r="EI92" s="44"/>
      <c r="EJ92" s="44"/>
      <c r="EK92" s="44"/>
      <c r="EL92" s="44"/>
      <c r="EM92" s="44"/>
      <c r="EN92" s="44"/>
      <c r="EO92" s="44"/>
      <c r="EP92" s="44"/>
      <c r="EQ92" s="44"/>
      <c r="ER92" s="44"/>
      <c r="ES92" s="44"/>
      <c r="ET92" s="44"/>
      <c r="EU92" s="44"/>
      <c r="EV92" s="44"/>
      <c r="EW92" s="44"/>
      <c r="EX92" s="44"/>
      <c r="EY92" s="44"/>
      <c r="EZ92" s="44"/>
      <c r="FA92" s="44"/>
      <c r="FB92" s="44"/>
      <c r="FC92" s="44"/>
      <c r="FD92" s="44"/>
      <c r="FE92" s="44"/>
      <c r="FF92" s="44"/>
      <c r="FG92" s="44"/>
      <c r="FH92" s="44"/>
      <c r="FI92" s="44"/>
      <c r="FJ92" s="44"/>
      <c r="FK92" s="44"/>
      <c r="FL92" s="44"/>
      <c r="FM92" s="44"/>
      <c r="FN92" s="44"/>
      <c r="FO92" s="44"/>
      <c r="FP92" s="44"/>
      <c r="FQ92" s="44"/>
      <c r="FR92" s="44"/>
      <c r="FS92" s="44"/>
      <c r="FT92" s="44"/>
      <c r="FU92" s="44"/>
      <c r="FV92" s="44"/>
      <c r="FW92" s="44"/>
      <c r="FX92" s="44"/>
      <c r="FY92" s="44"/>
      <c r="FZ92" s="44"/>
      <c r="GA92" s="44"/>
      <c r="GB92" s="44"/>
      <c r="GC92" s="44"/>
      <c r="GD92" s="44"/>
      <c r="GE92" s="44"/>
      <c r="GF92" s="44"/>
    </row>
    <row r="93" spans="1:188" s="724" customFormat="1" ht="15" customHeight="1" thickBot="1">
      <c r="A93" s="65"/>
      <c r="B93" s="65"/>
      <c r="C93" s="65"/>
      <c r="D93" s="65"/>
      <c r="E93" s="65"/>
      <c r="F93" s="65"/>
      <c r="G93" s="65"/>
      <c r="H93" s="65"/>
      <c r="I93" s="557" t="s">
        <v>444</v>
      </c>
      <c r="J93" s="87">
        <f>SUM(J84:J92)</f>
        <v>31</v>
      </c>
      <c r="K93"/>
      <c r="L93"/>
      <c r="M93" s="65"/>
      <c r="N93" s="65"/>
      <c r="O93" s="65"/>
      <c r="P93" s="65"/>
      <c r="Q93" s="65"/>
      <c r="R93" s="65"/>
      <c r="S93" s="44"/>
      <c r="T93" s="44"/>
      <c r="U93" s="44"/>
      <c r="V93" s="44"/>
      <c r="W93" s="44"/>
      <c r="X93" s="44"/>
      <c r="Y93" s="44"/>
      <c r="Z93" s="44"/>
      <c r="AA93" s="44"/>
      <c r="AB93" s="44"/>
      <c r="AC93" s="44"/>
      <c r="AD93"/>
      <c r="AE93" s="705"/>
      <c r="AF93"/>
      <c r="AG93" s="44"/>
      <c r="AH93" s="44"/>
      <c r="AI93" s="44"/>
      <c r="AJ93" s="73"/>
      <c r="AK93" s="193"/>
      <c r="AL93"/>
      <c r="AM93"/>
      <c r="AN93"/>
      <c r="AO93"/>
      <c r="AP93"/>
      <c r="AQ93"/>
      <c r="AR93"/>
      <c r="AS93"/>
      <c r="AT93"/>
      <c r="AU93"/>
      <c r="AV93" s="44"/>
      <c r="AW93" s="44"/>
      <c r="AX93" s="52"/>
      <c r="AY93" s="52"/>
      <c r="AZ93" s="52"/>
      <c r="BA93" s="52"/>
      <c r="BB93" s="937"/>
      <c r="BC93" s="883"/>
      <c r="BD93"/>
      <c r="BE93" s="44"/>
      <c r="BF93"/>
      <c r="BH93" s="44"/>
      <c r="BI93" s="705"/>
      <c r="BJ93" s="44"/>
      <c r="BK93" s="44"/>
      <c r="BL93" s="44"/>
      <c r="BM93" s="44"/>
      <c r="BN93" s="44"/>
      <c r="BO93" s="44"/>
      <c r="BP93" s="44"/>
      <c r="BQ93" s="44"/>
      <c r="BR93" s="44"/>
      <c r="BS93" s="705"/>
      <c r="BT93" s="44"/>
      <c r="BU93" s="44"/>
      <c r="BV93" s="44"/>
      <c r="BW93" s="44"/>
      <c r="BX93" s="44"/>
      <c r="BY93" s="44"/>
      <c r="BZ93" s="44"/>
      <c r="CA93" s="44"/>
      <c r="CB93" s="44"/>
      <c r="CC93" s="705"/>
      <c r="CD93" s="705"/>
      <c r="CE93" s="44"/>
      <c r="CF93" s="44"/>
      <c r="CG93" s="44"/>
      <c r="CH93" s="44"/>
      <c r="CI93" s="44"/>
      <c r="CJ93" s="44"/>
      <c r="CK93" s="52"/>
      <c r="CL93" s="52"/>
      <c r="CM93" s="52"/>
      <c r="CN93" s="52"/>
      <c r="CO93" s="705"/>
      <c r="CP93" s="705"/>
      <c r="CQ93" s="52"/>
      <c r="CR93" s="52"/>
      <c r="CS93" s="44"/>
      <c r="CT93" s="44"/>
      <c r="CU93" s="44"/>
      <c r="CV93" s="44"/>
      <c r="CW93" s="44"/>
      <c r="CX93" s="44"/>
      <c r="CZ93" s="44"/>
      <c r="DA93" s="44"/>
      <c r="DB93" s="44"/>
      <c r="DC93" s="44"/>
      <c r="DD93" s="44"/>
      <c r="DE93" s="44"/>
      <c r="DF93" s="44"/>
      <c r="DG93" s="44"/>
      <c r="DH93" s="44"/>
      <c r="DI93" s="44"/>
      <c r="DJ93" s="44"/>
      <c r="DK93" s="44"/>
      <c r="DL93" s="44"/>
      <c r="DM93" s="44"/>
      <c r="DN93" s="44"/>
      <c r="DO93" s="44"/>
      <c r="DP93" s="44"/>
      <c r="DQ93" s="44"/>
      <c r="DR93" s="44"/>
      <c r="DS93" s="44"/>
      <c r="DT93" s="44"/>
      <c r="DU93" s="44"/>
      <c r="DV93" s="44"/>
      <c r="DW93" s="44"/>
      <c r="DX93" s="44"/>
      <c r="DY93" s="44"/>
      <c r="DZ93" s="44"/>
      <c r="EA93" s="44"/>
      <c r="EB93" s="44"/>
      <c r="EC93" s="44"/>
      <c r="ED93" s="44"/>
      <c r="EE93" s="44"/>
      <c r="EF93" s="44"/>
      <c r="EG93" s="44"/>
      <c r="EH93" s="44"/>
      <c r="EI93" s="44"/>
      <c r="EJ93" s="44"/>
      <c r="EK93" s="44"/>
      <c r="EL93" s="44"/>
      <c r="EM93" s="44"/>
      <c r="EN93" s="44"/>
      <c r="EO93" s="44"/>
      <c r="EP93" s="44"/>
      <c r="EQ93" s="44"/>
      <c r="ER93" s="44"/>
      <c r="ES93" s="44"/>
      <c r="ET93" s="44"/>
      <c r="EU93" s="44"/>
      <c r="EV93" s="44"/>
      <c r="EW93" s="44"/>
      <c r="EX93" s="44"/>
      <c r="EY93" s="44"/>
      <c r="EZ93" s="44"/>
      <c r="FA93" s="44"/>
      <c r="FB93" s="44"/>
      <c r="FC93" s="44"/>
      <c r="FD93" s="44"/>
      <c r="FE93" s="44"/>
      <c r="FF93" s="44"/>
      <c r="FG93" s="44"/>
      <c r="FH93" s="44"/>
      <c r="FI93" s="44"/>
      <c r="FJ93" s="44"/>
      <c r="FK93" s="44"/>
      <c r="FL93" s="44"/>
      <c r="FM93" s="44"/>
      <c r="FN93" s="44"/>
      <c r="FO93" s="44"/>
      <c r="FP93" s="44"/>
      <c r="FQ93" s="44"/>
      <c r="FR93" s="44"/>
      <c r="FS93" s="44"/>
      <c r="FT93" s="44"/>
      <c r="FU93" s="44"/>
      <c r="FV93" s="44"/>
      <c r="FW93" s="44"/>
      <c r="FX93" s="44"/>
      <c r="FY93" s="44"/>
      <c r="FZ93" s="44"/>
      <c r="GA93" s="44"/>
      <c r="GB93" s="44"/>
      <c r="GC93" s="44"/>
      <c r="GD93" s="44"/>
      <c r="GE93" s="44"/>
      <c r="GF93" s="44"/>
    </row>
    <row r="94" spans="1:188" s="724" customFormat="1" ht="15" customHeight="1" thickBot="1">
      <c r="A94" s="65"/>
      <c r="B94" s="65"/>
      <c r="C94" s="65"/>
      <c r="D94" s="65"/>
      <c r="E94" s="65"/>
      <c r="F94" s="65"/>
      <c r="G94" s="65"/>
      <c r="H94" s="65"/>
      <c r="I94"/>
      <c r="J94"/>
      <c r="K94"/>
      <c r="L94"/>
      <c r="M94" s="65"/>
      <c r="N94" s="65"/>
      <c r="O94" s="65"/>
      <c r="P94" s="65"/>
      <c r="Q94" s="65"/>
      <c r="R94" s="65"/>
      <c r="S94" s="44"/>
      <c r="T94" s="44"/>
      <c r="U94" s="44"/>
      <c r="V94" s="44"/>
      <c r="W94" s="44"/>
      <c r="X94" s="44"/>
      <c r="Y94" s="44"/>
      <c r="Z94" s="44"/>
      <c r="AA94" s="44"/>
      <c r="AB94" s="44"/>
      <c r="AC94" s="44"/>
      <c r="AD94" s="44"/>
      <c r="AE94" s="705"/>
      <c r="AF94"/>
      <c r="AG94" s="44"/>
      <c r="AH94" s="44"/>
      <c r="AI94" s="44"/>
      <c r="AJ94" s="355"/>
      <c r="AK94" s="193"/>
      <c r="AL94" s="44"/>
      <c r="AM94" s="44"/>
      <c r="AN94" s="44"/>
      <c r="AO94" s="667" t="s">
        <v>453</v>
      </c>
      <c r="AP94" s="668"/>
      <c r="AQ94" s="83" t="s">
        <v>464</v>
      </c>
      <c r="AR94"/>
      <c r="AS94"/>
      <c r="AT94"/>
      <c r="AU94"/>
      <c r="AV94" s="44"/>
      <c r="AW94" s="44"/>
      <c r="AX94" s="52"/>
      <c r="AY94" s="52"/>
      <c r="AZ94" s="52"/>
      <c r="BA94" s="52"/>
      <c r="BB94" s="937"/>
      <c r="BC94" s="883"/>
      <c r="BD94"/>
      <c r="BE94" s="44"/>
      <c r="BF94"/>
      <c r="BH94" s="44"/>
      <c r="BI94" s="705"/>
      <c r="BJ94" s="44"/>
      <c r="BK94" s="44"/>
      <c r="BL94" s="44"/>
      <c r="BM94" s="44"/>
      <c r="BN94" s="44"/>
      <c r="BO94" s="44"/>
      <c r="BP94" s="44"/>
      <c r="BQ94" s="44"/>
      <c r="BR94" s="44"/>
      <c r="BS94" s="705"/>
      <c r="BT94" s="44"/>
      <c r="BU94" s="44"/>
      <c r="BV94" s="44"/>
      <c r="BW94" s="44"/>
      <c r="BX94" s="44"/>
      <c r="BY94" s="44"/>
      <c r="BZ94" s="44"/>
      <c r="CA94" s="44"/>
      <c r="CB94" s="44"/>
      <c r="CC94" s="705"/>
      <c r="CD94" s="705"/>
      <c r="CE94" s="44"/>
      <c r="CF94" s="44"/>
      <c r="CG94" s="44"/>
      <c r="CH94" s="44"/>
      <c r="CI94" s="44"/>
      <c r="CJ94" s="44"/>
      <c r="CK94" s="52"/>
      <c r="CL94" s="52"/>
      <c r="CM94" s="52"/>
      <c r="CN94" s="52"/>
      <c r="CO94" s="705"/>
      <c r="CP94" s="705"/>
      <c r="CQ94" s="52"/>
      <c r="CR94" s="52"/>
      <c r="CS94" s="44"/>
      <c r="CT94" s="44"/>
      <c r="CU94" s="44"/>
      <c r="CV94" s="44"/>
      <c r="CW94" s="44"/>
      <c r="CX94" s="44"/>
      <c r="CZ94" s="44"/>
      <c r="DA94" s="44"/>
      <c r="DB94" s="44"/>
      <c r="DC94" s="44"/>
      <c r="DD94" s="44"/>
      <c r="DE94" s="44"/>
      <c r="DF94" s="44"/>
      <c r="DG94" s="44"/>
      <c r="DH94" s="44"/>
      <c r="DI94" s="44"/>
      <c r="DJ94" s="44"/>
      <c r="DK94" s="44"/>
      <c r="DL94" s="44"/>
      <c r="DM94" s="44"/>
      <c r="DN94" s="44"/>
      <c r="DO94" s="44"/>
      <c r="DP94" s="44"/>
      <c r="DQ94" s="44"/>
      <c r="DR94" s="44"/>
      <c r="DS94" s="44"/>
      <c r="DT94" s="44"/>
      <c r="DU94" s="44"/>
      <c r="DV94" s="44"/>
      <c r="DW94" s="44"/>
      <c r="DX94" s="44"/>
      <c r="DY94" s="44"/>
      <c r="DZ94" s="44"/>
      <c r="EA94" s="44"/>
      <c r="EB94" s="44"/>
      <c r="EC94" s="44"/>
      <c r="ED94" s="44"/>
      <c r="EE94" s="44"/>
      <c r="EF94" s="44"/>
      <c r="EG94" s="44"/>
      <c r="EH94" s="44"/>
      <c r="EI94" s="44"/>
      <c r="EJ94" s="44"/>
      <c r="EK94" s="44"/>
      <c r="EL94" s="44"/>
      <c r="EM94" s="44"/>
      <c r="EN94" s="44"/>
      <c r="EO94" s="44"/>
      <c r="EP94" s="44"/>
      <c r="EQ94" s="44"/>
      <c r="ER94" s="44"/>
      <c r="ES94" s="44"/>
      <c r="ET94" s="44"/>
      <c r="EU94" s="44"/>
      <c r="EV94" s="44"/>
      <c r="EW94" s="44"/>
      <c r="EX94" s="44"/>
      <c r="EY94" s="44"/>
      <c r="EZ94" s="44"/>
      <c r="FA94" s="44"/>
      <c r="FB94" s="44"/>
      <c r="FC94" s="44"/>
      <c r="FD94" s="44"/>
      <c r="FE94" s="44"/>
      <c r="FF94" s="44"/>
      <c r="FG94" s="44"/>
      <c r="FH94" s="44"/>
      <c r="FI94" s="44"/>
      <c r="FJ94" s="44"/>
      <c r="FK94" s="44"/>
      <c r="FL94" s="44"/>
      <c r="FM94" s="44"/>
      <c r="FN94" s="44"/>
      <c r="FO94" s="44"/>
      <c r="FP94" s="44"/>
      <c r="FQ94" s="44"/>
      <c r="FR94" s="44"/>
      <c r="FS94" s="44"/>
      <c r="FT94" s="44"/>
      <c r="FU94" s="44"/>
      <c r="FV94" s="44"/>
      <c r="FW94" s="44"/>
      <c r="FX94" s="44"/>
      <c r="FY94" s="44"/>
      <c r="FZ94" s="44"/>
      <c r="GA94" s="44"/>
      <c r="GB94" s="44"/>
      <c r="GC94" s="44"/>
      <c r="GD94" s="44"/>
      <c r="GE94" s="44"/>
      <c r="GF94" s="44"/>
    </row>
    <row r="95" spans="1:188" s="724" customFormat="1" ht="15" customHeight="1" thickBot="1">
      <c r="A95" s="65"/>
      <c r="B95" s="65"/>
      <c r="C95" s="65"/>
      <c r="D95" s="65"/>
      <c r="E95" s="65"/>
      <c r="F95" s="65"/>
      <c r="G95" s="65"/>
      <c r="H95" s="65"/>
      <c r="I95" s="665" t="s">
        <v>453</v>
      </c>
      <c r="J95" s="666"/>
      <c r="K95"/>
      <c r="L95"/>
      <c r="M95" s="65"/>
      <c r="N95" s="65"/>
      <c r="O95" s="65"/>
      <c r="P95" s="65"/>
      <c r="Q95" s="65"/>
      <c r="R95" s="65"/>
      <c r="S95" s="44"/>
      <c r="T95" s="44"/>
      <c r="U95" s="44"/>
      <c r="V95" s="44"/>
      <c r="W95" s="44"/>
      <c r="X95" s="44"/>
      <c r="Y95" s="44"/>
      <c r="Z95" s="44"/>
      <c r="AA95" s="44"/>
      <c r="AB95" s="44"/>
      <c r="AC95" s="44"/>
      <c r="AD95" s="44"/>
      <c r="AE95"/>
      <c r="AF95" s="44"/>
      <c r="AG95" s="44"/>
      <c r="AH95" s="44"/>
      <c r="AI95" s="44"/>
      <c r="AJ95" s="355"/>
      <c r="AK95" s="193"/>
      <c r="AL95" s="44"/>
      <c r="AM95" s="44"/>
      <c r="AN95" s="44"/>
      <c r="AO95" s="948" t="s">
        <v>1071</v>
      </c>
      <c r="AP95" s="949">
        <v>5</v>
      </c>
      <c r="AQ95" s="70">
        <f t="shared" ref="AQ95:AQ97" si="13">AVERAGE(AR95:AT95)</f>
        <v>0.3213333333333333</v>
      </c>
      <c r="AR95" s="85">
        <v>0.42</v>
      </c>
      <c r="AS95" s="85">
        <v>4.3999999999999997E-2</v>
      </c>
      <c r="AT95" s="85">
        <v>0.5</v>
      </c>
      <c r="AU95" s="85">
        <v>0.05</v>
      </c>
      <c r="AV95" s="85">
        <v>0.27</v>
      </c>
      <c r="AW95" s="85"/>
      <c r="AX95" s="85"/>
      <c r="AY95" s="85"/>
      <c r="AZ95" s="85"/>
      <c r="BA95" s="85"/>
      <c r="BB95" s="935"/>
      <c r="BC95" s="81"/>
      <c r="BD95" s="44"/>
      <c r="BE95" s="44"/>
      <c r="BF95" s="44"/>
      <c r="BH95" s="44"/>
      <c r="BI95" s="705"/>
      <c r="BJ95" s="44"/>
      <c r="BK95" s="44"/>
      <c r="BL95" s="44"/>
      <c r="BM95" s="44"/>
      <c r="BN95" s="44"/>
      <c r="BO95" s="44"/>
      <c r="BP95" s="44"/>
      <c r="BQ95" s="44"/>
      <c r="BR95" s="44"/>
      <c r="BS95" s="705"/>
      <c r="BT95" s="44"/>
      <c r="BU95" s="44"/>
      <c r="BV95" s="44"/>
      <c r="BW95" s="44"/>
      <c r="BX95" s="44"/>
      <c r="BY95" s="44"/>
      <c r="BZ95" s="44"/>
      <c r="CA95" s="44"/>
      <c r="CB95" s="44"/>
      <c r="CC95" s="705"/>
      <c r="CD95" s="705"/>
      <c r="CE95" s="44"/>
      <c r="CF95" s="44"/>
      <c r="CG95" s="44"/>
      <c r="CH95" s="44"/>
      <c r="CI95" s="44"/>
      <c r="CJ95" s="44"/>
      <c r="CK95" s="52"/>
      <c r="CL95" s="52"/>
      <c r="CM95" s="52"/>
      <c r="CN95" s="52"/>
      <c r="CO95" s="705"/>
      <c r="CP95" s="705"/>
      <c r="CQ95" s="52"/>
      <c r="CR95" s="52"/>
      <c r="CS95" s="44"/>
      <c r="CT95" s="44"/>
      <c r="CU95" s="44"/>
      <c r="CV95" s="44"/>
      <c r="CW95" s="44"/>
      <c r="CX95" s="44"/>
      <c r="CZ95" s="44"/>
      <c r="DA95" s="44"/>
      <c r="DB95" s="44"/>
      <c r="DC95" s="44"/>
      <c r="DD95" s="44"/>
      <c r="DE95" s="44"/>
      <c r="DF95" s="44"/>
      <c r="DG95" s="44"/>
      <c r="DH95" s="44"/>
      <c r="DI95" s="44"/>
      <c r="DJ95" s="44"/>
      <c r="DK95" s="44"/>
      <c r="DL95" s="44"/>
      <c r="DM95" s="44"/>
      <c r="DN95" s="44"/>
      <c r="DO95" s="44"/>
      <c r="DP95" s="44"/>
      <c r="DQ95" s="44"/>
      <c r="DR95" s="44"/>
      <c r="DS95" s="44"/>
      <c r="DT95" s="44"/>
      <c r="DU95" s="44"/>
      <c r="DV95" s="44"/>
      <c r="DW95" s="44"/>
      <c r="DX95" s="44"/>
      <c r="DY95" s="44"/>
      <c r="DZ95" s="44"/>
      <c r="EA95" s="44"/>
      <c r="EB95" s="44"/>
      <c r="EC95" s="44"/>
      <c r="ED95" s="44"/>
      <c r="EE95" s="44"/>
      <c r="EF95" s="44"/>
      <c r="EG95" s="44"/>
      <c r="EH95" s="44"/>
      <c r="EI95" s="44"/>
      <c r="EJ95" s="44"/>
      <c r="EK95" s="44"/>
      <c r="EL95" s="44"/>
      <c r="EM95" s="44"/>
      <c r="EN95" s="44"/>
      <c r="EO95" s="44"/>
      <c r="EP95" s="44"/>
      <c r="EQ95" s="44"/>
      <c r="ER95" s="44"/>
      <c r="ES95" s="44"/>
      <c r="ET95" s="44"/>
      <c r="EU95" s="44"/>
      <c r="EV95" s="44"/>
      <c r="EW95" s="44"/>
      <c r="EX95" s="44"/>
      <c r="EY95" s="44"/>
      <c r="EZ95" s="44"/>
      <c r="FA95" s="44"/>
      <c r="FB95" s="44"/>
      <c r="FC95" s="44"/>
      <c r="FD95" s="44"/>
      <c r="FE95" s="44"/>
      <c r="FF95" s="44"/>
      <c r="FG95" s="44"/>
      <c r="FH95" s="44"/>
      <c r="FI95" s="44"/>
      <c r="FJ95" s="44"/>
      <c r="FK95" s="44"/>
      <c r="FL95" s="44"/>
      <c r="FM95" s="44"/>
      <c r="FN95" s="44"/>
      <c r="FO95" s="44"/>
      <c r="FP95" s="44"/>
      <c r="FQ95" s="44"/>
      <c r="FR95" s="44"/>
      <c r="FS95" s="44"/>
      <c r="FT95" s="44"/>
      <c r="FU95" s="44"/>
      <c r="FV95" s="44"/>
      <c r="FW95" s="44"/>
      <c r="FX95" s="44"/>
      <c r="FY95" s="44"/>
      <c r="FZ95" s="44"/>
      <c r="GA95" s="44"/>
      <c r="GB95" s="44"/>
      <c r="GC95" s="44"/>
      <c r="GD95" s="44"/>
      <c r="GE95" s="44"/>
      <c r="GF95" s="44"/>
    </row>
    <row r="96" spans="1:188" s="724" customFormat="1" ht="15" customHeight="1">
      <c r="A96" s="65"/>
      <c r="B96" s="65"/>
      <c r="C96" s="65"/>
      <c r="D96" s="65"/>
      <c r="E96" s="65"/>
      <c r="F96" s="65"/>
      <c r="G96" s="65"/>
      <c r="H96"/>
      <c r="I96" s="948" t="s">
        <v>1071</v>
      </c>
      <c r="J96" s="949">
        <v>5</v>
      </c>
      <c r="K96"/>
      <c r="L96"/>
      <c r="M96" s="65"/>
      <c r="N96" s="65"/>
      <c r="O96" s="65"/>
      <c r="P96" s="65"/>
      <c r="Q96" s="65"/>
      <c r="R96" s="65"/>
      <c r="S96" s="44"/>
      <c r="T96" s="44"/>
      <c r="U96" s="44"/>
      <c r="V96" s="44"/>
      <c r="W96" s="44"/>
      <c r="X96" s="44"/>
      <c r="Y96" s="44"/>
      <c r="Z96" s="44"/>
      <c r="AA96" s="44"/>
      <c r="AB96" s="44"/>
      <c r="AC96" s="44"/>
      <c r="AD96" s="44"/>
      <c r="AE96"/>
      <c r="AF96" s="44"/>
      <c r="AG96" s="44"/>
      <c r="AH96" s="44"/>
      <c r="AI96" s="44"/>
      <c r="AJ96" s="355"/>
      <c r="AK96" s="193"/>
      <c r="AL96" s="44"/>
      <c r="AM96" s="44"/>
      <c r="AN96" s="44"/>
      <c r="AO96" s="663" t="s">
        <v>493</v>
      </c>
      <c r="AP96" s="664">
        <v>1</v>
      </c>
      <c r="AQ96" s="74">
        <f t="shared" si="13"/>
        <v>0.42199999999999999</v>
      </c>
      <c r="AR96" s="85">
        <v>0.42199999999999999</v>
      </c>
      <c r="AS96" s="85"/>
      <c r="AT96" s="85"/>
      <c r="AU96" s="85"/>
      <c r="AV96" s="85"/>
      <c r="AW96" s="85"/>
      <c r="AX96" s="85"/>
      <c r="AY96" s="85"/>
      <c r="AZ96" s="85"/>
      <c r="BA96" s="85"/>
      <c r="BB96" s="935"/>
      <c r="BC96" s="81"/>
      <c r="BD96" s="44"/>
      <c r="BE96" s="44"/>
      <c r="BF96" s="44"/>
      <c r="BH96" s="44"/>
      <c r="BI96"/>
      <c r="BJ96" s="44"/>
      <c r="BK96" s="44"/>
      <c r="BL96" s="44"/>
      <c r="BM96" s="44"/>
      <c r="BN96" s="44"/>
      <c r="BO96" s="44"/>
      <c r="BP96" s="44"/>
      <c r="BQ96" s="44"/>
      <c r="BR96" s="44"/>
      <c r="BS96" s="705"/>
      <c r="BT96" s="44"/>
      <c r="BU96" s="44"/>
      <c r="BV96" s="44"/>
      <c r="BW96" s="44"/>
      <c r="BX96" s="44"/>
      <c r="BY96" s="44"/>
      <c r="BZ96" s="44"/>
      <c r="CA96" s="44"/>
      <c r="CB96" s="44"/>
      <c r="CC96" s="705"/>
      <c r="CD96" s="705"/>
      <c r="CE96" s="44"/>
      <c r="CF96" s="44"/>
      <c r="CG96" s="44"/>
      <c r="CH96" s="44"/>
      <c r="CI96" s="44"/>
      <c r="CJ96" s="44"/>
      <c r="CK96" s="52"/>
      <c r="CL96" s="52"/>
      <c r="CM96" s="52"/>
      <c r="CN96" s="52"/>
      <c r="CO96" s="705"/>
      <c r="CP96" s="705"/>
      <c r="CQ96" s="52"/>
      <c r="CR96" s="52"/>
      <c r="CS96" s="44"/>
      <c r="CT96" s="44"/>
      <c r="CU96" s="44"/>
      <c r="CV96" s="44"/>
      <c r="CW96" s="44"/>
      <c r="CX96" s="44"/>
      <c r="CZ96" s="44"/>
      <c r="DA96" s="44"/>
      <c r="DB96" s="44"/>
      <c r="DC96" s="44"/>
      <c r="DD96" s="44"/>
      <c r="DE96" s="44"/>
      <c r="DF96" s="44"/>
      <c r="DG96" s="44"/>
      <c r="DH96" s="44"/>
      <c r="DI96" s="44"/>
      <c r="DJ96" s="44"/>
      <c r="DK96" s="44"/>
      <c r="DL96" s="44"/>
      <c r="DM96" s="44"/>
      <c r="DN96" s="44"/>
      <c r="DO96" s="44"/>
      <c r="DP96" s="44"/>
      <c r="DQ96" s="44"/>
      <c r="DR96" s="44"/>
      <c r="DS96" s="44"/>
      <c r="DT96" s="44"/>
      <c r="DU96" s="44"/>
      <c r="DV96" s="44"/>
      <c r="DW96" s="44"/>
      <c r="DX96" s="44"/>
      <c r="DY96" s="44"/>
      <c r="DZ96" s="44"/>
      <c r="EA96" s="44"/>
      <c r="EB96" s="44"/>
      <c r="EC96" s="44"/>
      <c r="ED96" s="44"/>
      <c r="EE96" s="44"/>
      <c r="EF96" s="44"/>
      <c r="EG96" s="44"/>
      <c r="EH96" s="44"/>
      <c r="EI96" s="44"/>
      <c r="EJ96" s="44"/>
      <c r="EK96" s="44"/>
      <c r="EL96" s="44"/>
      <c r="EM96" s="44"/>
      <c r="EN96" s="44"/>
      <c r="EO96" s="44"/>
      <c r="EP96" s="44"/>
      <c r="EQ96" s="44"/>
      <c r="ER96" s="44"/>
      <c r="ES96" s="44"/>
      <c r="ET96" s="44"/>
      <c r="EU96" s="44"/>
      <c r="EV96" s="44"/>
      <c r="EW96" s="44"/>
      <c r="EX96" s="44"/>
      <c r="EY96" s="44"/>
      <c r="EZ96" s="44"/>
      <c r="FA96" s="44"/>
      <c r="FB96" s="44"/>
      <c r="FC96" s="44"/>
      <c r="FD96" s="44"/>
      <c r="FE96" s="44"/>
      <c r="FF96" s="44"/>
      <c r="FG96" s="44"/>
      <c r="FH96" s="44"/>
      <c r="FI96" s="44"/>
      <c r="FJ96" s="44"/>
      <c r="FK96" s="44"/>
      <c r="FL96" s="44"/>
      <c r="FM96" s="44"/>
      <c r="FN96" s="44"/>
      <c r="FO96" s="44"/>
      <c r="FP96" s="44"/>
      <c r="FQ96" s="44"/>
      <c r="FR96" s="44"/>
      <c r="FS96" s="44"/>
      <c r="FT96" s="44"/>
      <c r="FU96" s="44"/>
      <c r="FV96" s="44"/>
      <c r="FW96" s="44"/>
      <c r="FX96" s="44"/>
      <c r="FY96" s="44"/>
      <c r="FZ96" s="44"/>
      <c r="GA96" s="44"/>
      <c r="GB96" s="44"/>
      <c r="GC96" s="44"/>
      <c r="GD96" s="44"/>
      <c r="GE96" s="44"/>
      <c r="GF96" s="44"/>
    </row>
    <row r="97" spans="1:196" s="724" customFormat="1" ht="15" customHeight="1">
      <c r="A97" s="65"/>
      <c r="B97" s="65"/>
      <c r="C97" s="65"/>
      <c r="D97" s="65"/>
      <c r="E97" s="65"/>
      <c r="F97" s="65"/>
      <c r="G97" s="65"/>
      <c r="H97" s="65"/>
      <c r="I97" s="663" t="s">
        <v>493</v>
      </c>
      <c r="J97" s="664">
        <v>1</v>
      </c>
      <c r="K97"/>
      <c r="L97"/>
      <c r="M97" s="65"/>
      <c r="N97" s="65"/>
      <c r="O97" s="65"/>
      <c r="P97" s="65"/>
      <c r="Q97" s="65"/>
      <c r="R97" s="65"/>
      <c r="S97" s="44"/>
      <c r="T97" s="44"/>
      <c r="U97" s="44"/>
      <c r="V97" s="44"/>
      <c r="W97" s="44"/>
      <c r="X97" s="44"/>
      <c r="Y97" s="44"/>
      <c r="Z97" s="44"/>
      <c r="AA97" s="44"/>
      <c r="AB97" s="44"/>
      <c r="AC97" s="44"/>
      <c r="AD97" s="44"/>
      <c r="AE97"/>
      <c r="AF97" s="44"/>
      <c r="AG97" s="44"/>
      <c r="AH97" s="44"/>
      <c r="AI97" s="44"/>
      <c r="AJ97" s="355"/>
      <c r="AK97" s="193"/>
      <c r="AL97" s="44"/>
      <c r="AM97" s="44"/>
      <c r="AN97" s="44"/>
      <c r="AO97" s="663" t="s">
        <v>489</v>
      </c>
      <c r="AP97" s="664">
        <v>1</v>
      </c>
      <c r="AQ97" s="74">
        <f t="shared" si="13"/>
        <v>0.28999999999999998</v>
      </c>
      <c r="AR97" s="71">
        <v>0.28999999999999998</v>
      </c>
      <c r="AS97" s="71"/>
      <c r="AT97" s="71"/>
      <c r="AU97" s="71"/>
      <c r="AV97" s="71"/>
      <c r="AW97" s="71"/>
      <c r="AX97" s="71"/>
      <c r="AY97" s="71"/>
      <c r="AZ97" s="71"/>
      <c r="BA97" s="71"/>
      <c r="BB97" s="926"/>
      <c r="BC97" s="81"/>
      <c r="BD97" s="44"/>
      <c r="BE97" s="44"/>
      <c r="BF97" s="44"/>
      <c r="BH97" s="44"/>
      <c r="BI97"/>
      <c r="BJ97" s="44"/>
      <c r="BK97" s="44"/>
      <c r="BL97" s="44"/>
      <c r="BM97" s="44"/>
      <c r="BN97" s="44"/>
      <c r="BO97" s="44"/>
      <c r="BP97" s="44"/>
      <c r="BQ97" s="44"/>
      <c r="BR97" s="44"/>
      <c r="BS97" s="705"/>
      <c r="BT97" s="44"/>
      <c r="BU97" s="44"/>
      <c r="BV97" s="44"/>
      <c r="BW97" s="44"/>
      <c r="BX97" s="44"/>
      <c r="BY97" s="44"/>
      <c r="BZ97" s="44"/>
      <c r="CA97" s="44"/>
      <c r="CB97" s="44"/>
      <c r="CC97" s="705"/>
      <c r="CD97" s="705"/>
      <c r="CE97" s="44"/>
      <c r="CF97" s="44"/>
      <c r="CG97" s="44"/>
      <c r="CH97" s="44"/>
      <c r="CI97" s="44"/>
      <c r="CJ97" s="44"/>
      <c r="CK97" s="52"/>
      <c r="CL97" s="52"/>
      <c r="CM97" s="52"/>
      <c r="CN97" s="52"/>
      <c r="CO97" s="705"/>
      <c r="CP97" s="705"/>
      <c r="CQ97" s="52"/>
      <c r="CR97" s="52"/>
      <c r="CS97" s="44"/>
      <c r="CT97" s="44"/>
      <c r="CU97" s="44"/>
      <c r="CV97" s="44"/>
      <c r="CW97" s="44"/>
      <c r="CX97" s="44"/>
      <c r="CZ97" s="44"/>
      <c r="DA97" s="44"/>
      <c r="DB97" s="44"/>
      <c r="DC97" s="44"/>
      <c r="DD97" s="44"/>
      <c r="DE97" s="44"/>
      <c r="DF97" s="44"/>
      <c r="DG97" s="44"/>
      <c r="DH97" s="44"/>
      <c r="DI97" s="44"/>
      <c r="DJ97" s="44"/>
      <c r="DK97" s="44"/>
      <c r="DL97" s="44"/>
      <c r="DM97" s="44"/>
      <c r="DN97" s="44"/>
      <c r="DO97" s="44"/>
      <c r="DP97" s="44"/>
      <c r="DQ97" s="44"/>
      <c r="DR97" s="44"/>
      <c r="DS97" s="44"/>
      <c r="DT97" s="44"/>
      <c r="DU97" s="44"/>
      <c r="DV97" s="44"/>
      <c r="DW97" s="44"/>
      <c r="DX97" s="44"/>
      <c r="DY97" s="44"/>
      <c r="DZ97" s="44"/>
      <c r="EA97" s="44"/>
      <c r="EB97" s="44"/>
      <c r="EC97" s="44"/>
      <c r="ED97" s="44"/>
      <c r="EE97" s="44"/>
      <c r="EF97" s="44"/>
      <c r="EG97" s="44"/>
      <c r="EH97" s="44"/>
      <c r="EI97" s="44"/>
      <c r="EJ97" s="44"/>
      <c r="EK97" s="44"/>
      <c r="EL97" s="44"/>
      <c r="EM97" s="44"/>
      <c r="EN97" s="44"/>
      <c r="EO97" s="44"/>
      <c r="EP97" s="44"/>
      <c r="EQ97" s="44"/>
      <c r="ER97" s="44"/>
      <c r="ES97" s="44"/>
      <c r="ET97" s="44"/>
      <c r="EU97" s="44"/>
      <c r="EV97" s="44"/>
      <c r="EW97" s="44"/>
      <c r="EX97" s="44"/>
      <c r="EY97" s="44"/>
      <c r="EZ97" s="44"/>
      <c r="FA97" s="44"/>
      <c r="FB97" s="44"/>
      <c r="FC97" s="44"/>
      <c r="FD97" s="44"/>
      <c r="FE97" s="44"/>
      <c r="FF97" s="44"/>
      <c r="FG97" s="44"/>
      <c r="FH97" s="44"/>
      <c r="FI97" s="44"/>
      <c r="FJ97" s="44"/>
      <c r="FK97" s="44"/>
      <c r="FL97" s="44"/>
      <c r="FM97" s="44"/>
      <c r="FN97" s="44"/>
      <c r="FO97" s="44"/>
      <c r="FP97" s="44"/>
      <c r="FQ97" s="44"/>
      <c r="FR97" s="44"/>
      <c r="FS97" s="44"/>
      <c r="FT97" s="44"/>
      <c r="FU97" s="44"/>
      <c r="FV97" s="44"/>
      <c r="FW97" s="44"/>
      <c r="FX97" s="44"/>
      <c r="FY97" s="44"/>
      <c r="FZ97" s="44"/>
      <c r="GA97" s="44"/>
      <c r="GB97" s="44"/>
      <c r="GC97" s="44"/>
      <c r="GD97" s="44"/>
      <c r="GE97" s="44"/>
      <c r="GF97" s="44"/>
    </row>
    <row r="98" spans="1:196" s="724" customFormat="1" ht="15" customHeight="1" thickBot="1">
      <c r="A98" s="65"/>
      <c r="B98" s="65"/>
      <c r="C98" s="65"/>
      <c r="D98" s="65"/>
      <c r="E98" s="65"/>
      <c r="F98" s="65"/>
      <c r="G98" s="65"/>
      <c r="H98" s="65"/>
      <c r="I98" s="663" t="s">
        <v>489</v>
      </c>
      <c r="J98" s="664">
        <v>1</v>
      </c>
      <c r="K98"/>
      <c r="L98"/>
      <c r="M98" s="65"/>
      <c r="N98" s="65"/>
      <c r="O98" s="65"/>
      <c r="P98" s="65"/>
      <c r="Q98" s="65"/>
      <c r="R98" s="65"/>
      <c r="S98" s="44"/>
      <c r="T98" s="44"/>
      <c r="U98" s="44"/>
      <c r="V98" s="44"/>
      <c r="W98" s="44"/>
      <c r="X98" s="44"/>
      <c r="Y98" s="44"/>
      <c r="Z98" s="44"/>
      <c r="AA98" s="44"/>
      <c r="AB98" s="44"/>
      <c r="AC98" s="44"/>
      <c r="AD98" s="44"/>
      <c r="AE98" s="44"/>
      <c r="AF98" s="44"/>
      <c r="AG98" s="44"/>
      <c r="AH98" s="44"/>
      <c r="AI98" s="44"/>
      <c r="AJ98" s="355"/>
      <c r="AK98" s="193"/>
      <c r="AL98" s="44"/>
      <c r="AM98" s="44"/>
      <c r="AN98" s="44"/>
      <c r="AO98" s="559" t="s">
        <v>444</v>
      </c>
      <c r="AP98" s="82">
        <f>SUM(AP95:AP97)</f>
        <v>7</v>
      </c>
      <c r="AQ98" s="65"/>
      <c r="AR98" s="65"/>
      <c r="AS98" s="65"/>
      <c r="AT98"/>
      <c r="AU98" s="65"/>
      <c r="AV98" s="44"/>
      <c r="AW98" s="44"/>
      <c r="AX98" s="52"/>
      <c r="AY98" s="52"/>
      <c r="AZ98" s="52"/>
      <c r="BA98" s="52"/>
      <c r="BB98" s="937"/>
      <c r="BC98" s="894"/>
      <c r="BD98" s="44"/>
      <c r="BE98" s="704"/>
      <c r="BF98" s="44"/>
      <c r="BH98" s="44"/>
      <c r="BI98"/>
      <c r="BJ98" s="44"/>
      <c r="BK98" s="44"/>
      <c r="BL98" s="44"/>
      <c r="BM98" s="44"/>
      <c r="BN98" s="44"/>
      <c r="BO98" s="44"/>
      <c r="BP98" s="44"/>
      <c r="BQ98" s="44"/>
      <c r="BR98" s="44"/>
      <c r="BS98" s="705"/>
      <c r="BT98" s="44"/>
      <c r="BU98" s="44"/>
      <c r="BV98" s="44"/>
      <c r="BW98" s="44"/>
      <c r="BX98" s="44"/>
      <c r="BY98" s="44"/>
      <c r="BZ98" s="44"/>
      <c r="CA98" s="44"/>
      <c r="CB98" s="44"/>
      <c r="CC98" s="705"/>
      <c r="CD98" s="705"/>
      <c r="CE98" s="44"/>
      <c r="CF98" s="44"/>
      <c r="CG98" s="44"/>
      <c r="CH98" s="44"/>
      <c r="CI98" s="44"/>
      <c r="CJ98" s="44"/>
      <c r="CK98" s="52"/>
      <c r="CL98" s="52"/>
      <c r="CM98" s="52"/>
      <c r="CN98" s="52"/>
      <c r="CO98" s="705"/>
      <c r="CP98"/>
      <c r="CZ98" s="44"/>
      <c r="DA98" s="44"/>
      <c r="DB98" s="44"/>
      <c r="DC98" s="44"/>
      <c r="DD98" s="44"/>
      <c r="DE98" s="44"/>
      <c r="DF98" s="44"/>
      <c r="DG98" s="44"/>
      <c r="DH98" s="44"/>
      <c r="DI98" s="44"/>
      <c r="DJ98" s="44"/>
      <c r="DK98" s="44"/>
      <c r="DL98" s="44"/>
      <c r="DM98" s="44"/>
      <c r="DN98" s="44"/>
      <c r="DO98" s="44"/>
      <c r="DP98" s="44"/>
      <c r="DQ98" s="44"/>
      <c r="DR98" s="44"/>
      <c r="DS98" s="44"/>
      <c r="DT98" s="44"/>
      <c r="DU98" s="44"/>
      <c r="DV98" s="44"/>
      <c r="DW98" s="44"/>
      <c r="DX98" s="44"/>
      <c r="DY98" s="44"/>
      <c r="DZ98" s="44"/>
      <c r="EA98" s="44"/>
      <c r="EB98" s="44"/>
      <c r="EC98" s="44"/>
      <c r="ED98" s="44"/>
      <c r="EE98" s="44"/>
      <c r="EF98" s="44"/>
      <c r="EG98" s="44"/>
      <c r="EH98" s="44"/>
      <c r="EI98" s="44"/>
      <c r="EJ98" s="44"/>
      <c r="EK98" s="44"/>
      <c r="EL98" s="44"/>
      <c r="EM98" s="44"/>
      <c r="EN98" s="44"/>
      <c r="EO98" s="44"/>
      <c r="EP98" s="44"/>
      <c r="EQ98" s="44"/>
      <c r="ER98" s="44"/>
      <c r="ES98" s="44"/>
      <c r="ET98" s="44"/>
      <c r="EU98" s="44"/>
      <c r="EV98" s="44"/>
      <c r="EW98" s="44"/>
      <c r="EX98" s="44"/>
      <c r="EY98" s="44"/>
      <c r="EZ98" s="44"/>
      <c r="FA98" s="44"/>
      <c r="FB98" s="44"/>
      <c r="FC98" s="44"/>
      <c r="FD98" s="44"/>
      <c r="FE98" s="44"/>
      <c r="FF98" s="44"/>
      <c r="FG98" s="44"/>
      <c r="FH98" s="44"/>
      <c r="FI98" s="44"/>
      <c r="FJ98" s="44"/>
      <c r="FK98" s="44"/>
      <c r="FL98" s="44"/>
      <c r="FM98" s="44"/>
      <c r="FN98" s="44"/>
      <c r="FO98" s="44"/>
      <c r="FP98" s="44"/>
      <c r="FQ98" s="44"/>
      <c r="FR98" s="44"/>
      <c r="FS98" s="44"/>
      <c r="FT98" s="44"/>
      <c r="FU98" s="44"/>
      <c r="FV98" s="44"/>
      <c r="FW98" s="44"/>
      <c r="FX98" s="44"/>
      <c r="FY98" s="44"/>
      <c r="FZ98" s="44"/>
      <c r="GA98" s="44"/>
      <c r="GB98" s="44"/>
      <c r="GC98" s="44"/>
      <c r="GD98" s="44"/>
      <c r="GE98" s="44"/>
      <c r="GF98" s="44"/>
    </row>
    <row r="99" spans="1:196" s="724" customFormat="1" ht="15" customHeight="1" thickBot="1">
      <c r="A99" s="65"/>
      <c r="B99" s="65"/>
      <c r="C99" s="65"/>
      <c r="D99" s="65"/>
      <c r="E99" s="65"/>
      <c r="F99" s="65"/>
      <c r="G99" s="65"/>
      <c r="H99" s="65"/>
      <c r="I99" s="559" t="s">
        <v>444</v>
      </c>
      <c r="J99" s="82">
        <f>SUM(J96:J98)</f>
        <v>7</v>
      </c>
      <c r="K99"/>
      <c r="L99"/>
      <c r="M99" s="65"/>
      <c r="N99" s="65"/>
      <c r="O99" s="65"/>
      <c r="P99" s="65"/>
      <c r="Q99" s="65"/>
      <c r="R99" s="65"/>
      <c r="S99" s="44"/>
      <c r="T99" s="44"/>
      <c r="U99" s="44"/>
      <c r="V99" s="44"/>
      <c r="W99" s="44"/>
      <c r="X99" s="44"/>
      <c r="Y99" s="44"/>
      <c r="Z99" s="44"/>
      <c r="AA99" s="44"/>
      <c r="AB99" s="44"/>
      <c r="AC99" s="44"/>
      <c r="AD99" s="44"/>
      <c r="AE99" s="44"/>
      <c r="AF99" s="44"/>
      <c r="AG99" s="44"/>
      <c r="AH99" s="44"/>
      <c r="AI99" s="44"/>
      <c r="AJ99" s="355"/>
      <c r="AK99" s="193"/>
      <c r="AL99" s="44"/>
      <c r="AM99" s="44"/>
      <c r="AN99" s="44"/>
      <c r="AQ99"/>
      <c r="AR99"/>
      <c r="AS99"/>
      <c r="AT99"/>
      <c r="AU99"/>
      <c r="AV99" s="44"/>
      <c r="AW99" s="44"/>
      <c r="AX99" s="52"/>
      <c r="AY99" s="52"/>
      <c r="AZ99" s="52"/>
      <c r="BA99" s="52"/>
      <c r="BB99" s="950"/>
      <c r="BC99" s="894"/>
      <c r="BD99" s="44"/>
      <c r="BE99" s="704"/>
      <c r="BF99" s="44"/>
      <c r="BH99" s="44"/>
      <c r="BI99" s="44"/>
      <c r="BJ99" s="44"/>
      <c r="BK99" s="44"/>
      <c r="BL99" s="44"/>
      <c r="BM99" s="44"/>
      <c r="BN99" s="44"/>
      <c r="BO99" s="44"/>
      <c r="BP99" s="44"/>
      <c r="BQ99" s="44"/>
      <c r="BR99" s="44"/>
      <c r="BS99" s="705"/>
      <c r="BT99" s="44"/>
      <c r="BU99" s="44"/>
      <c r="BV99" s="44"/>
      <c r="BW99" s="44"/>
      <c r="BX99" s="44"/>
      <c r="BY99" s="44"/>
      <c r="BZ99" s="44"/>
      <c r="CA99" s="44"/>
      <c r="CB99" s="44"/>
      <c r="CC99" s="705"/>
      <c r="CD99" s="705"/>
      <c r="CE99" s="44"/>
      <c r="CF99" s="44"/>
      <c r="CG99" s="44"/>
      <c r="CH99" s="44"/>
      <c r="CI99" s="44"/>
      <c r="CJ99" s="44"/>
      <c r="CK99" s="52"/>
      <c r="CL99" s="52"/>
      <c r="CM99" s="52"/>
      <c r="CN99" s="52"/>
      <c r="CO99" s="705"/>
      <c r="CP99"/>
      <c r="CZ99" s="44"/>
      <c r="DA99" s="44"/>
      <c r="DB99" s="44"/>
      <c r="DC99" s="44"/>
      <c r="DD99" s="44"/>
      <c r="DE99" s="44"/>
      <c r="DF99" s="44"/>
      <c r="DG99" s="44"/>
      <c r="DH99" s="44"/>
      <c r="DI99" s="44"/>
      <c r="DJ99" s="44"/>
      <c r="DK99" s="44"/>
      <c r="DL99" s="44"/>
      <c r="DM99" s="44"/>
      <c r="DN99" s="44"/>
      <c r="DO99" s="44"/>
      <c r="DP99" s="44"/>
      <c r="DQ99" s="44"/>
      <c r="DR99" s="44"/>
      <c r="DS99" s="44"/>
      <c r="DT99" s="44"/>
      <c r="DU99" s="44"/>
      <c r="DV99" s="44"/>
      <c r="DW99" s="44"/>
      <c r="DX99" s="44"/>
      <c r="DY99" s="44"/>
      <c r="DZ99" s="44"/>
      <c r="EA99" s="44"/>
      <c r="EB99" s="44"/>
      <c r="EC99" s="44"/>
      <c r="ED99" s="44"/>
      <c r="EE99" s="44"/>
      <c r="EF99" s="44"/>
      <c r="EG99" s="44"/>
      <c r="EH99" s="44"/>
      <c r="EI99" s="44"/>
      <c r="EJ99" s="44"/>
      <c r="EK99" s="44"/>
      <c r="EL99" s="44"/>
      <c r="EM99" s="44"/>
      <c r="EN99" s="44"/>
      <c r="EO99" s="44"/>
      <c r="EP99" s="44"/>
      <c r="EQ99" s="44"/>
      <c r="ER99" s="44"/>
      <c r="ES99" s="44"/>
      <c r="ET99" s="44"/>
      <c r="EU99" s="44"/>
      <c r="EV99" s="44"/>
      <c r="EW99" s="44"/>
      <c r="EX99" s="44"/>
      <c r="EY99" s="44"/>
      <c r="EZ99" s="44"/>
      <c r="FA99" s="44"/>
      <c r="FB99" s="44"/>
      <c r="FC99" s="44"/>
      <c r="FD99" s="44"/>
      <c r="FE99" s="44"/>
      <c r="FF99" s="44"/>
      <c r="FG99" s="44"/>
      <c r="FH99" s="44"/>
      <c r="FI99" s="44"/>
      <c r="FJ99" s="44"/>
      <c r="FK99" s="44"/>
      <c r="FL99" s="44"/>
      <c r="FM99" s="44"/>
      <c r="FN99" s="44"/>
      <c r="FO99" s="44"/>
      <c r="FP99" s="44"/>
      <c r="FQ99" s="44"/>
      <c r="FR99" s="44"/>
      <c r="FS99" s="44"/>
      <c r="FT99" s="44"/>
      <c r="FU99" s="44"/>
      <c r="FV99" s="44"/>
      <c r="FW99" s="44"/>
      <c r="FX99" s="44"/>
      <c r="FY99" s="44"/>
      <c r="FZ99" s="44"/>
      <c r="GA99" s="44"/>
      <c r="GB99" s="44"/>
      <c r="GC99" s="44"/>
      <c r="GD99" s="44"/>
      <c r="GE99" s="44"/>
      <c r="GF99" s="44"/>
    </row>
    <row r="100" spans="1:196" s="724" customFormat="1" ht="15" customHeight="1" thickBot="1">
      <c r="A100" s="65"/>
      <c r="B100" s="65"/>
      <c r="C100" s="65"/>
      <c r="D100" s="65"/>
      <c r="E100" s="65"/>
      <c r="F100" s="65"/>
      <c r="G100" s="65"/>
      <c r="H100" s="65"/>
      <c r="K100"/>
      <c r="L100"/>
      <c r="M100" s="65"/>
      <c r="N100" s="65"/>
      <c r="O100" s="65"/>
      <c r="P100" s="65"/>
      <c r="Q100" s="65"/>
      <c r="R100" s="65"/>
      <c r="S100" s="44"/>
      <c r="T100" s="44"/>
      <c r="U100" s="44"/>
      <c r="V100" s="44"/>
      <c r="W100" s="44"/>
      <c r="X100" s="44"/>
      <c r="Y100" s="44"/>
      <c r="Z100" s="44"/>
      <c r="AA100" s="44"/>
      <c r="AB100" s="44"/>
      <c r="AC100" s="44"/>
      <c r="AD100" s="44"/>
      <c r="AE100" s="44"/>
      <c r="AF100" s="44"/>
      <c r="AG100" s="44"/>
      <c r="AH100" s="44"/>
      <c r="AI100" s="44"/>
      <c r="AJ100" s="355"/>
      <c r="AK100" s="193"/>
      <c r="AL100" s="44"/>
      <c r="AM100" s="44"/>
      <c r="AN100" s="44"/>
      <c r="AQ100"/>
      <c r="AR100" s="65"/>
      <c r="AS100" s="65"/>
      <c r="AT100" s="65"/>
      <c r="AU100"/>
      <c r="AV100" s="44"/>
      <c r="AW100" s="44"/>
      <c r="AX100" s="52"/>
      <c r="AY100" s="52"/>
      <c r="AZ100" s="52"/>
      <c r="BA100" s="52"/>
      <c r="BB100" s="950"/>
      <c r="BC100" s="894"/>
      <c r="BD100" s="44"/>
      <c r="BE100" s="704"/>
      <c r="BF100" s="44"/>
      <c r="BH100" s="44"/>
      <c r="BI100" s="44"/>
      <c r="BJ100" s="44"/>
      <c r="BK100" s="44"/>
      <c r="BL100" s="44"/>
      <c r="BM100" s="44"/>
      <c r="BN100" s="44"/>
      <c r="BO100" s="44"/>
      <c r="BP100" s="44"/>
      <c r="BQ100" s="44"/>
      <c r="BR100" s="44"/>
      <c r="BS100" s="705"/>
      <c r="BT100" s="44"/>
      <c r="BU100" s="44"/>
      <c r="BV100" s="44"/>
      <c r="BW100" s="44"/>
      <c r="BX100" s="44"/>
      <c r="BY100" s="44"/>
      <c r="BZ100" s="44"/>
      <c r="CA100" s="44"/>
      <c r="CB100" s="44"/>
      <c r="CC100" s="705"/>
      <c r="CD100" s="705"/>
      <c r="CE100" s="44"/>
      <c r="CF100" s="44"/>
      <c r="CG100" s="44"/>
      <c r="CH100" s="44"/>
      <c r="CI100" s="44"/>
      <c r="CJ100" s="44"/>
      <c r="CK100" s="52"/>
      <c r="CL100" s="52"/>
      <c r="CM100" s="52"/>
      <c r="CN100" s="52"/>
      <c r="CO100" s="705"/>
      <c r="CP100"/>
      <c r="CZ100" s="44"/>
      <c r="DA100" s="44"/>
      <c r="DB100" s="44"/>
      <c r="DC100" s="44"/>
      <c r="DD100" s="44"/>
      <c r="DE100" s="44"/>
      <c r="DF100" s="44"/>
      <c r="DG100" s="44"/>
      <c r="DH100" s="44"/>
      <c r="DI100" s="44"/>
      <c r="DJ100" s="44"/>
      <c r="DK100" s="44"/>
      <c r="DL100" s="44"/>
      <c r="DM100" s="44"/>
      <c r="DN100" s="44"/>
      <c r="DO100" s="44"/>
      <c r="DP100" s="44"/>
      <c r="DQ100" s="44"/>
      <c r="DR100" s="44"/>
      <c r="DS100" s="44"/>
      <c r="DT100" s="44"/>
      <c r="DU100" s="44"/>
      <c r="DV100" s="44"/>
      <c r="DW100" s="44"/>
      <c r="DX100" s="44"/>
      <c r="DY100" s="44"/>
      <c r="DZ100" s="44"/>
      <c r="EA100" s="44"/>
      <c r="EB100" s="44"/>
      <c r="EC100" s="44"/>
      <c r="ED100" s="44"/>
      <c r="EE100" s="44"/>
      <c r="EF100" s="44"/>
      <c r="EG100" s="44"/>
      <c r="EH100" s="44"/>
      <c r="EI100" s="44"/>
      <c r="EJ100" s="44"/>
      <c r="EK100" s="44"/>
      <c r="EL100" s="44"/>
      <c r="EM100" s="44"/>
      <c r="EN100" s="44"/>
      <c r="EO100" s="44"/>
      <c r="EP100" s="44"/>
      <c r="EQ100" s="44"/>
      <c r="ER100" s="44"/>
      <c r="ES100" s="44"/>
      <c r="ET100" s="44"/>
      <c r="EU100" s="44"/>
      <c r="EV100" s="44"/>
      <c r="EW100" s="44"/>
      <c r="EX100" s="44"/>
      <c r="EY100" s="44"/>
      <c r="EZ100" s="44"/>
      <c r="FA100" s="44"/>
      <c r="FB100" s="44"/>
      <c r="FC100" s="44"/>
      <c r="FD100" s="44"/>
      <c r="FE100" s="44"/>
      <c r="FF100" s="44"/>
      <c r="FG100" s="44"/>
      <c r="FH100" s="44"/>
      <c r="FI100" s="44"/>
      <c r="FJ100" s="44"/>
      <c r="FK100" s="44"/>
      <c r="FL100" s="44"/>
      <c r="FM100" s="44"/>
      <c r="FN100" s="44"/>
      <c r="FO100" s="44"/>
      <c r="FP100" s="44"/>
      <c r="FQ100" s="44"/>
      <c r="FR100" s="44"/>
      <c r="FS100" s="44"/>
      <c r="FT100" s="44"/>
      <c r="FU100" s="44"/>
      <c r="FV100" s="44"/>
      <c r="FW100" s="44"/>
      <c r="FX100" s="44"/>
      <c r="FY100" s="44"/>
      <c r="FZ100" s="44"/>
      <c r="GA100" s="44"/>
      <c r="GB100" s="44"/>
      <c r="GC100" s="44"/>
      <c r="GD100" s="44"/>
      <c r="GE100" s="44"/>
      <c r="GF100" s="44"/>
    </row>
    <row r="101" spans="1:196" s="724" customFormat="1" ht="15" customHeight="1" thickBot="1">
      <c r="A101" s="65"/>
      <c r="B101" s="65"/>
      <c r="C101" s="65"/>
      <c r="D101" s="65"/>
      <c r="E101" s="65"/>
      <c r="F101" s="65"/>
      <c r="G101" s="65"/>
      <c r="H101" s="65"/>
      <c r="K101"/>
      <c r="L101"/>
      <c r="M101" s="65"/>
      <c r="N101" s="65"/>
      <c r="O101" s="65"/>
      <c r="P101" s="65"/>
      <c r="Q101" s="65"/>
      <c r="R101" s="65"/>
      <c r="S101" s="44"/>
      <c r="T101" s="44"/>
      <c r="U101" s="44"/>
      <c r="V101" s="44"/>
      <c r="W101" s="44"/>
      <c r="X101" s="44"/>
      <c r="Y101" s="44"/>
      <c r="Z101" s="44"/>
      <c r="AA101" s="44"/>
      <c r="AB101" s="44"/>
      <c r="AC101" s="44"/>
      <c r="AD101" s="44"/>
      <c r="AE101" s="44"/>
      <c r="AF101" s="44"/>
      <c r="AG101" s="44"/>
      <c r="AH101" s="44"/>
      <c r="AI101" s="44"/>
      <c r="AJ101" s="355"/>
      <c r="AK101" s="193"/>
      <c r="AL101" s="44"/>
      <c r="AM101" s="44"/>
      <c r="AN101" s="44"/>
      <c r="AO101" s="561" t="s">
        <v>444</v>
      </c>
      <c r="AP101" s="562">
        <f>AP98+AP92+AP80</f>
        <v>63</v>
      </c>
      <c r="AQ101"/>
      <c r="AR101" s="65"/>
      <c r="AS101" s="65"/>
      <c r="AT101" s="65"/>
      <c r="AU101" s="65"/>
      <c r="AV101" s="44"/>
      <c r="AW101" s="44"/>
      <c r="AX101" s="52"/>
      <c r="AY101" s="52"/>
      <c r="AZ101" s="52"/>
      <c r="BA101" s="52"/>
      <c r="BB101" s="950"/>
      <c r="BC101" s="894"/>
      <c r="BD101" s="44"/>
      <c r="BE101" s="44"/>
      <c r="BF101" s="44"/>
      <c r="BH101" s="44"/>
      <c r="BI101" s="44"/>
      <c r="BJ101" s="44"/>
      <c r="BK101" s="44"/>
      <c r="BL101" s="44"/>
      <c r="BM101" s="44"/>
      <c r="BN101" s="44"/>
      <c r="BO101" s="44"/>
      <c r="BP101" s="44"/>
      <c r="BQ101" s="44"/>
      <c r="BR101" s="44"/>
      <c r="BS101"/>
      <c r="BT101" s="44"/>
      <c r="BU101" s="44"/>
      <c r="BV101" s="44"/>
      <c r="BW101" s="44"/>
      <c r="BX101" s="44"/>
      <c r="BY101" s="44"/>
      <c r="BZ101" s="44"/>
      <c r="CA101" s="44"/>
      <c r="CB101" s="44"/>
      <c r="CC101"/>
      <c r="CD101"/>
      <c r="CE101" s="44"/>
      <c r="CF101" s="44"/>
      <c r="CG101" s="44"/>
      <c r="CH101" s="44"/>
      <c r="CI101" s="44"/>
      <c r="CJ101" s="44"/>
      <c r="CK101" s="52"/>
      <c r="CL101" s="52"/>
      <c r="CM101" s="52"/>
      <c r="CN101" s="52"/>
      <c r="CO101"/>
      <c r="CP101" s="52"/>
      <c r="CQ101" s="52"/>
      <c r="CR101" s="52"/>
      <c r="CS101" s="44"/>
      <c r="CT101" s="44"/>
      <c r="CU101" s="44"/>
      <c r="CV101" s="44"/>
      <c r="CW101" s="44"/>
      <c r="CX101" s="44"/>
      <c r="CZ101" s="44"/>
      <c r="DA101" s="44"/>
      <c r="DB101" s="44"/>
      <c r="DC101" s="44"/>
      <c r="DD101" s="44"/>
      <c r="DE101" s="44"/>
      <c r="DF101" s="44"/>
      <c r="DG101" s="44"/>
      <c r="DH101" s="44"/>
      <c r="DI101" s="44"/>
      <c r="DJ101" s="44"/>
      <c r="DK101" s="44"/>
      <c r="DL101" s="44"/>
      <c r="DM101" s="44"/>
      <c r="DN101" s="44"/>
      <c r="DO101" s="44"/>
      <c r="DP101" s="44"/>
      <c r="DQ101" s="44"/>
      <c r="DR101" s="44"/>
      <c r="DS101" s="44"/>
      <c r="DT101" s="44"/>
      <c r="DU101" s="44"/>
      <c r="DV101" s="44"/>
      <c r="DW101" s="44"/>
      <c r="DX101" s="44"/>
      <c r="DY101" s="44"/>
      <c r="DZ101" s="44"/>
      <c r="EA101" s="44"/>
      <c r="EB101" s="44"/>
      <c r="EC101" s="44"/>
      <c r="ED101" s="44"/>
      <c r="EE101" s="44"/>
      <c r="EF101" s="44"/>
      <c r="EG101" s="44"/>
      <c r="EH101" s="44"/>
      <c r="EI101" s="44"/>
      <c r="EJ101" s="44"/>
      <c r="EK101" s="44"/>
      <c r="EL101" s="44"/>
      <c r="EM101" s="44"/>
      <c r="EN101" s="44"/>
      <c r="EO101" s="44"/>
      <c r="EP101" s="44"/>
      <c r="EQ101" s="44"/>
      <c r="ER101" s="44"/>
      <c r="ES101" s="44"/>
      <c r="ET101" s="44"/>
      <c r="EU101" s="44"/>
      <c r="EV101" s="44"/>
      <c r="EW101" s="44"/>
      <c r="EX101" s="44"/>
      <c r="EY101" s="44"/>
      <c r="EZ101" s="44"/>
      <c r="FA101" s="44"/>
      <c r="FB101" s="44"/>
      <c r="FC101" s="44"/>
      <c r="FD101" s="44"/>
      <c r="FE101" s="44"/>
      <c r="FF101" s="44"/>
      <c r="FG101" s="44"/>
      <c r="FH101" s="44"/>
      <c r="FI101" s="44"/>
      <c r="FJ101" s="44"/>
      <c r="FK101" s="44"/>
      <c r="FL101" s="44"/>
      <c r="FM101" s="44"/>
      <c r="FN101" s="44"/>
      <c r="FO101" s="44"/>
      <c r="FP101" s="44"/>
      <c r="FQ101" s="44"/>
      <c r="FR101" s="44"/>
      <c r="FS101" s="44"/>
      <c r="FT101" s="44"/>
      <c r="FU101" s="44"/>
      <c r="FV101" s="44"/>
      <c r="FW101" s="44"/>
      <c r="FX101" s="44"/>
      <c r="FY101" s="44"/>
      <c r="FZ101" s="44"/>
      <c r="GA101" s="44"/>
      <c r="GB101" s="44"/>
      <c r="GC101" s="44"/>
      <c r="GD101" s="44"/>
      <c r="GE101" s="44"/>
      <c r="GF101" s="44"/>
    </row>
    <row r="102" spans="1:196" s="724" customFormat="1" ht="15" customHeight="1" thickBot="1">
      <c r="A102" s="65"/>
      <c r="B102" s="65"/>
      <c r="C102" s="65"/>
      <c r="D102" s="65"/>
      <c r="E102" s="65"/>
      <c r="F102" s="65"/>
      <c r="G102" s="65"/>
      <c r="H102" s="65"/>
      <c r="I102" s="561" t="s">
        <v>444</v>
      </c>
      <c r="J102" s="562">
        <f>J81+J93+J99</f>
        <v>63</v>
      </c>
      <c r="K102"/>
      <c r="L102"/>
      <c r="M102" s="65"/>
      <c r="N102" s="65"/>
      <c r="O102" s="65"/>
      <c r="P102" s="65"/>
      <c r="Q102" s="65"/>
      <c r="R102" s="65"/>
      <c r="S102" s="44"/>
      <c r="T102" s="44"/>
      <c r="U102" s="44"/>
      <c r="V102" s="44"/>
      <c r="W102" s="44"/>
      <c r="X102" s="44"/>
      <c r="Y102" s="44"/>
      <c r="Z102" s="44"/>
      <c r="AA102" s="44"/>
      <c r="AB102" s="44"/>
      <c r="AC102" s="44"/>
      <c r="AD102" s="44"/>
      <c r="AE102" s="44"/>
      <c r="AF102" s="44"/>
      <c r="AG102" s="44"/>
      <c r="AH102" s="44"/>
      <c r="AI102" s="44"/>
      <c r="AJ102" s="355"/>
      <c r="AK102" s="193"/>
      <c r="AL102" s="44"/>
      <c r="AM102" s="44"/>
      <c r="AN102" s="44"/>
      <c r="AO102"/>
      <c r="AP102"/>
      <c r="AQ102"/>
      <c r="AR102" s="950"/>
      <c r="AS102" s="65"/>
      <c r="AT102" s="65"/>
      <c r="AU102" s="65"/>
      <c r="AV102" s="44"/>
      <c r="AW102" s="44"/>
      <c r="AX102" s="52"/>
      <c r="AY102" s="52"/>
      <c r="AZ102" s="52"/>
      <c r="BA102" s="52"/>
      <c r="BB102" s="950"/>
      <c r="BC102" s="894"/>
      <c r="BD102" s="44"/>
      <c r="BE102" s="44"/>
      <c r="BF102" s="44"/>
      <c r="BH102" s="44"/>
      <c r="BI102" s="44"/>
      <c r="BJ102" s="44"/>
      <c r="BK102" s="44"/>
      <c r="BL102" s="44"/>
      <c r="BM102" s="44"/>
      <c r="BN102" s="44"/>
      <c r="BO102" s="44"/>
      <c r="BP102" s="44"/>
      <c r="BQ102" s="44"/>
      <c r="BR102" s="44"/>
      <c r="BS102"/>
      <c r="BT102" s="44"/>
      <c r="BU102" s="44"/>
      <c r="BV102" s="44"/>
      <c r="BW102" s="44"/>
      <c r="BX102" s="44"/>
      <c r="BY102" s="44"/>
      <c r="BZ102" s="44"/>
      <c r="CA102" s="44"/>
      <c r="CB102" s="44"/>
      <c r="CC102"/>
      <c r="CD102"/>
      <c r="CE102" s="44"/>
      <c r="CF102" s="44"/>
      <c r="CG102" s="44"/>
      <c r="CH102" s="44"/>
      <c r="CI102" s="44"/>
      <c r="CJ102" s="44"/>
      <c r="CK102" s="52"/>
      <c r="CL102" s="52"/>
      <c r="CM102" s="52"/>
      <c r="CO102"/>
      <c r="CP102" s="52"/>
      <c r="CQ102" s="52"/>
      <c r="CR102" s="52"/>
      <c r="CS102" s="44"/>
      <c r="CT102" s="44"/>
      <c r="CU102" s="44"/>
      <c r="CV102" s="44"/>
      <c r="CW102" s="44"/>
      <c r="CX102" s="44"/>
      <c r="CZ102" s="44"/>
      <c r="DA102" s="44"/>
      <c r="DB102" s="44"/>
      <c r="DC102" s="44"/>
      <c r="DD102" s="44"/>
      <c r="DE102" s="44"/>
      <c r="DF102" s="44"/>
      <c r="DG102" s="44"/>
      <c r="DH102" s="44"/>
      <c r="DI102" s="44"/>
      <c r="DJ102" s="44"/>
      <c r="DK102" s="44"/>
      <c r="DL102" s="44"/>
      <c r="DM102" s="44"/>
      <c r="DN102" s="44"/>
      <c r="DO102" s="44"/>
      <c r="DP102" s="44"/>
      <c r="DQ102" s="44"/>
      <c r="DR102" s="44"/>
      <c r="DS102" s="44"/>
      <c r="DT102" s="44"/>
      <c r="DU102" s="44"/>
      <c r="DV102" s="44"/>
      <c r="DW102" s="44"/>
      <c r="DX102" s="44"/>
      <c r="DY102" s="44"/>
      <c r="DZ102" s="44"/>
      <c r="EA102" s="44"/>
      <c r="EB102" s="44"/>
      <c r="EC102" s="44"/>
      <c r="ED102" s="44"/>
      <c r="EE102" s="44"/>
      <c r="EF102" s="44"/>
      <c r="EG102" s="44"/>
      <c r="EH102" s="44"/>
      <c r="EI102" s="44"/>
      <c r="EJ102" s="44"/>
      <c r="EK102" s="44"/>
      <c r="EL102" s="44"/>
      <c r="EM102" s="44"/>
      <c r="EN102" s="44"/>
      <c r="EO102" s="44"/>
      <c r="EP102" s="44"/>
      <c r="EQ102" s="44"/>
      <c r="ER102" s="44"/>
      <c r="ES102" s="44"/>
      <c r="ET102" s="44"/>
      <c r="EU102" s="44"/>
      <c r="EV102" s="44"/>
      <c r="EW102" s="44"/>
      <c r="EX102" s="44"/>
      <c r="EY102" s="44"/>
      <c r="EZ102" s="44"/>
      <c r="FA102" s="44"/>
      <c r="FB102" s="44"/>
      <c r="FC102" s="44"/>
      <c r="FD102" s="44"/>
      <c r="FE102" s="44"/>
      <c r="FF102" s="44"/>
      <c r="FG102" s="44"/>
      <c r="FH102" s="44"/>
      <c r="FI102" s="44"/>
      <c r="FJ102" s="44"/>
      <c r="FK102" s="44"/>
      <c r="FL102" s="44"/>
      <c r="FM102" s="44"/>
      <c r="FN102" s="44"/>
      <c r="FO102" s="44"/>
      <c r="FP102" s="44"/>
      <c r="FQ102" s="44"/>
      <c r="FR102" s="44"/>
      <c r="FS102" s="44"/>
      <c r="FT102" s="44"/>
      <c r="FU102" s="44"/>
      <c r="FV102" s="44"/>
      <c r="FW102" s="44"/>
      <c r="FX102" s="44"/>
      <c r="FY102" s="44"/>
      <c r="FZ102" s="44"/>
      <c r="GA102" s="44"/>
      <c r="GB102" s="44"/>
      <c r="GC102" s="44"/>
      <c r="GD102" s="44"/>
      <c r="GE102" s="44"/>
      <c r="GF102" s="44"/>
    </row>
    <row r="103" spans="1:196" s="724" customFormat="1" ht="15" customHeight="1">
      <c r="A103" s="65"/>
      <c r="B103" s="65"/>
      <c r="C103" s="65"/>
      <c r="D103" s="65"/>
      <c r="E103" s="65"/>
      <c r="F103" s="65"/>
      <c r="G103" s="65"/>
      <c r="H103" s="65"/>
      <c r="K103"/>
      <c r="L103"/>
      <c r="M103" s="65"/>
      <c r="N103" s="65"/>
      <c r="O103" s="65"/>
      <c r="P103" s="65"/>
      <c r="Q103" s="65"/>
      <c r="R103" s="65"/>
      <c r="S103" s="44"/>
      <c r="T103" s="44"/>
      <c r="U103" s="44"/>
      <c r="V103" s="44"/>
      <c r="W103" s="44"/>
      <c r="X103" s="44"/>
      <c r="Y103" s="44"/>
      <c r="Z103" s="44"/>
      <c r="AA103" s="44"/>
      <c r="AB103" s="44"/>
      <c r="AC103" s="44"/>
      <c r="AD103" s="44"/>
      <c r="AE103" s="44"/>
      <c r="AF103" s="44"/>
      <c r="AG103" s="44"/>
      <c r="AH103" s="44"/>
      <c r="AI103" s="44"/>
      <c r="AJ103" s="355"/>
      <c r="AK103" s="193"/>
      <c r="AL103" s="44"/>
      <c r="AM103" s="44"/>
      <c r="AN103" s="44"/>
      <c r="AR103" s="950"/>
      <c r="BB103" s="950"/>
      <c r="BC103" s="894"/>
      <c r="BD103" s="44"/>
      <c r="BE103" s="44"/>
      <c r="BF103" s="44"/>
      <c r="BH103" s="44"/>
      <c r="BI103" s="44"/>
      <c r="BQ103" s="44"/>
      <c r="BR103" s="44"/>
      <c r="BS103"/>
      <c r="BT103" s="44"/>
      <c r="BU103" s="44"/>
      <c r="BV103" s="44"/>
      <c r="BW103" s="44"/>
      <c r="BX103" s="44"/>
      <c r="BY103" s="44"/>
      <c r="BZ103" s="44"/>
      <c r="CA103" s="44"/>
      <c r="CB103" s="44"/>
      <c r="CC103"/>
      <c r="CD103"/>
      <c r="CE103" s="44"/>
      <c r="CF103" s="44"/>
      <c r="CG103" s="44"/>
      <c r="CH103" s="44"/>
      <c r="CI103" s="44"/>
      <c r="CJ103" s="44"/>
      <c r="CK103" s="52"/>
      <c r="CL103" s="52"/>
      <c r="CM103" s="52"/>
      <c r="CO103"/>
      <c r="CP103" s="52"/>
      <c r="CQ103" s="52"/>
      <c r="CR103" s="52"/>
      <c r="CS103" s="44"/>
      <c r="CT103" s="44"/>
      <c r="CU103" s="44"/>
      <c r="CV103" s="44"/>
      <c r="CW103" s="44"/>
      <c r="CX103" s="44"/>
      <c r="CZ103" s="44"/>
      <c r="DA103" s="44"/>
      <c r="DB103" s="44"/>
      <c r="DC103" s="44"/>
      <c r="DD103" s="44"/>
      <c r="DE103" s="44"/>
      <c r="DF103" s="44"/>
      <c r="DG103" s="44"/>
      <c r="DH103" s="44"/>
      <c r="DI103" s="44"/>
      <c r="DJ103" s="44"/>
      <c r="DK103" s="44"/>
      <c r="DL103" s="44"/>
      <c r="DM103" s="44"/>
      <c r="DN103" s="44"/>
      <c r="DO103" s="44"/>
      <c r="DP103" s="44"/>
      <c r="DQ103" s="44"/>
      <c r="DR103" s="44"/>
      <c r="DS103" s="44"/>
      <c r="DT103" s="44"/>
      <c r="DU103" s="44"/>
      <c r="DV103" s="44"/>
      <c r="DW103" s="44"/>
      <c r="DX103" s="44"/>
      <c r="DY103" s="44"/>
      <c r="DZ103" s="44"/>
      <c r="EA103" s="44"/>
      <c r="EB103" s="44"/>
      <c r="EC103" s="44"/>
      <c r="ED103" s="44"/>
      <c r="EE103" s="44"/>
      <c r="EF103" s="44"/>
      <c r="EG103" s="44"/>
      <c r="EH103" s="44"/>
      <c r="EI103" s="44"/>
      <c r="EJ103" s="44"/>
      <c r="EK103" s="44"/>
      <c r="EL103" s="44"/>
      <c r="EM103" s="44"/>
      <c r="EN103" s="44"/>
      <c r="EO103" s="44"/>
      <c r="EP103" s="44"/>
      <c r="EQ103" s="44"/>
      <c r="ER103" s="44"/>
      <c r="ES103" s="44"/>
      <c r="ET103" s="44"/>
      <c r="EU103" s="44"/>
      <c r="EV103" s="44"/>
      <c r="EW103" s="44"/>
      <c r="EX103" s="44"/>
      <c r="EY103" s="44"/>
      <c r="EZ103" s="44"/>
      <c r="FA103" s="44"/>
      <c r="FB103" s="44"/>
      <c r="FC103" s="44"/>
      <c r="FD103" s="44"/>
      <c r="FE103" s="44"/>
      <c r="FF103" s="44"/>
      <c r="FG103" s="44"/>
      <c r="FH103" s="44"/>
      <c r="FI103" s="44"/>
      <c r="FJ103" s="44"/>
      <c r="FK103" s="44"/>
      <c r="FL103" s="44"/>
      <c r="FM103" s="44"/>
      <c r="FN103" s="44"/>
      <c r="FO103" s="44"/>
      <c r="FP103" s="44"/>
      <c r="FQ103" s="44"/>
      <c r="FR103" s="44"/>
      <c r="FS103" s="44"/>
      <c r="FT103" s="44"/>
      <c r="FU103" s="44"/>
      <c r="FV103" s="44"/>
      <c r="FW103" s="44"/>
      <c r="FX103" s="44"/>
      <c r="FY103" s="44"/>
      <c r="FZ103" s="44"/>
      <c r="GA103" s="44"/>
      <c r="GB103" s="44"/>
      <c r="GC103" s="44"/>
      <c r="GD103" s="44"/>
      <c r="GE103" s="44"/>
      <c r="GF103" s="44"/>
    </row>
    <row r="104" spans="1:196" s="724" customFormat="1" ht="15" customHeight="1">
      <c r="A104" s="65"/>
      <c r="B104" s="65"/>
      <c r="C104" s="65"/>
      <c r="D104" s="65"/>
      <c r="E104" s="65"/>
      <c r="F104" s="65"/>
      <c r="G104" s="65"/>
      <c r="H104" s="65"/>
      <c r="K104"/>
      <c r="L104"/>
      <c r="M104" s="65"/>
      <c r="N104" s="65"/>
      <c r="O104" s="65"/>
      <c r="P104" s="65"/>
      <c r="Q104" s="65"/>
      <c r="R104" s="65"/>
      <c r="S104" s="44"/>
      <c r="T104" s="44"/>
      <c r="U104" s="44"/>
      <c r="V104" s="44"/>
      <c r="W104" s="44"/>
      <c r="X104" s="44"/>
      <c r="Y104" s="44"/>
      <c r="Z104" s="44"/>
      <c r="AA104" s="44"/>
      <c r="AB104" s="44"/>
      <c r="AC104" s="44"/>
      <c r="AD104" s="44"/>
      <c r="AE104" s="44"/>
      <c r="AF104" s="44"/>
      <c r="AG104" s="44"/>
      <c r="AH104" s="44"/>
      <c r="AI104" s="44"/>
      <c r="AJ104" s="355"/>
      <c r="AK104" s="278"/>
      <c r="AL104" s="44"/>
      <c r="AM104" s="44"/>
      <c r="AN104" s="44"/>
      <c r="AO104"/>
      <c r="AP104"/>
      <c r="AQ104"/>
      <c r="AR104" s="950"/>
      <c r="AU104" s="726"/>
      <c r="AV104" s="44"/>
      <c r="AW104" s="44"/>
      <c r="AX104" s="52"/>
      <c r="AY104" s="52"/>
      <c r="AZ104" s="52"/>
      <c r="BA104" s="52"/>
      <c r="BB104" s="950"/>
      <c r="BC104" s="894"/>
      <c r="BD104" s="44"/>
      <c r="BE104" s="44"/>
      <c r="BF104" s="44"/>
      <c r="BH104" s="44"/>
      <c r="BI104" s="44"/>
      <c r="BR104" s="44"/>
      <c r="BS104" s="44"/>
      <c r="BT104" s="44"/>
      <c r="BU104" s="44"/>
      <c r="BV104" s="44"/>
      <c r="BW104" s="44"/>
      <c r="BX104" s="44"/>
      <c r="BY104" s="44"/>
      <c r="BZ104" s="44"/>
      <c r="CA104" s="44"/>
      <c r="CB104" s="44"/>
      <c r="CC104" s="44"/>
      <c r="CD104" s="44"/>
      <c r="CE104" s="44"/>
      <c r="CF104" s="44"/>
      <c r="CG104" s="44"/>
      <c r="CH104" s="44"/>
      <c r="CI104" s="44"/>
      <c r="CJ104" s="44"/>
      <c r="CK104" s="52"/>
      <c r="CL104" s="52"/>
      <c r="CM104" s="52"/>
      <c r="CO104" s="52"/>
      <c r="CP104" s="52"/>
      <c r="CQ104" s="52"/>
      <c r="CR104" s="52"/>
      <c r="CS104" s="44"/>
      <c r="CT104" s="44"/>
      <c r="CU104" s="44"/>
      <c r="CV104" s="44"/>
      <c r="CW104" s="44"/>
      <c r="CX104" s="44"/>
      <c r="CZ104" s="44"/>
      <c r="DA104" s="44"/>
      <c r="DB104" s="44"/>
      <c r="DC104" s="44"/>
      <c r="DD104" s="44"/>
      <c r="DE104" s="44"/>
      <c r="DF104" s="44"/>
      <c r="DG104" s="44"/>
      <c r="DH104" s="44"/>
      <c r="DI104" s="44"/>
      <c r="DJ104" s="44"/>
      <c r="DK104" s="44"/>
      <c r="DL104" s="44"/>
      <c r="DM104" s="44"/>
      <c r="DN104" s="44"/>
      <c r="DO104" s="44"/>
      <c r="DP104" s="44"/>
      <c r="DQ104" s="44"/>
      <c r="DR104" s="44"/>
      <c r="DS104" s="44"/>
      <c r="DT104" s="44"/>
      <c r="DU104" s="44"/>
      <c r="DV104" s="44"/>
      <c r="DW104" s="44"/>
      <c r="DX104" s="44"/>
      <c r="DY104" s="44"/>
      <c r="DZ104" s="44"/>
      <c r="EA104" s="44"/>
      <c r="EB104" s="44"/>
      <c r="EC104" s="44"/>
      <c r="ED104" s="44"/>
      <c r="EE104" s="44"/>
      <c r="EF104" s="44"/>
      <c r="EG104" s="44"/>
      <c r="EH104" s="44"/>
      <c r="EI104" s="44"/>
      <c r="EJ104" s="44"/>
      <c r="EK104" s="44"/>
      <c r="EL104" s="44"/>
      <c r="EM104" s="44"/>
      <c r="EN104" s="44"/>
      <c r="EO104" s="44"/>
      <c r="EP104" s="44"/>
      <c r="EQ104" s="44"/>
      <c r="ER104" s="44"/>
      <c r="ES104" s="44"/>
      <c r="ET104" s="44"/>
      <c r="EU104" s="44"/>
      <c r="EV104" s="44"/>
      <c r="EW104" s="44"/>
      <c r="EX104" s="44"/>
      <c r="EY104" s="44"/>
      <c r="EZ104" s="44"/>
      <c r="FA104" s="44"/>
      <c r="FB104" s="44"/>
      <c r="FC104" s="44"/>
      <c r="FD104" s="44"/>
      <c r="FE104" s="44"/>
      <c r="FF104" s="44"/>
      <c r="FG104" s="44"/>
      <c r="FH104" s="44"/>
      <c r="FI104" s="44"/>
      <c r="FJ104" s="44"/>
      <c r="FK104" s="44"/>
      <c r="FL104" s="44"/>
      <c r="FM104" s="44"/>
      <c r="FN104" s="44"/>
      <c r="FO104" s="44"/>
      <c r="FP104" s="44"/>
      <c r="FQ104" s="44"/>
      <c r="FR104" s="44"/>
      <c r="FS104" s="44"/>
      <c r="FT104" s="44"/>
      <c r="FU104" s="44"/>
      <c r="FV104" s="44"/>
      <c r="FW104" s="44"/>
      <c r="FX104" s="44"/>
      <c r="FY104" s="44"/>
      <c r="FZ104" s="44"/>
      <c r="GA104" s="44"/>
      <c r="GB104" s="44"/>
      <c r="GC104" s="44"/>
      <c r="GD104" s="44"/>
      <c r="GE104" s="44"/>
      <c r="GF104" s="44"/>
    </row>
    <row r="105" spans="1:196" s="724" customFormat="1" ht="15" customHeight="1">
      <c r="A105" s="65"/>
      <c r="B105" s="65"/>
      <c r="C105" s="65"/>
      <c r="D105" s="65"/>
      <c r="E105" s="65"/>
      <c r="F105" s="65"/>
      <c r="G105" s="65"/>
      <c r="H105" s="65"/>
      <c r="K105"/>
      <c r="L105"/>
      <c r="M105" s="65"/>
      <c r="N105" s="65"/>
      <c r="O105" s="65"/>
      <c r="P105" s="65"/>
      <c r="Q105" s="65"/>
      <c r="R105" s="65"/>
      <c r="S105" s="44"/>
      <c r="T105" s="44"/>
      <c r="U105" s="44"/>
      <c r="V105" s="44"/>
      <c r="W105" s="44"/>
      <c r="X105" s="44"/>
      <c r="Y105" s="44"/>
      <c r="Z105" s="44"/>
      <c r="AA105" s="44"/>
      <c r="AB105" s="44"/>
      <c r="AC105" s="44"/>
      <c r="AD105" s="44"/>
      <c r="AE105" s="44"/>
      <c r="AF105" s="44"/>
      <c r="AG105" s="44"/>
      <c r="AH105" s="44"/>
      <c r="AI105" s="44"/>
      <c r="AJ105" s="278"/>
      <c r="AK105" s="65"/>
      <c r="AL105" s="44"/>
      <c r="AM105" s="44"/>
      <c r="AN105" s="44"/>
      <c r="AO105"/>
      <c r="AP105"/>
      <c r="AQ105"/>
      <c r="AR105" s="950"/>
      <c r="AU105" s="726"/>
      <c r="AV105" s="44"/>
      <c r="AW105" s="44"/>
      <c r="AX105" s="52"/>
      <c r="AY105" s="52"/>
      <c r="AZ105" s="52"/>
      <c r="BA105" s="52"/>
      <c r="BB105" s="950"/>
      <c r="BC105" s="894"/>
      <c r="BD105" s="44"/>
      <c r="BE105" s="44"/>
      <c r="BF105" s="44"/>
      <c r="BH105" s="44"/>
      <c r="BI105" s="705"/>
      <c r="BJ105" s="705"/>
      <c r="BK105" s="705"/>
      <c r="BL105" s="705"/>
      <c r="BM105" s="705"/>
      <c r="BR105" s="44"/>
      <c r="BS105" s="44"/>
      <c r="BT105" s="44"/>
      <c r="BU105" s="44"/>
      <c r="BV105" s="44"/>
      <c r="BW105" s="44"/>
      <c r="BX105" s="44"/>
      <c r="BY105" s="44"/>
      <c r="BZ105" s="44"/>
      <c r="CA105" s="44"/>
      <c r="CB105" s="44"/>
      <c r="CC105" s="44"/>
      <c r="CD105" s="44"/>
      <c r="CF105" s="44"/>
      <c r="CG105" s="44"/>
      <c r="CH105" s="44"/>
      <c r="CI105" s="44"/>
      <c r="CJ105" s="44"/>
      <c r="CK105" s="52"/>
      <c r="CL105" s="52"/>
      <c r="CM105" s="52"/>
      <c r="CN105" s="52"/>
      <c r="CO105" s="52"/>
      <c r="CP105" s="52"/>
      <c r="CQ105" s="52"/>
      <c r="CR105" s="52"/>
      <c r="CS105" s="44"/>
      <c r="CT105" s="44"/>
      <c r="CU105" s="44"/>
      <c r="CV105" s="44"/>
      <c r="CW105" s="44"/>
      <c r="CX105" s="44"/>
      <c r="CZ105" s="44"/>
      <c r="DA105" s="44"/>
      <c r="DB105" s="44"/>
      <c r="DC105" s="44"/>
      <c r="DD105" s="44"/>
      <c r="DE105" s="44"/>
      <c r="DF105" s="44"/>
      <c r="DG105" s="44"/>
      <c r="DH105" s="44"/>
      <c r="DI105" s="44"/>
      <c r="DJ105" s="44"/>
      <c r="DK105" s="44"/>
      <c r="DL105" s="44"/>
      <c r="DM105" s="44"/>
      <c r="DN105" s="44"/>
      <c r="DO105" s="44"/>
      <c r="DP105" s="44"/>
      <c r="DQ105" s="44"/>
      <c r="DR105" s="44"/>
      <c r="DS105" s="44"/>
      <c r="DT105" s="44"/>
      <c r="DU105" s="44"/>
      <c r="DV105" s="44"/>
      <c r="DW105" s="44"/>
      <c r="DX105" s="44"/>
      <c r="DY105" s="44"/>
      <c r="DZ105" s="44"/>
      <c r="EA105" s="44"/>
      <c r="EB105" s="44"/>
      <c r="EC105" s="44"/>
      <c r="ED105" s="44"/>
      <c r="EE105" s="44"/>
      <c r="EF105" s="44"/>
      <c r="EG105" s="44"/>
      <c r="EH105" s="44"/>
      <c r="EI105" s="44"/>
      <c r="EJ105" s="44"/>
      <c r="EK105" s="44"/>
      <c r="EL105" s="44"/>
      <c r="EM105" s="44"/>
      <c r="EN105" s="44"/>
      <c r="EO105" s="44"/>
      <c r="EP105" s="44"/>
      <c r="EQ105" s="44"/>
      <c r="ER105" s="44"/>
      <c r="ES105" s="44"/>
      <c r="ET105" s="44"/>
      <c r="EU105" s="44"/>
      <c r="EV105" s="44"/>
      <c r="EW105" s="44"/>
      <c r="EX105" s="44"/>
      <c r="EY105" s="44"/>
      <c r="EZ105" s="44"/>
      <c r="FA105" s="44"/>
      <c r="FB105" s="44"/>
      <c r="FC105" s="44"/>
      <c r="FD105" s="44"/>
      <c r="FE105" s="44"/>
      <c r="FF105" s="44"/>
      <c r="FG105" s="44"/>
      <c r="FH105" s="44"/>
      <c r="FI105" s="44"/>
      <c r="FJ105" s="44"/>
      <c r="FK105" s="44"/>
      <c r="FL105" s="44"/>
      <c r="FM105" s="44"/>
      <c r="FN105" s="44"/>
      <c r="FO105" s="44"/>
      <c r="FP105" s="44"/>
      <c r="FQ105" s="44"/>
      <c r="FR105" s="44"/>
      <c r="FS105" s="44"/>
      <c r="FT105" s="44"/>
      <c r="FU105" s="44"/>
      <c r="FV105" s="44"/>
      <c r="FW105" s="44"/>
      <c r="FX105" s="44"/>
      <c r="FY105" s="44"/>
      <c r="FZ105" s="44"/>
      <c r="GA105" s="44"/>
      <c r="GB105" s="44"/>
      <c r="GC105" s="44"/>
      <c r="GD105" s="44"/>
      <c r="GE105" s="44"/>
      <c r="GF105" s="44"/>
    </row>
    <row r="106" spans="1:196" s="724" customFormat="1" ht="15" customHeight="1">
      <c r="A106" s="65"/>
      <c r="B106" s="65"/>
      <c r="C106" s="65"/>
      <c r="D106" s="65"/>
      <c r="E106" s="65"/>
      <c r="F106" s="65"/>
      <c r="G106" s="65"/>
      <c r="H106" s="65"/>
      <c r="K106"/>
      <c r="L106"/>
      <c r="M106"/>
      <c r="N106"/>
      <c r="O106"/>
      <c r="P106"/>
      <c r="Q106" s="65"/>
      <c r="R106" s="65"/>
      <c r="S106" s="44"/>
      <c r="T106" s="44"/>
      <c r="U106" s="44"/>
      <c r="V106" s="44"/>
      <c r="W106" s="44"/>
      <c r="X106" s="44"/>
      <c r="Y106" s="44"/>
      <c r="Z106" s="44"/>
      <c r="AA106" s="44"/>
      <c r="AB106" s="44"/>
      <c r="AC106" s="44"/>
      <c r="AD106" s="44"/>
      <c r="AE106" s="44"/>
      <c r="AF106" s="44"/>
      <c r="AG106" s="44"/>
      <c r="AH106" s="44"/>
      <c r="AI106" s="44"/>
      <c r="AJ106" s="65"/>
      <c r="AK106" s="73"/>
      <c r="AL106" s="44"/>
      <c r="AM106" s="44"/>
      <c r="AN106" s="44"/>
      <c r="AO106"/>
      <c r="AP106"/>
      <c r="AQ106"/>
      <c r="AR106" s="950"/>
      <c r="AU106" s="726"/>
      <c r="AV106" s="44"/>
      <c r="AW106" s="44"/>
      <c r="AX106" s="52"/>
      <c r="AY106" s="52"/>
      <c r="AZ106" s="52"/>
      <c r="BA106" s="52"/>
      <c r="BB106" s="950"/>
      <c r="BC106" s="894"/>
      <c r="BD106" s="44"/>
      <c r="BE106" s="44"/>
      <c r="BF106" s="44"/>
      <c r="BH106" s="44"/>
      <c r="BI106" s="705"/>
      <c r="BJ106" s="705"/>
      <c r="BK106" s="705"/>
      <c r="BL106" s="705"/>
      <c r="BM106" s="705"/>
      <c r="BN106" s="44"/>
      <c r="BO106" s="44"/>
      <c r="BP106" s="44"/>
      <c r="BR106" s="44"/>
      <c r="BS106" s="44"/>
      <c r="BT106" s="44"/>
      <c r="BU106" s="44"/>
      <c r="BV106" s="44"/>
      <c r="BW106" s="44"/>
      <c r="BX106" s="44"/>
      <c r="BY106" s="44"/>
      <c r="BZ106" s="44"/>
      <c r="CA106" s="44"/>
      <c r="CB106" s="44"/>
      <c r="CC106" s="44"/>
      <c r="CD106" s="44"/>
      <c r="CF106" s="44"/>
      <c r="CG106" s="44"/>
      <c r="CH106" s="44"/>
      <c r="CI106" s="44"/>
      <c r="CJ106" s="44"/>
      <c r="CK106" s="52"/>
      <c r="CL106" s="52"/>
      <c r="CM106" s="52"/>
      <c r="CN106" s="52"/>
      <c r="CO106" s="52"/>
      <c r="CP106" s="52"/>
      <c r="CQ106" s="52"/>
      <c r="CR106" s="52"/>
      <c r="CS106" s="44"/>
      <c r="CT106" s="44"/>
      <c r="CU106" s="44"/>
      <c r="CV106" s="44"/>
      <c r="CW106" s="44"/>
      <c r="CX106" s="44"/>
      <c r="CZ106" s="44"/>
      <c r="DA106" s="44"/>
      <c r="DB106" s="44"/>
      <c r="DC106" s="44"/>
      <c r="DD106" s="44"/>
      <c r="DE106" s="44"/>
      <c r="DF106" s="44"/>
      <c r="DG106" s="44"/>
      <c r="DH106" s="44"/>
      <c r="DI106" s="44"/>
      <c r="DJ106" s="44"/>
      <c r="DK106" s="44"/>
      <c r="DL106" s="44"/>
      <c r="DM106" s="44"/>
      <c r="DN106" s="44"/>
      <c r="DO106" s="44"/>
      <c r="DP106" s="44"/>
      <c r="DQ106" s="44"/>
      <c r="DR106" s="44"/>
      <c r="DS106" s="44"/>
      <c r="DT106" s="44"/>
      <c r="DU106" s="44"/>
      <c r="DV106" s="44"/>
      <c r="DW106" s="44"/>
      <c r="DX106" s="44"/>
      <c r="DY106" s="44"/>
      <c r="DZ106" s="44"/>
      <c r="EA106" s="44"/>
      <c r="EB106" s="44"/>
      <c r="EC106" s="44"/>
      <c r="ED106" s="44"/>
      <c r="EE106" s="44"/>
      <c r="EF106" s="44"/>
      <c r="EG106" s="44"/>
      <c r="EH106" s="44"/>
      <c r="EI106" s="44"/>
      <c r="EJ106" s="44"/>
      <c r="EK106" s="44"/>
      <c r="EL106" s="44"/>
      <c r="EM106" s="44"/>
      <c r="EN106" s="44"/>
      <c r="EO106" s="44"/>
      <c r="EP106" s="44"/>
      <c r="EQ106" s="44"/>
      <c r="ER106" s="44"/>
      <c r="ES106" s="44"/>
      <c r="ET106" s="44"/>
      <c r="EU106" s="44"/>
      <c r="EV106" s="44"/>
      <c r="EW106" s="44"/>
      <c r="EX106" s="44"/>
      <c r="EY106" s="44"/>
      <c r="EZ106" s="44"/>
      <c r="FA106" s="44"/>
      <c r="FB106" s="44"/>
      <c r="FC106" s="44"/>
      <c r="FD106" s="44"/>
      <c r="FE106" s="44"/>
      <c r="FF106" s="44"/>
      <c r="FG106" s="44"/>
      <c r="FH106" s="44"/>
      <c r="FI106" s="44"/>
      <c r="FJ106" s="44"/>
      <c r="FK106" s="44"/>
      <c r="FL106" s="44"/>
      <c r="FM106" s="44"/>
      <c r="FN106" s="44"/>
      <c r="FO106" s="44"/>
      <c r="FP106" s="44"/>
      <c r="FQ106" s="44"/>
      <c r="FR106" s="44"/>
      <c r="FS106" s="44"/>
      <c r="FT106" s="44"/>
      <c r="FU106" s="44"/>
      <c r="FV106" s="44"/>
      <c r="FW106" s="44"/>
      <c r="FX106" s="44"/>
      <c r="FY106" s="44"/>
      <c r="FZ106" s="44"/>
      <c r="GA106" s="44"/>
      <c r="GB106" s="44"/>
      <c r="GC106" s="44"/>
      <c r="GD106" s="44"/>
      <c r="GE106" s="44"/>
      <c r="GF106" s="44"/>
    </row>
    <row r="107" spans="1:196" s="724" customFormat="1" ht="15" customHeight="1">
      <c r="A107" s="723"/>
      <c r="C107" s="65"/>
      <c r="D107" s="65"/>
      <c r="E107" s="65"/>
      <c r="F107" s="65"/>
      <c r="G107" s="65"/>
      <c r="H107" s="65"/>
      <c r="K107"/>
      <c r="L107"/>
      <c r="M107"/>
      <c r="N107"/>
      <c r="O107"/>
      <c r="P107"/>
      <c r="Q107"/>
      <c r="R107"/>
      <c r="S107" s="65"/>
      <c r="T107" s="44"/>
      <c r="U107" s="44"/>
      <c r="V107" s="44"/>
      <c r="W107" s="44"/>
      <c r="X107" s="44"/>
      <c r="Y107" s="44"/>
      <c r="Z107" s="44"/>
      <c r="AA107" s="44"/>
      <c r="AB107" s="44"/>
      <c r="AC107" s="44"/>
      <c r="AD107" s="44"/>
      <c r="AE107" s="44"/>
      <c r="AF107" s="44"/>
      <c r="AG107" s="44"/>
      <c r="AH107" s="44"/>
      <c r="AI107" s="44"/>
      <c r="AJ107" s="73"/>
      <c r="AK107" s="193"/>
      <c r="AL107" s="44"/>
      <c r="AM107" s="44"/>
      <c r="AN107" s="44"/>
      <c r="AO107"/>
      <c r="AP107"/>
      <c r="AQ107"/>
      <c r="AR107" s="950"/>
      <c r="AU107" s="726"/>
      <c r="AV107" s="44"/>
      <c r="AW107" s="44"/>
      <c r="AX107" s="52"/>
      <c r="AY107" s="52"/>
      <c r="AZ107" s="52"/>
      <c r="BA107" s="52"/>
      <c r="BB107" s="937"/>
      <c r="BC107" s="894"/>
      <c r="BD107" s="44"/>
      <c r="BE107" s="44"/>
      <c r="BF107" s="44"/>
      <c r="BH107" s="44"/>
      <c r="BI107" s="705"/>
      <c r="BJ107" s="705"/>
      <c r="BK107" s="705"/>
      <c r="BL107" s="705"/>
      <c r="BM107" s="705"/>
      <c r="BN107" s="44"/>
      <c r="BO107" s="44"/>
      <c r="BP107" s="44"/>
      <c r="BQ107" s="44"/>
      <c r="BR107" s="44"/>
      <c r="BS107" s="44"/>
      <c r="BT107" s="44"/>
      <c r="BU107" s="44"/>
      <c r="BV107" s="44"/>
      <c r="BW107" s="44"/>
      <c r="BX107" s="44"/>
      <c r="BY107" s="44"/>
      <c r="BZ107" s="44"/>
      <c r="CA107" s="44"/>
      <c r="CB107" s="44"/>
      <c r="CC107" s="44"/>
      <c r="CD107" s="44"/>
      <c r="CF107" s="44"/>
      <c r="CG107" s="44"/>
      <c r="CH107" s="44"/>
      <c r="CI107" s="44"/>
      <c r="CJ107" s="44"/>
      <c r="CK107" s="52"/>
      <c r="CL107" s="52"/>
      <c r="CM107" s="52"/>
      <c r="CN107" s="52"/>
      <c r="CO107" s="52"/>
      <c r="CP107" s="52"/>
      <c r="CQ107" s="52"/>
      <c r="CR107" s="52"/>
      <c r="CS107" s="44"/>
      <c r="CT107" s="44"/>
      <c r="CU107" s="44"/>
      <c r="CV107" s="44"/>
      <c r="CW107" s="44"/>
      <c r="CX107" s="44"/>
      <c r="CZ107" s="44"/>
      <c r="DA107" s="44"/>
      <c r="DB107" s="44"/>
      <c r="DC107" s="44"/>
      <c r="DD107" s="44"/>
      <c r="DE107" s="44"/>
      <c r="DF107" s="44"/>
      <c r="DG107" s="44"/>
      <c r="DH107" s="44"/>
      <c r="DI107" s="44"/>
      <c r="DJ107" s="44"/>
      <c r="DK107" s="44"/>
      <c r="DL107" s="44"/>
      <c r="DM107" s="44"/>
      <c r="DN107" s="44"/>
      <c r="DO107" s="44"/>
      <c r="DP107" s="44"/>
      <c r="DQ107" s="44"/>
      <c r="DR107" s="44"/>
      <c r="DS107" s="44"/>
      <c r="DT107" s="44"/>
      <c r="DU107" s="44"/>
      <c r="DV107" s="44"/>
      <c r="DW107" s="44"/>
      <c r="DX107" s="44"/>
      <c r="DY107" s="44"/>
      <c r="DZ107" s="44"/>
      <c r="EA107" s="44"/>
      <c r="EB107" s="44"/>
      <c r="EC107" s="44"/>
      <c r="ED107" s="44"/>
      <c r="EE107" s="44"/>
      <c r="EF107" s="44"/>
      <c r="EG107" s="44"/>
      <c r="EH107" s="44"/>
      <c r="EI107" s="44"/>
      <c r="EJ107" s="44"/>
      <c r="EK107" s="44"/>
      <c r="EL107" s="44"/>
      <c r="EM107" s="44"/>
      <c r="EN107" s="44"/>
      <c r="EO107" s="44"/>
      <c r="EP107" s="44"/>
      <c r="EQ107" s="44"/>
      <c r="ER107" s="44"/>
      <c r="ES107" s="44"/>
      <c r="ET107" s="44"/>
      <c r="EU107" s="44"/>
      <c r="EV107" s="44"/>
      <c r="EW107" s="44"/>
      <c r="EX107" s="44"/>
      <c r="EY107" s="44"/>
      <c r="EZ107" s="44"/>
      <c r="FA107" s="44"/>
      <c r="FB107" s="44"/>
      <c r="FC107" s="44"/>
      <c r="FD107" s="44"/>
      <c r="FE107" s="44"/>
      <c r="FF107" s="44"/>
      <c r="FG107" s="44"/>
      <c r="FH107" s="44"/>
      <c r="FI107" s="44"/>
      <c r="FJ107" s="44"/>
      <c r="FK107" s="44"/>
      <c r="FL107" s="44"/>
      <c r="FM107" s="44"/>
      <c r="FN107" s="44"/>
      <c r="FO107" s="44"/>
      <c r="FP107" s="44"/>
      <c r="FQ107" s="44"/>
      <c r="FR107" s="44"/>
      <c r="FS107" s="44"/>
      <c r="FT107" s="44"/>
      <c r="FU107" s="44"/>
      <c r="FV107" s="44"/>
      <c r="FW107" s="44"/>
      <c r="FX107" s="44"/>
      <c r="FY107" s="44"/>
      <c r="FZ107" s="44"/>
      <c r="GA107" s="44"/>
      <c r="GB107" s="44"/>
      <c r="GC107" s="44"/>
      <c r="GD107" s="44"/>
      <c r="GE107" s="44"/>
      <c r="GF107" s="44"/>
    </row>
    <row r="108" spans="1:196" s="724" customFormat="1" ht="15" customHeight="1">
      <c r="A108" s="723"/>
      <c r="C108" s="725"/>
      <c r="E108" s="65"/>
      <c r="F108" s="65"/>
      <c r="G108" s="65"/>
      <c r="H108" s="65"/>
      <c r="K108"/>
      <c r="L108"/>
      <c r="M108"/>
      <c r="N108"/>
      <c r="O108"/>
      <c r="P108"/>
      <c r="Q108"/>
      <c r="R108"/>
      <c r="S108"/>
      <c r="T108" s="65"/>
      <c r="U108" s="65"/>
      <c r="V108" s="44"/>
      <c r="W108" s="44"/>
      <c r="X108" s="44"/>
      <c r="Y108" s="44"/>
      <c r="Z108" s="44"/>
      <c r="AA108" s="44"/>
      <c r="AB108" s="44"/>
      <c r="AC108" s="44"/>
      <c r="AD108" s="44"/>
      <c r="AE108" s="44"/>
      <c r="AF108" s="44"/>
      <c r="AG108" s="44"/>
      <c r="AH108" s="44"/>
      <c r="AI108" s="44"/>
      <c r="AJ108" s="355"/>
      <c r="AK108" s="193"/>
      <c r="AL108" s="44"/>
      <c r="AM108" s="44"/>
      <c r="AN108" s="44"/>
      <c r="AO108"/>
      <c r="AP108"/>
      <c r="AQ108"/>
      <c r="AR108" s="950"/>
      <c r="AU108" s="726"/>
      <c r="AV108" s="44"/>
      <c r="AW108" s="44"/>
      <c r="AX108" s="52"/>
      <c r="AY108" s="52"/>
      <c r="AZ108" s="52"/>
      <c r="BA108" s="52"/>
      <c r="BB108" s="937"/>
      <c r="BC108" s="894"/>
      <c r="BD108" s="44"/>
      <c r="BE108" s="44"/>
      <c r="BF108" s="44"/>
      <c r="BH108" s="44"/>
      <c r="BI108" s="705"/>
      <c r="BJ108" s="705"/>
      <c r="BK108" s="705"/>
      <c r="BL108" s="705"/>
      <c r="BM108" s="705"/>
      <c r="BN108" s="44"/>
      <c r="BO108" s="44"/>
      <c r="BP108" s="44"/>
      <c r="BQ108" s="44"/>
      <c r="BS108" s="44"/>
      <c r="BT108" s="44"/>
      <c r="BU108" s="44"/>
      <c r="BV108" s="44"/>
      <c r="BW108" s="44"/>
      <c r="BX108" s="44"/>
      <c r="BY108" s="44"/>
      <c r="BZ108" s="44"/>
      <c r="CA108" s="44"/>
      <c r="CB108" s="44"/>
      <c r="CC108" s="44"/>
      <c r="CD108" s="44"/>
      <c r="CE108" s="44"/>
      <c r="CF108" s="44"/>
      <c r="CG108" s="44"/>
      <c r="CH108" s="44"/>
      <c r="CI108" s="44"/>
      <c r="CJ108" s="44"/>
      <c r="CK108" s="52"/>
      <c r="CL108" s="52"/>
      <c r="CM108" s="52"/>
      <c r="CN108" s="52"/>
      <c r="CO108" s="52"/>
      <c r="CP108" s="52"/>
      <c r="CQ108" s="52"/>
      <c r="CR108" s="52"/>
      <c r="CS108" s="44"/>
      <c r="CT108" s="44"/>
      <c r="CU108" s="44"/>
      <c r="CV108" s="44"/>
      <c r="CW108" s="44"/>
      <c r="CX108" s="44"/>
      <c r="CY108" s="704"/>
      <c r="CZ108" s="44"/>
      <c r="DA108" s="44"/>
      <c r="DB108" s="44"/>
      <c r="DC108" s="44"/>
      <c r="DD108" s="44"/>
      <c r="DE108" s="44"/>
      <c r="DF108" s="44"/>
      <c r="DG108" s="44"/>
      <c r="DH108" s="44"/>
      <c r="DI108" s="44"/>
      <c r="DJ108" s="44"/>
      <c r="DK108" s="44"/>
      <c r="DL108" s="44"/>
      <c r="DM108" s="44"/>
      <c r="DN108" s="44"/>
      <c r="DO108" s="44"/>
      <c r="DP108" s="44"/>
      <c r="DQ108" s="44"/>
      <c r="DR108" s="44"/>
      <c r="DS108" s="44"/>
      <c r="DT108" s="44"/>
      <c r="DU108" s="44"/>
      <c r="DV108" s="44"/>
      <c r="DW108" s="44"/>
      <c r="DX108" s="44"/>
      <c r="DY108" s="44"/>
      <c r="DZ108" s="44"/>
      <c r="EA108" s="44"/>
      <c r="EB108" s="44"/>
      <c r="EC108" s="44"/>
      <c r="ED108" s="44"/>
      <c r="EE108" s="44"/>
      <c r="EF108" s="44"/>
      <c r="EG108" s="44"/>
      <c r="EH108" s="44"/>
      <c r="EI108" s="44"/>
      <c r="EJ108" s="44"/>
      <c r="EK108" s="44"/>
      <c r="EL108" s="44"/>
      <c r="EM108" s="44"/>
      <c r="EN108" s="44"/>
      <c r="EO108" s="44"/>
      <c r="EP108" s="44"/>
      <c r="EQ108" s="44"/>
      <c r="ER108" s="44"/>
      <c r="ES108" s="44"/>
      <c r="ET108" s="44"/>
      <c r="EU108" s="44"/>
      <c r="EV108" s="44"/>
      <c r="EW108" s="44"/>
      <c r="EX108" s="44"/>
      <c r="EY108" s="44"/>
      <c r="EZ108" s="44"/>
      <c r="FA108" s="44"/>
      <c r="FB108" s="44"/>
      <c r="FC108" s="44"/>
      <c r="FD108" s="44"/>
      <c r="FE108" s="44"/>
      <c r="FF108" s="44"/>
      <c r="FG108" s="44"/>
      <c r="FH108" s="44"/>
      <c r="FI108" s="44"/>
      <c r="FJ108" s="44"/>
      <c r="FK108" s="44"/>
      <c r="FL108" s="44"/>
      <c r="FM108" s="44"/>
      <c r="FN108" s="44"/>
      <c r="FO108" s="44"/>
      <c r="FP108" s="44"/>
      <c r="FQ108" s="44"/>
      <c r="FR108" s="44"/>
      <c r="FS108" s="44"/>
      <c r="FT108" s="44"/>
      <c r="FU108" s="44"/>
      <c r="FV108" s="44"/>
      <c r="FW108" s="44"/>
      <c r="FX108" s="44"/>
      <c r="FY108" s="44"/>
      <c r="FZ108" s="44"/>
      <c r="GA108" s="44"/>
      <c r="GB108" s="44"/>
      <c r="GC108" s="44"/>
      <c r="GD108" s="44"/>
      <c r="GE108" s="44"/>
      <c r="GF108" s="44"/>
      <c r="GG108" s="44"/>
      <c r="GH108" s="44"/>
      <c r="GI108" s="44"/>
      <c r="GJ108" s="44"/>
    </row>
    <row r="109" spans="1:196" s="724" customFormat="1" ht="15" customHeight="1">
      <c r="A109" s="723"/>
      <c r="C109" s="725"/>
      <c r="K109"/>
      <c r="S109"/>
      <c r="T109"/>
      <c r="U109" s="65"/>
      <c r="V109" s="44"/>
      <c r="W109" s="44"/>
      <c r="X109" s="44"/>
      <c r="Y109" s="44"/>
      <c r="Z109" s="44"/>
      <c r="AA109" s="44"/>
      <c r="AB109" s="44"/>
      <c r="AC109" s="44"/>
      <c r="AD109" s="44"/>
      <c r="AE109" s="44"/>
      <c r="AF109" s="44"/>
      <c r="AG109" s="44"/>
      <c r="AH109" s="44"/>
      <c r="AI109" s="44"/>
      <c r="AJ109" s="355"/>
      <c r="AK109" s="193"/>
      <c r="AL109" s="44"/>
      <c r="AM109" s="44"/>
      <c r="AN109" s="44"/>
      <c r="AO109"/>
      <c r="AP109"/>
      <c r="AQ109"/>
      <c r="AR109" s="950"/>
      <c r="AU109" s="726"/>
      <c r="AV109" s="44"/>
      <c r="AW109" s="44"/>
      <c r="AX109" s="52"/>
      <c r="AY109" s="52"/>
      <c r="AZ109" s="52"/>
      <c r="BA109" s="52"/>
      <c r="BB109" s="937"/>
      <c r="BC109" s="894"/>
      <c r="BD109" s="44"/>
      <c r="BF109" s="44"/>
      <c r="BI109" s="704"/>
      <c r="BJ109" s="704"/>
      <c r="BK109" s="704"/>
      <c r="BL109" s="704"/>
      <c r="BM109" s="704"/>
      <c r="BN109" s="44"/>
      <c r="BO109" s="44"/>
      <c r="BP109" s="44"/>
      <c r="BQ109" s="44"/>
      <c r="BS109" s="44"/>
      <c r="BT109" s="44"/>
      <c r="BU109" s="44"/>
      <c r="BV109" s="44"/>
      <c r="BW109" s="44"/>
      <c r="BX109" s="44"/>
      <c r="BY109" s="44"/>
      <c r="BZ109" s="44"/>
      <c r="CA109" s="44"/>
      <c r="CB109" s="44"/>
      <c r="CC109" s="44"/>
      <c r="CD109" s="44"/>
      <c r="CE109" s="44"/>
      <c r="CF109" s="44"/>
      <c r="CG109" s="44"/>
      <c r="CH109" s="44"/>
      <c r="CI109" s="44"/>
      <c r="CJ109" s="44"/>
      <c r="CK109" s="52"/>
      <c r="CL109" s="52"/>
      <c r="CM109" s="52"/>
      <c r="CN109" s="52"/>
      <c r="CO109" s="52"/>
      <c r="CP109" s="52"/>
      <c r="CQ109" s="52"/>
      <c r="CR109" s="52"/>
      <c r="CS109" s="44"/>
      <c r="CT109" s="44"/>
      <c r="CU109" s="44"/>
      <c r="CV109" s="44"/>
      <c r="CW109" s="44"/>
      <c r="CX109" s="44"/>
      <c r="CY109" s="704"/>
      <c r="CZ109" s="44"/>
      <c r="DA109" s="44"/>
      <c r="DB109" s="44"/>
      <c r="DC109" s="44"/>
      <c r="DD109" s="44"/>
      <c r="DE109" s="44"/>
      <c r="DF109" s="44"/>
      <c r="DG109" s="44"/>
      <c r="DH109" s="44"/>
      <c r="DI109" s="44"/>
      <c r="DJ109" s="44"/>
      <c r="DK109" s="44"/>
      <c r="DL109" s="44"/>
      <c r="DM109" s="44"/>
      <c r="DN109" s="44"/>
      <c r="DO109" s="44"/>
      <c r="DP109" s="44"/>
      <c r="DQ109" s="44"/>
      <c r="DR109" s="44"/>
      <c r="DS109" s="44"/>
      <c r="DT109" s="44"/>
      <c r="DU109" s="44"/>
      <c r="DV109" s="44"/>
      <c r="DW109" s="44"/>
      <c r="DX109" s="44"/>
      <c r="DY109" s="44"/>
      <c r="DZ109" s="44"/>
      <c r="EA109" s="44"/>
      <c r="EB109" s="44"/>
      <c r="EC109" s="44"/>
      <c r="ED109" s="44"/>
      <c r="EE109" s="44"/>
      <c r="EF109" s="44"/>
      <c r="EG109" s="44"/>
      <c r="EH109" s="44"/>
      <c r="EI109" s="44"/>
      <c r="EJ109" s="44"/>
      <c r="EK109" s="44"/>
      <c r="EL109" s="44"/>
      <c r="EM109" s="44"/>
      <c r="EN109" s="44"/>
      <c r="EO109" s="44"/>
      <c r="EP109" s="44"/>
      <c r="EQ109" s="44"/>
      <c r="ER109" s="44"/>
      <c r="ES109" s="44"/>
      <c r="ET109" s="44"/>
      <c r="EU109" s="44"/>
      <c r="EV109" s="44"/>
      <c r="EW109" s="44"/>
      <c r="EX109" s="44"/>
      <c r="EY109" s="44"/>
      <c r="EZ109" s="44"/>
      <c r="FA109" s="44"/>
      <c r="FB109" s="44"/>
      <c r="FC109" s="44"/>
      <c r="FD109" s="44"/>
      <c r="FE109" s="44"/>
      <c r="FF109" s="44"/>
      <c r="FG109" s="44"/>
      <c r="FH109" s="44"/>
      <c r="FI109" s="44"/>
      <c r="FJ109" s="44"/>
      <c r="FK109" s="44"/>
      <c r="FL109" s="44"/>
      <c r="FM109" s="44"/>
      <c r="FN109" s="44"/>
      <c r="FO109" s="44"/>
      <c r="FP109" s="44"/>
      <c r="FQ109" s="44"/>
      <c r="FR109" s="44"/>
      <c r="FS109" s="44"/>
      <c r="FT109" s="44"/>
      <c r="FU109" s="44"/>
      <c r="FV109" s="44"/>
      <c r="FW109" s="44"/>
      <c r="FX109" s="44"/>
      <c r="FY109" s="44"/>
      <c r="FZ109" s="44"/>
      <c r="GA109" s="44"/>
      <c r="GB109" s="44"/>
      <c r="GC109" s="44"/>
      <c r="GD109" s="44"/>
      <c r="GE109" s="44"/>
      <c r="GF109" s="44"/>
      <c r="GG109" s="44"/>
      <c r="GH109" s="44"/>
      <c r="GI109" s="44"/>
      <c r="GJ109" s="44"/>
      <c r="GK109" s="44"/>
      <c r="GL109" s="44"/>
      <c r="GM109" s="44"/>
      <c r="GN109" s="44"/>
    </row>
    <row r="110" spans="1:196" s="724" customFormat="1" ht="15" customHeight="1">
      <c r="A110" s="723"/>
      <c r="C110" s="725"/>
      <c r="K110" s="726"/>
      <c r="T110"/>
      <c r="U110" s="65"/>
      <c r="V110" s="44"/>
      <c r="W110" s="44"/>
      <c r="X110" s="44"/>
      <c r="Y110" s="44"/>
      <c r="Z110" s="44"/>
      <c r="AA110" s="44"/>
      <c r="AB110" s="44"/>
      <c r="AC110" s="44"/>
      <c r="AD110" s="44"/>
      <c r="AE110" s="44"/>
      <c r="AF110" s="44"/>
      <c r="AG110" s="44"/>
      <c r="AH110" s="44"/>
      <c r="AI110" s="44"/>
      <c r="AJ110" s="355"/>
      <c r="AK110" s="193"/>
      <c r="AL110" s="44"/>
      <c r="AM110" s="44"/>
      <c r="AN110" s="44"/>
      <c r="AO110"/>
      <c r="AP110"/>
      <c r="AQ110"/>
      <c r="AR110" s="950"/>
      <c r="AU110" s="726"/>
      <c r="AV110" s="44"/>
      <c r="AW110" s="44"/>
      <c r="AX110" s="52"/>
      <c r="AY110" s="52"/>
      <c r="AZ110" s="52"/>
      <c r="BA110" s="52"/>
      <c r="BB110" s="937"/>
      <c r="BC110" s="894"/>
      <c r="BD110" s="44"/>
      <c r="BF110" s="44"/>
      <c r="BI110" s="705"/>
      <c r="BJ110" s="705"/>
      <c r="BK110" s="705"/>
      <c r="BL110" s="705"/>
      <c r="BM110" s="705"/>
      <c r="BN110" s="44"/>
      <c r="BO110" s="44"/>
      <c r="BP110" s="44"/>
      <c r="BQ110" s="44"/>
      <c r="BS110" s="44"/>
      <c r="BT110" s="44"/>
      <c r="BU110" s="44"/>
      <c r="BV110" s="44"/>
      <c r="BW110" s="44"/>
      <c r="BX110" s="44"/>
      <c r="BY110" s="44"/>
      <c r="BZ110" s="44"/>
      <c r="CA110" s="44"/>
      <c r="CB110" s="44"/>
      <c r="CC110" s="44"/>
      <c r="CD110" s="44"/>
      <c r="CE110" s="44"/>
      <c r="CF110" s="44"/>
      <c r="CG110" s="44"/>
      <c r="CH110" s="44"/>
      <c r="CI110" s="44"/>
      <c r="CJ110" s="44"/>
      <c r="CK110" s="52"/>
      <c r="CL110" s="52"/>
      <c r="CM110" s="52"/>
      <c r="CN110" s="52"/>
      <c r="CO110" s="52"/>
      <c r="CP110" s="52"/>
      <c r="CQ110" s="52"/>
      <c r="CR110" s="52"/>
      <c r="CS110" s="44"/>
      <c r="CT110" s="44"/>
      <c r="CU110" s="44"/>
      <c r="CV110" s="44"/>
      <c r="CW110" s="44"/>
      <c r="CX110" s="44"/>
      <c r="CY110" s="704"/>
      <c r="CZ110" s="44"/>
      <c r="DA110" s="44"/>
      <c r="DB110" s="44"/>
      <c r="DC110" s="44"/>
      <c r="DD110" s="44"/>
      <c r="DE110" s="44"/>
      <c r="DF110" s="44"/>
      <c r="DG110" s="44"/>
      <c r="DH110" s="44"/>
      <c r="DI110" s="44"/>
      <c r="DJ110" s="44"/>
      <c r="DK110" s="44"/>
      <c r="DL110" s="44"/>
      <c r="DM110" s="44"/>
      <c r="DN110" s="44"/>
      <c r="DO110" s="44"/>
      <c r="DP110" s="44"/>
      <c r="DQ110" s="44"/>
      <c r="DR110" s="44"/>
      <c r="DS110" s="44"/>
      <c r="DT110" s="44"/>
      <c r="DU110" s="44"/>
      <c r="DV110" s="44"/>
      <c r="DW110" s="44"/>
      <c r="DX110" s="44"/>
      <c r="DY110" s="44"/>
      <c r="DZ110" s="44"/>
      <c r="EA110" s="44"/>
      <c r="EB110" s="44"/>
      <c r="EC110" s="44"/>
      <c r="ED110" s="44"/>
      <c r="EE110" s="44"/>
      <c r="EF110" s="44"/>
      <c r="EG110" s="44"/>
      <c r="EH110" s="44"/>
      <c r="EI110" s="44"/>
      <c r="EJ110" s="44"/>
      <c r="EK110" s="44"/>
      <c r="EL110" s="44"/>
      <c r="EM110" s="44"/>
      <c r="EN110" s="44"/>
      <c r="EO110" s="44"/>
      <c r="EP110" s="44"/>
      <c r="EQ110" s="44"/>
      <c r="ER110" s="44"/>
      <c r="ES110" s="44"/>
      <c r="ET110" s="44"/>
      <c r="EU110" s="44"/>
      <c r="EV110" s="44"/>
      <c r="EW110" s="44"/>
      <c r="EX110" s="44"/>
      <c r="EY110" s="44"/>
      <c r="EZ110" s="44"/>
      <c r="FA110" s="44"/>
      <c r="FB110" s="44"/>
      <c r="FC110" s="44"/>
      <c r="FD110" s="44"/>
      <c r="FE110" s="44"/>
      <c r="FF110" s="44"/>
      <c r="FG110" s="44"/>
      <c r="FH110" s="44"/>
      <c r="FI110" s="44"/>
      <c r="FJ110" s="44"/>
      <c r="FK110" s="44"/>
      <c r="FL110" s="44"/>
      <c r="FM110" s="44"/>
      <c r="FN110" s="44"/>
      <c r="FO110" s="44"/>
      <c r="FP110" s="44"/>
      <c r="FQ110" s="44"/>
      <c r="FR110" s="44"/>
      <c r="FS110" s="44"/>
      <c r="FT110" s="44"/>
      <c r="FU110" s="44"/>
      <c r="FV110" s="44"/>
      <c r="FW110" s="44"/>
      <c r="FX110" s="44"/>
      <c r="FY110" s="44"/>
      <c r="FZ110" s="44"/>
      <c r="GA110" s="44"/>
      <c r="GB110" s="44"/>
      <c r="GC110" s="44"/>
      <c r="GD110" s="44"/>
      <c r="GE110" s="44"/>
      <c r="GF110" s="44"/>
      <c r="GG110" s="44"/>
      <c r="GH110" s="44"/>
      <c r="GI110" s="44"/>
      <c r="GJ110" s="44"/>
      <c r="GK110" s="44"/>
      <c r="GL110" s="44"/>
      <c r="GM110" s="44"/>
      <c r="GN110" s="44"/>
    </row>
    <row r="111" spans="1:196" s="724" customFormat="1" ht="15" customHeight="1">
      <c r="A111" s="723"/>
      <c r="C111" s="725"/>
      <c r="K111" s="726"/>
      <c r="V111" s="44"/>
      <c r="W111" s="44"/>
      <c r="X111" s="44"/>
      <c r="Y111" s="44"/>
      <c r="Z111" s="44"/>
      <c r="AA111" s="44"/>
      <c r="AB111" s="44"/>
      <c r="AC111" s="44"/>
      <c r="AD111" s="44"/>
      <c r="AE111" s="44"/>
      <c r="AF111" s="44"/>
      <c r="AG111" s="44"/>
      <c r="AH111" s="44"/>
      <c r="AI111" s="44"/>
      <c r="AJ111" s="355"/>
      <c r="AK111" s="193"/>
      <c r="AL111" s="44"/>
      <c r="AM111" s="44"/>
      <c r="AN111" s="44"/>
      <c r="AO111"/>
      <c r="AP111"/>
      <c r="AQ111"/>
      <c r="AR111" s="950"/>
      <c r="AU111" s="726"/>
      <c r="AV111" s="44"/>
      <c r="AW111" s="44"/>
      <c r="AX111" s="52"/>
      <c r="AY111" s="52"/>
      <c r="AZ111" s="52"/>
      <c r="BA111" s="52"/>
      <c r="BB111" s="937"/>
      <c r="BC111" s="894"/>
      <c r="BD111" s="44"/>
      <c r="BF111" s="44"/>
      <c r="BI111" s="705"/>
      <c r="BJ111" s="705"/>
      <c r="BK111" s="705"/>
      <c r="BL111" s="705"/>
      <c r="BM111" s="705"/>
      <c r="BN111" s="44"/>
      <c r="BO111" s="44"/>
      <c r="BP111" s="44"/>
      <c r="BQ111" s="44"/>
      <c r="BR111" s="44"/>
      <c r="BS111" s="44"/>
      <c r="BT111" s="44"/>
      <c r="CB111" s="44"/>
      <c r="CC111" s="44"/>
      <c r="CD111" s="44"/>
      <c r="CE111" s="44"/>
      <c r="CF111" s="44"/>
      <c r="CG111" s="44"/>
      <c r="CH111" s="44"/>
      <c r="CI111" s="44"/>
      <c r="CJ111" s="44"/>
      <c r="CK111" s="52"/>
      <c r="CL111" s="52"/>
      <c r="CM111" s="52"/>
      <c r="CN111" s="52"/>
      <c r="CO111" s="52"/>
      <c r="CP111" s="52"/>
      <c r="CQ111" s="52"/>
      <c r="CR111" s="52"/>
      <c r="CS111" s="44"/>
      <c r="CT111" s="44"/>
      <c r="CU111" s="44"/>
      <c r="CV111" s="44"/>
      <c r="CW111" s="44"/>
      <c r="CX111" s="44"/>
      <c r="CY111" s="704"/>
    </row>
    <row r="112" spans="1:196" s="724" customFormat="1" ht="15" customHeight="1">
      <c r="A112" s="723"/>
      <c r="C112" s="725"/>
      <c r="K112" s="726"/>
      <c r="AD112" s="44"/>
      <c r="AE112" s="44"/>
      <c r="AF112" s="44"/>
      <c r="AJ112" s="355"/>
      <c r="AK112" s="193"/>
      <c r="AL112" s="44"/>
      <c r="AM112" s="44"/>
      <c r="AN112" s="44"/>
      <c r="AO112"/>
      <c r="AP112"/>
      <c r="AQ112"/>
      <c r="AR112" s="950"/>
      <c r="AU112" s="726"/>
      <c r="AV112" s="44"/>
      <c r="AW112" s="44"/>
      <c r="AX112" s="52"/>
      <c r="AY112" s="52"/>
      <c r="AZ112" s="52"/>
      <c r="BA112" s="52"/>
      <c r="BB112" s="937"/>
      <c r="BC112" s="894"/>
      <c r="BD112" s="44"/>
      <c r="BF112" s="44"/>
      <c r="BI112" s="705"/>
      <c r="BJ112" s="705"/>
      <c r="BK112" s="705"/>
      <c r="BL112" s="705"/>
      <c r="BM112" s="705"/>
      <c r="BN112" s="44"/>
      <c r="BO112" s="44"/>
      <c r="BP112" s="44"/>
      <c r="BQ112" s="44"/>
      <c r="BR112" s="44"/>
      <c r="BS112" s="44"/>
      <c r="CC112" s="44"/>
      <c r="CD112" s="44"/>
      <c r="CE112" s="44"/>
      <c r="CF112" s="44"/>
      <c r="CG112" s="44"/>
      <c r="CH112" s="44"/>
      <c r="CI112" s="44"/>
      <c r="CJ112" s="44"/>
      <c r="CK112" s="52"/>
      <c r="CL112" s="52"/>
      <c r="CM112" s="52"/>
      <c r="CN112" s="52"/>
      <c r="CO112" s="52"/>
      <c r="CP112" s="52"/>
      <c r="CQ112" s="52"/>
      <c r="CR112" s="52"/>
      <c r="CS112" s="44"/>
      <c r="CT112" s="44"/>
      <c r="CU112" s="44"/>
      <c r="CV112" s="44"/>
      <c r="CW112" s="44"/>
      <c r="CX112" s="44"/>
      <c r="CY112" s="704"/>
    </row>
    <row r="113" spans="1:103" s="724" customFormat="1" ht="15" customHeight="1">
      <c r="A113" s="723"/>
      <c r="C113" s="725"/>
      <c r="K113" s="726"/>
      <c r="AE113" s="44"/>
      <c r="AF113" s="44"/>
      <c r="AJ113" s="355"/>
      <c r="AK113" s="193"/>
      <c r="AO113"/>
      <c r="AP113"/>
      <c r="AQ113"/>
      <c r="AR113" s="950"/>
      <c r="AU113" s="726"/>
      <c r="AV113" s="44"/>
      <c r="AW113" s="44"/>
      <c r="AX113" s="52"/>
      <c r="AY113" s="52"/>
      <c r="AZ113" s="52"/>
      <c r="BA113" s="52"/>
      <c r="BB113" s="937"/>
      <c r="BC113" s="894"/>
      <c r="BD113" s="44"/>
      <c r="BF113" s="44"/>
      <c r="BI113" s="705"/>
      <c r="BJ113" s="705"/>
      <c r="BK113" s="705"/>
      <c r="BL113" s="705"/>
      <c r="BM113" s="705"/>
      <c r="BN113" s="44"/>
      <c r="BO113" s="44"/>
      <c r="BP113" s="44"/>
      <c r="BQ113" s="44"/>
      <c r="BR113" s="44"/>
      <c r="BS113" s="44"/>
      <c r="CC113" s="44"/>
      <c r="CD113" s="44"/>
      <c r="CE113" s="44"/>
      <c r="CF113" s="44"/>
      <c r="CG113" s="44"/>
      <c r="CH113" s="44"/>
      <c r="CI113" s="44"/>
      <c r="CJ113" s="44"/>
      <c r="CK113" s="52"/>
      <c r="CL113" s="52"/>
      <c r="CM113" s="52"/>
      <c r="CN113" s="52"/>
      <c r="CO113" s="52"/>
      <c r="CP113" s="52"/>
      <c r="CQ113" s="52"/>
      <c r="CR113" s="52"/>
      <c r="CS113" s="44"/>
      <c r="CT113" s="44"/>
      <c r="CU113" s="44"/>
      <c r="CV113" s="44"/>
      <c r="CW113" s="44"/>
      <c r="CX113" s="44"/>
      <c r="CY113" s="704"/>
    </row>
    <row r="114" spans="1:103" s="724" customFormat="1" ht="15" customHeight="1">
      <c r="A114" s="723"/>
      <c r="C114" s="725"/>
      <c r="K114" s="726"/>
      <c r="AE114" s="44"/>
      <c r="AF114" s="44"/>
      <c r="AJ114" s="355"/>
      <c r="AK114" s="193"/>
      <c r="AO114"/>
      <c r="AP114"/>
      <c r="AQ114"/>
      <c r="AR114" s="950"/>
      <c r="AU114" s="726"/>
      <c r="AV114" s="44"/>
      <c r="AW114" s="44"/>
      <c r="AX114" s="52"/>
      <c r="AY114" s="52"/>
      <c r="AZ114" s="52"/>
      <c r="BA114" s="52"/>
      <c r="BB114" s="937"/>
      <c r="BC114" s="894"/>
      <c r="BI114" s="705"/>
      <c r="BJ114" s="480" t="s">
        <v>1151</v>
      </c>
      <c r="BK114" s="480">
        <f>B78</f>
        <v>63</v>
      </c>
      <c r="BL114" s="705"/>
      <c r="BM114" s="705"/>
      <c r="BN114" s="44"/>
      <c r="BO114" s="44"/>
      <c r="BP114" s="44"/>
      <c r="BQ114" s="44"/>
      <c r="BR114" s="44"/>
      <c r="BS114" s="44"/>
      <c r="BU114" s="44"/>
      <c r="BV114" s="44"/>
      <c r="BW114" s="44"/>
      <c r="BX114" s="44"/>
      <c r="BY114" s="44"/>
      <c r="BZ114" s="44"/>
      <c r="CA114" s="44"/>
      <c r="CC114" s="44"/>
      <c r="CD114" s="44"/>
      <c r="CE114" s="44"/>
      <c r="CF114" s="44"/>
      <c r="CG114" s="44"/>
      <c r="CH114" s="44"/>
      <c r="CI114" s="44"/>
      <c r="CJ114" s="44"/>
      <c r="CK114" s="52"/>
      <c r="CL114" s="52"/>
      <c r="CM114" s="52"/>
      <c r="CN114" s="52"/>
      <c r="CO114" s="52"/>
      <c r="CP114" s="52"/>
      <c r="CQ114" s="52"/>
      <c r="CR114" s="52"/>
      <c r="CS114" s="44"/>
      <c r="CT114" s="44"/>
      <c r="CU114" s="44"/>
      <c r="CV114" s="44"/>
      <c r="CW114" s="44"/>
      <c r="CX114" s="44"/>
      <c r="CY114" s="704"/>
    </row>
    <row r="115" spans="1:103" s="724" customFormat="1" ht="15" customHeight="1">
      <c r="A115" s="723"/>
      <c r="C115" s="725"/>
      <c r="K115" s="726"/>
      <c r="V115" s="44"/>
      <c r="W115" s="44"/>
      <c r="X115" s="44"/>
      <c r="Y115" s="44"/>
      <c r="Z115" s="44"/>
      <c r="AA115" s="44"/>
      <c r="AB115" s="44"/>
      <c r="AC115" s="44"/>
      <c r="AE115" s="44"/>
      <c r="AF115" s="44"/>
      <c r="AG115" s="44"/>
      <c r="AH115" s="44"/>
      <c r="AI115" s="44"/>
      <c r="AJ115" s="355"/>
      <c r="AK115" s="193"/>
      <c r="AO115" s="704"/>
      <c r="AP115" s="704"/>
      <c r="AQ115" s="721"/>
      <c r="AR115" s="950"/>
      <c r="AS115" s="704"/>
      <c r="AT115" s="704"/>
      <c r="AU115" s="704"/>
      <c r="AV115" s="44"/>
      <c r="AW115" s="44"/>
      <c r="AX115" s="52"/>
      <c r="AY115" s="52"/>
      <c r="AZ115" s="52"/>
      <c r="BA115" s="52"/>
      <c r="BB115" s="937"/>
      <c r="BC115" s="894"/>
      <c r="BI115" s="705"/>
      <c r="BJ115" s="493" t="s">
        <v>1153</v>
      </c>
      <c r="BK115" s="494"/>
      <c r="BL115" s="705"/>
      <c r="BM115" s="705"/>
      <c r="BN115" s="44"/>
      <c r="BO115" s="44"/>
      <c r="BP115" s="44"/>
      <c r="BQ115" s="44"/>
      <c r="BR115" s="44"/>
      <c r="BS115" s="44"/>
      <c r="BT115" s="44"/>
      <c r="BU115" s="44"/>
      <c r="BV115" s="44"/>
      <c r="BW115" s="44"/>
      <c r="BX115" s="44"/>
      <c r="BY115" s="44"/>
      <c r="BZ115" s="44"/>
      <c r="CA115" s="44"/>
      <c r="CB115" s="44"/>
      <c r="CC115" s="44"/>
      <c r="CD115" s="44"/>
      <c r="CE115" s="44"/>
      <c r="CF115" s="44"/>
      <c r="CG115" s="44"/>
      <c r="CM115" s="52"/>
      <c r="CN115" s="52"/>
      <c r="CO115" s="52"/>
      <c r="CP115" s="52"/>
      <c r="CQ115" s="52"/>
      <c r="CR115" s="52"/>
      <c r="CS115" s="44"/>
      <c r="CT115" s="44"/>
      <c r="CU115" s="44"/>
      <c r="CV115" s="44"/>
      <c r="CW115" s="44"/>
      <c r="CX115" s="44"/>
      <c r="CY115" s="704"/>
    </row>
    <row r="116" spans="1:103" s="724" customFormat="1" ht="15" customHeight="1">
      <c r="A116" s="723"/>
      <c r="C116" s="725"/>
      <c r="K116" s="726"/>
      <c r="V116" s="44"/>
      <c r="W116" s="44"/>
      <c r="X116" s="44"/>
      <c r="Y116" s="44"/>
      <c r="Z116" s="44"/>
      <c r="AA116" s="44"/>
      <c r="AB116" s="44"/>
      <c r="AC116" s="44"/>
      <c r="AD116" s="44"/>
      <c r="AE116" s="44"/>
      <c r="AG116" s="44"/>
      <c r="AH116" s="44"/>
      <c r="AI116" s="44"/>
      <c r="AJ116" s="355"/>
      <c r="AK116" s="278"/>
      <c r="AL116" s="44"/>
      <c r="AM116" s="44"/>
      <c r="AN116" s="44"/>
      <c r="AO116" s="704"/>
      <c r="AP116" s="704"/>
      <c r="AQ116" s="721"/>
      <c r="AR116" s="950"/>
      <c r="AS116" s="704"/>
      <c r="AT116" s="704"/>
      <c r="AU116" s="704"/>
      <c r="AV116" s="44"/>
      <c r="AW116" s="44"/>
      <c r="AX116" s="52"/>
      <c r="AY116" s="52"/>
      <c r="AZ116" s="52"/>
      <c r="BA116" s="52"/>
      <c r="BB116" s="937"/>
      <c r="BC116" s="894"/>
      <c r="BI116" s="705"/>
      <c r="BJ116" s="493"/>
      <c r="BK116" s="494"/>
      <c r="BL116" s="705"/>
      <c r="BM116" s="705"/>
      <c r="BN116" s="44"/>
      <c r="BO116" s="44"/>
      <c r="BP116" s="44"/>
      <c r="BQ116" s="44"/>
      <c r="BR116" s="44"/>
      <c r="BS116" s="44"/>
      <c r="BT116" s="44"/>
      <c r="BU116" s="44"/>
      <c r="BV116" s="44"/>
      <c r="BW116" s="44"/>
      <c r="BX116" s="44"/>
      <c r="BY116" s="44"/>
      <c r="BZ116" s="44"/>
      <c r="CA116" s="44"/>
      <c r="CB116" s="44"/>
      <c r="CC116" s="44"/>
      <c r="CD116" s="44"/>
      <c r="CE116" s="44"/>
      <c r="CF116" s="44"/>
      <c r="CG116" s="44"/>
      <c r="CN116" s="52"/>
      <c r="CO116" s="52"/>
      <c r="CP116" s="52"/>
      <c r="CQ116" s="52"/>
      <c r="CR116" s="52"/>
      <c r="CS116" s="44"/>
      <c r="CT116" s="44"/>
      <c r="CU116" s="44"/>
      <c r="CV116" s="44"/>
      <c r="CW116" s="44"/>
      <c r="CX116" s="44"/>
      <c r="CY116" s="704"/>
    </row>
    <row r="117" spans="1:103" s="724" customFormat="1" ht="15" customHeight="1">
      <c r="A117" s="723"/>
      <c r="C117" s="725"/>
      <c r="K117" s="726"/>
      <c r="V117" s="44"/>
      <c r="W117" s="44"/>
      <c r="X117" s="44"/>
      <c r="Y117" s="44"/>
      <c r="Z117" s="44"/>
      <c r="AA117" s="44"/>
      <c r="AB117" s="44"/>
      <c r="AC117" s="44"/>
      <c r="AD117" s="44"/>
      <c r="AG117" s="44"/>
      <c r="AH117" s="44"/>
      <c r="AI117" s="44"/>
      <c r="AJ117" s="278"/>
      <c r="AK117"/>
      <c r="AL117" s="44"/>
      <c r="AM117" s="44"/>
      <c r="AN117" s="44"/>
      <c r="AO117" s="704"/>
      <c r="AP117" s="704"/>
      <c r="AQ117" s="721"/>
      <c r="AR117" s="950"/>
      <c r="AS117" s="704"/>
      <c r="AT117" s="704"/>
      <c r="AU117" s="704"/>
      <c r="AV117" s="44"/>
      <c r="AW117" s="44"/>
      <c r="AX117" s="52"/>
      <c r="AY117" s="52"/>
      <c r="AZ117" s="52"/>
      <c r="BA117" s="52"/>
      <c r="BB117" s="937"/>
      <c r="BC117" s="880"/>
      <c r="BD117" s="44"/>
      <c r="BF117" s="44"/>
      <c r="BI117" s="705"/>
      <c r="BJ117" s="493" t="s">
        <v>1155</v>
      </c>
      <c r="BK117" s="494"/>
      <c r="BL117" s="705"/>
      <c r="BM117" s="705"/>
      <c r="BN117" s="44"/>
      <c r="BO117" s="44"/>
      <c r="BP117" s="44"/>
      <c r="BQ117" s="44"/>
      <c r="BR117" s="44"/>
      <c r="BS117" s="44"/>
      <c r="BT117" s="44"/>
      <c r="BU117" s="44"/>
      <c r="BV117" s="44"/>
      <c r="BW117" s="44"/>
      <c r="BX117" s="44"/>
      <c r="BY117" s="44"/>
      <c r="BZ117" s="44"/>
      <c r="CA117" s="44"/>
      <c r="CB117" s="44"/>
      <c r="CC117" s="44"/>
      <c r="CD117" s="44"/>
      <c r="CE117" s="44"/>
      <c r="CN117" s="52"/>
      <c r="CO117" s="52"/>
      <c r="CP117" s="52"/>
      <c r="CQ117" s="52"/>
      <c r="CR117" s="52"/>
      <c r="CS117" s="44"/>
      <c r="CT117" s="44"/>
      <c r="CU117" s="44"/>
      <c r="CV117" s="44"/>
      <c r="CW117" s="44"/>
      <c r="CX117" s="44"/>
      <c r="CY117" s="704"/>
    </row>
    <row r="118" spans="1:103" s="724" customFormat="1" ht="15" customHeight="1">
      <c r="A118" s="723"/>
      <c r="C118" s="725"/>
      <c r="K118" s="726"/>
      <c r="V118" s="44"/>
      <c r="W118" s="44"/>
      <c r="X118" s="44"/>
      <c r="Y118" s="44"/>
      <c r="Z118" s="44"/>
      <c r="AA118" s="44"/>
      <c r="AB118" s="44"/>
      <c r="AC118" s="44"/>
      <c r="AD118" s="44"/>
      <c r="AG118" s="44"/>
      <c r="AH118" s="44"/>
      <c r="AI118" s="44"/>
      <c r="AJ118"/>
      <c r="AK118" s="73"/>
      <c r="AL118" s="44"/>
      <c r="AM118" s="44"/>
      <c r="AN118" s="44"/>
      <c r="AO118" s="704"/>
      <c r="AP118" s="704"/>
      <c r="AQ118" s="721"/>
      <c r="AR118" s="950"/>
      <c r="AS118" s="704"/>
      <c r="AT118" s="704"/>
      <c r="AU118" s="704"/>
      <c r="AV118" s="44"/>
      <c r="AW118" s="44"/>
      <c r="AX118" s="52"/>
      <c r="AY118" s="52"/>
      <c r="AZ118" s="52"/>
      <c r="BA118" s="52"/>
      <c r="BB118" s="937"/>
      <c r="BC118" s="880"/>
      <c r="BD118" s="44"/>
      <c r="BF118" s="44"/>
      <c r="BI118" s="705"/>
      <c r="BJ118" s="736" t="s">
        <v>1157</v>
      </c>
      <c r="BK118" s="494"/>
      <c r="BL118" s="705"/>
      <c r="BM118" s="705"/>
      <c r="BN118" s="44"/>
      <c r="BO118" s="44"/>
      <c r="BP118" s="44"/>
      <c r="BQ118" s="44"/>
      <c r="BR118" s="44"/>
      <c r="BS118" s="44"/>
      <c r="BT118" s="44"/>
      <c r="BU118" s="44"/>
      <c r="BV118" s="44"/>
      <c r="BW118" s="44"/>
      <c r="BX118" s="44"/>
      <c r="BY118" s="44"/>
      <c r="BZ118" s="44"/>
      <c r="CA118" s="44"/>
      <c r="CB118" s="44"/>
      <c r="CC118" s="44"/>
      <c r="CD118" s="44"/>
      <c r="CE118" s="44"/>
      <c r="CN118" s="52"/>
      <c r="CO118" s="52"/>
      <c r="CP118" s="52"/>
      <c r="CQ118" s="52"/>
      <c r="CR118" s="52"/>
      <c r="CS118" s="44"/>
      <c r="CT118" s="44"/>
      <c r="CU118" s="44"/>
      <c r="CV118" s="44"/>
      <c r="CW118" s="44"/>
      <c r="CX118" s="44"/>
      <c r="CY118" s="704"/>
    </row>
    <row r="119" spans="1:103" s="724" customFormat="1" ht="15" customHeight="1">
      <c r="A119" s="723"/>
      <c r="C119" s="725"/>
      <c r="K119" s="726"/>
      <c r="V119" s="44"/>
      <c r="W119" s="44"/>
      <c r="X119" s="44"/>
      <c r="Y119" s="44"/>
      <c r="Z119" s="44"/>
      <c r="AA119" s="44"/>
      <c r="AB119" s="44"/>
      <c r="AC119" s="44"/>
      <c r="AD119" s="44"/>
      <c r="AF119" s="44"/>
      <c r="AG119" s="44"/>
      <c r="AH119" s="44"/>
      <c r="AI119" s="44"/>
      <c r="AJ119" s="73"/>
      <c r="AK119" s="193"/>
      <c r="AL119" s="44"/>
      <c r="AM119" s="44"/>
      <c r="AN119" s="44"/>
      <c r="AO119" s="704"/>
      <c r="AP119" s="704"/>
      <c r="AQ119" s="721"/>
      <c r="AR119" s="950"/>
      <c r="AS119" s="704"/>
      <c r="AT119" s="704"/>
      <c r="AU119" s="704"/>
      <c r="AV119" s="44"/>
      <c r="AW119" s="44"/>
      <c r="AX119" s="52"/>
      <c r="AY119" s="52"/>
      <c r="AZ119" s="52"/>
      <c r="BA119" s="52"/>
      <c r="BB119" s="937"/>
      <c r="BC119" s="880"/>
      <c r="BD119" s="44"/>
      <c r="BF119" s="44"/>
      <c r="BI119" s="705"/>
      <c r="BJ119" s="736" t="s">
        <v>1160</v>
      </c>
      <c r="BK119" s="494"/>
      <c r="BL119" s="705"/>
      <c r="BM119" s="705"/>
      <c r="BN119" s="44"/>
      <c r="BO119" s="44"/>
      <c r="BP119" s="44"/>
      <c r="BQ119" s="44"/>
      <c r="BR119" s="44"/>
      <c r="BS119" s="44"/>
      <c r="BT119" s="44"/>
      <c r="BU119" s="44"/>
      <c r="BV119" s="44"/>
      <c r="BW119" s="44"/>
      <c r="BX119" s="44"/>
      <c r="BY119" s="44"/>
      <c r="BZ119" s="44"/>
      <c r="CA119" s="44"/>
      <c r="CB119" s="44"/>
      <c r="CC119" s="44"/>
      <c r="CD119" s="44"/>
      <c r="CE119" s="44"/>
      <c r="CN119" s="52"/>
      <c r="CO119" s="52"/>
      <c r="CP119" s="52"/>
      <c r="CQ119" s="52"/>
      <c r="CR119" s="52"/>
      <c r="CS119" s="44"/>
      <c r="CT119" s="44"/>
      <c r="CU119" s="44"/>
      <c r="CV119" s="44"/>
      <c r="CW119" s="44"/>
      <c r="CX119" s="44"/>
      <c r="CY119" s="704"/>
    </row>
    <row r="120" spans="1:103" s="724" customFormat="1" ht="15" customHeight="1">
      <c r="A120" s="723"/>
      <c r="C120" s="725"/>
      <c r="K120" s="726"/>
      <c r="V120" s="44"/>
      <c r="W120" s="44"/>
      <c r="X120" s="44"/>
      <c r="Y120" s="44"/>
      <c r="Z120" s="44"/>
      <c r="AA120" s="44"/>
      <c r="AB120" s="44"/>
      <c r="AC120" s="44"/>
      <c r="AD120" s="44"/>
      <c r="AE120" s="44"/>
      <c r="AF120" s="44"/>
      <c r="AG120" s="44"/>
      <c r="AH120" s="44"/>
      <c r="AI120" s="44"/>
      <c r="AJ120" s="355"/>
      <c r="AK120" s="193"/>
      <c r="AL120" s="44"/>
      <c r="AM120" s="44"/>
      <c r="AN120" s="44"/>
      <c r="AO120" s="704"/>
      <c r="AP120" s="704"/>
      <c r="AQ120" s="721"/>
      <c r="AR120" s="722"/>
      <c r="AS120" s="704"/>
      <c r="AT120" s="704"/>
      <c r="AU120" s="704"/>
      <c r="AV120" s="44"/>
      <c r="AW120" s="44"/>
      <c r="AX120" s="52"/>
      <c r="AY120" s="52"/>
      <c r="AZ120" s="52"/>
      <c r="BA120" s="52"/>
      <c r="BB120" s="937"/>
      <c r="BC120" s="894"/>
      <c r="BD120" s="44"/>
      <c r="BF120" s="44"/>
      <c r="BI120" s="705"/>
      <c r="BJ120" s="517" t="s">
        <v>47</v>
      </c>
      <c r="BK120" s="494"/>
      <c r="BL120" s="705"/>
      <c r="BM120" s="705"/>
      <c r="BN120" s="44"/>
      <c r="BO120" s="44"/>
      <c r="BP120" s="44"/>
      <c r="BQ120" s="44"/>
      <c r="BR120" s="44"/>
      <c r="BS120" s="44"/>
      <c r="BT120" s="44"/>
      <c r="BU120" s="44"/>
      <c r="BV120" s="44"/>
      <c r="BW120" s="44"/>
      <c r="BX120" s="44"/>
      <c r="BY120" s="44"/>
      <c r="BZ120" s="44"/>
      <c r="CA120" s="44"/>
      <c r="CB120" s="44"/>
      <c r="CC120" s="44"/>
      <c r="CD120" s="44"/>
      <c r="CE120" s="44"/>
      <c r="CN120" s="52"/>
      <c r="CO120" s="52"/>
      <c r="CQ120" s="52"/>
      <c r="CR120" s="52"/>
      <c r="CS120" s="44"/>
      <c r="CT120" s="44"/>
      <c r="CU120" s="44"/>
      <c r="CV120" s="44"/>
      <c r="CW120" s="44"/>
      <c r="CX120" s="44"/>
      <c r="CY120" s="704"/>
    </row>
    <row r="121" spans="1:103" s="724" customFormat="1" ht="15" customHeight="1">
      <c r="A121" s="749"/>
      <c r="B121" s="704"/>
      <c r="C121" s="713"/>
      <c r="D121" s="704"/>
      <c r="E121" s="704"/>
      <c r="F121" s="704"/>
      <c r="G121" s="704"/>
      <c r="K121" s="726"/>
      <c r="V121" s="44"/>
      <c r="W121" s="44"/>
      <c r="X121" s="44"/>
      <c r="Y121" s="44"/>
      <c r="Z121" s="44"/>
      <c r="AA121" s="44"/>
      <c r="AB121" s="44"/>
      <c r="AC121" s="44"/>
      <c r="AD121" s="44"/>
      <c r="AE121" s="44"/>
      <c r="AF121" s="44"/>
      <c r="AG121" s="44"/>
      <c r="AH121" s="44"/>
      <c r="AI121" s="44"/>
      <c r="AJ121" s="355"/>
      <c r="AK121" s="193"/>
      <c r="AL121" s="44"/>
      <c r="AM121" s="44"/>
      <c r="AN121" s="44"/>
      <c r="AO121" s="704"/>
      <c r="AP121" s="704"/>
      <c r="AQ121" s="721"/>
      <c r="AR121" s="722"/>
      <c r="AS121" s="704"/>
      <c r="AT121" s="704"/>
      <c r="AU121" s="704"/>
      <c r="AV121" s="44"/>
      <c r="AW121" s="44"/>
      <c r="AX121" s="52"/>
      <c r="AY121" s="52"/>
      <c r="AZ121" s="52"/>
      <c r="BA121" s="52"/>
      <c r="BB121" s="937"/>
      <c r="BC121" s="894"/>
      <c r="BD121" s="44"/>
      <c r="BF121" s="44"/>
      <c r="BI121" s="705"/>
      <c r="BJ121" s="517" t="s">
        <v>54</v>
      </c>
      <c r="BK121" s="494"/>
      <c r="BL121" s="705"/>
      <c r="BM121" s="705"/>
      <c r="BN121" s="44"/>
      <c r="BO121" s="44"/>
      <c r="BP121" s="44"/>
      <c r="BQ121" s="44"/>
      <c r="BR121" s="44"/>
      <c r="BS121" s="44"/>
      <c r="BT121" s="44"/>
      <c r="BU121" s="44"/>
      <c r="BV121" s="44"/>
      <c r="BW121" s="44"/>
      <c r="BX121" s="44"/>
      <c r="BY121" s="44"/>
      <c r="BZ121" s="44"/>
      <c r="CA121" s="44"/>
      <c r="CB121" s="44"/>
      <c r="CC121" s="44"/>
      <c r="CD121" s="44"/>
      <c r="CE121" s="44"/>
      <c r="CN121" s="52"/>
      <c r="CO121" s="52"/>
      <c r="CQ121" s="52"/>
      <c r="CR121" s="52"/>
      <c r="CS121" s="44"/>
      <c r="CT121" s="44"/>
      <c r="CU121" s="44"/>
      <c r="CV121" s="44"/>
      <c r="CW121" s="44"/>
      <c r="CX121" s="44"/>
      <c r="CY121" s="704"/>
    </row>
    <row r="122" spans="1:103" s="724" customFormat="1" ht="15" customHeight="1">
      <c r="A122" s="749"/>
      <c r="B122" s="704"/>
      <c r="C122" s="713"/>
      <c r="D122" s="704"/>
      <c r="E122" s="704"/>
      <c r="F122" s="704"/>
      <c r="G122" s="704"/>
      <c r="H122" s="704"/>
      <c r="K122" s="726"/>
      <c r="L122" s="704"/>
      <c r="M122" s="704"/>
      <c r="N122" s="704"/>
      <c r="O122" s="704"/>
      <c r="P122" s="704"/>
      <c r="Q122" s="704"/>
      <c r="R122" s="704"/>
      <c r="V122" s="44"/>
      <c r="W122" s="44"/>
      <c r="X122" s="44"/>
      <c r="Y122" s="44"/>
      <c r="Z122" s="44"/>
      <c r="AA122" s="44"/>
      <c r="AB122" s="44"/>
      <c r="AC122" s="44"/>
      <c r="AD122" s="44"/>
      <c r="AE122" s="44"/>
      <c r="AF122" s="44"/>
      <c r="AG122" s="44"/>
      <c r="AH122" s="44"/>
      <c r="AI122" s="44"/>
      <c r="AJ122" s="355"/>
      <c r="AK122" s="278"/>
      <c r="AL122" s="44"/>
      <c r="AM122" s="44"/>
      <c r="AN122" s="44"/>
      <c r="AO122" s="704"/>
      <c r="AP122" s="704"/>
      <c r="AQ122" s="721"/>
      <c r="AR122" s="722"/>
      <c r="AS122" s="704"/>
      <c r="AT122" s="704"/>
      <c r="AU122" s="704"/>
      <c r="AV122" s="44"/>
      <c r="AW122" s="44"/>
      <c r="AX122" s="52"/>
      <c r="AY122" s="52"/>
      <c r="AZ122" s="52"/>
      <c r="BA122" s="52"/>
      <c r="BB122" s="937"/>
      <c r="BC122" s="894"/>
      <c r="BD122" s="44"/>
      <c r="BF122" s="44"/>
      <c r="BI122" s="705"/>
      <c r="BJ122" s="517" t="s">
        <v>59</v>
      </c>
      <c r="BK122" s="494"/>
      <c r="BL122" s="705"/>
      <c r="BM122" s="705"/>
      <c r="BN122" s="44"/>
      <c r="BO122" s="44"/>
      <c r="BP122" s="44"/>
      <c r="BQ122" s="44"/>
      <c r="BR122" s="44"/>
      <c r="BS122" s="44"/>
      <c r="BT122" s="44"/>
      <c r="BU122" s="44"/>
      <c r="BV122" s="44"/>
      <c r="BW122" s="44"/>
      <c r="BX122" s="44"/>
      <c r="BY122" s="44"/>
      <c r="BZ122" s="44"/>
      <c r="CA122" s="44"/>
      <c r="CB122" s="44"/>
      <c r="CC122" s="44"/>
      <c r="CD122" s="44"/>
      <c r="CE122" s="44"/>
      <c r="CN122" s="52"/>
      <c r="CO122" s="52"/>
      <c r="CQ122" s="52"/>
      <c r="CR122" s="52"/>
      <c r="CS122" s="44"/>
      <c r="CT122" s="44"/>
      <c r="CU122" s="44"/>
      <c r="CV122" s="44"/>
      <c r="CW122" s="44"/>
      <c r="CX122" s="44"/>
      <c r="CY122" s="704"/>
    </row>
    <row r="123" spans="1:103" s="724" customFormat="1" ht="15" customHeight="1">
      <c r="A123" s="749"/>
      <c r="B123" s="704"/>
      <c r="C123" s="713"/>
      <c r="D123" s="704"/>
      <c r="E123" s="704"/>
      <c r="F123" s="704"/>
      <c r="G123" s="704"/>
      <c r="H123" s="704"/>
      <c r="K123" s="704"/>
      <c r="L123" s="704"/>
      <c r="M123" s="704"/>
      <c r="N123" s="704"/>
      <c r="O123" s="704"/>
      <c r="P123" s="704"/>
      <c r="Q123" s="704"/>
      <c r="R123" s="704"/>
      <c r="S123" s="704"/>
      <c r="V123" s="44"/>
      <c r="W123" s="44"/>
      <c r="X123" s="44"/>
      <c r="Y123" s="44"/>
      <c r="Z123" s="44"/>
      <c r="AA123" s="44"/>
      <c r="AB123" s="44"/>
      <c r="AC123" s="44"/>
      <c r="AD123" s="44"/>
      <c r="AE123" s="44"/>
      <c r="AF123" s="44"/>
      <c r="AG123" s="44"/>
      <c r="AH123" s="44"/>
      <c r="AI123" s="44"/>
      <c r="AJ123" s="278"/>
      <c r="AL123" s="44"/>
      <c r="AM123" s="44"/>
      <c r="AN123" s="44"/>
      <c r="AO123" s="704"/>
      <c r="AP123" s="704"/>
      <c r="AQ123" s="721"/>
      <c r="AR123" s="722"/>
      <c r="AS123" s="704"/>
      <c r="AT123" s="704"/>
      <c r="AU123" s="704"/>
      <c r="AV123" s="44"/>
      <c r="AW123" s="44"/>
      <c r="AX123" s="52"/>
      <c r="AY123" s="52"/>
      <c r="AZ123" s="52"/>
      <c r="BA123" s="52"/>
      <c r="BB123" s="937"/>
      <c r="BC123" s="894"/>
      <c r="BD123" s="44"/>
      <c r="BF123" s="44"/>
      <c r="BI123" s="705"/>
      <c r="BJ123" s="524" t="s">
        <v>1162</v>
      </c>
      <c r="BK123" s="494"/>
      <c r="BL123" s="705"/>
      <c r="BM123" s="705"/>
      <c r="BN123" s="44"/>
      <c r="BO123" s="44"/>
      <c r="BP123" s="44"/>
      <c r="BQ123" s="44"/>
      <c r="BR123" s="44"/>
      <c r="BT123" s="44"/>
      <c r="BU123" s="44"/>
      <c r="BV123" s="44"/>
      <c r="BW123" s="44"/>
      <c r="BX123" s="44"/>
      <c r="BY123" s="44"/>
      <c r="BZ123" s="44"/>
      <c r="CA123" s="44"/>
      <c r="CB123" s="44"/>
      <c r="CE123" s="44"/>
      <c r="CN123" s="52"/>
      <c r="CP123" s="52"/>
      <c r="CQ123" s="52"/>
      <c r="CR123" s="52"/>
      <c r="CS123" s="44"/>
      <c r="CT123" s="44"/>
      <c r="CU123" s="44"/>
      <c r="CV123" s="44"/>
      <c r="CW123" s="44"/>
      <c r="CX123" s="44"/>
      <c r="CY123" s="704"/>
    </row>
    <row r="124" spans="1:103" ht="15" customHeight="1">
      <c r="I124" s="724"/>
      <c r="J124" s="724"/>
      <c r="V124" s="44"/>
      <c r="W124" s="44"/>
      <c r="X124" s="44"/>
      <c r="Y124" s="44"/>
      <c r="Z124" s="44"/>
      <c r="AA124" s="44"/>
      <c r="AB124" s="44"/>
      <c r="AC124" s="44"/>
      <c r="AD124" s="44"/>
      <c r="AE124" s="44"/>
      <c r="AF124" s="44"/>
      <c r="AG124" s="44"/>
      <c r="AH124" s="44"/>
      <c r="AI124" s="44"/>
      <c r="AJ124" s="724"/>
      <c r="AK124" s="724"/>
      <c r="AL124" s="44"/>
      <c r="AM124" s="44"/>
      <c r="AN124" s="44"/>
      <c r="AP124" s="704"/>
      <c r="AQ124" s="721"/>
      <c r="AR124" s="722"/>
      <c r="AS124" s="704"/>
      <c r="AT124" s="704"/>
      <c r="AV124" s="724"/>
      <c r="AW124" s="724"/>
      <c r="AX124" s="724"/>
      <c r="AY124" s="724"/>
      <c r="AZ124" s="724"/>
      <c r="BA124" s="724"/>
      <c r="BB124" s="937"/>
      <c r="BC124" s="894"/>
      <c r="BD124" s="44"/>
      <c r="BF124" s="44"/>
      <c r="BI124" s="705"/>
      <c r="BJ124" s="527" t="s">
        <v>1163</v>
      </c>
      <c r="BK124" s="528" t="e">
        <f>(BK120/BK117)*100</f>
        <v>#DIV/0!</v>
      </c>
      <c r="BL124" s="705"/>
      <c r="BM124" s="705"/>
      <c r="BN124" s="44"/>
      <c r="BO124" s="44"/>
      <c r="BP124" s="44"/>
      <c r="BQ124" s="44"/>
      <c r="BR124" s="44"/>
      <c r="BS124" s="724"/>
      <c r="BT124" s="44"/>
      <c r="BU124" s="44"/>
      <c r="BV124" s="44"/>
      <c r="BW124" s="44"/>
      <c r="BX124" s="44"/>
      <c r="BY124" s="44"/>
      <c r="BZ124" s="44"/>
      <c r="CA124" s="44"/>
      <c r="CB124" s="44"/>
      <c r="CC124" s="724"/>
      <c r="CD124" s="724"/>
      <c r="CE124" s="44"/>
      <c r="CF124" s="724"/>
      <c r="CG124" s="724"/>
      <c r="CH124" s="724"/>
      <c r="CI124" s="724"/>
      <c r="CJ124" s="724"/>
      <c r="CK124" s="724"/>
      <c r="CL124" s="724"/>
      <c r="CM124" s="724"/>
      <c r="CN124" s="52"/>
      <c r="CO124" s="724"/>
      <c r="CP124" s="52"/>
      <c r="CQ124" s="52"/>
      <c r="CR124" s="52"/>
      <c r="CS124" s="44"/>
      <c r="CT124" s="44"/>
      <c r="CU124" s="44"/>
      <c r="CV124" s="44"/>
      <c r="CW124" s="44"/>
      <c r="CX124" s="44"/>
    </row>
    <row r="125" spans="1:103" ht="15" customHeight="1">
      <c r="V125" s="44"/>
      <c r="W125" s="44"/>
      <c r="X125" s="44"/>
      <c r="Y125" s="44"/>
      <c r="Z125" s="44"/>
      <c r="AA125" s="44"/>
      <c r="AB125" s="44"/>
      <c r="AC125" s="44"/>
      <c r="AD125" s="44"/>
      <c r="AE125" s="44"/>
      <c r="AF125" s="44"/>
      <c r="AG125" s="44"/>
      <c r="AH125" s="44"/>
      <c r="AI125" s="44"/>
      <c r="AJ125" s="724"/>
      <c r="AK125" s="202"/>
      <c r="AL125" s="44"/>
      <c r="AM125" s="44"/>
      <c r="AN125" s="44"/>
      <c r="AP125" s="704"/>
      <c r="AQ125" s="721"/>
      <c r="AR125" s="722"/>
      <c r="AS125" s="704"/>
      <c r="AT125" s="704"/>
      <c r="AV125" s="724"/>
      <c r="AW125" s="724"/>
      <c r="AX125" s="724"/>
      <c r="AY125" s="724"/>
      <c r="AZ125" s="724"/>
      <c r="BA125" s="724"/>
      <c r="BB125" s="919"/>
      <c r="BC125" s="894"/>
      <c r="BD125" s="44"/>
      <c r="BF125" s="44"/>
      <c r="BI125" s="705"/>
      <c r="BJ125" s="527" t="s">
        <v>1164</v>
      </c>
      <c r="BK125" s="528">
        <f>BK117/BK114</f>
        <v>0</v>
      </c>
      <c r="BL125" s="705"/>
      <c r="BM125" s="705"/>
      <c r="BN125" s="44"/>
      <c r="BO125" s="44"/>
      <c r="BP125" s="44"/>
      <c r="BQ125" s="44"/>
      <c r="BR125" s="44"/>
      <c r="BS125" s="724"/>
      <c r="BT125" s="44"/>
      <c r="BU125" s="44"/>
      <c r="BV125" s="44"/>
      <c r="BW125" s="44"/>
      <c r="BX125" s="44"/>
      <c r="BY125" s="44"/>
      <c r="BZ125" s="44"/>
      <c r="CA125" s="44"/>
      <c r="CB125" s="44"/>
      <c r="CC125" s="724"/>
      <c r="CD125" s="724"/>
      <c r="CE125" s="44"/>
      <c r="CF125" s="724"/>
      <c r="CG125" s="724"/>
      <c r="CH125" s="724"/>
      <c r="CI125" s="724"/>
      <c r="CJ125" s="724"/>
      <c r="CK125" s="724"/>
      <c r="CL125" s="724"/>
      <c r="CM125" s="724"/>
      <c r="CN125" s="52"/>
      <c r="CO125" s="724"/>
      <c r="CP125" s="52"/>
      <c r="CQ125" s="52"/>
      <c r="CR125" s="52"/>
      <c r="CS125" s="44"/>
      <c r="CT125" s="44"/>
      <c r="CU125" s="44"/>
      <c r="CV125" s="44"/>
      <c r="CW125" s="44"/>
      <c r="CX125" s="44"/>
    </row>
    <row r="126" spans="1:103" ht="15" customHeight="1">
      <c r="V126" s="44"/>
      <c r="W126" s="44"/>
      <c r="X126" s="44"/>
      <c r="Y126" s="44"/>
      <c r="Z126" s="44"/>
      <c r="AA126" s="44"/>
      <c r="AB126" s="44"/>
      <c r="AC126" s="44"/>
      <c r="AD126" s="44"/>
      <c r="AE126" s="44"/>
      <c r="AF126" s="44"/>
      <c r="AG126" s="44"/>
      <c r="AH126" s="44"/>
      <c r="AI126" s="44"/>
      <c r="AJ126" s="202"/>
      <c r="AK126" s="724"/>
      <c r="AL126" s="44"/>
      <c r="AM126" s="44"/>
      <c r="AN126" s="44"/>
      <c r="AO126" s="44"/>
      <c r="AP126" s="44"/>
      <c r="AQ126" s="44"/>
      <c r="AR126" s="724"/>
      <c r="AS126" s="724"/>
      <c r="AT126" s="724"/>
      <c r="AU126" s="724"/>
      <c r="AV126" s="724"/>
      <c r="AW126" s="724"/>
      <c r="AX126" s="724"/>
      <c r="AY126" s="724"/>
      <c r="AZ126" s="724"/>
      <c r="BA126" s="724"/>
      <c r="BB126" s="919"/>
      <c r="BC126" s="894"/>
      <c r="BD126" s="44"/>
      <c r="BF126" s="44"/>
      <c r="BI126" s="705"/>
      <c r="BJ126"/>
      <c r="BK126" s="44"/>
      <c r="BL126" s="705"/>
      <c r="BM126" s="705"/>
      <c r="BN126" s="44"/>
      <c r="BO126" s="44"/>
      <c r="BP126" s="44"/>
      <c r="BQ126" s="44"/>
      <c r="BR126" s="44"/>
      <c r="BS126" s="44"/>
      <c r="BT126" s="44"/>
      <c r="BU126" s="44"/>
      <c r="BV126" s="44"/>
      <c r="BW126" s="44"/>
      <c r="BX126" s="44"/>
      <c r="BY126" s="44"/>
      <c r="BZ126" s="44"/>
      <c r="CA126" s="44"/>
      <c r="CB126" s="44"/>
      <c r="CC126" s="44"/>
      <c r="CD126" s="44"/>
      <c r="CE126" s="44"/>
      <c r="CF126" s="724"/>
      <c r="CG126" s="724"/>
      <c r="CH126" s="724"/>
      <c r="CI126" s="724"/>
      <c r="CJ126" s="724"/>
      <c r="CK126" s="724"/>
      <c r="CL126" s="724"/>
      <c r="CM126" s="724"/>
      <c r="CN126" s="52"/>
      <c r="CO126" s="52"/>
      <c r="CP126" s="52"/>
      <c r="CQ126" s="52"/>
      <c r="CR126" s="52"/>
      <c r="CS126" s="44"/>
      <c r="CT126" s="44"/>
      <c r="CU126" s="44"/>
      <c r="CV126" s="44"/>
      <c r="CW126" s="44"/>
      <c r="CX126" s="44"/>
    </row>
    <row r="127" spans="1:103" ht="15" customHeight="1">
      <c r="V127" s="44"/>
      <c r="W127" s="44"/>
      <c r="X127" s="44"/>
      <c r="Y127" s="44"/>
      <c r="Z127" s="44"/>
      <c r="AA127" s="44"/>
      <c r="AB127" s="44"/>
      <c r="AC127" s="44"/>
      <c r="AD127" s="44"/>
      <c r="AE127" s="44"/>
      <c r="AF127" s="44"/>
      <c r="AG127" s="44"/>
      <c r="AH127" s="44"/>
      <c r="AI127" s="44"/>
      <c r="AJ127" s="724"/>
      <c r="AK127" s="724"/>
      <c r="AL127" s="44"/>
      <c r="AM127" s="44"/>
      <c r="AN127" s="44"/>
      <c r="AO127" s="44"/>
      <c r="AP127" s="44"/>
      <c r="AQ127" s="44"/>
      <c r="AR127" s="724"/>
      <c r="AS127" s="724"/>
      <c r="AT127" s="724"/>
      <c r="AU127" s="724"/>
      <c r="AV127" s="724"/>
      <c r="AW127" s="724"/>
      <c r="AX127" s="724"/>
      <c r="AY127" s="724"/>
      <c r="AZ127" s="724"/>
      <c r="BA127" s="724"/>
      <c r="BB127" s="919"/>
      <c r="BC127" s="894"/>
      <c r="BD127" s="44"/>
      <c r="BF127" s="44"/>
      <c r="BI127" s="705"/>
      <c r="BJ127"/>
      <c r="BK127" s="44"/>
      <c r="BL127" s="705"/>
      <c r="BM127" s="705"/>
      <c r="BN127" s="44"/>
      <c r="BO127" s="44"/>
      <c r="BP127" s="44"/>
      <c r="BQ127" s="44"/>
      <c r="BR127" s="44"/>
      <c r="BS127" s="44"/>
      <c r="BT127" s="44"/>
      <c r="BU127" s="44"/>
      <c r="BV127" s="44"/>
      <c r="BW127" s="44"/>
      <c r="BX127" s="44"/>
      <c r="BY127" s="44"/>
      <c r="BZ127" s="44"/>
      <c r="CA127" s="44"/>
      <c r="CB127" s="44"/>
      <c r="CC127" s="44"/>
      <c r="CD127" s="44"/>
      <c r="CE127" s="44"/>
      <c r="CF127" s="724"/>
      <c r="CG127" s="724"/>
      <c r="CH127" s="724"/>
      <c r="CI127" s="724"/>
      <c r="CJ127" s="724"/>
      <c r="CK127" s="724"/>
      <c r="CL127" s="724"/>
      <c r="CM127" s="724"/>
      <c r="CN127" s="52"/>
      <c r="CO127" s="52"/>
      <c r="CP127" s="52"/>
      <c r="CQ127" s="52"/>
      <c r="CR127" s="52"/>
      <c r="CS127" s="44"/>
      <c r="CT127" s="44"/>
      <c r="CU127" s="44"/>
      <c r="CV127" s="44"/>
      <c r="CW127" s="44"/>
      <c r="CX127" s="44"/>
    </row>
    <row r="128" spans="1:103" ht="15" customHeight="1">
      <c r="V128" s="44"/>
      <c r="W128" s="44"/>
      <c r="X128" s="44"/>
      <c r="Y128" s="44"/>
      <c r="Z128" s="44"/>
      <c r="AA128" s="44"/>
      <c r="AB128" s="44"/>
      <c r="AC128" s="44"/>
      <c r="AD128" s="44"/>
      <c r="AE128" s="44"/>
      <c r="AF128" s="44"/>
      <c r="AG128" s="44"/>
      <c r="AH128" s="44"/>
      <c r="AI128" s="44"/>
      <c r="AJ128" s="724"/>
      <c r="AK128" s="44"/>
      <c r="AL128" s="44"/>
      <c r="AM128" s="44"/>
      <c r="AN128" s="44"/>
      <c r="AO128" s="44"/>
      <c r="AP128" s="44"/>
      <c r="AQ128" s="44"/>
      <c r="AR128" s="724"/>
      <c r="AS128" s="724"/>
      <c r="AT128" s="724"/>
      <c r="AU128" s="724"/>
      <c r="AV128" s="724"/>
      <c r="AW128" s="724"/>
      <c r="AX128" s="724"/>
      <c r="AY128" s="724"/>
      <c r="AZ128" s="724"/>
      <c r="BA128" s="724"/>
      <c r="BB128" s="919"/>
      <c r="BC128" s="894"/>
      <c r="BD128" s="44"/>
      <c r="BF128" s="44"/>
      <c r="BI128" s="705"/>
      <c r="BJ128" s="955" t="s">
        <v>436</v>
      </c>
      <c r="BK128" s="956"/>
      <c r="BL128" s="957"/>
      <c r="BM128" s="705"/>
      <c r="BN128" s="44"/>
      <c r="BO128" s="44"/>
      <c r="BP128" s="44"/>
      <c r="BQ128" s="44"/>
      <c r="BR128" s="44"/>
      <c r="BS128" s="44"/>
      <c r="BT128" s="44"/>
      <c r="BU128" s="44"/>
      <c r="BV128" s="44"/>
      <c r="BW128" s="44"/>
      <c r="BX128" s="44"/>
      <c r="BY128" s="44"/>
      <c r="BZ128" s="44"/>
      <c r="CA128" s="44"/>
      <c r="CB128" s="44"/>
      <c r="CC128" s="44"/>
      <c r="CD128" s="44"/>
      <c r="CE128" s="44"/>
      <c r="CF128" s="724"/>
      <c r="CG128" s="724"/>
      <c r="CH128" s="724"/>
      <c r="CI128" s="724"/>
      <c r="CJ128" s="724"/>
      <c r="CK128" s="724"/>
      <c r="CL128" s="724"/>
      <c r="CM128" s="724"/>
      <c r="CN128" s="52"/>
      <c r="CO128" s="52"/>
      <c r="CP128" s="52"/>
      <c r="CQ128" s="52"/>
      <c r="CR128" s="52"/>
      <c r="CS128" s="44"/>
      <c r="CT128" s="44"/>
      <c r="CU128" s="44"/>
      <c r="CV128" s="44"/>
      <c r="CW128" s="44"/>
      <c r="CX128" s="44"/>
    </row>
    <row r="129" spans="22:102" ht="15" customHeight="1">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724"/>
      <c r="AS129" s="724"/>
      <c r="AT129" s="724"/>
      <c r="AU129" s="724"/>
      <c r="AV129" s="724"/>
      <c r="AW129" s="724"/>
      <c r="AX129" s="724"/>
      <c r="AY129" s="724"/>
      <c r="AZ129" s="724"/>
      <c r="BA129" s="724"/>
      <c r="BB129" s="919"/>
      <c r="BC129" s="894"/>
      <c r="BD129" s="44"/>
      <c r="BF129" s="44"/>
      <c r="BI129"/>
      <c r="BJ129" s="743" t="s">
        <v>1165</v>
      </c>
      <c r="BK129" s="92"/>
      <c r="BL129" s="536" t="e">
        <f>BK129/BK131</f>
        <v>#DIV/0!</v>
      </c>
      <c r="BM129"/>
      <c r="BN129" s="44"/>
      <c r="BO129" s="44"/>
      <c r="BP129" s="44"/>
      <c r="BQ129" s="44"/>
      <c r="BR129" s="44"/>
      <c r="BS129" s="44"/>
      <c r="BT129" s="44"/>
      <c r="BU129" s="44"/>
      <c r="BV129" s="44"/>
      <c r="BW129" s="44"/>
      <c r="BX129" s="44"/>
      <c r="BY129" s="44"/>
      <c r="BZ129" s="44"/>
      <c r="CA129" s="44"/>
      <c r="CB129" s="44"/>
      <c r="CC129" s="44"/>
      <c r="CD129" s="44"/>
      <c r="CE129" s="44"/>
      <c r="CF129" s="724"/>
      <c r="CG129" s="724"/>
      <c r="CH129" s="724"/>
      <c r="CI129" s="724"/>
      <c r="CJ129" s="724"/>
      <c r="CK129" s="724"/>
      <c r="CL129" s="724"/>
      <c r="CM129" s="724"/>
      <c r="CN129" s="52"/>
      <c r="CO129" s="52"/>
      <c r="CP129" s="52"/>
      <c r="CQ129" s="52"/>
      <c r="CR129" s="724"/>
      <c r="CS129" s="724"/>
      <c r="CT129" s="724"/>
      <c r="CU129" s="724"/>
      <c r="CV129" s="44"/>
      <c r="CW129" s="44"/>
      <c r="CX129" s="44"/>
    </row>
    <row r="130" spans="22:102" ht="15" customHeight="1">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724"/>
      <c r="AS130" s="724"/>
      <c r="AT130" s="724"/>
      <c r="AU130" s="724"/>
      <c r="AV130" s="724"/>
      <c r="AW130" s="724"/>
      <c r="AX130" s="724"/>
      <c r="AY130" s="724"/>
      <c r="AZ130" s="724"/>
      <c r="BA130" s="724"/>
      <c r="BB130" s="919"/>
      <c r="BC130" s="894"/>
      <c r="BD130" s="44"/>
      <c r="BF130" s="44"/>
      <c r="BI130"/>
      <c r="BJ130" s="743" t="s">
        <v>1166</v>
      </c>
      <c r="BK130" s="92"/>
      <c r="BL130" s="536" t="e">
        <f>BK130/BK131</f>
        <v>#DIV/0!</v>
      </c>
      <c r="BM130"/>
      <c r="BN130" s="44"/>
      <c r="BO130" s="44"/>
      <c r="BP130" s="44"/>
      <c r="BQ130" s="44"/>
      <c r="BR130" s="44"/>
      <c r="BS130" s="44"/>
      <c r="BT130" s="44"/>
      <c r="BU130" s="44"/>
      <c r="BV130" s="44"/>
      <c r="BW130" s="44"/>
      <c r="BX130" s="44"/>
      <c r="BY130" s="44"/>
      <c r="BZ130" s="44"/>
      <c r="CA130" s="44"/>
      <c r="CB130" s="44"/>
      <c r="CC130" s="44"/>
      <c r="CD130" s="44"/>
      <c r="CE130" s="44"/>
      <c r="CF130" s="724"/>
      <c r="CG130" s="724"/>
      <c r="CH130" s="724"/>
      <c r="CI130" s="724"/>
      <c r="CJ130" s="724"/>
      <c r="CK130" s="724"/>
      <c r="CL130" s="724"/>
      <c r="CM130" s="724"/>
      <c r="CN130" s="52"/>
      <c r="CO130" s="52"/>
      <c r="CP130" s="52"/>
      <c r="CQ130" s="52"/>
      <c r="CR130" s="724"/>
      <c r="CS130" s="724"/>
      <c r="CT130" s="724"/>
      <c r="CU130" s="724"/>
      <c r="CV130" s="44"/>
      <c r="CW130" s="44"/>
      <c r="CX130" s="44"/>
    </row>
    <row r="131" spans="22:102" ht="15" customHeight="1">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724"/>
      <c r="AS131" s="724"/>
      <c r="AT131" s="724"/>
      <c r="AU131" s="724"/>
      <c r="AV131" s="724"/>
      <c r="AW131" s="724"/>
      <c r="AX131" s="724"/>
      <c r="AY131" s="724"/>
      <c r="AZ131" s="724"/>
      <c r="BA131" s="724"/>
      <c r="BB131" s="919"/>
      <c r="BC131" s="894"/>
      <c r="BD131" s="44"/>
      <c r="BF131" s="44"/>
      <c r="BI131"/>
      <c r="BJ131" s="541" t="s">
        <v>444</v>
      </c>
      <c r="BK131" s="480">
        <f>BK130+BK129</f>
        <v>0</v>
      </c>
      <c r="BL131" s="480" t="e">
        <f>BL129+BL130</f>
        <v>#DIV/0!</v>
      </c>
      <c r="BM131"/>
      <c r="BN131" s="44"/>
      <c r="BO131" s="44"/>
      <c r="BP131" s="44"/>
      <c r="BQ131" s="44"/>
      <c r="BR131" s="44"/>
      <c r="BS131" s="44"/>
      <c r="BT131" s="44"/>
      <c r="BU131" s="44"/>
      <c r="BV131" s="44"/>
      <c r="BW131" s="44"/>
      <c r="BX131" s="44"/>
      <c r="BY131" s="44"/>
      <c r="BZ131" s="44"/>
      <c r="CA131" s="44"/>
      <c r="CB131" s="44"/>
      <c r="CC131" s="44"/>
      <c r="CD131" s="44"/>
      <c r="CE131" s="44"/>
      <c r="CF131" s="724"/>
      <c r="CG131" s="724"/>
      <c r="CM131" s="724"/>
      <c r="CN131" s="52"/>
      <c r="CO131" s="52"/>
      <c r="CP131" s="52"/>
      <c r="CQ131" s="52"/>
      <c r="CR131" s="52"/>
      <c r="CS131" s="52"/>
      <c r="CT131" s="52"/>
      <c r="CU131" s="52"/>
      <c r="CV131" s="724"/>
      <c r="CW131" s="724"/>
      <c r="CX131" s="724"/>
    </row>
    <row r="132" spans="22:102" ht="15" customHeight="1">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724"/>
      <c r="AS132" s="724"/>
      <c r="AT132" s="724"/>
      <c r="AU132" s="724"/>
      <c r="AV132" s="724"/>
      <c r="AW132" s="724"/>
      <c r="AX132" s="724"/>
      <c r="AY132" s="724"/>
      <c r="AZ132" s="724"/>
      <c r="BA132" s="724"/>
      <c r="BB132" s="919"/>
      <c r="BC132" s="894"/>
      <c r="BD132" s="44"/>
      <c r="BF132" s="44"/>
      <c r="BI132" s="44"/>
      <c r="BJ132"/>
      <c r="BK132" s="44"/>
      <c r="BL132" s="44"/>
      <c r="BM132" s="44"/>
      <c r="BN132" s="44"/>
      <c r="BO132" s="44"/>
      <c r="BP132" s="44"/>
      <c r="BQ132" s="44"/>
      <c r="BR132" s="44"/>
      <c r="BS132" s="44"/>
      <c r="BT132" s="44"/>
      <c r="BU132" s="44"/>
      <c r="BV132" s="44"/>
      <c r="BW132" s="44"/>
      <c r="BX132" s="44"/>
      <c r="BY132" s="44"/>
      <c r="BZ132" s="44"/>
      <c r="CA132" s="44"/>
      <c r="CB132" s="44"/>
      <c r="CC132" s="44"/>
      <c r="CD132" s="44"/>
      <c r="CE132" s="44"/>
      <c r="CF132" s="724"/>
      <c r="CG132" s="724"/>
      <c r="CN132" s="52"/>
      <c r="CO132" s="52"/>
      <c r="CP132" s="52"/>
      <c r="CQ132" s="724"/>
      <c r="CR132" s="724"/>
      <c r="CS132" s="724"/>
      <c r="CT132" s="724"/>
      <c r="CU132" s="724"/>
      <c r="CV132" s="724"/>
      <c r="CW132" s="724"/>
      <c r="CX132" s="724"/>
    </row>
    <row r="133" spans="22:102" ht="15" customHeight="1">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724"/>
      <c r="AS133" s="724"/>
      <c r="AT133" s="724"/>
      <c r="AU133" s="724"/>
      <c r="AV133" s="724"/>
      <c r="AW133" s="724"/>
      <c r="AX133" s="724"/>
      <c r="AY133" s="724"/>
      <c r="AZ133" s="724"/>
      <c r="BA133" s="724"/>
      <c r="BB133" s="919"/>
      <c r="BC133" s="894"/>
      <c r="BD133" s="44"/>
      <c r="BF133" s="44"/>
      <c r="BI133" s="44"/>
      <c r="BJ133" s="705"/>
      <c r="BK133" s="44"/>
      <c r="BL133" s="705"/>
      <c r="BM133" s="44"/>
      <c r="BN133" s="44"/>
      <c r="BO133" s="44"/>
      <c r="BP133" s="44"/>
      <c r="BQ133" s="44"/>
      <c r="BR133" s="44"/>
      <c r="BS133" s="44"/>
      <c r="BT133" s="44"/>
      <c r="BU133" s="44"/>
      <c r="BV133" s="44"/>
      <c r="BW133" s="44"/>
      <c r="BX133" s="44"/>
      <c r="BY133" s="44"/>
      <c r="BZ133" s="44"/>
      <c r="CA133" s="44"/>
      <c r="CB133" s="44"/>
      <c r="CC133" s="44"/>
      <c r="CD133" s="44"/>
      <c r="CE133" s="44"/>
      <c r="CN133" s="52"/>
      <c r="CO133" s="52"/>
      <c r="CP133" s="52"/>
      <c r="CQ133" s="724"/>
      <c r="CR133" s="724"/>
      <c r="CS133" s="724"/>
      <c r="CT133" s="724"/>
      <c r="CU133" s="724"/>
      <c r="CV133" s="724"/>
      <c r="CW133" s="724"/>
      <c r="CX133" s="724"/>
    </row>
    <row r="134" spans="22:102" ht="15" customHeight="1">
      <c r="V134" s="44"/>
      <c r="W134" s="44"/>
      <c r="X134" s="44"/>
      <c r="Y134" s="44"/>
      <c r="Z134" s="44"/>
      <c r="AA134" s="44"/>
      <c r="AB134" s="44"/>
      <c r="AC134" s="44"/>
      <c r="AD134" s="44"/>
      <c r="AE134" s="44"/>
      <c r="AF134" s="44"/>
      <c r="AG134" s="44"/>
      <c r="AH134" s="44"/>
      <c r="AI134" s="44"/>
      <c r="AJ134" s="44"/>
      <c r="AK134" s="44"/>
      <c r="AL134" s="44"/>
      <c r="AM134" s="44"/>
      <c r="AN134" s="44"/>
      <c r="AO134" s="44"/>
      <c r="AP134" s="44"/>
      <c r="AQ134" s="44"/>
      <c r="AR134" s="724"/>
      <c r="AS134" s="724"/>
      <c r="AT134" s="724"/>
      <c r="AU134" s="724"/>
      <c r="AV134" s="724"/>
      <c r="AW134" s="724"/>
      <c r="AX134" s="724"/>
      <c r="AY134" s="724"/>
      <c r="AZ134" s="724"/>
      <c r="BA134" s="724"/>
      <c r="BB134" s="919"/>
      <c r="BC134" s="894"/>
      <c r="BD134" s="44"/>
      <c r="BF134" s="44"/>
      <c r="BI134" s="44"/>
      <c r="BJ134" s="44"/>
      <c r="BK134" s="44"/>
      <c r="BL134" s="44"/>
      <c r="BM134" s="44"/>
      <c r="BN134" s="44"/>
      <c r="BO134" s="44"/>
      <c r="BP134" s="44"/>
      <c r="BQ134" s="44"/>
      <c r="BR134" s="44"/>
      <c r="BS134" s="44"/>
      <c r="BT134" s="44"/>
      <c r="BU134" s="44"/>
      <c r="BV134" s="44"/>
      <c r="BW134" s="44"/>
      <c r="BX134" s="44"/>
      <c r="BY134" s="44"/>
      <c r="BZ134" s="44"/>
      <c r="CA134" s="44"/>
      <c r="CB134" s="44"/>
      <c r="CC134" s="44"/>
      <c r="CD134" s="44"/>
      <c r="CE134" s="44"/>
      <c r="CN134" s="52"/>
      <c r="CO134" s="52"/>
      <c r="CP134" s="52"/>
      <c r="CQ134" s="724"/>
      <c r="CR134" s="724"/>
      <c r="CS134" s="724"/>
      <c r="CT134" s="724"/>
      <c r="CU134" s="724"/>
      <c r="CV134" s="724"/>
      <c r="CW134" s="724"/>
      <c r="CX134" s="724"/>
    </row>
    <row r="135" spans="22:102" ht="15" customHeight="1">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724"/>
      <c r="AS135" s="724"/>
      <c r="AT135" s="724"/>
      <c r="AU135" s="724"/>
      <c r="AV135" s="724"/>
      <c r="AW135" s="724"/>
      <c r="AX135" s="724"/>
      <c r="AY135" s="724"/>
      <c r="AZ135" s="724"/>
      <c r="BA135" s="724"/>
      <c r="BB135" s="919"/>
      <c r="BC135" s="894"/>
      <c r="BD135" s="44"/>
      <c r="BF135" s="44"/>
      <c r="BI135" s="44"/>
      <c r="BJ135" s="44"/>
      <c r="BK135" s="44"/>
      <c r="BL135" s="44"/>
      <c r="BM135" s="44"/>
      <c r="BN135" s="44"/>
      <c r="BO135" s="44"/>
      <c r="BP135" s="44"/>
      <c r="BQ135" s="44"/>
      <c r="BR135" s="44"/>
      <c r="BS135" s="44"/>
      <c r="BT135" s="44"/>
      <c r="BU135" s="44"/>
      <c r="BV135" s="44"/>
      <c r="BW135" s="44"/>
      <c r="BX135" s="44"/>
      <c r="BY135" s="44"/>
      <c r="BZ135" s="44"/>
      <c r="CA135" s="44"/>
      <c r="CB135" s="44"/>
      <c r="CC135" s="44"/>
      <c r="CD135" s="44"/>
      <c r="CE135" s="44"/>
      <c r="CN135" s="44"/>
      <c r="CO135" s="52"/>
      <c r="CP135" s="52"/>
      <c r="CQ135" s="724"/>
      <c r="CR135" s="724"/>
      <c r="CS135" s="724"/>
      <c r="CT135" s="724"/>
      <c r="CU135" s="724"/>
      <c r="CV135" s="724"/>
      <c r="CW135" s="724"/>
      <c r="CX135" s="724"/>
    </row>
    <row r="136" spans="22:102" ht="15" customHeight="1">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724"/>
      <c r="AS136" s="724"/>
      <c r="AT136" s="724"/>
      <c r="AU136" s="724"/>
      <c r="AV136" s="724"/>
      <c r="AW136" s="724"/>
      <c r="AX136" s="724"/>
      <c r="AY136" s="724"/>
      <c r="AZ136" s="724"/>
      <c r="BA136" s="724"/>
      <c r="BB136" s="919"/>
      <c r="BC136" s="894"/>
      <c r="BD136" s="44"/>
      <c r="BF136" s="44"/>
      <c r="BI136" s="44"/>
      <c r="BJ136" s="44"/>
      <c r="BK136" s="44"/>
      <c r="BL136" s="44"/>
      <c r="BM136" s="44"/>
      <c r="BN136" s="44"/>
      <c r="BO136" s="44"/>
      <c r="BP136" s="44"/>
      <c r="BQ136" s="44"/>
      <c r="BR136" s="44"/>
      <c r="BS136" s="44"/>
      <c r="BT136" s="44"/>
      <c r="BU136" s="44"/>
      <c r="BV136" s="44"/>
      <c r="BW136" s="44"/>
      <c r="BX136" s="44"/>
      <c r="BY136" s="44"/>
      <c r="BZ136" s="44"/>
      <c r="CA136" s="44"/>
      <c r="CB136" s="44"/>
      <c r="CC136" s="44"/>
      <c r="CD136" s="44"/>
      <c r="CE136" s="44"/>
      <c r="CN136" s="724"/>
      <c r="CO136" s="52"/>
      <c r="CP136" s="52"/>
      <c r="CQ136" s="724"/>
      <c r="CR136" s="724"/>
      <c r="CS136" s="724"/>
      <c r="CT136" s="724"/>
      <c r="CU136" s="724"/>
      <c r="CV136" s="724"/>
      <c r="CW136" s="724"/>
      <c r="CX136" s="724"/>
    </row>
    <row r="137" spans="22:102" ht="15" customHeight="1">
      <c r="V137" s="44"/>
      <c r="W137" s="44"/>
      <c r="X137" s="44"/>
      <c r="Y137" s="44"/>
      <c r="Z137" s="44"/>
      <c r="AA137" s="44"/>
      <c r="AB137" s="44"/>
      <c r="AC137" s="44"/>
      <c r="AD137" s="44"/>
      <c r="AE137" s="44"/>
      <c r="AF137" s="44"/>
      <c r="AG137" s="44"/>
      <c r="AH137" s="44"/>
      <c r="AI137" s="44"/>
      <c r="AJ137" s="44"/>
      <c r="AK137" s="44"/>
      <c r="AL137" s="44"/>
      <c r="AM137" s="44"/>
      <c r="AN137" s="44"/>
      <c r="AO137" s="44"/>
      <c r="AP137" s="44"/>
      <c r="AQ137" s="44"/>
      <c r="AR137" s="724"/>
      <c r="AS137" s="724"/>
      <c r="AT137" s="724"/>
      <c r="AU137" s="724"/>
      <c r="AV137" s="724"/>
      <c r="AW137" s="724"/>
      <c r="AX137" s="724"/>
      <c r="AY137" s="724"/>
      <c r="AZ137" s="724"/>
      <c r="BA137" s="724"/>
      <c r="BB137" s="919"/>
      <c r="BC137" s="894"/>
      <c r="BD137" s="44"/>
      <c r="BF137" s="44"/>
      <c r="BI137" s="44"/>
      <c r="BJ137" s="65"/>
      <c r="BK137" s="65"/>
      <c r="BL137" s="65"/>
      <c r="BM137" s="724"/>
      <c r="BN137" s="724"/>
      <c r="BO137" s="724"/>
      <c r="BP137" s="724"/>
      <c r="BQ137" s="44"/>
      <c r="BR137" s="44"/>
      <c r="BS137" s="44"/>
      <c r="BT137" s="44"/>
      <c r="BU137" s="44"/>
      <c r="BV137" s="44"/>
      <c r="BW137" s="44"/>
      <c r="BX137" s="44"/>
      <c r="BY137" s="44"/>
      <c r="BZ137" s="44"/>
      <c r="CA137" s="44"/>
      <c r="CB137" s="44"/>
      <c r="CC137" s="44"/>
      <c r="CD137" s="44"/>
      <c r="CE137" s="44"/>
      <c r="CN137" s="724"/>
      <c r="CO137" s="52"/>
      <c r="CP137" s="52"/>
      <c r="CQ137" s="724"/>
      <c r="CR137" s="724"/>
      <c r="CS137" s="724"/>
      <c r="CT137" s="724"/>
      <c r="CU137" s="724"/>
      <c r="CV137" s="724"/>
      <c r="CW137" s="724"/>
      <c r="CX137" s="724"/>
    </row>
    <row r="138" spans="22:102" ht="15" customHeight="1">
      <c r="V138" s="44"/>
      <c r="W138" s="44"/>
      <c r="X138" s="44"/>
      <c r="Y138" s="44"/>
      <c r="Z138" s="44"/>
      <c r="AA138" s="44"/>
      <c r="AB138" s="44"/>
      <c r="AC138" s="44"/>
      <c r="AD138" s="44"/>
      <c r="AE138" s="44"/>
      <c r="AF138" s="44"/>
      <c r="AG138" s="44"/>
      <c r="AH138" s="44"/>
      <c r="AI138" s="44"/>
      <c r="AJ138" s="44"/>
      <c r="AK138" s="44"/>
      <c r="AL138" s="44"/>
      <c r="AM138" s="44"/>
      <c r="AN138" s="44"/>
      <c r="AO138" s="44"/>
      <c r="AP138" s="44"/>
      <c r="AQ138" s="44"/>
      <c r="AR138" s="724"/>
      <c r="AS138" s="724"/>
      <c r="AT138" s="724"/>
      <c r="AU138" s="724"/>
      <c r="AV138" s="724"/>
      <c r="AW138" s="724"/>
      <c r="AX138" s="724"/>
      <c r="AY138" s="724"/>
      <c r="AZ138" s="724"/>
      <c r="BA138" s="724"/>
      <c r="BB138" s="919"/>
      <c r="BC138" s="894"/>
      <c r="BD138" s="44"/>
      <c r="BF138" s="44"/>
      <c r="BI138" s="44"/>
      <c r="BJ138" s="65"/>
      <c r="BK138" s="65"/>
      <c r="BL138" s="65"/>
      <c r="BM138" s="724"/>
      <c r="BN138" s="724"/>
      <c r="BO138" s="724"/>
      <c r="BP138" s="724"/>
      <c r="BQ138" s="724"/>
      <c r="BR138" s="44"/>
      <c r="BS138" s="44"/>
      <c r="BT138" s="44"/>
      <c r="BU138" s="44"/>
      <c r="BV138" s="44"/>
      <c r="BW138" s="44"/>
      <c r="BX138" s="44"/>
      <c r="BY138" s="44"/>
      <c r="BZ138" s="44"/>
      <c r="CA138" s="44"/>
      <c r="CB138" s="44"/>
      <c r="CC138" s="44"/>
      <c r="CD138" s="44"/>
      <c r="CE138" s="724"/>
      <c r="CN138" s="724"/>
      <c r="CO138" s="52"/>
      <c r="CP138" s="52"/>
      <c r="CQ138" s="724"/>
      <c r="CR138" s="724"/>
      <c r="CS138" s="724"/>
      <c r="CT138" s="724"/>
      <c r="CU138" s="724"/>
      <c r="CV138" s="724"/>
      <c r="CW138" s="724"/>
      <c r="CX138" s="724"/>
    </row>
    <row r="139" spans="22:102" ht="15" customHeight="1">
      <c r="V139" s="44"/>
      <c r="W139" s="44"/>
      <c r="X139" s="44"/>
      <c r="Y139" s="44"/>
      <c r="Z139" s="44"/>
      <c r="AA139" s="44"/>
      <c r="AB139" s="44"/>
      <c r="AC139" s="44"/>
      <c r="AD139" s="44"/>
      <c r="AE139" s="44"/>
      <c r="AF139" s="44"/>
      <c r="AG139" s="44"/>
      <c r="AH139" s="44"/>
      <c r="AI139" s="44"/>
      <c r="AJ139" s="44"/>
      <c r="AK139" s="44"/>
      <c r="AL139" s="44"/>
      <c r="AM139" s="44"/>
      <c r="AN139" s="44"/>
      <c r="AO139" s="44"/>
      <c r="AP139" s="44"/>
      <c r="AQ139" s="44"/>
      <c r="AR139" s="724"/>
      <c r="AS139" s="724"/>
      <c r="AT139" s="724"/>
      <c r="AU139" s="724"/>
      <c r="AV139" s="724"/>
      <c r="AW139" s="724"/>
      <c r="AX139" s="724"/>
      <c r="AY139" s="724"/>
      <c r="AZ139" s="724"/>
      <c r="BA139" s="724"/>
      <c r="BB139" s="919"/>
      <c r="BC139" s="894"/>
      <c r="BD139" s="44"/>
      <c r="BF139" s="44"/>
      <c r="BI139" s="44"/>
      <c r="BJ139" s="724"/>
      <c r="BK139" s="724"/>
      <c r="BL139" s="724"/>
      <c r="BM139" s="724"/>
      <c r="BN139" s="724"/>
      <c r="BO139" s="724"/>
      <c r="BP139" s="724"/>
      <c r="BQ139" s="724"/>
      <c r="BR139" s="44"/>
      <c r="BS139" s="44"/>
      <c r="BT139" s="44"/>
      <c r="BU139" s="44"/>
      <c r="BV139" s="44"/>
      <c r="BW139" s="44"/>
      <c r="BX139" s="44"/>
      <c r="BY139" s="44"/>
      <c r="BZ139" s="44"/>
      <c r="CA139" s="44"/>
      <c r="CB139" s="44"/>
      <c r="CC139" s="44"/>
      <c r="CD139" s="44"/>
      <c r="CE139" s="724"/>
      <c r="CN139" s="724"/>
      <c r="CO139" s="52"/>
      <c r="CP139" s="52"/>
      <c r="CQ139" s="724"/>
      <c r="CR139" s="724"/>
      <c r="CS139" s="724"/>
      <c r="CT139" s="724"/>
      <c r="CU139" s="724"/>
      <c r="CV139" s="724"/>
      <c r="CW139" s="724"/>
      <c r="CX139" s="724"/>
    </row>
    <row r="140" spans="22:102" ht="15" customHeight="1">
      <c r="V140" s="44"/>
      <c r="W140" s="44"/>
      <c r="X140" s="44"/>
      <c r="Y140" s="44"/>
      <c r="Z140" s="44"/>
      <c r="AA140" s="44"/>
      <c r="AB140" s="44"/>
      <c r="AC140" s="44"/>
      <c r="AD140" s="44"/>
      <c r="AE140" s="44"/>
      <c r="AF140" s="44"/>
      <c r="AG140" s="44"/>
      <c r="AH140" s="44"/>
      <c r="AI140" s="44"/>
      <c r="AJ140" s="44"/>
      <c r="AK140" s="44"/>
      <c r="AL140" s="44"/>
      <c r="AM140" s="44"/>
      <c r="AN140" s="44"/>
      <c r="BC140" s="894"/>
      <c r="BD140" s="44"/>
      <c r="BF140" s="44"/>
      <c r="BI140" s="44"/>
      <c r="BJ140" s="724"/>
      <c r="BK140" s="724"/>
      <c r="BL140" s="724"/>
      <c r="BM140" s="724"/>
      <c r="BN140" s="724"/>
      <c r="BO140" s="724"/>
      <c r="BP140" s="724"/>
      <c r="BQ140" s="724"/>
      <c r="BR140" s="44"/>
      <c r="BS140" s="44"/>
      <c r="BT140" s="44"/>
      <c r="BU140" s="44"/>
      <c r="BV140" s="44"/>
      <c r="BW140" s="44"/>
      <c r="BX140" s="44"/>
      <c r="BY140" s="44"/>
      <c r="BZ140" s="44"/>
      <c r="CA140" s="44"/>
      <c r="CB140" s="44"/>
      <c r="CC140" s="44"/>
      <c r="CD140" s="44"/>
      <c r="CE140" s="724"/>
      <c r="CN140" s="724"/>
      <c r="CO140" s="52"/>
      <c r="CP140" s="52"/>
      <c r="CQ140" s="724"/>
      <c r="CR140" s="724"/>
      <c r="CS140" s="724"/>
      <c r="CT140" s="724"/>
      <c r="CU140" s="724"/>
      <c r="CV140" s="724"/>
      <c r="CW140" s="724"/>
      <c r="CX140" s="724"/>
    </row>
    <row r="141" spans="22:102" ht="15" customHeight="1">
      <c r="V141" s="44"/>
      <c r="W141" s="44"/>
      <c r="X141" s="44"/>
      <c r="Y141" s="44"/>
      <c r="Z141" s="44"/>
      <c r="AA141" s="44"/>
      <c r="AB141" s="44"/>
      <c r="AC141" s="44"/>
      <c r="AD141" s="44"/>
      <c r="AE141" s="44"/>
      <c r="AF141" s="44"/>
      <c r="AG141" s="44"/>
      <c r="AH141" s="44"/>
      <c r="AI141" s="44"/>
      <c r="AJ141" s="44"/>
      <c r="AK141" s="44"/>
      <c r="AL141" s="44"/>
      <c r="AM141" s="44"/>
      <c r="AN141" s="44"/>
      <c r="BC141" s="894"/>
      <c r="BD141" s="44"/>
      <c r="BF141" s="44"/>
      <c r="BI141" s="44"/>
      <c r="BJ141" s="724"/>
      <c r="BK141" s="724"/>
      <c r="BL141" s="724"/>
      <c r="BM141" s="724"/>
      <c r="BN141" s="724"/>
      <c r="BO141" s="724"/>
      <c r="BP141" s="724"/>
      <c r="BQ141" s="724"/>
      <c r="BR141" s="44"/>
      <c r="BS141" s="44"/>
      <c r="BT141" s="44"/>
      <c r="BU141" s="44"/>
      <c r="BV141" s="44"/>
      <c r="BW141" s="44"/>
      <c r="BX141" s="44"/>
      <c r="BY141" s="44"/>
      <c r="BZ141" s="44"/>
      <c r="CA141" s="44"/>
      <c r="CB141" s="44"/>
      <c r="CC141" s="44"/>
      <c r="CD141" s="44"/>
      <c r="CE141" s="724"/>
      <c r="CN141" s="724"/>
      <c r="CO141" s="52"/>
      <c r="CP141" s="52"/>
      <c r="CQ141" s="724"/>
      <c r="CR141" s="724"/>
      <c r="CS141" s="724"/>
      <c r="CT141" s="724"/>
      <c r="CU141" s="724"/>
      <c r="CV141" s="724"/>
      <c r="CW141" s="724"/>
      <c r="CX141" s="724"/>
    </row>
    <row r="142" spans="22:102" ht="15" customHeight="1">
      <c r="V142" s="44"/>
      <c r="W142" s="44"/>
      <c r="X142" s="44"/>
      <c r="Y142" s="44"/>
      <c r="Z142" s="44"/>
      <c r="AA142" s="44"/>
      <c r="AB142" s="44"/>
      <c r="AC142" s="44"/>
      <c r="AD142" s="44"/>
      <c r="AE142" s="44"/>
      <c r="AF142" s="44"/>
      <c r="AG142" s="44"/>
      <c r="AH142" s="44"/>
      <c r="AI142" s="44"/>
      <c r="AJ142" s="44"/>
      <c r="AK142" s="44"/>
      <c r="AL142" s="44"/>
      <c r="AM142" s="44"/>
      <c r="AN142" s="44"/>
      <c r="BC142" s="894"/>
      <c r="BD142" s="44"/>
      <c r="BF142" s="44"/>
      <c r="BI142" s="44"/>
      <c r="BJ142" s="724"/>
      <c r="BK142" s="724"/>
      <c r="BL142" s="724"/>
      <c r="BM142" s="724"/>
      <c r="BN142" s="724"/>
      <c r="BO142" s="724"/>
      <c r="BP142" s="724"/>
      <c r="BQ142" s="724"/>
      <c r="BR142" s="724"/>
      <c r="BS142" s="44"/>
      <c r="BT142" s="44"/>
      <c r="BU142" s="44"/>
      <c r="BV142" s="44"/>
      <c r="BW142" s="44"/>
      <c r="BX142" s="44"/>
      <c r="BY142" s="44"/>
      <c r="BZ142" s="44"/>
      <c r="CA142" s="44"/>
      <c r="CB142" s="44"/>
      <c r="CC142" s="44"/>
      <c r="CD142" s="44"/>
      <c r="CE142" s="724"/>
      <c r="CN142" s="724"/>
      <c r="CO142" s="52"/>
      <c r="CP142" s="52"/>
      <c r="CQ142" s="724"/>
      <c r="CR142" s="724"/>
      <c r="CS142" s="724"/>
      <c r="CT142" s="724"/>
      <c r="CU142" s="724"/>
      <c r="CV142" s="724"/>
      <c r="CW142" s="724"/>
      <c r="CX142" s="724"/>
    </row>
    <row r="143" spans="22:102" ht="15" customHeight="1">
      <c r="V143" s="44"/>
      <c r="W143" s="44"/>
      <c r="X143" s="44"/>
      <c r="Y143" s="44"/>
      <c r="Z143" s="44"/>
      <c r="AA143" s="44"/>
      <c r="AB143" s="44"/>
      <c r="AC143" s="44"/>
      <c r="AD143" s="44"/>
      <c r="AE143" s="44"/>
      <c r="AF143" s="44"/>
      <c r="AG143" s="44"/>
      <c r="AH143" s="44"/>
      <c r="AI143" s="44"/>
      <c r="AJ143" s="44"/>
      <c r="AK143" s="44"/>
      <c r="AL143" s="44"/>
      <c r="AM143" s="44"/>
      <c r="AN143" s="44"/>
      <c r="BC143" s="894"/>
      <c r="BD143" s="44"/>
      <c r="BF143" s="44"/>
      <c r="BI143" s="44"/>
      <c r="BJ143" s="724"/>
      <c r="BK143" s="724"/>
      <c r="BL143" s="724"/>
      <c r="BM143" s="724"/>
      <c r="BN143" s="724"/>
      <c r="BO143" s="724"/>
      <c r="BP143" s="724"/>
      <c r="BQ143" s="724"/>
      <c r="BR143" s="724"/>
      <c r="BS143" s="44"/>
      <c r="BT143" s="44"/>
      <c r="BU143" s="44"/>
      <c r="BV143" s="44"/>
      <c r="BW143" s="44"/>
      <c r="BX143" s="44"/>
      <c r="BY143" s="44"/>
      <c r="BZ143" s="44"/>
      <c r="CA143" s="44"/>
      <c r="CB143" s="44"/>
      <c r="CC143" s="44"/>
      <c r="CD143" s="44"/>
      <c r="CE143" s="724"/>
      <c r="CN143" s="724"/>
      <c r="CO143" s="52"/>
      <c r="CP143" s="52"/>
      <c r="CQ143" s="724"/>
      <c r="CR143" s="724"/>
      <c r="CS143" s="724"/>
      <c r="CT143" s="724"/>
      <c r="CU143" s="724"/>
      <c r="CV143" s="724"/>
      <c r="CW143" s="724"/>
      <c r="CX143" s="724"/>
    </row>
    <row r="144" spans="22:102" ht="15" customHeight="1">
      <c r="V144" s="44"/>
      <c r="W144" s="44"/>
      <c r="X144" s="44"/>
      <c r="Y144" s="44"/>
      <c r="Z144" s="44"/>
      <c r="AA144" s="44"/>
      <c r="AB144" s="44"/>
      <c r="AC144" s="44"/>
      <c r="AD144" s="44"/>
      <c r="AE144" s="44"/>
      <c r="AF144" s="44"/>
      <c r="AG144" s="44"/>
      <c r="AH144" s="44"/>
      <c r="AI144" s="44"/>
      <c r="AJ144" s="44"/>
      <c r="AK144" s="44"/>
      <c r="AL144" s="44"/>
      <c r="AM144" s="44"/>
      <c r="AN144" s="44"/>
      <c r="BC144" s="894"/>
      <c r="BD144" s="44"/>
      <c r="BF144" s="44"/>
      <c r="BI144" s="44"/>
      <c r="BJ144" s="724"/>
      <c r="BK144" s="724"/>
      <c r="BL144" s="724"/>
      <c r="BM144" s="724"/>
      <c r="BN144" s="724"/>
      <c r="BO144" s="724"/>
      <c r="BP144" s="724"/>
      <c r="BQ144" s="724"/>
      <c r="BR144" s="724"/>
      <c r="BS144" s="44"/>
      <c r="BT144" s="44"/>
      <c r="BU144" s="44"/>
      <c r="BV144" s="44"/>
      <c r="BW144" s="44"/>
      <c r="BX144" s="44"/>
      <c r="BY144" s="44"/>
      <c r="BZ144" s="44"/>
      <c r="CA144" s="44"/>
      <c r="CB144" s="44"/>
      <c r="CC144" s="44"/>
      <c r="CD144" s="44"/>
      <c r="CE144" s="724"/>
      <c r="CN144" s="724"/>
      <c r="CO144" s="52"/>
      <c r="CP144" s="52"/>
      <c r="CQ144" s="724"/>
      <c r="CR144" s="724"/>
      <c r="CS144" s="724"/>
      <c r="CT144" s="724"/>
      <c r="CU144" s="724"/>
      <c r="CV144" s="724"/>
      <c r="CW144" s="724"/>
      <c r="CX144" s="724"/>
    </row>
    <row r="145" spans="22:102" ht="15" customHeight="1">
      <c r="V145" s="65"/>
      <c r="W145" s="44"/>
      <c r="X145" s="44"/>
      <c r="Y145" s="44"/>
      <c r="Z145" s="44"/>
      <c r="AA145" s="44"/>
      <c r="AB145" s="44"/>
      <c r="AC145" s="44"/>
      <c r="AD145" s="44"/>
      <c r="AE145" s="44"/>
      <c r="AF145" s="44"/>
      <c r="AG145" s="44"/>
      <c r="AH145" s="44"/>
      <c r="AI145" s="44"/>
      <c r="AJ145" s="44"/>
      <c r="AK145" s="44"/>
      <c r="AL145" s="44"/>
      <c r="AM145" s="44"/>
      <c r="AN145" s="44"/>
      <c r="BC145" s="894"/>
      <c r="BD145" s="724"/>
      <c r="BF145" s="44"/>
      <c r="BI145" s="44"/>
      <c r="BJ145" s="724"/>
      <c r="BK145" s="724"/>
      <c r="BL145" s="724"/>
      <c r="BM145" s="724"/>
      <c r="BN145" s="724"/>
      <c r="BO145" s="724"/>
      <c r="BP145" s="724"/>
      <c r="BQ145" s="724"/>
      <c r="BR145" s="724"/>
      <c r="BS145" s="44"/>
      <c r="BT145" s="44"/>
      <c r="BU145" s="724"/>
      <c r="BV145" s="724"/>
      <c r="BW145" s="724"/>
      <c r="BX145" s="724"/>
      <c r="BY145" s="724"/>
      <c r="BZ145" s="724"/>
      <c r="CA145" s="724"/>
      <c r="CB145" s="44"/>
      <c r="CC145" s="44"/>
      <c r="CD145" s="44"/>
      <c r="CE145" s="724"/>
      <c r="CN145" s="724"/>
      <c r="CO145" s="52"/>
      <c r="CP145" s="52"/>
      <c r="CQ145" s="724"/>
      <c r="CR145" s="724"/>
      <c r="CS145" s="724"/>
      <c r="CT145" s="724"/>
      <c r="CU145" s="724"/>
      <c r="CV145" s="724"/>
      <c r="CW145" s="724"/>
      <c r="CX145" s="724"/>
    </row>
    <row r="146" spans="22:102" ht="15" customHeight="1">
      <c r="V146" s="65"/>
      <c r="W146" s="65"/>
      <c r="X146" s="65"/>
      <c r="Y146" s="65"/>
      <c r="Z146" s="724"/>
      <c r="AA146" s="724"/>
      <c r="AB146" s="724"/>
      <c r="AC146" s="724"/>
      <c r="AD146" s="44"/>
      <c r="AE146" s="44"/>
      <c r="AJ146" s="44"/>
      <c r="AK146" s="44"/>
      <c r="AL146" s="44"/>
      <c r="AM146" s="44"/>
      <c r="AN146" s="44"/>
      <c r="BC146" s="894"/>
      <c r="BD146" s="724"/>
      <c r="BF146" s="44"/>
      <c r="BI146" s="44"/>
      <c r="BJ146" s="724"/>
      <c r="BK146" s="724"/>
      <c r="BL146" s="724"/>
      <c r="BM146" s="724"/>
      <c r="BN146" s="724"/>
      <c r="BO146" s="724"/>
      <c r="BP146" s="724"/>
      <c r="BQ146" s="724"/>
      <c r="BR146" s="724"/>
      <c r="BS146" s="44"/>
      <c r="BT146" s="724"/>
      <c r="BU146" s="724"/>
      <c r="BV146" s="724"/>
      <c r="BW146" s="724"/>
      <c r="BX146" s="724"/>
      <c r="BY146" s="724"/>
      <c r="BZ146" s="724"/>
      <c r="CA146" s="724"/>
      <c r="CB146" s="724"/>
      <c r="CC146" s="44"/>
      <c r="CD146" s="44"/>
      <c r="CE146" s="724"/>
      <c r="CN146" s="724"/>
      <c r="CO146" s="52"/>
      <c r="CP146" s="52"/>
      <c r="CQ146" s="724"/>
      <c r="CR146" s="724"/>
      <c r="CS146" s="724"/>
      <c r="CT146" s="724"/>
      <c r="CU146" s="724"/>
      <c r="CV146" s="724"/>
      <c r="CW146" s="724"/>
      <c r="CX146" s="724"/>
    </row>
    <row r="147" spans="22:102" ht="15" customHeight="1">
      <c r="AJ147" s="44"/>
      <c r="BI147" s="44"/>
      <c r="BJ147" s="724"/>
      <c r="BK147" s="724"/>
      <c r="BL147" s="724"/>
      <c r="BM147" s="724"/>
      <c r="BN147" s="724"/>
      <c r="BO147" s="724"/>
      <c r="BP147" s="724"/>
      <c r="BQ147" s="724"/>
      <c r="BR147" s="724"/>
      <c r="BS147" s="44"/>
      <c r="BT147" s="724"/>
      <c r="BU147" s="724"/>
      <c r="BV147" s="724"/>
      <c r="BW147" s="724"/>
      <c r="BX147" s="724"/>
      <c r="BY147" s="724"/>
      <c r="BZ147" s="724"/>
      <c r="CA147" s="724"/>
      <c r="CB147" s="724"/>
      <c r="CC147" s="44"/>
      <c r="CD147" s="44"/>
      <c r="CE147" s="724"/>
      <c r="CN147" s="724"/>
      <c r="CO147" s="52"/>
      <c r="CP147" s="52"/>
    </row>
    <row r="148" spans="22:102" ht="15" customHeight="1">
      <c r="BI148" s="44"/>
      <c r="BJ148" s="724"/>
      <c r="BK148" s="724"/>
      <c r="BL148" s="724"/>
      <c r="BM148" s="724"/>
      <c r="BN148" s="724"/>
      <c r="BO148" s="724"/>
      <c r="BP148" s="724"/>
      <c r="BQ148" s="724"/>
      <c r="BR148" s="724"/>
      <c r="BS148" s="44"/>
      <c r="BT148" s="724"/>
      <c r="BU148" s="724"/>
      <c r="BV148" s="724"/>
      <c r="BW148" s="724"/>
      <c r="BX148" s="724"/>
      <c r="BY148" s="724"/>
      <c r="BZ148" s="724"/>
      <c r="CA148" s="724"/>
      <c r="CB148" s="724"/>
      <c r="CC148" s="44"/>
      <c r="CD148" s="44"/>
      <c r="CE148" s="724"/>
      <c r="CN148" s="724"/>
      <c r="CO148" s="52"/>
      <c r="CP148" s="52"/>
    </row>
    <row r="149" spans="22:102" ht="15" customHeight="1">
      <c r="BI149" s="44"/>
      <c r="BJ149" s="724"/>
      <c r="BK149" s="724"/>
      <c r="BL149" s="724"/>
      <c r="BM149" s="724"/>
      <c r="BN149" s="724"/>
      <c r="BO149" s="724"/>
      <c r="BP149" s="724"/>
      <c r="BQ149" s="724"/>
      <c r="BR149" s="724"/>
      <c r="BS149" s="44"/>
      <c r="BT149" s="724"/>
      <c r="BU149" s="724"/>
      <c r="BV149" s="724"/>
      <c r="BW149" s="724"/>
      <c r="BX149" s="724"/>
      <c r="BY149" s="724"/>
      <c r="BZ149" s="724"/>
      <c r="CA149" s="724"/>
      <c r="CB149" s="724"/>
      <c r="CC149" s="44"/>
      <c r="CD149" s="44"/>
      <c r="CE149" s="724"/>
      <c r="CN149" s="724"/>
      <c r="CO149" s="52"/>
      <c r="CP149" s="52"/>
    </row>
    <row r="150" spans="22:102" ht="15" customHeight="1">
      <c r="BI150" s="44"/>
      <c r="BJ150" s="724"/>
      <c r="BK150" s="724"/>
      <c r="BL150" s="724"/>
      <c r="BM150" s="724"/>
      <c r="BN150" s="724"/>
      <c r="BO150" s="724"/>
      <c r="BP150" s="724"/>
      <c r="BQ150" s="724"/>
      <c r="BR150" s="724"/>
      <c r="BS150" s="44"/>
      <c r="BT150" s="724"/>
      <c r="BU150" s="724"/>
      <c r="BV150" s="724"/>
      <c r="BW150" s="724"/>
      <c r="BX150" s="724"/>
      <c r="BY150" s="724"/>
      <c r="BZ150" s="724"/>
      <c r="CA150" s="724"/>
      <c r="CB150" s="724"/>
      <c r="CC150" s="44"/>
      <c r="CD150" s="44"/>
      <c r="CE150" s="724"/>
      <c r="CN150" s="724"/>
      <c r="CO150" s="52"/>
      <c r="CP150" s="52"/>
    </row>
    <row r="151" spans="22:102" ht="15" customHeight="1">
      <c r="BI151" s="65"/>
      <c r="BJ151" s="724"/>
      <c r="BK151" s="724"/>
      <c r="BL151" s="724"/>
      <c r="BM151" s="724"/>
      <c r="BN151" s="724"/>
      <c r="BO151" s="724"/>
      <c r="BP151" s="724"/>
      <c r="BQ151" s="724"/>
      <c r="BR151" s="724"/>
      <c r="BS151" s="44"/>
      <c r="BT151" s="724"/>
      <c r="BU151" s="724"/>
      <c r="BV151" s="724"/>
      <c r="BW151" s="724"/>
      <c r="BX151" s="724"/>
      <c r="BY151" s="724"/>
      <c r="BZ151" s="724"/>
      <c r="CA151" s="724"/>
      <c r="CB151" s="724"/>
      <c r="CC151" s="44"/>
      <c r="CD151" s="44"/>
      <c r="CE151" s="724"/>
      <c r="CO151" s="52"/>
      <c r="CP151" s="52"/>
    </row>
    <row r="152" spans="22:102" ht="15" customHeight="1">
      <c r="BI152" s="65"/>
      <c r="BQ152" s="724"/>
      <c r="BR152" s="724"/>
      <c r="BS152" s="44"/>
      <c r="BT152" s="724"/>
      <c r="BU152" s="724"/>
      <c r="BV152" s="724"/>
      <c r="BW152" s="724"/>
      <c r="BX152" s="724"/>
      <c r="BY152" s="724"/>
      <c r="BZ152" s="724"/>
      <c r="CA152" s="724"/>
      <c r="CB152" s="724"/>
      <c r="CC152" s="44"/>
      <c r="CD152" s="44"/>
      <c r="CE152" s="724"/>
      <c r="CO152" s="52"/>
      <c r="CP152" s="52"/>
    </row>
    <row r="153" spans="22:102" ht="15" customHeight="1">
      <c r="BI153" s="65"/>
      <c r="BR153" s="724"/>
      <c r="BS153" s="44"/>
      <c r="BT153" s="724"/>
      <c r="BU153" s="724"/>
      <c r="BV153" s="724"/>
      <c r="BW153" s="724"/>
      <c r="BX153" s="724"/>
      <c r="BY153" s="724"/>
      <c r="BZ153" s="724"/>
      <c r="CA153" s="724"/>
      <c r="CB153" s="724"/>
      <c r="CC153" s="44"/>
      <c r="CD153" s="44"/>
      <c r="CE153" s="724"/>
      <c r="CO153" s="52"/>
      <c r="CP153" s="52"/>
    </row>
    <row r="154" spans="22:102" ht="15" customHeight="1">
      <c r="BI154" s="724"/>
      <c r="BR154" s="724"/>
      <c r="BS154" s="44"/>
      <c r="BT154" s="724"/>
      <c r="BU154" s="724"/>
      <c r="BV154" s="724"/>
      <c r="BW154" s="724"/>
      <c r="BX154" s="724"/>
      <c r="BY154" s="724"/>
      <c r="BZ154" s="724"/>
      <c r="CA154" s="724"/>
      <c r="CB154" s="724"/>
      <c r="CC154" s="44"/>
      <c r="CD154" s="44"/>
      <c r="CO154" s="52"/>
      <c r="CP154" s="724"/>
    </row>
    <row r="155" spans="22:102" ht="15" customHeight="1">
      <c r="BI155" s="724"/>
      <c r="BR155" s="724"/>
      <c r="BS155" s="44"/>
      <c r="BT155" s="724"/>
      <c r="BU155" s="724"/>
      <c r="BV155" s="724"/>
      <c r="BW155" s="724"/>
      <c r="BX155" s="724"/>
      <c r="BY155" s="724"/>
      <c r="BZ155" s="724"/>
      <c r="CA155" s="724"/>
      <c r="CB155" s="724"/>
      <c r="CC155" s="44"/>
      <c r="CD155" s="44"/>
      <c r="CO155" s="52"/>
      <c r="CP155" s="724"/>
    </row>
    <row r="156" spans="22:102" ht="15" customHeight="1">
      <c r="BI156" s="724"/>
      <c r="BR156" s="724"/>
      <c r="BS156" s="44"/>
      <c r="BT156" s="724"/>
      <c r="BU156" s="724"/>
      <c r="BV156" s="724"/>
      <c r="BW156" s="724"/>
      <c r="BX156" s="724"/>
      <c r="BY156" s="724"/>
      <c r="BZ156" s="724"/>
      <c r="CA156" s="724"/>
      <c r="CB156" s="724"/>
      <c r="CC156" s="44"/>
      <c r="CD156" s="44"/>
      <c r="CO156" s="52"/>
      <c r="CP156" s="724"/>
    </row>
    <row r="157" spans="22:102" ht="15" customHeight="1">
      <c r="BI157" s="724"/>
      <c r="BS157" s="724"/>
      <c r="BT157" s="724"/>
      <c r="BU157" s="724"/>
      <c r="BV157" s="724"/>
      <c r="BW157" s="724"/>
      <c r="BX157" s="724"/>
      <c r="BY157" s="724"/>
      <c r="BZ157" s="724"/>
      <c r="CA157" s="724"/>
      <c r="CB157" s="724"/>
      <c r="CC157" s="724"/>
      <c r="CD157" s="724"/>
      <c r="CO157" s="724"/>
      <c r="CP157" s="724"/>
    </row>
    <row r="158" spans="22:102" ht="15" customHeight="1">
      <c r="BI158" s="724"/>
      <c r="BS158" s="724"/>
      <c r="BT158" s="724"/>
      <c r="BU158" s="724"/>
      <c r="BV158" s="724"/>
      <c r="BW158" s="724"/>
      <c r="BX158" s="724"/>
      <c r="BY158" s="724"/>
      <c r="BZ158" s="724"/>
      <c r="CA158" s="724"/>
      <c r="CB158" s="724"/>
      <c r="CC158" s="724"/>
      <c r="CD158" s="724"/>
      <c r="CO158" s="724"/>
      <c r="CP158" s="724"/>
    </row>
    <row r="159" spans="22:102" ht="15" customHeight="1">
      <c r="BI159" s="724"/>
      <c r="BS159" s="724"/>
      <c r="BT159" s="724"/>
      <c r="BU159" s="724"/>
      <c r="BV159" s="724"/>
      <c r="BW159" s="724"/>
      <c r="BX159" s="724"/>
      <c r="BY159" s="724"/>
      <c r="BZ159" s="724"/>
      <c r="CA159" s="724"/>
      <c r="CB159" s="724"/>
      <c r="CC159" s="724"/>
      <c r="CD159" s="724"/>
      <c r="CO159" s="724"/>
      <c r="CP159" s="724"/>
    </row>
    <row r="160" spans="22:102" ht="15" customHeight="1">
      <c r="BI160" s="724"/>
      <c r="BS160" s="724"/>
      <c r="BT160" s="724"/>
      <c r="CB160" s="724"/>
      <c r="CC160" s="724"/>
      <c r="CD160" s="724"/>
      <c r="CO160" s="724"/>
      <c r="CP160" s="724"/>
    </row>
    <row r="161" spans="61:94" ht="15" customHeight="1">
      <c r="BI161" s="724"/>
      <c r="BS161" s="724"/>
      <c r="CC161" s="724"/>
      <c r="CD161" s="724"/>
      <c r="CO161" s="724"/>
      <c r="CP161" s="724"/>
    </row>
    <row r="162" spans="61:94" ht="15" customHeight="1">
      <c r="BI162" s="724"/>
      <c r="BS162" s="724"/>
      <c r="CC162" s="724"/>
      <c r="CD162" s="724"/>
      <c r="CO162" s="724"/>
      <c r="CP162" s="724"/>
    </row>
    <row r="163" spans="61:94" ht="15" customHeight="1">
      <c r="BI163" s="724"/>
      <c r="BS163" s="724"/>
      <c r="CC163" s="724"/>
      <c r="CD163" s="724"/>
      <c r="CO163" s="724"/>
      <c r="CP163" s="724"/>
    </row>
    <row r="164" spans="61:94" ht="15" customHeight="1">
      <c r="BI164" s="724"/>
      <c r="BS164" s="724"/>
      <c r="CC164" s="724"/>
      <c r="CD164" s="724"/>
      <c r="CO164" s="724"/>
      <c r="CP164" s="724"/>
    </row>
    <row r="165" spans="61:94" ht="15" customHeight="1">
      <c r="BI165" s="724"/>
      <c r="BS165" s="724"/>
      <c r="CC165" s="724"/>
      <c r="CD165" s="724"/>
      <c r="CO165" s="724"/>
      <c r="CP165" s="724"/>
    </row>
    <row r="166" spans="61:94" ht="15" customHeight="1">
      <c r="BI166" s="724"/>
      <c r="BS166" s="724"/>
      <c r="CC166" s="724"/>
      <c r="CD166" s="724"/>
      <c r="CO166" s="724"/>
      <c r="CP166" s="724"/>
    </row>
    <row r="167" spans="61:94" ht="15" customHeight="1">
      <c r="BS167" s="724"/>
      <c r="CC167" s="724"/>
      <c r="CD167" s="724"/>
      <c r="CO167" s="724"/>
      <c r="CP167" s="724"/>
    </row>
    <row r="168" spans="61:94" ht="15" customHeight="1">
      <c r="BS168" s="724"/>
      <c r="CC168" s="724"/>
      <c r="CD168" s="724"/>
      <c r="CO168" s="724"/>
      <c r="CP168" s="724"/>
    </row>
    <row r="169" spans="61:94" ht="15" customHeight="1">
      <c r="BS169" s="724"/>
      <c r="CC169" s="724"/>
      <c r="CD169" s="724"/>
      <c r="CO169" s="724"/>
    </row>
    <row r="170" spans="61:94" ht="15" customHeight="1">
      <c r="BS170" s="724"/>
      <c r="CC170" s="724"/>
      <c r="CD170" s="724"/>
      <c r="CO170" s="724"/>
    </row>
    <row r="171" spans="61:94" ht="15" customHeight="1">
      <c r="BS171" s="724"/>
      <c r="CC171" s="724"/>
      <c r="CD171" s="724"/>
      <c r="CO171" s="724"/>
    </row>
  </sheetData>
  <mergeCells count="105">
    <mergeCell ref="G1:G2"/>
    <mergeCell ref="H1:H2"/>
    <mergeCell ref="I1:I2"/>
    <mergeCell ref="J1:J2"/>
    <mergeCell ref="L1:M1"/>
    <mergeCell ref="N1:N2"/>
    <mergeCell ref="A1:A2"/>
    <mergeCell ref="B1:B2"/>
    <mergeCell ref="C1:C2"/>
    <mergeCell ref="D1:D2"/>
    <mergeCell ref="E1:E2"/>
    <mergeCell ref="F1:F2"/>
    <mergeCell ref="X1:Y1"/>
    <mergeCell ref="Z1:Z2"/>
    <mergeCell ref="AA1:AA2"/>
    <mergeCell ref="AB1:AC1"/>
    <mergeCell ref="AD1:AD2"/>
    <mergeCell ref="AE1:AE2"/>
    <mergeCell ref="O1:P1"/>
    <mergeCell ref="Q1:R1"/>
    <mergeCell ref="S1:S2"/>
    <mergeCell ref="T1:U1"/>
    <mergeCell ref="V1:V2"/>
    <mergeCell ref="W1:W2"/>
    <mergeCell ref="AN1:AN2"/>
    <mergeCell ref="AO1:AP1"/>
    <mergeCell ref="AQ1:AQ2"/>
    <mergeCell ref="AR1:AS1"/>
    <mergeCell ref="AT1:AT2"/>
    <mergeCell ref="AU1:AU2"/>
    <mergeCell ref="AF1:AG1"/>
    <mergeCell ref="AH1:AH2"/>
    <mergeCell ref="AI1:AI2"/>
    <mergeCell ref="AJ1:AJ2"/>
    <mergeCell ref="AK1:AL1"/>
    <mergeCell ref="AM1:AM2"/>
    <mergeCell ref="BB1:BB2"/>
    <mergeCell ref="BC1:BC2"/>
    <mergeCell ref="BD1:BD2"/>
    <mergeCell ref="BE1:BE2"/>
    <mergeCell ref="BF1:BF2"/>
    <mergeCell ref="BJ1:BJ2"/>
    <mergeCell ref="AV1:AV2"/>
    <mergeCell ref="AW1:AW2"/>
    <mergeCell ref="AX1:AX2"/>
    <mergeCell ref="AY1:AY2"/>
    <mergeCell ref="AZ1:AZ2"/>
    <mergeCell ref="BA1:BA2"/>
    <mergeCell ref="CF1:CF2"/>
    <mergeCell ref="BQ1:BQ2"/>
    <mergeCell ref="BR1:BR2"/>
    <mergeCell ref="BU1:BU2"/>
    <mergeCell ref="BV1:BV2"/>
    <mergeCell ref="BW1:BW2"/>
    <mergeCell ref="BX1:BX2"/>
    <mergeCell ref="BK1:BK2"/>
    <mergeCell ref="BL1:BL2"/>
    <mergeCell ref="BM1:BM2"/>
    <mergeCell ref="BN1:BN2"/>
    <mergeCell ref="BO1:BO2"/>
    <mergeCell ref="BP1:BP2"/>
    <mergeCell ref="AO68:AP68"/>
    <mergeCell ref="CU1:CU2"/>
    <mergeCell ref="CV1:CV2"/>
    <mergeCell ref="CW1:CW2"/>
    <mergeCell ref="CX1:CX2"/>
    <mergeCell ref="CY1:CY2"/>
    <mergeCell ref="A3:A11"/>
    <mergeCell ref="CM1:CM2"/>
    <mergeCell ref="CN1:CN2"/>
    <mergeCell ref="CQ1:CQ2"/>
    <mergeCell ref="CR1:CR2"/>
    <mergeCell ref="CS1:CS2"/>
    <mergeCell ref="CT1:CT2"/>
    <mergeCell ref="CG1:CG2"/>
    <mergeCell ref="CH1:CH2"/>
    <mergeCell ref="CI1:CI2"/>
    <mergeCell ref="CJ1:CJ2"/>
    <mergeCell ref="CK1:CK2"/>
    <mergeCell ref="CL1:CL2"/>
    <mergeCell ref="BY1:BY2"/>
    <mergeCell ref="BZ1:BZ2"/>
    <mergeCell ref="CA1:CA2"/>
    <mergeCell ref="CB1:CB2"/>
    <mergeCell ref="CC1:CC2"/>
    <mergeCell ref="I69:J69"/>
    <mergeCell ref="M69:M70"/>
    <mergeCell ref="N69:N70"/>
    <mergeCell ref="AF69:AF71"/>
    <mergeCell ref="M71:M72"/>
    <mergeCell ref="N71:N72"/>
    <mergeCell ref="A12:A18"/>
    <mergeCell ref="A19:A41"/>
    <mergeCell ref="A42:A59"/>
    <mergeCell ref="A60:A65"/>
    <mergeCell ref="U68:V68"/>
    <mergeCell ref="AF76:AF78"/>
    <mergeCell ref="AO82:AP82"/>
    <mergeCell ref="BJ128:BL128"/>
    <mergeCell ref="M73:M74"/>
    <mergeCell ref="N73:N74"/>
    <mergeCell ref="L75:L76"/>
    <mergeCell ref="M75:M76"/>
    <mergeCell ref="N75:N76"/>
    <mergeCell ref="S75:S76"/>
  </mergeCells>
  <conditionalFormatting sqref="K3:K65">
    <cfRule type="cellIs" dxfId="84" priority="120" operator="equal">
      <formula>"72 Hours"</formula>
    </cfRule>
    <cfRule type="cellIs" dxfId="83" priority="119" operator="equal">
      <formula>"48 Hours"</formula>
    </cfRule>
    <cfRule type="cellIs" dxfId="82" priority="118" operator="equal">
      <formula>"24 Hours"</formula>
    </cfRule>
    <cfRule type="cellIs" dxfId="81" priority="117" operator="equal">
      <formula>"مصعدة"</formula>
    </cfRule>
    <cfRule type="cellIs" dxfId="80" priority="121" operator="equal">
      <formula>"More than 72 Hours"</formula>
    </cfRule>
  </conditionalFormatting>
  <conditionalFormatting sqref="AZ6">
    <cfRule type="colorScale" priority="88">
      <colorScale>
        <cfvo type="min"/>
        <cfvo type="percentile" val="50"/>
        <cfvo type="max"/>
        <color rgb="FF63BE7B"/>
        <color rgb="FFFFEB84"/>
        <color rgb="FFF8696B"/>
      </colorScale>
    </cfRule>
  </conditionalFormatting>
  <conditionalFormatting sqref="AZ6:AZ7">
    <cfRule type="cellIs" dxfId="79" priority="84" operator="equal">
      <formula>#REF!</formula>
    </cfRule>
    <cfRule type="containsText" priority="86" operator="containsText" text="quality ">
      <formula>NOT(ISERROR(SEARCH("quality ",AZ6)))</formula>
    </cfRule>
    <cfRule type="cellIs" dxfId="78" priority="85" operator="equal">
      <formula>"quality"</formula>
    </cfRule>
    <cfRule type="cellIs" dxfId="77" priority="83" operator="equal">
      <formula>1</formula>
    </cfRule>
  </conditionalFormatting>
  <conditionalFormatting sqref="AZ7">
    <cfRule type="colorScale" priority="87">
      <colorScale>
        <cfvo type="min"/>
        <cfvo type="percentile" val="50"/>
        <cfvo type="max"/>
        <color rgb="FF63BE7B"/>
        <color rgb="FFFFEB84"/>
        <color rgb="FFF8696B"/>
      </colorScale>
    </cfRule>
  </conditionalFormatting>
  <conditionalFormatting sqref="AZ10">
    <cfRule type="containsText" priority="81" operator="containsText" text="quality ">
      <formula>NOT(ISERROR(SEARCH("quality ",AZ10)))</formula>
    </cfRule>
    <cfRule type="cellIs" dxfId="76" priority="80" operator="equal">
      <formula>"quality"</formula>
    </cfRule>
    <cfRule type="cellIs" dxfId="75" priority="79" operator="equal">
      <formula>#REF!</formula>
    </cfRule>
    <cfRule type="cellIs" dxfId="74" priority="78" operator="equal">
      <formula>1</formula>
    </cfRule>
    <cfRule type="colorScale" priority="82">
      <colorScale>
        <cfvo type="min"/>
        <cfvo type="percentile" val="50"/>
        <cfvo type="max"/>
        <color rgb="FF63BE7B"/>
        <color rgb="FFFFEB84"/>
        <color rgb="FFF8696B"/>
      </colorScale>
    </cfRule>
  </conditionalFormatting>
  <conditionalFormatting sqref="AZ12">
    <cfRule type="containsText" priority="76" operator="containsText" text="quality ">
      <formula>NOT(ISERROR(SEARCH("quality ",AZ12)))</formula>
    </cfRule>
    <cfRule type="cellIs" dxfId="73" priority="75" operator="equal">
      <formula>"quality"</formula>
    </cfRule>
    <cfRule type="cellIs" dxfId="72" priority="74" operator="equal">
      <formula>#REF!</formula>
    </cfRule>
    <cfRule type="cellIs" dxfId="71" priority="73" operator="equal">
      <formula>1</formula>
    </cfRule>
    <cfRule type="colorScale" priority="77">
      <colorScale>
        <cfvo type="min"/>
        <cfvo type="percentile" val="50"/>
        <cfvo type="max"/>
        <color rgb="FF63BE7B"/>
        <color rgb="FFFFEB84"/>
        <color rgb="FFF8696B"/>
      </colorScale>
    </cfRule>
  </conditionalFormatting>
  <conditionalFormatting sqref="AZ15">
    <cfRule type="cellIs" dxfId="70" priority="68" operator="equal">
      <formula>1</formula>
    </cfRule>
    <cfRule type="colorScale" priority="72">
      <colorScale>
        <cfvo type="min"/>
        <cfvo type="percentile" val="50"/>
        <cfvo type="max"/>
        <color rgb="FF63BE7B"/>
        <color rgb="FFFFEB84"/>
        <color rgb="FFF8696B"/>
      </colorScale>
    </cfRule>
    <cfRule type="cellIs" dxfId="69" priority="70" operator="equal">
      <formula>"quality"</formula>
    </cfRule>
    <cfRule type="cellIs" dxfId="68" priority="69" operator="equal">
      <formula>#REF!</formula>
    </cfRule>
    <cfRule type="containsText" priority="71" operator="containsText" text="quality ">
      <formula>NOT(ISERROR(SEARCH("quality ",AZ15)))</formula>
    </cfRule>
  </conditionalFormatting>
  <conditionalFormatting sqref="AZ23">
    <cfRule type="colorScale" priority="67">
      <colorScale>
        <cfvo type="min"/>
        <cfvo type="percentile" val="50"/>
        <cfvo type="max"/>
        <color rgb="FF63BE7B"/>
        <color rgb="FFFFEB84"/>
        <color rgb="FFF8696B"/>
      </colorScale>
    </cfRule>
  </conditionalFormatting>
  <conditionalFormatting sqref="AZ23:AZ24">
    <cfRule type="cellIs" dxfId="67" priority="64" operator="equal">
      <formula>"quality"</formula>
    </cfRule>
    <cfRule type="cellIs" dxfId="66" priority="62" operator="equal">
      <formula>1</formula>
    </cfRule>
    <cfRule type="cellIs" dxfId="65" priority="63" operator="equal">
      <formula>#REF!</formula>
    </cfRule>
    <cfRule type="containsText" priority="65" operator="containsText" text="quality ">
      <formula>NOT(ISERROR(SEARCH("quality ",AZ23)))</formula>
    </cfRule>
  </conditionalFormatting>
  <conditionalFormatting sqref="AZ24">
    <cfRule type="colorScale" priority="66">
      <colorScale>
        <cfvo type="min"/>
        <cfvo type="percentile" val="50"/>
        <cfvo type="max"/>
        <color rgb="FF63BE7B"/>
        <color rgb="FFFFEB84"/>
        <color rgb="FFF8696B"/>
      </colorScale>
    </cfRule>
  </conditionalFormatting>
  <conditionalFormatting sqref="AZ26">
    <cfRule type="cellIs" dxfId="64" priority="58" operator="equal">
      <formula>#REF!</formula>
    </cfRule>
    <cfRule type="colorScale" priority="61">
      <colorScale>
        <cfvo type="min"/>
        <cfvo type="percentile" val="50"/>
        <cfvo type="max"/>
        <color rgb="FF63BE7B"/>
        <color rgb="FFFFEB84"/>
        <color rgb="FFF8696B"/>
      </colorScale>
    </cfRule>
    <cfRule type="containsText" priority="60" operator="containsText" text="quality ">
      <formula>NOT(ISERROR(SEARCH("quality ",AZ26)))</formula>
    </cfRule>
    <cfRule type="cellIs" dxfId="63" priority="59" operator="equal">
      <formula>"quality"</formula>
    </cfRule>
    <cfRule type="cellIs" dxfId="62" priority="57" operator="equal">
      <formula>1</formula>
    </cfRule>
  </conditionalFormatting>
  <conditionalFormatting sqref="AZ31">
    <cfRule type="cellIs" dxfId="61" priority="52" operator="equal">
      <formula>1</formula>
    </cfRule>
    <cfRule type="cellIs" dxfId="60" priority="53" operator="equal">
      <formula>#REF!</formula>
    </cfRule>
    <cfRule type="cellIs" dxfId="59" priority="54" operator="equal">
      <formula>"quality"</formula>
    </cfRule>
    <cfRule type="containsText" priority="55" operator="containsText" text="quality ">
      <formula>NOT(ISERROR(SEARCH("quality ",AZ31)))</formula>
    </cfRule>
    <cfRule type="colorScale" priority="56">
      <colorScale>
        <cfvo type="min"/>
        <cfvo type="percentile" val="50"/>
        <cfvo type="max"/>
        <color rgb="FF63BE7B"/>
        <color rgb="FFFFEB84"/>
        <color rgb="FFF8696B"/>
      </colorScale>
    </cfRule>
  </conditionalFormatting>
  <conditionalFormatting sqref="AZ33">
    <cfRule type="cellIs" dxfId="58" priority="49" operator="equal">
      <formula>"quality"</formula>
    </cfRule>
    <cfRule type="cellIs" dxfId="57" priority="47" operator="equal">
      <formula>1</formula>
    </cfRule>
    <cfRule type="colorScale" priority="51">
      <colorScale>
        <cfvo type="min"/>
        <cfvo type="percentile" val="50"/>
        <cfvo type="max"/>
        <color rgb="FF63BE7B"/>
        <color rgb="FFFFEB84"/>
        <color rgb="FFF8696B"/>
      </colorScale>
    </cfRule>
    <cfRule type="cellIs" dxfId="56" priority="48" operator="equal">
      <formula>#REF!</formula>
    </cfRule>
    <cfRule type="containsText" priority="50" operator="containsText" text="quality ">
      <formula>NOT(ISERROR(SEARCH("quality ",AZ33)))</formula>
    </cfRule>
  </conditionalFormatting>
  <conditionalFormatting sqref="AZ36">
    <cfRule type="colorScale" priority="46">
      <colorScale>
        <cfvo type="min"/>
        <cfvo type="percentile" val="50"/>
        <cfvo type="max"/>
        <color rgb="FF63BE7B"/>
        <color rgb="FFFFEB84"/>
        <color rgb="FFF8696B"/>
      </colorScale>
    </cfRule>
    <cfRule type="containsText" priority="45" operator="containsText" text="quality ">
      <formula>NOT(ISERROR(SEARCH("quality ",AZ36)))</formula>
    </cfRule>
    <cfRule type="cellIs" dxfId="55" priority="44" operator="equal">
      <formula>"quality"</formula>
    </cfRule>
    <cfRule type="cellIs" dxfId="54" priority="43" operator="equal">
      <formula>#REF!</formula>
    </cfRule>
    <cfRule type="cellIs" dxfId="53" priority="42" operator="equal">
      <formula>1</formula>
    </cfRule>
  </conditionalFormatting>
  <conditionalFormatting sqref="AZ38">
    <cfRule type="cellIs" dxfId="52" priority="38" operator="equal">
      <formula>#REF!</formula>
    </cfRule>
    <cfRule type="cellIs" dxfId="51" priority="39" operator="equal">
      <formula>"quality"</formula>
    </cfRule>
    <cfRule type="containsText" priority="40" operator="containsText" text="quality ">
      <formula>NOT(ISERROR(SEARCH("quality ",AZ38)))</formula>
    </cfRule>
    <cfRule type="colorScale" priority="41">
      <colorScale>
        <cfvo type="min"/>
        <cfvo type="percentile" val="50"/>
        <cfvo type="max"/>
        <color rgb="FF63BE7B"/>
        <color rgb="FFFFEB84"/>
        <color rgb="FFF8696B"/>
      </colorScale>
    </cfRule>
    <cfRule type="cellIs" dxfId="50" priority="37" operator="equal">
      <formula>1</formula>
    </cfRule>
  </conditionalFormatting>
  <conditionalFormatting sqref="AZ45">
    <cfRule type="colorScale" priority="36">
      <colorScale>
        <cfvo type="min"/>
        <cfvo type="percentile" val="50"/>
        <cfvo type="max"/>
        <color rgb="FF63BE7B"/>
        <color rgb="FFFFEB84"/>
        <color rgb="FFF8696B"/>
      </colorScale>
    </cfRule>
    <cfRule type="containsText" priority="35" operator="containsText" text="quality ">
      <formula>NOT(ISERROR(SEARCH("quality ",AZ45)))</formula>
    </cfRule>
    <cfRule type="cellIs" dxfId="49" priority="34" operator="equal">
      <formula>"quality"</formula>
    </cfRule>
    <cfRule type="cellIs" dxfId="48" priority="33" operator="equal">
      <formula>#REF!</formula>
    </cfRule>
    <cfRule type="cellIs" dxfId="47" priority="32" operator="equal">
      <formula>1</formula>
    </cfRule>
  </conditionalFormatting>
  <conditionalFormatting sqref="AZ47">
    <cfRule type="colorScale" priority="31">
      <colorScale>
        <cfvo type="min"/>
        <cfvo type="percentile" val="50"/>
        <cfvo type="max"/>
        <color rgb="FF63BE7B"/>
        <color rgb="FFFFEB84"/>
        <color rgb="FFF8696B"/>
      </colorScale>
    </cfRule>
  </conditionalFormatting>
  <conditionalFormatting sqref="AZ47:AZ48">
    <cfRule type="containsText" priority="29" operator="containsText" text="quality ">
      <formula>NOT(ISERROR(SEARCH("quality ",AZ47)))</formula>
    </cfRule>
    <cfRule type="cellIs" dxfId="46" priority="28" operator="equal">
      <formula>"quality"</formula>
    </cfRule>
    <cfRule type="cellIs" dxfId="45" priority="27" operator="equal">
      <formula>#REF!</formula>
    </cfRule>
    <cfRule type="cellIs" dxfId="44" priority="26" operator="equal">
      <formula>1</formula>
    </cfRule>
  </conditionalFormatting>
  <conditionalFormatting sqref="AZ48">
    <cfRule type="colorScale" priority="30">
      <colorScale>
        <cfvo type="min"/>
        <cfvo type="percentile" val="50"/>
        <cfvo type="max"/>
        <color rgb="FF63BE7B"/>
        <color rgb="FFFFEB84"/>
        <color rgb="FFF8696B"/>
      </colorScale>
    </cfRule>
  </conditionalFormatting>
  <conditionalFormatting sqref="AZ54">
    <cfRule type="colorScale" priority="25">
      <colorScale>
        <cfvo type="min"/>
        <cfvo type="percentile" val="50"/>
        <cfvo type="max"/>
        <color rgb="FF63BE7B"/>
        <color rgb="FFFFEB84"/>
        <color rgb="FFF8696B"/>
      </colorScale>
    </cfRule>
  </conditionalFormatting>
  <conditionalFormatting sqref="AZ54:AZ56">
    <cfRule type="cellIs" dxfId="43" priority="19" operator="equal">
      <formula>1</formula>
    </cfRule>
    <cfRule type="containsText" priority="22" operator="containsText" text="quality ">
      <formula>NOT(ISERROR(SEARCH("quality ",AZ54)))</formula>
    </cfRule>
    <cfRule type="cellIs" dxfId="42" priority="21" operator="equal">
      <formula>"quality"</formula>
    </cfRule>
    <cfRule type="cellIs" dxfId="41" priority="20" operator="equal">
      <formula>#REF!</formula>
    </cfRule>
  </conditionalFormatting>
  <conditionalFormatting sqref="AZ55">
    <cfRule type="colorScale" priority="24">
      <colorScale>
        <cfvo type="min"/>
        <cfvo type="percentile" val="50"/>
        <cfvo type="max"/>
        <color rgb="FF63BE7B"/>
        <color rgb="FFFFEB84"/>
        <color rgb="FFF8696B"/>
      </colorScale>
    </cfRule>
  </conditionalFormatting>
  <conditionalFormatting sqref="AZ56">
    <cfRule type="colorScale" priority="23">
      <colorScale>
        <cfvo type="min"/>
        <cfvo type="percentile" val="50"/>
        <cfvo type="max"/>
        <color rgb="FF63BE7B"/>
        <color rgb="FFFFEB84"/>
        <color rgb="FFF8696B"/>
      </colorScale>
    </cfRule>
  </conditionalFormatting>
  <conditionalFormatting sqref="AZ59">
    <cfRule type="containsText" priority="17" operator="containsText" text="quality ">
      <formula>NOT(ISERROR(SEARCH("quality ",AZ59)))</formula>
    </cfRule>
    <cfRule type="colorScale" priority="18">
      <colorScale>
        <cfvo type="min"/>
        <cfvo type="percentile" val="50"/>
        <cfvo type="max"/>
        <color rgb="FF63BE7B"/>
        <color rgb="FFFFEB84"/>
        <color rgb="FFF8696B"/>
      </colorScale>
    </cfRule>
    <cfRule type="cellIs" dxfId="40" priority="16" operator="equal">
      <formula>"quality"</formula>
    </cfRule>
    <cfRule type="cellIs" dxfId="39" priority="14" operator="equal">
      <formula>1</formula>
    </cfRule>
    <cfRule type="cellIs" dxfId="38" priority="15" operator="equal">
      <formula>#REF!</formula>
    </cfRule>
  </conditionalFormatting>
  <conditionalFormatting sqref="AZ61">
    <cfRule type="cellIs" dxfId="37" priority="10" operator="equal">
      <formula>#REF!</formula>
    </cfRule>
    <cfRule type="cellIs" dxfId="36" priority="9" operator="equal">
      <formula>1</formula>
    </cfRule>
    <cfRule type="cellIs" dxfId="35" priority="11" operator="equal">
      <formula>"quality"</formula>
    </cfRule>
    <cfRule type="containsText" priority="12" operator="containsText" text="quality ">
      <formula>NOT(ISERROR(SEARCH("quality ",AZ61)))</formula>
    </cfRule>
    <cfRule type="colorScale" priority="13">
      <colorScale>
        <cfvo type="min"/>
        <cfvo type="percentile" val="50"/>
        <cfvo type="max"/>
        <color rgb="FF63BE7B"/>
        <color rgb="FFFFEB84"/>
        <color rgb="FFF8696B"/>
      </colorScale>
    </cfRule>
  </conditionalFormatting>
  <conditionalFormatting sqref="AZ63">
    <cfRule type="colorScale" priority="8">
      <colorScale>
        <cfvo type="min"/>
        <cfvo type="percentile" val="50"/>
        <cfvo type="max"/>
        <color rgb="FF63BE7B"/>
        <color rgb="FFFFEB84"/>
        <color rgb="FFF8696B"/>
      </colorScale>
    </cfRule>
  </conditionalFormatting>
  <conditionalFormatting sqref="AZ63:AZ65">
    <cfRule type="containsText" priority="4" operator="containsText" text="quality ">
      <formula>NOT(ISERROR(SEARCH("quality ",AZ63)))</formula>
    </cfRule>
    <cfRule type="cellIs" dxfId="34" priority="3" operator="equal">
      <formula>"quality"</formula>
    </cfRule>
    <cfRule type="cellIs" dxfId="33" priority="1" operator="equal">
      <formula>1</formula>
    </cfRule>
    <cfRule type="cellIs" dxfId="32" priority="2" operator="equal">
      <formula>#REF!</formula>
    </cfRule>
  </conditionalFormatting>
  <conditionalFormatting sqref="AZ64">
    <cfRule type="colorScale" priority="7">
      <colorScale>
        <cfvo type="min"/>
        <cfvo type="percentile" val="50"/>
        <cfvo type="max"/>
        <color rgb="FF63BE7B"/>
        <color rgb="FFFFEB84"/>
        <color rgb="FFF8696B"/>
      </colorScale>
    </cfRule>
  </conditionalFormatting>
  <conditionalFormatting sqref="AZ65">
    <cfRule type="colorScale" priority="5">
      <colorScale>
        <cfvo type="min"/>
        <cfvo type="percentile" val="50"/>
        <cfvo type="max"/>
        <color rgb="FF63BE7B"/>
        <color rgb="FFFFEB84"/>
        <color rgb="FFF8696B"/>
      </colorScale>
    </cfRule>
  </conditionalFormatting>
  <conditionalFormatting sqref="BA3:BA65">
    <cfRule type="cellIs" dxfId="31" priority="6" operator="equal">
      <formula>1</formula>
    </cfRule>
  </conditionalFormatting>
  <conditionalFormatting sqref="BI96">
    <cfRule type="cellIs" dxfId="30" priority="123" operator="equal">
      <formula>"Neutral"</formula>
    </cfRule>
    <cfRule type="cellIs" dxfId="29" priority="122" operator="equal">
      <formula>"Dissatisfied"</formula>
    </cfRule>
    <cfRule type="cellIs" dxfId="28" priority="124" operator="equal">
      <formula>"Satisfied"</formula>
    </cfRule>
  </conditionalFormatting>
  <conditionalFormatting sqref="BR3:BR11">
    <cfRule type="cellIs" dxfId="27" priority="102" operator="equal">
      <formula>"72 Hours"</formula>
    </cfRule>
    <cfRule type="cellIs" dxfId="26" priority="103" operator="equal">
      <formula>"More than 72 Hours"</formula>
    </cfRule>
    <cfRule type="cellIs" dxfId="25" priority="99" operator="equal">
      <formula>"مصعدة"</formula>
    </cfRule>
    <cfRule type="cellIs" dxfId="24" priority="100" operator="equal">
      <formula>"24 Hours"</formula>
    </cfRule>
    <cfRule type="cellIs" dxfId="23" priority="101" operator="equal">
      <formula>"48 Hours"</formula>
    </cfRule>
  </conditionalFormatting>
  <conditionalFormatting sqref="CC3:CC34">
    <cfRule type="cellIs" dxfId="22" priority="107" operator="equal">
      <formula>"72 Hours"</formula>
    </cfRule>
    <cfRule type="cellIs" dxfId="21" priority="108" operator="equal">
      <formula>"More than 72 Hours"</formula>
    </cfRule>
    <cfRule type="cellIs" dxfId="20" priority="104" operator="equal">
      <formula>"مصعدة"</formula>
    </cfRule>
    <cfRule type="cellIs" dxfId="19" priority="105" operator="equal">
      <formula>"24 Hours"</formula>
    </cfRule>
    <cfRule type="cellIs" dxfId="18" priority="106" operator="equal">
      <formula>"48 Hours"</formula>
    </cfRule>
  </conditionalFormatting>
  <conditionalFormatting sqref="CN3:CN13">
    <cfRule type="cellIs" dxfId="17" priority="98" operator="equal">
      <formula>"More than 72 Hours"</formula>
    </cfRule>
    <cfRule type="cellIs" dxfId="16" priority="94" operator="equal">
      <formula>"مصعدة"</formula>
    </cfRule>
    <cfRule type="cellIs" dxfId="15" priority="97" operator="equal">
      <formula>"72 Hours"</formula>
    </cfRule>
    <cfRule type="cellIs" dxfId="14" priority="96" operator="equal">
      <formula>"48 Hours"</formula>
    </cfRule>
    <cfRule type="cellIs" dxfId="13" priority="95" operator="equal">
      <formula>"24 Hours"</formula>
    </cfRule>
  </conditionalFormatting>
  <conditionalFormatting sqref="CN25:CN26">
    <cfRule type="cellIs" dxfId="12" priority="113" operator="equal">
      <formula>"More than 72 hours"</formula>
    </cfRule>
    <cfRule type="cellIs" dxfId="11" priority="115" operator="equal">
      <formula>"48 Hours"</formula>
    </cfRule>
    <cfRule type="cellIs" dxfId="10" priority="116" operator="equal">
      <formula>"24 Hours"</formula>
    </cfRule>
    <cfRule type="cellIs" dxfId="9" priority="114" operator="equal">
      <formula>"72 Hours"</formula>
    </cfRule>
  </conditionalFormatting>
  <conditionalFormatting sqref="CY3:CY13">
    <cfRule type="cellIs" dxfId="8" priority="89" operator="equal">
      <formula>"مصعدة"</formula>
    </cfRule>
    <cfRule type="cellIs" dxfId="7" priority="93" operator="equal">
      <formula>"More than 72 Hours"</formula>
    </cfRule>
    <cfRule type="cellIs" dxfId="6" priority="92" operator="equal">
      <formula>"72 Hours"</formula>
    </cfRule>
    <cfRule type="cellIs" dxfId="5" priority="91" operator="equal">
      <formula>"48 Hours"</formula>
    </cfRule>
    <cfRule type="cellIs" dxfId="4" priority="90" operator="equal">
      <formula>"24 Hours"</formula>
    </cfRule>
  </conditionalFormatting>
  <conditionalFormatting sqref="CY24:CY26">
    <cfRule type="cellIs" dxfId="3" priority="110" operator="equal">
      <formula>"72 Hours"</formula>
    </cfRule>
    <cfRule type="cellIs" dxfId="2" priority="111" operator="equal">
      <formula>"48 Hours"</formula>
    </cfRule>
    <cfRule type="cellIs" dxfId="1" priority="112" operator="equal">
      <formula>"24 Hours"</formula>
    </cfRule>
    <cfRule type="cellIs" dxfId="0" priority="109" operator="equal">
      <formula>"More than 72 hours"</formula>
    </cfRule>
  </conditionalFormatting>
  <dataValidations count="1">
    <dataValidation type="list" allowBlank="1" showInputMessage="1" showErrorMessage="1" sqref="K3:K65 CC3:CC34 BR3:BR11 CN3:CN13 CY3:CY13" xr:uid="{8D803DA7-7EDD-4CE8-877D-1824C24D14A6}">
      <formula1>#REF!</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DB133"/>
  <sheetViews>
    <sheetView topLeftCell="AU11" zoomScale="85" zoomScaleNormal="85" workbookViewId="0">
      <selection activeCell="AX3" sqref="AX3:BC41"/>
    </sheetView>
  </sheetViews>
  <sheetFormatPr defaultColWidth="9.42578125" defaultRowHeight="15" customHeight="1"/>
  <cols>
    <col min="1" max="1" width="11.140625" style="88" bestFit="1" customWidth="1"/>
    <col min="2" max="2" width="6.7109375" style="3" customWidth="1"/>
    <col min="3" max="3" width="13.28515625" style="63" customWidth="1"/>
    <col min="4" max="4" width="16.42578125" style="3" bestFit="1" customWidth="1"/>
    <col min="5" max="5" width="19" style="3" bestFit="1" customWidth="1"/>
    <col min="6" max="6" width="15.42578125" style="3" bestFit="1" customWidth="1"/>
    <col min="7" max="7" width="17.7109375" style="3" customWidth="1"/>
    <col min="8" max="8" width="29.140625" style="3" bestFit="1" customWidth="1"/>
    <col min="9" max="9" width="28.140625" style="3" bestFit="1" customWidth="1"/>
    <col min="10" max="10" width="18" style="3" customWidth="1"/>
    <col min="11" max="11" width="16.42578125" style="3" bestFit="1" customWidth="1"/>
    <col min="12" max="12" width="28.42578125" style="3" customWidth="1"/>
    <col min="13" max="13" width="12.42578125" style="3" customWidth="1"/>
    <col min="14" max="14" width="16" style="3" customWidth="1"/>
    <col min="15" max="15" width="28.7109375" style="3" customWidth="1"/>
    <col min="16" max="16" width="20.42578125" style="3" customWidth="1"/>
    <col min="17" max="17" width="39.42578125" style="3" customWidth="1"/>
    <col min="18" max="18" width="17.85546875" style="3" customWidth="1"/>
    <col min="19" max="19" width="16.42578125" style="3" customWidth="1"/>
    <col min="20" max="20" width="28.7109375" style="3" customWidth="1"/>
    <col min="21" max="21" width="12.42578125" style="3" customWidth="1"/>
    <col min="22" max="22" width="16" style="3" customWidth="1"/>
    <col min="23" max="23" width="28.140625" style="60" customWidth="1"/>
    <col min="24" max="24" width="27.42578125" style="3" customWidth="1"/>
    <col min="25" max="25" width="13.7109375" style="3" customWidth="1"/>
    <col min="26" max="26" width="16" style="3" customWidth="1"/>
    <col min="27" max="27" width="26.140625" style="3" customWidth="1"/>
    <col min="28" max="28" width="28.28515625" style="3" customWidth="1"/>
    <col min="29" max="29" width="12.7109375" style="3" customWidth="1"/>
    <col min="30" max="30" width="16" style="3" customWidth="1"/>
    <col min="31" max="31" width="25" style="3" customWidth="1"/>
    <col min="32" max="32" width="28.28515625" style="3" customWidth="1"/>
    <col min="33" max="33" width="14.42578125" style="3" customWidth="1"/>
    <col min="34" max="35" width="16" style="3" customWidth="1"/>
    <col min="36" max="36" width="26" style="3" customWidth="1"/>
    <col min="37" max="37" width="29.42578125" style="61" customWidth="1"/>
    <col min="38" max="38" width="10.7109375" style="3" customWidth="1"/>
    <col min="39" max="39" width="16" style="3" customWidth="1"/>
    <col min="40" max="40" width="26.140625" style="3" customWidth="1"/>
    <col min="41" max="41" width="36.7109375" style="3" customWidth="1"/>
    <col min="42" max="42" width="24.42578125" style="62" bestFit="1" customWidth="1"/>
    <col min="43" max="43" width="21.140625" style="3" customWidth="1"/>
    <col min="44" max="44" width="36.7109375" style="3" customWidth="1"/>
    <col min="45" max="45" width="28.7109375" style="61" customWidth="1"/>
    <col min="46" max="46" width="15.42578125" style="62" customWidth="1"/>
    <col min="47" max="47" width="31.140625" style="3" customWidth="1"/>
    <col min="48" max="48" width="10.42578125" style="3" customWidth="1"/>
    <col min="49" max="49" width="50.7109375" style="3" customWidth="1"/>
    <col min="50" max="53" width="28.42578125" style="63" customWidth="1"/>
    <col min="54" max="54" width="33.7109375" style="63" customWidth="1"/>
    <col min="55" max="55" width="30" style="3" customWidth="1"/>
    <col min="56" max="56" width="32.42578125" style="3" bestFit="1" customWidth="1"/>
    <col min="57" max="57" width="27.140625" style="3" bestFit="1" customWidth="1"/>
    <col min="58" max="58" width="37.7109375" style="3" customWidth="1"/>
    <col min="60" max="60" width="9.42578125" style="3"/>
    <col min="61" max="61" width="24.28515625" style="3" customWidth="1"/>
    <col min="62" max="62" width="27.140625" style="3" bestFit="1" customWidth="1"/>
    <col min="63" max="63" width="18.42578125" style="3" bestFit="1" customWidth="1"/>
    <col min="64" max="64" width="16.7109375" style="3" bestFit="1" customWidth="1"/>
    <col min="65" max="65" width="12" style="3" bestFit="1" customWidth="1"/>
    <col min="66" max="66" width="21.85546875" style="3" bestFit="1" customWidth="1"/>
    <col min="67" max="67" width="19.7109375" style="3" bestFit="1" customWidth="1"/>
    <col min="68" max="68" width="20.7109375" style="3" bestFit="1" customWidth="1"/>
    <col min="69" max="69" width="10.28515625" style="3" bestFit="1" customWidth="1"/>
    <col min="70" max="70" width="12.28515625" style="3" bestFit="1" customWidth="1"/>
    <col min="71" max="71" width="9.42578125" style="3"/>
    <col min="72" max="72" width="16" style="3" customWidth="1"/>
    <col min="73" max="73" width="15" style="3" bestFit="1" customWidth="1"/>
    <col min="74" max="74" width="15.28515625" style="3" bestFit="1" customWidth="1"/>
    <col min="75" max="75" width="16.28515625" style="3" bestFit="1" customWidth="1"/>
    <col min="76" max="76" width="11.7109375" style="3" bestFit="1" customWidth="1"/>
    <col min="77" max="77" width="18.7109375" style="3" bestFit="1" customWidth="1"/>
    <col min="78" max="78" width="18.85546875" style="3" bestFit="1" customWidth="1"/>
    <col min="79" max="79" width="20.7109375" style="3" bestFit="1" customWidth="1"/>
    <col min="80" max="80" width="20.28515625" style="3" bestFit="1" customWidth="1"/>
    <col min="81" max="81" width="12.28515625" style="3" bestFit="1" customWidth="1"/>
    <col min="82" max="82" width="9.42578125" style="3"/>
    <col min="83" max="83" width="20.42578125" style="3" customWidth="1"/>
    <col min="84" max="84" width="23.140625" style="3" bestFit="1" customWidth="1"/>
    <col min="85" max="85" width="15" style="3" bestFit="1" customWidth="1"/>
    <col min="86" max="86" width="16.28515625" style="3" bestFit="1" customWidth="1"/>
    <col min="87" max="88" width="15" style="3" bestFit="1" customWidth="1"/>
    <col min="89" max="89" width="20" style="3" bestFit="1" customWidth="1"/>
    <col min="90" max="90" width="20.7109375" style="3" bestFit="1" customWidth="1"/>
    <col min="91" max="91" width="20.28515625" style="3" bestFit="1" customWidth="1"/>
    <col min="92" max="92" width="12.28515625" style="3" bestFit="1" customWidth="1"/>
    <col min="93" max="93" width="9.42578125" style="3"/>
    <col min="94" max="94" width="17" style="3" bestFit="1" customWidth="1"/>
    <col min="95" max="95" width="23.140625" style="3" bestFit="1" customWidth="1"/>
    <col min="96" max="96" width="15" style="3" bestFit="1" customWidth="1"/>
    <col min="97" max="97" width="16.7109375" style="3" bestFit="1" customWidth="1"/>
    <col min="98" max="98" width="11.85546875" style="3" bestFit="1" customWidth="1"/>
    <col min="99" max="99" width="25.140625" style="3" bestFit="1" customWidth="1"/>
    <col min="100" max="100" width="18.28515625" style="3" bestFit="1" customWidth="1"/>
    <col min="101" max="101" width="20.7109375" style="3" customWidth="1"/>
    <col min="102" max="102" width="21.42578125" style="3" bestFit="1" customWidth="1"/>
    <col min="103" max="103" width="19.140625" style="3" bestFit="1" customWidth="1"/>
    <col min="104" max="105" width="19.85546875" style="3" bestFit="1" customWidth="1"/>
    <col min="106" max="16384" width="9.42578125" style="3"/>
  </cols>
  <sheetData>
    <row r="1" spans="1:105" s="103" customFormat="1" ht="36.75" customHeight="1">
      <c r="A1" s="1019" t="s">
        <v>400</v>
      </c>
      <c r="B1" s="1019" t="s">
        <v>401</v>
      </c>
      <c r="C1" s="1021" t="s">
        <v>402</v>
      </c>
      <c r="D1" s="1017" t="s">
        <v>403</v>
      </c>
      <c r="E1" s="1017" t="s">
        <v>404</v>
      </c>
      <c r="F1" s="1017" t="s">
        <v>405</v>
      </c>
      <c r="G1" s="1017" t="s">
        <v>406</v>
      </c>
      <c r="H1" s="1017" t="s">
        <v>407</v>
      </c>
      <c r="I1" s="1017" t="s">
        <v>408</v>
      </c>
      <c r="J1" s="1017" t="s">
        <v>409</v>
      </c>
      <c r="K1" s="102"/>
      <c r="L1" s="1010" t="s">
        <v>411</v>
      </c>
      <c r="M1" s="1010"/>
      <c r="N1" s="1011" t="s">
        <v>412</v>
      </c>
      <c r="O1" s="1010" t="s">
        <v>413</v>
      </c>
      <c r="P1" s="1010"/>
      <c r="Q1" s="1010" t="s">
        <v>414</v>
      </c>
      <c r="R1" s="1010"/>
      <c r="S1" s="1011" t="s">
        <v>412</v>
      </c>
      <c r="T1" s="1025" t="s">
        <v>415</v>
      </c>
      <c r="U1" s="1025"/>
      <c r="V1" s="1011" t="s">
        <v>412</v>
      </c>
      <c r="W1" s="1023" t="s">
        <v>416</v>
      </c>
      <c r="X1" s="1026" t="s">
        <v>417</v>
      </c>
      <c r="Y1" s="1026"/>
      <c r="Z1" s="1011" t="s">
        <v>412</v>
      </c>
      <c r="AA1" s="1008" t="s">
        <v>418</v>
      </c>
      <c r="AB1" s="1010" t="s">
        <v>419</v>
      </c>
      <c r="AC1" s="1010"/>
      <c r="AD1" s="1011" t="s">
        <v>412</v>
      </c>
      <c r="AE1" s="1008" t="s">
        <v>420</v>
      </c>
      <c r="AF1" s="1010" t="s">
        <v>421</v>
      </c>
      <c r="AG1" s="1010"/>
      <c r="AH1" s="1011" t="s">
        <v>412</v>
      </c>
      <c r="AI1" s="995" t="s">
        <v>422</v>
      </c>
      <c r="AJ1" s="1008" t="s">
        <v>423</v>
      </c>
      <c r="AK1" s="1010" t="s">
        <v>424</v>
      </c>
      <c r="AL1" s="1010"/>
      <c r="AM1" s="1011" t="s">
        <v>412</v>
      </c>
      <c r="AN1" s="1008" t="s">
        <v>425</v>
      </c>
      <c r="AO1" s="1010" t="s">
        <v>426</v>
      </c>
      <c r="AP1" s="1010"/>
      <c r="AQ1" s="1008" t="s">
        <v>427</v>
      </c>
      <c r="AR1" s="1010" t="s">
        <v>428</v>
      </c>
      <c r="AS1" s="1010"/>
      <c r="AT1" s="1011" t="s">
        <v>412</v>
      </c>
      <c r="AU1" s="993" t="s">
        <v>429</v>
      </c>
      <c r="AV1" s="986" t="s">
        <v>430</v>
      </c>
      <c r="AW1" s="986" t="s">
        <v>431</v>
      </c>
      <c r="AX1" s="986" t="s">
        <v>432</v>
      </c>
      <c r="AY1" s="986" t="s">
        <v>2</v>
      </c>
      <c r="AZ1" s="986" t="s">
        <v>3</v>
      </c>
      <c r="BA1" s="986" t="s">
        <v>4</v>
      </c>
      <c r="BB1" s="982" t="s">
        <v>433</v>
      </c>
      <c r="BC1" s="982" t="s">
        <v>434</v>
      </c>
      <c r="BD1" s="1027" t="s">
        <v>435</v>
      </c>
      <c r="BE1" s="1027" t="s">
        <v>436</v>
      </c>
      <c r="BF1" s="1027" t="s">
        <v>437</v>
      </c>
      <c r="BH1" s="104"/>
      <c r="BJ1" s="978" t="s">
        <v>402</v>
      </c>
      <c r="BK1" s="976" t="s">
        <v>403</v>
      </c>
      <c r="BL1" s="976" t="s">
        <v>404</v>
      </c>
      <c r="BM1" s="976" t="s">
        <v>405</v>
      </c>
      <c r="BN1" s="976" t="s">
        <v>406</v>
      </c>
      <c r="BO1" s="976" t="s">
        <v>407</v>
      </c>
      <c r="BP1" s="978" t="s">
        <v>408</v>
      </c>
      <c r="BQ1" s="976" t="s">
        <v>409</v>
      </c>
      <c r="BR1" s="980" t="s">
        <v>410</v>
      </c>
      <c r="BU1" s="978" t="s">
        <v>402</v>
      </c>
      <c r="BV1" s="976" t="s">
        <v>403</v>
      </c>
      <c r="BW1" s="976" t="s">
        <v>404</v>
      </c>
      <c r="BX1" s="976" t="s">
        <v>405</v>
      </c>
      <c r="BY1" s="976" t="s">
        <v>406</v>
      </c>
      <c r="BZ1" s="976" t="s">
        <v>407</v>
      </c>
      <c r="CA1" s="978" t="s">
        <v>408</v>
      </c>
      <c r="CB1" s="976" t="s">
        <v>409</v>
      </c>
      <c r="CC1" s="980" t="s">
        <v>410</v>
      </c>
      <c r="CF1" s="978" t="s">
        <v>402</v>
      </c>
      <c r="CG1" s="976" t="s">
        <v>403</v>
      </c>
      <c r="CH1" s="976" t="s">
        <v>404</v>
      </c>
      <c r="CI1" s="976" t="s">
        <v>405</v>
      </c>
      <c r="CJ1" s="976" t="s">
        <v>406</v>
      </c>
      <c r="CK1" s="976" t="s">
        <v>407</v>
      </c>
      <c r="CL1" s="978" t="s">
        <v>408</v>
      </c>
      <c r="CM1" s="976" t="s">
        <v>409</v>
      </c>
      <c r="CN1" s="980" t="s">
        <v>410</v>
      </c>
      <c r="CQ1" s="978" t="s">
        <v>402</v>
      </c>
      <c r="CR1" s="976" t="s">
        <v>403</v>
      </c>
      <c r="CS1" s="976" t="s">
        <v>404</v>
      </c>
      <c r="CT1" s="976" t="s">
        <v>405</v>
      </c>
      <c r="CU1" s="976" t="s">
        <v>406</v>
      </c>
      <c r="CV1" s="976" t="s">
        <v>407</v>
      </c>
      <c r="CW1" s="978" t="s">
        <v>408</v>
      </c>
      <c r="CX1" s="976" t="s">
        <v>409</v>
      </c>
      <c r="CY1" s="980" t="s">
        <v>410</v>
      </c>
    </row>
    <row r="2" spans="1:105" s="108" customFormat="1" ht="12.75" customHeight="1">
      <c r="A2" s="1020"/>
      <c r="B2" s="1020"/>
      <c r="C2" s="1022"/>
      <c r="D2" s="1018"/>
      <c r="E2" s="1018"/>
      <c r="F2" s="1018"/>
      <c r="G2" s="1018"/>
      <c r="H2" s="1018"/>
      <c r="I2" s="1018"/>
      <c r="J2" s="1018"/>
      <c r="K2" s="102" t="s">
        <v>410</v>
      </c>
      <c r="L2" s="105" t="s">
        <v>438</v>
      </c>
      <c r="M2" s="106" t="s">
        <v>439</v>
      </c>
      <c r="N2" s="1012"/>
      <c r="O2" s="105" t="s">
        <v>438</v>
      </c>
      <c r="P2" s="106" t="s">
        <v>439</v>
      </c>
      <c r="Q2" s="105" t="s">
        <v>438</v>
      </c>
      <c r="R2" s="106" t="s">
        <v>439</v>
      </c>
      <c r="S2" s="1012"/>
      <c r="T2" s="105" t="s">
        <v>438</v>
      </c>
      <c r="U2" s="106" t="s">
        <v>439</v>
      </c>
      <c r="V2" s="1012"/>
      <c r="W2" s="1024"/>
      <c r="X2" s="105" t="s">
        <v>438</v>
      </c>
      <c r="Y2" s="106" t="s">
        <v>439</v>
      </c>
      <c r="Z2" s="1012"/>
      <c r="AA2" s="1009"/>
      <c r="AB2" s="105" t="s">
        <v>438</v>
      </c>
      <c r="AC2" s="106" t="s">
        <v>439</v>
      </c>
      <c r="AD2" s="1012"/>
      <c r="AE2" s="1009"/>
      <c r="AF2" s="105" t="s">
        <v>438</v>
      </c>
      <c r="AG2" s="106" t="s">
        <v>439</v>
      </c>
      <c r="AH2" s="1012"/>
      <c r="AI2" s="996"/>
      <c r="AJ2" s="1009"/>
      <c r="AK2" s="105" t="s">
        <v>438</v>
      </c>
      <c r="AL2" s="106" t="s">
        <v>439</v>
      </c>
      <c r="AM2" s="1012"/>
      <c r="AN2" s="1009"/>
      <c r="AO2" s="105" t="s">
        <v>438</v>
      </c>
      <c r="AP2" s="106" t="s">
        <v>439</v>
      </c>
      <c r="AQ2" s="1009"/>
      <c r="AR2" s="105" t="s">
        <v>438</v>
      </c>
      <c r="AS2" s="106" t="s">
        <v>439</v>
      </c>
      <c r="AT2" s="1012"/>
      <c r="AU2" s="994"/>
      <c r="AV2" s="987"/>
      <c r="AW2" s="987"/>
      <c r="AX2" s="987"/>
      <c r="AY2" s="987"/>
      <c r="AZ2" s="987"/>
      <c r="BA2" s="987"/>
      <c r="BB2" s="983"/>
      <c r="BC2" s="983"/>
      <c r="BD2" s="1028"/>
      <c r="BE2" s="1028"/>
      <c r="BF2" s="1028"/>
      <c r="BG2" s="107"/>
      <c r="BJ2" s="979"/>
      <c r="BK2" s="977"/>
      <c r="BL2" s="977"/>
      <c r="BM2" s="977"/>
      <c r="BN2" s="977"/>
      <c r="BO2" s="977"/>
      <c r="BP2" s="979"/>
      <c r="BQ2" s="977"/>
      <c r="BR2" s="981"/>
      <c r="BU2" s="979"/>
      <c r="BV2" s="977"/>
      <c r="BW2" s="977"/>
      <c r="BX2" s="977"/>
      <c r="BY2" s="977"/>
      <c r="BZ2" s="977"/>
      <c r="CA2" s="979"/>
      <c r="CB2" s="977"/>
      <c r="CC2" s="981"/>
      <c r="CF2" s="979"/>
      <c r="CG2" s="977"/>
      <c r="CH2" s="977"/>
      <c r="CI2" s="977"/>
      <c r="CJ2" s="977"/>
      <c r="CK2" s="977"/>
      <c r="CL2" s="979"/>
      <c r="CM2" s="977"/>
      <c r="CN2" s="981"/>
      <c r="CQ2" s="979"/>
      <c r="CR2" s="977"/>
      <c r="CS2" s="977"/>
      <c r="CT2" s="977"/>
      <c r="CU2" s="977"/>
      <c r="CV2" s="977"/>
      <c r="CW2" s="979"/>
      <c r="CX2" s="977"/>
      <c r="CY2" s="981"/>
    </row>
    <row r="3" spans="1:105" ht="15" customHeight="1">
      <c r="A3" s="1032">
        <v>1</v>
      </c>
      <c r="B3" s="362">
        <v>1</v>
      </c>
      <c r="C3" s="243">
        <v>742</v>
      </c>
      <c r="D3" s="125">
        <v>30049056</v>
      </c>
      <c r="E3" s="125" t="s">
        <v>495</v>
      </c>
      <c r="F3" s="125" t="s">
        <v>496</v>
      </c>
      <c r="G3" s="125" t="s">
        <v>497</v>
      </c>
      <c r="H3" s="125" t="s">
        <v>468</v>
      </c>
      <c r="I3" s="126">
        <v>44927.492361111108</v>
      </c>
      <c r="J3" s="125" t="s">
        <v>498</v>
      </c>
      <c r="K3" s="95" t="s">
        <v>0</v>
      </c>
      <c r="L3" s="1">
        <v>44927</v>
      </c>
      <c r="M3" s="2">
        <v>0.4770833333333333</v>
      </c>
      <c r="N3" s="5" t="s">
        <v>498</v>
      </c>
      <c r="O3" s="1">
        <v>44927</v>
      </c>
      <c r="P3" s="2">
        <v>0.49236111111111108</v>
      </c>
      <c r="Q3" s="1">
        <v>44934</v>
      </c>
      <c r="R3" s="2">
        <v>0.66180555555555554</v>
      </c>
      <c r="S3" s="5" t="s">
        <v>498</v>
      </c>
      <c r="T3" s="1">
        <v>44934</v>
      </c>
      <c r="U3" s="2">
        <v>0.66180555555555554</v>
      </c>
      <c r="V3" s="2"/>
      <c r="W3" s="6">
        <f t="shared" ref="W3:W34" si="0">(U3+T3)-(P3+O3)</f>
        <v>7.1694444444510737</v>
      </c>
      <c r="X3" s="7"/>
      <c r="Y3" s="8"/>
      <c r="Z3" s="5"/>
      <c r="AA3" s="9">
        <f t="shared" ref="AA3:AA34" si="1">(Y3+X3)-(U3+T3)</f>
        <v>-44934.661805555559</v>
      </c>
      <c r="AB3" s="7"/>
      <c r="AC3" s="8"/>
      <c r="AD3" s="5"/>
      <c r="AE3" s="9">
        <f t="shared" ref="AE3:AE34" si="2">(AC3+AB3)-(Y3+X3)</f>
        <v>0</v>
      </c>
      <c r="AF3" s="7"/>
      <c r="AG3" s="5"/>
      <c r="AH3" s="5"/>
      <c r="AI3" s="5"/>
      <c r="AJ3" s="9">
        <f t="shared" ref="AJ3:AJ34" si="3">(AG3+AF3)-(U3+T3)</f>
        <v>-44934.661805555559</v>
      </c>
      <c r="AK3" s="1">
        <v>44934</v>
      </c>
      <c r="AL3" s="140">
        <v>0.66319444444444442</v>
      </c>
      <c r="AM3" s="5" t="s">
        <v>498</v>
      </c>
      <c r="AN3" s="9">
        <f t="shared" ref="AN3:AN34" si="4">(AL3+AK3)-(U3+T3)</f>
        <v>1.3888888861401938E-3</v>
      </c>
      <c r="AO3" s="10"/>
      <c r="AP3" s="11"/>
      <c r="AQ3" s="12">
        <f t="shared" ref="AQ3:AQ34" si="5">(AP3+AO3)-(U3+T3)</f>
        <v>-44934.661805555559</v>
      </c>
      <c r="AR3" s="10"/>
      <c r="AS3" s="11"/>
      <c r="AT3" s="13"/>
      <c r="AU3" s="14">
        <f t="shared" ref="AU3:AU34" si="6">(AS3+AR3)-(U3+T3)</f>
        <v>-44934.661805555559</v>
      </c>
      <c r="AV3" s="15"/>
      <c r="AW3" s="15" t="s">
        <v>1019</v>
      </c>
      <c r="AX3" s="364" t="s">
        <v>27</v>
      </c>
      <c r="AY3" s="365" t="s">
        <v>35</v>
      </c>
      <c r="AZ3" s="365" t="s">
        <v>94</v>
      </c>
      <c r="BA3" s="365" t="s">
        <v>324</v>
      </c>
      <c r="BB3" s="351" t="s">
        <v>499</v>
      </c>
      <c r="BC3" s="280" t="s">
        <v>500</v>
      </c>
      <c r="BD3" s="19"/>
      <c r="BE3" s="18" t="s">
        <v>89</v>
      </c>
      <c r="BF3" s="18"/>
      <c r="BJ3" s="343">
        <v>817</v>
      </c>
      <c r="BK3" s="127">
        <v>30086592</v>
      </c>
      <c r="BL3" s="127" t="s">
        <v>529</v>
      </c>
      <c r="BM3" s="127" t="s">
        <v>506</v>
      </c>
      <c r="BN3" s="127" t="s">
        <v>497</v>
      </c>
      <c r="BO3" s="127" t="s">
        <v>535</v>
      </c>
      <c r="BP3" s="128">
        <v>44957.479166666664</v>
      </c>
      <c r="BQ3" s="127" t="s">
        <v>498</v>
      </c>
      <c r="BR3" s="28" t="s">
        <v>0</v>
      </c>
      <c r="BS3" s="20"/>
      <c r="BT3" s="20"/>
      <c r="BU3" s="243">
        <v>745</v>
      </c>
      <c r="BV3" s="127">
        <v>1259164</v>
      </c>
      <c r="BW3" s="127" t="s">
        <v>505</v>
      </c>
      <c r="BX3" s="127" t="s">
        <v>506</v>
      </c>
      <c r="BY3" s="127" t="s">
        <v>507</v>
      </c>
      <c r="BZ3" s="127" t="s">
        <v>508</v>
      </c>
      <c r="CA3" s="128">
        <v>44928.412499999999</v>
      </c>
      <c r="CB3" s="127" t="s">
        <v>498</v>
      </c>
      <c r="CC3" s="95" t="s">
        <v>0</v>
      </c>
      <c r="CD3" s="20"/>
      <c r="CE3" s="20"/>
      <c r="CF3" s="243">
        <v>742</v>
      </c>
      <c r="CG3" s="125">
        <v>30049056</v>
      </c>
      <c r="CH3" s="125" t="s">
        <v>495</v>
      </c>
      <c r="CI3" s="125" t="s">
        <v>496</v>
      </c>
      <c r="CJ3" s="125" t="s">
        <v>497</v>
      </c>
      <c r="CK3" s="125" t="s">
        <v>468</v>
      </c>
      <c r="CL3" s="126">
        <v>44927.492361111108</v>
      </c>
      <c r="CM3" s="125" t="s">
        <v>498</v>
      </c>
      <c r="CN3" s="95" t="s">
        <v>0</v>
      </c>
      <c r="CO3" s="20"/>
      <c r="CP3" s="20"/>
      <c r="CQ3" s="342">
        <v>728</v>
      </c>
      <c r="CR3" s="127">
        <v>30184855</v>
      </c>
      <c r="CS3" s="127" t="s">
        <v>501</v>
      </c>
      <c r="CT3" s="127" t="s">
        <v>502</v>
      </c>
      <c r="CU3" s="127" t="s">
        <v>497</v>
      </c>
      <c r="CV3" s="127" t="s">
        <v>503</v>
      </c>
      <c r="CW3" s="128">
        <v>44927.88958333333</v>
      </c>
      <c r="CX3" s="127" t="s">
        <v>504</v>
      </c>
      <c r="CY3" s="95" t="s">
        <v>8</v>
      </c>
    </row>
    <row r="4" spans="1:105" ht="15" customHeight="1">
      <c r="A4" s="1032"/>
      <c r="B4" s="362">
        <v>2</v>
      </c>
      <c r="C4" s="343">
        <v>747</v>
      </c>
      <c r="D4" s="127">
        <v>30204117</v>
      </c>
      <c r="E4" s="127" t="s">
        <v>505</v>
      </c>
      <c r="F4" s="127" t="s">
        <v>496</v>
      </c>
      <c r="G4" s="127" t="s">
        <v>507</v>
      </c>
      <c r="H4" s="127" t="s">
        <v>486</v>
      </c>
      <c r="I4" s="128">
        <v>44927.779166666667</v>
      </c>
      <c r="J4" s="127" t="s">
        <v>504</v>
      </c>
      <c r="K4" s="95" t="s">
        <v>5</v>
      </c>
      <c r="L4" s="1">
        <v>44927</v>
      </c>
      <c r="M4" s="2">
        <v>0.77916666666666667</v>
      </c>
      <c r="N4" s="5" t="s">
        <v>504</v>
      </c>
      <c r="O4" s="1">
        <v>44927</v>
      </c>
      <c r="P4" s="2">
        <v>0.77916666666666667</v>
      </c>
      <c r="Q4" s="1"/>
      <c r="R4" s="2"/>
      <c r="S4" s="5"/>
      <c r="T4" s="1">
        <v>44927</v>
      </c>
      <c r="U4" s="2">
        <v>0.77916666666666667</v>
      </c>
      <c r="V4" s="5" t="s">
        <v>504</v>
      </c>
      <c r="W4" s="6">
        <f t="shared" si="0"/>
        <v>0</v>
      </c>
      <c r="X4" s="7"/>
      <c r="Y4" s="8"/>
      <c r="Z4" s="5"/>
      <c r="AA4" s="9">
        <f t="shared" si="1"/>
        <v>-44927.779166666667</v>
      </c>
      <c r="AB4" s="7"/>
      <c r="AC4" s="8"/>
      <c r="AD4" s="5"/>
      <c r="AE4" s="9">
        <f t="shared" si="2"/>
        <v>0</v>
      </c>
      <c r="AF4" s="7"/>
      <c r="AG4" s="5"/>
      <c r="AH4" s="5"/>
      <c r="AI4" s="5"/>
      <c r="AJ4" s="9">
        <f t="shared" si="3"/>
        <v>-44927.779166666667</v>
      </c>
      <c r="AK4" s="7"/>
      <c r="AL4" s="5"/>
      <c r="AM4" s="5"/>
      <c r="AN4" s="9">
        <f t="shared" si="4"/>
        <v>-44927.779166666667</v>
      </c>
      <c r="AO4" s="7">
        <v>44928</v>
      </c>
      <c r="AP4" s="2">
        <v>0.78194444444444444</v>
      </c>
      <c r="AQ4" s="341">
        <f t="shared" si="5"/>
        <v>1.0027777777795563</v>
      </c>
      <c r="AR4" s="7">
        <v>44928</v>
      </c>
      <c r="AS4" s="2">
        <v>0.78194444444444444</v>
      </c>
      <c r="AT4" s="21" t="s">
        <v>540</v>
      </c>
      <c r="AU4" s="14">
        <f t="shared" si="6"/>
        <v>1.0027777777795563</v>
      </c>
      <c r="AV4" s="15"/>
      <c r="AW4" s="15"/>
      <c r="AX4" s="364" t="s">
        <v>27</v>
      </c>
      <c r="AY4" s="365" t="s">
        <v>992</v>
      </c>
      <c r="AZ4" s="365" t="s">
        <v>90</v>
      </c>
      <c r="BA4" s="365" t="s">
        <v>320</v>
      </c>
      <c r="BB4" s="16" t="s">
        <v>538</v>
      </c>
      <c r="BC4" s="370" t="s">
        <v>539</v>
      </c>
      <c r="BD4" s="19"/>
      <c r="BE4" s="18" t="s">
        <v>89</v>
      </c>
      <c r="BF4" s="18"/>
      <c r="BJ4" s="342">
        <v>840</v>
      </c>
      <c r="BK4" s="127">
        <v>30106720</v>
      </c>
      <c r="BL4" s="127" t="s">
        <v>529</v>
      </c>
      <c r="BM4" s="127" t="s">
        <v>506</v>
      </c>
      <c r="BN4" s="127" t="s">
        <v>507</v>
      </c>
      <c r="BO4" s="127" t="s">
        <v>487</v>
      </c>
      <c r="BP4" s="128">
        <v>44957.570138888892</v>
      </c>
      <c r="BQ4" s="127" t="s">
        <v>504</v>
      </c>
      <c r="BR4" s="28" t="s">
        <v>0</v>
      </c>
      <c r="BS4" s="20"/>
      <c r="BT4" s="20"/>
      <c r="BU4" s="343">
        <v>746</v>
      </c>
      <c r="BV4" s="127">
        <v>506666964</v>
      </c>
      <c r="BW4" s="127" t="s">
        <v>505</v>
      </c>
      <c r="BX4" s="127" t="s">
        <v>502</v>
      </c>
      <c r="BY4" s="127" t="s">
        <v>507</v>
      </c>
      <c r="BZ4" s="127" t="s">
        <v>484</v>
      </c>
      <c r="CA4" s="128">
        <v>44928.638888888891</v>
      </c>
      <c r="CB4" s="127" t="s">
        <v>504</v>
      </c>
      <c r="CC4" s="95" t="s">
        <v>5</v>
      </c>
      <c r="CD4" s="20"/>
      <c r="CE4" s="20"/>
      <c r="CF4" s="243">
        <v>749</v>
      </c>
      <c r="CG4" s="127">
        <v>30220295</v>
      </c>
      <c r="CH4" s="127" t="s">
        <v>495</v>
      </c>
      <c r="CI4" s="127" t="s">
        <v>496</v>
      </c>
      <c r="CJ4" s="127" t="s">
        <v>513</v>
      </c>
      <c r="CK4" s="127" t="s">
        <v>514</v>
      </c>
      <c r="CL4" s="128">
        <v>44933.541666666664</v>
      </c>
      <c r="CM4" s="127" t="s">
        <v>498</v>
      </c>
      <c r="CN4" s="95" t="s">
        <v>0</v>
      </c>
      <c r="CO4" s="20"/>
      <c r="CP4" s="20"/>
      <c r="CQ4" s="343">
        <v>740</v>
      </c>
      <c r="CR4" s="127">
        <v>1739979</v>
      </c>
      <c r="CS4" s="127" t="s">
        <v>501</v>
      </c>
      <c r="CT4" s="127" t="s">
        <v>496</v>
      </c>
      <c r="CU4" s="127" t="s">
        <v>507</v>
      </c>
      <c r="CV4" s="127" t="s">
        <v>482</v>
      </c>
      <c r="CW4" s="128">
        <v>44929.820833333331</v>
      </c>
      <c r="CX4" s="127" t="s">
        <v>498</v>
      </c>
      <c r="CY4" s="95" t="s">
        <v>17</v>
      </c>
    </row>
    <row r="5" spans="1:105" ht="15" customHeight="1">
      <c r="A5" s="1032"/>
      <c r="B5" s="22">
        <v>3</v>
      </c>
      <c r="C5" s="342">
        <v>728</v>
      </c>
      <c r="D5" s="127">
        <v>30184855</v>
      </c>
      <c r="E5" s="127" t="s">
        <v>501</v>
      </c>
      <c r="F5" s="127" t="s">
        <v>502</v>
      </c>
      <c r="G5" s="127" t="s">
        <v>497</v>
      </c>
      <c r="H5" s="127" t="s">
        <v>503</v>
      </c>
      <c r="I5" s="128">
        <v>44927.88958333333</v>
      </c>
      <c r="J5" s="127" t="s">
        <v>504</v>
      </c>
      <c r="K5" s="95" t="s">
        <v>8</v>
      </c>
      <c r="L5" s="1">
        <v>44923</v>
      </c>
      <c r="M5" s="2">
        <v>0.53472222222222221</v>
      </c>
      <c r="N5" s="5" t="s">
        <v>504</v>
      </c>
      <c r="O5" s="1">
        <v>44927</v>
      </c>
      <c r="P5" s="2">
        <v>0.88958333333333328</v>
      </c>
      <c r="Q5" s="1">
        <v>44927</v>
      </c>
      <c r="R5" s="2">
        <v>0.88472222222222219</v>
      </c>
      <c r="S5" s="5" t="s">
        <v>504</v>
      </c>
      <c r="T5" s="1">
        <v>44927</v>
      </c>
      <c r="U5" s="2">
        <v>0.89027777777777772</v>
      </c>
      <c r="V5" s="5" t="s">
        <v>504</v>
      </c>
      <c r="W5" s="6">
        <f t="shared" si="0"/>
        <v>6.944444467080757E-4</v>
      </c>
      <c r="X5" s="7">
        <v>44928</v>
      </c>
      <c r="Y5" s="8">
        <v>0.81319444444444444</v>
      </c>
      <c r="Z5" s="5" t="s">
        <v>504</v>
      </c>
      <c r="AA5" s="9">
        <f t="shared" si="1"/>
        <v>0.92291666667006211</v>
      </c>
      <c r="AB5" s="7"/>
      <c r="AC5" s="8"/>
      <c r="AD5" s="5"/>
      <c r="AE5" s="9">
        <f t="shared" si="2"/>
        <v>-44928.813194444447</v>
      </c>
      <c r="AF5" s="7"/>
      <c r="AG5" s="8"/>
      <c r="AH5" s="5"/>
      <c r="AI5" s="5"/>
      <c r="AJ5" s="9">
        <f t="shared" si="3"/>
        <v>-44927.890277777777</v>
      </c>
      <c r="AK5" s="7"/>
      <c r="AL5" s="5"/>
      <c r="AM5" s="5"/>
      <c r="AN5" s="9">
        <f t="shared" si="4"/>
        <v>-44927.890277777777</v>
      </c>
      <c r="AO5" s="10">
        <v>44928</v>
      </c>
      <c r="AP5" s="11">
        <v>0.81597222222222221</v>
      </c>
      <c r="AQ5" s="341">
        <f t="shared" si="5"/>
        <v>0.9256944444423425</v>
      </c>
      <c r="AR5" s="10">
        <v>44930</v>
      </c>
      <c r="AS5" s="11">
        <v>0.68958333333333333</v>
      </c>
      <c r="AT5" s="21" t="s">
        <v>540</v>
      </c>
      <c r="AU5" s="14">
        <f t="shared" si="6"/>
        <v>2.7993055555562023</v>
      </c>
      <c r="AV5" s="349">
        <v>14690</v>
      </c>
      <c r="AW5" s="349" t="s">
        <v>1034</v>
      </c>
      <c r="AX5" s="364" t="s">
        <v>27</v>
      </c>
      <c r="AY5" s="364" t="s">
        <v>11</v>
      </c>
      <c r="AZ5" s="365" t="s">
        <v>43</v>
      </c>
      <c r="BA5" s="365" t="s">
        <v>116</v>
      </c>
      <c r="BB5" s="351" t="s">
        <v>737</v>
      </c>
      <c r="BC5" s="351" t="s">
        <v>736</v>
      </c>
      <c r="BD5" s="19"/>
      <c r="BE5" s="18" t="s">
        <v>89</v>
      </c>
      <c r="BF5" s="18"/>
      <c r="BJ5" s="343">
        <v>841</v>
      </c>
      <c r="BK5" s="127">
        <v>30236197</v>
      </c>
      <c r="BL5" s="127" t="s">
        <v>529</v>
      </c>
      <c r="BM5" s="127" t="s">
        <v>506</v>
      </c>
      <c r="BN5" s="127" t="s">
        <v>507</v>
      </c>
      <c r="BO5" s="127" t="s">
        <v>482</v>
      </c>
      <c r="BP5" s="128">
        <v>44957.606249999997</v>
      </c>
      <c r="BQ5" s="127" t="s">
        <v>504</v>
      </c>
      <c r="BR5" s="28" t="s">
        <v>0</v>
      </c>
      <c r="BS5" s="20"/>
      <c r="BT5" s="20"/>
      <c r="BU5" s="343">
        <v>747</v>
      </c>
      <c r="BV5" s="127">
        <v>30204117</v>
      </c>
      <c r="BW5" s="127" t="s">
        <v>505</v>
      </c>
      <c r="BX5" s="127" t="s">
        <v>496</v>
      </c>
      <c r="BY5" s="127" t="s">
        <v>507</v>
      </c>
      <c r="BZ5" s="127" t="s">
        <v>486</v>
      </c>
      <c r="CA5" s="128">
        <v>44927.779166666667</v>
      </c>
      <c r="CB5" s="127" t="s">
        <v>504</v>
      </c>
      <c r="CC5" s="95" t="s">
        <v>5</v>
      </c>
      <c r="CD5" s="20"/>
      <c r="CE5" s="20"/>
      <c r="CF5" s="243">
        <v>756</v>
      </c>
      <c r="CG5" s="125">
        <v>30087788</v>
      </c>
      <c r="CH5" s="125" t="s">
        <v>495</v>
      </c>
      <c r="CI5" s="125" t="s">
        <v>496</v>
      </c>
      <c r="CJ5" s="125" t="s">
        <v>497</v>
      </c>
      <c r="CK5" s="125" t="s">
        <v>516</v>
      </c>
      <c r="CL5" s="126">
        <v>44935.694444444445</v>
      </c>
      <c r="CM5" s="125" t="s">
        <v>504</v>
      </c>
      <c r="CN5" s="95" t="s">
        <v>8</v>
      </c>
      <c r="CO5" s="20"/>
      <c r="CP5" s="20"/>
      <c r="CQ5" s="243">
        <v>755</v>
      </c>
      <c r="CR5" s="125">
        <v>30151793</v>
      </c>
      <c r="CS5" s="125" t="s">
        <v>501</v>
      </c>
      <c r="CT5" s="125" t="s">
        <v>496</v>
      </c>
      <c r="CU5" s="125" t="s">
        <v>497</v>
      </c>
      <c r="CV5" s="125" t="s">
        <v>515</v>
      </c>
      <c r="CW5" s="126">
        <v>44930.865277777775</v>
      </c>
      <c r="CX5" s="125" t="s">
        <v>504</v>
      </c>
      <c r="CY5" s="95" t="s">
        <v>0</v>
      </c>
    </row>
    <row r="6" spans="1:105" ht="14.25" customHeight="1">
      <c r="A6" s="1032"/>
      <c r="B6" s="362">
        <v>4</v>
      </c>
      <c r="C6" s="243">
        <v>745</v>
      </c>
      <c r="D6" s="127">
        <v>1259164</v>
      </c>
      <c r="E6" s="127" t="s">
        <v>505</v>
      </c>
      <c r="F6" s="127" t="s">
        <v>506</v>
      </c>
      <c r="G6" s="127" t="s">
        <v>507</v>
      </c>
      <c r="H6" s="127" t="s">
        <v>508</v>
      </c>
      <c r="I6" s="128">
        <v>44928.412499999999</v>
      </c>
      <c r="J6" s="127" t="s">
        <v>498</v>
      </c>
      <c r="K6" s="95" t="s">
        <v>0</v>
      </c>
      <c r="L6" s="1">
        <v>44930</v>
      </c>
      <c r="M6" s="2">
        <v>0.41250000000000003</v>
      </c>
      <c r="N6" s="5" t="s">
        <v>498</v>
      </c>
      <c r="O6" s="1">
        <v>44930</v>
      </c>
      <c r="P6" s="2">
        <v>0.4152777777777778</v>
      </c>
      <c r="Q6" s="1"/>
      <c r="R6" s="2"/>
      <c r="S6" s="5"/>
      <c r="T6" s="1">
        <v>44928</v>
      </c>
      <c r="U6" s="2">
        <v>0.41249999999999998</v>
      </c>
      <c r="V6" s="5" t="s">
        <v>498</v>
      </c>
      <c r="W6" s="6">
        <f t="shared" si="0"/>
        <v>-2.0027777777795563</v>
      </c>
      <c r="X6" s="7"/>
      <c r="Y6" s="8"/>
      <c r="Z6" s="5"/>
      <c r="AA6" s="9">
        <f t="shared" si="1"/>
        <v>-44928.412499999999</v>
      </c>
      <c r="AB6" s="7"/>
      <c r="AC6" s="8"/>
      <c r="AD6" s="5"/>
      <c r="AE6" s="9">
        <f t="shared" si="2"/>
        <v>0</v>
      </c>
      <c r="AF6" s="7"/>
      <c r="AG6" s="5"/>
      <c r="AH6" s="5"/>
      <c r="AI6" s="5"/>
      <c r="AJ6" s="9">
        <f t="shared" si="3"/>
        <v>-44928.412499999999</v>
      </c>
      <c r="AK6" s="7"/>
      <c r="AL6" s="5"/>
      <c r="AM6" s="5"/>
      <c r="AN6" s="9">
        <f t="shared" si="4"/>
        <v>-44928.412499999999</v>
      </c>
      <c r="AO6" s="1">
        <v>44928</v>
      </c>
      <c r="AP6" s="2">
        <v>0.44166666666666665</v>
      </c>
      <c r="AQ6" s="341">
        <f t="shared" si="5"/>
        <v>2.9166666667151731E-2</v>
      </c>
      <c r="AR6" s="1">
        <v>44928</v>
      </c>
      <c r="AS6" s="2">
        <v>0.44166666666666665</v>
      </c>
      <c r="AT6" s="5" t="s">
        <v>498</v>
      </c>
      <c r="AU6" s="14">
        <f t="shared" si="6"/>
        <v>2.9166666667151731E-2</v>
      </c>
      <c r="AV6" s="15"/>
      <c r="AW6" s="15"/>
      <c r="AX6" s="364" t="s">
        <v>9</v>
      </c>
      <c r="AY6" s="364" t="s">
        <v>11</v>
      </c>
      <c r="AZ6" s="364" t="s">
        <v>911</v>
      </c>
      <c r="BA6" s="365" t="s">
        <v>82</v>
      </c>
      <c r="BB6" s="280" t="s">
        <v>509</v>
      </c>
      <c r="BC6" s="368" t="s">
        <v>510</v>
      </c>
      <c r="BD6" s="19"/>
      <c r="BE6" s="18" t="s">
        <v>89</v>
      </c>
      <c r="BF6" s="18"/>
      <c r="BJ6" s="243">
        <v>811</v>
      </c>
      <c r="BK6" s="127">
        <v>1388026</v>
      </c>
      <c r="BL6" s="127" t="s">
        <v>529</v>
      </c>
      <c r="BM6" s="127" t="s">
        <v>506</v>
      </c>
      <c r="BN6" s="127" t="s">
        <v>507</v>
      </c>
      <c r="BO6" s="127" t="s">
        <v>508</v>
      </c>
      <c r="BP6" s="128">
        <v>44951.487500000003</v>
      </c>
      <c r="BQ6" s="127" t="s">
        <v>498</v>
      </c>
      <c r="BR6" s="28" t="s">
        <v>0</v>
      </c>
      <c r="BS6" s="20"/>
      <c r="BT6" s="20"/>
      <c r="BU6" s="343">
        <v>754</v>
      </c>
      <c r="BV6" s="127">
        <v>30221945</v>
      </c>
      <c r="BW6" s="127" t="s">
        <v>505</v>
      </c>
      <c r="BX6" s="127" t="s">
        <v>506</v>
      </c>
      <c r="BY6" s="127" t="s">
        <v>497</v>
      </c>
      <c r="BZ6" s="127" t="s">
        <v>469</v>
      </c>
      <c r="CA6" s="128">
        <v>44930.706944444442</v>
      </c>
      <c r="CB6" s="127" t="s">
        <v>504</v>
      </c>
      <c r="CC6" s="95" t="s">
        <v>0</v>
      </c>
      <c r="CD6" s="20"/>
      <c r="CE6" s="20"/>
      <c r="CF6" s="243">
        <v>757</v>
      </c>
      <c r="CG6" s="127">
        <v>30209757</v>
      </c>
      <c r="CH6" s="127" t="s">
        <v>495</v>
      </c>
      <c r="CI6" s="127" t="s">
        <v>506</v>
      </c>
      <c r="CJ6" s="127" t="s">
        <v>517</v>
      </c>
      <c r="CK6" s="127" t="s">
        <v>518</v>
      </c>
      <c r="CL6" s="128">
        <v>44933.501388888886</v>
      </c>
      <c r="CM6" s="127" t="s">
        <v>498</v>
      </c>
      <c r="CN6" s="95" t="s">
        <v>5</v>
      </c>
      <c r="CO6" s="20"/>
      <c r="CP6" s="20"/>
      <c r="CQ6" s="342" t="s">
        <v>519</v>
      </c>
      <c r="CR6" s="127">
        <v>30019203</v>
      </c>
      <c r="CS6" s="127" t="s">
        <v>501</v>
      </c>
      <c r="CT6" s="127" t="s">
        <v>496</v>
      </c>
      <c r="CU6" s="127" t="s">
        <v>497</v>
      </c>
      <c r="CV6" s="127" t="s">
        <v>468</v>
      </c>
      <c r="CW6" s="128">
        <v>44934.740277777775</v>
      </c>
      <c r="CX6" s="127" t="s">
        <v>504</v>
      </c>
      <c r="CY6" s="95" t="s">
        <v>8</v>
      </c>
    </row>
    <row r="7" spans="1:105" s="23" customFormat="1" ht="14.25" customHeight="1">
      <c r="A7" s="1032"/>
      <c r="B7" s="22">
        <v>5</v>
      </c>
      <c r="C7" s="343">
        <v>746</v>
      </c>
      <c r="D7" s="127">
        <v>506666964</v>
      </c>
      <c r="E7" s="127" t="s">
        <v>505</v>
      </c>
      <c r="F7" s="127" t="s">
        <v>502</v>
      </c>
      <c r="G7" s="127" t="s">
        <v>507</v>
      </c>
      <c r="H7" s="127" t="s">
        <v>484</v>
      </c>
      <c r="I7" s="128">
        <v>44928.638888888891</v>
      </c>
      <c r="J7" s="127" t="s">
        <v>504</v>
      </c>
      <c r="K7" s="95" t="s">
        <v>5</v>
      </c>
      <c r="L7" s="1">
        <v>44927</v>
      </c>
      <c r="M7" s="2">
        <v>0.62638888888888888</v>
      </c>
      <c r="N7" s="5" t="s">
        <v>504</v>
      </c>
      <c r="O7" s="1">
        <v>44928</v>
      </c>
      <c r="P7" s="2">
        <v>0.63888888888888895</v>
      </c>
      <c r="Q7" s="1"/>
      <c r="R7" s="2"/>
      <c r="S7" s="5"/>
      <c r="T7" s="1">
        <v>44928</v>
      </c>
      <c r="U7" s="2">
        <v>0.63888888888888884</v>
      </c>
      <c r="V7" s="5" t="s">
        <v>504</v>
      </c>
      <c r="W7" s="6">
        <f t="shared" si="0"/>
        <v>0</v>
      </c>
      <c r="X7" s="1">
        <v>44929</v>
      </c>
      <c r="Y7" s="8">
        <v>0.68125000000000002</v>
      </c>
      <c r="Z7" s="5" t="s">
        <v>504</v>
      </c>
      <c r="AA7" s="9">
        <f t="shared" si="1"/>
        <v>1.0423611111109494</v>
      </c>
      <c r="AB7" s="7"/>
      <c r="AC7" s="8"/>
      <c r="AD7" s="5"/>
      <c r="AE7" s="9">
        <f t="shared" si="2"/>
        <v>-44929.681250000001</v>
      </c>
      <c r="AF7" s="7"/>
      <c r="AG7" s="5"/>
      <c r="AH7" s="5"/>
      <c r="AI7" s="5"/>
      <c r="AJ7" s="9">
        <f t="shared" si="3"/>
        <v>-44928.638888888891</v>
      </c>
      <c r="AK7" s="7"/>
      <c r="AL7" s="5"/>
      <c r="AM7" s="5"/>
      <c r="AN7" s="9">
        <f t="shared" si="4"/>
        <v>-44928.638888888891</v>
      </c>
      <c r="AO7" s="7">
        <v>44929</v>
      </c>
      <c r="AP7" s="2">
        <v>0.86805555555555558</v>
      </c>
      <c r="AQ7" s="341">
        <f t="shared" si="5"/>
        <v>1.2291666666642413</v>
      </c>
      <c r="AR7" s="7">
        <v>44929</v>
      </c>
      <c r="AS7" s="2">
        <v>0.86805555555555558</v>
      </c>
      <c r="AT7" s="21" t="s">
        <v>540</v>
      </c>
      <c r="AU7" s="14">
        <f t="shared" si="6"/>
        <v>1.2291666666642413</v>
      </c>
      <c r="AV7" s="349">
        <v>17641</v>
      </c>
      <c r="AW7" s="349" t="s">
        <v>978</v>
      </c>
      <c r="AX7" s="364" t="s">
        <v>9</v>
      </c>
      <c r="AY7" s="364" t="s">
        <v>11</v>
      </c>
      <c r="AZ7" s="364" t="s">
        <v>911</v>
      </c>
      <c r="BA7" s="365" t="s">
        <v>78</v>
      </c>
      <c r="BB7" s="371" t="s">
        <v>511</v>
      </c>
      <c r="BC7" s="370" t="s">
        <v>512</v>
      </c>
      <c r="BD7" s="19"/>
      <c r="BE7" s="18" t="s">
        <v>89</v>
      </c>
      <c r="BF7" s="18"/>
      <c r="BJ7" s="243">
        <v>812</v>
      </c>
      <c r="BK7" s="127">
        <v>1833680</v>
      </c>
      <c r="BL7" s="127" t="s">
        <v>529</v>
      </c>
      <c r="BM7" s="127" t="s">
        <v>506</v>
      </c>
      <c r="BN7" s="127" t="s">
        <v>507</v>
      </c>
      <c r="BO7" s="127" t="s">
        <v>482</v>
      </c>
      <c r="BP7" s="128">
        <v>44951.51666666667</v>
      </c>
      <c r="BQ7" s="127" t="s">
        <v>498</v>
      </c>
      <c r="BR7" s="30" t="s">
        <v>8</v>
      </c>
      <c r="BS7" s="20"/>
      <c r="BT7" s="20"/>
      <c r="BU7" s="343">
        <v>778</v>
      </c>
      <c r="BV7" s="127">
        <v>20305472</v>
      </c>
      <c r="BW7" s="127" t="s">
        <v>505</v>
      </c>
      <c r="BX7" s="127" t="s">
        <v>506</v>
      </c>
      <c r="BY7" s="127" t="s">
        <v>497</v>
      </c>
      <c r="BZ7" s="127" t="s">
        <v>523</v>
      </c>
      <c r="CA7" s="128">
        <v>44938.790972222225</v>
      </c>
      <c r="CB7" s="127" t="s">
        <v>504</v>
      </c>
      <c r="CC7" s="95" t="s">
        <v>17</v>
      </c>
      <c r="CD7" s="20"/>
      <c r="CE7" s="20"/>
      <c r="CF7" s="343">
        <v>766</v>
      </c>
      <c r="CG7" s="127">
        <v>415279</v>
      </c>
      <c r="CH7" s="127" t="s">
        <v>495</v>
      </c>
      <c r="CI7" s="127" t="s">
        <v>496</v>
      </c>
      <c r="CJ7" s="127" t="s">
        <v>497</v>
      </c>
      <c r="CK7" s="127" t="s">
        <v>520</v>
      </c>
      <c r="CL7" s="128">
        <v>44937.774305555555</v>
      </c>
      <c r="CM7" s="127" t="s">
        <v>504</v>
      </c>
      <c r="CN7" s="95" t="s">
        <v>17</v>
      </c>
      <c r="CO7" s="20"/>
      <c r="CP7" s="20"/>
      <c r="CQ7" s="343">
        <v>770</v>
      </c>
      <c r="CR7" s="125">
        <v>30123335</v>
      </c>
      <c r="CS7" s="125" t="s">
        <v>501</v>
      </c>
      <c r="CT7" s="125" t="s">
        <v>502</v>
      </c>
      <c r="CU7" s="125" t="s">
        <v>517</v>
      </c>
      <c r="CV7" s="125" t="s">
        <v>521</v>
      </c>
      <c r="CW7" s="126">
        <v>44938.625</v>
      </c>
      <c r="CX7" s="125" t="s">
        <v>498</v>
      </c>
      <c r="CY7" s="95" t="s">
        <v>0</v>
      </c>
      <c r="CZ7" s="3"/>
    </row>
    <row r="8" spans="1:105" ht="14.25" customHeight="1">
      <c r="A8" s="1032"/>
      <c r="B8" s="362">
        <v>6</v>
      </c>
      <c r="C8" s="343">
        <v>740</v>
      </c>
      <c r="D8" s="127">
        <v>1739979</v>
      </c>
      <c r="E8" s="127" t="s">
        <v>501</v>
      </c>
      <c r="F8" s="127" t="s">
        <v>496</v>
      </c>
      <c r="G8" s="127" t="s">
        <v>507</v>
      </c>
      <c r="H8" s="127" t="s">
        <v>482</v>
      </c>
      <c r="I8" s="128">
        <v>44929.820833333331</v>
      </c>
      <c r="J8" s="127" t="s">
        <v>498</v>
      </c>
      <c r="K8" s="95" t="s">
        <v>17</v>
      </c>
      <c r="L8" s="1">
        <v>44926</v>
      </c>
      <c r="M8" s="2">
        <v>0.75208333333333333</v>
      </c>
      <c r="N8" s="5" t="s">
        <v>498</v>
      </c>
      <c r="O8" s="1">
        <v>44929</v>
      </c>
      <c r="P8" s="2">
        <v>0.8208333333333333</v>
      </c>
      <c r="Q8" s="1">
        <v>44947</v>
      </c>
      <c r="R8" s="2">
        <v>0.77152777777777781</v>
      </c>
      <c r="S8" s="5" t="s">
        <v>498</v>
      </c>
      <c r="T8" s="1">
        <v>44929</v>
      </c>
      <c r="U8" s="2">
        <v>0.8208333333333333</v>
      </c>
      <c r="V8" s="5" t="s">
        <v>498</v>
      </c>
      <c r="W8" s="6">
        <f t="shared" si="0"/>
        <v>0</v>
      </c>
      <c r="X8" s="7"/>
      <c r="Y8" s="8"/>
      <c r="Z8" s="5"/>
      <c r="AA8" s="9">
        <f t="shared" si="1"/>
        <v>-44929.820833333331</v>
      </c>
      <c r="AB8" s="7"/>
      <c r="AC8" s="8"/>
      <c r="AD8" s="5"/>
      <c r="AE8" s="9">
        <f t="shared" si="2"/>
        <v>0</v>
      </c>
      <c r="AF8" s="7"/>
      <c r="AG8" s="5"/>
      <c r="AH8" s="5"/>
      <c r="AI8" s="5"/>
      <c r="AJ8" s="9">
        <f t="shared" si="3"/>
        <v>-44929.820833333331</v>
      </c>
      <c r="AK8" s="7"/>
      <c r="AL8" s="5"/>
      <c r="AM8" s="5"/>
      <c r="AN8" s="9">
        <f t="shared" si="4"/>
        <v>-44929.820833333331</v>
      </c>
      <c r="AO8" s="10"/>
      <c r="AP8" s="11"/>
      <c r="AQ8" s="341">
        <f t="shared" si="5"/>
        <v>-44929.820833333331</v>
      </c>
      <c r="AR8" s="7">
        <v>44951</v>
      </c>
      <c r="AS8" s="2">
        <v>0.49444444444444446</v>
      </c>
      <c r="AT8" s="5" t="s">
        <v>498</v>
      </c>
      <c r="AU8" s="14">
        <f t="shared" si="6"/>
        <v>21.673611111109494</v>
      </c>
      <c r="AV8" s="15"/>
      <c r="AW8" s="15"/>
      <c r="AX8" s="364" t="s">
        <v>9</v>
      </c>
      <c r="AY8" s="364" t="s">
        <v>41</v>
      </c>
      <c r="AZ8" s="364" t="s">
        <v>76</v>
      </c>
      <c r="BA8" s="364" t="s">
        <v>398</v>
      </c>
      <c r="BB8" s="16" t="s">
        <v>732</v>
      </c>
      <c r="BC8" s="16" t="s">
        <v>733</v>
      </c>
      <c r="BD8" s="19"/>
      <c r="BE8" s="18" t="s">
        <v>89</v>
      </c>
      <c r="BF8" s="18"/>
      <c r="BJ8" s="343">
        <v>816</v>
      </c>
      <c r="BK8" s="127">
        <v>30127955</v>
      </c>
      <c r="BL8" s="127" t="s">
        <v>529</v>
      </c>
      <c r="BM8" s="127" t="s">
        <v>502</v>
      </c>
      <c r="BN8" s="127" t="s">
        <v>497</v>
      </c>
      <c r="BO8" s="127" t="s">
        <v>503</v>
      </c>
      <c r="BP8" s="128">
        <v>44951.876388888886</v>
      </c>
      <c r="BQ8" s="244" t="s">
        <v>504</v>
      </c>
      <c r="BR8" s="28" t="s">
        <v>0</v>
      </c>
      <c r="BS8" s="20"/>
      <c r="BT8" s="20"/>
      <c r="BU8" s="243">
        <v>887</v>
      </c>
      <c r="BV8" s="127">
        <v>30246056</v>
      </c>
      <c r="BW8" s="127" t="s">
        <v>505</v>
      </c>
      <c r="BX8" s="127" t="s">
        <v>506</v>
      </c>
      <c r="BY8" s="127" t="s">
        <v>507</v>
      </c>
      <c r="BZ8" s="127" t="s">
        <v>487</v>
      </c>
      <c r="CA8" s="128">
        <v>44945.636805555558</v>
      </c>
      <c r="CB8" s="127" t="s">
        <v>528</v>
      </c>
      <c r="CC8" s="95" t="s">
        <v>0</v>
      </c>
      <c r="CD8" s="20"/>
      <c r="CE8" s="20"/>
      <c r="CF8" s="343">
        <v>772</v>
      </c>
      <c r="CG8" s="125">
        <v>30240674</v>
      </c>
      <c r="CH8" s="125" t="s">
        <v>495</v>
      </c>
      <c r="CI8" s="125" t="s">
        <v>496</v>
      </c>
      <c r="CJ8" s="125" t="s">
        <v>507</v>
      </c>
      <c r="CK8" s="125" t="s">
        <v>522</v>
      </c>
      <c r="CL8" s="126">
        <v>44938.882638888892</v>
      </c>
      <c r="CM8" s="125" t="s">
        <v>504</v>
      </c>
      <c r="CN8" s="95" t="s">
        <v>5</v>
      </c>
      <c r="CO8" s="20"/>
      <c r="CP8" s="20"/>
      <c r="CQ8" s="243">
        <v>775</v>
      </c>
      <c r="CR8" s="125">
        <v>30163534</v>
      </c>
      <c r="CS8" s="125" t="s">
        <v>501</v>
      </c>
      <c r="CT8" s="125" t="s">
        <v>496</v>
      </c>
      <c r="CU8" s="125" t="s">
        <v>507</v>
      </c>
      <c r="CV8" s="125" t="s">
        <v>482</v>
      </c>
      <c r="CW8" s="126">
        <v>44942.821527777778</v>
      </c>
      <c r="CX8" s="125" t="s">
        <v>504</v>
      </c>
      <c r="CY8" s="95" t="s">
        <v>0</v>
      </c>
      <c r="CZ8" s="23"/>
    </row>
    <row r="9" spans="1:105" ht="15" customHeight="1">
      <c r="A9" s="1032"/>
      <c r="B9" s="362">
        <v>7</v>
      </c>
      <c r="C9" s="129">
        <v>754</v>
      </c>
      <c r="D9" s="127">
        <v>30221945</v>
      </c>
      <c r="E9" s="127" t="s">
        <v>505</v>
      </c>
      <c r="F9" s="127" t="s">
        <v>506</v>
      </c>
      <c r="G9" s="127" t="s">
        <v>497</v>
      </c>
      <c r="H9" s="127" t="s">
        <v>469</v>
      </c>
      <c r="I9" s="128">
        <v>44930.706944444442</v>
      </c>
      <c r="J9" s="127" t="s">
        <v>504</v>
      </c>
      <c r="K9" s="95" t="s">
        <v>0</v>
      </c>
      <c r="L9" s="1">
        <v>44930</v>
      </c>
      <c r="M9" s="2">
        <v>0.70694444444444438</v>
      </c>
      <c r="N9" s="5" t="s">
        <v>504</v>
      </c>
      <c r="O9" s="1">
        <v>44930</v>
      </c>
      <c r="P9" s="2">
        <v>0.70694444444444449</v>
      </c>
      <c r="Q9" s="1"/>
      <c r="R9" s="2"/>
      <c r="S9" s="5"/>
      <c r="T9" s="1">
        <v>44930</v>
      </c>
      <c r="U9" s="2">
        <v>0.70694444444444449</v>
      </c>
      <c r="V9" s="5" t="s">
        <v>504</v>
      </c>
      <c r="W9" s="6">
        <f t="shared" si="0"/>
        <v>0</v>
      </c>
      <c r="X9" s="7"/>
      <c r="Y9" s="8"/>
      <c r="Z9" s="5"/>
      <c r="AA9" s="9">
        <f t="shared" si="1"/>
        <v>-44930.706944444442</v>
      </c>
      <c r="AB9" s="7"/>
      <c r="AC9" s="8"/>
      <c r="AD9" s="5"/>
      <c r="AE9" s="9">
        <f t="shared" si="2"/>
        <v>0</v>
      </c>
      <c r="AF9" s="7"/>
      <c r="AG9" s="5"/>
      <c r="AH9" s="5"/>
      <c r="AI9" s="5"/>
      <c r="AJ9" s="9">
        <f t="shared" si="3"/>
        <v>-44930.706944444442</v>
      </c>
      <c r="AK9" s="7"/>
      <c r="AL9" s="5"/>
      <c r="AM9" s="5"/>
      <c r="AN9" s="9">
        <f t="shared" si="4"/>
        <v>-44930.706944444442</v>
      </c>
      <c r="AO9" s="7">
        <v>44930</v>
      </c>
      <c r="AP9" s="2">
        <v>0.7104166666666667</v>
      </c>
      <c r="AQ9" s="341">
        <f t="shared" si="5"/>
        <v>3.4722222262644209E-3</v>
      </c>
      <c r="AR9" s="7">
        <v>44930</v>
      </c>
      <c r="AS9" s="2">
        <v>0.7104166666666667</v>
      </c>
      <c r="AT9" s="21" t="s">
        <v>540</v>
      </c>
      <c r="AU9" s="14">
        <f t="shared" si="6"/>
        <v>3.4722222262644209E-3</v>
      </c>
      <c r="AV9" s="15"/>
      <c r="AX9" s="364" t="s">
        <v>18</v>
      </c>
      <c r="AY9" s="364" t="s">
        <v>41</v>
      </c>
      <c r="AZ9" s="364" t="s">
        <v>899</v>
      </c>
      <c r="BA9" s="366" t="s">
        <v>903</v>
      </c>
      <c r="BB9" s="16" t="s">
        <v>543</v>
      </c>
      <c r="BC9" s="16" t="s">
        <v>544</v>
      </c>
      <c r="BD9" s="19"/>
      <c r="BE9" s="18" t="s">
        <v>89</v>
      </c>
      <c r="BF9" s="18"/>
      <c r="BJ9" s="243">
        <v>842</v>
      </c>
      <c r="BK9" s="127">
        <v>30167647</v>
      </c>
      <c r="BL9" s="127" t="s">
        <v>529</v>
      </c>
      <c r="BM9" s="127" t="s">
        <v>496</v>
      </c>
      <c r="BN9" s="127" t="s">
        <v>507</v>
      </c>
      <c r="BO9" s="127" t="s">
        <v>482</v>
      </c>
      <c r="BP9" s="128">
        <v>44957.690972222219</v>
      </c>
      <c r="BQ9" s="127" t="s">
        <v>504</v>
      </c>
      <c r="BR9" s="28" t="s">
        <v>0</v>
      </c>
      <c r="BS9" s="20"/>
      <c r="BT9" s="20"/>
      <c r="BU9" s="343">
        <v>789</v>
      </c>
      <c r="BV9" s="127">
        <v>30186314</v>
      </c>
      <c r="BW9" s="127" t="s">
        <v>505</v>
      </c>
      <c r="BX9" s="127" t="s">
        <v>502</v>
      </c>
      <c r="BY9" s="127" t="s">
        <v>513</v>
      </c>
      <c r="BZ9" s="127" t="s">
        <v>492</v>
      </c>
      <c r="CA9" s="128">
        <v>44945.792361111111</v>
      </c>
      <c r="CB9" s="127" t="s">
        <v>504</v>
      </c>
      <c r="CC9" s="95" t="s">
        <v>8</v>
      </c>
      <c r="CD9" s="20"/>
      <c r="CE9" s="20"/>
      <c r="CF9" s="343">
        <v>773</v>
      </c>
      <c r="CG9" s="127">
        <v>30029557</v>
      </c>
      <c r="CH9" s="127" t="s">
        <v>495</v>
      </c>
      <c r="CI9" s="127" t="s">
        <v>506</v>
      </c>
      <c r="CJ9" s="127" t="s">
        <v>517</v>
      </c>
      <c r="CK9" s="127" t="s">
        <v>518</v>
      </c>
      <c r="CL9" s="128">
        <v>44943.863194444442</v>
      </c>
      <c r="CM9" s="127" t="s">
        <v>504</v>
      </c>
      <c r="CN9" s="95" t="s">
        <v>17</v>
      </c>
      <c r="CO9" s="20"/>
      <c r="CP9" s="20"/>
      <c r="CQ9" s="343">
        <v>769</v>
      </c>
      <c r="CR9" s="127">
        <v>30034241</v>
      </c>
      <c r="CS9" s="127" t="s">
        <v>501</v>
      </c>
      <c r="CT9" s="127" t="s">
        <v>506</v>
      </c>
      <c r="CU9" s="127" t="s">
        <v>513</v>
      </c>
      <c r="CV9" s="127" t="s">
        <v>524</v>
      </c>
      <c r="CW9" s="128">
        <v>44949.490972222222</v>
      </c>
      <c r="CX9" s="127" t="s">
        <v>498</v>
      </c>
      <c r="CY9" s="95" t="s">
        <v>17</v>
      </c>
    </row>
    <row r="10" spans="1:105" ht="18.75" customHeight="1">
      <c r="A10" s="1032"/>
      <c r="B10" s="362">
        <v>8</v>
      </c>
      <c r="C10" s="243">
        <v>755</v>
      </c>
      <c r="D10" s="125">
        <v>30151793</v>
      </c>
      <c r="E10" s="125" t="s">
        <v>501</v>
      </c>
      <c r="F10" s="125" t="s">
        <v>496</v>
      </c>
      <c r="G10" s="125" t="s">
        <v>497</v>
      </c>
      <c r="H10" s="125" t="s">
        <v>515</v>
      </c>
      <c r="I10" s="126">
        <v>44930.865277777775</v>
      </c>
      <c r="J10" s="125" t="s">
        <v>504</v>
      </c>
      <c r="K10" s="95" t="s">
        <v>0</v>
      </c>
      <c r="L10" s="1">
        <v>44930</v>
      </c>
      <c r="M10" s="2">
        <v>0.75902777777777775</v>
      </c>
      <c r="N10" s="5" t="s">
        <v>504</v>
      </c>
      <c r="O10" s="1">
        <v>44930</v>
      </c>
      <c r="P10" s="2">
        <v>0.8652777777777777</v>
      </c>
      <c r="Q10" s="1">
        <v>44934</v>
      </c>
      <c r="R10" s="2">
        <v>0.70208333333333339</v>
      </c>
      <c r="S10" s="5" t="s">
        <v>504</v>
      </c>
      <c r="T10" s="1">
        <v>44930</v>
      </c>
      <c r="U10" s="2">
        <v>0.8652777777777777</v>
      </c>
      <c r="V10" s="5" t="s">
        <v>504</v>
      </c>
      <c r="W10" s="6">
        <f t="shared" si="0"/>
        <v>0</v>
      </c>
      <c r="X10" s="7"/>
      <c r="Y10" s="8"/>
      <c r="Z10" s="5"/>
      <c r="AA10" s="9">
        <f t="shared" si="1"/>
        <v>-44930.865277777775</v>
      </c>
      <c r="AB10" s="7"/>
      <c r="AC10" s="8"/>
      <c r="AD10" s="5"/>
      <c r="AE10" s="9">
        <f t="shared" si="2"/>
        <v>0</v>
      </c>
      <c r="AF10" s="7"/>
      <c r="AG10" s="8"/>
      <c r="AH10" s="5"/>
      <c r="AI10" s="5"/>
      <c r="AJ10" s="9">
        <f t="shared" si="3"/>
        <v>-44930.865277777775</v>
      </c>
      <c r="AK10" s="7">
        <v>44934</v>
      </c>
      <c r="AL10" s="140">
        <v>0.70486111111111116</v>
      </c>
      <c r="AM10" s="5" t="s">
        <v>504</v>
      </c>
      <c r="AN10" s="9">
        <f t="shared" si="4"/>
        <v>3.8395833333343035</v>
      </c>
      <c r="AO10" s="24"/>
      <c r="AP10" s="11"/>
      <c r="AQ10" s="341">
        <f t="shared" si="5"/>
        <v>-44930.865277777775</v>
      </c>
      <c r="AR10" s="7"/>
      <c r="AS10" s="2"/>
      <c r="AT10" s="5"/>
      <c r="AU10" s="14">
        <f t="shared" si="6"/>
        <v>-44930.865277777775</v>
      </c>
      <c r="AV10" s="15"/>
      <c r="AW10" s="15" t="s">
        <v>1020</v>
      </c>
      <c r="AX10" s="364" t="s">
        <v>18</v>
      </c>
      <c r="AY10" s="364" t="s">
        <v>41</v>
      </c>
      <c r="AZ10" s="367" t="s">
        <v>886</v>
      </c>
      <c r="BA10" s="366" t="s">
        <v>900</v>
      </c>
      <c r="BB10" s="16" t="s">
        <v>734</v>
      </c>
      <c r="BC10" s="16" t="s">
        <v>735</v>
      </c>
      <c r="BD10" s="19"/>
      <c r="BE10" s="18" t="s">
        <v>89</v>
      </c>
      <c r="BF10" s="18"/>
      <c r="BJ10" s="343">
        <v>813</v>
      </c>
      <c r="BK10" s="127">
        <v>30127955</v>
      </c>
      <c r="BL10" s="127" t="s">
        <v>529</v>
      </c>
      <c r="BM10" s="127" t="s">
        <v>506</v>
      </c>
      <c r="BN10" s="127" t="s">
        <v>497</v>
      </c>
      <c r="BO10" s="127" t="s">
        <v>530</v>
      </c>
      <c r="BP10" s="128">
        <v>44943.759027777778</v>
      </c>
      <c r="BQ10" s="127" t="s">
        <v>504</v>
      </c>
      <c r="BR10" s="31" t="s">
        <v>443</v>
      </c>
      <c r="BS10" s="20"/>
      <c r="BT10" s="20"/>
      <c r="BU10" s="343">
        <v>803</v>
      </c>
      <c r="BV10" s="127">
        <v>30086592</v>
      </c>
      <c r="BW10" s="127" t="s">
        <v>505</v>
      </c>
      <c r="BX10" s="127" t="s">
        <v>502</v>
      </c>
      <c r="BY10" s="127" t="s">
        <v>507</v>
      </c>
      <c r="BZ10" s="127" t="s">
        <v>484</v>
      </c>
      <c r="CA10" s="128">
        <v>44949.51458333333</v>
      </c>
      <c r="CB10" s="127" t="s">
        <v>498</v>
      </c>
      <c r="CC10" s="95" t="s">
        <v>8</v>
      </c>
      <c r="CD10" s="20"/>
      <c r="CE10" s="20"/>
      <c r="CF10" s="342">
        <v>758</v>
      </c>
      <c r="CG10" s="125">
        <v>30057852</v>
      </c>
      <c r="CH10" s="125" t="s">
        <v>495</v>
      </c>
      <c r="CI10" s="125" t="s">
        <v>496</v>
      </c>
      <c r="CJ10" s="125" t="s">
        <v>497</v>
      </c>
      <c r="CK10" s="125" t="s">
        <v>466</v>
      </c>
      <c r="CL10" s="126">
        <v>44945.565972222219</v>
      </c>
      <c r="CM10" s="125" t="s">
        <v>498</v>
      </c>
      <c r="CN10" s="95" t="s">
        <v>17</v>
      </c>
      <c r="CO10" s="20"/>
      <c r="CP10" s="20"/>
      <c r="CQ10" s="243">
        <v>776</v>
      </c>
      <c r="CR10" s="127">
        <v>30137857</v>
      </c>
      <c r="CS10" s="127" t="s">
        <v>501</v>
      </c>
      <c r="CT10" s="127" t="s">
        <v>496</v>
      </c>
      <c r="CU10" s="127" t="s">
        <v>497</v>
      </c>
      <c r="CV10" s="127" t="s">
        <v>466</v>
      </c>
      <c r="CW10" s="128">
        <v>44952.460416666669</v>
      </c>
      <c r="CX10" s="127" t="s">
        <v>504</v>
      </c>
      <c r="CY10" s="95" t="s">
        <v>17</v>
      </c>
    </row>
    <row r="11" spans="1:105" ht="15" customHeight="1">
      <c r="A11" s="1032"/>
      <c r="B11" s="22">
        <v>9</v>
      </c>
      <c r="C11" s="243">
        <v>757</v>
      </c>
      <c r="D11" s="127">
        <v>30209757</v>
      </c>
      <c r="E11" s="127" t="s">
        <v>495</v>
      </c>
      <c r="F11" s="127" t="s">
        <v>506</v>
      </c>
      <c r="G11" s="127" t="s">
        <v>517</v>
      </c>
      <c r="H11" s="127" t="s">
        <v>518</v>
      </c>
      <c r="I11" s="128">
        <v>44933.501388888886</v>
      </c>
      <c r="J11" s="127" t="s">
        <v>498</v>
      </c>
      <c r="K11" s="95" t="s">
        <v>5</v>
      </c>
      <c r="L11" s="1">
        <v>44931</v>
      </c>
      <c r="M11" s="2">
        <v>0.49513888888888885</v>
      </c>
      <c r="N11" s="5" t="s">
        <v>547</v>
      </c>
      <c r="O11" s="1">
        <v>44933</v>
      </c>
      <c r="P11" s="2">
        <v>0.50138888888888888</v>
      </c>
      <c r="Q11" s="1">
        <v>44933</v>
      </c>
      <c r="R11" s="2">
        <v>0.50069444444444444</v>
      </c>
      <c r="S11" s="5" t="s">
        <v>498</v>
      </c>
      <c r="T11" s="1">
        <v>44933</v>
      </c>
      <c r="U11" s="2">
        <v>0.50069444444444444</v>
      </c>
      <c r="V11" s="5" t="s">
        <v>498</v>
      </c>
      <c r="W11" s="6">
        <f t="shared" si="0"/>
        <v>-6.9444443943211809E-4</v>
      </c>
      <c r="X11" s="7">
        <v>44934</v>
      </c>
      <c r="Y11" s="8">
        <v>0.49305555555555558</v>
      </c>
      <c r="Z11" s="5" t="s">
        <v>498</v>
      </c>
      <c r="AA11" s="9">
        <f t="shared" si="1"/>
        <v>0.99236111110803904</v>
      </c>
      <c r="AB11" s="7"/>
      <c r="AC11" s="8"/>
      <c r="AD11" s="5"/>
      <c r="AE11" s="9">
        <f t="shared" si="2"/>
        <v>-44934.493055555555</v>
      </c>
      <c r="AF11" s="7"/>
      <c r="AG11" s="5"/>
      <c r="AH11" s="5"/>
      <c r="AI11" s="5"/>
      <c r="AJ11" s="9">
        <f t="shared" si="3"/>
        <v>-44933.500694444447</v>
      </c>
      <c r="AK11" s="7"/>
      <c r="AL11" s="5"/>
      <c r="AM11" s="5"/>
      <c r="AN11" s="9">
        <f t="shared" si="4"/>
        <v>-44933.500694444447</v>
      </c>
      <c r="AO11" s="1">
        <v>44934</v>
      </c>
      <c r="AP11" s="2">
        <v>0.55277777777777781</v>
      </c>
      <c r="AQ11" s="341">
        <f t="shared" si="5"/>
        <v>1.0520833333284827</v>
      </c>
      <c r="AR11" s="7"/>
      <c r="AS11" s="2"/>
      <c r="AT11" s="5"/>
      <c r="AU11" s="14">
        <f t="shared" si="6"/>
        <v>-44933.500694444447</v>
      </c>
      <c r="AV11" s="15"/>
      <c r="AW11" s="15"/>
      <c r="AX11" s="364" t="s">
        <v>9</v>
      </c>
      <c r="AY11" s="364" t="s">
        <v>11</v>
      </c>
      <c r="AZ11" s="364" t="s">
        <v>945</v>
      </c>
      <c r="BA11" s="364" t="s">
        <v>962</v>
      </c>
      <c r="BB11" s="16" t="s">
        <v>548</v>
      </c>
      <c r="BC11" s="16" t="s">
        <v>549</v>
      </c>
      <c r="BD11" s="19"/>
      <c r="BE11" s="333" t="s">
        <v>89</v>
      </c>
      <c r="BF11" s="18"/>
      <c r="BJ11" s="20"/>
      <c r="BK11" s="20"/>
      <c r="BL11" s="20"/>
      <c r="BM11" s="20"/>
      <c r="BN11" s="20"/>
      <c r="BO11" s="20"/>
      <c r="BP11" s="20"/>
      <c r="BQ11" s="20"/>
      <c r="BR11" s="20"/>
      <c r="BS11" s="20"/>
      <c r="BT11" s="20"/>
      <c r="BU11" s="20"/>
      <c r="BV11" s="20"/>
      <c r="BW11" s="20"/>
      <c r="BX11" s="20"/>
      <c r="BY11" s="20"/>
      <c r="BZ11" s="20"/>
      <c r="CA11" s="20"/>
      <c r="CB11" s="20"/>
      <c r="CC11" s="20"/>
      <c r="CD11" s="20"/>
      <c r="CE11" s="20"/>
      <c r="CF11" s="343">
        <v>765</v>
      </c>
      <c r="CG11" s="127">
        <v>30220689</v>
      </c>
      <c r="CH11" s="127" t="s">
        <v>495</v>
      </c>
      <c r="CI11" s="127" t="s">
        <v>496</v>
      </c>
      <c r="CJ11" s="127" t="s">
        <v>497</v>
      </c>
      <c r="CK11" s="127" t="s">
        <v>525</v>
      </c>
      <c r="CL11" s="128">
        <v>44956.775000000001</v>
      </c>
      <c r="CM11" s="127" t="s">
        <v>504</v>
      </c>
      <c r="CN11" s="95" t="s">
        <v>17</v>
      </c>
      <c r="CO11" s="20"/>
      <c r="CP11" s="20"/>
      <c r="CQ11" s="243">
        <v>783</v>
      </c>
      <c r="CR11" s="125" t="s">
        <v>526</v>
      </c>
      <c r="CS11" s="125" t="s">
        <v>501</v>
      </c>
      <c r="CT11" s="125" t="s">
        <v>496</v>
      </c>
      <c r="CU11" s="125" t="s">
        <v>497</v>
      </c>
      <c r="CV11" s="125" t="s">
        <v>525</v>
      </c>
      <c r="CW11" s="126">
        <v>44943.551388888889</v>
      </c>
      <c r="CX11" s="125" t="s">
        <v>504</v>
      </c>
      <c r="CY11" s="95" t="s">
        <v>0</v>
      </c>
    </row>
    <row r="12" spans="1:105" ht="15" customHeight="1">
      <c r="A12" s="1032"/>
      <c r="B12" s="362">
        <v>10</v>
      </c>
      <c r="C12" s="243">
        <v>749</v>
      </c>
      <c r="D12" s="127">
        <v>30220295</v>
      </c>
      <c r="E12" s="127" t="s">
        <v>495</v>
      </c>
      <c r="F12" s="127" t="s">
        <v>496</v>
      </c>
      <c r="G12" s="127" t="s">
        <v>513</v>
      </c>
      <c r="H12" s="127" t="s">
        <v>514</v>
      </c>
      <c r="I12" s="128">
        <v>44933.541666666664</v>
      </c>
      <c r="J12" s="127" t="s">
        <v>498</v>
      </c>
      <c r="K12" s="95" t="s">
        <v>0</v>
      </c>
      <c r="L12" s="1">
        <v>44929</v>
      </c>
      <c r="M12" s="2">
        <v>0.4777777777777778</v>
      </c>
      <c r="N12" s="5" t="s">
        <v>498</v>
      </c>
      <c r="O12" s="1">
        <v>44933</v>
      </c>
      <c r="P12" s="2">
        <v>0.54166666666666663</v>
      </c>
      <c r="Q12" s="1">
        <v>44930</v>
      </c>
      <c r="R12" s="2">
        <v>0.39166666666666666</v>
      </c>
      <c r="S12" s="5" t="s">
        <v>498</v>
      </c>
      <c r="T12" s="1">
        <v>44933</v>
      </c>
      <c r="U12" s="2">
        <v>0.54166666666666663</v>
      </c>
      <c r="V12" s="5" t="s">
        <v>498</v>
      </c>
      <c r="W12" s="6">
        <f t="shared" si="0"/>
        <v>0</v>
      </c>
      <c r="X12" s="7"/>
      <c r="Y12" s="8"/>
      <c r="Z12" s="5"/>
      <c r="AA12" s="9">
        <f t="shared" si="1"/>
        <v>-44933.541666666664</v>
      </c>
      <c r="AB12" s="7"/>
      <c r="AC12" s="8"/>
      <c r="AD12" s="5"/>
      <c r="AE12" s="9">
        <f t="shared" si="2"/>
        <v>0</v>
      </c>
      <c r="AF12" s="7"/>
      <c r="AG12" s="5"/>
      <c r="AH12" s="5"/>
      <c r="AI12" s="5"/>
      <c r="AJ12" s="9">
        <f t="shared" si="3"/>
        <v>-44933.541666666664</v>
      </c>
      <c r="AK12" s="7"/>
      <c r="AL12" s="5"/>
      <c r="AM12" s="5"/>
      <c r="AN12" s="9">
        <f t="shared" si="4"/>
        <v>-44933.541666666664</v>
      </c>
      <c r="AO12" s="7">
        <v>44933</v>
      </c>
      <c r="AP12" s="2">
        <v>0.60763888888888895</v>
      </c>
      <c r="AQ12" s="341">
        <f t="shared" si="5"/>
        <v>6.5972222226264421E-2</v>
      </c>
      <c r="AR12" s="7">
        <v>44934</v>
      </c>
      <c r="AS12" s="2">
        <v>0.50763888888888886</v>
      </c>
      <c r="AT12" s="5" t="s">
        <v>498</v>
      </c>
      <c r="AU12" s="14">
        <f t="shared" si="6"/>
        <v>0.96597222222771961</v>
      </c>
      <c r="AV12" s="15"/>
      <c r="AW12" s="360"/>
      <c r="AX12" s="364" t="s">
        <v>27</v>
      </c>
      <c r="AY12" s="364" t="s">
        <v>48</v>
      </c>
      <c r="AZ12" s="364" t="s">
        <v>910</v>
      </c>
      <c r="BA12" s="364" t="s">
        <v>70</v>
      </c>
      <c r="BB12" s="372" t="s">
        <v>542</v>
      </c>
      <c r="BC12" s="16" t="s">
        <v>541</v>
      </c>
      <c r="BD12" s="19"/>
      <c r="BE12" s="18" t="s">
        <v>89</v>
      </c>
      <c r="BF12" s="18"/>
      <c r="BR12" s="20"/>
      <c r="BS12" s="20"/>
      <c r="BT12" s="20"/>
      <c r="BU12" s="20"/>
      <c r="BV12" s="20"/>
      <c r="BW12" s="20"/>
      <c r="BX12" s="20"/>
      <c r="BY12" s="20"/>
      <c r="BZ12" s="20"/>
      <c r="CA12" s="20"/>
      <c r="CB12" s="20"/>
      <c r="CC12" s="20"/>
      <c r="CD12" s="20"/>
      <c r="CE12" s="20"/>
      <c r="CF12" s="343">
        <v>781</v>
      </c>
      <c r="CG12" s="127">
        <v>30247161</v>
      </c>
      <c r="CH12" s="127" t="s">
        <v>495</v>
      </c>
      <c r="CI12" s="127" t="s">
        <v>496</v>
      </c>
      <c r="CJ12" s="127" t="s">
        <v>513</v>
      </c>
      <c r="CK12" s="127" t="s">
        <v>493</v>
      </c>
      <c r="CL12" s="128">
        <v>44944.819444444445</v>
      </c>
      <c r="CM12" s="127" t="s">
        <v>504</v>
      </c>
      <c r="CN12" s="95" t="s">
        <v>17</v>
      </c>
      <c r="CO12" s="20"/>
      <c r="CP12" s="20"/>
      <c r="CQ12" s="343">
        <v>780</v>
      </c>
      <c r="CR12" s="125">
        <v>1227843</v>
      </c>
      <c r="CS12" s="125" t="s">
        <v>501</v>
      </c>
      <c r="CT12" s="125" t="s">
        <v>496</v>
      </c>
      <c r="CU12" s="125" t="s">
        <v>507</v>
      </c>
      <c r="CV12" s="125" t="s">
        <v>482</v>
      </c>
      <c r="CW12" s="126">
        <v>44942.76666666667</v>
      </c>
      <c r="CX12" s="125" t="s">
        <v>504</v>
      </c>
      <c r="CY12" s="95" t="s">
        <v>0</v>
      </c>
    </row>
    <row r="13" spans="1:105" ht="15" customHeight="1">
      <c r="A13" s="1032"/>
      <c r="B13" s="22">
        <v>11</v>
      </c>
      <c r="C13" s="342" t="s">
        <v>519</v>
      </c>
      <c r="D13" s="127">
        <v>30019203</v>
      </c>
      <c r="E13" s="127" t="s">
        <v>501</v>
      </c>
      <c r="F13" s="127" t="s">
        <v>496</v>
      </c>
      <c r="G13" s="127" t="s">
        <v>497</v>
      </c>
      <c r="H13" s="127" t="s">
        <v>468</v>
      </c>
      <c r="I13" s="128">
        <v>44934.740277777775</v>
      </c>
      <c r="J13" s="127" t="s">
        <v>504</v>
      </c>
      <c r="K13" s="95" t="s">
        <v>8</v>
      </c>
      <c r="L13" s="1">
        <v>44933</v>
      </c>
      <c r="M13" s="2">
        <v>0.77500000000000002</v>
      </c>
      <c r="N13" s="5" t="s">
        <v>504</v>
      </c>
      <c r="O13" s="1">
        <v>44934</v>
      </c>
      <c r="P13" s="140">
        <v>0.7402777777777777</v>
      </c>
      <c r="Q13" s="1">
        <v>44934</v>
      </c>
      <c r="R13" s="2">
        <v>0.71597222222222223</v>
      </c>
      <c r="S13" s="5" t="s">
        <v>504</v>
      </c>
      <c r="T13" s="1">
        <v>44934</v>
      </c>
      <c r="U13" s="2">
        <v>0.74097222222222225</v>
      </c>
      <c r="V13" s="5" t="s">
        <v>504</v>
      </c>
      <c r="W13" s="6">
        <f t="shared" si="0"/>
        <v>6.944444467080757E-4</v>
      </c>
      <c r="X13" s="7"/>
      <c r="Y13" s="8"/>
      <c r="Z13" s="5"/>
      <c r="AA13" s="9">
        <f t="shared" si="1"/>
        <v>-44934.740972222222</v>
      </c>
      <c r="AB13" s="7"/>
      <c r="AC13" s="8"/>
      <c r="AD13" s="5"/>
      <c r="AE13" s="9">
        <f t="shared" si="2"/>
        <v>0</v>
      </c>
      <c r="AF13" s="7"/>
      <c r="AG13" s="5"/>
      <c r="AH13" s="5"/>
      <c r="AI13" s="5"/>
      <c r="AJ13" s="9">
        <f t="shared" si="3"/>
        <v>-44934.740972222222</v>
      </c>
      <c r="AK13" s="7"/>
      <c r="AL13" s="5"/>
      <c r="AM13" s="5"/>
      <c r="AN13" s="9">
        <f t="shared" si="4"/>
        <v>-44934.740972222222</v>
      </c>
      <c r="AO13" s="7">
        <v>44935</v>
      </c>
      <c r="AP13" s="2">
        <v>0.13194444444444445</v>
      </c>
      <c r="AQ13" s="341">
        <f t="shared" si="5"/>
        <v>0.39097222222335404</v>
      </c>
      <c r="AR13" s="7">
        <v>44936</v>
      </c>
      <c r="AS13" s="2">
        <v>0.85555555555555562</v>
      </c>
      <c r="AT13" s="5" t="s">
        <v>540</v>
      </c>
      <c r="AU13" s="14">
        <f t="shared" si="6"/>
        <v>2.1145833333357587</v>
      </c>
      <c r="AV13" s="349">
        <v>13782</v>
      </c>
      <c r="AW13" s="349" t="s">
        <v>979</v>
      </c>
      <c r="AX13" s="364" t="s">
        <v>9</v>
      </c>
      <c r="AY13" s="364" t="s">
        <v>48</v>
      </c>
      <c r="AZ13" s="364" t="s">
        <v>960</v>
      </c>
      <c r="BA13" s="364" t="s">
        <v>963</v>
      </c>
      <c r="BB13" s="16" t="s">
        <v>550</v>
      </c>
      <c r="BC13" s="16" t="s">
        <v>551</v>
      </c>
      <c r="BD13" s="19"/>
      <c r="BE13" s="333" t="s">
        <v>89</v>
      </c>
      <c r="BF13" s="18"/>
      <c r="BR13" s="20"/>
      <c r="BS13" s="20"/>
      <c r="BT13" s="20"/>
      <c r="CC13" s="20"/>
      <c r="CD13" s="20"/>
      <c r="CE13" s="20"/>
      <c r="CF13" s="243">
        <v>784</v>
      </c>
      <c r="CG13" s="125">
        <v>30163120</v>
      </c>
      <c r="CH13" s="125" t="s">
        <v>495</v>
      </c>
      <c r="CI13" s="125" t="s">
        <v>502</v>
      </c>
      <c r="CJ13" s="125" t="s">
        <v>507</v>
      </c>
      <c r="CK13" s="125" t="s">
        <v>527</v>
      </c>
      <c r="CL13" s="126">
        <v>44949.617361111108</v>
      </c>
      <c r="CM13" s="125" t="s">
        <v>504</v>
      </c>
      <c r="CN13" s="95" t="s">
        <v>0</v>
      </c>
      <c r="CO13" s="20"/>
      <c r="CP13" s="20"/>
      <c r="CQ13" s="343">
        <v>798</v>
      </c>
      <c r="CR13" s="125">
        <v>30181234</v>
      </c>
      <c r="CS13" s="125" t="s">
        <v>501</v>
      </c>
      <c r="CT13" s="125" t="s">
        <v>506</v>
      </c>
      <c r="CU13" s="125" t="s">
        <v>513</v>
      </c>
      <c r="CV13" s="125" t="s">
        <v>488</v>
      </c>
      <c r="CW13" s="126">
        <v>44948.652083333334</v>
      </c>
      <c r="CX13" s="125" t="s">
        <v>504</v>
      </c>
      <c r="CY13" s="95" t="s">
        <v>0</v>
      </c>
    </row>
    <row r="14" spans="1:105" ht="15" customHeight="1">
      <c r="A14" s="1032"/>
      <c r="B14" s="362">
        <v>12</v>
      </c>
      <c r="C14" s="243">
        <v>756</v>
      </c>
      <c r="D14" s="125">
        <v>30087788</v>
      </c>
      <c r="E14" s="125" t="s">
        <v>495</v>
      </c>
      <c r="F14" s="125" t="s">
        <v>496</v>
      </c>
      <c r="G14" s="125" t="s">
        <v>497</v>
      </c>
      <c r="H14" s="125" t="s">
        <v>516</v>
      </c>
      <c r="I14" s="126">
        <v>44935.694444444445</v>
      </c>
      <c r="J14" s="125" t="s">
        <v>504</v>
      </c>
      <c r="K14" s="95" t="s">
        <v>8</v>
      </c>
      <c r="L14" s="1">
        <v>44930</v>
      </c>
      <c r="M14" s="2">
        <v>0.83124999999999993</v>
      </c>
      <c r="N14" s="5" t="s">
        <v>504</v>
      </c>
      <c r="O14" s="1">
        <v>44935</v>
      </c>
      <c r="P14" s="2">
        <v>0.69444444444444453</v>
      </c>
      <c r="Q14" s="1">
        <v>44934</v>
      </c>
      <c r="R14" s="2">
        <v>0.70277777777777783</v>
      </c>
      <c r="S14" s="5" t="s">
        <v>504</v>
      </c>
      <c r="T14" s="1">
        <v>44934</v>
      </c>
      <c r="U14" s="2">
        <v>0.70277777777777783</v>
      </c>
      <c r="V14" s="5" t="s">
        <v>504</v>
      </c>
      <c r="W14" s="6">
        <f t="shared" si="0"/>
        <v>-0.99166666666860692</v>
      </c>
      <c r="X14" s="7"/>
      <c r="Y14" s="8"/>
      <c r="Z14" s="5"/>
      <c r="AA14" s="9">
        <f t="shared" si="1"/>
        <v>-44934.702777777777</v>
      </c>
      <c r="AB14" s="7"/>
      <c r="AC14" s="8"/>
      <c r="AD14" s="5"/>
      <c r="AE14" s="9">
        <f t="shared" si="2"/>
        <v>0</v>
      </c>
      <c r="AF14" s="7"/>
      <c r="AG14" s="5"/>
      <c r="AH14" s="5"/>
      <c r="AI14" s="5"/>
      <c r="AJ14" s="9">
        <f t="shared" si="3"/>
        <v>-44934.702777777777</v>
      </c>
      <c r="AK14" s="7">
        <v>44936</v>
      </c>
      <c r="AL14" s="140">
        <v>0.8569444444444444</v>
      </c>
      <c r="AM14" s="5" t="s">
        <v>504</v>
      </c>
      <c r="AN14" s="9">
        <f t="shared" si="4"/>
        <v>2.1541666666671517</v>
      </c>
      <c r="AO14" s="10"/>
      <c r="AP14" s="11"/>
      <c r="AQ14" s="341">
        <f t="shared" si="5"/>
        <v>-44934.702777777777</v>
      </c>
      <c r="AR14" s="7"/>
      <c r="AS14" s="2"/>
      <c r="AT14" s="21"/>
      <c r="AU14" s="14">
        <f t="shared" si="6"/>
        <v>-44934.702777777777</v>
      </c>
      <c r="AV14" s="349">
        <v>11043</v>
      </c>
      <c r="AW14" s="349" t="s">
        <v>1003</v>
      </c>
      <c r="AX14" s="364" t="s">
        <v>9</v>
      </c>
      <c r="AY14" s="364" t="s">
        <v>48</v>
      </c>
      <c r="AZ14" s="364" t="s">
        <v>22</v>
      </c>
      <c r="BA14" s="364" t="s">
        <v>961</v>
      </c>
      <c r="BB14" s="16" t="s">
        <v>546</v>
      </c>
      <c r="BC14" s="370" t="s">
        <v>545</v>
      </c>
      <c r="BD14" s="19"/>
      <c r="BE14" s="333" t="s">
        <v>89</v>
      </c>
      <c r="BF14" s="18"/>
      <c r="BJ14" s="245"/>
      <c r="BK14" s="246"/>
      <c r="BL14" s="246"/>
      <c r="BM14" s="246"/>
      <c r="BN14" s="246"/>
      <c r="BO14" s="246"/>
      <c r="BP14" s="247"/>
      <c r="BQ14" s="246"/>
      <c r="BR14" s="20"/>
      <c r="BS14" s="20"/>
      <c r="BT14" s="20"/>
      <c r="CC14" s="20"/>
      <c r="CD14" s="20"/>
      <c r="CE14" s="20"/>
      <c r="CF14" s="342">
        <v>787</v>
      </c>
      <c r="CG14" s="127">
        <v>1462560</v>
      </c>
      <c r="CH14" s="127" t="s">
        <v>495</v>
      </c>
      <c r="CI14" s="127" t="s">
        <v>506</v>
      </c>
      <c r="CJ14" s="127" t="s">
        <v>507</v>
      </c>
      <c r="CK14" s="127" t="s">
        <v>508</v>
      </c>
      <c r="CL14" s="128">
        <v>44945.413888888892</v>
      </c>
      <c r="CM14" s="127" t="s">
        <v>498</v>
      </c>
      <c r="CN14" s="95" t="s">
        <v>8</v>
      </c>
      <c r="CO14" s="20"/>
      <c r="CP14" s="20"/>
      <c r="CQ14" s="243">
        <v>793</v>
      </c>
      <c r="CR14" s="125">
        <v>20040379</v>
      </c>
      <c r="CS14" s="125" t="s">
        <v>501</v>
      </c>
      <c r="CT14" s="125" t="s">
        <v>506</v>
      </c>
      <c r="CU14" s="125" t="s">
        <v>497</v>
      </c>
      <c r="CV14" s="125" t="s">
        <v>533</v>
      </c>
      <c r="CW14" s="126">
        <v>44949.614583333336</v>
      </c>
      <c r="CX14" s="125" t="s">
        <v>504</v>
      </c>
      <c r="CY14" s="95" t="s">
        <v>17</v>
      </c>
    </row>
    <row r="15" spans="1:105" ht="15" customHeight="1">
      <c r="A15" s="1032"/>
      <c r="B15" s="362">
        <v>13</v>
      </c>
      <c r="C15" s="343">
        <v>766</v>
      </c>
      <c r="D15" s="127">
        <v>415279</v>
      </c>
      <c r="E15" s="127" t="s">
        <v>495</v>
      </c>
      <c r="F15" s="127" t="s">
        <v>496</v>
      </c>
      <c r="G15" s="127" t="s">
        <v>497</v>
      </c>
      <c r="H15" s="127" t="s">
        <v>520</v>
      </c>
      <c r="I15" s="128">
        <v>44937.774305555555</v>
      </c>
      <c r="J15" s="127" t="s">
        <v>504</v>
      </c>
      <c r="K15" s="95" t="s">
        <v>17</v>
      </c>
      <c r="L15" s="1">
        <v>44934</v>
      </c>
      <c r="M15" s="2">
        <v>0.74861111111111101</v>
      </c>
      <c r="N15" s="5" t="s">
        <v>504</v>
      </c>
      <c r="O15" s="1">
        <v>44937</v>
      </c>
      <c r="P15" s="2">
        <v>0.77430555555555547</v>
      </c>
      <c r="Q15" s="1">
        <v>44937</v>
      </c>
      <c r="R15" s="2">
        <v>0.72777777777777775</v>
      </c>
      <c r="S15" s="5" t="s">
        <v>504</v>
      </c>
      <c r="T15" s="1">
        <v>44937</v>
      </c>
      <c r="U15" s="2">
        <v>0.77430555555555547</v>
      </c>
      <c r="V15" s="5" t="s">
        <v>504</v>
      </c>
      <c r="W15" s="6">
        <f t="shared" si="0"/>
        <v>0</v>
      </c>
      <c r="X15" s="7"/>
      <c r="Y15" s="8"/>
      <c r="Z15" s="5"/>
      <c r="AA15" s="9">
        <f t="shared" si="1"/>
        <v>-44937.774305555555</v>
      </c>
      <c r="AB15" s="7"/>
      <c r="AC15" s="8"/>
      <c r="AD15" s="5"/>
      <c r="AE15" s="9">
        <f t="shared" si="2"/>
        <v>0</v>
      </c>
      <c r="AF15" s="7"/>
      <c r="AG15" s="5"/>
      <c r="AH15" s="5"/>
      <c r="AI15" s="5"/>
      <c r="AJ15" s="9">
        <f t="shared" si="3"/>
        <v>-44937.774305555555</v>
      </c>
      <c r="AK15" s="7"/>
      <c r="AL15" s="5"/>
      <c r="AM15" s="5"/>
      <c r="AN15" s="9">
        <f t="shared" si="4"/>
        <v>-44937.774305555555</v>
      </c>
      <c r="AO15" s="7">
        <v>44937</v>
      </c>
      <c r="AP15" s="2">
        <v>0.87777777777777777</v>
      </c>
      <c r="AQ15" s="341">
        <f t="shared" si="5"/>
        <v>0.10347222222480923</v>
      </c>
      <c r="AR15" s="7">
        <v>44941</v>
      </c>
      <c r="AS15" s="2">
        <v>0.7402777777777777</v>
      </c>
      <c r="AT15" s="5" t="s">
        <v>504</v>
      </c>
      <c r="AU15" s="14">
        <f t="shared" si="6"/>
        <v>3.9659722222204437</v>
      </c>
      <c r="AV15" s="15">
        <v>4877</v>
      </c>
      <c r="AW15" s="15" t="s">
        <v>1021</v>
      </c>
      <c r="AX15" s="364" t="s">
        <v>9</v>
      </c>
      <c r="AY15" s="364" t="s">
        <v>41</v>
      </c>
      <c r="AZ15" s="364" t="s">
        <v>910</v>
      </c>
      <c r="BA15" s="366" t="s">
        <v>964</v>
      </c>
      <c r="BB15" s="16" t="s">
        <v>552</v>
      </c>
      <c r="BC15" s="372" t="s">
        <v>553</v>
      </c>
      <c r="BD15" s="19"/>
      <c r="BE15" s="333" t="s">
        <v>89</v>
      </c>
      <c r="BF15" s="18"/>
      <c r="BJ15" s="245"/>
      <c r="BK15" s="246"/>
      <c r="BL15" s="246"/>
      <c r="BM15" s="246"/>
      <c r="BN15" s="246"/>
      <c r="BO15" s="246"/>
      <c r="BP15" s="247"/>
      <c r="BQ15" s="246"/>
      <c r="BR15" s="20"/>
      <c r="BS15" s="20"/>
      <c r="BT15" s="20"/>
      <c r="CC15" s="20"/>
      <c r="CD15" s="20"/>
      <c r="CE15" s="20"/>
      <c r="CF15" s="343">
        <v>786</v>
      </c>
      <c r="CG15" s="127">
        <v>30241140</v>
      </c>
      <c r="CH15" s="127" t="s">
        <v>495</v>
      </c>
      <c r="CI15" s="127" t="s">
        <v>496</v>
      </c>
      <c r="CJ15" s="127" t="s">
        <v>507</v>
      </c>
      <c r="CK15" s="127" t="s">
        <v>487</v>
      </c>
      <c r="CL15" s="128">
        <v>44945.427777777775</v>
      </c>
      <c r="CM15" s="127" t="s">
        <v>498</v>
      </c>
      <c r="CN15" s="95" t="s">
        <v>17</v>
      </c>
      <c r="CO15" s="20"/>
      <c r="CP15" s="20"/>
      <c r="CQ15" s="343">
        <v>808</v>
      </c>
      <c r="CR15" s="125">
        <v>30245460</v>
      </c>
      <c r="CS15" s="125" t="s">
        <v>501</v>
      </c>
      <c r="CT15" s="125" t="s">
        <v>506</v>
      </c>
      <c r="CU15" s="125" t="s">
        <v>507</v>
      </c>
      <c r="CV15" s="125" t="s">
        <v>508</v>
      </c>
      <c r="CW15" s="126">
        <v>44950.518055555556</v>
      </c>
      <c r="CX15" s="125" t="s">
        <v>498</v>
      </c>
      <c r="CY15" s="95" t="s">
        <v>0</v>
      </c>
    </row>
    <row r="16" spans="1:105" ht="15" customHeight="1">
      <c r="A16" s="1032"/>
      <c r="B16" s="362">
        <v>14</v>
      </c>
      <c r="C16" s="343">
        <v>770</v>
      </c>
      <c r="D16" s="125">
        <v>30123335</v>
      </c>
      <c r="E16" s="125" t="s">
        <v>501</v>
      </c>
      <c r="F16" s="125" t="s">
        <v>502</v>
      </c>
      <c r="G16" s="125" t="s">
        <v>517</v>
      </c>
      <c r="H16" s="125" t="s">
        <v>521</v>
      </c>
      <c r="I16" s="126">
        <v>44938.625</v>
      </c>
      <c r="J16" s="125" t="s">
        <v>498</v>
      </c>
      <c r="K16" s="95" t="s">
        <v>0</v>
      </c>
      <c r="L16" s="1">
        <v>44937</v>
      </c>
      <c r="M16" s="2">
        <v>0.61597222222222225</v>
      </c>
      <c r="N16" s="5" t="s">
        <v>498</v>
      </c>
      <c r="O16" s="1">
        <v>44938</v>
      </c>
      <c r="P16" s="2">
        <v>0.625</v>
      </c>
      <c r="Q16" s="1">
        <v>44947</v>
      </c>
      <c r="R16" s="140">
        <v>0.77361111111111114</v>
      </c>
      <c r="S16" s="5" t="s">
        <v>498</v>
      </c>
      <c r="T16" s="1">
        <v>44938</v>
      </c>
      <c r="U16" s="2">
        <v>0.625</v>
      </c>
      <c r="V16" s="5" t="s">
        <v>498</v>
      </c>
      <c r="W16" s="6">
        <f t="shared" si="0"/>
        <v>0</v>
      </c>
      <c r="X16" s="7"/>
      <c r="Y16" s="8"/>
      <c r="Z16" s="5"/>
      <c r="AA16" s="9">
        <f t="shared" si="1"/>
        <v>-44938.625</v>
      </c>
      <c r="AB16" s="7"/>
      <c r="AC16" s="8"/>
      <c r="AD16" s="5"/>
      <c r="AE16" s="9">
        <f t="shared" si="2"/>
        <v>0</v>
      </c>
      <c r="AF16" s="7"/>
      <c r="AG16" s="5"/>
      <c r="AH16" s="5"/>
      <c r="AI16" s="5"/>
      <c r="AJ16" s="9">
        <f t="shared" si="3"/>
        <v>-44938.625</v>
      </c>
      <c r="AK16" s="7">
        <v>44947</v>
      </c>
      <c r="AL16" s="140">
        <v>0.77430555555555547</v>
      </c>
      <c r="AM16" s="5" t="s">
        <v>498</v>
      </c>
      <c r="AN16" s="9">
        <f t="shared" si="4"/>
        <v>9.1493055555547471</v>
      </c>
      <c r="AO16" s="10"/>
      <c r="AP16" s="11"/>
      <c r="AQ16" s="341">
        <f t="shared" si="5"/>
        <v>-44938.625</v>
      </c>
      <c r="AR16" s="7"/>
      <c r="AS16" s="2"/>
      <c r="AT16" s="21"/>
      <c r="AU16" s="14">
        <f t="shared" si="6"/>
        <v>-44938.625</v>
      </c>
      <c r="AV16" s="15"/>
      <c r="AW16" s="15"/>
      <c r="AX16" s="364" t="s">
        <v>9</v>
      </c>
      <c r="AY16" s="364" t="s">
        <v>48</v>
      </c>
      <c r="AZ16" s="364" t="s">
        <v>911</v>
      </c>
      <c r="BA16" s="364" t="s">
        <v>908</v>
      </c>
      <c r="BB16" s="16" t="s">
        <v>554</v>
      </c>
      <c r="BC16" s="370" t="s">
        <v>555</v>
      </c>
      <c r="BD16" s="19"/>
      <c r="BE16" s="333" t="s">
        <v>89</v>
      </c>
      <c r="BF16" s="18"/>
      <c r="BJ16" s="245"/>
      <c r="BK16" s="246"/>
      <c r="BL16" s="246"/>
      <c r="BM16" s="246"/>
      <c r="BN16" s="246"/>
      <c r="BO16" s="246"/>
      <c r="BP16" s="247"/>
      <c r="BQ16" s="246"/>
      <c r="BR16" s="20"/>
      <c r="BS16" s="20"/>
      <c r="BT16" s="20"/>
      <c r="CC16" s="20"/>
      <c r="CD16" s="20"/>
      <c r="CE16" s="20"/>
      <c r="CF16" s="342">
        <v>788</v>
      </c>
      <c r="CG16" s="125">
        <v>30118752</v>
      </c>
      <c r="CH16" s="125" t="s">
        <v>495</v>
      </c>
      <c r="CI16" s="125" t="s">
        <v>496</v>
      </c>
      <c r="CJ16" s="125" t="s">
        <v>507</v>
      </c>
      <c r="CK16" s="125" t="s">
        <v>483</v>
      </c>
      <c r="CL16" s="126">
        <v>44945.570833333331</v>
      </c>
      <c r="CM16" s="125" t="s">
        <v>498</v>
      </c>
      <c r="CN16" s="95" t="s">
        <v>17</v>
      </c>
      <c r="CO16" s="20"/>
      <c r="CP16" s="20"/>
      <c r="CQ16" s="343">
        <v>802</v>
      </c>
      <c r="CR16" s="127">
        <v>30234040</v>
      </c>
      <c r="CS16" s="127" t="s">
        <v>501</v>
      </c>
      <c r="CT16" s="127" t="s">
        <v>502</v>
      </c>
      <c r="CU16" s="127" t="s">
        <v>497</v>
      </c>
      <c r="CV16" s="127" t="s">
        <v>503</v>
      </c>
      <c r="CW16" s="128">
        <v>44950.658333333333</v>
      </c>
      <c r="CX16" s="127" t="s">
        <v>498</v>
      </c>
      <c r="CY16" s="95" t="s">
        <v>17</v>
      </c>
      <c r="CZ16"/>
      <c r="DA16"/>
    </row>
    <row r="17" spans="1:106" ht="15" customHeight="1">
      <c r="A17" s="1032"/>
      <c r="B17" s="22">
        <v>15</v>
      </c>
      <c r="C17" s="343">
        <v>778</v>
      </c>
      <c r="D17" s="127">
        <v>20305472</v>
      </c>
      <c r="E17" s="127" t="s">
        <v>505</v>
      </c>
      <c r="F17" s="127" t="s">
        <v>506</v>
      </c>
      <c r="G17" s="127" t="s">
        <v>497</v>
      </c>
      <c r="H17" s="127" t="s">
        <v>523</v>
      </c>
      <c r="I17" s="128">
        <v>44938.790972222225</v>
      </c>
      <c r="J17" s="127" t="s">
        <v>504</v>
      </c>
      <c r="K17" s="95" t="s">
        <v>17</v>
      </c>
      <c r="L17" s="1">
        <v>44938</v>
      </c>
      <c r="M17" s="2" t="s">
        <v>559</v>
      </c>
      <c r="N17" s="5" t="s">
        <v>504</v>
      </c>
      <c r="O17" s="1">
        <v>44938</v>
      </c>
      <c r="P17" s="2">
        <v>0.79097222222222219</v>
      </c>
      <c r="Q17" s="1"/>
      <c r="R17" s="2"/>
      <c r="S17" s="5"/>
      <c r="T17" s="1">
        <v>44941</v>
      </c>
      <c r="U17" s="2">
        <v>0.80138888888888893</v>
      </c>
      <c r="V17" s="5" t="s">
        <v>504</v>
      </c>
      <c r="W17" s="6">
        <f t="shared" si="0"/>
        <v>3.0104166666642413</v>
      </c>
      <c r="X17" s="1">
        <v>44941</v>
      </c>
      <c r="Y17" s="8">
        <v>0.82986111111111116</v>
      </c>
      <c r="Z17" s="5" t="s">
        <v>504</v>
      </c>
      <c r="AA17" s="9">
        <f t="shared" si="1"/>
        <v>2.8472222220443655E-2</v>
      </c>
      <c r="AB17" s="7"/>
      <c r="AC17" s="8"/>
      <c r="AD17" s="5"/>
      <c r="AE17" s="9">
        <f t="shared" si="2"/>
        <v>-44941.829861111109</v>
      </c>
      <c r="AF17" s="7"/>
      <c r="AG17" s="8"/>
      <c r="AH17" s="5"/>
      <c r="AI17" s="5"/>
      <c r="AJ17" s="9">
        <f t="shared" si="3"/>
        <v>-44941.801388888889</v>
      </c>
      <c r="AK17" s="7">
        <v>44948</v>
      </c>
      <c r="AL17" s="140">
        <v>0.55902777777777779</v>
      </c>
      <c r="AM17" s="5" t="s">
        <v>498</v>
      </c>
      <c r="AN17" s="9">
        <f t="shared" si="4"/>
        <v>6.757638888891961</v>
      </c>
      <c r="AO17" s="10"/>
      <c r="AP17" s="11"/>
      <c r="AQ17" s="341">
        <f t="shared" si="5"/>
        <v>-44941.801388888889</v>
      </c>
      <c r="AR17" s="7"/>
      <c r="AS17" s="2"/>
      <c r="AT17" s="21"/>
      <c r="AU17" s="14">
        <f t="shared" si="6"/>
        <v>-44941.801388888889</v>
      </c>
      <c r="AV17" s="15"/>
      <c r="AW17" s="16"/>
      <c r="AX17" s="364" t="s">
        <v>9</v>
      </c>
      <c r="AY17" s="364" t="s">
        <v>41</v>
      </c>
      <c r="AZ17" s="364" t="s">
        <v>114</v>
      </c>
      <c r="BA17" s="364" t="s">
        <v>966</v>
      </c>
      <c r="BB17" s="16" t="s">
        <v>561</v>
      </c>
      <c r="BC17" s="16" t="s">
        <v>560</v>
      </c>
      <c r="BD17" s="19"/>
      <c r="BE17" s="333" t="s">
        <v>89</v>
      </c>
      <c r="BF17" s="18"/>
      <c r="BJ17" s="25" t="s">
        <v>440</v>
      </c>
      <c r="BK17" s="26" t="s">
        <v>441</v>
      </c>
      <c r="BL17" s="27" t="s">
        <v>442</v>
      </c>
      <c r="BM17" s="28" t="s">
        <v>0</v>
      </c>
      <c r="BN17" s="29" t="s">
        <v>5</v>
      </c>
      <c r="BO17" s="30" t="s">
        <v>8</v>
      </c>
      <c r="BP17" s="31" t="s">
        <v>443</v>
      </c>
      <c r="BQ17" s="32" t="s">
        <v>444</v>
      </c>
      <c r="BR17" s="20"/>
      <c r="BS17" s="20"/>
      <c r="BT17" s="20"/>
      <c r="BU17" s="25" t="s">
        <v>440</v>
      </c>
      <c r="BV17" s="26" t="s">
        <v>441</v>
      </c>
      <c r="BW17" s="27" t="s">
        <v>442</v>
      </c>
      <c r="BX17" s="28" t="s">
        <v>0</v>
      </c>
      <c r="BY17" s="29" t="s">
        <v>5</v>
      </c>
      <c r="BZ17" s="30" t="s">
        <v>8</v>
      </c>
      <c r="CA17" s="31" t="s">
        <v>443</v>
      </c>
      <c r="CB17" s="32" t="s">
        <v>444</v>
      </c>
      <c r="CC17" s="20"/>
      <c r="CD17" s="20"/>
      <c r="CE17" s="20"/>
      <c r="CF17" s="243">
        <v>785</v>
      </c>
      <c r="CG17" s="127">
        <v>30068250</v>
      </c>
      <c r="CH17" s="127" t="s">
        <v>495</v>
      </c>
      <c r="CI17" s="127" t="s">
        <v>496</v>
      </c>
      <c r="CJ17" s="127" t="s">
        <v>497</v>
      </c>
      <c r="CK17" s="127" t="s">
        <v>531</v>
      </c>
      <c r="CL17" s="128">
        <v>44945.822916666664</v>
      </c>
      <c r="CM17" s="127" t="s">
        <v>504</v>
      </c>
      <c r="CN17" s="95" t="s">
        <v>5</v>
      </c>
      <c r="CO17" s="20"/>
      <c r="CP17" s="20"/>
      <c r="CQ17" s="343">
        <v>820</v>
      </c>
      <c r="CR17" s="127">
        <v>30234832</v>
      </c>
      <c r="CS17" s="127" t="s">
        <v>501</v>
      </c>
      <c r="CT17" s="127" t="s">
        <v>496</v>
      </c>
      <c r="CU17" s="127" t="s">
        <v>497</v>
      </c>
      <c r="CV17" s="127" t="s">
        <v>534</v>
      </c>
      <c r="CW17" s="128">
        <v>44955.394444444442</v>
      </c>
      <c r="CX17" s="127" t="s">
        <v>504</v>
      </c>
      <c r="CY17" s="95" t="s">
        <v>17</v>
      </c>
    </row>
    <row r="18" spans="1:106" ht="15" customHeight="1">
      <c r="A18" s="1032"/>
      <c r="B18" s="362">
        <v>16</v>
      </c>
      <c r="C18" s="343">
        <v>772</v>
      </c>
      <c r="D18" s="125">
        <v>30240674</v>
      </c>
      <c r="E18" s="125" t="s">
        <v>495</v>
      </c>
      <c r="F18" s="125" t="s">
        <v>496</v>
      </c>
      <c r="G18" s="125" t="s">
        <v>507</v>
      </c>
      <c r="H18" s="125" t="s">
        <v>522</v>
      </c>
      <c r="I18" s="126">
        <v>44938.882638888892</v>
      </c>
      <c r="J18" s="125" t="s">
        <v>504</v>
      </c>
      <c r="K18" s="95" t="s">
        <v>5</v>
      </c>
      <c r="L18" s="1">
        <v>44938</v>
      </c>
      <c r="M18" s="2">
        <v>0.86388888888888893</v>
      </c>
      <c r="N18" s="5" t="s">
        <v>556</v>
      </c>
      <c r="O18" s="1">
        <v>44938</v>
      </c>
      <c r="P18" s="2">
        <v>0.88263888888888886</v>
      </c>
      <c r="Q18" s="1">
        <v>44941</v>
      </c>
      <c r="R18" s="2">
        <v>0.73472222222222217</v>
      </c>
      <c r="S18" s="5" t="s">
        <v>504</v>
      </c>
      <c r="T18" s="1">
        <v>44938</v>
      </c>
      <c r="U18" s="2">
        <v>0.88263888888888886</v>
      </c>
      <c r="V18" s="5" t="s">
        <v>504</v>
      </c>
      <c r="W18" s="6">
        <f t="shared" si="0"/>
        <v>0</v>
      </c>
      <c r="X18" s="7"/>
      <c r="Y18" s="8"/>
      <c r="Z18" s="5"/>
      <c r="AA18" s="9">
        <f t="shared" si="1"/>
        <v>-44938.882638888892</v>
      </c>
      <c r="AB18" s="7"/>
      <c r="AC18" s="8"/>
      <c r="AD18" s="5"/>
      <c r="AE18" s="9">
        <f t="shared" si="2"/>
        <v>0</v>
      </c>
      <c r="AF18" s="7"/>
      <c r="AG18" s="8"/>
      <c r="AH18" s="5"/>
      <c r="AI18" s="5"/>
      <c r="AJ18" s="9">
        <f t="shared" si="3"/>
        <v>-44938.882638888892</v>
      </c>
      <c r="AK18" s="7">
        <v>44943</v>
      </c>
      <c r="AL18" s="58">
        <v>4.9999999999999996E-2</v>
      </c>
      <c r="AM18" s="5" t="s">
        <v>504</v>
      </c>
      <c r="AN18" s="9">
        <f t="shared" si="4"/>
        <v>4.1673611111109494</v>
      </c>
      <c r="AO18" s="10"/>
      <c r="AP18" s="11"/>
      <c r="AQ18" s="341">
        <f t="shared" si="5"/>
        <v>-44938.882638888892</v>
      </c>
      <c r="AR18" s="7"/>
      <c r="AS18" s="2"/>
      <c r="AT18" s="21"/>
      <c r="AU18" s="14">
        <f t="shared" si="6"/>
        <v>-44938.882638888892</v>
      </c>
      <c r="AV18" s="15"/>
      <c r="AW18" s="15"/>
      <c r="AX18" s="364" t="s">
        <v>18</v>
      </c>
      <c r="AY18" s="364" t="s">
        <v>41</v>
      </c>
      <c r="AZ18" s="364" t="s">
        <v>899</v>
      </c>
      <c r="BA18" s="364" t="s">
        <v>965</v>
      </c>
      <c r="BB18" s="16" t="s">
        <v>557</v>
      </c>
      <c r="BC18" s="16" t="s">
        <v>558</v>
      </c>
      <c r="BD18" s="19"/>
      <c r="BE18" s="333" t="s">
        <v>89</v>
      </c>
      <c r="BF18" s="18"/>
      <c r="BJ18" s="33" t="s">
        <v>498</v>
      </c>
      <c r="BK18" s="34">
        <v>3</v>
      </c>
      <c r="BL18" s="90">
        <f>BK18/BK20</f>
        <v>0.375</v>
      </c>
      <c r="BM18" s="36">
        <v>3</v>
      </c>
      <c r="BN18" s="36"/>
      <c r="BO18" s="36"/>
      <c r="BP18" s="36"/>
      <c r="BQ18" s="37">
        <f t="shared" ref="BQ18:BQ19" si="7">BK18</f>
        <v>3</v>
      </c>
      <c r="BR18" s="20"/>
      <c r="BS18" s="20"/>
      <c r="BT18" s="20"/>
      <c r="BU18" s="33" t="s">
        <v>528</v>
      </c>
      <c r="BV18" s="34">
        <v>1</v>
      </c>
      <c r="BW18" s="35">
        <f>BV18/BV20</f>
        <v>0.5</v>
      </c>
      <c r="BX18" s="36">
        <v>1</v>
      </c>
      <c r="BY18" s="36"/>
      <c r="BZ18" s="36"/>
      <c r="CA18" s="36"/>
      <c r="CB18" s="37">
        <f>BV18</f>
        <v>1</v>
      </c>
      <c r="CC18" s="20"/>
      <c r="CD18" s="20"/>
      <c r="CE18" s="20"/>
      <c r="CF18" s="243">
        <v>794</v>
      </c>
      <c r="CG18" s="125">
        <v>1234</v>
      </c>
      <c r="CH18" s="125" t="s">
        <v>495</v>
      </c>
      <c r="CI18" s="125" t="s">
        <v>496</v>
      </c>
      <c r="CJ18" s="125" t="s">
        <v>497</v>
      </c>
      <c r="CK18" s="125" t="s">
        <v>532</v>
      </c>
      <c r="CL18" s="126">
        <v>44947.754861111112</v>
      </c>
      <c r="CM18" s="125" t="s">
        <v>498</v>
      </c>
      <c r="CN18" s="95" t="s">
        <v>0</v>
      </c>
      <c r="CO18" s="20"/>
      <c r="CP18" s="20"/>
      <c r="CQ18" s="343">
        <v>832</v>
      </c>
      <c r="CR18" s="130">
        <v>1387136</v>
      </c>
      <c r="CS18" s="130" t="s">
        <v>501</v>
      </c>
      <c r="CT18" s="130" t="s">
        <v>496</v>
      </c>
      <c r="CU18" s="130" t="s">
        <v>497</v>
      </c>
      <c r="CV18" s="130" t="s">
        <v>515</v>
      </c>
      <c r="CW18" s="131">
        <v>44956.870833333334</v>
      </c>
      <c r="CX18" s="130" t="s">
        <v>504</v>
      </c>
      <c r="CY18" s="95" t="s">
        <v>17</v>
      </c>
      <c r="CZ18"/>
      <c r="DA18"/>
      <c r="DB18"/>
    </row>
    <row r="19" spans="1:106" ht="15" customHeight="1">
      <c r="A19" s="1032"/>
      <c r="B19" s="22">
        <v>17</v>
      </c>
      <c r="C19" s="343">
        <v>780</v>
      </c>
      <c r="D19" s="125">
        <v>1227843</v>
      </c>
      <c r="E19" s="125" t="s">
        <v>501</v>
      </c>
      <c r="F19" s="125" t="s">
        <v>496</v>
      </c>
      <c r="G19" s="125" t="s">
        <v>507</v>
      </c>
      <c r="H19" s="125" t="s">
        <v>482</v>
      </c>
      <c r="I19" s="126">
        <v>44942.76666666667</v>
      </c>
      <c r="J19" s="125" t="s">
        <v>504</v>
      </c>
      <c r="K19" s="95" t="s">
        <v>0</v>
      </c>
      <c r="L19" s="1">
        <v>44942</v>
      </c>
      <c r="M19" s="2">
        <v>0.76111111111111107</v>
      </c>
      <c r="N19" s="5" t="s">
        <v>504</v>
      </c>
      <c r="O19" s="1">
        <v>44942</v>
      </c>
      <c r="P19" s="2">
        <v>0.76666666666666661</v>
      </c>
      <c r="Q19" s="1">
        <v>44942</v>
      </c>
      <c r="R19" s="2">
        <v>0.78333333333333333</v>
      </c>
      <c r="S19" s="5" t="s">
        <v>504</v>
      </c>
      <c r="T19" s="1">
        <v>44942</v>
      </c>
      <c r="U19" s="2">
        <v>0.78333333333333333</v>
      </c>
      <c r="V19" s="5" t="s">
        <v>504</v>
      </c>
      <c r="W19" s="6">
        <f t="shared" si="0"/>
        <v>1.6666666662786156E-2</v>
      </c>
      <c r="X19" s="7"/>
      <c r="Y19" s="8"/>
      <c r="Z19" s="5"/>
      <c r="AA19" s="9">
        <f t="shared" si="1"/>
        <v>-44942.783333333333</v>
      </c>
      <c r="AB19" s="7"/>
      <c r="AC19" s="8"/>
      <c r="AD19" s="5"/>
      <c r="AE19" s="9">
        <f t="shared" si="2"/>
        <v>0</v>
      </c>
      <c r="AF19" s="7"/>
      <c r="AG19" s="5"/>
      <c r="AH19" s="5"/>
      <c r="AI19" s="5"/>
      <c r="AJ19" s="9">
        <f t="shared" si="3"/>
        <v>-44942.783333333333</v>
      </c>
      <c r="AK19" s="7">
        <v>44973</v>
      </c>
      <c r="AL19" s="140">
        <v>0.82013888888888886</v>
      </c>
      <c r="AM19" s="5" t="s">
        <v>504</v>
      </c>
      <c r="AN19" s="9">
        <f t="shared" si="4"/>
        <v>31.036805555559113</v>
      </c>
      <c r="AO19" s="10"/>
      <c r="AP19" s="11"/>
      <c r="AQ19" s="341">
        <f t="shared" si="5"/>
        <v>-44942.783333333333</v>
      </c>
      <c r="AR19" s="10"/>
      <c r="AS19" s="11"/>
      <c r="AT19" s="13"/>
      <c r="AU19" s="14">
        <f t="shared" si="6"/>
        <v>-44942.783333333333</v>
      </c>
      <c r="AV19" s="15"/>
      <c r="AW19" s="15"/>
      <c r="AX19" s="364" t="s">
        <v>18</v>
      </c>
      <c r="AY19" s="364" t="s">
        <v>41</v>
      </c>
      <c r="AZ19" s="364" t="s">
        <v>899</v>
      </c>
      <c r="BA19" s="364" t="s">
        <v>965</v>
      </c>
      <c r="BB19" s="16" t="s">
        <v>582</v>
      </c>
      <c r="BC19" s="16" t="s">
        <v>583</v>
      </c>
      <c r="BD19" s="19"/>
      <c r="BE19" s="333" t="s">
        <v>89</v>
      </c>
      <c r="BF19" s="18"/>
      <c r="BJ19" s="33" t="s">
        <v>504</v>
      </c>
      <c r="BK19" s="34">
        <v>5</v>
      </c>
      <c r="BL19" s="90">
        <f>BK19/BK20</f>
        <v>0.625</v>
      </c>
      <c r="BM19" s="36">
        <v>3</v>
      </c>
      <c r="BN19" s="36"/>
      <c r="BO19" s="36">
        <v>1</v>
      </c>
      <c r="BP19" s="36">
        <v>1</v>
      </c>
      <c r="BQ19" s="37">
        <f t="shared" si="7"/>
        <v>5</v>
      </c>
      <c r="BR19" s="20"/>
      <c r="BS19" s="20"/>
      <c r="BT19" s="20"/>
      <c r="BU19" s="33" t="s">
        <v>504</v>
      </c>
      <c r="BV19" s="34">
        <v>5</v>
      </c>
      <c r="BW19" s="35">
        <f>BV19/BV21</f>
        <v>0.625</v>
      </c>
      <c r="BX19" s="36">
        <v>1</v>
      </c>
      <c r="BY19" s="36">
        <v>2</v>
      </c>
      <c r="BZ19" s="36">
        <v>1</v>
      </c>
      <c r="CA19" s="36">
        <v>1</v>
      </c>
      <c r="CB19" s="37">
        <f>BV19</f>
        <v>5</v>
      </c>
      <c r="CC19" s="20"/>
      <c r="CD19" s="20"/>
      <c r="CE19" s="20"/>
      <c r="CF19" s="343">
        <v>815</v>
      </c>
      <c r="CG19" s="127">
        <v>30234465</v>
      </c>
      <c r="CH19" s="127" t="s">
        <v>495</v>
      </c>
      <c r="CI19" s="127" t="s">
        <v>496</v>
      </c>
      <c r="CJ19" s="127" t="s">
        <v>507</v>
      </c>
      <c r="CK19" s="127" t="s">
        <v>481</v>
      </c>
      <c r="CL19" s="128">
        <v>44952.772222222222</v>
      </c>
      <c r="CM19" s="127" t="s">
        <v>504</v>
      </c>
      <c r="CN19" s="95" t="s">
        <v>17</v>
      </c>
      <c r="CO19" s="20"/>
      <c r="CP19" s="20"/>
      <c r="CQ19" s="20"/>
      <c r="CR19" s="20"/>
      <c r="CS19" s="20"/>
      <c r="CT19" s="20"/>
      <c r="CU19" s="20"/>
      <c r="CV19" s="20"/>
      <c r="CW19" s="20"/>
      <c r="CX19" s="20"/>
      <c r="CY19" s="20"/>
      <c r="CZ19"/>
      <c r="DA19"/>
      <c r="DB19"/>
    </row>
    <row r="20" spans="1:106" ht="15" customHeight="1">
      <c r="A20" s="1032"/>
      <c r="B20" s="362">
        <v>18</v>
      </c>
      <c r="C20" s="243">
        <v>775</v>
      </c>
      <c r="D20" s="125">
        <v>30163534</v>
      </c>
      <c r="E20" s="125" t="s">
        <v>501</v>
      </c>
      <c r="F20" s="125" t="s">
        <v>496</v>
      </c>
      <c r="G20" s="125" t="s">
        <v>507</v>
      </c>
      <c r="H20" s="125" t="s">
        <v>482</v>
      </c>
      <c r="I20" s="126">
        <v>44942.821527777778</v>
      </c>
      <c r="J20" s="125" t="s">
        <v>504</v>
      </c>
      <c r="K20" s="95" t="s">
        <v>0</v>
      </c>
      <c r="L20" s="1">
        <v>44940</v>
      </c>
      <c r="M20" s="2">
        <v>0.75694444444444453</v>
      </c>
      <c r="N20" s="5" t="s">
        <v>540</v>
      </c>
      <c r="O20" s="1">
        <v>44942</v>
      </c>
      <c r="P20" s="2">
        <v>0.82152777777777775</v>
      </c>
      <c r="Q20" s="1">
        <v>44942</v>
      </c>
      <c r="R20" s="2">
        <v>0.78888888888888886</v>
      </c>
      <c r="S20" s="5" t="s">
        <v>540</v>
      </c>
      <c r="T20" s="1">
        <v>44942</v>
      </c>
      <c r="U20" s="2">
        <v>0.3215277777777778</v>
      </c>
      <c r="V20" s="5" t="s">
        <v>504</v>
      </c>
      <c r="W20" s="6">
        <f t="shared" si="0"/>
        <v>-0.5</v>
      </c>
      <c r="X20" s="7"/>
      <c r="Y20" s="8"/>
      <c r="Z20" s="5"/>
      <c r="AA20" s="9">
        <f t="shared" si="1"/>
        <v>-44942.321527777778</v>
      </c>
      <c r="AB20" s="7"/>
      <c r="AC20" s="8"/>
      <c r="AD20" s="5"/>
      <c r="AE20" s="9">
        <f t="shared" si="2"/>
        <v>0</v>
      </c>
      <c r="AF20" s="7"/>
      <c r="AG20" s="8"/>
      <c r="AH20" s="5"/>
      <c r="AI20" s="5"/>
      <c r="AJ20" s="9">
        <f t="shared" si="3"/>
        <v>-44942.321527777778</v>
      </c>
      <c r="AK20" s="7">
        <v>44942</v>
      </c>
      <c r="AL20" s="140">
        <v>0.8208333333333333</v>
      </c>
      <c r="AM20" s="5" t="s">
        <v>504</v>
      </c>
      <c r="AN20" s="9">
        <f t="shared" si="4"/>
        <v>0.49930555555329192</v>
      </c>
      <c r="AO20" s="10"/>
      <c r="AP20" s="11"/>
      <c r="AQ20" s="341">
        <f t="shared" si="5"/>
        <v>-44942.321527777778</v>
      </c>
      <c r="AR20" s="7"/>
      <c r="AS20" s="2"/>
      <c r="AT20" s="21"/>
      <c r="AU20" s="14">
        <f t="shared" si="6"/>
        <v>-44942.321527777778</v>
      </c>
      <c r="AV20" s="15"/>
      <c r="AW20" s="15"/>
      <c r="AX20" s="364" t="s">
        <v>9</v>
      </c>
      <c r="AY20" s="364" t="s">
        <v>41</v>
      </c>
      <c r="AZ20" s="364" t="s">
        <v>76</v>
      </c>
      <c r="BA20" s="364" t="s">
        <v>967</v>
      </c>
      <c r="BB20" s="16" t="s">
        <v>562</v>
      </c>
      <c r="BC20" s="370" t="s">
        <v>563</v>
      </c>
      <c r="BD20" s="19"/>
      <c r="BE20" s="333" t="s">
        <v>89</v>
      </c>
      <c r="BF20" s="18"/>
      <c r="BJ20" s="38" t="s">
        <v>444</v>
      </c>
      <c r="BK20" s="39">
        <f>SUBTOTAL(9,BK18:BK19)</f>
        <v>8</v>
      </c>
      <c r="BL20" s="40">
        <f>SUBTOTAL(9,BL18:BL19)</f>
        <v>1</v>
      </c>
      <c r="BM20" s="89">
        <f>SUM(BM18:BM19)</f>
        <v>6</v>
      </c>
      <c r="BN20" s="89">
        <f>SUM(BN18:BN19)</f>
        <v>0</v>
      </c>
      <c r="BO20" s="89">
        <f>SUM(BO18:BO19)</f>
        <v>1</v>
      </c>
      <c r="BP20" s="89">
        <f>SUM(BP18:BP19)</f>
        <v>1</v>
      </c>
      <c r="BQ20" s="39">
        <f>SUBTOTAL(9,BQ18:BQ19)</f>
        <v>8</v>
      </c>
      <c r="BR20" s="20"/>
      <c r="BS20" s="20"/>
      <c r="BT20" s="20"/>
      <c r="BU20" s="33" t="s">
        <v>498</v>
      </c>
      <c r="BV20" s="34">
        <v>2</v>
      </c>
      <c r="BW20" s="35">
        <f>BV20/BV21</f>
        <v>0.25</v>
      </c>
      <c r="BX20" s="36">
        <v>1</v>
      </c>
      <c r="BY20" s="36"/>
      <c r="BZ20" s="36">
        <v>1</v>
      </c>
      <c r="CA20" s="36"/>
      <c r="CB20" s="37">
        <f>BV20</f>
        <v>2</v>
      </c>
      <c r="CC20" s="20"/>
      <c r="CD20" s="20"/>
      <c r="CE20" s="20"/>
      <c r="CF20" s="343">
        <v>788</v>
      </c>
      <c r="CG20" s="125">
        <v>30118752</v>
      </c>
      <c r="CH20" s="125" t="s">
        <v>495</v>
      </c>
      <c r="CI20" s="125" t="s">
        <v>496</v>
      </c>
      <c r="CJ20" s="125" t="s">
        <v>507</v>
      </c>
      <c r="CK20" s="125" t="s">
        <v>483</v>
      </c>
      <c r="CL20" s="126">
        <v>44954.476388888892</v>
      </c>
      <c r="CM20" s="125" t="s">
        <v>498</v>
      </c>
      <c r="CN20" s="95" t="s">
        <v>17</v>
      </c>
      <c r="CO20" s="20"/>
      <c r="CP20" s="20"/>
      <c r="CQ20" s="20"/>
      <c r="CR20" s="20"/>
      <c r="CS20" s="20"/>
      <c r="CT20" s="20"/>
      <c r="CU20" s="20"/>
      <c r="CV20" s="20"/>
      <c r="CW20" s="20"/>
      <c r="CX20" s="20"/>
      <c r="CY20" s="20"/>
      <c r="CZ20"/>
      <c r="DA20"/>
      <c r="DB20"/>
    </row>
    <row r="21" spans="1:106" ht="15" customHeight="1">
      <c r="A21" s="1032">
        <v>2</v>
      </c>
      <c r="B21" s="362">
        <v>19</v>
      </c>
      <c r="C21" s="243">
        <v>783</v>
      </c>
      <c r="D21" s="125" t="s">
        <v>526</v>
      </c>
      <c r="E21" s="125" t="s">
        <v>501</v>
      </c>
      <c r="F21" s="125" t="s">
        <v>496</v>
      </c>
      <c r="G21" s="125" t="s">
        <v>497</v>
      </c>
      <c r="H21" s="125" t="s">
        <v>525</v>
      </c>
      <c r="I21" s="126">
        <v>44943.551388888889</v>
      </c>
      <c r="J21" s="125" t="s">
        <v>504</v>
      </c>
      <c r="K21" s="95" t="s">
        <v>0</v>
      </c>
      <c r="L21" s="1">
        <v>44943</v>
      </c>
      <c r="M21" s="2">
        <v>0.52430555555555558</v>
      </c>
      <c r="N21" s="5" t="s">
        <v>504</v>
      </c>
      <c r="O21" s="1">
        <v>44943</v>
      </c>
      <c r="P21" s="2">
        <v>0.55138888888888882</v>
      </c>
      <c r="Q21" s="1">
        <v>44944</v>
      </c>
      <c r="R21" s="2">
        <v>0.30763888888888891</v>
      </c>
      <c r="S21" s="5" t="s">
        <v>504</v>
      </c>
      <c r="T21" s="1">
        <v>44944</v>
      </c>
      <c r="U21" s="2">
        <v>0.30763888888888891</v>
      </c>
      <c r="V21" s="5" t="s">
        <v>504</v>
      </c>
      <c r="W21" s="6">
        <f t="shared" si="0"/>
        <v>0.75624999999854481</v>
      </c>
      <c r="X21" s="7"/>
      <c r="Y21" s="8"/>
      <c r="Z21" s="5"/>
      <c r="AA21" s="9">
        <f t="shared" si="1"/>
        <v>-44944.307638888888</v>
      </c>
      <c r="AB21" s="7"/>
      <c r="AC21" s="8"/>
      <c r="AD21" s="5"/>
      <c r="AE21" s="9">
        <f t="shared" si="2"/>
        <v>0</v>
      </c>
      <c r="AF21" s="7"/>
      <c r="AG21" s="5"/>
      <c r="AH21" s="5"/>
      <c r="AI21" s="5"/>
      <c r="AJ21" s="9">
        <f t="shared" si="3"/>
        <v>-44944.307638888888</v>
      </c>
      <c r="AK21" s="7">
        <v>44944</v>
      </c>
      <c r="AL21" s="140">
        <v>0.81111111111111101</v>
      </c>
      <c r="AM21" s="5" t="s">
        <v>504</v>
      </c>
      <c r="AN21" s="9">
        <f t="shared" si="4"/>
        <v>0.50347222222626442</v>
      </c>
      <c r="AO21" s="10"/>
      <c r="AP21" s="11"/>
      <c r="AQ21" s="341">
        <f t="shared" si="5"/>
        <v>-44944.307638888888</v>
      </c>
      <c r="AR21" s="10"/>
      <c r="AS21" s="11"/>
      <c r="AT21" s="13"/>
      <c r="AU21" s="14">
        <f t="shared" si="6"/>
        <v>-44944.307638888888</v>
      </c>
      <c r="AV21" s="15"/>
      <c r="AW21" s="15" t="s">
        <v>1022</v>
      </c>
      <c r="AX21" s="364" t="s">
        <v>18</v>
      </c>
      <c r="AY21" s="364" t="s">
        <v>41</v>
      </c>
      <c r="AZ21" s="364" t="s">
        <v>22</v>
      </c>
      <c r="BA21" s="364" t="s">
        <v>324</v>
      </c>
      <c r="BB21" s="16" t="s">
        <v>578</v>
      </c>
      <c r="BC21" s="16" t="s">
        <v>579</v>
      </c>
      <c r="BD21" s="19"/>
      <c r="BE21" s="18" t="s">
        <v>84</v>
      </c>
      <c r="BF21" s="18"/>
      <c r="BR21" s="20"/>
      <c r="BS21" s="20"/>
      <c r="BT21" s="20"/>
      <c r="BU21" s="38" t="s">
        <v>444</v>
      </c>
      <c r="BV21" s="39">
        <f>SUBTOTAL(9,BV18:BV20)</f>
        <v>8</v>
      </c>
      <c r="BW21" s="40">
        <f>SUBTOTAL(9,BW18:BW20)</f>
        <v>1.375</v>
      </c>
      <c r="BX21" s="89">
        <f>SUM(BX18:BX20)</f>
        <v>3</v>
      </c>
      <c r="BY21" s="89">
        <f t="shared" ref="BY21:CA21" si="8">SUM(BY18:BY20)</f>
        <v>2</v>
      </c>
      <c r="BZ21" s="89">
        <f t="shared" si="8"/>
        <v>2</v>
      </c>
      <c r="CA21" s="89">
        <f t="shared" si="8"/>
        <v>1</v>
      </c>
      <c r="CB21" s="39">
        <f>SUBTOTAL(9,CB18:CB20)</f>
        <v>8</v>
      </c>
      <c r="CC21" s="20"/>
      <c r="CD21" s="20"/>
      <c r="CE21" s="20"/>
      <c r="CF21" s="343">
        <v>809</v>
      </c>
      <c r="CG21" s="130">
        <v>1316237</v>
      </c>
      <c r="CH21" s="130" t="s">
        <v>495</v>
      </c>
      <c r="CI21" s="130" t="s">
        <v>502</v>
      </c>
      <c r="CJ21" s="130" t="s">
        <v>497</v>
      </c>
      <c r="CK21" s="130" t="s">
        <v>503</v>
      </c>
      <c r="CL21" s="131">
        <v>44956.774305555555</v>
      </c>
      <c r="CM21" s="130" t="s">
        <v>504</v>
      </c>
      <c r="CN21" s="95" t="s">
        <v>17</v>
      </c>
      <c r="CO21" s="20"/>
      <c r="CP21" s="20"/>
      <c r="CQ21" s="20"/>
      <c r="CR21" s="20"/>
      <c r="CS21" s="20"/>
      <c r="CT21" s="20"/>
      <c r="CU21" s="20"/>
      <c r="CV21" s="20"/>
      <c r="CW21" s="20"/>
      <c r="CX21" s="20"/>
      <c r="CY21" s="20"/>
      <c r="CZ21"/>
      <c r="DA21"/>
      <c r="DB21"/>
    </row>
    <row r="22" spans="1:106" ht="15" customHeight="1">
      <c r="A22" s="1032"/>
      <c r="B22" s="362">
        <v>20</v>
      </c>
      <c r="C22" s="343">
        <v>813</v>
      </c>
      <c r="D22" s="127">
        <v>30127955</v>
      </c>
      <c r="E22" s="127" t="s">
        <v>529</v>
      </c>
      <c r="F22" s="127" t="s">
        <v>506</v>
      </c>
      <c r="G22" s="127" t="s">
        <v>497</v>
      </c>
      <c r="H22" s="127" t="s">
        <v>530</v>
      </c>
      <c r="I22" s="128">
        <v>44943.759027777778</v>
      </c>
      <c r="J22" s="127" t="s">
        <v>504</v>
      </c>
      <c r="K22" s="95" t="s">
        <v>17</v>
      </c>
      <c r="L22" s="1">
        <v>44943</v>
      </c>
      <c r="M22" s="2">
        <v>0.75902777777777775</v>
      </c>
      <c r="N22" s="5" t="s">
        <v>504</v>
      </c>
      <c r="O22" s="1">
        <v>44943</v>
      </c>
      <c r="P22" s="2">
        <v>0.75902777777777775</v>
      </c>
      <c r="Q22" s="1"/>
      <c r="R22" s="2"/>
      <c r="S22" s="5"/>
      <c r="T22" s="1">
        <v>44943</v>
      </c>
      <c r="U22" s="2">
        <v>0.75902777777777775</v>
      </c>
      <c r="V22" s="5" t="s">
        <v>504</v>
      </c>
      <c r="W22" s="6">
        <f t="shared" si="0"/>
        <v>0</v>
      </c>
      <c r="X22" s="7"/>
      <c r="Y22" s="8"/>
      <c r="Z22" s="5"/>
      <c r="AA22" s="9">
        <f t="shared" si="1"/>
        <v>-44943.759027777778</v>
      </c>
      <c r="AB22" s="7"/>
      <c r="AC22" s="8"/>
      <c r="AD22" s="5"/>
      <c r="AE22" s="9">
        <f t="shared" si="2"/>
        <v>0</v>
      </c>
      <c r="AF22" s="7"/>
      <c r="AG22" s="5"/>
      <c r="AH22" s="5"/>
      <c r="AI22" s="5"/>
      <c r="AJ22" s="9">
        <f t="shared" si="3"/>
        <v>-44943.759027777778</v>
      </c>
      <c r="AK22" s="7"/>
      <c r="AL22" s="5"/>
      <c r="AM22" s="5"/>
      <c r="AN22" s="9">
        <f t="shared" si="4"/>
        <v>-44943.759027777778</v>
      </c>
      <c r="AO22" s="7">
        <v>44951</v>
      </c>
      <c r="AP22" s="2">
        <v>0.78611111111111109</v>
      </c>
      <c r="AQ22" s="341">
        <f t="shared" si="5"/>
        <v>8.0270833333343035</v>
      </c>
      <c r="AR22" s="7">
        <v>44951</v>
      </c>
      <c r="AS22" s="2">
        <v>0.78611111111111109</v>
      </c>
      <c r="AT22" s="5" t="s">
        <v>504</v>
      </c>
      <c r="AU22" s="14">
        <f t="shared" si="6"/>
        <v>8.0270833333343035</v>
      </c>
      <c r="AV22" s="15"/>
      <c r="AX22" s="364" t="s">
        <v>9</v>
      </c>
      <c r="AY22" s="364" t="s">
        <v>41</v>
      </c>
      <c r="AZ22" s="364" t="s">
        <v>31</v>
      </c>
      <c r="BA22" s="364" t="s">
        <v>57</v>
      </c>
      <c r="BB22" s="16" t="s">
        <v>586</v>
      </c>
      <c r="BC22" s="16" t="s">
        <v>587</v>
      </c>
      <c r="BD22" s="19"/>
      <c r="BE22" s="333" t="s">
        <v>89</v>
      </c>
      <c r="BF22" s="18"/>
      <c r="BJ22" s="42" t="s">
        <v>445</v>
      </c>
      <c r="BK22" s="32">
        <f>BK20</f>
        <v>8</v>
      </c>
      <c r="BL22" s="43">
        <f>BK22/56</f>
        <v>0.14285714285714285</v>
      </c>
      <c r="BM22" s="44"/>
      <c r="BN22" s="45"/>
      <c r="BO22" s="45"/>
      <c r="BP22" s="45"/>
      <c r="BQ22" s="45"/>
      <c r="BR22" s="20"/>
      <c r="BS22" s="20"/>
      <c r="BT22" s="20"/>
      <c r="CC22" s="20"/>
      <c r="CD22" s="20"/>
      <c r="CE22" s="20"/>
      <c r="CF22" s="343">
        <v>821</v>
      </c>
      <c r="CG22" s="127">
        <v>30247472</v>
      </c>
      <c r="CH22" s="127" t="s">
        <v>495</v>
      </c>
      <c r="CI22" s="127" t="s">
        <v>496</v>
      </c>
      <c r="CJ22" s="127" t="s">
        <v>497</v>
      </c>
      <c r="CK22" s="127" t="s">
        <v>465</v>
      </c>
      <c r="CL22" s="128">
        <v>44956.803472222222</v>
      </c>
      <c r="CM22" s="127" t="s">
        <v>504</v>
      </c>
      <c r="CN22" s="95" t="s">
        <v>17</v>
      </c>
      <c r="CO22" s="20"/>
      <c r="CP22" s="20"/>
      <c r="CQ22" s="25" t="s">
        <v>440</v>
      </c>
      <c r="CR22" s="26" t="s">
        <v>441</v>
      </c>
      <c r="CS22" s="27" t="s">
        <v>442</v>
      </c>
      <c r="CT22" s="28" t="s">
        <v>0</v>
      </c>
      <c r="CU22" s="29" t="s">
        <v>5</v>
      </c>
      <c r="CV22" s="30" t="s">
        <v>8</v>
      </c>
      <c r="CW22" s="31" t="s">
        <v>443</v>
      </c>
      <c r="CX22" s="32" t="s">
        <v>444</v>
      </c>
      <c r="CY22" s="20"/>
      <c r="CZ22"/>
      <c r="DA22"/>
      <c r="DB22"/>
    </row>
    <row r="23" spans="1:106" ht="17.25" customHeight="1">
      <c r="A23" s="1032"/>
      <c r="B23" s="22">
        <v>21</v>
      </c>
      <c r="C23" s="343">
        <v>773</v>
      </c>
      <c r="D23" s="127">
        <v>30029557</v>
      </c>
      <c r="E23" s="127" t="s">
        <v>495</v>
      </c>
      <c r="F23" s="127" t="s">
        <v>506</v>
      </c>
      <c r="G23" s="127" t="s">
        <v>517</v>
      </c>
      <c r="H23" s="127" t="s">
        <v>518</v>
      </c>
      <c r="I23" s="128">
        <v>44943.863194444442</v>
      </c>
      <c r="J23" s="127" t="s">
        <v>504</v>
      </c>
      <c r="K23" s="95" t="s">
        <v>17</v>
      </c>
      <c r="L23" s="1">
        <v>44940</v>
      </c>
      <c r="M23" s="2">
        <v>0.48541666666666666</v>
      </c>
      <c r="N23" s="5" t="s">
        <v>540</v>
      </c>
      <c r="O23" s="1">
        <v>44943</v>
      </c>
      <c r="P23" s="2">
        <v>0.86319444444444449</v>
      </c>
      <c r="Q23" s="1">
        <v>44943</v>
      </c>
      <c r="R23" s="2">
        <v>0.33958333333333335</v>
      </c>
      <c r="S23" s="5" t="s">
        <v>504</v>
      </c>
      <c r="T23" s="1">
        <v>44943</v>
      </c>
      <c r="U23" s="2">
        <v>0.86388888888888893</v>
      </c>
      <c r="V23" s="5" t="s">
        <v>504</v>
      </c>
      <c r="W23" s="6">
        <f t="shared" si="0"/>
        <v>6.944444467080757E-4</v>
      </c>
      <c r="X23" s="7">
        <v>44944</v>
      </c>
      <c r="Y23" s="8">
        <v>0.73402777777777783</v>
      </c>
      <c r="Z23" s="5" t="s">
        <v>498</v>
      </c>
      <c r="AA23" s="9">
        <f t="shared" si="1"/>
        <v>0.87013888888759539</v>
      </c>
      <c r="AB23" s="7"/>
      <c r="AC23" s="8"/>
      <c r="AD23" s="5"/>
      <c r="AE23" s="9">
        <f t="shared" si="2"/>
        <v>-44944.734027777777</v>
      </c>
      <c r="AF23" s="7"/>
      <c r="AG23" s="5"/>
      <c r="AH23" s="5"/>
      <c r="AI23" s="5"/>
      <c r="AJ23" s="9">
        <f t="shared" si="3"/>
        <v>-44943.863888888889</v>
      </c>
      <c r="AK23" s="7"/>
      <c r="AL23" s="142"/>
      <c r="AM23" s="143"/>
      <c r="AN23" s="9">
        <f t="shared" si="4"/>
        <v>-44943.863888888889</v>
      </c>
      <c r="AO23" s="7">
        <v>44945</v>
      </c>
      <c r="AP23" s="2">
        <v>0.65972222222222221</v>
      </c>
      <c r="AQ23" s="341">
        <f t="shared" si="5"/>
        <v>1.7958333333299379</v>
      </c>
      <c r="AR23" s="7">
        <v>44948</v>
      </c>
      <c r="AS23" s="2">
        <v>0.71805555555555556</v>
      </c>
      <c r="AT23" s="5" t="s">
        <v>504</v>
      </c>
      <c r="AU23" s="14">
        <f t="shared" si="6"/>
        <v>4.8541666666642413</v>
      </c>
      <c r="AV23" s="15"/>
      <c r="AW23" s="15"/>
      <c r="AX23" s="364" t="s">
        <v>9</v>
      </c>
      <c r="AY23" s="364" t="s">
        <v>11</v>
      </c>
      <c r="AZ23" s="364" t="s">
        <v>945</v>
      </c>
      <c r="BA23" s="364" t="s">
        <v>962</v>
      </c>
      <c r="BB23" s="16" t="s">
        <v>564</v>
      </c>
      <c r="BC23" s="370" t="s">
        <v>565</v>
      </c>
      <c r="BD23" s="19"/>
      <c r="BE23" s="333" t="s">
        <v>89</v>
      </c>
      <c r="BF23" s="18"/>
      <c r="BJ23" s="46"/>
      <c r="BK23" s="46"/>
      <c r="BL23" s="46"/>
      <c r="BM23" s="46"/>
      <c r="BN23" s="45"/>
      <c r="BO23" s="45"/>
      <c r="BP23" s="45"/>
      <c r="BQ23" s="45"/>
      <c r="BR23" s="20"/>
      <c r="BS23" s="20"/>
      <c r="BT23" s="20"/>
      <c r="BU23" s="42" t="s">
        <v>446</v>
      </c>
      <c r="BV23" s="32">
        <f>BV21</f>
        <v>8</v>
      </c>
      <c r="BW23" s="43">
        <f>BV23/56</f>
        <v>0.14285714285714285</v>
      </c>
      <c r="BX23" s="44"/>
      <c r="BY23" s="45"/>
      <c r="BZ23" s="45"/>
      <c r="CA23" s="45"/>
      <c r="CB23" s="45"/>
      <c r="CC23" s="20"/>
      <c r="CD23" s="20"/>
      <c r="CE23" s="20"/>
      <c r="CF23" s="343">
        <v>831</v>
      </c>
      <c r="CG23" s="127">
        <v>1748703</v>
      </c>
      <c r="CH23" s="127" t="s">
        <v>495</v>
      </c>
      <c r="CI23" s="127" t="s">
        <v>496</v>
      </c>
      <c r="CJ23" s="127" t="s">
        <v>497</v>
      </c>
      <c r="CK23" s="127" t="s">
        <v>534</v>
      </c>
      <c r="CL23" s="128">
        <v>44956.84375</v>
      </c>
      <c r="CM23" s="127" t="s">
        <v>504</v>
      </c>
      <c r="CN23" s="95" t="s">
        <v>17</v>
      </c>
      <c r="CO23" s="20"/>
      <c r="CP23" s="20"/>
      <c r="CQ23" s="33" t="s">
        <v>498</v>
      </c>
      <c r="CR23" s="34">
        <v>5</v>
      </c>
      <c r="CS23" s="35">
        <f>CR23/CR25</f>
        <v>0.3125</v>
      </c>
      <c r="CT23" s="36">
        <v>2</v>
      </c>
      <c r="CU23" s="36"/>
      <c r="CV23" s="36"/>
      <c r="CW23" s="36">
        <v>3</v>
      </c>
      <c r="CX23" s="37">
        <f>CR23</f>
        <v>5</v>
      </c>
      <c r="CY23" s="20"/>
      <c r="CZ23"/>
      <c r="DA23"/>
      <c r="DB23"/>
    </row>
    <row r="24" spans="1:106" ht="15" customHeight="1">
      <c r="A24" s="1032"/>
      <c r="B24" s="362">
        <v>22</v>
      </c>
      <c r="C24" s="343">
        <v>781</v>
      </c>
      <c r="D24" s="127">
        <v>30247161</v>
      </c>
      <c r="E24" s="127" t="s">
        <v>495</v>
      </c>
      <c r="F24" s="127" t="s">
        <v>496</v>
      </c>
      <c r="G24" s="127" t="s">
        <v>513</v>
      </c>
      <c r="H24" s="127" t="s">
        <v>493</v>
      </c>
      <c r="I24" s="128">
        <v>44944.819444444445</v>
      </c>
      <c r="J24" s="127" t="s">
        <v>504</v>
      </c>
      <c r="K24" s="95" t="s">
        <v>17</v>
      </c>
      <c r="L24" s="1">
        <v>44943</v>
      </c>
      <c r="M24" s="2">
        <v>0.46388888888888885</v>
      </c>
      <c r="N24" s="143" t="s">
        <v>504</v>
      </c>
      <c r="O24" s="1">
        <v>44944</v>
      </c>
      <c r="P24" s="2">
        <v>0.81944444444444453</v>
      </c>
      <c r="Q24" s="1">
        <v>44944</v>
      </c>
      <c r="R24" s="2">
        <v>0.80486111111111114</v>
      </c>
      <c r="S24" s="5" t="s">
        <v>504</v>
      </c>
      <c r="T24" s="1">
        <v>44944</v>
      </c>
      <c r="U24" s="2">
        <v>0.82013888888888886</v>
      </c>
      <c r="V24" s="5" t="s">
        <v>504</v>
      </c>
      <c r="W24" s="6">
        <f t="shared" si="0"/>
        <v>6.944444467080757E-4</v>
      </c>
      <c r="X24" s="7"/>
      <c r="Y24" s="8"/>
      <c r="Z24" s="5"/>
      <c r="AA24" s="9">
        <f t="shared" si="1"/>
        <v>-44944.820138888892</v>
      </c>
      <c r="AB24" s="7"/>
      <c r="AC24" s="8"/>
      <c r="AD24" s="5"/>
      <c r="AE24" s="9">
        <f t="shared" si="2"/>
        <v>0</v>
      </c>
      <c r="AF24" s="7"/>
      <c r="AG24" s="5"/>
      <c r="AH24" s="5"/>
      <c r="AI24" s="5"/>
      <c r="AJ24" s="9">
        <f t="shared" si="3"/>
        <v>-44944.820138888892</v>
      </c>
      <c r="AK24" s="7"/>
      <c r="AL24" s="5"/>
      <c r="AM24" s="5"/>
      <c r="AN24" s="9">
        <f t="shared" si="4"/>
        <v>-44944.820138888892</v>
      </c>
      <c r="AO24" s="7">
        <v>44947</v>
      </c>
      <c r="AP24" s="2">
        <v>0.98541666666666672</v>
      </c>
      <c r="AQ24" s="341">
        <f t="shared" si="5"/>
        <v>3.1652777777781012</v>
      </c>
      <c r="AR24" s="7">
        <v>44948</v>
      </c>
      <c r="AS24" s="2">
        <v>0.71805555555555556</v>
      </c>
      <c r="AT24" s="143" t="s">
        <v>504</v>
      </c>
      <c r="AU24" s="14">
        <f t="shared" si="6"/>
        <v>3.897916666661331</v>
      </c>
      <c r="AV24" s="15"/>
      <c r="AW24" s="16"/>
      <c r="AX24" s="364" t="s">
        <v>18</v>
      </c>
      <c r="AY24" s="364" t="s">
        <v>41</v>
      </c>
      <c r="AZ24" s="364" t="s">
        <v>899</v>
      </c>
      <c r="BA24" s="364" t="s">
        <v>965</v>
      </c>
      <c r="BB24" s="370" t="s">
        <v>577</v>
      </c>
      <c r="BC24" s="371" t="s">
        <v>576</v>
      </c>
      <c r="BD24" s="19"/>
      <c r="BE24" s="333" t="s">
        <v>89</v>
      </c>
      <c r="BF24" s="18"/>
      <c r="BJ24" s="47" t="s">
        <v>0</v>
      </c>
      <c r="BK24" s="29" t="s">
        <v>5</v>
      </c>
      <c r="BL24" s="30" t="s">
        <v>8</v>
      </c>
      <c r="BM24" s="31" t="s">
        <v>443</v>
      </c>
      <c r="BN24" s="45"/>
      <c r="BO24" s="45"/>
      <c r="BP24" s="45"/>
      <c r="BQ24" s="45"/>
      <c r="BR24" s="20"/>
      <c r="BS24" s="20"/>
      <c r="BT24" s="20"/>
      <c r="BU24" s="46"/>
      <c r="BV24" s="46"/>
      <c r="BW24" s="46"/>
      <c r="BX24" s="46"/>
      <c r="BY24" s="45"/>
      <c r="BZ24" s="45"/>
      <c r="CA24" s="45"/>
      <c r="CB24" s="45"/>
      <c r="CC24" s="20"/>
      <c r="CD24" s="20"/>
      <c r="CE24" s="20"/>
      <c r="CF24" s="343">
        <v>826</v>
      </c>
      <c r="CG24" s="127">
        <v>30011107</v>
      </c>
      <c r="CH24" s="127" t="s">
        <v>495</v>
      </c>
      <c r="CI24" s="127" t="s">
        <v>496</v>
      </c>
      <c r="CJ24" s="127" t="s">
        <v>497</v>
      </c>
      <c r="CK24" s="127" t="s">
        <v>536</v>
      </c>
      <c r="CL24" s="128">
        <v>44957.738194444442</v>
      </c>
      <c r="CM24" s="127" t="s">
        <v>504</v>
      </c>
      <c r="CN24" s="95" t="s">
        <v>17</v>
      </c>
      <c r="CO24" s="20"/>
      <c r="CP24" s="20"/>
      <c r="CQ24" s="33" t="s">
        <v>795</v>
      </c>
      <c r="CR24" s="34">
        <v>11</v>
      </c>
      <c r="CS24" s="35">
        <f>CR24/CR25</f>
        <v>0.6875</v>
      </c>
      <c r="CT24" s="36">
        <v>5</v>
      </c>
      <c r="CU24" s="36"/>
      <c r="CV24" s="36">
        <v>2</v>
      </c>
      <c r="CW24" s="36">
        <v>4</v>
      </c>
      <c r="CX24" s="37">
        <f t="shared" ref="CX24" si="9">CR24</f>
        <v>11</v>
      </c>
      <c r="CY24"/>
      <c r="CZ24"/>
      <c r="DA24"/>
      <c r="DB24"/>
    </row>
    <row r="25" spans="1:106" ht="15" customHeight="1">
      <c r="A25" s="1032"/>
      <c r="B25" s="22">
        <v>23</v>
      </c>
      <c r="C25" s="342">
        <v>787</v>
      </c>
      <c r="D25" s="127">
        <v>1462560</v>
      </c>
      <c r="E25" s="127" t="s">
        <v>495</v>
      </c>
      <c r="F25" s="127" t="s">
        <v>506</v>
      </c>
      <c r="G25" s="127" t="s">
        <v>507</v>
      </c>
      <c r="H25" s="127" t="s">
        <v>508</v>
      </c>
      <c r="I25" s="128">
        <v>44945.413888888892</v>
      </c>
      <c r="J25" s="127" t="s">
        <v>498</v>
      </c>
      <c r="K25" s="95" t="s">
        <v>8</v>
      </c>
      <c r="L25" s="1">
        <v>44944</v>
      </c>
      <c r="M25" s="2">
        <v>0.67847222222222225</v>
      </c>
      <c r="N25" s="144" t="s">
        <v>498</v>
      </c>
      <c r="O25" s="1">
        <v>44945</v>
      </c>
      <c r="P25" s="2">
        <v>0.41388888888888892</v>
      </c>
      <c r="Q25" s="1">
        <v>44945</v>
      </c>
      <c r="R25" s="2">
        <v>0.38541666666666669</v>
      </c>
      <c r="S25" s="146" t="s">
        <v>498</v>
      </c>
      <c r="T25" s="1">
        <v>44945</v>
      </c>
      <c r="U25" s="2">
        <v>0.4145833333333333</v>
      </c>
      <c r="V25" s="146" t="s">
        <v>498</v>
      </c>
      <c r="W25" s="6">
        <f t="shared" si="0"/>
        <v>6.9444443943211809E-4</v>
      </c>
      <c r="X25" s="7"/>
      <c r="Y25" s="8"/>
      <c r="Z25" s="5"/>
      <c r="AA25" s="9">
        <f t="shared" si="1"/>
        <v>-44945.414583333331</v>
      </c>
      <c r="AB25" s="7"/>
      <c r="AC25" s="8"/>
      <c r="AD25" s="5"/>
      <c r="AE25" s="9">
        <f t="shared" si="2"/>
        <v>0</v>
      </c>
      <c r="AF25" s="7"/>
      <c r="AG25" s="8"/>
      <c r="AH25" s="5"/>
      <c r="AI25" s="5"/>
      <c r="AJ25" s="9">
        <f t="shared" si="3"/>
        <v>-44945.414583333331</v>
      </c>
      <c r="AK25" s="7"/>
      <c r="AL25" s="5"/>
      <c r="AM25" s="5"/>
      <c r="AN25" s="9">
        <f t="shared" si="4"/>
        <v>-44945.414583333331</v>
      </c>
      <c r="AO25" s="7">
        <v>44945</v>
      </c>
      <c r="AP25" s="2">
        <v>0.42638888888888887</v>
      </c>
      <c r="AQ25" s="341">
        <f t="shared" si="5"/>
        <v>1.1805555557657499E-2</v>
      </c>
      <c r="AR25" s="2">
        <v>44978</v>
      </c>
      <c r="AS25" s="2">
        <v>0.79027777777777775</v>
      </c>
      <c r="AT25" s="5" t="s">
        <v>498</v>
      </c>
      <c r="AU25" s="14">
        <f t="shared" si="6"/>
        <v>33.375694444446708</v>
      </c>
      <c r="AV25" s="15"/>
      <c r="AW25" s="15"/>
      <c r="AX25" s="364" t="s">
        <v>9</v>
      </c>
      <c r="AY25" s="364" t="s">
        <v>41</v>
      </c>
      <c r="AZ25" s="364" t="s">
        <v>98</v>
      </c>
      <c r="BA25" s="364" t="s">
        <v>370</v>
      </c>
      <c r="BB25" s="16" t="s">
        <v>588</v>
      </c>
      <c r="BC25" s="16" t="s">
        <v>589</v>
      </c>
      <c r="BD25" s="19"/>
      <c r="BE25" s="333" t="s">
        <v>89</v>
      </c>
      <c r="BF25" s="18"/>
      <c r="BJ25" s="49">
        <f>BM20</f>
        <v>6</v>
      </c>
      <c r="BK25" s="49">
        <f t="shared" ref="BK25:BM25" si="10">BN20</f>
        <v>0</v>
      </c>
      <c r="BL25" s="49">
        <f t="shared" si="10"/>
        <v>1</v>
      </c>
      <c r="BM25" s="49">
        <f t="shared" si="10"/>
        <v>1</v>
      </c>
      <c r="BN25" s="45"/>
      <c r="BO25" s="45"/>
      <c r="BP25" s="45"/>
      <c r="BQ25" s="45"/>
      <c r="BR25" s="20"/>
      <c r="BS25" s="20"/>
      <c r="BT25" s="20"/>
      <c r="BU25" s="47" t="s">
        <v>0</v>
      </c>
      <c r="BV25" s="386" t="s">
        <v>5</v>
      </c>
      <c r="BW25" s="387" t="s">
        <v>8</v>
      </c>
      <c r="BX25" s="388" t="s">
        <v>443</v>
      </c>
      <c r="BY25" s="45"/>
      <c r="BZ25" s="45"/>
      <c r="CA25" s="45"/>
      <c r="CB25" s="45"/>
      <c r="CC25" s="20"/>
      <c r="CD25" s="20"/>
      <c r="CE25" s="20"/>
      <c r="CF25" s="343">
        <v>828</v>
      </c>
      <c r="CG25" s="127">
        <v>30223782</v>
      </c>
      <c r="CH25" s="127" t="s">
        <v>495</v>
      </c>
      <c r="CI25" s="127" t="s">
        <v>496</v>
      </c>
      <c r="CJ25" s="127" t="s">
        <v>507</v>
      </c>
      <c r="CK25" s="127" t="s">
        <v>482</v>
      </c>
      <c r="CL25" s="128">
        <v>44957.743055555555</v>
      </c>
      <c r="CM25" s="127" t="s">
        <v>504</v>
      </c>
      <c r="CN25" s="95" t="s">
        <v>17</v>
      </c>
      <c r="CO25" s="20"/>
      <c r="CP25" s="20"/>
      <c r="CQ25" s="38" t="s">
        <v>444</v>
      </c>
      <c r="CR25" s="39">
        <f>SUBTOTAL(9,CR23:CR24)</f>
        <v>16</v>
      </c>
      <c r="CS25" s="40">
        <f>CS23+CS24</f>
        <v>1</v>
      </c>
      <c r="CT25" s="91">
        <f>SUBTOTAL(9,CT23:CT24)</f>
        <v>7</v>
      </c>
      <c r="CU25" s="91">
        <f>SUBTOTAL(9,CU23:CU24)</f>
        <v>0</v>
      </c>
      <c r="CV25" s="91">
        <f>SUBTOTAL(9,CV23:CV24)</f>
        <v>2</v>
      </c>
      <c r="CW25" s="91">
        <f>SUBTOTAL(9,CW23:CW24)</f>
        <v>7</v>
      </c>
      <c r="CX25" s="39">
        <f>SUM(CT25:CW25)</f>
        <v>16</v>
      </c>
      <c r="CY25"/>
      <c r="CZ25"/>
      <c r="DA25"/>
      <c r="DB25"/>
    </row>
    <row r="26" spans="1:106" ht="15" customHeight="1">
      <c r="A26" s="1032"/>
      <c r="B26" s="362">
        <v>24</v>
      </c>
      <c r="C26" s="343">
        <v>786</v>
      </c>
      <c r="D26" s="127">
        <v>30241140</v>
      </c>
      <c r="E26" s="127" t="s">
        <v>495</v>
      </c>
      <c r="F26" s="127" t="s">
        <v>496</v>
      </c>
      <c r="G26" s="127" t="s">
        <v>507</v>
      </c>
      <c r="H26" s="127" t="s">
        <v>487</v>
      </c>
      <c r="I26" s="128">
        <v>44945.427777777775</v>
      </c>
      <c r="J26" s="127" t="s">
        <v>498</v>
      </c>
      <c r="K26" s="95" t="s">
        <v>17</v>
      </c>
      <c r="L26" s="1">
        <v>44944</v>
      </c>
      <c r="M26" s="2" t="s">
        <v>592</v>
      </c>
      <c r="N26" s="144" t="s">
        <v>498</v>
      </c>
      <c r="O26" s="1">
        <v>44945</v>
      </c>
      <c r="P26" s="2">
        <v>0.42777777777777781</v>
      </c>
      <c r="Q26" s="1">
        <v>44945</v>
      </c>
      <c r="R26" s="2">
        <v>0.39097222222222222</v>
      </c>
      <c r="S26" s="146" t="s">
        <v>498</v>
      </c>
      <c r="T26" s="1">
        <v>44945</v>
      </c>
      <c r="U26" s="2">
        <v>0.4284722222222222</v>
      </c>
      <c r="V26" s="146" t="s">
        <v>498</v>
      </c>
      <c r="W26" s="6">
        <f t="shared" si="0"/>
        <v>6.944444467080757E-4</v>
      </c>
      <c r="X26" s="7"/>
      <c r="Y26" s="8"/>
      <c r="Z26" s="5"/>
      <c r="AA26" s="9">
        <f t="shared" si="1"/>
        <v>-44945.428472222222</v>
      </c>
      <c r="AB26" s="7"/>
      <c r="AC26" s="8"/>
      <c r="AD26" s="5"/>
      <c r="AE26" s="9">
        <f t="shared" si="2"/>
        <v>0</v>
      </c>
      <c r="AF26" s="7"/>
      <c r="AG26" s="5"/>
      <c r="AH26" s="5"/>
      <c r="AI26" s="5"/>
      <c r="AJ26" s="9">
        <f t="shared" si="3"/>
        <v>-44945.428472222222</v>
      </c>
      <c r="AK26" s="7"/>
      <c r="AL26" s="5"/>
      <c r="AM26" s="5"/>
      <c r="AN26" s="9">
        <f t="shared" si="4"/>
        <v>-44945.428472222222</v>
      </c>
      <c r="AO26" s="7">
        <v>44945</v>
      </c>
      <c r="AP26" s="2">
        <v>0.53055555555555556</v>
      </c>
      <c r="AQ26" s="341">
        <f t="shared" si="5"/>
        <v>0.10208333333139308</v>
      </c>
      <c r="AR26" s="7">
        <v>44954</v>
      </c>
      <c r="AS26" s="2">
        <v>0.42152777777777778</v>
      </c>
      <c r="AT26" s="5" t="s">
        <v>498</v>
      </c>
      <c r="AU26" s="14">
        <f t="shared" si="6"/>
        <v>8.9930555555547471</v>
      </c>
      <c r="AV26" s="15"/>
      <c r="AW26" s="15"/>
      <c r="AX26" s="364" t="s">
        <v>18</v>
      </c>
      <c r="AY26" s="364" t="s">
        <v>41</v>
      </c>
      <c r="AZ26" s="364" t="s">
        <v>76</v>
      </c>
      <c r="BA26" s="364" t="s">
        <v>272</v>
      </c>
      <c r="BB26" s="16" t="s">
        <v>590</v>
      </c>
      <c r="BC26" s="16" t="s">
        <v>591</v>
      </c>
      <c r="BD26" s="19"/>
      <c r="BE26" s="18" t="s">
        <v>89</v>
      </c>
      <c r="BF26" s="18"/>
      <c r="BM26" s="44"/>
      <c r="BN26" s="45"/>
      <c r="BO26" s="45"/>
      <c r="BP26" s="45"/>
      <c r="BQ26" s="45"/>
      <c r="BR26" s="20"/>
      <c r="BS26" s="20"/>
      <c r="BT26" s="20"/>
      <c r="BU26" s="51">
        <v>3</v>
      </c>
      <c r="BV26" s="51">
        <v>2</v>
      </c>
      <c r="BW26" s="51">
        <v>2</v>
      </c>
      <c r="BX26" s="51">
        <v>1</v>
      </c>
      <c r="BY26" s="45"/>
      <c r="BZ26" s="45"/>
      <c r="CA26" s="45"/>
      <c r="CB26" s="45"/>
      <c r="CC26" s="20"/>
      <c r="CD26" s="20"/>
      <c r="CE26" s="20"/>
      <c r="CF26" s="343">
        <v>829</v>
      </c>
      <c r="CG26" s="127">
        <v>932283</v>
      </c>
      <c r="CH26" s="127" t="s">
        <v>495</v>
      </c>
      <c r="CI26" s="127" t="s">
        <v>496</v>
      </c>
      <c r="CJ26" s="127" t="s">
        <v>497</v>
      </c>
      <c r="CK26" s="127" t="s">
        <v>537</v>
      </c>
      <c r="CL26" s="128">
        <v>44957.755555555559</v>
      </c>
      <c r="CM26" s="127" t="s">
        <v>504</v>
      </c>
      <c r="CN26" s="95" t="s">
        <v>17</v>
      </c>
      <c r="CO26" s="20"/>
      <c r="CP26" s="20"/>
      <c r="CY26"/>
      <c r="CZ26"/>
      <c r="DA26"/>
      <c r="DB26"/>
    </row>
    <row r="27" spans="1:106" ht="15" customHeight="1">
      <c r="A27" s="1032"/>
      <c r="B27" s="362">
        <v>25</v>
      </c>
      <c r="C27" s="342">
        <v>758</v>
      </c>
      <c r="D27" s="125">
        <v>30057852</v>
      </c>
      <c r="E27" s="125" t="s">
        <v>495</v>
      </c>
      <c r="F27" s="125" t="s">
        <v>496</v>
      </c>
      <c r="G27" s="125" t="s">
        <v>497</v>
      </c>
      <c r="H27" s="125" t="s">
        <v>466</v>
      </c>
      <c r="I27" s="126">
        <v>44945.565972222219</v>
      </c>
      <c r="J27" s="125" t="s">
        <v>498</v>
      </c>
      <c r="K27" s="95" t="s">
        <v>17</v>
      </c>
      <c r="L27" s="1">
        <v>44931</v>
      </c>
      <c r="M27" s="145">
        <v>0.42986111111111108</v>
      </c>
      <c r="N27" s="146" t="s">
        <v>498</v>
      </c>
      <c r="O27" s="1">
        <v>44945</v>
      </c>
      <c r="P27" s="2">
        <v>0.56597222222222221</v>
      </c>
      <c r="Q27" s="1">
        <v>44937</v>
      </c>
      <c r="R27" s="2">
        <v>0.42986111111111108</v>
      </c>
      <c r="S27" s="5" t="s">
        <v>498</v>
      </c>
      <c r="T27" s="1">
        <v>44945</v>
      </c>
      <c r="U27" s="2">
        <v>0.56597222222222221</v>
      </c>
      <c r="V27" s="5" t="s">
        <v>498</v>
      </c>
      <c r="W27" s="6">
        <f t="shared" si="0"/>
        <v>0</v>
      </c>
      <c r="X27" s="7"/>
      <c r="Y27" s="8"/>
      <c r="Z27" s="5"/>
      <c r="AA27" s="9">
        <f t="shared" si="1"/>
        <v>-44945.565972222219</v>
      </c>
      <c r="AB27" s="7"/>
      <c r="AC27" s="8"/>
      <c r="AD27" s="5"/>
      <c r="AE27" s="9">
        <f t="shared" si="2"/>
        <v>0</v>
      </c>
      <c r="AF27" s="7"/>
      <c r="AG27" s="5"/>
      <c r="AH27" s="5"/>
      <c r="AI27" s="5"/>
      <c r="AJ27" s="9">
        <f t="shared" si="3"/>
        <v>-44945.565972222219</v>
      </c>
      <c r="AK27" s="7">
        <v>44945</v>
      </c>
      <c r="AL27" s="145">
        <v>0.56805555555555554</v>
      </c>
      <c r="AM27" s="147" t="s">
        <v>498</v>
      </c>
      <c r="AN27" s="9">
        <f t="shared" si="4"/>
        <v>2.0833333401242271E-3</v>
      </c>
      <c r="AO27" s="10"/>
      <c r="AP27" s="11"/>
      <c r="AQ27" s="341">
        <f t="shared" si="5"/>
        <v>-44945.565972222219</v>
      </c>
      <c r="AR27" s="7"/>
      <c r="AS27" s="2"/>
      <c r="AT27" s="13"/>
      <c r="AU27" s="14">
        <f t="shared" si="6"/>
        <v>-44945.565972222219</v>
      </c>
      <c r="AV27" s="15"/>
      <c r="AW27" s="15" t="s">
        <v>1023</v>
      </c>
      <c r="AX27" s="364" t="s">
        <v>9</v>
      </c>
      <c r="AY27" s="364" t="s">
        <v>41</v>
      </c>
      <c r="AZ27" s="364" t="s">
        <v>910</v>
      </c>
      <c r="BA27" s="364" t="s">
        <v>368</v>
      </c>
      <c r="BB27" s="16" t="s">
        <v>566</v>
      </c>
      <c r="BC27" s="370" t="s">
        <v>567</v>
      </c>
      <c r="BD27" s="19"/>
      <c r="BE27" s="333" t="s">
        <v>89</v>
      </c>
      <c r="BF27" s="18"/>
      <c r="BM27" s="52"/>
      <c r="BN27" s="45"/>
      <c r="BO27" s="45"/>
      <c r="BP27" s="45"/>
      <c r="BQ27" s="45"/>
      <c r="BR27" s="20"/>
      <c r="BS27" s="20"/>
      <c r="BT27" s="20"/>
      <c r="BX27" s="44"/>
      <c r="BY27" s="45"/>
      <c r="BZ27" s="45"/>
      <c r="CA27" s="45"/>
      <c r="CB27" s="45"/>
      <c r="CC27" s="20"/>
      <c r="CD27" s="20"/>
      <c r="CE27" s="20"/>
      <c r="CK27"/>
      <c r="CL27"/>
      <c r="CM27"/>
      <c r="CN27" s="20"/>
      <c r="CO27" s="20"/>
      <c r="CP27" s="20"/>
      <c r="CV27"/>
      <c r="CW27"/>
      <c r="CX27"/>
      <c r="CY27"/>
      <c r="CZ27"/>
      <c r="DA27"/>
      <c r="DB27"/>
    </row>
    <row r="28" spans="1:106" ht="15" customHeight="1">
      <c r="A28" s="1032"/>
      <c r="B28" s="362">
        <v>26</v>
      </c>
      <c r="C28" s="342">
        <v>788</v>
      </c>
      <c r="D28" s="125">
        <v>30118752</v>
      </c>
      <c r="E28" s="125" t="s">
        <v>495</v>
      </c>
      <c r="F28" s="125" t="s">
        <v>496</v>
      </c>
      <c r="G28" s="125" t="s">
        <v>507</v>
      </c>
      <c r="H28" s="125" t="s">
        <v>483</v>
      </c>
      <c r="I28" s="126">
        <v>44945.570833333331</v>
      </c>
      <c r="J28" s="125" t="s">
        <v>498</v>
      </c>
      <c r="K28" s="95" t="s">
        <v>17</v>
      </c>
      <c r="L28" s="1">
        <v>44945</v>
      </c>
      <c r="M28" s="2">
        <v>0.5708333333333333</v>
      </c>
      <c r="N28" s="144" t="s">
        <v>498</v>
      </c>
      <c r="O28" s="1"/>
      <c r="P28" s="144"/>
      <c r="Q28" s="1">
        <v>44954</v>
      </c>
      <c r="R28" s="2">
        <v>0.47500000000000003</v>
      </c>
      <c r="S28" s="144" t="s">
        <v>498</v>
      </c>
      <c r="T28" s="1">
        <v>44954</v>
      </c>
      <c r="U28" s="2">
        <v>0.5708333333333333</v>
      </c>
      <c r="V28" s="146" t="s">
        <v>498</v>
      </c>
      <c r="W28" s="6">
        <f t="shared" si="0"/>
        <v>44954.570833333331</v>
      </c>
      <c r="X28" s="1">
        <v>44955</v>
      </c>
      <c r="Y28" s="8">
        <v>0.39513888888888887</v>
      </c>
      <c r="Z28" s="144" t="s">
        <v>498</v>
      </c>
      <c r="AA28" s="9">
        <f t="shared" si="1"/>
        <v>0.8243055555576575</v>
      </c>
      <c r="AB28" s="7">
        <v>44956</v>
      </c>
      <c r="AC28" s="8">
        <v>0.4458333333333333</v>
      </c>
      <c r="AD28" s="144" t="s">
        <v>498</v>
      </c>
      <c r="AE28" s="9">
        <f t="shared" si="2"/>
        <v>1.0506944444423425</v>
      </c>
      <c r="AF28" s="7">
        <v>44961</v>
      </c>
      <c r="AG28" s="140">
        <v>0.79375000000000007</v>
      </c>
      <c r="AH28" s="5" t="s">
        <v>498</v>
      </c>
      <c r="AI28" s="161" t="s">
        <v>595</v>
      </c>
      <c r="AJ28" s="9">
        <f t="shared" si="3"/>
        <v>7.2229166666656965</v>
      </c>
      <c r="AK28" s="7">
        <v>44962</v>
      </c>
      <c r="AL28" s="140">
        <v>0.79999999999999993</v>
      </c>
      <c r="AM28" s="5" t="s">
        <v>498</v>
      </c>
      <c r="AN28" s="9">
        <f t="shared" si="4"/>
        <v>8.2291666666715173</v>
      </c>
      <c r="AO28" s="10"/>
      <c r="AP28" s="11"/>
      <c r="AQ28" s="341">
        <f t="shared" si="5"/>
        <v>-44954.570833333331</v>
      </c>
      <c r="AR28" s="10"/>
      <c r="AS28" s="11"/>
      <c r="AT28" s="13"/>
      <c r="AU28" s="14">
        <f t="shared" si="6"/>
        <v>-44954.570833333331</v>
      </c>
      <c r="AV28" s="15"/>
      <c r="AW28" s="15"/>
      <c r="AX28" s="364" t="s">
        <v>27</v>
      </c>
      <c r="AY28" s="364" t="s">
        <v>29</v>
      </c>
      <c r="AZ28" s="364" t="s">
        <v>64</v>
      </c>
      <c r="BA28" s="364" t="s">
        <v>216</v>
      </c>
      <c r="BB28" s="16" t="s">
        <v>593</v>
      </c>
      <c r="BC28" s="16" t="s">
        <v>594</v>
      </c>
      <c r="BD28" s="19"/>
      <c r="BE28" s="18" t="s">
        <v>89</v>
      </c>
      <c r="BF28" s="18"/>
      <c r="BM28" s="52"/>
      <c r="BN28" s="45"/>
      <c r="BO28" s="45"/>
      <c r="BP28" s="45"/>
      <c r="BQ28" s="45"/>
      <c r="BR28" s="20"/>
      <c r="BS28" s="20"/>
      <c r="BT28" s="20"/>
      <c r="BX28" s="52"/>
      <c r="BY28" s="45"/>
      <c r="BZ28" s="45"/>
      <c r="CA28" s="45"/>
      <c r="CB28" s="45"/>
      <c r="CC28" s="20"/>
      <c r="CD28" s="20"/>
      <c r="CE28" s="20"/>
      <c r="CF28" s="46"/>
      <c r="CG28" s="46"/>
      <c r="CH28" s="59"/>
      <c r="CI28" s="44"/>
      <c r="CJ28" s="45"/>
      <c r="CK28"/>
      <c r="CL28"/>
      <c r="CM28"/>
      <c r="CN28"/>
      <c r="CO28" s="20"/>
      <c r="CP28" s="20"/>
      <c r="CQ28" s="42" t="s">
        <v>89</v>
      </c>
      <c r="CR28" s="32">
        <f>CR25</f>
        <v>16</v>
      </c>
      <c r="CS28" s="43">
        <f>CR28/56</f>
        <v>0.2857142857142857</v>
      </c>
      <c r="CT28" s="44"/>
      <c r="CU28" s="45"/>
      <c r="CV28"/>
      <c r="CW28"/>
      <c r="CX28"/>
      <c r="CY28"/>
      <c r="CZ28"/>
      <c r="DA28"/>
      <c r="DB28"/>
    </row>
    <row r="29" spans="1:106" ht="15" customHeight="1">
      <c r="A29" s="1032"/>
      <c r="B29" s="22">
        <v>27</v>
      </c>
      <c r="C29" s="243">
        <v>887</v>
      </c>
      <c r="D29" s="127">
        <v>30246056</v>
      </c>
      <c r="E29" s="127" t="s">
        <v>505</v>
      </c>
      <c r="F29" s="127" t="s">
        <v>506</v>
      </c>
      <c r="G29" s="127" t="s">
        <v>507</v>
      </c>
      <c r="H29" s="127" t="s">
        <v>487</v>
      </c>
      <c r="I29" s="128">
        <v>44945.636805555558</v>
      </c>
      <c r="J29" s="127" t="s">
        <v>528</v>
      </c>
      <c r="K29" s="95" t="s">
        <v>0</v>
      </c>
      <c r="L29" s="1">
        <v>44945</v>
      </c>
      <c r="M29" s="2">
        <v>0.63680555555555551</v>
      </c>
      <c r="N29" s="5" t="s">
        <v>504</v>
      </c>
      <c r="O29" s="1">
        <v>44945</v>
      </c>
      <c r="P29" s="2">
        <v>0.63680555555555551</v>
      </c>
      <c r="Q29" s="1"/>
      <c r="R29" s="2"/>
      <c r="S29" s="5"/>
      <c r="T29" s="1">
        <v>44976</v>
      </c>
      <c r="U29" s="2">
        <v>0.64444444444444449</v>
      </c>
      <c r="V29" s="5" t="s">
        <v>504</v>
      </c>
      <c r="W29" s="6">
        <f t="shared" si="0"/>
        <v>31.007638888884685</v>
      </c>
      <c r="X29" s="7"/>
      <c r="Y29" s="8"/>
      <c r="Z29" s="5"/>
      <c r="AA29" s="9">
        <f t="shared" si="1"/>
        <v>-44976.644444444442</v>
      </c>
      <c r="AB29" s="7"/>
      <c r="AC29" s="8"/>
      <c r="AD29" s="5"/>
      <c r="AE29" s="9">
        <f t="shared" si="2"/>
        <v>0</v>
      </c>
      <c r="AF29" s="7"/>
      <c r="AG29" s="5"/>
      <c r="AH29" s="5"/>
      <c r="AI29" s="5"/>
      <c r="AJ29" s="9">
        <f t="shared" si="3"/>
        <v>-44976.644444444442</v>
      </c>
      <c r="AK29" s="7"/>
      <c r="AL29" s="5"/>
      <c r="AM29" s="5"/>
      <c r="AN29" s="9">
        <f t="shared" si="4"/>
        <v>-44976.644444444442</v>
      </c>
      <c r="AO29" s="7">
        <v>44966</v>
      </c>
      <c r="AP29" s="2">
        <v>0.70347222222222217</v>
      </c>
      <c r="AQ29" s="341">
        <f t="shared" si="5"/>
        <v>-9.9409722222189885</v>
      </c>
      <c r="AR29" s="7">
        <v>44966</v>
      </c>
      <c r="AS29" s="2">
        <v>0.70347222222222217</v>
      </c>
      <c r="AT29" s="5" t="s">
        <v>504</v>
      </c>
      <c r="AU29" s="14">
        <f t="shared" si="6"/>
        <v>-9.9409722222189885</v>
      </c>
      <c r="AV29" s="15"/>
      <c r="AW29" s="15"/>
      <c r="AX29" s="364" t="s">
        <v>9</v>
      </c>
      <c r="AY29" s="364" t="s">
        <v>41</v>
      </c>
      <c r="AZ29" s="364" t="s">
        <v>76</v>
      </c>
      <c r="BA29" s="364" t="s">
        <v>274</v>
      </c>
      <c r="BB29" s="16" t="s">
        <v>584</v>
      </c>
      <c r="BC29" s="16" t="s">
        <v>585</v>
      </c>
      <c r="BD29" s="19"/>
      <c r="BE29" s="18" t="s">
        <v>89</v>
      </c>
      <c r="BF29" s="18"/>
      <c r="BJ29" s="51" t="s">
        <v>448</v>
      </c>
      <c r="BK29" s="32">
        <v>6</v>
      </c>
      <c r="BL29" s="43">
        <f>BK29/BK32</f>
        <v>0.75</v>
      </c>
      <c r="BM29" s="46"/>
      <c r="BN29" s="45"/>
      <c r="BO29" s="45"/>
      <c r="BP29" s="45"/>
      <c r="BQ29" s="45"/>
      <c r="BR29" s="20"/>
      <c r="BS29" s="20"/>
      <c r="BT29" s="20"/>
      <c r="BU29" s="51" t="s">
        <v>448</v>
      </c>
      <c r="BV29" s="32">
        <v>4</v>
      </c>
      <c r="BW29" s="43">
        <f>BV29/BV32</f>
        <v>0.5</v>
      </c>
      <c r="BX29" s="52"/>
      <c r="BY29" s="45"/>
      <c r="BZ29" s="45"/>
      <c r="CA29" s="45"/>
      <c r="CB29" s="45"/>
      <c r="CC29" s="20"/>
      <c r="CD29" s="20"/>
      <c r="CE29" s="20"/>
      <c r="CF29" s="46"/>
      <c r="CG29" s="46"/>
      <c r="CH29" s="46"/>
      <c r="CI29" s="46"/>
      <c r="CJ29" s="45"/>
      <c r="CK29"/>
      <c r="CL29"/>
      <c r="CM29"/>
      <c r="CN29"/>
      <c r="CO29" s="20"/>
      <c r="CP29" s="20"/>
      <c r="CQ29" s="28" t="s">
        <v>0</v>
      </c>
      <c r="CR29" s="29" t="s">
        <v>5</v>
      </c>
      <c r="CS29" s="30" t="s">
        <v>8</v>
      </c>
      <c r="CT29" s="31" t="s">
        <v>443</v>
      </c>
      <c r="CU29" s="45"/>
      <c r="CV29"/>
      <c r="CW29"/>
      <c r="CX29"/>
      <c r="CY29"/>
      <c r="CZ29"/>
      <c r="DA29"/>
      <c r="DB29"/>
    </row>
    <row r="30" spans="1:106" ht="15" customHeight="1">
      <c r="A30" s="1032"/>
      <c r="B30" s="362">
        <v>28</v>
      </c>
      <c r="C30" s="343">
        <v>789</v>
      </c>
      <c r="D30" s="127">
        <v>30186314</v>
      </c>
      <c r="E30" s="127" t="s">
        <v>505</v>
      </c>
      <c r="F30" s="127" t="s">
        <v>502</v>
      </c>
      <c r="G30" s="127" t="s">
        <v>513</v>
      </c>
      <c r="H30" s="127" t="s">
        <v>492</v>
      </c>
      <c r="I30" s="128">
        <v>44945.792361111111</v>
      </c>
      <c r="J30" s="127" t="s">
        <v>504</v>
      </c>
      <c r="K30" s="95" t="s">
        <v>8</v>
      </c>
      <c r="L30" s="1"/>
      <c r="M30" s="2"/>
      <c r="N30" s="5"/>
      <c r="O30" s="1">
        <v>44945</v>
      </c>
      <c r="P30" s="2">
        <v>0.79236111111111107</v>
      </c>
      <c r="Q30" s="1"/>
      <c r="R30" s="2"/>
      <c r="S30" s="5"/>
      <c r="T30" s="1">
        <v>44945</v>
      </c>
      <c r="U30" s="2">
        <v>0.79375000000000007</v>
      </c>
      <c r="V30" s="5" t="s">
        <v>504</v>
      </c>
      <c r="W30" s="6">
        <f t="shared" si="0"/>
        <v>1.3888888861401938E-3</v>
      </c>
      <c r="X30" s="7">
        <v>44947</v>
      </c>
      <c r="Y30" s="8">
        <v>0.49791666666666662</v>
      </c>
      <c r="Z30" s="5" t="s">
        <v>504</v>
      </c>
      <c r="AA30" s="9">
        <f t="shared" si="1"/>
        <v>1.7041666666700621</v>
      </c>
      <c r="AB30" s="7">
        <v>44948</v>
      </c>
      <c r="AC30" s="8">
        <v>0.56805555555555554</v>
      </c>
      <c r="AD30" s="5" t="s">
        <v>504</v>
      </c>
      <c r="AE30" s="9">
        <f t="shared" si="2"/>
        <v>1.070138888891961</v>
      </c>
      <c r="AF30" s="7"/>
      <c r="AG30" s="5"/>
      <c r="AH30" s="5"/>
      <c r="AI30" s="5"/>
      <c r="AJ30" s="9">
        <f t="shared" si="3"/>
        <v>-44945.793749999997</v>
      </c>
      <c r="AK30" s="7"/>
      <c r="AL30" s="5"/>
      <c r="AM30" s="5"/>
      <c r="AN30" s="9">
        <f t="shared" si="4"/>
        <v>-44945.793749999997</v>
      </c>
      <c r="AO30" s="10" t="s">
        <v>731</v>
      </c>
      <c r="AP30" s="11">
        <v>0.72430555555555554</v>
      </c>
      <c r="AQ30" s="341" t="e">
        <f t="shared" si="5"/>
        <v>#VALUE!</v>
      </c>
      <c r="AR30" s="7">
        <v>44948</v>
      </c>
      <c r="AS30" s="2">
        <v>0.77222222222222225</v>
      </c>
      <c r="AT30" s="5" t="s">
        <v>504</v>
      </c>
      <c r="AU30" s="14">
        <f t="shared" si="6"/>
        <v>2.9784722222248092</v>
      </c>
      <c r="AV30" s="15"/>
      <c r="AW30" s="15"/>
      <c r="AX30" s="364" t="s">
        <v>9</v>
      </c>
      <c r="AY30" s="364" t="s">
        <v>48</v>
      </c>
      <c r="AZ30" s="364" t="s">
        <v>31</v>
      </c>
      <c r="BA30" s="364" t="s">
        <v>70</v>
      </c>
      <c r="BB30" s="16" t="s">
        <v>597</v>
      </c>
      <c r="BC30" s="16" t="s">
        <v>596</v>
      </c>
      <c r="BD30" s="19"/>
      <c r="BE30" s="18" t="s">
        <v>89</v>
      </c>
      <c r="BF30" s="18"/>
      <c r="BJ30" s="48" t="s">
        <v>449</v>
      </c>
      <c r="BK30" s="41">
        <v>1</v>
      </c>
      <c r="BL30" s="43">
        <f>BK30/BK32</f>
        <v>0.125</v>
      </c>
      <c r="BM30" s="46"/>
      <c r="BN30" s="45"/>
      <c r="BO30" s="45"/>
      <c r="BP30" s="45"/>
      <c r="BQ30" s="45"/>
      <c r="BR30" s="20"/>
      <c r="BS30" s="20"/>
      <c r="BT30" s="20"/>
      <c r="BU30" s="48" t="s">
        <v>449</v>
      </c>
      <c r="BV30" s="41">
        <v>1</v>
      </c>
      <c r="BW30" s="43">
        <f>BV30/BV32</f>
        <v>0.125</v>
      </c>
      <c r="BX30" s="46"/>
      <c r="BY30" s="45"/>
      <c r="BZ30" s="45"/>
      <c r="CA30" s="45"/>
      <c r="CB30" s="45"/>
      <c r="CC30" s="20"/>
      <c r="CD30" s="20"/>
      <c r="CE30" s="20"/>
      <c r="CF30" s="134"/>
      <c r="CG30" s="134"/>
      <c r="CH30" s="134"/>
      <c r="CI30" s="134"/>
      <c r="CJ30" s="134"/>
      <c r="CK30" s="134"/>
      <c r="CL30" s="134"/>
      <c r="CM30" s="134"/>
      <c r="CN30" s="52"/>
      <c r="CO30" s="52"/>
      <c r="CP30" s="20"/>
      <c r="CQ30" s="48">
        <f>CT25</f>
        <v>7</v>
      </c>
      <c r="CR30" s="41">
        <f>CU25</f>
        <v>0</v>
      </c>
      <c r="CS30" s="41">
        <f>CV25</f>
        <v>2</v>
      </c>
      <c r="CT30" s="41">
        <f>CW25</f>
        <v>7</v>
      </c>
      <c r="CU30" s="45"/>
      <c r="CV30"/>
      <c r="CW30"/>
      <c r="CX30"/>
      <c r="CY30"/>
      <c r="CZ30"/>
      <c r="DA30"/>
      <c r="DB30"/>
    </row>
    <row r="31" spans="1:106" ht="15" customHeight="1">
      <c r="A31" s="1032"/>
      <c r="B31" s="22">
        <v>29</v>
      </c>
      <c r="C31" s="243">
        <v>785</v>
      </c>
      <c r="D31" s="127">
        <v>30068250</v>
      </c>
      <c r="E31" s="127" t="s">
        <v>495</v>
      </c>
      <c r="F31" s="127" t="s">
        <v>496</v>
      </c>
      <c r="G31" s="127" t="s">
        <v>497</v>
      </c>
      <c r="H31" s="127" t="s">
        <v>531</v>
      </c>
      <c r="I31" s="128">
        <v>44945.822916666664</v>
      </c>
      <c r="J31" s="127" t="s">
        <v>504</v>
      </c>
      <c r="K31" s="95" t="s">
        <v>5</v>
      </c>
      <c r="L31" s="1">
        <v>44943</v>
      </c>
      <c r="M31" s="2">
        <v>0.8618055555555556</v>
      </c>
      <c r="N31" s="5" t="s">
        <v>504</v>
      </c>
      <c r="O31" s="1">
        <v>44945</v>
      </c>
      <c r="P31" s="2">
        <v>0.82291666666666663</v>
      </c>
      <c r="Q31" s="1">
        <v>44945</v>
      </c>
      <c r="R31" s="2">
        <v>0.81944444444444453</v>
      </c>
      <c r="S31" s="5" t="s">
        <v>504</v>
      </c>
      <c r="T31" s="1">
        <v>44945</v>
      </c>
      <c r="U31" s="2">
        <v>0.82430555555555562</v>
      </c>
      <c r="V31" s="5" t="s">
        <v>504</v>
      </c>
      <c r="W31" s="6">
        <f t="shared" si="0"/>
        <v>1.3888888934161514E-3</v>
      </c>
      <c r="X31" s="7"/>
      <c r="Y31" s="8"/>
      <c r="Z31" s="5"/>
      <c r="AA31" s="9">
        <f t="shared" si="1"/>
        <v>-44945.824305555558</v>
      </c>
      <c r="AB31" s="7"/>
      <c r="AC31" s="8"/>
      <c r="AD31" s="5"/>
      <c r="AE31" s="9">
        <f t="shared" si="2"/>
        <v>0</v>
      </c>
      <c r="AF31" s="7"/>
      <c r="AG31" s="5"/>
      <c r="AH31" s="5"/>
      <c r="AI31" s="5"/>
      <c r="AJ31" s="9">
        <f t="shared" si="3"/>
        <v>-44945.824305555558</v>
      </c>
      <c r="AK31" s="7"/>
      <c r="AL31" s="5"/>
      <c r="AM31" s="5"/>
      <c r="AN31" s="9">
        <f t="shared" si="4"/>
        <v>-44945.824305555558</v>
      </c>
      <c r="AO31" s="7">
        <v>44945</v>
      </c>
      <c r="AP31" s="2">
        <v>0.99791666666666667</v>
      </c>
      <c r="AQ31" s="341">
        <f t="shared" si="5"/>
        <v>0.17361111110949423</v>
      </c>
      <c r="AR31" s="7">
        <v>44947</v>
      </c>
      <c r="AS31" s="145">
        <v>0.49791666666666662</v>
      </c>
      <c r="AT31" s="5" t="s">
        <v>504</v>
      </c>
      <c r="AU31" s="14">
        <f t="shared" si="6"/>
        <v>1.6736111111094942</v>
      </c>
      <c r="AV31" s="15"/>
      <c r="AW31" s="15"/>
      <c r="AX31" s="364" t="s">
        <v>27</v>
      </c>
      <c r="AY31" s="365" t="s">
        <v>992</v>
      </c>
      <c r="AZ31" s="365" t="s">
        <v>90</v>
      </c>
      <c r="BA31" s="365" t="s">
        <v>320</v>
      </c>
      <c r="BB31" s="16" t="s">
        <v>598</v>
      </c>
      <c r="BC31" s="16" t="s">
        <v>599</v>
      </c>
      <c r="BD31" s="19"/>
      <c r="BE31" s="18" t="s">
        <v>89</v>
      </c>
      <c r="BF31" s="18"/>
      <c r="BJ31" s="48" t="s">
        <v>450</v>
      </c>
      <c r="BK31" s="41">
        <v>1</v>
      </c>
      <c r="BL31" s="43">
        <f>BK31/BK32</f>
        <v>0.125</v>
      </c>
      <c r="BM31" s="46"/>
      <c r="BN31" s="45"/>
      <c r="BO31" s="45"/>
      <c r="BP31" s="45"/>
      <c r="BQ31" s="45"/>
      <c r="BR31" s="20"/>
      <c r="BS31" s="20"/>
      <c r="BT31" s="20"/>
      <c r="BU31" s="48" t="s">
        <v>450</v>
      </c>
      <c r="BV31" s="41">
        <v>3</v>
      </c>
      <c r="BW31" s="43">
        <f>BV31/BV32</f>
        <v>0.375</v>
      </c>
      <c r="BX31" s="46"/>
      <c r="BY31" s="45"/>
      <c r="BZ31" s="45"/>
      <c r="CA31" s="45"/>
      <c r="CB31" s="45"/>
      <c r="CC31" s="20"/>
      <c r="CD31" s="20"/>
      <c r="CE31" s="20"/>
      <c r="CF31" s="134"/>
      <c r="CG31" s="134"/>
      <c r="CH31" s="134"/>
      <c r="CI31" s="134"/>
      <c r="CJ31" s="134"/>
      <c r="CK31" s="134"/>
      <c r="CL31" s="134"/>
      <c r="CM31" s="134"/>
      <c r="CN31" s="52"/>
      <c r="CO31" s="52"/>
      <c r="CP31" s="20"/>
      <c r="CQ31" s="44"/>
      <c r="CR31" s="44"/>
      <c r="CS31" s="44"/>
      <c r="CT31" s="44"/>
      <c r="CU31" s="50"/>
      <c r="CV31"/>
      <c r="CW31"/>
      <c r="CX31"/>
      <c r="CY31"/>
      <c r="CZ31"/>
      <c r="DA31"/>
      <c r="DB31"/>
    </row>
    <row r="32" spans="1:106" ht="15" customHeight="1">
      <c r="A32" s="1032"/>
      <c r="B32" s="362">
        <v>30</v>
      </c>
      <c r="C32" s="243">
        <v>794</v>
      </c>
      <c r="D32" s="125">
        <v>1234</v>
      </c>
      <c r="E32" s="125" t="s">
        <v>495</v>
      </c>
      <c r="F32" s="125" t="s">
        <v>496</v>
      </c>
      <c r="G32" s="125" t="s">
        <v>497</v>
      </c>
      <c r="H32" s="125" t="s">
        <v>532</v>
      </c>
      <c r="I32" s="126">
        <v>44947.754861111112</v>
      </c>
      <c r="J32" s="125" t="s">
        <v>498</v>
      </c>
      <c r="K32" s="95" t="s">
        <v>0</v>
      </c>
      <c r="L32" s="1">
        <v>44947</v>
      </c>
      <c r="M32" s="2">
        <v>0.75347222222222221</v>
      </c>
      <c r="N32" s="144" t="s">
        <v>498</v>
      </c>
      <c r="O32" s="1">
        <v>44947</v>
      </c>
      <c r="P32" s="2">
        <v>0.75486111111111109</v>
      </c>
      <c r="Q32" s="1">
        <v>44950</v>
      </c>
      <c r="R32" s="2">
        <v>0.49722222222222223</v>
      </c>
      <c r="S32" s="146" t="s">
        <v>498</v>
      </c>
      <c r="T32" s="1">
        <v>44950</v>
      </c>
      <c r="U32" s="2">
        <v>0.49722222222222223</v>
      </c>
      <c r="V32" s="146" t="s">
        <v>498</v>
      </c>
      <c r="W32" s="6">
        <f t="shared" si="0"/>
        <v>2.742361111108039</v>
      </c>
      <c r="X32" s="7"/>
      <c r="Y32" s="8"/>
      <c r="Z32" s="5"/>
      <c r="AA32" s="9">
        <f t="shared" si="1"/>
        <v>-44950.49722222222</v>
      </c>
      <c r="AB32" s="7"/>
      <c r="AC32" s="8"/>
      <c r="AD32" s="5"/>
      <c r="AE32" s="9">
        <f t="shared" si="2"/>
        <v>0</v>
      </c>
      <c r="AF32" s="7"/>
      <c r="AG32" s="5"/>
      <c r="AH32" s="5"/>
      <c r="AI32" s="5"/>
      <c r="AJ32" s="9">
        <f t="shared" si="3"/>
        <v>-44950.49722222222</v>
      </c>
      <c r="AK32" s="7">
        <v>44950</v>
      </c>
      <c r="AL32" s="140">
        <v>0.49861111111111112</v>
      </c>
      <c r="AM32" s="5" t="s">
        <v>498</v>
      </c>
      <c r="AN32" s="9">
        <f t="shared" si="4"/>
        <v>1.3888888934161514E-3</v>
      </c>
      <c r="AO32" s="10"/>
      <c r="AP32" s="11"/>
      <c r="AQ32" s="341">
        <f t="shared" si="5"/>
        <v>-44950.49722222222</v>
      </c>
      <c r="AR32" s="10"/>
      <c r="AS32" s="11"/>
      <c r="AT32" s="13"/>
      <c r="AU32" s="14">
        <f t="shared" si="6"/>
        <v>-44950.49722222222</v>
      </c>
      <c r="AV32" s="15"/>
      <c r="AW32" s="15"/>
      <c r="AX32" s="364" t="s">
        <v>27</v>
      </c>
      <c r="AY32" s="364" t="s">
        <v>11</v>
      </c>
      <c r="AZ32" s="364" t="s">
        <v>22</v>
      </c>
      <c r="BA32" s="364" t="s">
        <v>57</v>
      </c>
      <c r="BB32" s="16" t="s">
        <v>600</v>
      </c>
      <c r="BC32" s="16" t="s">
        <v>601</v>
      </c>
      <c r="BD32" s="19"/>
      <c r="BE32" s="18" t="s">
        <v>89</v>
      </c>
      <c r="BF32" s="18"/>
      <c r="BJ32" s="54" t="s">
        <v>444</v>
      </c>
      <c r="BK32" s="55">
        <f>BK29+BK30+BK31</f>
        <v>8</v>
      </c>
      <c r="BL32" s="56">
        <f>SUM(BL29:BL31)</f>
        <v>1</v>
      </c>
      <c r="BM32" s="20"/>
      <c r="BN32" s="20"/>
      <c r="BO32" s="20"/>
      <c r="BP32" s="20"/>
      <c r="BQ32" s="20"/>
      <c r="BR32" s="20"/>
      <c r="BS32" s="20"/>
      <c r="BT32" s="20"/>
      <c r="BU32" s="54" t="s">
        <v>444</v>
      </c>
      <c r="BV32" s="55">
        <f>BV29+BV30+BV31</f>
        <v>8</v>
      </c>
      <c r="BW32" s="56">
        <f>SUM(BW29:BW31)</f>
        <v>1</v>
      </c>
      <c r="BX32" s="46"/>
      <c r="BY32" s="45"/>
      <c r="BZ32" s="45"/>
      <c r="CA32" s="45"/>
      <c r="CB32" s="45"/>
      <c r="CC32" s="20"/>
      <c r="CD32" s="20"/>
      <c r="CE32" s="20"/>
      <c r="CF32" s="25" t="s">
        <v>440</v>
      </c>
      <c r="CG32" s="26" t="s">
        <v>441</v>
      </c>
      <c r="CH32" s="27" t="s">
        <v>442</v>
      </c>
      <c r="CI32" s="28" t="s">
        <v>0</v>
      </c>
      <c r="CJ32" s="29" t="s">
        <v>5</v>
      </c>
      <c r="CK32" s="30" t="s">
        <v>8</v>
      </c>
      <c r="CL32" s="31" t="s">
        <v>443</v>
      </c>
      <c r="CM32" s="32" t="s">
        <v>444</v>
      </c>
      <c r="CN32" s="52"/>
      <c r="CO32" s="52"/>
      <c r="CP32" s="20"/>
      <c r="CQ32" s="51" t="s">
        <v>448</v>
      </c>
      <c r="CR32" s="32">
        <v>4</v>
      </c>
      <c r="CS32" s="43">
        <f>CR32/CR35</f>
        <v>0.25</v>
      </c>
      <c r="CT32" s="44"/>
      <c r="CU32"/>
      <c r="CV32"/>
      <c r="CW32"/>
      <c r="CX32"/>
      <c r="CY32"/>
      <c r="CZ32"/>
      <c r="DA32"/>
      <c r="DB32"/>
    </row>
    <row r="33" spans="1:106" ht="15" customHeight="1">
      <c r="A33" s="1032"/>
      <c r="B33" s="362">
        <v>31</v>
      </c>
      <c r="C33" s="343">
        <v>798</v>
      </c>
      <c r="D33" s="125">
        <v>30181234</v>
      </c>
      <c r="E33" s="125" t="s">
        <v>501</v>
      </c>
      <c r="F33" s="125" t="s">
        <v>506</v>
      </c>
      <c r="G33" s="125" t="s">
        <v>513</v>
      </c>
      <c r="H33" s="125" t="s">
        <v>488</v>
      </c>
      <c r="I33" s="126">
        <v>44948.652083333334</v>
      </c>
      <c r="J33" s="125" t="s">
        <v>504</v>
      </c>
      <c r="K33" s="95" t="s">
        <v>0</v>
      </c>
      <c r="L33" s="1">
        <v>44948</v>
      </c>
      <c r="M33" s="2">
        <v>0.4152777777777778</v>
      </c>
      <c r="N33" s="5" t="s">
        <v>498</v>
      </c>
      <c r="O33" s="1">
        <v>44948</v>
      </c>
      <c r="P33" s="2">
        <v>0.42291666666666666</v>
      </c>
      <c r="Q33" s="1">
        <v>44948</v>
      </c>
      <c r="R33" s="2">
        <v>0.42152777777777778</v>
      </c>
      <c r="S33" s="5" t="s">
        <v>498</v>
      </c>
      <c r="T33" s="1">
        <v>44948</v>
      </c>
      <c r="U33" s="2">
        <v>0.4236111111111111</v>
      </c>
      <c r="V33" s="146" t="s">
        <v>498</v>
      </c>
      <c r="W33" s="6">
        <f t="shared" si="0"/>
        <v>6.9444443943211809E-4</v>
      </c>
      <c r="X33" s="1">
        <v>44948</v>
      </c>
      <c r="Y33" s="2">
        <v>0.42430555555555555</v>
      </c>
      <c r="Z33" s="146" t="s">
        <v>498</v>
      </c>
      <c r="AA33" s="9">
        <f t="shared" si="1"/>
        <v>6.944444467080757E-4</v>
      </c>
      <c r="AB33" s="1">
        <v>44948</v>
      </c>
      <c r="AC33" s="2">
        <v>0.42499999999999999</v>
      </c>
      <c r="AD33" s="146" t="s">
        <v>498</v>
      </c>
      <c r="AE33" s="9">
        <f t="shared" si="2"/>
        <v>6.944444467080757E-4</v>
      </c>
      <c r="AF33" s="7"/>
      <c r="AG33" s="8"/>
      <c r="AH33" s="5"/>
      <c r="AI33" s="5"/>
      <c r="AJ33" s="9">
        <f t="shared" si="3"/>
        <v>-44948.423611111109</v>
      </c>
      <c r="AK33" s="7"/>
      <c r="AL33" s="5"/>
      <c r="AM33" s="5"/>
      <c r="AN33" s="9">
        <f t="shared" si="4"/>
        <v>-44948.423611111109</v>
      </c>
      <c r="AO33" s="10">
        <v>44948</v>
      </c>
      <c r="AP33" s="11">
        <v>0.65208333333333335</v>
      </c>
      <c r="AQ33" s="341">
        <f t="shared" si="5"/>
        <v>0.22847222222480923</v>
      </c>
      <c r="AR33" s="1">
        <v>44948</v>
      </c>
      <c r="AS33" s="2">
        <v>0.42499999999999999</v>
      </c>
      <c r="AT33" s="146" t="s">
        <v>498</v>
      </c>
      <c r="AU33" s="14">
        <f t="shared" si="6"/>
        <v>1.3888888934161514E-3</v>
      </c>
      <c r="AV33" s="15"/>
      <c r="AW33" s="85"/>
      <c r="AX33" s="364" t="s">
        <v>18</v>
      </c>
      <c r="AY33" s="364" t="s">
        <v>41</v>
      </c>
      <c r="AZ33" s="364" t="s">
        <v>899</v>
      </c>
      <c r="BA33" s="366" t="s">
        <v>372</v>
      </c>
      <c r="BB33" s="16" t="s">
        <v>602</v>
      </c>
      <c r="BC33" s="16" t="s">
        <v>603</v>
      </c>
      <c r="BD33" s="19"/>
      <c r="BE33" s="18" t="s">
        <v>89</v>
      </c>
      <c r="BF33" s="18"/>
      <c r="BJ33" s="48" t="s">
        <v>451</v>
      </c>
      <c r="BK33" s="41">
        <v>3</v>
      </c>
      <c r="BL33" s="57">
        <f>BK33/BK35</f>
        <v>0.375</v>
      </c>
      <c r="BM33" s="20"/>
      <c r="BN33" s="20"/>
      <c r="BO33" s="20"/>
      <c r="BP33" s="20"/>
      <c r="BQ33" s="20"/>
      <c r="BR33" s="20"/>
      <c r="BS33" s="20"/>
      <c r="BT33" s="20"/>
      <c r="BU33" s="48" t="s">
        <v>451</v>
      </c>
      <c r="BV33" s="41">
        <v>3</v>
      </c>
      <c r="BW33" s="57">
        <f>BV33/BV35</f>
        <v>0.375</v>
      </c>
      <c r="BX33" s="20"/>
      <c r="BY33" s="20"/>
      <c r="BZ33" s="20"/>
      <c r="CA33" s="20"/>
      <c r="CB33" s="20"/>
      <c r="CC33" s="20"/>
      <c r="CD33" s="20"/>
      <c r="CE33" s="20"/>
      <c r="CF33" s="33" t="s">
        <v>498</v>
      </c>
      <c r="CG33" s="34">
        <v>9</v>
      </c>
      <c r="CH33" s="35">
        <f>CG33/CG35</f>
        <v>0.375</v>
      </c>
      <c r="CI33" s="36">
        <v>3</v>
      </c>
      <c r="CJ33" s="36">
        <v>1</v>
      </c>
      <c r="CK33" s="36">
        <v>1</v>
      </c>
      <c r="CL33" s="36">
        <v>4</v>
      </c>
      <c r="CM33" s="37">
        <f>CG33</f>
        <v>9</v>
      </c>
      <c r="CN33" s="52"/>
      <c r="CO33" s="52"/>
      <c r="CP33" s="20"/>
      <c r="CQ33" s="48" t="s">
        <v>449</v>
      </c>
      <c r="CR33" s="41">
        <v>9</v>
      </c>
      <c r="CS33" s="43">
        <f>CR33/CR35</f>
        <v>0.5625</v>
      </c>
      <c r="CT33" s="52"/>
      <c r="CU33"/>
      <c r="CV33"/>
      <c r="CW33"/>
      <c r="CX33"/>
    </row>
    <row r="34" spans="1:106" ht="15" customHeight="1">
      <c r="A34" s="1032"/>
      <c r="B34" s="362">
        <v>32</v>
      </c>
      <c r="C34" s="343">
        <v>769</v>
      </c>
      <c r="D34" s="127">
        <v>30034241</v>
      </c>
      <c r="E34" s="127" t="s">
        <v>501</v>
      </c>
      <c r="F34" s="127" t="s">
        <v>506</v>
      </c>
      <c r="G34" s="127" t="s">
        <v>513</v>
      </c>
      <c r="H34" s="127" t="s">
        <v>524</v>
      </c>
      <c r="I34" s="128">
        <v>44949.490972222222</v>
      </c>
      <c r="J34" s="127" t="s">
        <v>498</v>
      </c>
      <c r="K34" s="95" t="s">
        <v>17</v>
      </c>
      <c r="L34" s="1">
        <v>44936</v>
      </c>
      <c r="M34" s="142">
        <v>0.46666666666666662</v>
      </c>
      <c r="N34" s="144" t="s">
        <v>498</v>
      </c>
      <c r="O34" s="1">
        <v>44949</v>
      </c>
      <c r="P34" s="2">
        <v>0.4909722222222222</v>
      </c>
      <c r="Q34" s="1">
        <v>44947</v>
      </c>
      <c r="R34" s="2">
        <v>0.77847222222222223</v>
      </c>
      <c r="S34" s="5" t="s">
        <v>498</v>
      </c>
      <c r="T34" s="1">
        <v>44949</v>
      </c>
      <c r="U34" s="2">
        <v>0.49236111111111108</v>
      </c>
      <c r="V34" s="5" t="s">
        <v>498</v>
      </c>
      <c r="W34" s="6">
        <f t="shared" si="0"/>
        <v>1.3888888861401938E-3</v>
      </c>
      <c r="X34" s="7"/>
      <c r="Y34" s="8"/>
      <c r="Z34" s="5"/>
      <c r="AA34" s="9">
        <f t="shared" si="1"/>
        <v>-44949.492361111108</v>
      </c>
      <c r="AB34" s="7"/>
      <c r="AC34" s="8"/>
      <c r="AD34" s="5"/>
      <c r="AE34" s="9">
        <f t="shared" si="2"/>
        <v>0</v>
      </c>
      <c r="AF34" s="7"/>
      <c r="AG34" s="5"/>
      <c r="AH34" s="5"/>
      <c r="AI34" s="5"/>
      <c r="AJ34" s="9">
        <f t="shared" si="3"/>
        <v>-44949.492361111108</v>
      </c>
      <c r="AK34" s="7"/>
      <c r="AL34" s="5"/>
      <c r="AM34" s="5"/>
      <c r="AN34" s="9">
        <f t="shared" si="4"/>
        <v>-44949.492361111108</v>
      </c>
      <c r="AO34" s="10">
        <v>44949</v>
      </c>
      <c r="AP34" s="11">
        <v>0.59236111111111112</v>
      </c>
      <c r="AQ34" s="341">
        <f t="shared" si="5"/>
        <v>0.10000000000582077</v>
      </c>
      <c r="AR34" s="7">
        <v>44954</v>
      </c>
      <c r="AS34" s="145">
        <v>0.42291666666666666</v>
      </c>
      <c r="AT34" s="143" t="s">
        <v>498</v>
      </c>
      <c r="AU34" s="14">
        <f t="shared" si="6"/>
        <v>4.9305555555620231</v>
      </c>
      <c r="AV34" s="15"/>
      <c r="AW34" s="357"/>
      <c r="AX34" s="364" t="s">
        <v>9</v>
      </c>
      <c r="AY34" s="364" t="s">
        <v>48</v>
      </c>
      <c r="AZ34" s="364" t="s">
        <v>945</v>
      </c>
      <c r="BA34" s="364" t="s">
        <v>198</v>
      </c>
      <c r="BB34" s="370" t="s">
        <v>569</v>
      </c>
      <c r="BC34" s="16" t="s">
        <v>568</v>
      </c>
      <c r="BD34" s="19"/>
      <c r="BE34" s="333" t="s">
        <v>89</v>
      </c>
      <c r="BF34" s="18"/>
      <c r="BJ34" s="48" t="s">
        <v>452</v>
      </c>
      <c r="BK34" s="41">
        <v>5</v>
      </c>
      <c r="BL34" s="57">
        <f>BK34/BK35</f>
        <v>0.625</v>
      </c>
      <c r="BM34" s="20"/>
      <c r="BN34" s="20"/>
      <c r="BO34" s="20"/>
      <c r="BP34" s="20"/>
      <c r="BQ34" s="20"/>
      <c r="BR34" s="20"/>
      <c r="BS34" s="20"/>
      <c r="BT34" s="20"/>
      <c r="BU34" s="48" t="s">
        <v>452</v>
      </c>
      <c r="BV34" s="41">
        <v>5</v>
      </c>
      <c r="BW34" s="57">
        <f>BV34/BV35</f>
        <v>0.625</v>
      </c>
      <c r="BX34"/>
      <c r="BY34" s="20"/>
      <c r="BZ34" s="20"/>
      <c r="CA34" s="20"/>
      <c r="CB34" s="20"/>
      <c r="CC34" s="20"/>
      <c r="CD34" s="20"/>
      <c r="CE34" s="20"/>
      <c r="CF34" s="33" t="s">
        <v>795</v>
      </c>
      <c r="CG34" s="34">
        <v>15</v>
      </c>
      <c r="CH34" s="35">
        <f>CG34/CG35</f>
        <v>0.625</v>
      </c>
      <c r="CI34" s="36">
        <v>1</v>
      </c>
      <c r="CJ34" s="36">
        <v>2</v>
      </c>
      <c r="CK34" s="36">
        <v>1</v>
      </c>
      <c r="CL34" s="36">
        <v>11</v>
      </c>
      <c r="CM34" s="37">
        <f t="shared" ref="CM34" si="11">CG34</f>
        <v>15</v>
      </c>
      <c r="CN34" s="52"/>
      <c r="CO34" s="52"/>
      <c r="CP34" s="20"/>
      <c r="CQ34" s="48" t="s">
        <v>450</v>
      </c>
      <c r="CR34" s="41">
        <v>3</v>
      </c>
      <c r="CS34" s="43">
        <f>CR34/CR35</f>
        <v>0.1875</v>
      </c>
      <c r="CT34" s="52"/>
      <c r="CU34"/>
      <c r="CV34"/>
      <c r="CW34"/>
      <c r="CX34"/>
    </row>
    <row r="35" spans="1:106" ht="15" customHeight="1">
      <c r="A35" s="1032"/>
      <c r="B35" s="22">
        <v>33</v>
      </c>
      <c r="C35" s="343">
        <v>803</v>
      </c>
      <c r="D35" s="127">
        <v>30086592</v>
      </c>
      <c r="E35" s="127" t="s">
        <v>505</v>
      </c>
      <c r="F35" s="127" t="s">
        <v>502</v>
      </c>
      <c r="G35" s="127" t="s">
        <v>507</v>
      </c>
      <c r="H35" s="127" t="s">
        <v>484</v>
      </c>
      <c r="I35" s="128">
        <v>44949.51458333333</v>
      </c>
      <c r="J35" s="127" t="s">
        <v>498</v>
      </c>
      <c r="K35" s="95" t="s">
        <v>8</v>
      </c>
      <c r="L35" s="1">
        <v>44949</v>
      </c>
      <c r="M35" s="2">
        <v>0.49861111111111112</v>
      </c>
      <c r="N35" s="5" t="s">
        <v>498</v>
      </c>
      <c r="O35" s="1">
        <v>44949</v>
      </c>
      <c r="P35" s="2">
        <v>1.4583333333333332E-2</v>
      </c>
      <c r="Q35" s="1"/>
      <c r="R35" s="2"/>
      <c r="S35" s="5"/>
      <c r="T35" s="1">
        <v>44949</v>
      </c>
      <c r="U35" s="2">
        <v>0.51458333333333328</v>
      </c>
      <c r="V35" s="5" t="s">
        <v>498</v>
      </c>
      <c r="W35" s="6">
        <f t="shared" ref="W35:W58" si="12">(U35+T35)-(P35+O35)</f>
        <v>0.5</v>
      </c>
      <c r="X35" s="1">
        <v>44950</v>
      </c>
      <c r="Y35" s="2">
        <v>0.50763888888888886</v>
      </c>
      <c r="Z35" s="5" t="s">
        <v>498</v>
      </c>
      <c r="AA35" s="9">
        <f t="shared" ref="AA35:AA58" si="13">(Y35+X35)-(U35+T35)</f>
        <v>0.99305555556202307</v>
      </c>
      <c r="AB35" s="7"/>
      <c r="AC35" s="8"/>
      <c r="AD35" s="5"/>
      <c r="AE35" s="9">
        <f t="shared" ref="AE35:AE58" si="14">(AC35+AB35)-(Y35+X35)</f>
        <v>-44950.507638888892</v>
      </c>
      <c r="AF35" s="7"/>
      <c r="AG35" s="5"/>
      <c r="AH35" s="5"/>
      <c r="AI35" s="5"/>
      <c r="AJ35" s="9">
        <f t="shared" ref="AJ35:AJ58" si="15">(AG35+AF35)-(U35+T35)</f>
        <v>-44949.51458333333</v>
      </c>
      <c r="AK35" s="7"/>
      <c r="AL35" s="5"/>
      <c r="AM35" s="5"/>
      <c r="AN35" s="9">
        <f t="shared" ref="AN35:AN58" si="16">(AL35+AK35)-(U35+T35)</f>
        <v>-44949.51458333333</v>
      </c>
      <c r="AO35" s="10">
        <v>44951</v>
      </c>
      <c r="AP35" s="11">
        <v>0.71319444444444446</v>
      </c>
      <c r="AQ35" s="341">
        <f t="shared" ref="AQ35:AQ58" si="17">(AP35+AO35)-(U35+T35)</f>
        <v>2.1986111111109494</v>
      </c>
      <c r="AR35" s="1">
        <v>44952</v>
      </c>
      <c r="AS35" s="2">
        <v>0.94374999999999998</v>
      </c>
      <c r="AT35" s="5" t="s">
        <v>498</v>
      </c>
      <c r="AU35" s="14">
        <f t="shared" ref="AU35:AU58" si="18">(AS35+AR35)-(U35+T35)</f>
        <v>3.4291666666686069</v>
      </c>
      <c r="AV35" s="15"/>
      <c r="AW35" s="15"/>
      <c r="AX35" s="364" t="s">
        <v>18</v>
      </c>
      <c r="AY35" s="364" t="s">
        <v>41</v>
      </c>
      <c r="AZ35" s="364" t="s">
        <v>899</v>
      </c>
      <c r="BA35" s="366" t="s">
        <v>372</v>
      </c>
      <c r="BB35" s="16" t="s">
        <v>968</v>
      </c>
      <c r="BC35" s="16" t="s">
        <v>604</v>
      </c>
      <c r="BD35" s="19"/>
      <c r="BE35" s="18" t="s">
        <v>89</v>
      </c>
      <c r="BF35" s="18"/>
      <c r="BJ35" s="54" t="s">
        <v>444</v>
      </c>
      <c r="BK35" s="55">
        <f>BK33+BK34</f>
        <v>8</v>
      </c>
      <c r="BL35" s="56">
        <f>SUM(BL33:BL34)</f>
        <v>1</v>
      </c>
      <c r="BM35" s="20"/>
      <c r="BN35" s="20"/>
      <c r="BO35" s="20"/>
      <c r="BP35" s="20"/>
      <c r="BQ35" s="20"/>
      <c r="BR35" s="20"/>
      <c r="BS35" s="20"/>
      <c r="BT35" s="20"/>
      <c r="BU35" s="54" t="s">
        <v>444</v>
      </c>
      <c r="BV35" s="55">
        <f>BV33+BV34</f>
        <v>8</v>
      </c>
      <c r="BW35" s="56">
        <f>SUM(BW33:BW34)</f>
        <v>1</v>
      </c>
      <c r="BX35"/>
      <c r="CC35" s="20"/>
      <c r="CD35" s="20"/>
      <c r="CE35" s="20"/>
      <c r="CF35" s="38" t="s">
        <v>444</v>
      </c>
      <c r="CG35" s="39">
        <f>SUBTOTAL(9,CG33:CG34)</f>
        <v>24</v>
      </c>
      <c r="CH35" s="40">
        <f>CH33+CH34</f>
        <v>1</v>
      </c>
      <c r="CI35" s="91">
        <f>SUBTOTAL(9,CI33:CI34)</f>
        <v>4</v>
      </c>
      <c r="CJ35" s="91">
        <f>SUBTOTAL(9,CJ33:CJ34)</f>
        <v>3</v>
      </c>
      <c r="CK35" s="91">
        <f>SUBTOTAL(9,CK33:CK34)</f>
        <v>2</v>
      </c>
      <c r="CL35" s="91">
        <f>SUBTOTAL(9,CL33:CL34)</f>
        <v>15</v>
      </c>
      <c r="CM35" s="39">
        <f>SUM(CI35:CL35)</f>
        <v>24</v>
      </c>
      <c r="CN35" s="52"/>
      <c r="CO35" s="52"/>
      <c r="CP35" s="20"/>
      <c r="CQ35" s="54" t="s">
        <v>444</v>
      </c>
      <c r="CR35" s="55">
        <f>CR32+CR33+CR34</f>
        <v>16</v>
      </c>
      <c r="CS35" s="56">
        <f>SUM(CS32:CS34)</f>
        <v>1</v>
      </c>
      <c r="CT35" s="46"/>
      <c r="CU35"/>
      <c r="CV35"/>
      <c r="CW35"/>
      <c r="CX35"/>
    </row>
    <row r="36" spans="1:106" ht="15" customHeight="1">
      <c r="A36" s="1032"/>
      <c r="B36" s="362">
        <v>34</v>
      </c>
      <c r="C36" s="243">
        <v>793</v>
      </c>
      <c r="D36" s="125">
        <v>20040379</v>
      </c>
      <c r="E36" s="125" t="s">
        <v>501</v>
      </c>
      <c r="F36" s="125" t="s">
        <v>506</v>
      </c>
      <c r="G36" s="125" t="s">
        <v>497</v>
      </c>
      <c r="H36" s="125" t="s">
        <v>533</v>
      </c>
      <c r="I36" s="126">
        <v>44949.614583333336</v>
      </c>
      <c r="J36" s="125" t="s">
        <v>504</v>
      </c>
      <c r="K36" s="95" t="s">
        <v>17</v>
      </c>
      <c r="L36" s="1"/>
      <c r="M36" s="2"/>
      <c r="N36" s="5"/>
      <c r="O36" s="1">
        <v>44949</v>
      </c>
      <c r="P36" s="2">
        <v>0.61458333333333337</v>
      </c>
      <c r="Q36" s="1">
        <v>44949</v>
      </c>
      <c r="R36" s="2">
        <v>0.52708333333333335</v>
      </c>
      <c r="S36" s="5" t="s">
        <v>498</v>
      </c>
      <c r="T36" s="1">
        <v>44949</v>
      </c>
      <c r="U36" s="2">
        <v>0.61527777777777781</v>
      </c>
      <c r="V36" s="5" t="s">
        <v>504</v>
      </c>
      <c r="W36" s="6">
        <f t="shared" si="12"/>
        <v>6.9444443943211809E-4</v>
      </c>
      <c r="X36" s="7">
        <v>44954</v>
      </c>
      <c r="Y36" s="2">
        <v>0.41666666666666669</v>
      </c>
      <c r="Z36" s="5" t="s">
        <v>504</v>
      </c>
      <c r="AA36" s="9">
        <f t="shared" si="13"/>
        <v>4.8013888888890506</v>
      </c>
      <c r="AB36" s="7">
        <v>44954</v>
      </c>
      <c r="AC36" s="2">
        <v>0.41666666666666669</v>
      </c>
      <c r="AD36" s="146" t="s">
        <v>498</v>
      </c>
      <c r="AE36" s="9">
        <f t="shared" si="14"/>
        <v>0</v>
      </c>
      <c r="AF36" s="7">
        <v>44955</v>
      </c>
      <c r="AG36" s="140">
        <v>0.18402777777777779</v>
      </c>
      <c r="AH36" s="5" t="s">
        <v>504</v>
      </c>
      <c r="AI36" s="5" t="s">
        <v>595</v>
      </c>
      <c r="AJ36" s="9">
        <f t="shared" si="15"/>
        <v>5.5687500000058208</v>
      </c>
      <c r="AK36" s="7"/>
      <c r="AL36" s="5"/>
      <c r="AM36" s="5"/>
      <c r="AN36" s="9">
        <f t="shared" si="16"/>
        <v>-44949.615277777775</v>
      </c>
      <c r="AO36" s="10"/>
      <c r="AP36" s="11"/>
      <c r="AQ36" s="341">
        <f t="shared" si="17"/>
        <v>-44949.615277777775</v>
      </c>
      <c r="AR36" s="10"/>
      <c r="AS36" s="11"/>
      <c r="AT36" s="21"/>
      <c r="AU36" s="14">
        <f t="shared" si="18"/>
        <v>-44949.615277777775</v>
      </c>
      <c r="AV36" s="15"/>
      <c r="AW36" s="358" t="s">
        <v>1024</v>
      </c>
      <c r="AX36" s="364" t="s">
        <v>9</v>
      </c>
      <c r="AY36" s="364" t="s">
        <v>41</v>
      </c>
      <c r="AZ36" s="364" t="s">
        <v>76</v>
      </c>
      <c r="BA36" s="364" t="s">
        <v>398</v>
      </c>
      <c r="BB36" s="16" t="s">
        <v>605</v>
      </c>
      <c r="BC36" s="16" t="s">
        <v>606</v>
      </c>
      <c r="BD36" s="19"/>
      <c r="BE36" s="333" t="s">
        <v>89</v>
      </c>
      <c r="BF36" s="18"/>
      <c r="BJ36" s="20"/>
      <c r="BK36" s="20"/>
      <c r="BL36" s="20"/>
      <c r="BM36" s="20"/>
      <c r="BN36" s="20"/>
      <c r="BO36" s="20"/>
      <c r="BP36" s="20"/>
      <c r="BQ36" s="20"/>
      <c r="BR36" s="20"/>
      <c r="BS36" s="20"/>
      <c r="BT36" s="20"/>
      <c r="BU36" s="20"/>
      <c r="BV36"/>
      <c r="BW36"/>
      <c r="BX36"/>
      <c r="BY36" s="20"/>
      <c r="BZ36" s="20"/>
      <c r="CA36" s="20"/>
      <c r="CB36" s="20"/>
      <c r="CC36" s="20"/>
      <c r="CD36" s="20"/>
      <c r="CE36" s="20"/>
      <c r="CN36" s="52"/>
      <c r="CO36" s="52"/>
      <c r="CP36" s="20"/>
      <c r="CQ36" s="48" t="s">
        <v>451</v>
      </c>
      <c r="CR36" s="41">
        <v>9</v>
      </c>
      <c r="CS36" s="57">
        <f>CR36/CR40</f>
        <v>0.5625</v>
      </c>
      <c r="CT36" s="46"/>
      <c r="CU36"/>
      <c r="CV36"/>
      <c r="CW36"/>
      <c r="CX36"/>
    </row>
    <row r="37" spans="1:106" ht="15" customHeight="1">
      <c r="A37" s="1032"/>
      <c r="B37" s="22">
        <v>35</v>
      </c>
      <c r="C37" s="243">
        <v>784</v>
      </c>
      <c r="D37" s="125">
        <v>30163120</v>
      </c>
      <c r="E37" s="125" t="s">
        <v>495</v>
      </c>
      <c r="F37" s="125" t="s">
        <v>502</v>
      </c>
      <c r="G37" s="125" t="s">
        <v>507</v>
      </c>
      <c r="H37" s="125" t="s">
        <v>527</v>
      </c>
      <c r="I37" s="126">
        <v>44949.617361111108</v>
      </c>
      <c r="J37" s="125" t="s">
        <v>504</v>
      </c>
      <c r="K37" s="95" t="s">
        <v>0</v>
      </c>
      <c r="L37" s="1">
        <v>44943</v>
      </c>
      <c r="M37" s="2">
        <v>0.84722222222222221</v>
      </c>
      <c r="N37" s="5" t="s">
        <v>504</v>
      </c>
      <c r="O37" s="1">
        <v>44949</v>
      </c>
      <c r="P37" s="2">
        <v>0.61736111111111114</v>
      </c>
      <c r="Q37" s="1">
        <v>44948</v>
      </c>
      <c r="R37" s="2">
        <v>0.71319444444444446</v>
      </c>
      <c r="S37" s="5" t="s">
        <v>504</v>
      </c>
      <c r="T37" s="1">
        <v>44948</v>
      </c>
      <c r="U37" s="2">
        <v>0.71319444444444446</v>
      </c>
      <c r="V37" s="5" t="s">
        <v>504</v>
      </c>
      <c r="W37" s="6">
        <f t="shared" si="12"/>
        <v>-0.90416666666715173</v>
      </c>
      <c r="X37" s="7"/>
      <c r="Y37" s="8"/>
      <c r="Z37" s="5"/>
      <c r="AA37" s="9">
        <f t="shared" si="13"/>
        <v>-44948.713194444441</v>
      </c>
      <c r="AB37" s="7"/>
      <c r="AC37" s="8"/>
      <c r="AD37" s="5"/>
      <c r="AE37" s="9">
        <f t="shared" si="14"/>
        <v>0</v>
      </c>
      <c r="AF37" s="7"/>
      <c r="AG37" s="8"/>
      <c r="AH37" s="5"/>
      <c r="AI37" s="5"/>
      <c r="AJ37" s="9">
        <f t="shared" si="15"/>
        <v>-44948.713194444441</v>
      </c>
      <c r="AK37" s="7">
        <v>44949</v>
      </c>
      <c r="AL37" s="140">
        <v>0.61944444444444446</v>
      </c>
      <c r="AM37" s="5" t="s">
        <v>504</v>
      </c>
      <c r="AN37" s="9">
        <f t="shared" si="16"/>
        <v>0.90625</v>
      </c>
      <c r="AO37" s="10"/>
      <c r="AP37" s="11"/>
      <c r="AQ37" s="341">
        <f t="shared" si="17"/>
        <v>-44948.713194444441</v>
      </c>
      <c r="AR37" s="10"/>
      <c r="AS37" s="11"/>
      <c r="AT37" s="13"/>
      <c r="AU37" s="14">
        <f t="shared" si="18"/>
        <v>-44948.713194444441</v>
      </c>
      <c r="AV37" s="15"/>
      <c r="AX37" s="364" t="s">
        <v>27</v>
      </c>
      <c r="AY37" s="364" t="s">
        <v>11</v>
      </c>
      <c r="AZ37" s="364" t="s">
        <v>68</v>
      </c>
      <c r="BA37" s="364" t="s">
        <v>220</v>
      </c>
      <c r="BB37" s="16" t="s">
        <v>580</v>
      </c>
      <c r="BC37" s="16" t="s">
        <v>581</v>
      </c>
      <c r="BD37" s="19"/>
      <c r="BE37" s="333" t="s">
        <v>89</v>
      </c>
      <c r="BF37" s="18"/>
      <c r="BJ37" s="20"/>
      <c r="BK37" s="20"/>
      <c r="BL37" s="20"/>
      <c r="BM37" s="20"/>
      <c r="BN37" s="20"/>
      <c r="BO37" s="20"/>
      <c r="BP37" s="20"/>
      <c r="BQ37" s="20"/>
      <c r="BR37" s="20"/>
      <c r="BS37" s="20"/>
      <c r="BT37" s="20"/>
      <c r="BU37"/>
      <c r="BV37"/>
      <c r="BW37"/>
      <c r="BX37" s="20"/>
      <c r="BY37" s="20"/>
      <c r="BZ37" s="20"/>
      <c r="CA37" s="20"/>
      <c r="CB37" s="20"/>
      <c r="CC37" s="20"/>
      <c r="CD37" s="20"/>
      <c r="CE37" s="20"/>
      <c r="CK37"/>
      <c r="CL37"/>
      <c r="CM37"/>
      <c r="CN37" s="134"/>
      <c r="CO37" s="134"/>
      <c r="CP37" s="20"/>
      <c r="CQ37" s="48" t="s">
        <v>805</v>
      </c>
      <c r="CR37" s="41">
        <v>4</v>
      </c>
      <c r="CS37" s="57">
        <f>CR37/CR40</f>
        <v>0.25</v>
      </c>
      <c r="CT37" s="20"/>
      <c r="CU37"/>
      <c r="CV37"/>
      <c r="CW37"/>
      <c r="CX37"/>
    </row>
    <row r="38" spans="1:106" ht="15" customHeight="1">
      <c r="A38" s="1032"/>
      <c r="B38" s="362">
        <v>36</v>
      </c>
      <c r="C38" s="343">
        <v>808</v>
      </c>
      <c r="D38" s="125">
        <v>30245460</v>
      </c>
      <c r="E38" s="125" t="s">
        <v>501</v>
      </c>
      <c r="F38" s="125" t="s">
        <v>506</v>
      </c>
      <c r="G38" s="125" t="s">
        <v>507</v>
      </c>
      <c r="H38" s="125" t="s">
        <v>508</v>
      </c>
      <c r="I38" s="126">
        <v>44950.518055555556</v>
      </c>
      <c r="J38" s="125" t="s">
        <v>498</v>
      </c>
      <c r="K38" s="95" t="s">
        <v>0</v>
      </c>
      <c r="L38" s="1">
        <v>44950</v>
      </c>
      <c r="M38" s="2">
        <v>0.48194444444444445</v>
      </c>
      <c r="N38" s="5" t="s">
        <v>498</v>
      </c>
      <c r="O38" s="1">
        <v>44950</v>
      </c>
      <c r="P38" s="2">
        <v>0.5180555555555556</v>
      </c>
      <c r="Q38" s="1">
        <v>44956</v>
      </c>
      <c r="R38" s="2">
        <v>0.48888888888888887</v>
      </c>
      <c r="S38" s="5" t="s">
        <v>498</v>
      </c>
      <c r="T38" s="1">
        <v>44956</v>
      </c>
      <c r="U38" s="2">
        <v>0.48888888888888887</v>
      </c>
      <c r="V38" s="5" t="s">
        <v>498</v>
      </c>
      <c r="W38" s="6">
        <f t="shared" si="12"/>
        <v>5.9708333333328483</v>
      </c>
      <c r="X38" s="7"/>
      <c r="Y38" s="8"/>
      <c r="Z38" s="5"/>
      <c r="AA38" s="9">
        <f t="shared" si="13"/>
        <v>-44956.488888888889</v>
      </c>
      <c r="AB38" s="7"/>
      <c r="AC38" s="8"/>
      <c r="AD38" s="5"/>
      <c r="AE38" s="9">
        <f t="shared" si="14"/>
        <v>0</v>
      </c>
      <c r="AF38" s="7"/>
      <c r="AG38" s="5"/>
      <c r="AH38" s="5"/>
      <c r="AI38" s="5"/>
      <c r="AJ38" s="9">
        <f t="shared" si="15"/>
        <v>-44956.488888888889</v>
      </c>
      <c r="AK38" s="7">
        <v>44956</v>
      </c>
      <c r="AL38" s="140">
        <v>0.48888888888888887</v>
      </c>
      <c r="AM38" s="5" t="s">
        <v>498</v>
      </c>
      <c r="AN38" s="9">
        <f t="shared" si="16"/>
        <v>0</v>
      </c>
      <c r="AO38" s="10"/>
      <c r="AP38" s="11"/>
      <c r="AQ38" s="341">
        <f t="shared" si="17"/>
        <v>-44956.488888888889</v>
      </c>
      <c r="AR38" s="7"/>
      <c r="AS38" s="11"/>
      <c r="AT38" s="5"/>
      <c r="AU38" s="14">
        <f t="shared" si="18"/>
        <v>-44956.488888888889</v>
      </c>
      <c r="AV38" s="349">
        <v>1273</v>
      </c>
      <c r="AW38" s="349" t="s">
        <v>1025</v>
      </c>
      <c r="AX38" s="364" t="s">
        <v>27</v>
      </c>
      <c r="AY38" s="364" t="s">
        <v>11</v>
      </c>
      <c r="AZ38" s="364" t="s">
        <v>22</v>
      </c>
      <c r="BA38" s="364" t="s">
        <v>57</v>
      </c>
      <c r="BB38" s="16" t="s">
        <v>607</v>
      </c>
      <c r="BC38" s="16" t="s">
        <v>608</v>
      </c>
      <c r="BD38" s="19"/>
      <c r="BE38" s="333" t="s">
        <v>89</v>
      </c>
      <c r="BF38" s="18"/>
      <c r="BJ38" s="44"/>
      <c r="BK38" s="44"/>
      <c r="BL38" s="44"/>
      <c r="BM38" s="44"/>
      <c r="BN38" s="44"/>
      <c r="BO38" s="44"/>
      <c r="BP38" s="44"/>
      <c r="BQ38" s="44"/>
      <c r="BR38" s="20"/>
      <c r="BS38" s="20"/>
      <c r="BT38" s="20"/>
      <c r="BU38"/>
      <c r="BV38"/>
      <c r="BW38"/>
      <c r="BX38" s="20"/>
      <c r="BY38" s="20"/>
      <c r="BZ38" s="20"/>
      <c r="CA38" s="20"/>
      <c r="CB38" s="20"/>
      <c r="CC38" s="20"/>
      <c r="CD38" s="20"/>
      <c r="CE38" s="20"/>
      <c r="CF38" s="42" t="s">
        <v>89</v>
      </c>
      <c r="CG38" s="32">
        <f>CG35</f>
        <v>24</v>
      </c>
      <c r="CH38" s="43">
        <f>CG38/56</f>
        <v>0.42857142857142855</v>
      </c>
      <c r="CI38" s="44"/>
      <c r="CJ38" s="45"/>
      <c r="CK38"/>
      <c r="CL38"/>
      <c r="CM38"/>
      <c r="CN38" s="134"/>
      <c r="CO38" s="134"/>
      <c r="CP38" s="20"/>
      <c r="CQ38" s="48" t="s">
        <v>806</v>
      </c>
      <c r="CR38" s="41">
        <v>2</v>
      </c>
      <c r="CS38" s="57">
        <f>CR38/CR40</f>
        <v>0.125</v>
      </c>
      <c r="CT38" s="20"/>
      <c r="CU38"/>
      <c r="CV38"/>
      <c r="CW38"/>
      <c r="CX38"/>
    </row>
    <row r="39" spans="1:106" ht="15" customHeight="1">
      <c r="A39" s="1032"/>
      <c r="B39" s="362">
        <v>37</v>
      </c>
      <c r="C39" s="343">
        <v>802</v>
      </c>
      <c r="D39" s="127">
        <v>30234040</v>
      </c>
      <c r="E39" s="127" t="s">
        <v>501</v>
      </c>
      <c r="F39" s="127" t="s">
        <v>502</v>
      </c>
      <c r="G39" s="127" t="s">
        <v>497</v>
      </c>
      <c r="H39" s="127" t="s">
        <v>503</v>
      </c>
      <c r="I39" s="128">
        <v>44950.658333333333</v>
      </c>
      <c r="J39" s="127" t="s">
        <v>498</v>
      </c>
      <c r="K39" s="95" t="s">
        <v>17</v>
      </c>
      <c r="L39" s="1"/>
      <c r="M39" s="2"/>
      <c r="N39" s="5"/>
      <c r="O39" s="1">
        <v>44950</v>
      </c>
      <c r="P39" s="2">
        <v>0.65833333333333333</v>
      </c>
      <c r="Q39" s="1">
        <v>44950</v>
      </c>
      <c r="R39" s="2">
        <v>0.4291666666666667</v>
      </c>
      <c r="S39" s="5" t="s">
        <v>498</v>
      </c>
      <c r="T39" s="1">
        <v>44950</v>
      </c>
      <c r="U39" s="2">
        <v>0.65902777777777777</v>
      </c>
      <c r="V39" s="5" t="s">
        <v>498</v>
      </c>
      <c r="W39" s="6">
        <f t="shared" si="12"/>
        <v>6.944444467080757E-4</v>
      </c>
      <c r="X39" s="7">
        <v>44956</v>
      </c>
      <c r="Y39" s="2">
        <v>0.44791666666666669</v>
      </c>
      <c r="Z39" s="5" t="s">
        <v>498</v>
      </c>
      <c r="AA39" s="9">
        <f t="shared" si="13"/>
        <v>5.788888888884685</v>
      </c>
      <c r="AB39" s="1">
        <v>44958</v>
      </c>
      <c r="AC39" s="8">
        <v>0.67083333333333339</v>
      </c>
      <c r="AD39" s="146" t="s">
        <v>498</v>
      </c>
      <c r="AE39" s="9">
        <f t="shared" si="14"/>
        <v>2.2229166666656965</v>
      </c>
      <c r="AF39" s="7">
        <v>44961</v>
      </c>
      <c r="AG39" s="140">
        <v>0.79305555555555562</v>
      </c>
      <c r="AH39" s="5" t="s">
        <v>498</v>
      </c>
      <c r="AI39" s="5" t="s">
        <v>595</v>
      </c>
      <c r="AJ39" s="9">
        <f t="shared" si="15"/>
        <v>11.134027777778101</v>
      </c>
      <c r="AK39" s="7"/>
      <c r="AL39" s="5"/>
      <c r="AM39" s="5"/>
      <c r="AN39" s="9">
        <f t="shared" si="16"/>
        <v>-44950.65902777778</v>
      </c>
      <c r="AO39" s="7">
        <v>44969</v>
      </c>
      <c r="AP39" s="2">
        <v>0.77222222222222225</v>
      </c>
      <c r="AQ39" s="341">
        <f t="shared" si="17"/>
        <v>19.113194444442343</v>
      </c>
      <c r="AR39" s="7">
        <v>44969</v>
      </c>
      <c r="AS39" s="2">
        <v>0.77222222222222225</v>
      </c>
      <c r="AT39" s="5" t="s">
        <v>498</v>
      </c>
      <c r="AU39" s="14">
        <f t="shared" si="18"/>
        <v>19.113194444442343</v>
      </c>
      <c r="AV39" s="15"/>
      <c r="AX39" s="364" t="s">
        <v>18</v>
      </c>
      <c r="AY39" s="364" t="s">
        <v>41</v>
      </c>
      <c r="AZ39" s="364" t="s">
        <v>899</v>
      </c>
      <c r="BA39" s="364" t="s">
        <v>965</v>
      </c>
      <c r="BB39" s="16" t="s">
        <v>609</v>
      </c>
      <c r="BC39" s="16" t="s">
        <v>610</v>
      </c>
      <c r="BD39" s="19"/>
      <c r="BE39" s="333" t="s">
        <v>89</v>
      </c>
      <c r="BF39" s="18"/>
      <c r="BJ39" s="44"/>
      <c r="BK39" s="44"/>
      <c r="BL39" s="44"/>
      <c r="BM39" s="44"/>
      <c r="BN39" s="44"/>
      <c r="BO39" s="44"/>
      <c r="BP39" s="44"/>
      <c r="BQ39" s="44"/>
      <c r="BR39" s="20"/>
      <c r="BS39" s="20"/>
      <c r="BT39" s="20"/>
      <c r="BU39" s="44"/>
      <c r="BV39" s="44"/>
      <c r="BW39" s="44"/>
      <c r="BX39" s="44"/>
      <c r="BY39" s="44"/>
      <c r="BZ39" s="44"/>
      <c r="CA39" s="44"/>
      <c r="CB39" s="44"/>
      <c r="CD39" s="20"/>
      <c r="CE39" s="20"/>
      <c r="CF39" s="28" t="s">
        <v>0</v>
      </c>
      <c r="CG39" s="29" t="s">
        <v>5</v>
      </c>
      <c r="CH39" s="30" t="s">
        <v>8</v>
      </c>
      <c r="CI39" s="31" t="s">
        <v>443</v>
      </c>
      <c r="CJ39" s="45"/>
      <c r="CK39"/>
      <c r="CL39"/>
      <c r="CM39"/>
      <c r="CN39" s="134"/>
      <c r="CO39" s="134"/>
      <c r="CP39" s="20"/>
      <c r="CQ39" s="48" t="s">
        <v>455</v>
      </c>
      <c r="CR39" s="41">
        <v>1</v>
      </c>
      <c r="CS39" s="57">
        <f>CR39/CR40</f>
        <v>6.25E-2</v>
      </c>
    </row>
    <row r="40" spans="1:106" ht="15" customHeight="1">
      <c r="A40" s="1032"/>
      <c r="B40" s="362">
        <v>38</v>
      </c>
      <c r="C40" s="243">
        <v>811</v>
      </c>
      <c r="D40" s="127">
        <v>1388026</v>
      </c>
      <c r="E40" s="127" t="s">
        <v>529</v>
      </c>
      <c r="F40" s="127" t="s">
        <v>506</v>
      </c>
      <c r="G40" s="127" t="s">
        <v>507</v>
      </c>
      <c r="H40" s="127" t="s">
        <v>508</v>
      </c>
      <c r="I40" s="128">
        <v>44951.487500000003</v>
      </c>
      <c r="J40" s="127" t="s">
        <v>498</v>
      </c>
      <c r="K40" s="95" t="s">
        <v>0</v>
      </c>
      <c r="L40" s="1">
        <v>44951</v>
      </c>
      <c r="M40" s="2">
        <v>0.48541666666666666</v>
      </c>
      <c r="N40" s="5" t="s">
        <v>498</v>
      </c>
      <c r="O40" s="1">
        <v>44951</v>
      </c>
      <c r="P40" s="2">
        <v>0.48749999999999999</v>
      </c>
      <c r="Q40" s="1"/>
      <c r="R40" s="2"/>
      <c r="S40" s="5"/>
      <c r="T40" s="1">
        <v>44951</v>
      </c>
      <c r="U40" s="2">
        <v>0.48749999999999999</v>
      </c>
      <c r="V40" s="5" t="s">
        <v>498</v>
      </c>
      <c r="W40" s="6">
        <f t="shared" si="12"/>
        <v>0</v>
      </c>
      <c r="X40" s="7"/>
      <c r="Y40" s="8"/>
      <c r="Z40" s="5"/>
      <c r="AA40" s="9">
        <f t="shared" si="13"/>
        <v>-44951.487500000003</v>
      </c>
      <c r="AB40" s="7"/>
      <c r="AC40" s="8"/>
      <c r="AD40" s="5"/>
      <c r="AE40" s="9">
        <f t="shared" si="14"/>
        <v>0</v>
      </c>
      <c r="AF40" s="7"/>
      <c r="AG40" s="5"/>
      <c r="AH40" s="5"/>
      <c r="AI40" s="5"/>
      <c r="AJ40" s="9">
        <f t="shared" si="15"/>
        <v>-44951.487500000003</v>
      </c>
      <c r="AK40" s="7"/>
      <c r="AL40" s="5"/>
      <c r="AM40" s="5"/>
      <c r="AN40" s="9">
        <f t="shared" si="16"/>
        <v>-44951.487500000003</v>
      </c>
      <c r="AO40" s="1">
        <v>44951</v>
      </c>
      <c r="AP40" s="2">
        <v>0.5</v>
      </c>
      <c r="AQ40" s="341">
        <f t="shared" si="17"/>
        <v>1.2499999997089617E-2</v>
      </c>
      <c r="AR40" s="1">
        <v>44951</v>
      </c>
      <c r="AS40" s="2">
        <v>0.5</v>
      </c>
      <c r="AT40" s="5" t="s">
        <v>498</v>
      </c>
      <c r="AU40" s="14">
        <f t="shared" si="18"/>
        <v>1.2499999997089617E-2</v>
      </c>
      <c r="AV40" s="15"/>
      <c r="AW40" s="15"/>
      <c r="AX40" s="364" t="s">
        <v>18</v>
      </c>
      <c r="AY40" s="364" t="s">
        <v>41</v>
      </c>
      <c r="AZ40" s="364" t="s">
        <v>31</v>
      </c>
      <c r="BA40" s="364" t="s">
        <v>300</v>
      </c>
      <c r="BB40" s="16" t="s">
        <v>611</v>
      </c>
      <c r="BC40" s="16" t="s">
        <v>612</v>
      </c>
      <c r="BD40" s="19"/>
      <c r="BE40" s="333" t="s">
        <v>89</v>
      </c>
      <c r="BF40" s="18"/>
      <c r="BJ40" s="44"/>
      <c r="BK40" s="44"/>
      <c r="BL40" s="44"/>
      <c r="BM40" s="44"/>
      <c r="BN40" s="44"/>
      <c r="BO40" s="44"/>
      <c r="BP40" s="44"/>
      <c r="BQ40" s="44"/>
      <c r="BR40" s="20"/>
      <c r="BS40" s="20"/>
      <c r="BT40" s="20"/>
      <c r="BU40" s="44"/>
      <c r="BV40" s="44"/>
      <c r="BW40" s="44"/>
      <c r="BX40" s="44"/>
      <c r="BY40" s="44"/>
      <c r="BZ40" s="44"/>
      <c r="CA40" s="44"/>
      <c r="CB40" s="44"/>
      <c r="CC40" s="20"/>
      <c r="CD40" s="20"/>
      <c r="CE40" s="20"/>
      <c r="CF40" s="48">
        <f>CI35</f>
        <v>4</v>
      </c>
      <c r="CG40" s="41">
        <f>CJ35</f>
        <v>3</v>
      </c>
      <c r="CH40" s="41">
        <f>CK35</f>
        <v>2</v>
      </c>
      <c r="CI40" s="41">
        <f>CL35</f>
        <v>15</v>
      </c>
      <c r="CJ40" s="45"/>
      <c r="CK40"/>
      <c r="CL40"/>
      <c r="CM40"/>
      <c r="CP40" s="20"/>
      <c r="CQ40" s="54" t="s">
        <v>444</v>
      </c>
      <c r="CR40" s="55">
        <f>CR36+CR37+CR38+CR39</f>
        <v>16</v>
      </c>
      <c r="CS40" s="389">
        <f>CS36+CS37+CS38+CS39</f>
        <v>1</v>
      </c>
    </row>
    <row r="41" spans="1:106" ht="15" customHeight="1">
      <c r="A41" s="1032"/>
      <c r="B41" s="22">
        <v>39</v>
      </c>
      <c r="C41" s="243">
        <v>812</v>
      </c>
      <c r="D41" s="127">
        <v>1833680</v>
      </c>
      <c r="E41" s="127" t="s">
        <v>529</v>
      </c>
      <c r="F41" s="127" t="s">
        <v>506</v>
      </c>
      <c r="G41" s="127" t="s">
        <v>507</v>
      </c>
      <c r="H41" s="127" t="s">
        <v>482</v>
      </c>
      <c r="I41" s="128">
        <v>44951.51666666667</v>
      </c>
      <c r="J41" s="127" t="s">
        <v>498</v>
      </c>
      <c r="K41" s="95" t="s">
        <v>0</v>
      </c>
      <c r="L41" s="1">
        <v>44951</v>
      </c>
      <c r="M41" s="2">
        <v>0.50208333333333333</v>
      </c>
      <c r="N41" s="5" t="s">
        <v>498</v>
      </c>
      <c r="O41" s="1">
        <v>44951</v>
      </c>
      <c r="P41" s="2">
        <v>0.51666666666666672</v>
      </c>
      <c r="Q41" s="1"/>
      <c r="R41" s="2"/>
      <c r="S41" s="5"/>
      <c r="T41" s="1">
        <v>44951</v>
      </c>
      <c r="U41" s="2">
        <v>0.51666666666666672</v>
      </c>
      <c r="V41" s="5" t="s">
        <v>498</v>
      </c>
      <c r="W41" s="6">
        <f t="shared" si="12"/>
        <v>0</v>
      </c>
      <c r="X41" s="7"/>
      <c r="Y41" s="8"/>
      <c r="Z41" s="5"/>
      <c r="AA41" s="9">
        <f t="shared" si="13"/>
        <v>-44951.51666666667</v>
      </c>
      <c r="AB41" s="7"/>
      <c r="AC41" s="8"/>
      <c r="AD41" s="5"/>
      <c r="AE41" s="9">
        <f t="shared" si="14"/>
        <v>0</v>
      </c>
      <c r="AF41" s="7"/>
      <c r="AG41" s="5"/>
      <c r="AH41" s="5"/>
      <c r="AI41" s="5"/>
      <c r="AJ41" s="9">
        <f t="shared" si="15"/>
        <v>-44951.51666666667</v>
      </c>
      <c r="AK41" s="7"/>
      <c r="AL41" s="5"/>
      <c r="AM41" s="5"/>
      <c r="AN41" s="9">
        <f t="shared" si="16"/>
        <v>-44951.51666666667</v>
      </c>
      <c r="AO41" s="10">
        <v>44951</v>
      </c>
      <c r="AP41" s="11">
        <v>0.55069444444444449</v>
      </c>
      <c r="AQ41" s="341">
        <f t="shared" si="17"/>
        <v>3.4027777772280388E-2</v>
      </c>
      <c r="AR41" s="7">
        <v>44951</v>
      </c>
      <c r="AS41" s="2">
        <v>0.69930555555555562</v>
      </c>
      <c r="AT41" s="5" t="s">
        <v>498</v>
      </c>
      <c r="AU41" s="14">
        <f t="shared" si="18"/>
        <v>0.18263888888759539</v>
      </c>
      <c r="AV41" s="15"/>
      <c r="AW41" s="15"/>
      <c r="AX41" s="364" t="s">
        <v>9</v>
      </c>
      <c r="AY41" s="364" t="s">
        <v>41</v>
      </c>
      <c r="AZ41" s="364" t="s">
        <v>76</v>
      </c>
      <c r="BA41" s="364" t="s">
        <v>398</v>
      </c>
      <c r="BB41" s="16" t="s">
        <v>613</v>
      </c>
      <c r="BC41" s="16" t="s">
        <v>614</v>
      </c>
      <c r="BD41" s="19"/>
      <c r="BE41" s="333" t="s">
        <v>89</v>
      </c>
      <c r="BF41" s="18"/>
      <c r="BI41" s="20"/>
      <c r="BJ41" s="44"/>
      <c r="BK41" s="44"/>
      <c r="BL41" s="44"/>
      <c r="BM41" s="44"/>
      <c r="BN41" s="44"/>
      <c r="BO41" s="44"/>
      <c r="BP41" s="44"/>
      <c r="BQ41" s="44"/>
      <c r="BR41" s="20"/>
      <c r="BS41" s="20"/>
      <c r="BT41" s="20"/>
      <c r="BU41" s="44"/>
      <c r="BV41" s="44"/>
      <c r="BW41" s="44"/>
      <c r="BX41" s="44"/>
      <c r="BY41" s="44"/>
      <c r="BZ41" s="44"/>
      <c r="CA41" s="44"/>
      <c r="CB41" s="44"/>
      <c r="CC41" s="20"/>
      <c r="CD41" s="20"/>
      <c r="CE41" s="20"/>
      <c r="CF41" s="44"/>
      <c r="CG41" s="44"/>
      <c r="CH41" s="44"/>
      <c r="CI41" s="44"/>
      <c r="CJ41" s="50"/>
      <c r="CK41"/>
      <c r="CL41"/>
      <c r="CM41"/>
      <c r="CP41" s="20"/>
    </row>
    <row r="42" spans="1:106" s="64" customFormat="1" ht="15" customHeight="1">
      <c r="A42" s="1032"/>
      <c r="B42" s="362">
        <v>40</v>
      </c>
      <c r="C42" s="343">
        <v>816</v>
      </c>
      <c r="D42" s="127">
        <v>30127955</v>
      </c>
      <c r="E42" s="127" t="s">
        <v>529</v>
      </c>
      <c r="F42" s="127" t="s">
        <v>502</v>
      </c>
      <c r="G42" s="127" t="s">
        <v>497</v>
      </c>
      <c r="H42" s="127" t="s">
        <v>503</v>
      </c>
      <c r="I42" s="128">
        <v>44951.876388888886</v>
      </c>
      <c r="J42" s="127" t="s">
        <v>504</v>
      </c>
      <c r="K42" s="95" t="s">
        <v>8</v>
      </c>
      <c r="L42" s="1">
        <v>44943</v>
      </c>
      <c r="M42" s="2">
        <v>0.86736111111111114</v>
      </c>
      <c r="N42" s="5" t="s">
        <v>504</v>
      </c>
      <c r="O42" s="1">
        <v>44951</v>
      </c>
      <c r="P42" s="2">
        <v>0.87638888888888899</v>
      </c>
      <c r="Q42" s="1"/>
      <c r="R42" s="2"/>
      <c r="S42" s="5"/>
      <c r="T42" s="1">
        <v>44951</v>
      </c>
      <c r="U42" s="2">
        <v>0.87708333333333333</v>
      </c>
      <c r="V42" s="5" t="s">
        <v>504</v>
      </c>
      <c r="W42" s="6">
        <f t="shared" si="12"/>
        <v>6.944444467080757E-4</v>
      </c>
      <c r="X42" s="1">
        <v>44951</v>
      </c>
      <c r="Y42" s="2">
        <v>0.87916666666666676</v>
      </c>
      <c r="Z42" s="5" t="s">
        <v>504</v>
      </c>
      <c r="AA42" s="9">
        <f t="shared" si="13"/>
        <v>2.0833333328482695E-3</v>
      </c>
      <c r="AB42" s="7"/>
      <c r="AC42" s="8"/>
      <c r="AD42" s="5"/>
      <c r="AE42" s="9">
        <f t="shared" si="14"/>
        <v>-44951.879166666666</v>
      </c>
      <c r="AF42" s="7"/>
      <c r="AG42" s="8"/>
      <c r="AH42" s="5"/>
      <c r="AI42" s="5"/>
      <c r="AJ42" s="9">
        <f t="shared" si="15"/>
        <v>-44951.877083333333</v>
      </c>
      <c r="AK42" s="7"/>
      <c r="AL42" s="5"/>
      <c r="AM42" s="5"/>
      <c r="AN42" s="9">
        <f t="shared" si="16"/>
        <v>-44951.877083333333</v>
      </c>
      <c r="AO42" s="10">
        <v>44952</v>
      </c>
      <c r="AP42" s="11">
        <v>0.83750000000000002</v>
      </c>
      <c r="AQ42" s="341">
        <f t="shared" si="17"/>
        <v>0.96041666666860692</v>
      </c>
      <c r="AR42" s="7">
        <v>44954</v>
      </c>
      <c r="AS42" s="2">
        <v>0.55833333333333335</v>
      </c>
      <c r="AT42" s="5" t="s">
        <v>504</v>
      </c>
      <c r="AU42" s="14">
        <f t="shared" si="18"/>
        <v>2.6812500000014552</v>
      </c>
      <c r="AV42" s="349">
        <v>16290</v>
      </c>
      <c r="AW42" s="349" t="s">
        <v>1026</v>
      </c>
      <c r="AX42" s="364" t="s">
        <v>18</v>
      </c>
      <c r="AY42" s="364" t="s">
        <v>41</v>
      </c>
      <c r="AZ42" s="364" t="s">
        <v>76</v>
      </c>
      <c r="BA42" s="364" t="s">
        <v>57</v>
      </c>
      <c r="BB42" s="16" t="s">
        <v>615</v>
      </c>
      <c r="BC42" s="16" t="s">
        <v>616</v>
      </c>
      <c r="BD42" s="19"/>
      <c r="BE42" s="333" t="s">
        <v>89</v>
      </c>
      <c r="BF42" s="18"/>
      <c r="BG42" s="134"/>
      <c r="BH42" s="134"/>
      <c r="BI42" s="20"/>
      <c r="BJ42" s="44"/>
      <c r="BK42" s="44"/>
      <c r="BL42" s="44"/>
      <c r="BM42" s="44"/>
      <c r="BN42" s="44"/>
      <c r="BO42" s="44"/>
      <c r="BP42" s="44"/>
      <c r="BQ42" s="44"/>
      <c r="BR42" s="20"/>
      <c r="BS42" s="20"/>
      <c r="BT42" s="20"/>
      <c r="BU42" s="134"/>
      <c r="BV42" s="134"/>
      <c r="BW42" s="134"/>
      <c r="BX42" s="134"/>
      <c r="BY42" s="134"/>
      <c r="BZ42" s="134"/>
      <c r="CA42" s="134"/>
      <c r="CB42" s="44"/>
      <c r="CC42" s="20"/>
      <c r="CD42" s="20"/>
      <c r="CE42" s="20"/>
      <c r="CF42" s="51" t="s">
        <v>448</v>
      </c>
      <c r="CG42" s="32">
        <v>3</v>
      </c>
      <c r="CH42" s="43">
        <f>CG42/CG45</f>
        <v>0.125</v>
      </c>
      <c r="CI42" s="44"/>
      <c r="CJ42"/>
      <c r="CK42"/>
      <c r="CL42"/>
      <c r="CM42"/>
      <c r="CN42" s="3"/>
      <c r="CO42" s="3"/>
      <c r="CP42" s="20"/>
      <c r="CQ42" s="52"/>
      <c r="CR42" s="52"/>
      <c r="CS42" s="44"/>
      <c r="CT42" s="44"/>
      <c r="CU42" s="44"/>
      <c r="CV42" s="44"/>
      <c r="CW42" s="44"/>
      <c r="CX42" s="44"/>
      <c r="CY42" s="3"/>
      <c r="CZ42" s="134"/>
      <c r="DA42" s="134"/>
      <c r="DB42" s="134"/>
    </row>
    <row r="43" spans="1:106" ht="15" customHeight="1">
      <c r="A43" s="1032"/>
      <c r="B43" s="22">
        <v>41</v>
      </c>
      <c r="C43" s="243">
        <v>776</v>
      </c>
      <c r="D43" s="127">
        <v>30137857</v>
      </c>
      <c r="E43" s="127" t="s">
        <v>501</v>
      </c>
      <c r="F43" s="127" t="s">
        <v>496</v>
      </c>
      <c r="G43" s="127" t="s">
        <v>497</v>
      </c>
      <c r="H43" s="127" t="s">
        <v>466</v>
      </c>
      <c r="I43" s="128">
        <v>44952.460416666669</v>
      </c>
      <c r="J43" s="127" t="s">
        <v>504</v>
      </c>
      <c r="K43" s="95" t="s">
        <v>17</v>
      </c>
      <c r="L43" s="1">
        <v>44941</v>
      </c>
      <c r="M43" s="142">
        <v>0.7680555555555556</v>
      </c>
      <c r="N43" s="143" t="s">
        <v>504</v>
      </c>
      <c r="O43" s="1">
        <v>44952</v>
      </c>
      <c r="P43" s="2">
        <v>0.4604166666666667</v>
      </c>
      <c r="Q43" s="1">
        <v>44943</v>
      </c>
      <c r="R43" s="2">
        <v>0.34236111111111112</v>
      </c>
      <c r="S43" s="5" t="s">
        <v>504</v>
      </c>
      <c r="T43" s="1">
        <v>44943</v>
      </c>
      <c r="U43" s="2">
        <v>0.87222222222222223</v>
      </c>
      <c r="V43" s="5" t="s">
        <v>504</v>
      </c>
      <c r="W43" s="6">
        <f t="shared" si="12"/>
        <v>-8.5881944444481633</v>
      </c>
      <c r="X43" s="7">
        <v>44944</v>
      </c>
      <c r="Y43" s="8">
        <v>0.73333333333333339</v>
      </c>
      <c r="Z43" s="5" t="s">
        <v>498</v>
      </c>
      <c r="AA43" s="9">
        <f t="shared" si="13"/>
        <v>0.86111111110949423</v>
      </c>
      <c r="AB43" s="7">
        <v>44945</v>
      </c>
      <c r="AC43" s="8">
        <v>0.4291666666666667</v>
      </c>
      <c r="AD43" s="5" t="s">
        <v>498</v>
      </c>
      <c r="AE43" s="9">
        <f t="shared" si="14"/>
        <v>0.69583333333866904</v>
      </c>
      <c r="AF43" s="7"/>
      <c r="AG43" s="5"/>
      <c r="AH43" s="5"/>
      <c r="AI43" s="5"/>
      <c r="AJ43" s="9">
        <f t="shared" si="15"/>
        <v>-44943.87222222222</v>
      </c>
      <c r="AK43" s="7"/>
      <c r="AL43" s="5"/>
      <c r="AM43" s="5"/>
      <c r="AN43" s="9">
        <f t="shared" si="16"/>
        <v>-44943.87222222222</v>
      </c>
      <c r="AO43" s="10">
        <v>44945</v>
      </c>
      <c r="AP43" s="11">
        <v>0.49236111111111114</v>
      </c>
      <c r="AQ43" s="341">
        <f t="shared" si="17"/>
        <v>1.6201388888875954</v>
      </c>
      <c r="AR43" s="7">
        <v>44945</v>
      </c>
      <c r="AS43" s="145">
        <v>0.47430555555555554</v>
      </c>
      <c r="AT43" s="143" t="s">
        <v>504</v>
      </c>
      <c r="AU43" s="14">
        <f t="shared" si="18"/>
        <v>1.602083333338669</v>
      </c>
      <c r="AV43" s="349">
        <v>14376</v>
      </c>
      <c r="AW43" s="349" t="s">
        <v>1027</v>
      </c>
      <c r="AX43" s="364" t="s">
        <v>9</v>
      </c>
      <c r="AY43" s="364" t="s">
        <v>48</v>
      </c>
      <c r="AZ43" s="364" t="s">
        <v>31</v>
      </c>
      <c r="BA43" s="364" t="s">
        <v>380</v>
      </c>
      <c r="BB43" s="16" t="s">
        <v>570</v>
      </c>
      <c r="BC43" s="370" t="s">
        <v>571</v>
      </c>
      <c r="BD43" s="19"/>
      <c r="BE43" s="333" t="s">
        <v>89</v>
      </c>
      <c r="BF43" s="18"/>
      <c r="BI43" s="44"/>
      <c r="BJ43" s="44"/>
      <c r="BK43" s="44"/>
      <c r="BL43" s="44"/>
      <c r="BM43" s="44"/>
      <c r="BN43" s="44"/>
      <c r="BO43" s="44"/>
      <c r="BP43" s="44"/>
      <c r="BQ43" s="44"/>
      <c r="BR43" s="44"/>
      <c r="BS43" s="44"/>
      <c r="BT43" s="44"/>
      <c r="BU43" s="134"/>
      <c r="BV43" s="134"/>
      <c r="BW43" s="134"/>
      <c r="BX43" s="134"/>
      <c r="BY43" s="134"/>
      <c r="BZ43" s="134"/>
      <c r="CA43" s="134"/>
      <c r="CB43" s="134"/>
      <c r="CC43" s="44"/>
      <c r="CD43" s="44"/>
      <c r="CE43" s="134"/>
      <c r="CF43" s="48" t="s">
        <v>449</v>
      </c>
      <c r="CG43" s="41">
        <v>19</v>
      </c>
      <c r="CH43" s="43">
        <f>CG43/CG45</f>
        <v>0.79166666666666663</v>
      </c>
      <c r="CI43" s="52"/>
      <c r="CJ43"/>
      <c r="CK43"/>
      <c r="CL43"/>
      <c r="CM43"/>
      <c r="CP43" s="52"/>
      <c r="CQ43" s="52"/>
      <c r="CR43" s="134"/>
      <c r="CS43" s="134"/>
      <c r="CT43" s="134"/>
      <c r="CU43" s="134"/>
      <c r="CV43" s="44"/>
      <c r="CW43" s="44"/>
      <c r="CX43" s="44"/>
    </row>
    <row r="44" spans="1:106" ht="15" customHeight="1">
      <c r="A44" s="1032"/>
      <c r="B44" s="362">
        <v>42</v>
      </c>
      <c r="C44" s="343">
        <v>815</v>
      </c>
      <c r="D44" s="127">
        <v>30234465</v>
      </c>
      <c r="E44" s="127" t="s">
        <v>495</v>
      </c>
      <c r="F44" s="127" t="s">
        <v>496</v>
      </c>
      <c r="G44" s="127" t="s">
        <v>507</v>
      </c>
      <c r="H44" s="127" t="s">
        <v>481</v>
      </c>
      <c r="I44" s="128">
        <v>44952.772222222222</v>
      </c>
      <c r="J44" s="127" t="s">
        <v>504</v>
      </c>
      <c r="K44" s="95" t="s">
        <v>17</v>
      </c>
      <c r="L44" s="1">
        <v>44951</v>
      </c>
      <c r="M44" s="2">
        <v>0.86041666666666661</v>
      </c>
      <c r="N44" s="5" t="s">
        <v>504</v>
      </c>
      <c r="O44" s="1">
        <v>44952</v>
      </c>
      <c r="P44" s="2">
        <v>0.77222222222222225</v>
      </c>
      <c r="Q44" s="1">
        <v>44952</v>
      </c>
      <c r="R44" s="2">
        <v>0.76527777777777783</v>
      </c>
      <c r="S44" s="5" t="s">
        <v>504</v>
      </c>
      <c r="T44" s="1">
        <v>44952</v>
      </c>
      <c r="U44" s="2">
        <v>0.7729166666666667</v>
      </c>
      <c r="V44" s="5" t="s">
        <v>504</v>
      </c>
      <c r="W44" s="6">
        <f t="shared" si="12"/>
        <v>6.944444467080757E-4</v>
      </c>
      <c r="X44" s="7">
        <v>44956</v>
      </c>
      <c r="Y44" s="8">
        <v>0.77361111111111114</v>
      </c>
      <c r="Z44" s="5" t="s">
        <v>504</v>
      </c>
      <c r="AA44" s="9">
        <f t="shared" si="13"/>
        <v>4.0006944444394321</v>
      </c>
      <c r="AB44" s="7">
        <v>44957</v>
      </c>
      <c r="AC44" s="8">
        <v>0.73402777777777783</v>
      </c>
      <c r="AD44" s="5" t="s">
        <v>504</v>
      </c>
      <c r="AE44" s="9">
        <f t="shared" si="14"/>
        <v>0.96041666666860692</v>
      </c>
      <c r="AF44" s="7"/>
      <c r="AG44" s="5"/>
      <c r="AH44" s="5"/>
      <c r="AI44" s="5"/>
      <c r="AJ44" s="9">
        <f t="shared" si="15"/>
        <v>-44952.772916666669</v>
      </c>
      <c r="AK44" s="7"/>
      <c r="AL44" s="5"/>
      <c r="AM44" s="5"/>
      <c r="AN44" s="9">
        <f t="shared" si="16"/>
        <v>-44952.772916666669</v>
      </c>
      <c r="AO44" s="10">
        <v>44952</v>
      </c>
      <c r="AP44" s="11">
        <v>0.7729166666666667</v>
      </c>
      <c r="AQ44" s="341">
        <f t="shared" si="17"/>
        <v>0</v>
      </c>
      <c r="AR44" s="7">
        <v>44961</v>
      </c>
      <c r="AS44" s="2">
        <v>0.38055555555555554</v>
      </c>
      <c r="AT44" s="5" t="s">
        <v>504</v>
      </c>
      <c r="AU44" s="14">
        <f t="shared" si="18"/>
        <v>8.6076388888905058</v>
      </c>
      <c r="AV44" s="15"/>
      <c r="AW44" s="15"/>
      <c r="AX44" s="364" t="s">
        <v>18</v>
      </c>
      <c r="AY44" s="364" t="s">
        <v>41</v>
      </c>
      <c r="AZ44" s="364" t="s">
        <v>110</v>
      </c>
      <c r="BA44" s="366" t="s">
        <v>218</v>
      </c>
      <c r="BB44" s="16" t="s">
        <v>617</v>
      </c>
      <c r="BC44" s="16" t="s">
        <v>618</v>
      </c>
      <c r="BD44" s="19"/>
      <c r="BE44" s="333" t="s">
        <v>89</v>
      </c>
      <c r="BF44" s="18"/>
      <c r="BI44" s="44"/>
      <c r="BJ44" s="44"/>
      <c r="BK44" s="44"/>
      <c r="BL44" s="44"/>
      <c r="BM44" s="44"/>
      <c r="BN44" s="44"/>
      <c r="BO44" s="44"/>
      <c r="BP44" s="44"/>
      <c r="BQ44" s="44"/>
      <c r="BR44" s="44"/>
      <c r="BS44" s="44"/>
      <c r="BT44" s="44"/>
      <c r="BU44" s="134"/>
      <c r="BV44" s="134"/>
      <c r="BW44" s="134"/>
      <c r="BX44" s="134"/>
      <c r="BY44" s="134"/>
      <c r="BZ44" s="134"/>
      <c r="CA44" s="134"/>
      <c r="CB44" s="134"/>
      <c r="CC44" s="44"/>
      <c r="CD44" s="44"/>
      <c r="CE44" s="134"/>
      <c r="CF44" s="48" t="s">
        <v>450</v>
      </c>
      <c r="CG44" s="41">
        <v>2</v>
      </c>
      <c r="CH44" s="43">
        <f>CG44/CG45</f>
        <v>8.3333333333333329E-2</v>
      </c>
      <c r="CI44" s="52"/>
      <c r="CJ44"/>
      <c r="CK44"/>
      <c r="CL44"/>
      <c r="CM44"/>
      <c r="CP44" s="52"/>
      <c r="CQ44" s="52"/>
      <c r="CR44" s="253"/>
      <c r="CS44" s="253"/>
      <c r="CT44" s="254"/>
      <c r="CU44" s="46"/>
      <c r="CV44" s="46"/>
      <c r="CW44" s="46"/>
      <c r="CX44" s="46"/>
      <c r="CY44" s="46"/>
    </row>
    <row r="45" spans="1:106" ht="15" customHeight="1">
      <c r="A45" s="1032"/>
      <c r="B45" s="362">
        <v>43</v>
      </c>
      <c r="C45" s="343">
        <v>788</v>
      </c>
      <c r="D45" s="125">
        <v>30118752</v>
      </c>
      <c r="E45" s="125" t="s">
        <v>495</v>
      </c>
      <c r="F45" s="125" t="s">
        <v>496</v>
      </c>
      <c r="G45" s="125" t="s">
        <v>507</v>
      </c>
      <c r="H45" s="125" t="s">
        <v>483</v>
      </c>
      <c r="I45" s="126">
        <v>44954.476388888892</v>
      </c>
      <c r="J45" s="125" t="s">
        <v>498</v>
      </c>
      <c r="K45" s="95" t="s">
        <v>17</v>
      </c>
      <c r="L45" s="1">
        <v>44945</v>
      </c>
      <c r="M45" s="2">
        <v>0.47638888888888892</v>
      </c>
      <c r="N45" s="5" t="s">
        <v>498</v>
      </c>
      <c r="O45" s="1">
        <v>44954</v>
      </c>
      <c r="P45" s="164">
        <v>0.47638888888888892</v>
      </c>
      <c r="Q45" s="1">
        <v>44954</v>
      </c>
      <c r="R45" s="164">
        <v>0.47500000000000003</v>
      </c>
      <c r="S45" s="5" t="s">
        <v>498</v>
      </c>
      <c r="T45" s="1">
        <v>44954</v>
      </c>
      <c r="U45" s="164">
        <v>0.4770833333333333</v>
      </c>
      <c r="V45" s="5" t="s">
        <v>498</v>
      </c>
      <c r="W45" s="6">
        <f t="shared" si="12"/>
        <v>6.9444443943211809E-4</v>
      </c>
      <c r="X45" s="1">
        <v>44955</v>
      </c>
      <c r="Y45" s="164">
        <v>0.39513888888888887</v>
      </c>
      <c r="Z45" s="5" t="s">
        <v>498</v>
      </c>
      <c r="AA45" s="9">
        <f t="shared" si="13"/>
        <v>0.9180555555576575</v>
      </c>
      <c r="AB45" s="7">
        <v>44956</v>
      </c>
      <c r="AC45" s="8">
        <v>0.4458333333333333</v>
      </c>
      <c r="AD45" s="146" t="s">
        <v>498</v>
      </c>
      <c r="AE45" s="9">
        <f t="shared" si="14"/>
        <v>1.0506944444423425</v>
      </c>
      <c r="AF45" s="7">
        <v>44961</v>
      </c>
      <c r="AG45" s="140">
        <v>0.79375000000000007</v>
      </c>
      <c r="AH45" s="5" t="s">
        <v>498</v>
      </c>
      <c r="AI45" s="5" t="s">
        <v>595</v>
      </c>
      <c r="AJ45" s="9">
        <f t="shared" si="15"/>
        <v>7.3166666666656965</v>
      </c>
      <c r="AK45" s="7">
        <v>44962</v>
      </c>
      <c r="AL45" s="140">
        <v>0.79999999999999993</v>
      </c>
      <c r="AM45" s="5" t="s">
        <v>498</v>
      </c>
      <c r="AN45" s="9">
        <f t="shared" si="16"/>
        <v>8.3229166666715173</v>
      </c>
      <c r="AO45" s="10"/>
      <c r="AP45" s="11"/>
      <c r="AQ45" s="341">
        <f t="shared" si="17"/>
        <v>-44954.477083333331</v>
      </c>
      <c r="AR45" s="10"/>
      <c r="AS45" s="11"/>
      <c r="AT45" s="13"/>
      <c r="AU45" s="14">
        <f t="shared" si="18"/>
        <v>-44954.477083333331</v>
      </c>
      <c r="AV45" s="15"/>
      <c r="AW45" s="15"/>
      <c r="AX45" s="364" t="s">
        <v>18</v>
      </c>
      <c r="AY45" s="364" t="s">
        <v>41</v>
      </c>
      <c r="AZ45" s="364" t="s">
        <v>110</v>
      </c>
      <c r="BA45" s="364" t="s">
        <v>382</v>
      </c>
      <c r="BB45" s="16" t="s">
        <v>619</v>
      </c>
      <c r="BC45" s="16" t="s">
        <v>594</v>
      </c>
      <c r="BD45" s="19"/>
      <c r="BE45" s="333" t="s">
        <v>89</v>
      </c>
      <c r="BF45" s="18"/>
      <c r="BI45" s="44"/>
      <c r="BJ45" s="44"/>
      <c r="BK45" s="44"/>
      <c r="BL45" s="44"/>
      <c r="BM45" s="44"/>
      <c r="BN45" s="44"/>
      <c r="BO45" s="44"/>
      <c r="BP45" s="44"/>
      <c r="BQ45" s="44"/>
      <c r="BR45" s="44"/>
      <c r="BS45" s="44"/>
      <c r="BT45" s="44"/>
      <c r="BU45" s="134"/>
      <c r="BV45" s="134"/>
      <c r="BW45" s="134"/>
      <c r="BX45" s="134"/>
      <c r="BY45" s="134"/>
      <c r="BZ45" s="134"/>
      <c r="CA45" s="134"/>
      <c r="CB45" s="134"/>
      <c r="CC45" s="44"/>
      <c r="CD45" s="44"/>
      <c r="CE45" s="134"/>
      <c r="CF45" s="54" t="s">
        <v>444</v>
      </c>
      <c r="CG45" s="55">
        <f>CG42+CG43+CG44</f>
        <v>24</v>
      </c>
      <c r="CH45" s="56">
        <f>SUM(CH42:CH44)</f>
        <v>1</v>
      </c>
      <c r="CI45" s="46"/>
      <c r="CJ45"/>
      <c r="CK45"/>
      <c r="CL45"/>
      <c r="CM45"/>
      <c r="CP45" s="52"/>
      <c r="CQ45" s="52"/>
      <c r="CR45" s="201"/>
      <c r="CS45" s="255"/>
      <c r="CT45" s="256"/>
      <c r="CU45" s="257"/>
      <c r="CV45" s="257"/>
      <c r="CW45" s="257"/>
      <c r="CX45" s="257"/>
      <c r="CY45" s="258"/>
    </row>
    <row r="46" spans="1:106" ht="15" customHeight="1">
      <c r="A46" s="1032"/>
      <c r="B46" s="362">
        <v>44</v>
      </c>
      <c r="C46" s="343">
        <v>820</v>
      </c>
      <c r="D46" s="127">
        <v>30234832</v>
      </c>
      <c r="E46" s="127" t="s">
        <v>501</v>
      </c>
      <c r="F46" s="127" t="s">
        <v>496</v>
      </c>
      <c r="G46" s="127" t="s">
        <v>497</v>
      </c>
      <c r="H46" s="127" t="s">
        <v>534</v>
      </c>
      <c r="I46" s="128">
        <v>44955.394444444442</v>
      </c>
      <c r="J46" s="127" t="s">
        <v>504</v>
      </c>
      <c r="K46" s="95" t="s">
        <v>17</v>
      </c>
      <c r="L46" s="1">
        <v>44952</v>
      </c>
      <c r="M46" s="2">
        <v>0.82638888888888884</v>
      </c>
      <c r="N46" s="5" t="s">
        <v>504</v>
      </c>
      <c r="O46" s="1">
        <v>44955</v>
      </c>
      <c r="P46" s="2">
        <v>0.39444444444444443</v>
      </c>
      <c r="Q46" s="1">
        <v>44954</v>
      </c>
      <c r="R46" s="2">
        <v>0.46458333333333335</v>
      </c>
      <c r="S46" s="5" t="s">
        <v>498</v>
      </c>
      <c r="T46" s="1">
        <v>44955</v>
      </c>
      <c r="U46" s="2">
        <v>0.39444444444444443</v>
      </c>
      <c r="V46" s="5" t="s">
        <v>498</v>
      </c>
      <c r="W46" s="6">
        <f t="shared" si="12"/>
        <v>0</v>
      </c>
      <c r="X46" s="1">
        <v>44955</v>
      </c>
      <c r="Y46" s="164">
        <v>0.39444444444444443</v>
      </c>
      <c r="Z46" s="5" t="s">
        <v>498</v>
      </c>
      <c r="AA46" s="9">
        <f t="shared" si="13"/>
        <v>0</v>
      </c>
      <c r="AB46" s="7">
        <v>44956</v>
      </c>
      <c r="AC46" s="8">
        <v>0.44444444444444442</v>
      </c>
      <c r="AD46" s="146" t="s">
        <v>498</v>
      </c>
      <c r="AE46" s="9">
        <f t="shared" si="14"/>
        <v>1.0500000000029104</v>
      </c>
      <c r="AF46" s="7">
        <v>44957</v>
      </c>
      <c r="AG46" s="165">
        <v>0.17291666666666669</v>
      </c>
      <c r="AH46" s="5" t="s">
        <v>504</v>
      </c>
      <c r="AI46" s="5" t="s">
        <v>595</v>
      </c>
      <c r="AJ46" s="9">
        <f t="shared" si="15"/>
        <v>1.7784722222277196</v>
      </c>
      <c r="AK46" s="7"/>
      <c r="AL46" s="5"/>
      <c r="AM46" s="5"/>
      <c r="AN46" s="9">
        <f t="shared" si="16"/>
        <v>-44955.394444444442</v>
      </c>
      <c r="AO46" s="7">
        <v>44964</v>
      </c>
      <c r="AP46" s="2">
        <v>0.58263888888888882</v>
      </c>
      <c r="AQ46" s="341">
        <f t="shared" si="17"/>
        <v>9.1881944444467081</v>
      </c>
      <c r="AR46" s="7">
        <v>44964</v>
      </c>
      <c r="AS46" s="2">
        <v>0.58263888888888882</v>
      </c>
      <c r="AT46" s="5" t="s">
        <v>504</v>
      </c>
      <c r="AU46" s="14">
        <f t="shared" si="18"/>
        <v>9.1881944444467081</v>
      </c>
      <c r="AV46" s="15"/>
      <c r="AW46" s="15" t="s">
        <v>1028</v>
      </c>
      <c r="AX46" s="364" t="s">
        <v>18</v>
      </c>
      <c r="AY46" s="364" t="s">
        <v>41</v>
      </c>
      <c r="AZ46" s="364" t="s">
        <v>110</v>
      </c>
      <c r="BA46" s="364" t="s">
        <v>382</v>
      </c>
      <c r="BB46" s="16" t="s">
        <v>620</v>
      </c>
      <c r="BC46" s="16" t="s">
        <v>621</v>
      </c>
      <c r="BD46" s="19"/>
      <c r="BE46" s="333" t="s">
        <v>89</v>
      </c>
      <c r="BF46" s="18"/>
      <c r="BI46" s="44"/>
      <c r="BJ46" s="44"/>
      <c r="BK46" s="44"/>
      <c r="BL46" s="44"/>
      <c r="BM46" s="44"/>
      <c r="BN46" s="44"/>
      <c r="BO46" s="44"/>
      <c r="BP46" s="44"/>
      <c r="BQ46" s="44"/>
      <c r="BR46" s="44"/>
      <c r="BS46" s="44"/>
      <c r="BT46" s="134"/>
      <c r="BU46" s="134"/>
      <c r="BV46" s="134"/>
      <c r="BW46" s="134"/>
      <c r="BX46" s="134"/>
      <c r="BY46" s="134"/>
      <c r="BZ46" s="134"/>
      <c r="CA46" s="134"/>
      <c r="CB46" s="134"/>
      <c r="CC46" s="44"/>
      <c r="CD46" s="44"/>
      <c r="CE46" s="134"/>
      <c r="CF46" s="48" t="s">
        <v>451</v>
      </c>
      <c r="CG46" s="41">
        <v>12</v>
      </c>
      <c r="CH46" s="57">
        <f>CG46/CG50</f>
        <v>0.5</v>
      </c>
      <c r="CI46" s="46"/>
      <c r="CJ46"/>
      <c r="CK46"/>
      <c r="CL46"/>
      <c r="CM46"/>
      <c r="CP46" s="52"/>
      <c r="CQ46" s="134"/>
      <c r="CR46" s="201"/>
      <c r="CS46" s="255"/>
      <c r="CT46" s="256"/>
      <c r="CU46" s="257"/>
      <c r="CV46" s="257"/>
      <c r="CW46" s="257"/>
      <c r="CX46" s="257"/>
      <c r="CY46" s="258"/>
    </row>
    <row r="47" spans="1:106" ht="15" customHeight="1">
      <c r="A47" s="1032"/>
      <c r="B47" s="22">
        <v>45</v>
      </c>
      <c r="C47" s="343">
        <v>809</v>
      </c>
      <c r="D47" s="130">
        <v>1316237</v>
      </c>
      <c r="E47" s="130" t="s">
        <v>495</v>
      </c>
      <c r="F47" s="130" t="s">
        <v>502</v>
      </c>
      <c r="G47" s="130" t="s">
        <v>497</v>
      </c>
      <c r="H47" s="130" t="s">
        <v>503</v>
      </c>
      <c r="I47" s="131">
        <v>44956.774305555555</v>
      </c>
      <c r="J47" s="130" t="s">
        <v>504</v>
      </c>
      <c r="K47" s="95" t="s">
        <v>17</v>
      </c>
      <c r="L47" s="1">
        <v>44950</v>
      </c>
      <c r="M47" s="2">
        <v>0.76458333333333339</v>
      </c>
      <c r="N47" s="5" t="s">
        <v>504</v>
      </c>
      <c r="O47" s="1">
        <v>44956</v>
      </c>
      <c r="P47" s="2">
        <v>0.77430555555555547</v>
      </c>
      <c r="Q47" s="1">
        <v>44952</v>
      </c>
      <c r="R47" s="2">
        <v>0.76736111111111116</v>
      </c>
      <c r="S47" s="5" t="s">
        <v>504</v>
      </c>
      <c r="T47" s="1">
        <v>44954</v>
      </c>
      <c r="U47" s="2">
        <v>0.86736111111111114</v>
      </c>
      <c r="V47" s="5" t="s">
        <v>504</v>
      </c>
      <c r="W47" s="6">
        <f t="shared" si="12"/>
        <v>-1.9069444444467081</v>
      </c>
      <c r="X47" s="7">
        <v>44956</v>
      </c>
      <c r="Y47" s="8">
        <v>0.77500000000000002</v>
      </c>
      <c r="Z47" s="5" t="s">
        <v>504</v>
      </c>
      <c r="AA47" s="9">
        <f t="shared" si="13"/>
        <v>1.9076388888934162</v>
      </c>
      <c r="AB47" s="7">
        <v>44957</v>
      </c>
      <c r="AC47" s="8">
        <v>0.67361111111111116</v>
      </c>
      <c r="AD47" s="5" t="s">
        <v>504</v>
      </c>
      <c r="AE47" s="9">
        <f t="shared" si="14"/>
        <v>0.89861111110803904</v>
      </c>
      <c r="AF47" s="7">
        <v>44961</v>
      </c>
      <c r="AG47" s="140">
        <v>0.37986111111111115</v>
      </c>
      <c r="AH47" s="5" t="s">
        <v>504</v>
      </c>
      <c r="AI47" s="5" t="s">
        <v>595</v>
      </c>
      <c r="AJ47" s="9">
        <f t="shared" si="15"/>
        <v>6.5125000000043656</v>
      </c>
      <c r="AK47" s="7"/>
      <c r="AL47" s="5"/>
      <c r="AM47" s="5"/>
      <c r="AN47" s="9">
        <f t="shared" si="16"/>
        <v>-44954.867361111108</v>
      </c>
      <c r="AO47" s="10"/>
      <c r="AP47" s="11"/>
      <c r="AQ47" s="341">
        <f t="shared" si="17"/>
        <v>-44954.867361111108</v>
      </c>
      <c r="AR47" s="10"/>
      <c r="AS47" s="11"/>
      <c r="AT47" s="13"/>
      <c r="AU47" s="14">
        <f t="shared" si="18"/>
        <v>-44954.867361111108</v>
      </c>
      <c r="AV47" s="349">
        <v>16290</v>
      </c>
      <c r="AW47" s="349" t="s">
        <v>1026</v>
      </c>
      <c r="AX47" s="364" t="s">
        <v>9</v>
      </c>
      <c r="AY47" s="364" t="s">
        <v>48</v>
      </c>
      <c r="AZ47" s="364" t="s">
        <v>98</v>
      </c>
      <c r="BA47" s="366" t="s">
        <v>370</v>
      </c>
      <c r="BB47" s="16" t="s">
        <v>622</v>
      </c>
      <c r="BC47" s="16" t="s">
        <v>623</v>
      </c>
      <c r="BD47" s="19"/>
      <c r="BE47" s="333" t="s">
        <v>89</v>
      </c>
      <c r="BF47" s="18"/>
      <c r="BI47" s="44"/>
      <c r="BJ47" s="65"/>
      <c r="BK47" s="65"/>
      <c r="BL47" s="65"/>
      <c r="BM47" s="134"/>
      <c r="BN47" s="134"/>
      <c r="BO47" s="134"/>
      <c r="BP47" s="134"/>
      <c r="BQ47" s="44"/>
      <c r="BR47" s="44"/>
      <c r="BS47" s="44"/>
      <c r="BT47" s="134"/>
      <c r="BU47" s="134"/>
      <c r="BV47" s="134"/>
      <c r="BW47" s="134"/>
      <c r="BX47" s="134"/>
      <c r="BY47" s="134"/>
      <c r="BZ47" s="134"/>
      <c r="CA47" s="134"/>
      <c r="CB47" s="134"/>
      <c r="CC47" s="44"/>
      <c r="CD47" s="44"/>
      <c r="CE47" s="134"/>
      <c r="CF47" s="48" t="s">
        <v>805</v>
      </c>
      <c r="CG47" s="41">
        <v>8</v>
      </c>
      <c r="CH47" s="57">
        <f>CG47/CG50</f>
        <v>0.33333333333333331</v>
      </c>
      <c r="CI47" s="20"/>
      <c r="CJ47"/>
      <c r="CK47"/>
      <c r="CL47"/>
      <c r="CM47"/>
      <c r="CP47" s="52"/>
      <c r="CQ47" s="134"/>
      <c r="CR47" s="254"/>
      <c r="CS47" s="254"/>
      <c r="CT47" s="259"/>
      <c r="CU47" s="257"/>
      <c r="CV47" s="257"/>
      <c r="CW47" s="257"/>
      <c r="CX47" s="257"/>
      <c r="CY47" s="254"/>
    </row>
    <row r="48" spans="1:106" ht="15" customHeight="1">
      <c r="A48" s="1032"/>
      <c r="B48" s="362">
        <v>46</v>
      </c>
      <c r="C48" s="343">
        <v>765</v>
      </c>
      <c r="D48" s="127">
        <v>30220689</v>
      </c>
      <c r="E48" s="127" t="s">
        <v>495</v>
      </c>
      <c r="F48" s="127" t="s">
        <v>496</v>
      </c>
      <c r="G48" s="127" t="s">
        <v>497</v>
      </c>
      <c r="H48" s="127" t="s">
        <v>525</v>
      </c>
      <c r="I48" s="128">
        <v>44956.775000000001</v>
      </c>
      <c r="J48" s="127" t="s">
        <v>504</v>
      </c>
      <c r="K48" s="95" t="s">
        <v>17</v>
      </c>
      <c r="L48" s="1">
        <v>44934</v>
      </c>
      <c r="M48" s="142">
        <v>0.74513888888888891</v>
      </c>
      <c r="N48" s="143" t="s">
        <v>504</v>
      </c>
      <c r="O48" s="1">
        <v>44956</v>
      </c>
      <c r="P48" s="2">
        <v>0.77500000000000002</v>
      </c>
      <c r="Q48" s="1">
        <v>44937</v>
      </c>
      <c r="R48" s="2">
        <v>0.22152777777777777</v>
      </c>
      <c r="S48" s="5" t="s">
        <v>504</v>
      </c>
      <c r="T48" s="1">
        <v>44956</v>
      </c>
      <c r="U48" s="2">
        <v>0.77500000000000002</v>
      </c>
      <c r="V48" s="5" t="s">
        <v>504</v>
      </c>
      <c r="W48" s="6">
        <f t="shared" si="12"/>
        <v>0</v>
      </c>
      <c r="X48" s="7">
        <v>44940</v>
      </c>
      <c r="Y48" s="8">
        <v>0.48402777777777778</v>
      </c>
      <c r="Z48" s="5" t="s">
        <v>504</v>
      </c>
      <c r="AA48" s="9">
        <f t="shared" si="13"/>
        <v>-16.290972222224809</v>
      </c>
      <c r="AB48" s="7">
        <v>44941</v>
      </c>
      <c r="AC48" s="8">
        <v>0.7402777777777777</v>
      </c>
      <c r="AD48" s="5" t="s">
        <v>504</v>
      </c>
      <c r="AE48" s="9">
        <f t="shared" si="14"/>
        <v>1.2562499999985448</v>
      </c>
      <c r="AF48" s="7">
        <v>44943</v>
      </c>
      <c r="AG48" s="140">
        <v>0.4680555555555555</v>
      </c>
      <c r="AH48" s="5" t="s">
        <v>504</v>
      </c>
      <c r="AI48" s="148" t="s">
        <v>572</v>
      </c>
      <c r="AJ48" s="9">
        <f t="shared" si="15"/>
        <v>-13.306944444448163</v>
      </c>
      <c r="AK48" s="7"/>
      <c r="AL48" s="5"/>
      <c r="AM48" s="5"/>
      <c r="AN48" s="9">
        <f t="shared" si="16"/>
        <v>-44956.775000000001</v>
      </c>
      <c r="AO48" s="7">
        <v>44953</v>
      </c>
      <c r="AP48" s="145">
        <v>0.55833333333333335</v>
      </c>
      <c r="AQ48" s="341">
        <f t="shared" si="17"/>
        <v>-3.2166666666671517</v>
      </c>
      <c r="AR48" s="7">
        <v>44953</v>
      </c>
      <c r="AS48" s="145">
        <v>0.55833333333333335</v>
      </c>
      <c r="AT48" s="143" t="s">
        <v>504</v>
      </c>
      <c r="AU48" s="14">
        <f t="shared" si="18"/>
        <v>-3.2166666666671517</v>
      </c>
      <c r="AV48" s="15"/>
      <c r="AW48" s="15" t="s">
        <v>1022</v>
      </c>
      <c r="AX48" s="364" t="s">
        <v>9</v>
      </c>
      <c r="AY48" s="364" t="s">
        <v>48</v>
      </c>
      <c r="AZ48" s="364" t="s">
        <v>902</v>
      </c>
      <c r="BA48" s="366" t="s">
        <v>909</v>
      </c>
      <c r="BB48" s="16" t="s">
        <v>573</v>
      </c>
      <c r="BC48" s="370" t="s">
        <v>574</v>
      </c>
      <c r="BD48" s="19"/>
      <c r="BE48" s="333" t="s">
        <v>89</v>
      </c>
      <c r="BF48" s="18"/>
      <c r="BI48" s="44"/>
      <c r="BJ48" s="65"/>
      <c r="BK48" s="65"/>
      <c r="BL48" s="65"/>
      <c r="BM48" s="134"/>
      <c r="BN48" s="134"/>
      <c r="BO48" s="134"/>
      <c r="BP48" s="134"/>
      <c r="BQ48" s="134"/>
      <c r="BR48" s="44"/>
      <c r="BS48" s="44"/>
      <c r="BT48" s="134"/>
      <c r="BU48" s="134"/>
      <c r="BV48" s="134"/>
      <c r="BW48" s="134"/>
      <c r="BX48" s="134"/>
      <c r="BY48" s="134"/>
      <c r="BZ48" s="134"/>
      <c r="CA48" s="134"/>
      <c r="CB48" s="134"/>
      <c r="CC48" s="44"/>
      <c r="CD48" s="44"/>
      <c r="CE48" s="134"/>
      <c r="CF48" s="48" t="s">
        <v>450</v>
      </c>
      <c r="CG48" s="41">
        <v>2</v>
      </c>
      <c r="CH48" s="57">
        <f>CG48/CG50</f>
        <v>8.3333333333333329E-2</v>
      </c>
      <c r="CI48" s="20"/>
      <c r="CJ48"/>
      <c r="CK48"/>
      <c r="CL48"/>
      <c r="CM48"/>
      <c r="CP48" s="52"/>
      <c r="CQ48" s="134"/>
    </row>
    <row r="49" spans="1:103" ht="15" customHeight="1">
      <c r="A49" s="1032"/>
      <c r="B49" s="22">
        <v>47</v>
      </c>
      <c r="C49" s="343">
        <v>821</v>
      </c>
      <c r="D49" s="127">
        <v>30247472</v>
      </c>
      <c r="E49" s="127" t="s">
        <v>495</v>
      </c>
      <c r="F49" s="127" t="s">
        <v>496</v>
      </c>
      <c r="G49" s="127" t="s">
        <v>497</v>
      </c>
      <c r="H49" s="127" t="s">
        <v>465</v>
      </c>
      <c r="I49" s="128">
        <v>44956.803472222222</v>
      </c>
      <c r="J49" s="127" t="s">
        <v>504</v>
      </c>
      <c r="K49" s="95" t="s">
        <v>17</v>
      </c>
      <c r="L49" s="1">
        <v>44954</v>
      </c>
      <c r="M49" s="2">
        <v>0.73055555555555562</v>
      </c>
      <c r="N49" s="5" t="s">
        <v>504</v>
      </c>
      <c r="O49" s="1">
        <v>44956</v>
      </c>
      <c r="P49" s="2">
        <v>0.80347222222222225</v>
      </c>
      <c r="Q49" s="1">
        <v>44956</v>
      </c>
      <c r="R49" s="2">
        <v>0.77083333333333337</v>
      </c>
      <c r="S49" s="5" t="s">
        <v>504</v>
      </c>
      <c r="T49" s="1">
        <v>44956</v>
      </c>
      <c r="U49" s="2">
        <v>0.80486111111111114</v>
      </c>
      <c r="V49" s="5" t="s">
        <v>504</v>
      </c>
      <c r="W49" s="6">
        <f t="shared" si="12"/>
        <v>1.3888888861401938E-3</v>
      </c>
      <c r="X49" s="7">
        <v>44957</v>
      </c>
      <c r="Y49" s="8">
        <v>0.73472222222222217</v>
      </c>
      <c r="Z49" s="5" t="s">
        <v>504</v>
      </c>
      <c r="AA49" s="9">
        <f t="shared" si="13"/>
        <v>0.929861111115315</v>
      </c>
      <c r="AB49" s="7"/>
      <c r="AC49" s="8"/>
      <c r="AD49" s="5"/>
      <c r="AE49" s="9">
        <f t="shared" si="14"/>
        <v>-44957.734722222223</v>
      </c>
      <c r="AF49" s="7"/>
      <c r="AG49" s="5"/>
      <c r="AH49" s="5"/>
      <c r="AI49" s="5"/>
      <c r="AJ49" s="9">
        <f t="shared" si="15"/>
        <v>-44956.804861111108</v>
      </c>
      <c r="AK49" s="7"/>
      <c r="AL49" s="5"/>
      <c r="AM49" s="5"/>
      <c r="AN49" s="9">
        <f t="shared" si="16"/>
        <v>-44956.804861111108</v>
      </c>
      <c r="AO49" s="10">
        <v>44958</v>
      </c>
      <c r="AP49" s="11">
        <v>0.80347222222222225</v>
      </c>
      <c r="AQ49" s="341">
        <f t="shared" si="17"/>
        <v>1.9986111111138598</v>
      </c>
      <c r="AR49" s="7">
        <v>44961</v>
      </c>
      <c r="AS49" s="2">
        <v>0.38125000000000003</v>
      </c>
      <c r="AT49" s="5" t="s">
        <v>504</v>
      </c>
      <c r="AU49" s="14">
        <f t="shared" si="18"/>
        <v>4.5763888888905058</v>
      </c>
      <c r="AV49" s="15"/>
      <c r="AW49" s="15" t="s">
        <v>1029</v>
      </c>
      <c r="AX49" s="364" t="s">
        <v>18</v>
      </c>
      <c r="AY49" s="364" t="s">
        <v>41</v>
      </c>
      <c r="AZ49" s="364" t="s">
        <v>899</v>
      </c>
      <c r="BA49" s="364" t="s">
        <v>965</v>
      </c>
      <c r="BB49" s="16" t="s">
        <v>624</v>
      </c>
      <c r="BC49" s="370" t="s">
        <v>625</v>
      </c>
      <c r="BD49" s="19"/>
      <c r="BE49" s="333" t="s">
        <v>89</v>
      </c>
      <c r="BF49" s="18"/>
      <c r="BI49" s="44"/>
      <c r="BJ49" s="134"/>
      <c r="BK49" s="134"/>
      <c r="BL49" s="134"/>
      <c r="BM49" s="134"/>
      <c r="BN49" s="134"/>
      <c r="BO49" s="134"/>
      <c r="BP49" s="134"/>
      <c r="BQ49" s="134"/>
      <c r="BR49" s="44"/>
      <c r="BS49" s="44"/>
      <c r="BT49" s="134"/>
      <c r="BU49" s="134"/>
      <c r="BV49" s="134"/>
      <c r="BW49" s="134"/>
      <c r="BX49" s="134"/>
      <c r="BY49" s="134"/>
      <c r="BZ49" s="134"/>
      <c r="CA49" s="134"/>
      <c r="CB49" s="134"/>
      <c r="CC49" s="44"/>
      <c r="CD49" s="44"/>
      <c r="CE49" s="134"/>
      <c r="CF49" s="48" t="s">
        <v>455</v>
      </c>
      <c r="CG49" s="41">
        <v>2</v>
      </c>
      <c r="CH49" s="57">
        <f>CG49/CG50</f>
        <v>8.3333333333333329E-2</v>
      </c>
      <c r="CP49" s="52"/>
      <c r="CQ49" s="134"/>
      <c r="CW49"/>
      <c r="CX49"/>
      <c r="CY49"/>
    </row>
    <row r="50" spans="1:103" ht="15" customHeight="1">
      <c r="A50" s="1032"/>
      <c r="B50" s="362">
        <v>48</v>
      </c>
      <c r="C50" s="343">
        <v>831</v>
      </c>
      <c r="D50" s="127">
        <v>1748703</v>
      </c>
      <c r="E50" s="127" t="s">
        <v>495</v>
      </c>
      <c r="F50" s="127" t="s">
        <v>496</v>
      </c>
      <c r="G50" s="127" t="s">
        <v>497</v>
      </c>
      <c r="H50" s="127" t="s">
        <v>534</v>
      </c>
      <c r="I50" s="128">
        <v>44956.84375</v>
      </c>
      <c r="J50" s="127" t="s">
        <v>504</v>
      </c>
      <c r="K50" s="95" t="s">
        <v>17</v>
      </c>
      <c r="L50" s="1">
        <v>44955</v>
      </c>
      <c r="M50" s="2" t="s">
        <v>628</v>
      </c>
      <c r="N50" s="5" t="s">
        <v>504</v>
      </c>
      <c r="O50" s="1">
        <v>44956</v>
      </c>
      <c r="P50" s="2">
        <v>0.84375</v>
      </c>
      <c r="Q50" s="1">
        <v>44956</v>
      </c>
      <c r="R50" s="2">
        <v>0.76388888888888884</v>
      </c>
      <c r="S50" s="5" t="s">
        <v>504</v>
      </c>
      <c r="T50" s="1">
        <v>44956</v>
      </c>
      <c r="U50" s="2">
        <v>0.84444444444444444</v>
      </c>
      <c r="V50" s="5" t="s">
        <v>504</v>
      </c>
      <c r="W50" s="6">
        <f t="shared" si="12"/>
        <v>6.944444467080757E-4</v>
      </c>
      <c r="X50" s="7">
        <v>44957</v>
      </c>
      <c r="Y50" s="8">
        <v>0.73472222222222217</v>
      </c>
      <c r="Z50" s="5" t="s">
        <v>504</v>
      </c>
      <c r="AA50" s="9">
        <f t="shared" si="13"/>
        <v>0.89027777777664596</v>
      </c>
      <c r="AB50" s="1">
        <v>44961</v>
      </c>
      <c r="AC50" s="8">
        <v>0.38194444444444442</v>
      </c>
      <c r="AD50" s="5" t="s">
        <v>504</v>
      </c>
      <c r="AE50" s="9">
        <f t="shared" si="14"/>
        <v>3.6472222222218988</v>
      </c>
      <c r="AF50" s="7">
        <v>44962</v>
      </c>
      <c r="AG50" s="8">
        <v>0.38263888888888892</v>
      </c>
      <c r="AH50" s="5" t="s">
        <v>504</v>
      </c>
      <c r="AI50" s="5" t="s">
        <v>595</v>
      </c>
      <c r="AJ50" s="9">
        <f t="shared" si="15"/>
        <v>5.5381944444452529</v>
      </c>
      <c r="AK50" s="7"/>
      <c r="AL50" s="5"/>
      <c r="AM50" s="5"/>
      <c r="AN50" s="9">
        <f t="shared" si="16"/>
        <v>-44956.844444444447</v>
      </c>
      <c r="AO50" s="7">
        <v>44958</v>
      </c>
      <c r="AP50" s="2">
        <v>0.4604166666666667</v>
      </c>
      <c r="AQ50" s="341">
        <f t="shared" si="17"/>
        <v>1.6159722222218988</v>
      </c>
      <c r="AR50" s="7">
        <v>44958</v>
      </c>
      <c r="AS50" s="2">
        <v>0.4604166666666667</v>
      </c>
      <c r="AT50" s="5" t="s">
        <v>504</v>
      </c>
      <c r="AU50" s="14">
        <f t="shared" si="18"/>
        <v>1.6159722222218988</v>
      </c>
      <c r="AV50" s="15"/>
      <c r="AW50" s="15"/>
      <c r="AX50" s="364" t="s">
        <v>27</v>
      </c>
      <c r="AY50" s="364" t="s">
        <v>35</v>
      </c>
      <c r="AZ50" s="364" t="s">
        <v>102</v>
      </c>
      <c r="BA50" s="364" t="s">
        <v>352</v>
      </c>
      <c r="BB50" s="16" t="s">
        <v>626</v>
      </c>
      <c r="BC50" s="16" t="s">
        <v>627</v>
      </c>
      <c r="BD50" s="19"/>
      <c r="BE50" s="333" t="s">
        <v>89</v>
      </c>
      <c r="BF50" s="18"/>
      <c r="BI50" s="44"/>
      <c r="BJ50" s="134"/>
      <c r="BK50" s="134"/>
      <c r="BL50" s="134"/>
      <c r="BM50" s="134"/>
      <c r="BN50" s="134"/>
      <c r="BO50" s="134"/>
      <c r="BP50" s="134"/>
      <c r="BQ50" s="134"/>
      <c r="BR50" s="44"/>
      <c r="BS50" s="44"/>
      <c r="BT50" s="134"/>
      <c r="BU50" s="134"/>
      <c r="BV50" s="134"/>
      <c r="BW50" s="134"/>
      <c r="BX50" s="134"/>
      <c r="BY50" s="134"/>
      <c r="BZ50" s="134"/>
      <c r="CA50" s="134"/>
      <c r="CB50" s="134"/>
      <c r="CC50" s="44"/>
      <c r="CD50" s="44"/>
      <c r="CE50" s="134"/>
      <c r="CF50" s="54" t="s">
        <v>444</v>
      </c>
      <c r="CG50" s="55">
        <f>CG46+CG47+CG48+CG49</f>
        <v>24</v>
      </c>
      <c r="CH50" s="56">
        <f>CH46+CH47+CH48+CH49</f>
        <v>1</v>
      </c>
      <c r="CP50" s="52"/>
      <c r="CQ50" s="134"/>
      <c r="CR50" s="46"/>
      <c r="CS50" s="46"/>
      <c r="CT50" s="59"/>
      <c r="CU50" s="44"/>
      <c r="CV50" s="45"/>
      <c r="CW50"/>
      <c r="CX50"/>
      <c r="CY50"/>
    </row>
    <row r="51" spans="1:103" ht="15" customHeight="1">
      <c r="A51" s="1032"/>
      <c r="B51" s="362">
        <v>49</v>
      </c>
      <c r="C51" s="343">
        <v>832</v>
      </c>
      <c r="D51" s="130">
        <v>1387136</v>
      </c>
      <c r="E51" s="130" t="s">
        <v>501</v>
      </c>
      <c r="F51" s="130" t="s">
        <v>496</v>
      </c>
      <c r="G51" s="130" t="s">
        <v>497</v>
      </c>
      <c r="H51" s="130" t="s">
        <v>515</v>
      </c>
      <c r="I51" s="131">
        <v>44956.870833333334</v>
      </c>
      <c r="J51" s="130" t="s">
        <v>504</v>
      </c>
      <c r="K51" s="95" t="s">
        <v>17</v>
      </c>
      <c r="L51" s="1">
        <v>44955</v>
      </c>
      <c r="M51" s="2">
        <v>0.87847222222222221</v>
      </c>
      <c r="N51" s="5" t="s">
        <v>504</v>
      </c>
      <c r="O51" s="163">
        <v>44956</v>
      </c>
      <c r="P51" s="2">
        <v>0.87083333333333324</v>
      </c>
      <c r="Q51" s="1">
        <v>44956</v>
      </c>
      <c r="R51" s="2">
        <v>0.87013888888888891</v>
      </c>
      <c r="S51" s="5" t="s">
        <v>504</v>
      </c>
      <c r="T51" s="1">
        <v>44956</v>
      </c>
      <c r="U51" s="2">
        <v>0.87152777777777779</v>
      </c>
      <c r="V51" s="5" t="s">
        <v>504</v>
      </c>
      <c r="W51" s="6">
        <f t="shared" si="12"/>
        <v>6.944444467080757E-4</v>
      </c>
      <c r="X51" s="7">
        <v>44957</v>
      </c>
      <c r="Y51" s="8">
        <v>0.73541666666666661</v>
      </c>
      <c r="Z51" s="5" t="s">
        <v>504</v>
      </c>
      <c r="AA51" s="9">
        <f t="shared" si="13"/>
        <v>0.86388888888905058</v>
      </c>
      <c r="AB51" s="7">
        <v>44961</v>
      </c>
      <c r="AC51" s="8">
        <v>0.38263888888888892</v>
      </c>
      <c r="AD51" s="5" t="s">
        <v>504</v>
      </c>
      <c r="AE51" s="9">
        <f t="shared" si="14"/>
        <v>3.6472222222218988</v>
      </c>
      <c r="AF51" s="7">
        <v>44964</v>
      </c>
      <c r="AG51" s="140">
        <v>0.53333333333333333</v>
      </c>
      <c r="AH51" s="5" t="s">
        <v>504</v>
      </c>
      <c r="AI51" s="5" t="s">
        <v>595</v>
      </c>
      <c r="AJ51" s="9">
        <f t="shared" si="15"/>
        <v>7.6618055555518367</v>
      </c>
      <c r="AK51" s="7"/>
      <c r="AL51" s="5"/>
      <c r="AM51" s="5"/>
      <c r="AN51" s="9">
        <f t="shared" si="16"/>
        <v>-44956.871527777781</v>
      </c>
      <c r="AO51" s="10"/>
      <c r="AP51" s="11"/>
      <c r="AQ51" s="341">
        <f t="shared" si="17"/>
        <v>-44956.871527777781</v>
      </c>
      <c r="AR51" s="10"/>
      <c r="AS51" s="11"/>
      <c r="AT51" s="21"/>
      <c r="AU51" s="14">
        <f t="shared" si="18"/>
        <v>-44956.871527777781</v>
      </c>
      <c r="AV51" s="15"/>
      <c r="AW51" s="15" t="s">
        <v>1030</v>
      </c>
      <c r="AX51" s="364" t="s">
        <v>27</v>
      </c>
      <c r="AY51" s="364" t="s">
        <v>11</v>
      </c>
      <c r="AZ51" s="364" t="s">
        <v>43</v>
      </c>
      <c r="BA51" s="364" t="s">
        <v>116</v>
      </c>
      <c r="BB51" s="16" t="s">
        <v>629</v>
      </c>
      <c r="BC51" s="16" t="s">
        <v>630</v>
      </c>
      <c r="BD51" s="19"/>
      <c r="BE51" s="333" t="s">
        <v>89</v>
      </c>
      <c r="BF51" s="18"/>
      <c r="BI51" s="65"/>
      <c r="BJ51" s="134"/>
      <c r="BK51" s="134"/>
      <c r="BL51" s="134"/>
      <c r="BM51" s="134"/>
      <c r="BN51" s="134"/>
      <c r="BO51" s="134"/>
      <c r="BP51" s="134"/>
      <c r="BQ51" s="134"/>
      <c r="BR51" s="44"/>
      <c r="BS51" s="44"/>
      <c r="BT51" s="134"/>
      <c r="BU51" s="134"/>
      <c r="BV51" s="134"/>
      <c r="BW51" s="134"/>
      <c r="BX51" s="134"/>
      <c r="BY51" s="134"/>
      <c r="BZ51" s="134"/>
      <c r="CA51" s="134"/>
      <c r="CB51" s="134"/>
      <c r="CC51" s="44"/>
      <c r="CD51" s="44"/>
      <c r="CE51" s="134"/>
      <c r="CP51" s="52"/>
      <c r="CR51" s="46"/>
      <c r="CS51" s="46"/>
      <c r="CT51" s="46"/>
      <c r="CU51" s="46"/>
      <c r="CV51" s="45"/>
      <c r="CW51"/>
      <c r="CX51"/>
      <c r="CY51"/>
    </row>
    <row r="52" spans="1:103" ht="15" customHeight="1">
      <c r="A52" s="1032"/>
      <c r="B52" s="362">
        <v>50</v>
      </c>
      <c r="C52" s="343">
        <v>817</v>
      </c>
      <c r="D52" s="127">
        <v>30086592</v>
      </c>
      <c r="E52" s="127" t="s">
        <v>529</v>
      </c>
      <c r="F52" s="127" t="s">
        <v>506</v>
      </c>
      <c r="G52" s="127" t="s">
        <v>497</v>
      </c>
      <c r="H52" s="127" t="s">
        <v>535</v>
      </c>
      <c r="I52" s="128">
        <v>44957.479166666664</v>
      </c>
      <c r="J52" s="127" t="s">
        <v>498</v>
      </c>
      <c r="K52" s="95" t="s">
        <v>0</v>
      </c>
      <c r="L52" s="1">
        <v>44952</v>
      </c>
      <c r="M52" s="2">
        <v>0.44444444444444442</v>
      </c>
      <c r="N52" s="5" t="s">
        <v>498</v>
      </c>
      <c r="O52" s="1">
        <v>44957</v>
      </c>
      <c r="P52" s="2">
        <v>0.47916666666666669</v>
      </c>
      <c r="Q52" s="1"/>
      <c r="R52" s="2"/>
      <c r="S52" s="5"/>
      <c r="T52" s="1">
        <v>44957</v>
      </c>
      <c r="U52" s="2">
        <v>0.47916666666666669</v>
      </c>
      <c r="V52" s="5" t="s">
        <v>504</v>
      </c>
      <c r="W52" s="6">
        <f t="shared" si="12"/>
        <v>0</v>
      </c>
      <c r="X52" s="7"/>
      <c r="Y52" s="8"/>
      <c r="Z52" s="5"/>
      <c r="AA52" s="9">
        <f t="shared" si="13"/>
        <v>-44957.479166666664</v>
      </c>
      <c r="AB52" s="7"/>
      <c r="AC52" s="8"/>
      <c r="AD52" s="5"/>
      <c r="AE52" s="9">
        <f t="shared" si="14"/>
        <v>0</v>
      </c>
      <c r="AF52" s="7"/>
      <c r="AG52" s="5"/>
      <c r="AH52" s="5"/>
      <c r="AI52" s="5"/>
      <c r="AJ52" s="9">
        <f t="shared" si="15"/>
        <v>-44957.479166666664</v>
      </c>
      <c r="AK52" s="7"/>
      <c r="AL52" s="5"/>
      <c r="AM52" s="5"/>
      <c r="AN52" s="9">
        <f t="shared" si="16"/>
        <v>-44957.479166666664</v>
      </c>
      <c r="AO52" s="10"/>
      <c r="AP52" s="11"/>
      <c r="AQ52" s="341">
        <f t="shared" si="17"/>
        <v>-44957.479166666664</v>
      </c>
      <c r="AR52" s="7">
        <v>44952</v>
      </c>
      <c r="AS52" s="2">
        <v>0.47569444444444442</v>
      </c>
      <c r="AT52" s="5" t="s">
        <v>498</v>
      </c>
      <c r="AU52" s="14">
        <f t="shared" si="18"/>
        <v>-5.0034722222189885</v>
      </c>
      <c r="AV52" s="15"/>
      <c r="AW52" s="15"/>
      <c r="AX52" s="364" t="s">
        <v>18</v>
      </c>
      <c r="AY52" s="364" t="s">
        <v>41</v>
      </c>
      <c r="AZ52" s="364" t="s">
        <v>999</v>
      </c>
      <c r="BA52" s="366" t="s">
        <v>368</v>
      </c>
      <c r="BB52" s="16" t="s">
        <v>631</v>
      </c>
      <c r="BC52" s="16" t="s">
        <v>632</v>
      </c>
      <c r="BD52" s="19"/>
      <c r="BE52" s="18" t="s">
        <v>84</v>
      </c>
      <c r="BF52" s="18"/>
      <c r="BI52" s="65"/>
      <c r="BJ52" s="134"/>
      <c r="BK52" s="134"/>
      <c r="BL52" s="134"/>
      <c r="BM52" s="134"/>
      <c r="BN52" s="134"/>
      <c r="BO52" s="134"/>
      <c r="BP52" s="134"/>
      <c r="BQ52" s="134"/>
      <c r="BR52" s="44"/>
      <c r="BS52" s="44"/>
      <c r="BT52" s="134"/>
      <c r="BU52" s="134"/>
      <c r="BV52" s="134"/>
      <c r="BW52" s="134"/>
      <c r="BX52" s="134"/>
      <c r="BY52" s="134"/>
      <c r="BZ52" s="134"/>
      <c r="CA52" s="134"/>
      <c r="CB52" s="134"/>
      <c r="CC52" s="44"/>
      <c r="CD52" s="44"/>
      <c r="CE52" s="134"/>
      <c r="CP52" s="52"/>
      <c r="CR52" s="46"/>
      <c r="CS52" s="46"/>
      <c r="CT52" s="46"/>
      <c r="CU52" s="46"/>
      <c r="CV52" s="45"/>
      <c r="CW52"/>
      <c r="CX52"/>
      <c r="CY52"/>
    </row>
    <row r="53" spans="1:103" ht="15" customHeight="1">
      <c r="A53" s="1032"/>
      <c r="B53" s="22">
        <v>51</v>
      </c>
      <c r="C53" s="342">
        <v>840</v>
      </c>
      <c r="D53" s="127">
        <v>30106720</v>
      </c>
      <c r="E53" s="127" t="s">
        <v>529</v>
      </c>
      <c r="F53" s="127" t="s">
        <v>506</v>
      </c>
      <c r="G53" s="127" t="s">
        <v>507</v>
      </c>
      <c r="H53" s="127" t="s">
        <v>487</v>
      </c>
      <c r="I53" s="128">
        <v>44957.570138888892</v>
      </c>
      <c r="J53" s="127" t="s">
        <v>504</v>
      </c>
      <c r="K53" s="95" t="s">
        <v>0</v>
      </c>
      <c r="L53" s="1">
        <v>44956</v>
      </c>
      <c r="M53" s="2">
        <v>0.55833333333333335</v>
      </c>
      <c r="N53" s="5" t="s">
        <v>504</v>
      </c>
      <c r="O53" s="1">
        <v>44957</v>
      </c>
      <c r="P53" s="2">
        <v>0.57013888888888886</v>
      </c>
      <c r="Q53" s="1">
        <v>44957</v>
      </c>
      <c r="R53" s="2">
        <v>0.5708333333333333</v>
      </c>
      <c r="S53" s="5" t="s">
        <v>504</v>
      </c>
      <c r="T53" s="1">
        <v>44957</v>
      </c>
      <c r="U53" s="2">
        <v>0.5708333333333333</v>
      </c>
      <c r="V53" s="5" t="s">
        <v>504</v>
      </c>
      <c r="W53" s="6">
        <f t="shared" si="12"/>
        <v>6.9444443943211809E-4</v>
      </c>
      <c r="X53" s="7"/>
      <c r="Y53" s="8"/>
      <c r="Z53" s="5"/>
      <c r="AA53" s="9">
        <f t="shared" si="13"/>
        <v>-44957.570833333331</v>
      </c>
      <c r="AB53" s="7"/>
      <c r="AC53" s="8"/>
      <c r="AD53" s="5"/>
      <c r="AE53" s="9">
        <f t="shared" si="14"/>
        <v>0</v>
      </c>
      <c r="AF53" s="7"/>
      <c r="AG53" s="8"/>
      <c r="AH53" s="5"/>
      <c r="AI53" s="5"/>
      <c r="AJ53" s="9">
        <f t="shared" si="15"/>
        <v>-44957.570833333331</v>
      </c>
      <c r="AK53" s="7"/>
      <c r="AL53" s="5"/>
      <c r="AM53" s="5"/>
      <c r="AN53" s="9">
        <f t="shared" si="16"/>
        <v>-44957.570833333331</v>
      </c>
      <c r="AO53" s="7">
        <v>44958</v>
      </c>
      <c r="AP53" s="2">
        <v>0.4604166666666667</v>
      </c>
      <c r="AQ53" s="341">
        <f t="shared" si="17"/>
        <v>0.88958333333721384</v>
      </c>
      <c r="AR53" s="7">
        <v>44958</v>
      </c>
      <c r="AS53" s="2">
        <v>0.4604166666666667</v>
      </c>
      <c r="AT53" s="5" t="s">
        <v>504</v>
      </c>
      <c r="AU53" s="14">
        <f t="shared" si="18"/>
        <v>0.88958333333721384</v>
      </c>
      <c r="AV53" s="15"/>
      <c r="AW53" s="15" t="s">
        <v>1031</v>
      </c>
      <c r="AX53" s="364" t="s">
        <v>18</v>
      </c>
      <c r="AY53" s="364" t="s">
        <v>48</v>
      </c>
      <c r="AZ53" s="364" t="s">
        <v>130</v>
      </c>
      <c r="BA53" s="364" t="s">
        <v>398</v>
      </c>
      <c r="BB53" s="16" t="s">
        <v>633</v>
      </c>
      <c r="BC53" s="16" t="s">
        <v>634</v>
      </c>
      <c r="BD53" s="19"/>
      <c r="BE53" s="333" t="s">
        <v>89</v>
      </c>
      <c r="BF53" s="18"/>
      <c r="BI53" s="65"/>
      <c r="BJ53" s="134"/>
      <c r="BK53" s="134"/>
      <c r="BL53" s="134"/>
      <c r="BM53" s="134"/>
      <c r="BN53" s="134"/>
      <c r="BO53" s="134"/>
      <c r="BP53" s="134"/>
      <c r="BQ53" s="134"/>
      <c r="BR53" s="44"/>
      <c r="BS53" s="44"/>
      <c r="BT53" s="134"/>
      <c r="BU53" s="134"/>
      <c r="BV53" s="134"/>
      <c r="BW53" s="134"/>
      <c r="BX53" s="134"/>
      <c r="BY53" s="134"/>
      <c r="BZ53" s="134"/>
      <c r="CA53" s="134"/>
      <c r="CB53" s="134"/>
      <c r="CC53" s="44"/>
      <c r="CD53" s="44"/>
      <c r="CE53" s="134"/>
      <c r="CP53" s="52"/>
      <c r="CR53" s="44"/>
      <c r="CS53" s="44"/>
      <c r="CT53" s="44"/>
      <c r="CU53" s="44"/>
      <c r="CV53" s="50"/>
      <c r="CW53"/>
      <c r="CX53"/>
      <c r="CY53"/>
    </row>
    <row r="54" spans="1:103" ht="15" customHeight="1">
      <c r="A54" s="1032"/>
      <c r="B54" s="362">
        <v>52</v>
      </c>
      <c r="C54" s="343">
        <v>841</v>
      </c>
      <c r="D54" s="127">
        <v>30236197</v>
      </c>
      <c r="E54" s="127" t="s">
        <v>529</v>
      </c>
      <c r="F54" s="127" t="s">
        <v>506</v>
      </c>
      <c r="G54" s="127" t="s">
        <v>507</v>
      </c>
      <c r="H54" s="127" t="s">
        <v>482</v>
      </c>
      <c r="I54" s="128">
        <v>44957.606249999997</v>
      </c>
      <c r="J54" s="127" t="s">
        <v>504</v>
      </c>
      <c r="K54" s="95" t="s">
        <v>0</v>
      </c>
      <c r="L54" s="1">
        <v>44956</v>
      </c>
      <c r="M54" s="2">
        <v>0.5708333333333333</v>
      </c>
      <c r="N54" s="5" t="s">
        <v>504</v>
      </c>
      <c r="O54" s="1">
        <v>44957</v>
      </c>
      <c r="P54" s="2">
        <v>0.60625000000000007</v>
      </c>
      <c r="Q54" s="1"/>
      <c r="R54" s="2"/>
      <c r="S54" s="5"/>
      <c r="T54" s="1">
        <v>44957</v>
      </c>
      <c r="U54" s="2">
        <v>0.6069444444444444</v>
      </c>
      <c r="V54" s="5" t="s">
        <v>504</v>
      </c>
      <c r="W54" s="6">
        <f t="shared" si="12"/>
        <v>6.944444467080757E-4</v>
      </c>
      <c r="X54" s="7"/>
      <c r="Y54" s="8"/>
      <c r="Z54" s="5"/>
      <c r="AA54" s="9">
        <f t="shared" si="13"/>
        <v>-44957.606944444444</v>
      </c>
      <c r="AB54" s="7"/>
      <c r="AC54" s="8"/>
      <c r="AD54" s="5"/>
      <c r="AE54" s="9">
        <f t="shared" si="14"/>
        <v>0</v>
      </c>
      <c r="AF54" s="7"/>
      <c r="AG54" s="5"/>
      <c r="AH54" s="5"/>
      <c r="AI54" s="5"/>
      <c r="AJ54" s="9">
        <f t="shared" si="15"/>
        <v>-44957.606944444444</v>
      </c>
      <c r="AK54" s="7"/>
      <c r="AL54" s="5"/>
      <c r="AM54" s="5"/>
      <c r="AN54" s="9">
        <f t="shared" si="16"/>
        <v>-44957.606944444444</v>
      </c>
      <c r="AO54" s="7">
        <v>44958</v>
      </c>
      <c r="AP54" s="2">
        <v>0.69652777777777775</v>
      </c>
      <c r="AQ54" s="341">
        <f t="shared" si="17"/>
        <v>1.0895833333343035</v>
      </c>
      <c r="AR54" s="7">
        <v>44958</v>
      </c>
      <c r="AS54" s="2">
        <v>0.69652777777777775</v>
      </c>
      <c r="AT54" s="5" t="s">
        <v>498</v>
      </c>
      <c r="AU54" s="14">
        <f t="shared" si="18"/>
        <v>1.0895833333343035</v>
      </c>
      <c r="AV54" s="15"/>
      <c r="AW54" s="15"/>
      <c r="AX54" s="364" t="s">
        <v>18</v>
      </c>
      <c r="AY54" s="364" t="s">
        <v>48</v>
      </c>
      <c r="AZ54" s="364" t="s">
        <v>130</v>
      </c>
      <c r="BA54" s="364" t="s">
        <v>398</v>
      </c>
      <c r="BB54" s="16" t="s">
        <v>635</v>
      </c>
      <c r="BC54" s="16" t="s">
        <v>636</v>
      </c>
      <c r="BD54" s="19"/>
      <c r="BE54" s="18" t="s">
        <v>89</v>
      </c>
      <c r="BF54" s="18"/>
      <c r="BI54" s="134"/>
      <c r="BR54" s="44"/>
      <c r="BS54" s="44"/>
      <c r="BT54" s="134"/>
      <c r="BU54" s="134"/>
      <c r="BV54" s="134"/>
      <c r="BW54" s="134"/>
      <c r="BX54" s="134"/>
      <c r="BY54" s="134"/>
      <c r="BZ54" s="134"/>
      <c r="CA54" s="134"/>
      <c r="CB54" s="134"/>
      <c r="CC54" s="44"/>
      <c r="CD54" s="44"/>
      <c r="CP54" s="134"/>
      <c r="CR54" s="46"/>
      <c r="CS54" s="46"/>
      <c r="CT54" s="59"/>
      <c r="CU54" s="44"/>
      <c r="CV54"/>
      <c r="CW54"/>
      <c r="CX54"/>
      <c r="CY54"/>
    </row>
    <row r="55" spans="1:103" ht="15" customHeight="1">
      <c r="A55" s="1032"/>
      <c r="B55" s="22">
        <v>53</v>
      </c>
      <c r="C55" s="243">
        <v>842</v>
      </c>
      <c r="D55" s="127">
        <v>30167647</v>
      </c>
      <c r="E55" s="127" t="s">
        <v>529</v>
      </c>
      <c r="F55" s="127" t="s">
        <v>496</v>
      </c>
      <c r="G55" s="127" t="s">
        <v>507</v>
      </c>
      <c r="H55" s="127" t="s">
        <v>482</v>
      </c>
      <c r="I55" s="128">
        <v>44957.690972222219</v>
      </c>
      <c r="J55" s="127" t="s">
        <v>504</v>
      </c>
      <c r="K55" s="95" t="s">
        <v>0</v>
      </c>
      <c r="L55" s="1">
        <v>44957</v>
      </c>
      <c r="M55" s="2">
        <v>0.68055555555555547</v>
      </c>
      <c r="N55" s="5" t="s">
        <v>504</v>
      </c>
      <c r="O55" s="1">
        <v>44957</v>
      </c>
      <c r="P55" s="2">
        <v>0.69097222222222221</v>
      </c>
      <c r="Q55" s="1"/>
      <c r="R55" s="2"/>
      <c r="S55" s="5"/>
      <c r="T55" s="1">
        <v>44957</v>
      </c>
      <c r="U55" s="2">
        <v>0.69166666666666676</v>
      </c>
      <c r="V55" s="5" t="s">
        <v>504</v>
      </c>
      <c r="W55" s="6">
        <f t="shared" si="12"/>
        <v>6.944444467080757E-4</v>
      </c>
      <c r="X55" s="7"/>
      <c r="Y55" s="8"/>
      <c r="Z55" s="5"/>
      <c r="AA55" s="9">
        <f t="shared" si="13"/>
        <v>-44957.691666666666</v>
      </c>
      <c r="AB55" s="7"/>
      <c r="AC55" s="8"/>
      <c r="AD55" s="5"/>
      <c r="AE55" s="9">
        <f t="shared" si="14"/>
        <v>0</v>
      </c>
      <c r="AF55" s="7"/>
      <c r="AG55" s="5"/>
      <c r="AH55" s="5"/>
      <c r="AI55" s="5"/>
      <c r="AJ55" s="9">
        <f t="shared" si="15"/>
        <v>-44957.691666666666</v>
      </c>
      <c r="AK55" s="7"/>
      <c r="AL55" s="5"/>
      <c r="AM55" s="5"/>
      <c r="AN55" s="9">
        <f t="shared" si="16"/>
        <v>-44957.691666666666</v>
      </c>
      <c r="AO55" s="7">
        <v>44957</v>
      </c>
      <c r="AP55" s="2">
        <v>0.70486111111111116</v>
      </c>
      <c r="AQ55" s="341">
        <f t="shared" si="17"/>
        <v>1.3194444443797693E-2</v>
      </c>
      <c r="AR55" s="7">
        <v>44957</v>
      </c>
      <c r="AS55" s="2">
        <v>0.70486111111111116</v>
      </c>
      <c r="AT55" s="5" t="s">
        <v>498</v>
      </c>
      <c r="AU55" s="14">
        <f t="shared" si="18"/>
        <v>1.3194444443797693E-2</v>
      </c>
      <c r="AV55" s="15"/>
      <c r="AW55" s="15"/>
      <c r="AX55" s="364" t="s">
        <v>27</v>
      </c>
      <c r="AY55" s="364" t="s">
        <v>41</v>
      </c>
      <c r="AZ55" s="364" t="s">
        <v>60</v>
      </c>
      <c r="BA55" s="364" t="s">
        <v>396</v>
      </c>
      <c r="BB55" s="16" t="s">
        <v>637</v>
      </c>
      <c r="BC55" s="16" t="s">
        <v>638</v>
      </c>
      <c r="BD55" s="19"/>
      <c r="BE55" s="18" t="s">
        <v>89</v>
      </c>
      <c r="BF55" s="18"/>
      <c r="BI55" s="134"/>
      <c r="BR55" s="44"/>
      <c r="BS55" s="44"/>
      <c r="BT55" s="134"/>
      <c r="CC55" s="44"/>
      <c r="CD55" s="44"/>
      <c r="CP55" s="134"/>
      <c r="CR55" s="46"/>
      <c r="CS55" s="46"/>
      <c r="CT55" s="59"/>
      <c r="CU55" s="52"/>
      <c r="CV55"/>
      <c r="CW55"/>
      <c r="CX55"/>
      <c r="CY55"/>
    </row>
    <row r="56" spans="1:103" ht="15" customHeight="1">
      <c r="A56" s="1032"/>
      <c r="B56" s="362">
        <v>54</v>
      </c>
      <c r="C56" s="343">
        <v>826</v>
      </c>
      <c r="D56" s="127">
        <v>30011107</v>
      </c>
      <c r="E56" s="127" t="s">
        <v>495</v>
      </c>
      <c r="F56" s="127" t="s">
        <v>496</v>
      </c>
      <c r="G56" s="127" t="s">
        <v>497</v>
      </c>
      <c r="H56" s="127" t="s">
        <v>536</v>
      </c>
      <c r="I56" s="128">
        <v>44957.738194444442</v>
      </c>
      <c r="J56" s="127" t="s">
        <v>504</v>
      </c>
      <c r="K56" s="95" t="s">
        <v>17</v>
      </c>
      <c r="L56" s="1">
        <v>44955</v>
      </c>
      <c r="M56" s="2">
        <v>0.56111111111111112</v>
      </c>
      <c r="N56" s="5" t="s">
        <v>504</v>
      </c>
      <c r="O56" s="1">
        <v>44957</v>
      </c>
      <c r="P56" s="2">
        <v>0.73819444444444438</v>
      </c>
      <c r="Q56" s="1">
        <v>44956</v>
      </c>
      <c r="R56" s="2">
        <v>0.77083333333333337</v>
      </c>
      <c r="S56" s="5" t="s">
        <v>504</v>
      </c>
      <c r="T56" s="1">
        <v>44957</v>
      </c>
      <c r="U56" s="2">
        <v>0.73819444444444438</v>
      </c>
      <c r="V56" s="5" t="s">
        <v>504</v>
      </c>
      <c r="W56" s="6">
        <f t="shared" si="12"/>
        <v>0</v>
      </c>
      <c r="X56" s="7"/>
      <c r="Y56" s="8"/>
      <c r="Z56" s="5"/>
      <c r="AA56" s="9">
        <f t="shared" si="13"/>
        <v>-44957.738194444442</v>
      </c>
      <c r="AB56" s="7"/>
      <c r="AC56" s="8"/>
      <c r="AD56" s="5"/>
      <c r="AE56" s="9">
        <f t="shared" si="14"/>
        <v>0</v>
      </c>
      <c r="AF56" s="7"/>
      <c r="AG56" s="5"/>
      <c r="AH56" s="5"/>
      <c r="AI56" s="5"/>
      <c r="AJ56" s="9">
        <f t="shared" si="15"/>
        <v>-44957.738194444442</v>
      </c>
      <c r="AK56" s="7"/>
      <c r="AL56" s="5"/>
      <c r="AM56" s="5"/>
      <c r="AN56" s="9">
        <f t="shared" si="16"/>
        <v>-44957.738194444442</v>
      </c>
      <c r="AO56" s="7">
        <v>44957</v>
      </c>
      <c r="AP56" s="2">
        <v>0.9277777777777777</v>
      </c>
      <c r="AQ56" s="341">
        <f t="shared" si="17"/>
        <v>0.18958333333284827</v>
      </c>
      <c r="AR56" s="7">
        <v>44961</v>
      </c>
      <c r="AS56" s="2">
        <v>0.38750000000000001</v>
      </c>
      <c r="AT56" s="5" t="s">
        <v>504</v>
      </c>
      <c r="AU56" s="14">
        <f t="shared" si="18"/>
        <v>3.6493055555547471</v>
      </c>
      <c r="AV56" s="349">
        <v>10308</v>
      </c>
      <c r="AW56" s="349" t="s">
        <v>1032</v>
      </c>
      <c r="AX56" s="364" t="s">
        <v>18</v>
      </c>
      <c r="AY56" s="364" t="s">
        <v>41</v>
      </c>
      <c r="AZ56" s="364" t="s">
        <v>899</v>
      </c>
      <c r="BA56" s="364" t="s">
        <v>965</v>
      </c>
      <c r="BB56" s="16" t="s">
        <v>639</v>
      </c>
      <c r="BC56" s="16" t="s">
        <v>640</v>
      </c>
      <c r="BD56" s="19"/>
      <c r="BE56" s="18" t="s">
        <v>89</v>
      </c>
      <c r="BF56" s="18"/>
      <c r="BI56" s="134"/>
      <c r="BR56" s="134"/>
      <c r="BS56" s="134"/>
      <c r="BT56" s="134"/>
      <c r="CC56" s="134"/>
      <c r="CD56" s="134"/>
      <c r="CP56" s="134"/>
      <c r="CR56" s="46"/>
      <c r="CS56" s="46"/>
      <c r="CT56" s="59"/>
      <c r="CU56" s="52"/>
      <c r="CV56"/>
      <c r="CW56"/>
      <c r="CX56"/>
      <c r="CY56"/>
    </row>
    <row r="57" spans="1:103" ht="15" customHeight="1">
      <c r="A57" s="1032"/>
      <c r="B57" s="362">
        <v>55</v>
      </c>
      <c r="C57" s="343">
        <v>828</v>
      </c>
      <c r="D57" s="127">
        <v>30223782</v>
      </c>
      <c r="E57" s="127" t="s">
        <v>495</v>
      </c>
      <c r="F57" s="127" t="s">
        <v>496</v>
      </c>
      <c r="G57" s="127" t="s">
        <v>507</v>
      </c>
      <c r="H57" s="127" t="s">
        <v>482</v>
      </c>
      <c r="I57" s="128">
        <v>44957.743055555555</v>
      </c>
      <c r="J57" s="127" t="s">
        <v>504</v>
      </c>
      <c r="K57" s="95" t="s">
        <v>17</v>
      </c>
      <c r="L57" s="1">
        <v>44955</v>
      </c>
      <c r="M57" s="2">
        <v>0.6791666666666667</v>
      </c>
      <c r="N57" s="5" t="s">
        <v>504</v>
      </c>
      <c r="O57" s="1">
        <v>44957</v>
      </c>
      <c r="P57" s="2">
        <v>0.74305555555555547</v>
      </c>
      <c r="Q57" s="1">
        <v>44955</v>
      </c>
      <c r="R57" s="2">
        <v>0.77013888888888893</v>
      </c>
      <c r="S57" s="5" t="s">
        <v>504</v>
      </c>
      <c r="T57" s="1">
        <v>44957</v>
      </c>
      <c r="U57" s="2">
        <v>0.74375000000000002</v>
      </c>
      <c r="V57" s="5" t="s">
        <v>504</v>
      </c>
      <c r="W57" s="6">
        <f t="shared" si="12"/>
        <v>6.944444467080757E-4</v>
      </c>
      <c r="X57" s="7">
        <v>44961</v>
      </c>
      <c r="Y57" s="8">
        <v>0.38541666666666669</v>
      </c>
      <c r="Z57" s="5" t="s">
        <v>504</v>
      </c>
      <c r="AA57" s="9">
        <f t="shared" si="13"/>
        <v>3.6416666666627862</v>
      </c>
      <c r="AB57" s="7"/>
      <c r="AC57" s="8"/>
      <c r="AD57" s="5"/>
      <c r="AE57" s="9">
        <f t="shared" si="14"/>
        <v>-44961.385416666664</v>
      </c>
      <c r="AF57" s="7"/>
      <c r="AG57" s="58"/>
      <c r="AH57" s="5"/>
      <c r="AI57" s="5"/>
      <c r="AJ57" s="9">
        <f t="shared" si="15"/>
        <v>-44957.743750000001</v>
      </c>
      <c r="AK57" s="7"/>
      <c r="AL57" s="5"/>
      <c r="AM57" s="5"/>
      <c r="AN57" s="9">
        <f t="shared" si="16"/>
        <v>-44957.743750000001</v>
      </c>
      <c r="AO57" s="10"/>
      <c r="AP57" s="11"/>
      <c r="AQ57" s="341">
        <f t="shared" si="17"/>
        <v>-44957.743750000001</v>
      </c>
      <c r="AR57" s="7">
        <v>44963</v>
      </c>
      <c r="AS57" s="2">
        <v>0.39513888888888887</v>
      </c>
      <c r="AT57" s="5" t="s">
        <v>504</v>
      </c>
      <c r="AU57" s="14">
        <f t="shared" si="18"/>
        <v>5.6513888888875954</v>
      </c>
      <c r="AV57" s="349">
        <v>13662</v>
      </c>
      <c r="AW57" s="349" t="s">
        <v>980</v>
      </c>
      <c r="AX57" s="364" t="s">
        <v>18</v>
      </c>
      <c r="AY57" s="364" t="s">
        <v>41</v>
      </c>
      <c r="AZ57" s="364" t="s">
        <v>899</v>
      </c>
      <c r="BA57" s="364" t="s">
        <v>965</v>
      </c>
      <c r="BB57" s="16" t="s">
        <v>641</v>
      </c>
      <c r="BC57" s="16" t="s">
        <v>642</v>
      </c>
      <c r="BD57" s="19"/>
      <c r="BE57" s="18" t="s">
        <v>89</v>
      </c>
      <c r="BF57" s="18"/>
      <c r="BI57" s="134"/>
      <c r="BR57" s="134"/>
      <c r="BS57" s="134"/>
      <c r="BT57" s="134"/>
      <c r="CC57" s="134"/>
      <c r="CD57" s="134"/>
      <c r="CP57" s="134"/>
      <c r="CR57" s="260"/>
      <c r="CS57" s="260"/>
      <c r="CT57" s="261"/>
      <c r="CU57" s="46"/>
      <c r="CV57"/>
      <c r="CW57"/>
      <c r="CX57"/>
      <c r="CY57"/>
    </row>
    <row r="58" spans="1:103" ht="15" customHeight="1">
      <c r="A58" s="1032"/>
      <c r="B58" s="362">
        <v>56</v>
      </c>
      <c r="C58" s="343">
        <v>829</v>
      </c>
      <c r="D58" s="127">
        <v>932283</v>
      </c>
      <c r="E58" s="127" t="s">
        <v>495</v>
      </c>
      <c r="F58" s="127" t="s">
        <v>496</v>
      </c>
      <c r="G58" s="127" t="s">
        <v>497</v>
      </c>
      <c r="H58" s="127" t="s">
        <v>537</v>
      </c>
      <c r="I58" s="128">
        <v>44957.755555555559</v>
      </c>
      <c r="J58" s="127" t="s">
        <v>504</v>
      </c>
      <c r="K58" s="95" t="s">
        <v>17</v>
      </c>
      <c r="L58" s="1">
        <v>44955</v>
      </c>
      <c r="M58" s="2">
        <v>0.70000000000000007</v>
      </c>
      <c r="N58" s="5" t="s">
        <v>504</v>
      </c>
      <c r="O58" s="1">
        <v>44957</v>
      </c>
      <c r="P58" s="2">
        <v>0.75555555555555554</v>
      </c>
      <c r="Q58" s="1">
        <v>44956</v>
      </c>
      <c r="R58" s="2">
        <v>0.77013888888888893</v>
      </c>
      <c r="S58" s="5" t="s">
        <v>504</v>
      </c>
      <c r="T58" s="1">
        <v>44957</v>
      </c>
      <c r="U58" s="2">
        <v>0.75555555555555554</v>
      </c>
      <c r="V58" s="5" t="s">
        <v>504</v>
      </c>
      <c r="W58" s="6">
        <f t="shared" si="12"/>
        <v>0</v>
      </c>
      <c r="X58" s="7"/>
      <c r="Y58" s="8"/>
      <c r="Z58" s="5"/>
      <c r="AA58" s="9">
        <f t="shared" si="13"/>
        <v>-44957.755555555559</v>
      </c>
      <c r="AB58" s="7"/>
      <c r="AC58" s="8"/>
      <c r="AD58" s="5"/>
      <c r="AE58" s="9">
        <f t="shared" si="14"/>
        <v>0</v>
      </c>
      <c r="AF58" s="7"/>
      <c r="AG58" s="8"/>
      <c r="AH58" s="5"/>
      <c r="AI58" s="5"/>
      <c r="AJ58" s="9">
        <f t="shared" si="15"/>
        <v>-44957.755555555559</v>
      </c>
      <c r="AK58" s="7"/>
      <c r="AL58" s="5"/>
      <c r="AM58" s="5"/>
      <c r="AN58" s="9">
        <f t="shared" si="16"/>
        <v>-44957.755555555559</v>
      </c>
      <c r="AO58" s="7">
        <v>44958</v>
      </c>
      <c r="AP58" s="2">
        <v>0.90902777777777777</v>
      </c>
      <c r="AQ58" s="341">
        <f t="shared" si="17"/>
        <v>1.1534722222204437</v>
      </c>
      <c r="AR58" s="7">
        <v>44961</v>
      </c>
      <c r="AS58" s="2">
        <v>0.38611111111111113</v>
      </c>
      <c r="AT58" s="5" t="s">
        <v>504</v>
      </c>
      <c r="AU58" s="14">
        <f t="shared" si="18"/>
        <v>3.6305555555518367</v>
      </c>
      <c r="AV58" s="15"/>
      <c r="AW58" s="15"/>
      <c r="AX58" s="364" t="s">
        <v>9</v>
      </c>
      <c r="AY58" s="364" t="s">
        <v>48</v>
      </c>
      <c r="AZ58" s="364" t="s">
        <v>43</v>
      </c>
      <c r="BA58" s="364" t="s">
        <v>116</v>
      </c>
      <c r="BB58" s="16" t="s">
        <v>969</v>
      </c>
      <c r="BC58" s="16" t="s">
        <v>643</v>
      </c>
      <c r="BD58" s="19"/>
      <c r="BE58" s="18" t="s">
        <v>89</v>
      </c>
      <c r="BF58" s="18"/>
      <c r="BI58" s="134"/>
      <c r="BR58" s="134"/>
      <c r="BS58" s="134"/>
      <c r="BT58" s="134"/>
      <c r="CC58" s="134"/>
      <c r="CD58" s="134"/>
      <c r="CP58" s="134"/>
      <c r="CR58" s="46"/>
      <c r="CS58" s="46"/>
      <c r="CT58" s="59"/>
      <c r="CU58" s="46"/>
      <c r="CV58"/>
      <c r="CW58"/>
      <c r="CX58"/>
      <c r="CY58"/>
    </row>
    <row r="59" spans="1:103" ht="15" customHeight="1">
      <c r="A59" s="356"/>
      <c r="C59" s="3"/>
      <c r="D59" s="63"/>
      <c r="E59" s="63"/>
      <c r="F59" s="63"/>
      <c r="G59" s="63"/>
      <c r="H59" s="63"/>
      <c r="M59"/>
      <c r="O59" s="134"/>
      <c r="P59" s="134"/>
      <c r="Q59" s="134"/>
      <c r="R59" s="134"/>
      <c r="S59" s="134"/>
      <c r="T59" s="134"/>
      <c r="U59" s="134"/>
      <c r="V59" s="134"/>
      <c r="W59" s="134"/>
      <c r="X59" s="134"/>
      <c r="Y59" s="134"/>
      <c r="Z59" s="134"/>
      <c r="AA59" s="134"/>
      <c r="AB59" s="134"/>
      <c r="AC59" s="134"/>
      <c r="AD59" s="134"/>
      <c r="AE59" s="134"/>
      <c r="AF59" s="134"/>
      <c r="AG59" s="134"/>
      <c r="AH59" s="134"/>
      <c r="AI59" s="134"/>
      <c r="AJ59" s="134"/>
      <c r="AK59" s="3"/>
      <c r="AP59" s="3"/>
      <c r="AS59" s="3"/>
      <c r="AT59" s="134"/>
      <c r="AU59" s="134"/>
      <c r="AV59" s="134"/>
      <c r="AW59" s="134"/>
      <c r="AX59" s="134"/>
      <c r="AY59" s="134"/>
      <c r="AZ59" s="134"/>
      <c r="BA59" s="134"/>
      <c r="BB59" s="134"/>
      <c r="BC59" s="134"/>
      <c r="BD59" s="134"/>
      <c r="BG59" s="3"/>
      <c r="CR59" s="46"/>
      <c r="CS59" s="46"/>
      <c r="CT59" s="59"/>
      <c r="CU59" s="20"/>
      <c r="CV59"/>
      <c r="CW59"/>
      <c r="CX59"/>
      <c r="CY59"/>
    </row>
    <row r="60" spans="1:103" ht="15" customHeight="1" thickBot="1">
      <c r="A60" s="356"/>
      <c r="C60" s="3"/>
      <c r="D60" s="63"/>
      <c r="E60" s="63"/>
      <c r="F60" s="63"/>
      <c r="G60" s="63"/>
      <c r="H60" s="63"/>
      <c r="M60"/>
      <c r="O60" s="134"/>
      <c r="P60" s="134"/>
      <c r="Q60" s="134"/>
      <c r="R60" s="134"/>
      <c r="S60" s="134"/>
      <c r="T60" s="198"/>
      <c r="U60" s="198"/>
      <c r="V60" s="198"/>
      <c r="W60" s="198"/>
      <c r="X60" s="198"/>
      <c r="AH60" s="134"/>
      <c r="AI60" s="134"/>
      <c r="AJ60" s="134"/>
      <c r="AK60" s="3"/>
      <c r="AP60" s="3"/>
      <c r="AS60" s="3"/>
      <c r="AT60" s="134"/>
      <c r="AU60" s="134"/>
      <c r="AV60" s="134"/>
      <c r="AW60" s="134"/>
      <c r="AX60" s="134"/>
      <c r="AY60" s="134"/>
      <c r="AZ60" s="134"/>
      <c r="BA60" s="134"/>
      <c r="BB60" s="134"/>
      <c r="BC60" s="134"/>
      <c r="BD60" s="134"/>
      <c r="BG60" s="3"/>
      <c r="CR60" s="46"/>
      <c r="CS60" s="46"/>
      <c r="CT60" s="59"/>
      <c r="CU60" s="20"/>
      <c r="CV60"/>
      <c r="CW60"/>
      <c r="CX60"/>
      <c r="CY60"/>
    </row>
    <row r="61" spans="1:103" ht="15" customHeight="1" thickBot="1">
      <c r="A61" s="150" t="s">
        <v>473</v>
      </c>
      <c r="B61" s="151">
        <v>18</v>
      </c>
      <c r="C61" s="3"/>
      <c r="D61" s="152" t="s">
        <v>446</v>
      </c>
      <c r="E61" s="141">
        <v>8</v>
      </c>
      <c r="F61" s="153">
        <f>E61/E65</f>
        <v>0.14285714285714285</v>
      </c>
      <c r="H61" s="1016" t="s">
        <v>451</v>
      </c>
      <c r="I61" s="1016"/>
      <c r="K61" s="326" t="s">
        <v>440</v>
      </c>
      <c r="L61" s="26" t="s">
        <v>441</v>
      </c>
      <c r="M61" s="27" t="s">
        <v>442</v>
      </c>
      <c r="N61" s="28" t="s">
        <v>0</v>
      </c>
      <c r="O61" s="29" t="s">
        <v>5</v>
      </c>
      <c r="P61" s="30" t="s">
        <v>8</v>
      </c>
      <c r="Q61" s="31" t="s">
        <v>443</v>
      </c>
      <c r="R61" s="32" t="s">
        <v>444</v>
      </c>
      <c r="S61" s="134"/>
      <c r="T61" s="974" t="s">
        <v>456</v>
      </c>
      <c r="U61" s="975"/>
      <c r="V61" s="66" t="s">
        <v>457</v>
      </c>
      <c r="W61" s="67" t="s">
        <v>458</v>
      </c>
      <c r="X61" s="67" t="s">
        <v>457</v>
      </c>
      <c r="Y61" s="68" t="s">
        <v>444</v>
      </c>
      <c r="AA61" s="374" t="s">
        <v>459</v>
      </c>
      <c r="AB61" s="374" t="s">
        <v>460</v>
      </c>
      <c r="AC61" s="374" t="s">
        <v>461</v>
      </c>
      <c r="AD61" s="374" t="s">
        <v>462</v>
      </c>
      <c r="AE61" s="374" t="s">
        <v>463</v>
      </c>
      <c r="AG61" s="134"/>
      <c r="AH61" s="134"/>
      <c r="AK61" s="3"/>
      <c r="AP61" s="3"/>
      <c r="AR61" s="134"/>
      <c r="AS61" s="134"/>
      <c r="AT61" s="134"/>
      <c r="AU61" s="134"/>
      <c r="AV61" s="134"/>
      <c r="AW61" s="134"/>
      <c r="AX61" s="134"/>
      <c r="AY61" s="134"/>
      <c r="AZ61" s="134"/>
      <c r="BA61" s="134"/>
      <c r="BB61" s="134"/>
      <c r="BG61" s="3"/>
      <c r="CR61" s="46"/>
      <c r="CS61" s="46"/>
      <c r="CT61" s="59"/>
    </row>
    <row r="62" spans="1:103" ht="15" customHeight="1" thickBot="1">
      <c r="A62" s="1014" t="s">
        <v>475</v>
      </c>
      <c r="B62" s="1015">
        <v>38</v>
      </c>
      <c r="C62" s="3"/>
      <c r="D62" s="156" t="s">
        <v>445</v>
      </c>
      <c r="E62" s="141">
        <v>8</v>
      </c>
      <c r="F62" s="153">
        <f>E62/E65</f>
        <v>0.14285714285714285</v>
      </c>
      <c r="H62" s="325" t="s">
        <v>469</v>
      </c>
      <c r="I62" s="92">
        <v>1</v>
      </c>
      <c r="K62" s="33" t="s">
        <v>528</v>
      </c>
      <c r="L62" s="34">
        <v>1</v>
      </c>
      <c r="M62" s="90">
        <f>L62/L65</f>
        <v>1.7857142857142856E-2</v>
      </c>
      <c r="N62" s="36">
        <v>9</v>
      </c>
      <c r="O62" s="36">
        <v>1</v>
      </c>
      <c r="P62" s="36">
        <v>2</v>
      </c>
      <c r="Q62" s="36">
        <v>7</v>
      </c>
      <c r="R62" s="37">
        <f t="shared" ref="R62" si="19">L62</f>
        <v>1</v>
      </c>
      <c r="S62" s="134"/>
      <c r="T62" s="69" t="s">
        <v>498</v>
      </c>
      <c r="U62" s="135">
        <v>5</v>
      </c>
      <c r="V62" s="136">
        <f>U62/Y65</f>
        <v>9.6153846153846159E-2</v>
      </c>
      <c r="W62" s="135">
        <v>12</v>
      </c>
      <c r="X62" s="136">
        <f>W62/Y65</f>
        <v>0.23076923076923078</v>
      </c>
      <c r="Y62" s="137">
        <f>W62+U62</f>
        <v>17</v>
      </c>
      <c r="AA62" s="1013">
        <v>9</v>
      </c>
      <c r="AB62" s="189"/>
      <c r="AC62" s="189">
        <v>1</v>
      </c>
      <c r="AD62" s="189">
        <v>2</v>
      </c>
      <c r="AE62" s="374" t="s">
        <v>498</v>
      </c>
      <c r="AG62" s="134"/>
      <c r="AH62" s="134"/>
      <c r="AK62" s="3"/>
      <c r="AP62" s="1039" t="s">
        <v>451</v>
      </c>
      <c r="AQ62" s="1040"/>
      <c r="AR62" s="235" t="s">
        <v>464</v>
      </c>
      <c r="AS62" s="44"/>
      <c r="AT62" s="45"/>
      <c r="AU62" s="134"/>
      <c r="AV62" s="134"/>
      <c r="AW62" s="134"/>
      <c r="AX62" s="134"/>
      <c r="AY62" s="134"/>
      <c r="AZ62" s="134"/>
      <c r="BA62" s="134"/>
      <c r="BB62" s="134"/>
      <c r="BG62" s="3"/>
      <c r="CQ62" s="260"/>
      <c r="CR62" s="261"/>
    </row>
    <row r="63" spans="1:103" ht="15" customHeight="1">
      <c r="A63" s="1014"/>
      <c r="B63" s="1015"/>
      <c r="C63" s="3"/>
      <c r="D63" s="157" t="s">
        <v>467</v>
      </c>
      <c r="E63" s="141">
        <v>24</v>
      </c>
      <c r="F63" s="153">
        <f>E63/E65</f>
        <v>0.42857142857142855</v>
      </c>
      <c r="H63" s="325" t="s">
        <v>651</v>
      </c>
      <c r="I63" s="92">
        <v>1</v>
      </c>
      <c r="K63" s="33" t="s">
        <v>498</v>
      </c>
      <c r="L63" s="34">
        <v>19</v>
      </c>
      <c r="M63" s="90">
        <f>L63/L65</f>
        <v>0.3392857142857143</v>
      </c>
      <c r="N63" s="36">
        <v>9</v>
      </c>
      <c r="O63" s="36">
        <v>1</v>
      </c>
      <c r="P63" s="36">
        <v>2</v>
      </c>
      <c r="Q63" s="36">
        <v>7</v>
      </c>
      <c r="R63" s="37">
        <f>L63</f>
        <v>19</v>
      </c>
      <c r="S63" s="134"/>
      <c r="T63" s="69" t="s">
        <v>795</v>
      </c>
      <c r="U63" s="135">
        <v>19</v>
      </c>
      <c r="V63" s="136">
        <f>U63/Y65</f>
        <v>0.36538461538461536</v>
      </c>
      <c r="W63" s="135">
        <v>15</v>
      </c>
      <c r="X63" s="136">
        <f>W63/Y65</f>
        <v>0.28846153846153844</v>
      </c>
      <c r="Y63" s="137">
        <f>U63+W63</f>
        <v>34</v>
      </c>
      <c r="AA63" s="1013"/>
      <c r="AB63" s="189">
        <v>1</v>
      </c>
      <c r="AC63" s="189"/>
      <c r="AD63" s="189">
        <v>6</v>
      </c>
      <c r="AE63" s="155" t="s">
        <v>504</v>
      </c>
      <c r="AG63" s="134"/>
      <c r="AH63" s="134"/>
      <c r="AK63" s="3"/>
      <c r="AP63" s="376" t="s">
        <v>469</v>
      </c>
      <c r="AQ63" s="378">
        <v>1</v>
      </c>
      <c r="AR63" s="70">
        <f>AVERAGE(AS63:AU63)</f>
        <v>0.01</v>
      </c>
      <c r="AS63" s="71">
        <v>0.02</v>
      </c>
      <c r="AT63" s="71">
        <v>0</v>
      </c>
      <c r="AU63" s="134"/>
      <c r="AV63" s="134"/>
      <c r="AW63" s="134"/>
      <c r="AX63" s="134"/>
      <c r="AY63" s="134"/>
      <c r="AZ63" s="134"/>
      <c r="BA63" s="134"/>
      <c r="BB63" s="134"/>
      <c r="BG63" s="3"/>
    </row>
    <row r="64" spans="1:103" ht="15" customHeight="1">
      <c r="A64" s="150" t="s">
        <v>444</v>
      </c>
      <c r="B64" s="95">
        <f>B61+B62</f>
        <v>56</v>
      </c>
      <c r="C64" s="3"/>
      <c r="D64" s="158" t="s">
        <v>575</v>
      </c>
      <c r="E64" s="141">
        <v>16</v>
      </c>
      <c r="F64" s="153">
        <f>E64/E65</f>
        <v>0.2857142857142857</v>
      </c>
      <c r="H64" s="325" t="s">
        <v>652</v>
      </c>
      <c r="I64" s="92">
        <v>2</v>
      </c>
      <c r="K64" s="33" t="s">
        <v>504</v>
      </c>
      <c r="L64" s="34">
        <v>36</v>
      </c>
      <c r="M64" s="90">
        <f>L64/L65</f>
        <v>0.6428571428571429</v>
      </c>
      <c r="N64" s="36">
        <v>10</v>
      </c>
      <c r="O64" s="36">
        <v>4</v>
      </c>
      <c r="P64" s="36">
        <v>5</v>
      </c>
      <c r="Q64" s="36">
        <v>17</v>
      </c>
      <c r="R64" s="37">
        <f t="shared" ref="R64" si="20">L64</f>
        <v>36</v>
      </c>
      <c r="S64" s="134"/>
      <c r="T64" s="69" t="s">
        <v>528</v>
      </c>
      <c r="U64" s="135"/>
      <c r="V64" s="136">
        <f>U64/Y65</f>
        <v>0</v>
      </c>
      <c r="W64" s="135">
        <v>1</v>
      </c>
      <c r="X64" s="136">
        <f>W64/Y65</f>
        <v>1.9230769230769232E-2</v>
      </c>
      <c r="Y64" s="137">
        <f>U64+W64</f>
        <v>1</v>
      </c>
      <c r="AA64" s="65"/>
      <c r="AB64" s="65"/>
      <c r="AC64" s="65"/>
      <c r="AD64" s="65"/>
      <c r="AE64" s="65"/>
      <c r="AG64" s="134"/>
      <c r="AH64" s="134"/>
      <c r="AK64" s="3"/>
      <c r="AP64" s="376" t="s">
        <v>651</v>
      </c>
      <c r="AQ64" s="378">
        <v>1</v>
      </c>
      <c r="AR64" s="70">
        <f t="shared" ref="AR64:AR73" si="21">AVERAGE(AS64:AU64)</f>
        <v>8.01</v>
      </c>
      <c r="AS64" s="71"/>
      <c r="AT64" s="71">
        <v>8.01</v>
      </c>
      <c r="AU64" s="134"/>
      <c r="AV64" s="134"/>
      <c r="AW64" s="134"/>
      <c r="AX64" s="134"/>
      <c r="AY64" s="134"/>
      <c r="AZ64" s="134"/>
      <c r="BA64" s="134"/>
      <c r="BB64" s="134"/>
      <c r="BG64" s="3"/>
    </row>
    <row r="65" spans="1:94" ht="15" customHeight="1" thickBot="1">
      <c r="A65" s="356"/>
      <c r="C65" s="3"/>
      <c r="D65" s="159" t="s">
        <v>444</v>
      </c>
      <c r="E65" s="159">
        <f>E61+E62+E63+E64</f>
        <v>56</v>
      </c>
      <c r="F65" s="160">
        <f>F61+F62+F63+F64</f>
        <v>0.99999999999999989</v>
      </c>
      <c r="H65" s="373" t="s">
        <v>654</v>
      </c>
      <c r="I65" s="92">
        <v>1</v>
      </c>
      <c r="K65" s="38" t="s">
        <v>444</v>
      </c>
      <c r="L65" s="39">
        <f>SUM(L62:L64)</f>
        <v>56</v>
      </c>
      <c r="M65" s="40">
        <f>SUBTOTAL(9,M62:M64)</f>
        <v>1</v>
      </c>
      <c r="N65" s="89">
        <f>SUBTOTAL(9,N62:N64)</f>
        <v>28</v>
      </c>
      <c r="O65" s="89">
        <f t="shared" ref="O65:Q65" si="22">SUBTOTAL(9,O62:O64)</f>
        <v>6</v>
      </c>
      <c r="P65" s="89">
        <f t="shared" si="22"/>
        <v>9</v>
      </c>
      <c r="Q65" s="89">
        <f t="shared" si="22"/>
        <v>31</v>
      </c>
      <c r="R65" s="39">
        <v>56</v>
      </c>
      <c r="S65" s="134"/>
      <c r="T65" s="75" t="s">
        <v>444</v>
      </c>
      <c r="U65" s="138">
        <f>SUM(U62:U64)</f>
        <v>24</v>
      </c>
      <c r="V65" s="76">
        <f>V62+V63+V64</f>
        <v>0.46153846153846151</v>
      </c>
      <c r="W65" s="138">
        <f>W62+W63+W64</f>
        <v>28</v>
      </c>
      <c r="X65" s="77">
        <f>X62+X63+X64</f>
        <v>0.53846153846153844</v>
      </c>
      <c r="Y65" s="78">
        <f>Y62+Y63+Y64</f>
        <v>52</v>
      </c>
      <c r="AA65" s="65"/>
      <c r="AB65" s="65"/>
      <c r="AC65" s="65"/>
      <c r="AD65" s="65"/>
      <c r="AE65" s="65"/>
      <c r="AG65" s="134"/>
      <c r="AH65" s="134"/>
      <c r="AK65" s="3"/>
      <c r="AP65" s="376" t="s">
        <v>652</v>
      </c>
      <c r="AQ65" s="378">
        <v>2</v>
      </c>
      <c r="AR65" s="70">
        <f t="shared" si="21"/>
        <v>0</v>
      </c>
      <c r="AS65" s="71">
        <v>0</v>
      </c>
      <c r="AT65" s="71">
        <v>0</v>
      </c>
      <c r="AU65" s="134"/>
      <c r="AV65" s="134"/>
      <c r="AW65" s="134"/>
      <c r="AX65" s="134"/>
      <c r="AY65" s="134"/>
      <c r="AZ65" s="134"/>
      <c r="BA65" s="134"/>
      <c r="BB65" s="134"/>
      <c r="BG65" s="3"/>
    </row>
    <row r="66" spans="1:94" ht="15" customHeight="1" thickBot="1">
      <c r="A66" s="356"/>
      <c r="C66" s="3"/>
      <c r="D66" s="141" t="s">
        <v>448</v>
      </c>
      <c r="E66" s="141">
        <v>17</v>
      </c>
      <c r="F66" s="153">
        <f>E66/E69</f>
        <v>0.30357142857142855</v>
      </c>
      <c r="H66" s="373" t="s">
        <v>532</v>
      </c>
      <c r="I66" s="92">
        <v>1</v>
      </c>
      <c r="T66"/>
      <c r="U66"/>
      <c r="V66"/>
      <c r="W66"/>
      <c r="X66"/>
      <c r="Y66" s="79">
        <f>X65+V65</f>
        <v>1</v>
      </c>
      <c r="AA66" s="193"/>
      <c r="AB66" s="193"/>
      <c r="AC66" s="167"/>
      <c r="AD66" s="167"/>
      <c r="AE66" s="167"/>
      <c r="AG66" s="134"/>
      <c r="AH66" s="134"/>
      <c r="AK66" s="3"/>
      <c r="AP66" s="376" t="s">
        <v>654</v>
      </c>
      <c r="AQ66" s="378">
        <v>1</v>
      </c>
      <c r="AR66" s="70">
        <f t="shared" si="21"/>
        <v>0</v>
      </c>
      <c r="AS66" s="71">
        <v>0</v>
      </c>
      <c r="AT66" s="72"/>
      <c r="AV66" s="134"/>
      <c r="AW66" s="134"/>
      <c r="AX66" s="134"/>
      <c r="AY66" s="134"/>
      <c r="AZ66" s="134"/>
      <c r="BA66" s="3"/>
      <c r="BB66" s="3"/>
      <c r="BG66" s="3"/>
    </row>
    <row r="67" spans="1:94" ht="24.75" customHeight="1">
      <c r="A67" s="356"/>
      <c r="C67" s="3"/>
      <c r="D67" s="141" t="s">
        <v>449</v>
      </c>
      <c r="E67" s="141">
        <v>30</v>
      </c>
      <c r="F67" s="153">
        <f>E67/E69</f>
        <v>0.5357142857142857</v>
      </c>
      <c r="H67" s="373" t="s">
        <v>650</v>
      </c>
      <c r="I67" s="92">
        <v>1</v>
      </c>
      <c r="T67" s="149"/>
      <c r="U67" s="149"/>
      <c r="V67" s="149"/>
      <c r="W67" s="149"/>
      <c r="X67" s="149"/>
      <c r="AA67" s="374" t="s">
        <v>472</v>
      </c>
      <c r="AB67" s="374" t="s">
        <v>460</v>
      </c>
      <c r="AC67" s="374" t="s">
        <v>461</v>
      </c>
      <c r="AD67" s="374" t="s">
        <v>462</v>
      </c>
      <c r="AE67" s="374" t="s">
        <v>463</v>
      </c>
      <c r="AG67" s="134"/>
      <c r="AH67" s="134"/>
      <c r="AK67" s="3"/>
      <c r="AP67" s="376" t="s">
        <v>532</v>
      </c>
      <c r="AQ67" s="378">
        <v>1</v>
      </c>
      <c r="AR67" s="70">
        <f t="shared" si="21"/>
        <v>0</v>
      </c>
      <c r="AS67" s="71">
        <v>0</v>
      </c>
      <c r="AT67" s="72"/>
      <c r="AU67" s="134"/>
      <c r="AV67" s="134"/>
      <c r="AW67" s="134"/>
      <c r="AX67" s="134"/>
      <c r="AY67" s="134"/>
      <c r="AZ67" s="134"/>
      <c r="BA67" s="3"/>
      <c r="BB67" s="3"/>
      <c r="BG67" s="3"/>
    </row>
    <row r="68" spans="1:94" ht="15" customHeight="1">
      <c r="A68" s="356"/>
      <c r="D68" s="141" t="s">
        <v>450</v>
      </c>
      <c r="E68" s="141">
        <v>9</v>
      </c>
      <c r="F68" s="153">
        <f>E68/E69</f>
        <v>0.16071428571428573</v>
      </c>
      <c r="H68" s="325" t="s">
        <v>655</v>
      </c>
      <c r="I68" s="92">
        <v>1</v>
      </c>
      <c r="S68" s="154"/>
      <c r="T68" s="149"/>
      <c r="U68" s="149"/>
      <c r="V68" s="149"/>
      <c r="W68" s="149"/>
      <c r="X68" s="149"/>
      <c r="AA68" s="1037">
        <v>15</v>
      </c>
      <c r="AB68" s="189"/>
      <c r="AC68" s="189">
        <v>4</v>
      </c>
      <c r="AD68" s="189">
        <v>4</v>
      </c>
      <c r="AE68" s="374" t="s">
        <v>498</v>
      </c>
      <c r="AI68" s="61"/>
      <c r="AK68" s="3"/>
      <c r="AN68" s="134"/>
      <c r="AO68" s="134"/>
      <c r="AP68" s="376" t="s">
        <v>650</v>
      </c>
      <c r="AQ68" s="378">
        <v>1</v>
      </c>
      <c r="AR68" s="70">
        <f t="shared" si="21"/>
        <v>0.09</v>
      </c>
      <c r="AS68" s="71">
        <v>0.09</v>
      </c>
      <c r="AT68" s="72"/>
      <c r="AU68" s="134"/>
      <c r="AX68" s="3"/>
      <c r="AY68" s="3"/>
      <c r="AZ68" s="3"/>
      <c r="BA68" s="3"/>
      <c r="BB68" s="3"/>
      <c r="BG68" s="3"/>
    </row>
    <row r="69" spans="1:94" ht="15" customHeight="1">
      <c r="A69" s="356"/>
      <c r="D69" s="159" t="s">
        <v>444</v>
      </c>
      <c r="E69" s="159">
        <f>E66+E67+E68</f>
        <v>56</v>
      </c>
      <c r="F69" s="160">
        <f>F66+F68+F67</f>
        <v>1</v>
      </c>
      <c r="H69" s="325" t="s">
        <v>537</v>
      </c>
      <c r="I69" s="92">
        <v>1</v>
      </c>
      <c r="S69" s="154"/>
      <c r="T69" s="60"/>
      <c r="W69" s="3"/>
      <c r="AA69" s="1038"/>
      <c r="AB69" s="189">
        <v>1</v>
      </c>
      <c r="AC69" s="189">
        <v>6</v>
      </c>
      <c r="AD69" s="189"/>
      <c r="AE69" s="155" t="s">
        <v>504</v>
      </c>
      <c r="AI69" s="61"/>
      <c r="AK69" s="3"/>
      <c r="AN69" s="134"/>
      <c r="AO69" s="134"/>
      <c r="AP69" s="376" t="s">
        <v>655</v>
      </c>
      <c r="AQ69" s="378">
        <v>1</v>
      </c>
      <c r="AR69" s="70">
        <f t="shared" si="21"/>
        <v>0.17</v>
      </c>
      <c r="AS69" s="71">
        <v>0.17</v>
      </c>
      <c r="AT69" s="72"/>
      <c r="AU69" s="134"/>
      <c r="AX69" s="3"/>
      <c r="AY69" s="3"/>
      <c r="AZ69" s="3"/>
      <c r="BA69" s="3"/>
      <c r="BB69" s="3"/>
      <c r="BG69" s="3"/>
    </row>
    <row r="70" spans="1:94" ht="15" customHeight="1">
      <c r="A70" s="356"/>
      <c r="D70" s="141" t="s">
        <v>451</v>
      </c>
      <c r="E70" s="141">
        <v>26</v>
      </c>
      <c r="F70" s="153">
        <f>E70/E74</f>
        <v>0.4642857142857143</v>
      </c>
      <c r="H70" s="325" t="s">
        <v>465</v>
      </c>
      <c r="I70" s="92">
        <v>1</v>
      </c>
      <c r="S70" s="154"/>
      <c r="T70" s="60"/>
      <c r="W70" s="3"/>
      <c r="AA70" s="65"/>
      <c r="AB70" s="199"/>
      <c r="AC70" s="199"/>
      <c r="AD70" s="199"/>
      <c r="AE70" s="242"/>
      <c r="AI70" s="61"/>
      <c r="AK70" s="3"/>
      <c r="AP70" s="376" t="s">
        <v>537</v>
      </c>
      <c r="AQ70" s="378">
        <v>1</v>
      </c>
      <c r="AR70" s="70">
        <f t="shared" si="21"/>
        <v>1.1399999999999999</v>
      </c>
      <c r="AS70" s="71">
        <v>1.1399999999999999</v>
      </c>
      <c r="AT70" s="72"/>
      <c r="AU70" s="134"/>
      <c r="AX70" s="3"/>
      <c r="AY70" s="3"/>
      <c r="AZ70" s="3"/>
      <c r="BA70" s="3"/>
      <c r="BB70" s="3"/>
      <c r="BG70" s="3"/>
      <c r="CP70" s="260"/>
    </row>
    <row r="71" spans="1:94" ht="15" customHeight="1">
      <c r="A71" s="356"/>
      <c r="D71" s="141" t="s">
        <v>452</v>
      </c>
      <c r="E71" s="141">
        <v>22</v>
      </c>
      <c r="F71" s="153">
        <f>E71/E74</f>
        <v>0.39285714285714285</v>
      </c>
      <c r="H71" s="325" t="s">
        <v>646</v>
      </c>
      <c r="I71" s="92">
        <v>2</v>
      </c>
      <c r="O71" s="246"/>
      <c r="S71" s="154"/>
      <c r="T71" s="201"/>
      <c r="U71" s="199"/>
      <c r="V71" s="200"/>
      <c r="W71" s="199"/>
      <c r="X71" s="200"/>
      <c r="Y71" s="199"/>
      <c r="AA71" s="65"/>
      <c r="AB71" s="65"/>
      <c r="AC71" s="65"/>
      <c r="AD71" s="65"/>
      <c r="AE71" s="65"/>
      <c r="AI71" s="61"/>
      <c r="AK71" s="3"/>
      <c r="AP71" s="376" t="s">
        <v>465</v>
      </c>
      <c r="AQ71" s="378">
        <v>1</v>
      </c>
      <c r="AR71" s="70">
        <f t="shared" si="21"/>
        <v>1.98</v>
      </c>
      <c r="AS71" s="71">
        <v>1.98</v>
      </c>
      <c r="AT71" s="72"/>
      <c r="AU71" s="134"/>
      <c r="AX71" s="3"/>
      <c r="AY71" s="3"/>
      <c r="AZ71" s="3"/>
      <c r="BA71" s="3"/>
      <c r="BB71" s="3"/>
      <c r="BG71" s="3"/>
    </row>
    <row r="72" spans="1:94" ht="15" customHeight="1">
      <c r="A72" s="356"/>
      <c r="C72" s="149"/>
      <c r="D72" s="141" t="s">
        <v>453</v>
      </c>
      <c r="E72" s="141">
        <v>5</v>
      </c>
      <c r="F72" s="153">
        <f>E72/E74</f>
        <v>8.9285714285714288E-2</v>
      </c>
      <c r="H72" s="325" t="s">
        <v>649</v>
      </c>
      <c r="I72" s="92">
        <v>1</v>
      </c>
      <c r="O72" s="246"/>
      <c r="S72" s="154"/>
      <c r="T72" s="201"/>
      <c r="U72" s="199"/>
      <c r="V72" s="200"/>
      <c r="W72" s="199"/>
      <c r="X72" s="200"/>
      <c r="Y72" s="199"/>
      <c r="AA72" s="65"/>
      <c r="AB72" s="65"/>
      <c r="AC72" s="65"/>
      <c r="AD72" s="65"/>
      <c r="AE72" s="65"/>
      <c r="AI72" s="61"/>
      <c r="AK72" s="3"/>
      <c r="AP72" s="376" t="s">
        <v>646</v>
      </c>
      <c r="AQ72" s="378">
        <v>2</v>
      </c>
      <c r="AR72" s="70">
        <f t="shared" si="21"/>
        <v>0</v>
      </c>
      <c r="AS72" s="71">
        <v>0</v>
      </c>
      <c r="AT72" s="71">
        <v>0</v>
      </c>
      <c r="AU72" s="134"/>
      <c r="AX72" s="3"/>
      <c r="AY72" s="3"/>
      <c r="AZ72" s="3"/>
      <c r="BA72" s="3"/>
      <c r="BB72" s="3"/>
      <c r="BG72" s="3"/>
    </row>
    <row r="73" spans="1:94" ht="15" customHeight="1" thickBot="1">
      <c r="C73" s="149"/>
      <c r="D73" s="141" t="s">
        <v>477</v>
      </c>
      <c r="E73" s="141">
        <v>3</v>
      </c>
      <c r="F73" s="153">
        <f>E73/E74</f>
        <v>5.3571428571428568E-2</v>
      </c>
      <c r="H73" s="176" t="s">
        <v>644</v>
      </c>
      <c r="I73" s="176">
        <f>SUM(I62:I72)</f>
        <v>13</v>
      </c>
      <c r="O73" s="246"/>
      <c r="S73" s="154"/>
      <c r="T73" s="202"/>
      <c r="U73" s="199"/>
      <c r="V73" s="203"/>
      <c r="W73" s="199"/>
      <c r="X73" s="203"/>
      <c r="Y73" s="202"/>
      <c r="AA73" s="169"/>
      <c r="AB73" s="169"/>
      <c r="AC73" s="169"/>
      <c r="AD73" s="169"/>
      <c r="AE73" s="169"/>
      <c r="AI73" s="61"/>
      <c r="AK73" s="3"/>
      <c r="AM73" s="61"/>
      <c r="AN73" s="62"/>
      <c r="AP73" s="381" t="s">
        <v>649</v>
      </c>
      <c r="AQ73" s="382">
        <v>1</v>
      </c>
      <c r="AR73" s="70">
        <f t="shared" si="21"/>
        <v>0.18</v>
      </c>
      <c r="AS73" s="71">
        <v>0.18</v>
      </c>
      <c r="AT73" s="71"/>
      <c r="AU73" s="134"/>
      <c r="AX73" s="3"/>
      <c r="AY73"/>
      <c r="AZ73" s="3"/>
      <c r="BA73" s="3"/>
      <c r="BB73" s="3"/>
      <c r="BG73" s="3"/>
    </row>
    <row r="74" spans="1:94" ht="15" customHeight="1" thickBot="1">
      <c r="C74" s="149"/>
      <c r="D74" s="159" t="s">
        <v>444</v>
      </c>
      <c r="E74" s="159">
        <f>E70+E71+E72+E73</f>
        <v>56</v>
      </c>
      <c r="F74" s="153">
        <f>F70+F71+F72+F73</f>
        <v>1</v>
      </c>
      <c r="I74" s="149"/>
      <c r="O74" s="246"/>
      <c r="S74" s="154"/>
      <c r="T74" s="169"/>
      <c r="U74" s="169"/>
      <c r="V74" s="169"/>
      <c r="W74" s="169"/>
      <c r="X74" s="169"/>
      <c r="Y74" s="204"/>
      <c r="AA74" s="194" t="s">
        <v>478</v>
      </c>
      <c r="AB74" s="195">
        <v>9</v>
      </c>
      <c r="AC74" s="169"/>
      <c r="AD74" s="169"/>
      <c r="AE74" s="169"/>
      <c r="AI74" s="61"/>
      <c r="AK74" s="3"/>
      <c r="AM74" s="61"/>
      <c r="AN74" s="62"/>
      <c r="AP74" s="1041" t="s">
        <v>444</v>
      </c>
      <c r="AQ74" s="1042"/>
      <c r="AR74" s="379">
        <f>SUM(AR63:AR73)</f>
        <v>11.58</v>
      </c>
      <c r="AS74" s="3"/>
      <c r="AT74" s="3"/>
      <c r="AU74" s="134"/>
      <c r="AX74" s="3"/>
      <c r="AY74"/>
      <c r="AZ74" s="3"/>
      <c r="BA74" s="3"/>
      <c r="BB74" s="3"/>
      <c r="BG74" s="3"/>
    </row>
    <row r="75" spans="1:94" ht="15" customHeight="1" thickBot="1">
      <c r="C75" s="149"/>
      <c r="D75" s="149"/>
      <c r="E75" s="149"/>
      <c r="I75" s="149"/>
      <c r="K75" s="46"/>
      <c r="L75" s="46"/>
      <c r="M75" s="46"/>
      <c r="N75" s="46"/>
      <c r="S75" s="154"/>
      <c r="T75" s="60"/>
      <c r="W75" s="3"/>
      <c r="AA75" s="196" t="s">
        <v>479</v>
      </c>
      <c r="AB75" s="197">
        <v>15</v>
      </c>
      <c r="AC75" s="169"/>
      <c r="AE75" s="169"/>
      <c r="AI75" s="61"/>
      <c r="AK75" s="3"/>
      <c r="AM75" s="61"/>
      <c r="AN75" s="62"/>
      <c r="AS75" s="3"/>
      <c r="AT75" s="63"/>
      <c r="AU75" s="134"/>
      <c r="AX75" s="3"/>
      <c r="AY75"/>
      <c r="AZ75" s="3"/>
      <c r="BA75" s="3"/>
      <c r="BB75" s="3"/>
      <c r="BG75" s="3"/>
    </row>
    <row r="76" spans="1:94" ht="15" customHeight="1">
      <c r="C76" s="149"/>
      <c r="D76" s="149"/>
      <c r="E76" s="149"/>
      <c r="H76" s="1035" t="s">
        <v>480</v>
      </c>
      <c r="I76" s="1036"/>
      <c r="K76" s="59"/>
      <c r="L76" s="59"/>
      <c r="M76" s="59"/>
      <c r="N76" s="59"/>
      <c r="O76" s="45"/>
      <c r="S76" s="154"/>
      <c r="T76" s="60"/>
      <c r="W76" s="3"/>
      <c r="AG76" s="61"/>
      <c r="AO76" s="61"/>
      <c r="AS76" s="3"/>
      <c r="AT76" s="63"/>
      <c r="AU76" s="134"/>
      <c r="AV76" s="63"/>
      <c r="AX76" s="3"/>
      <c r="AY76" s="3"/>
      <c r="AZ76" s="3"/>
      <c r="BA76"/>
      <c r="BB76" s="3"/>
      <c r="BG76" s="3"/>
    </row>
    <row r="77" spans="1:94" ht="15" customHeight="1">
      <c r="C77" s="149"/>
      <c r="D77" s="149"/>
      <c r="E77" s="149"/>
      <c r="H77" s="184" t="s">
        <v>482</v>
      </c>
      <c r="I77" s="185">
        <v>8</v>
      </c>
      <c r="S77" s="154"/>
      <c r="T77" s="60"/>
      <c r="W77" s="3"/>
      <c r="AO77" s="61"/>
      <c r="AS77" s="3"/>
      <c r="AT77" s="63"/>
      <c r="AU77" s="134"/>
      <c r="AV77" s="63"/>
      <c r="AX77" s="3"/>
      <c r="AY77" s="3"/>
      <c r="AZ77" s="3"/>
      <c r="BA77"/>
      <c r="BB77" s="3"/>
      <c r="BG77" s="3"/>
    </row>
    <row r="78" spans="1:94" ht="15" customHeight="1">
      <c r="C78" s="149"/>
      <c r="D78" s="149"/>
      <c r="E78" s="149"/>
      <c r="H78" s="179" t="s">
        <v>486</v>
      </c>
      <c r="I78" s="92">
        <v>1</v>
      </c>
      <c r="S78" s="149"/>
      <c r="T78" s="20"/>
      <c r="U78" s="20"/>
      <c r="V78" s="20"/>
      <c r="W78" s="20"/>
      <c r="X78" s="20"/>
      <c r="AO78" s="61"/>
      <c r="AS78" s="3"/>
      <c r="AT78" s="63"/>
      <c r="AU78" s="134"/>
      <c r="AV78" s="63"/>
      <c r="AX78" s="3"/>
      <c r="AY78" s="3"/>
      <c r="AZ78" s="3"/>
      <c r="BA78"/>
      <c r="BB78" s="3"/>
      <c r="BG78" s="3"/>
    </row>
    <row r="79" spans="1:94" ht="15" customHeight="1" thickBot="1">
      <c r="A79" s="149"/>
      <c r="B79" s="149"/>
      <c r="C79" s="149"/>
      <c r="D79" s="149"/>
      <c r="E79" s="149"/>
      <c r="H79" s="179" t="s">
        <v>487</v>
      </c>
      <c r="I79" s="92">
        <v>3</v>
      </c>
      <c r="Q79"/>
      <c r="R79" s="20"/>
      <c r="S79" s="149"/>
      <c r="T79" s="239"/>
      <c r="U79" s="239"/>
      <c r="V79" s="239"/>
      <c r="W79" s="239"/>
      <c r="X79" s="239"/>
      <c r="AO79" s="61"/>
      <c r="AP79" s="61"/>
      <c r="AQ79" s="62"/>
      <c r="AS79" s="3"/>
      <c r="AT79" s="3"/>
      <c r="AU79" s="134"/>
      <c r="AV79" s="63"/>
      <c r="AW79" s="63"/>
      <c r="AY79" s="3"/>
      <c r="AZ79" s="3"/>
      <c r="BA79" s="3"/>
      <c r="BB79" s="3"/>
      <c r="BC79"/>
      <c r="BG79" s="3"/>
    </row>
    <row r="80" spans="1:94" ht="15" customHeight="1">
      <c r="A80" s="149"/>
      <c r="B80" s="149"/>
      <c r="C80" s="149"/>
      <c r="D80" s="149"/>
      <c r="E80" s="149"/>
      <c r="H80" s="179" t="s">
        <v>481</v>
      </c>
      <c r="I80" s="92">
        <v>1</v>
      </c>
      <c r="Q80" s="239"/>
      <c r="R80" s="239"/>
      <c r="S80" s="149"/>
      <c r="T80" s="240"/>
      <c r="U80" s="134"/>
      <c r="V80" s="239"/>
      <c r="W80" s="240"/>
      <c r="X80" s="240"/>
      <c r="AO80" s="61"/>
      <c r="AP80" s="1047" t="s">
        <v>480</v>
      </c>
      <c r="AQ80" s="1048"/>
      <c r="AR80" s="83" t="s">
        <v>464</v>
      </c>
      <c r="AS80" s="52"/>
      <c r="AT80" s="52"/>
      <c r="AU80" s="20"/>
      <c r="AV80" s="63"/>
      <c r="AW80" s="63"/>
      <c r="AY80" s="3"/>
      <c r="AZ80" s="3"/>
      <c r="BA80" s="3"/>
      <c r="BB80" s="3"/>
      <c r="BC80"/>
      <c r="BG80" s="3"/>
    </row>
    <row r="81" spans="1:59" ht="15" customHeight="1">
      <c r="A81" s="149"/>
      <c r="B81" s="149"/>
      <c r="C81" s="149"/>
      <c r="D81" s="149"/>
      <c r="E81" s="149"/>
      <c r="H81" s="180" t="s">
        <v>484</v>
      </c>
      <c r="I81" s="92">
        <v>2</v>
      </c>
      <c r="Q81" s="134"/>
      <c r="R81" s="239"/>
      <c r="S81" s="149"/>
      <c r="T81" s="239"/>
      <c r="U81" s="239"/>
      <c r="V81" s="239"/>
      <c r="W81" s="240"/>
      <c r="X81" s="239"/>
      <c r="AO81" s="61"/>
      <c r="AP81" s="376" t="s">
        <v>648</v>
      </c>
      <c r="AQ81" s="84"/>
      <c r="AR81" s="70" t="e">
        <f>AVERAGE(AS81:AU81)</f>
        <v>#DIV/0!</v>
      </c>
      <c r="AS81" s="65"/>
      <c r="AT81" s="65"/>
      <c r="AU81" s="65"/>
      <c r="AV81" s="63"/>
      <c r="AW81" s="63"/>
      <c r="AY81" s="3"/>
      <c r="AZ81" s="3"/>
      <c r="BA81" s="3"/>
      <c r="BB81" s="3"/>
      <c r="BC81"/>
      <c r="BG81" s="3"/>
    </row>
    <row r="82" spans="1:59" ht="15" customHeight="1">
      <c r="A82" s="149"/>
      <c r="B82" s="149"/>
      <c r="C82" s="149"/>
      <c r="D82" s="149"/>
      <c r="E82" s="149"/>
      <c r="F82" s="149"/>
      <c r="G82" s="149"/>
      <c r="H82" s="181" t="s">
        <v>483</v>
      </c>
      <c r="I82" s="92">
        <v>2</v>
      </c>
      <c r="Q82" s="239"/>
      <c r="R82" s="239"/>
      <c r="S82" s="149"/>
      <c r="T82" s="239"/>
      <c r="U82" s="239"/>
      <c r="V82" s="239"/>
      <c r="W82" s="240"/>
      <c r="X82" s="239"/>
      <c r="AO82" s="61"/>
      <c r="AP82" s="377" t="s">
        <v>482</v>
      </c>
      <c r="AQ82" s="84"/>
      <c r="AR82" s="70">
        <f>AVERAGE(AS82:AU82)</f>
        <v>0</v>
      </c>
      <c r="AS82" s="85">
        <v>0</v>
      </c>
      <c r="AT82" s="85"/>
      <c r="AU82" s="85"/>
      <c r="AV82" s="63"/>
      <c r="AW82" s="63"/>
      <c r="AY82" s="3"/>
      <c r="AZ82" s="3"/>
      <c r="BA82" s="3"/>
      <c r="BB82" s="3"/>
      <c r="BC82"/>
      <c r="BG82" s="3"/>
    </row>
    <row r="83" spans="1:59" ht="15" customHeight="1">
      <c r="A83" s="149"/>
      <c r="B83" s="149"/>
      <c r="C83" s="149"/>
      <c r="D83" s="149"/>
      <c r="E83" s="149"/>
      <c r="H83" s="178" t="s">
        <v>648</v>
      </c>
      <c r="I83" s="92">
        <v>4</v>
      </c>
      <c r="Q83" s="239"/>
      <c r="R83" s="239"/>
      <c r="T83" s="239"/>
      <c r="U83" s="239"/>
      <c r="V83" s="239"/>
      <c r="W83" s="240"/>
      <c r="X83" s="239"/>
      <c r="AH83" s="61"/>
      <c r="AK83" s="3"/>
      <c r="AM83" s="62"/>
      <c r="AP83" s="376" t="s">
        <v>486</v>
      </c>
      <c r="AQ83" s="84"/>
      <c r="AR83" s="70">
        <f t="shared" ref="AR83:AR88" si="23">AVERAGE(AS83:AU83)</f>
        <v>1.01</v>
      </c>
      <c r="AS83" s="85">
        <v>1.01</v>
      </c>
      <c r="AT83" s="85"/>
      <c r="AU83" s="71"/>
      <c r="AV83" s="63"/>
      <c r="AW83" s="63"/>
      <c r="AZ83" s="3"/>
      <c r="BA83" s="3"/>
      <c r="BB83" s="3"/>
      <c r="BD83"/>
      <c r="BG83" s="3"/>
    </row>
    <row r="84" spans="1:59" ht="15" customHeight="1">
      <c r="A84" s="149"/>
      <c r="B84" s="149"/>
      <c r="C84" s="149"/>
      <c r="D84" s="149"/>
      <c r="E84" s="149"/>
      <c r="H84" s="178" t="s">
        <v>522</v>
      </c>
      <c r="I84" s="92">
        <v>1</v>
      </c>
      <c r="Q84" s="239"/>
      <c r="R84" s="239"/>
      <c r="T84" s="239"/>
      <c r="U84" s="239"/>
      <c r="V84" s="239"/>
      <c r="W84" s="240"/>
      <c r="X84" s="239"/>
      <c r="AH84" s="61"/>
      <c r="AK84" s="3"/>
      <c r="AM84" s="62"/>
      <c r="AP84" s="376" t="s">
        <v>487</v>
      </c>
      <c r="AQ84" s="84"/>
      <c r="AR84" s="70">
        <f t="shared" si="23"/>
        <v>0.32333333333333331</v>
      </c>
      <c r="AS84" s="85">
        <v>0</v>
      </c>
      <c r="AT84" s="85">
        <v>0.09</v>
      </c>
      <c r="AU84" s="85">
        <v>0.88</v>
      </c>
      <c r="AV84" s="63"/>
      <c r="AW84" s="63"/>
      <c r="AZ84" s="3"/>
      <c r="BA84" s="3"/>
      <c r="BB84" s="3"/>
      <c r="BD84"/>
      <c r="BG84" s="3"/>
    </row>
    <row r="85" spans="1:59" ht="15" customHeight="1">
      <c r="A85" s="149"/>
      <c r="B85" s="149"/>
      <c r="C85" s="149"/>
      <c r="D85" s="149"/>
      <c r="E85" s="149"/>
      <c r="H85" s="168" t="s">
        <v>644</v>
      </c>
      <c r="I85" s="176">
        <f>SUM(I77:I84)</f>
        <v>22</v>
      </c>
      <c r="Q85" s="239"/>
      <c r="R85" s="239"/>
      <c r="T85" s="239"/>
      <c r="U85" s="239"/>
      <c r="V85" s="239"/>
      <c r="W85" s="240"/>
      <c r="X85" s="239"/>
      <c r="AH85" s="61"/>
      <c r="AK85" s="3"/>
      <c r="AM85" s="62"/>
      <c r="AP85" s="376" t="s">
        <v>481</v>
      </c>
      <c r="AQ85" s="84"/>
      <c r="AR85" s="70">
        <f t="shared" si="23"/>
        <v>0</v>
      </c>
      <c r="AS85" s="85">
        <v>0</v>
      </c>
      <c r="AT85" s="85"/>
      <c r="AU85" s="85"/>
      <c r="AV85" s="63"/>
      <c r="AW85" s="63"/>
      <c r="AZ85" s="3"/>
      <c r="BA85" s="3"/>
      <c r="BB85" s="3"/>
      <c r="BD85"/>
      <c r="BG85" s="3"/>
    </row>
    <row r="86" spans="1:59" ht="15" customHeight="1">
      <c r="A86" s="149"/>
      <c r="B86" s="149"/>
      <c r="C86" s="149"/>
      <c r="D86" s="149"/>
      <c r="E86" s="149"/>
      <c r="I86" s="65"/>
      <c r="Q86" s="239"/>
      <c r="R86" s="239"/>
      <c r="T86" s="239"/>
      <c r="U86" s="239"/>
      <c r="V86" s="239"/>
      <c r="W86" s="239"/>
      <c r="X86" s="239"/>
      <c r="AH86" s="61"/>
      <c r="AK86" s="3"/>
      <c r="AM86" s="62"/>
      <c r="AP86" s="376" t="s">
        <v>484</v>
      </c>
      <c r="AQ86" s="84"/>
      <c r="AR86" s="70">
        <f t="shared" si="23"/>
        <v>13.725</v>
      </c>
      <c r="AS86" s="71">
        <v>26.23</v>
      </c>
      <c r="AT86" s="86">
        <v>1.22</v>
      </c>
      <c r="AU86" s="86"/>
      <c r="AV86" s="63"/>
      <c r="AW86" s="63"/>
      <c r="AZ86" s="3"/>
      <c r="BA86" s="3"/>
      <c r="BB86" s="3"/>
      <c r="BD86"/>
      <c r="BG86" s="3"/>
    </row>
    <row r="87" spans="1:59" ht="15" customHeight="1">
      <c r="A87" s="149"/>
      <c r="B87" s="149"/>
      <c r="C87" s="149"/>
      <c r="D87" s="149"/>
      <c r="E87" s="149"/>
      <c r="I87" s="65"/>
      <c r="Q87" s="239"/>
      <c r="R87" s="239"/>
      <c r="T87" s="239"/>
      <c r="U87" s="239"/>
      <c r="V87" s="239"/>
      <c r="W87" s="239"/>
      <c r="X87" s="239"/>
      <c r="AH87" s="61"/>
      <c r="AK87" s="3"/>
      <c r="AM87" s="62"/>
      <c r="AP87" s="377" t="s">
        <v>483</v>
      </c>
      <c r="AQ87" s="84"/>
      <c r="AR87" s="70">
        <f t="shared" si="23"/>
        <v>0</v>
      </c>
      <c r="AS87" s="85">
        <v>0</v>
      </c>
      <c r="AT87" s="85"/>
      <c r="AU87" s="85"/>
      <c r="AV87" s="63"/>
      <c r="AW87" s="63"/>
      <c r="AZ87" s="3"/>
      <c r="BA87" s="3"/>
      <c r="BB87" s="3"/>
      <c r="BD87"/>
      <c r="BG87" s="3"/>
    </row>
    <row r="88" spans="1:59" ht="26.25" customHeight="1">
      <c r="A88" s="149"/>
      <c r="B88" s="149"/>
      <c r="C88" s="149"/>
      <c r="D88" s="149"/>
      <c r="E88" s="149"/>
      <c r="H88" s="1033" t="s">
        <v>453</v>
      </c>
      <c r="I88" s="1034"/>
      <c r="Q88" s="239"/>
      <c r="R88" s="239"/>
      <c r="T88" s="239"/>
      <c r="U88" s="239"/>
      <c r="V88" s="240"/>
      <c r="W88" s="239"/>
      <c r="X88" s="239"/>
      <c r="AH88" s="61"/>
      <c r="AK88" s="3"/>
      <c r="AM88" s="62"/>
      <c r="AP88" s="376" t="s">
        <v>522</v>
      </c>
      <c r="AQ88" s="84"/>
      <c r="AR88" s="70">
        <f t="shared" si="23"/>
        <v>0</v>
      </c>
      <c r="AS88" s="85">
        <v>0</v>
      </c>
      <c r="AT88" s="85">
        <v>0</v>
      </c>
      <c r="AU88" s="85"/>
      <c r="AV88" s="63"/>
      <c r="AW88" s="63"/>
      <c r="AZ88" s="3"/>
      <c r="BA88" s="3"/>
      <c r="BB88" s="3"/>
      <c r="BD88"/>
      <c r="BG88" s="3"/>
    </row>
    <row r="89" spans="1:59" ht="24.75" customHeight="1" thickBot="1">
      <c r="A89" s="149"/>
      <c r="B89" s="149"/>
      <c r="C89" s="149"/>
      <c r="D89" s="149"/>
      <c r="E89" s="149"/>
      <c r="G89" s="149"/>
      <c r="H89" s="325" t="s">
        <v>493</v>
      </c>
      <c r="I89" s="172">
        <v>1</v>
      </c>
      <c r="J89" s="239"/>
      <c r="K89" s="239"/>
      <c r="Q89" s="239"/>
      <c r="R89" s="240"/>
      <c r="T89" s="239"/>
      <c r="U89" s="239"/>
      <c r="V89" s="239"/>
      <c r="W89" s="240"/>
      <c r="X89" s="239"/>
      <c r="AH89" s="61"/>
      <c r="AK89" s="3"/>
      <c r="AM89" s="62"/>
      <c r="AP89" s="1045" t="s">
        <v>444</v>
      </c>
      <c r="AQ89" s="1046"/>
      <c r="AR89" s="87">
        <f>SUM(AR82:AR88)</f>
        <v>15.058333333333334</v>
      </c>
      <c r="AS89" s="134"/>
      <c r="AT89" s="134"/>
      <c r="AU89" s="134"/>
      <c r="AV89" s="63"/>
      <c r="AW89" s="63"/>
      <c r="AZ89" s="3"/>
      <c r="BA89" s="3"/>
      <c r="BB89" s="3"/>
      <c r="BD89"/>
      <c r="BG89" s="3"/>
    </row>
    <row r="90" spans="1:59" ht="23.25" customHeight="1">
      <c r="A90" s="149"/>
      <c r="B90" s="149"/>
      <c r="C90" s="149"/>
      <c r="D90" s="149"/>
      <c r="E90" s="149"/>
      <c r="G90" s="149"/>
      <c r="H90" s="325" t="s">
        <v>488</v>
      </c>
      <c r="I90" s="183">
        <v>1</v>
      </c>
      <c r="J90" s="239"/>
      <c r="K90" s="239"/>
      <c r="L90" s="236"/>
      <c r="M90" s="238"/>
      <c r="N90" s="239"/>
      <c r="O90" s="240"/>
      <c r="P90" s="239"/>
      <c r="Q90" s="239"/>
      <c r="R90" s="239"/>
      <c r="T90" s="240"/>
      <c r="U90" s="239"/>
      <c r="V90" s="239"/>
      <c r="W90" s="240"/>
      <c r="X90" s="240"/>
      <c r="AH90" s="61"/>
      <c r="AK90" s="3"/>
      <c r="AM90" s="62"/>
      <c r="AP90" s="61"/>
      <c r="AQ90" s="62"/>
      <c r="AR90" s="246"/>
      <c r="AS90" s="3"/>
      <c r="AT90" s="246"/>
      <c r="AU90" s="63"/>
      <c r="AV90" s="63"/>
      <c r="AW90" s="63"/>
      <c r="AZ90" s="3"/>
      <c r="BA90" s="3"/>
      <c r="BB90" s="3"/>
      <c r="BD90"/>
      <c r="BG90" s="3"/>
    </row>
    <row r="91" spans="1:59" ht="15" customHeight="1">
      <c r="A91" s="149"/>
      <c r="B91" s="149"/>
      <c r="C91" s="149"/>
      <c r="D91" s="149"/>
      <c r="E91" s="149"/>
      <c r="G91" s="149"/>
      <c r="H91" s="325" t="s">
        <v>492</v>
      </c>
      <c r="I91" s="92">
        <v>1</v>
      </c>
      <c r="J91" s="239"/>
      <c r="K91" s="239"/>
      <c r="L91" s="236"/>
      <c r="M91" s="238"/>
      <c r="N91" s="239"/>
      <c r="O91" s="240"/>
      <c r="P91" s="240"/>
      <c r="Q91" s="239"/>
      <c r="R91" s="239"/>
      <c r="T91" s="239"/>
      <c r="U91" s="239"/>
      <c r="V91" s="239"/>
      <c r="W91" s="239"/>
      <c r="X91" s="239"/>
      <c r="AH91" s="61"/>
      <c r="AK91" s="3"/>
      <c r="AM91" s="62"/>
      <c r="AP91" s="61"/>
      <c r="AQ91" s="62"/>
      <c r="AR91" s="246"/>
      <c r="AS91" s="3"/>
      <c r="AT91" s="246"/>
      <c r="AU91" s="63"/>
      <c r="AV91" s="63"/>
      <c r="AW91" s="63"/>
      <c r="AZ91" s="3"/>
      <c r="BA91" s="3"/>
      <c r="BB91" s="3"/>
      <c r="BD91"/>
      <c r="BG91" s="3"/>
    </row>
    <row r="92" spans="1:59" ht="15" customHeight="1">
      <c r="A92" s="149"/>
      <c r="B92" s="149"/>
      <c r="C92" s="149"/>
      <c r="D92" s="149"/>
      <c r="E92" s="149"/>
      <c r="H92" s="354" t="s">
        <v>514</v>
      </c>
      <c r="I92" s="92">
        <v>1</v>
      </c>
      <c r="J92" s="239"/>
      <c r="K92" s="239"/>
      <c r="L92" s="236"/>
      <c r="M92" s="238"/>
      <c r="N92" s="239"/>
      <c r="O92" s="239"/>
      <c r="P92" s="239"/>
      <c r="Q92" s="239"/>
      <c r="R92" s="239"/>
      <c r="S92" s="20"/>
      <c r="T92" s="20"/>
      <c r="U92" s="20"/>
      <c r="V92" s="20"/>
      <c r="W92" s="20"/>
      <c r="X92" s="20"/>
      <c r="AH92" s="61"/>
      <c r="AK92" s="3"/>
      <c r="AM92" s="62"/>
      <c r="AR92" s="246"/>
      <c r="AT92" s="246"/>
      <c r="AU92" s="63"/>
      <c r="AV92" s="63"/>
      <c r="AW92" s="63"/>
      <c r="AZ92" s="3"/>
      <c r="BA92" s="3"/>
      <c r="BB92" s="3"/>
      <c r="BD92"/>
      <c r="BG92" s="3"/>
    </row>
    <row r="93" spans="1:59" ht="15" customHeight="1" thickBot="1">
      <c r="A93" s="149"/>
      <c r="B93" s="149"/>
      <c r="C93" s="149"/>
      <c r="D93" s="149"/>
      <c r="E93" s="149"/>
      <c r="H93" s="325" t="s">
        <v>645</v>
      </c>
      <c r="I93" s="177">
        <v>1</v>
      </c>
      <c r="J93" s="239"/>
      <c r="K93" s="239"/>
      <c r="L93" s="237"/>
      <c r="M93" s="44"/>
      <c r="N93" s="44"/>
      <c r="O93" s="52"/>
      <c r="P93" s="52"/>
      <c r="Q93" s="52"/>
      <c r="R93" s="20"/>
      <c r="S93" s="239"/>
      <c r="T93" s="20"/>
      <c r="U93" s="20"/>
      <c r="V93" s="20"/>
      <c r="W93" s="20"/>
      <c r="X93" s="20"/>
      <c r="AH93" s="61"/>
      <c r="AK93" s="3"/>
      <c r="AM93" s="62"/>
      <c r="AR93" s="246"/>
      <c r="AT93" s="246"/>
      <c r="AU93" s="63"/>
      <c r="AV93" s="63"/>
      <c r="AW93" s="63"/>
      <c r="AZ93" s="3"/>
      <c r="BA93" s="3"/>
      <c r="BB93" s="3"/>
      <c r="BD93"/>
      <c r="BG93" s="3"/>
    </row>
    <row r="94" spans="1:59" ht="15" customHeight="1">
      <c r="A94" s="149"/>
      <c r="B94" s="149"/>
      <c r="C94" s="149"/>
      <c r="D94" s="149"/>
      <c r="E94" s="149"/>
      <c r="H94" s="325" t="s">
        <v>647</v>
      </c>
      <c r="I94" s="172">
        <v>1</v>
      </c>
      <c r="J94" s="239"/>
      <c r="K94" s="239"/>
      <c r="Q94" s="20"/>
      <c r="R94" s="20"/>
      <c r="S94" s="240"/>
      <c r="T94" s="52"/>
      <c r="U94" s="52"/>
      <c r="V94" s="52"/>
      <c r="W94" s="52"/>
      <c r="X94" s="20"/>
      <c r="AH94" s="61"/>
      <c r="AK94" s="3"/>
      <c r="AM94" s="62"/>
      <c r="AP94" s="1049" t="s">
        <v>453</v>
      </c>
      <c r="AQ94" s="1050"/>
      <c r="AR94" s="83" t="s">
        <v>464</v>
      </c>
      <c r="AS94"/>
      <c r="AT94"/>
      <c r="AU94"/>
      <c r="AV94" s="63"/>
      <c r="AW94" s="63"/>
      <c r="AZ94" s="3"/>
      <c r="BA94" s="3"/>
      <c r="BB94" s="3"/>
      <c r="BD94"/>
      <c r="BG94" s="3"/>
    </row>
    <row r="95" spans="1:59" ht="15" customHeight="1">
      <c r="A95" s="149"/>
      <c r="B95" s="149"/>
      <c r="C95" s="149"/>
      <c r="H95" s="176" t="s">
        <v>644</v>
      </c>
      <c r="I95" s="176">
        <f>SUM(I89:I94)</f>
        <v>6</v>
      </c>
      <c r="J95" s="239"/>
      <c r="K95" s="239"/>
      <c r="Q95" s="65"/>
      <c r="R95" s="52"/>
      <c r="S95" s="240"/>
      <c r="T95" s="162"/>
      <c r="U95" s="239"/>
      <c r="V95" s="162"/>
      <c r="W95" s="162"/>
      <c r="X95" s="162"/>
      <c r="AH95" s="61"/>
      <c r="AK95" s="3"/>
      <c r="AM95" s="62"/>
      <c r="AP95" s="376" t="s">
        <v>493</v>
      </c>
      <c r="AQ95" s="378">
        <v>1</v>
      </c>
      <c r="AR95" s="70">
        <f>AVERAGE(AS95:AU95)</f>
        <v>0</v>
      </c>
      <c r="AS95" s="85">
        <v>0</v>
      </c>
      <c r="AT95" s="85"/>
      <c r="AU95" s="85"/>
      <c r="AV95" s="63"/>
      <c r="AW95" s="63"/>
      <c r="AZ95" s="3"/>
      <c r="BA95" s="3"/>
      <c r="BB95" s="3"/>
      <c r="BD95"/>
      <c r="BG95" s="3"/>
    </row>
    <row r="96" spans="1:59" ht="15" customHeight="1">
      <c r="A96" s="149"/>
      <c r="B96" s="149"/>
      <c r="C96" s="149"/>
      <c r="J96" s="239"/>
      <c r="K96" s="239"/>
      <c r="Q96" s="239"/>
      <c r="R96" s="162"/>
      <c r="S96" s="240"/>
      <c r="T96" s="239"/>
      <c r="U96" s="239"/>
      <c r="V96" s="162"/>
      <c r="W96" s="162"/>
      <c r="X96" s="239"/>
      <c r="AP96" s="376" t="s">
        <v>488</v>
      </c>
      <c r="AQ96" s="378">
        <v>1</v>
      </c>
      <c r="AR96" s="74">
        <f t="shared" ref="AR96:AR99" si="24">AVERAGE(AS96:AU96)</f>
        <v>0.22</v>
      </c>
      <c r="AS96" s="85">
        <v>0.22</v>
      </c>
      <c r="AT96" s="85"/>
      <c r="AU96" s="85"/>
    </row>
    <row r="97" spans="2:47" ht="15" customHeight="1">
      <c r="B97" s="169"/>
      <c r="F97" s="171"/>
      <c r="G97" s="44"/>
      <c r="J97" s="239"/>
      <c r="K97" s="239"/>
      <c r="Q97" s="239"/>
      <c r="R97" s="162"/>
      <c r="S97" s="240"/>
      <c r="T97" s="162"/>
      <c r="U97" s="162"/>
      <c r="V97" s="162"/>
      <c r="W97" s="162"/>
      <c r="X97" s="162"/>
      <c r="AP97" s="376" t="s">
        <v>492</v>
      </c>
      <c r="AQ97" s="378">
        <v>1</v>
      </c>
      <c r="AR97" s="74">
        <f t="shared" si="24"/>
        <v>0</v>
      </c>
      <c r="AS97" s="71">
        <v>0</v>
      </c>
      <c r="AT97" s="71"/>
      <c r="AU97" s="71"/>
    </row>
    <row r="98" spans="2:47" ht="26.25" customHeight="1">
      <c r="H98" s="1029" t="s">
        <v>477</v>
      </c>
      <c r="I98" s="1029"/>
      <c r="J98" s="239"/>
      <c r="K98" s="239"/>
      <c r="Q98" s="162"/>
      <c r="R98" s="162"/>
      <c r="S98" s="240"/>
      <c r="T98" s="162"/>
      <c r="U98" s="80"/>
      <c r="V98" s="162"/>
      <c r="W98" s="162"/>
      <c r="X98" s="162"/>
      <c r="AP98" s="376" t="s">
        <v>514</v>
      </c>
      <c r="AQ98" s="378">
        <v>1</v>
      </c>
      <c r="AR98" s="74">
        <f t="shared" si="24"/>
        <v>0</v>
      </c>
      <c r="AS98" s="85">
        <v>0</v>
      </c>
      <c r="AT98" s="85"/>
      <c r="AU98" s="85"/>
    </row>
    <row r="99" spans="2:47" ht="15" customHeight="1">
      <c r="H99" s="325" t="s">
        <v>653</v>
      </c>
      <c r="I99" s="92">
        <v>2</v>
      </c>
      <c r="J99" s="239"/>
      <c r="K99" s="239"/>
      <c r="Q99" s="80"/>
      <c r="R99" s="162"/>
      <c r="S99" s="240"/>
      <c r="T99" s="65"/>
      <c r="U99" s="339"/>
      <c r="V99" s="239"/>
      <c r="W99" s="65"/>
      <c r="X99" s="65"/>
      <c r="AP99" s="376" t="s">
        <v>493</v>
      </c>
      <c r="AQ99" s="378">
        <v>1</v>
      </c>
      <c r="AR99" s="74">
        <f t="shared" si="24"/>
        <v>3.14</v>
      </c>
      <c r="AS99" s="139">
        <v>3.14</v>
      </c>
      <c r="AT99" s="85"/>
      <c r="AU99" s="139"/>
    </row>
    <row r="100" spans="2:47" ht="15" customHeight="1">
      <c r="H100" s="325" t="s">
        <v>656</v>
      </c>
      <c r="I100" s="92">
        <v>1</v>
      </c>
      <c r="J100" s="239"/>
      <c r="K100" s="239"/>
      <c r="Q100" s="339"/>
      <c r="R100" s="239"/>
      <c r="S100" s="239"/>
      <c r="T100" s="162"/>
      <c r="U100" s="239"/>
      <c r="V100" s="162"/>
      <c r="W100" s="162"/>
      <c r="X100" s="162"/>
      <c r="AP100" s="376" t="s">
        <v>647</v>
      </c>
      <c r="AQ100" s="378">
        <v>1</v>
      </c>
      <c r="AR100" s="74">
        <f>AVERAGE(AS100:AU100)</f>
        <v>0.09</v>
      </c>
      <c r="AS100" s="85">
        <v>0.09</v>
      </c>
      <c r="AT100" s="71"/>
      <c r="AU100" s="71"/>
    </row>
    <row r="101" spans="2:47" ht="15" customHeight="1" thickBot="1">
      <c r="H101" s="176" t="s">
        <v>644</v>
      </c>
      <c r="I101" s="176">
        <f>SUM(I99:I100)</f>
        <v>3</v>
      </c>
      <c r="J101" s="239"/>
      <c r="K101" s="239"/>
      <c r="Q101" s="239"/>
      <c r="R101" s="162"/>
      <c r="S101" s="239"/>
      <c r="T101" s="162"/>
      <c r="U101" s="239"/>
      <c r="V101" s="162"/>
      <c r="W101" s="162"/>
      <c r="X101" s="162"/>
      <c r="AP101" s="1030" t="s">
        <v>444</v>
      </c>
      <c r="AQ101" s="1031"/>
      <c r="AR101" s="82">
        <f>SUM(AR95:AR100)</f>
        <v>3.45</v>
      </c>
      <c r="AS101" s="65"/>
      <c r="AT101" s="65"/>
      <c r="AU101"/>
    </row>
    <row r="102" spans="2:47" ht="15" customHeight="1">
      <c r="F102" s="171"/>
      <c r="G102" s="44"/>
      <c r="Q102" s="239"/>
      <c r="R102" s="162"/>
      <c r="S102" s="239"/>
      <c r="T102" s="52"/>
      <c r="U102" s="52"/>
      <c r="V102" s="52"/>
      <c r="W102" s="52"/>
      <c r="X102" s="52"/>
    </row>
    <row r="103" spans="2:47" ht="27.75" customHeight="1">
      <c r="F103" s="170"/>
      <c r="G103" s="44"/>
      <c r="H103" s="1043"/>
      <c r="I103" s="1043"/>
      <c r="Q103" s="134"/>
      <c r="R103" s="44"/>
      <c r="S103" s="240"/>
      <c r="T103" s="52"/>
      <c r="U103" s="52"/>
      <c r="V103" s="52"/>
      <c r="W103" s="52"/>
      <c r="X103" s="52"/>
    </row>
    <row r="104" spans="2:47" ht="26.25" customHeight="1">
      <c r="B104" s="174"/>
      <c r="F104" s="171"/>
      <c r="G104" s="44"/>
      <c r="H104" s="1043"/>
      <c r="I104" s="1043"/>
      <c r="K104"/>
      <c r="L104"/>
      <c r="M104"/>
      <c r="N104"/>
      <c r="O104"/>
      <c r="P104"/>
      <c r="Q104"/>
      <c r="R104" s="44"/>
      <c r="S104" s="240"/>
      <c r="T104" s="52"/>
      <c r="U104" s="52"/>
      <c r="V104" s="52"/>
      <c r="W104" s="52"/>
      <c r="X104" s="52"/>
      <c r="AO104" s="62"/>
      <c r="AQ104" s="62"/>
      <c r="AR104" s="62"/>
    </row>
    <row r="105" spans="2:47" ht="15" customHeight="1">
      <c r="F105" s="175"/>
      <c r="G105" s="175"/>
      <c r="H105" s="1043"/>
      <c r="I105" s="1043"/>
      <c r="Q105"/>
      <c r="R105" s="44"/>
      <c r="S105" s="239"/>
      <c r="T105" s="162"/>
      <c r="U105" s="162"/>
      <c r="V105" s="162"/>
      <c r="W105" s="162"/>
      <c r="X105" s="162"/>
      <c r="AO105" s="62"/>
      <c r="AQ105" s="62"/>
      <c r="AR105" s="62"/>
    </row>
    <row r="106" spans="2:47" ht="15" customHeight="1">
      <c r="H106" s="1043"/>
      <c r="I106" s="1043"/>
      <c r="J106" s="246"/>
      <c r="Q106" s="162"/>
      <c r="R106" s="162"/>
      <c r="S106" s="20"/>
      <c r="T106" s="162"/>
      <c r="U106" s="162"/>
      <c r="V106" s="162"/>
      <c r="W106" s="162"/>
      <c r="X106" s="162"/>
      <c r="AO106" s="62"/>
      <c r="AP106" s="1029" t="s">
        <v>477</v>
      </c>
      <c r="AQ106" s="1029"/>
      <c r="AR106" s="83" t="s">
        <v>464</v>
      </c>
      <c r="AS106"/>
      <c r="AT106"/>
      <c r="AU106"/>
    </row>
    <row r="107" spans="2:47" ht="15" customHeight="1">
      <c r="C107" s="175"/>
      <c r="D107" s="175"/>
      <c r="H107" s="1044"/>
      <c r="I107" s="1044"/>
      <c r="J107" s="246"/>
      <c r="Q107" s="162"/>
      <c r="R107" s="162"/>
      <c r="S107" s="20"/>
      <c r="T107" s="239"/>
      <c r="U107" s="239"/>
      <c r="V107" s="239"/>
      <c r="W107" s="239"/>
      <c r="X107" s="239"/>
      <c r="AO107" s="62"/>
      <c r="AP107" s="325" t="s">
        <v>653</v>
      </c>
      <c r="AQ107" s="92">
        <v>2</v>
      </c>
      <c r="AR107" s="70" t="e">
        <f>AVERAGE(AS107:AU107)</f>
        <v>#DIV/0!</v>
      </c>
      <c r="AS107" s="85"/>
      <c r="AT107" s="85"/>
      <c r="AU107" s="85"/>
    </row>
    <row r="108" spans="2:47" ht="15" customHeight="1">
      <c r="F108" s="171"/>
      <c r="G108" s="44"/>
      <c r="H108" s="246"/>
      <c r="I108" s="246"/>
      <c r="J108" s="246"/>
      <c r="Q108" s="239"/>
      <c r="R108" s="239"/>
      <c r="S108" s="52"/>
      <c r="T108" s="162"/>
      <c r="U108" s="162"/>
      <c r="V108" s="162"/>
      <c r="W108" s="162"/>
      <c r="X108" s="162"/>
      <c r="AO108" s="62"/>
      <c r="AP108" s="325" t="s">
        <v>656</v>
      </c>
      <c r="AQ108" s="92">
        <v>1</v>
      </c>
      <c r="AR108" s="74" t="e">
        <f t="shared" ref="AR108" si="25">AVERAGE(AS108:AU108)</f>
        <v>#DIV/0!</v>
      </c>
      <c r="AS108" s="85"/>
      <c r="AT108" s="85"/>
      <c r="AU108" s="85"/>
    </row>
    <row r="109" spans="2:47" ht="15" customHeight="1" thickBot="1">
      <c r="F109" s="171"/>
      <c r="G109" s="44"/>
      <c r="H109" s="246"/>
      <c r="I109" s="246"/>
      <c r="J109" s="246"/>
      <c r="Q109" s="162"/>
      <c r="R109" s="162"/>
      <c r="S109" s="162"/>
      <c r="T109" s="340"/>
      <c r="U109" s="162"/>
      <c r="V109" s="340"/>
      <c r="W109" s="162"/>
      <c r="X109" s="340"/>
      <c r="AO109" s="62"/>
      <c r="AP109" s="1030" t="s">
        <v>444</v>
      </c>
      <c r="AQ109" s="1031"/>
      <c r="AR109" s="385" t="e">
        <f>SUM(AR107:AR108)</f>
        <v>#DIV/0!</v>
      </c>
      <c r="AS109" s="65"/>
      <c r="AT109" s="65"/>
      <c r="AU109"/>
    </row>
    <row r="110" spans="2:47" ht="15" customHeight="1">
      <c r="F110" s="171"/>
      <c r="G110" s="44"/>
      <c r="H110" s="246"/>
      <c r="I110" s="246"/>
      <c r="J110" s="246"/>
      <c r="Q110" s="162"/>
      <c r="R110" s="340"/>
      <c r="S110" s="162"/>
      <c r="T110" s="239"/>
      <c r="U110" s="239"/>
      <c r="V110" s="239"/>
      <c r="W110" s="239"/>
      <c r="X110" s="239"/>
      <c r="AO110" s="62"/>
      <c r="AQ110" s="62"/>
      <c r="AR110" s="62"/>
    </row>
    <row r="111" spans="2:47" ht="15" customHeight="1">
      <c r="F111" s="171"/>
      <c r="G111" s="44"/>
      <c r="H111" s="246"/>
      <c r="I111" s="246"/>
      <c r="J111" s="246"/>
      <c r="Q111" s="239"/>
      <c r="R111" s="239"/>
      <c r="S111" s="162"/>
      <c r="T111" s="52"/>
      <c r="U111" s="52"/>
      <c r="V111" s="52"/>
      <c r="W111" s="52"/>
      <c r="X111" s="52"/>
      <c r="AO111" s="62"/>
      <c r="AQ111" s="62"/>
      <c r="AR111" s="62"/>
    </row>
    <row r="112" spans="2:47" ht="15" customHeight="1">
      <c r="F112" s="174"/>
      <c r="G112" s="44"/>
      <c r="Q112" s="65"/>
      <c r="R112" s="44"/>
      <c r="S112" s="162"/>
      <c r="T112" s="52"/>
      <c r="U112" s="52"/>
      <c r="V112" s="52"/>
      <c r="W112" s="52"/>
      <c r="X112" s="52"/>
      <c r="AO112" s="62"/>
      <c r="AQ112" s="62"/>
      <c r="AR112" s="62"/>
    </row>
    <row r="113" spans="6:44" ht="15" customHeight="1">
      <c r="F113" s="171"/>
      <c r="G113" s="44"/>
      <c r="K113" s="134"/>
      <c r="L113" s="134"/>
      <c r="M113"/>
      <c r="N113"/>
      <c r="O113"/>
      <c r="P113"/>
      <c r="Q113"/>
      <c r="R113" s="44"/>
      <c r="S113" s="65"/>
      <c r="T113" s="52"/>
      <c r="U113" s="52"/>
      <c r="V113" s="52"/>
      <c r="W113" s="52"/>
      <c r="X113" s="52"/>
      <c r="AO113" s="62"/>
      <c r="AQ113" s="62"/>
      <c r="AR113" s="62"/>
    </row>
    <row r="114" spans="6:44" ht="15" customHeight="1">
      <c r="F114" s="175"/>
      <c r="G114" s="175"/>
      <c r="K114" s="134"/>
      <c r="L114" s="134"/>
      <c r="M114"/>
      <c r="N114" s="65"/>
      <c r="O114" s="65"/>
      <c r="P114" s="65"/>
      <c r="Q114"/>
      <c r="R114" s="44"/>
      <c r="S114" s="162"/>
      <c r="T114" s="52"/>
      <c r="U114" s="52"/>
      <c r="V114" s="52"/>
      <c r="W114" s="52"/>
      <c r="X114" s="52"/>
      <c r="AO114" s="62"/>
      <c r="AQ114" s="62"/>
      <c r="AR114" s="62"/>
    </row>
    <row r="115" spans="6:44" ht="15" customHeight="1">
      <c r="K115" s="202"/>
      <c r="L115" s="202"/>
      <c r="M115"/>
      <c r="N115" s="65"/>
      <c r="O115" s="65"/>
      <c r="P115" s="65"/>
      <c r="Q115" s="65"/>
      <c r="R115" s="44"/>
      <c r="S115" s="162"/>
      <c r="AO115" s="62"/>
      <c r="AP115" s="61"/>
      <c r="AQ115" s="61"/>
    </row>
    <row r="116" spans="6:44" ht="15" customHeight="1">
      <c r="S116" s="44"/>
      <c r="AO116" s="62"/>
      <c r="AP116" s="61"/>
      <c r="AQ116" s="61"/>
    </row>
    <row r="117" spans="6:44" ht="15" customHeight="1">
      <c r="S117" s="44"/>
      <c r="AO117" s="62"/>
      <c r="AP117" s="61"/>
      <c r="AQ117" s="61"/>
    </row>
    <row r="118" spans="6:44" ht="15" customHeight="1">
      <c r="S118" s="44"/>
      <c r="AO118" s="62"/>
      <c r="AP118" s="61"/>
      <c r="AQ118" s="61"/>
    </row>
    <row r="119" spans="6:44" ht="15" customHeight="1">
      <c r="H119" s="246"/>
      <c r="S119" s="162"/>
      <c r="AP119" s="61"/>
      <c r="AQ119" s="61"/>
    </row>
    <row r="120" spans="6:44" ht="15" customHeight="1">
      <c r="H120" s="246"/>
      <c r="S120" s="162"/>
      <c r="AP120" s="61"/>
      <c r="AQ120" s="61"/>
    </row>
    <row r="121" spans="6:44" ht="15" customHeight="1">
      <c r="H121" s="246"/>
      <c r="S121" s="239"/>
      <c r="AP121" s="61"/>
      <c r="AQ121" s="61"/>
      <c r="AR121" s="61"/>
    </row>
    <row r="122" spans="6:44" ht="15" customHeight="1">
      <c r="H122" s="246"/>
      <c r="I122" s="61"/>
      <c r="S122" s="162"/>
      <c r="AP122" s="61"/>
      <c r="AQ122" s="61"/>
      <c r="AR122" s="61"/>
    </row>
    <row r="123" spans="6:44" ht="15" customHeight="1">
      <c r="H123" s="246"/>
      <c r="I123" s="61"/>
      <c r="S123" s="162"/>
      <c r="AP123" s="61"/>
      <c r="AQ123" s="61"/>
      <c r="AR123" s="61"/>
    </row>
    <row r="124" spans="6:44" ht="15" customHeight="1">
      <c r="H124" s="246"/>
      <c r="I124" s="61"/>
      <c r="S124" s="239"/>
      <c r="AP124" s="61"/>
      <c r="AQ124" s="61"/>
      <c r="AR124" s="61"/>
    </row>
    <row r="125" spans="6:44" ht="15" customHeight="1">
      <c r="S125" s="44"/>
      <c r="AP125" s="61"/>
      <c r="AQ125" s="61"/>
      <c r="AR125" s="61"/>
    </row>
    <row r="126" spans="6:44" ht="15" customHeight="1">
      <c r="S126" s="44"/>
      <c r="AP126" s="61"/>
      <c r="AQ126" s="61"/>
      <c r="AR126" s="61"/>
    </row>
    <row r="127" spans="6:44" ht="15" customHeight="1">
      <c r="S127" s="44"/>
      <c r="AP127" s="61"/>
      <c r="AQ127" s="61"/>
      <c r="AR127" s="61"/>
    </row>
    <row r="128" spans="6:44" ht="15" customHeight="1">
      <c r="S128" s="44"/>
      <c r="AP128" s="61"/>
      <c r="AQ128" s="61"/>
      <c r="AR128" s="61"/>
    </row>
    <row r="129" spans="42:44" ht="15" customHeight="1">
      <c r="AP129" s="61"/>
      <c r="AQ129" s="61"/>
      <c r="AR129" s="61"/>
    </row>
    <row r="130" spans="42:44" ht="15" customHeight="1">
      <c r="AP130" s="61"/>
      <c r="AQ130" s="61"/>
      <c r="AR130" s="61"/>
    </row>
    <row r="131" spans="42:44" ht="15" customHeight="1">
      <c r="AP131" s="61"/>
      <c r="AQ131" s="61"/>
      <c r="AR131" s="61"/>
    </row>
    <row r="132" spans="42:44" ht="15" customHeight="1">
      <c r="AP132" s="61"/>
      <c r="AQ132" s="61"/>
      <c r="AR132" s="61"/>
    </row>
    <row r="133" spans="42:44" ht="15" customHeight="1">
      <c r="AP133" s="61"/>
      <c r="AQ133" s="61"/>
      <c r="AR133" s="61"/>
    </row>
  </sheetData>
  <sortState xmlns:xlrd2="http://schemas.microsoft.com/office/spreadsheetml/2017/richdata2" ref="C3:BF58">
    <sortCondition ref="I3:I58"/>
  </sortState>
  <mergeCells count="107">
    <mergeCell ref="AP106:AQ106"/>
    <mergeCell ref="AP109:AQ109"/>
    <mergeCell ref="A3:A20"/>
    <mergeCell ref="A21:A58"/>
    <mergeCell ref="H88:I88"/>
    <mergeCell ref="H76:I76"/>
    <mergeCell ref="H98:I98"/>
    <mergeCell ref="AA68:AA69"/>
    <mergeCell ref="AP62:AQ62"/>
    <mergeCell ref="AP74:AQ74"/>
    <mergeCell ref="H103:I103"/>
    <mergeCell ref="H104:I104"/>
    <mergeCell ref="H105:I105"/>
    <mergeCell ref="H106:I106"/>
    <mergeCell ref="H107:I107"/>
    <mergeCell ref="AP101:AQ101"/>
    <mergeCell ref="AP89:AQ89"/>
    <mergeCell ref="AP80:AQ80"/>
    <mergeCell ref="AP94:AQ94"/>
    <mergeCell ref="AM1:AM2"/>
    <mergeCell ref="AY1:AY2"/>
    <mergeCell ref="AZ1:AZ2"/>
    <mergeCell ref="BJ1:BJ2"/>
    <mergeCell ref="BK1:BK2"/>
    <mergeCell ref="BY1:BY2"/>
    <mergeCell ref="BZ1:BZ2"/>
    <mergeCell ref="CA1:CA2"/>
    <mergeCell ref="BQ1:BQ2"/>
    <mergeCell ref="BR1:BR2"/>
    <mergeCell ref="BU1:BU2"/>
    <mergeCell ref="BV1:BV2"/>
    <mergeCell ref="BW1:BW2"/>
    <mergeCell ref="BP1:BP2"/>
    <mergeCell ref="AN1:AN2"/>
    <mergeCell ref="AO1:AP1"/>
    <mergeCell ref="AQ1:AQ2"/>
    <mergeCell ref="AR1:AS1"/>
    <mergeCell ref="AT1:AT2"/>
    <mergeCell ref="AU1:AU2"/>
    <mergeCell ref="AV1:AV2"/>
    <mergeCell ref="AW1:AW2"/>
    <mergeCell ref="AX1:AX2"/>
    <mergeCell ref="CH1:CH2"/>
    <mergeCell ref="CI1:CI2"/>
    <mergeCell ref="CJ1:CJ2"/>
    <mergeCell ref="BX1:BX2"/>
    <mergeCell ref="CB1:CB2"/>
    <mergeCell ref="CC1:CC2"/>
    <mergeCell ref="CF1:CF2"/>
    <mergeCell ref="BO1:BO2"/>
    <mergeCell ref="BA1:BA2"/>
    <mergeCell ref="BB1:BB2"/>
    <mergeCell ref="BC1:BC2"/>
    <mergeCell ref="BD1:BD2"/>
    <mergeCell ref="BE1:BE2"/>
    <mergeCell ref="BF1:BF2"/>
    <mergeCell ref="BL1:BL2"/>
    <mergeCell ref="BM1:BM2"/>
    <mergeCell ref="BN1:BN2"/>
    <mergeCell ref="O1:P1"/>
    <mergeCell ref="Q1:R1"/>
    <mergeCell ref="S1:S2"/>
    <mergeCell ref="T1:U1"/>
    <mergeCell ref="V1:V2"/>
    <mergeCell ref="CK1:CK2"/>
    <mergeCell ref="CX1:CX2"/>
    <mergeCell ref="CY1:CY2"/>
    <mergeCell ref="CM1:CM2"/>
    <mergeCell ref="CN1:CN2"/>
    <mergeCell ref="CQ1:CQ2"/>
    <mergeCell ref="CR1:CR2"/>
    <mergeCell ref="CS1:CS2"/>
    <mergeCell ref="CT1:CT2"/>
    <mergeCell ref="CV1:CV2"/>
    <mergeCell ref="CW1:CW2"/>
    <mergeCell ref="CU1:CU2"/>
    <mergeCell ref="CL1:CL2"/>
    <mergeCell ref="X1:Y1"/>
    <mergeCell ref="Z1:Z2"/>
    <mergeCell ref="AA1:AA2"/>
    <mergeCell ref="AB1:AC1"/>
    <mergeCell ref="AD1:AD2"/>
    <mergeCell ref="CG1:CG2"/>
    <mergeCell ref="AE1:AE2"/>
    <mergeCell ref="AF1:AG1"/>
    <mergeCell ref="AH1:AH2"/>
    <mergeCell ref="AI1:AI2"/>
    <mergeCell ref="AJ1:AJ2"/>
    <mergeCell ref="AA62:AA63"/>
    <mergeCell ref="T61:U61"/>
    <mergeCell ref="AK1:AL1"/>
    <mergeCell ref="A62:A63"/>
    <mergeCell ref="B62:B63"/>
    <mergeCell ref="H61:I61"/>
    <mergeCell ref="F1:F2"/>
    <mergeCell ref="A1:A2"/>
    <mergeCell ref="B1:B2"/>
    <mergeCell ref="C1:C2"/>
    <mergeCell ref="D1:D2"/>
    <mergeCell ref="E1:E2"/>
    <mergeCell ref="W1:W2"/>
    <mergeCell ref="G1:G2"/>
    <mergeCell ref="H1:H2"/>
    <mergeCell ref="I1:I2"/>
    <mergeCell ref="J1:J2"/>
    <mergeCell ref="L1:M1"/>
    <mergeCell ref="N1:N2"/>
  </mergeCells>
  <conditionalFormatting sqref="J59:J60 AV73:AV75 AX76:AX78 AZ79:AZ82 BA83:BA95 BD96:BD1048576">
    <cfRule type="cellIs" dxfId="524" priority="123" stopIfTrue="1" operator="equal">
      <formula>"Satisfied"</formula>
    </cfRule>
  </conditionalFormatting>
  <conditionalFormatting sqref="K3:K58">
    <cfRule type="cellIs" dxfId="522" priority="91" operator="equal">
      <formula>"مصعدة"</formula>
    </cfRule>
    <cfRule type="cellIs" dxfId="521" priority="93" operator="equal">
      <formula>"48 Hours"</formula>
    </cfRule>
    <cfRule type="cellIs" dxfId="520" priority="95" operator="equal">
      <formula>"More than 72 Hours"</formula>
    </cfRule>
    <cfRule type="cellIs" dxfId="519" priority="94" operator="equal">
      <formula>"72 Hours"</formula>
    </cfRule>
    <cfRule type="cellIs" dxfId="518" priority="92" operator="equal">
      <formula>"24 Hours"</formula>
    </cfRule>
  </conditionalFormatting>
  <conditionalFormatting sqref="BD1:BD58">
    <cfRule type="cellIs" dxfId="517" priority="66" stopIfTrue="1" operator="equal">
      <formula>"Satisfied"</formula>
    </cfRule>
  </conditionalFormatting>
  <conditionalFormatting sqref="BE3:BE12">
    <cfRule type="cellIs" dxfId="514" priority="62" operator="equal">
      <formula>"Hospital"</formula>
    </cfRule>
    <cfRule type="cellIs" dxfId="513" priority="61" operator="equal">
      <formula>"Patient"</formula>
    </cfRule>
  </conditionalFormatting>
  <conditionalFormatting sqref="BE21">
    <cfRule type="cellIs" dxfId="512" priority="1" operator="equal">
      <formula>"Patient"</formula>
    </cfRule>
    <cfRule type="cellIs" dxfId="511" priority="2" operator="equal">
      <formula>"Hospital"</formula>
    </cfRule>
  </conditionalFormatting>
  <conditionalFormatting sqref="BE26">
    <cfRule type="cellIs" dxfId="509" priority="13" operator="equal">
      <formula>"Patient"</formula>
    </cfRule>
    <cfRule type="cellIs" dxfId="508" priority="14" operator="equal">
      <formula>"Hospital"</formula>
    </cfRule>
  </conditionalFormatting>
  <conditionalFormatting sqref="BE28:BE38">
    <cfRule type="cellIs" dxfId="506" priority="10" operator="equal">
      <formula>"Patient"</formula>
    </cfRule>
    <cfRule type="cellIs" dxfId="505" priority="11" operator="equal">
      <formula>"Hospital"</formula>
    </cfRule>
  </conditionalFormatting>
  <conditionalFormatting sqref="BE52">
    <cfRule type="cellIs" dxfId="503" priority="7" operator="equal">
      <formula>"Patient"</formula>
    </cfRule>
    <cfRule type="cellIs" dxfId="502" priority="8" operator="equal">
      <formula>"Hospital"</formula>
    </cfRule>
  </conditionalFormatting>
  <conditionalFormatting sqref="BE54:BE58">
    <cfRule type="cellIs" dxfId="500" priority="4" operator="equal">
      <formula>"Patient"</formula>
    </cfRule>
    <cfRule type="cellIs" dxfId="499" priority="5" operator="equal">
      <formula>"Hospital"</formula>
    </cfRule>
  </conditionalFormatting>
  <conditionalFormatting sqref="CC3:CC10">
    <cfRule type="cellIs" dxfId="497" priority="40" operator="equal">
      <formula>"مصعدة"</formula>
    </cfRule>
    <cfRule type="cellIs" dxfId="496" priority="41" operator="equal">
      <formula>"24 Hours"</formula>
    </cfRule>
    <cfRule type="cellIs" dxfId="495" priority="42" operator="equal">
      <formula>"48 Hours"</formula>
    </cfRule>
    <cfRule type="cellIs" dxfId="494" priority="44" operator="equal">
      <formula>"More than 72 Hours"</formula>
    </cfRule>
    <cfRule type="cellIs" dxfId="493" priority="43" operator="equal">
      <formula>"72 Hours"</formula>
    </cfRule>
  </conditionalFormatting>
  <conditionalFormatting sqref="CD127:CD134">
    <cfRule type="cellIs" dxfId="492" priority="50" operator="equal">
      <formula>"مصعدة"</formula>
    </cfRule>
    <cfRule type="cellIs" dxfId="491" priority="51" operator="equal">
      <formula>"24 Hours"</formula>
    </cfRule>
    <cfRule type="cellIs" dxfId="490" priority="52" operator="equal">
      <formula>"48 Hours"</formula>
    </cfRule>
    <cfRule type="cellIs" dxfId="489" priority="53" operator="equal">
      <formula>"72 Hours"</formula>
    </cfRule>
    <cfRule type="cellIs" dxfId="488" priority="54" operator="equal">
      <formula>"More than 72 Hours"</formula>
    </cfRule>
  </conditionalFormatting>
  <conditionalFormatting sqref="CN3:CN26">
    <cfRule type="cellIs" dxfId="487" priority="25" operator="equal">
      <formula>"More than 72 Hours"</formula>
    </cfRule>
    <cfRule type="cellIs" dxfId="486" priority="23" operator="equal">
      <formula>"48 Hours"</formula>
    </cfRule>
    <cfRule type="cellIs" dxfId="485" priority="22" operator="equal">
      <formula>"24 Hours"</formula>
    </cfRule>
    <cfRule type="cellIs" dxfId="484" priority="21" operator="equal">
      <formula>"مصعدة"</formula>
    </cfRule>
    <cfRule type="cellIs" dxfId="483" priority="24" operator="equal">
      <formula>"72 Hours"</formula>
    </cfRule>
  </conditionalFormatting>
  <conditionalFormatting sqref="CY3:CY18">
    <cfRule type="cellIs" dxfId="482" priority="19" operator="equal">
      <formula>"72 Hours"</formula>
    </cfRule>
    <cfRule type="cellIs" dxfId="481" priority="20" operator="equal">
      <formula>"More than 72 Hours"</formula>
    </cfRule>
    <cfRule type="cellIs" dxfId="480" priority="18" operator="equal">
      <formula>"48 Hours"</formula>
    </cfRule>
    <cfRule type="cellIs" dxfId="479" priority="17" operator="equal">
      <formula>"24 Hours"</formula>
    </cfRule>
    <cfRule type="cellIs" dxfId="478" priority="16" operator="equal">
      <formula>"مصعدة"</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ellIs" priority="122" stopIfTrue="1" operator="equal" id="{0EF73B88-9B96-42DE-B593-D6E178F47427}">
            <xm:f>Dropdown!$B$9</xm:f>
            <x14:dxf>
              <fill>
                <patternFill>
                  <bgColor rgb="FFFFEB9C"/>
                </patternFill>
              </fill>
            </x14:dxf>
          </x14:cfRule>
          <xm:sqref>J59:J60 AV73:AV75 AX76:AX78 AZ79:AZ82 BA83:BA95 BD96:BD1048576</xm:sqref>
        </x14:conditionalFormatting>
        <x14:conditionalFormatting xmlns:xm="http://schemas.microsoft.com/office/excel/2006/main">
          <x14:cfRule type="cellIs" priority="65" stopIfTrue="1" operator="equal" id="{AE4DD6EB-4B5D-412E-AE36-8A6FEBAD6255}">
            <xm:f>Dropdown!$B$9</xm:f>
            <x14:dxf>
              <fill>
                <patternFill>
                  <bgColor rgb="FFFFEB9C"/>
                </patternFill>
              </fill>
            </x14:dxf>
          </x14:cfRule>
          <xm:sqref>BD1:BD58</xm:sqref>
        </x14:conditionalFormatting>
        <x14:conditionalFormatting xmlns:xm="http://schemas.microsoft.com/office/excel/2006/main">
          <x14:cfRule type="cellIs" priority="121" stopIfTrue="1" operator="equal" id="{3B60552B-D79E-49D7-8189-E9C7B549CF0E}">
            <xm:f>Dropdown!$A$10</xm:f>
            <x14:dxf>
              <fill>
                <patternFill>
                  <bgColor rgb="FFFFC7CE"/>
                </patternFill>
              </fill>
            </x14:dxf>
          </x14:cfRule>
          <xm:sqref>BD1:BF12 BD13:BD27 BD28:BF29 BD30:BD56 BD57:BF58 BF13:BF27 BF30:BF56 J59:L60 AV73:AX75 AX76:AZ78 AZ79:BB82 BA83:BC95 BD96:BF1048576</xm:sqref>
        </x14:conditionalFormatting>
        <x14:conditionalFormatting xmlns:xm="http://schemas.microsoft.com/office/excel/2006/main">
          <x14:cfRule type="cellIs" priority="3" stopIfTrue="1" operator="equal" id="{835130C8-69D8-4FBA-AC93-B8A5AB449494}">
            <xm:f>Dropdown!$A$10</xm:f>
            <x14:dxf>
              <fill>
                <patternFill>
                  <bgColor rgb="FFFFC7CE"/>
                </patternFill>
              </fill>
            </x14:dxf>
          </x14:cfRule>
          <xm:sqref>BE21</xm:sqref>
        </x14:conditionalFormatting>
        <x14:conditionalFormatting xmlns:xm="http://schemas.microsoft.com/office/excel/2006/main">
          <x14:cfRule type="cellIs" priority="15" stopIfTrue="1" operator="equal" id="{16136122-48BD-9A42-994E-F8A1D6271A9B}">
            <xm:f>Dropdown!$A$10</xm:f>
            <x14:dxf>
              <fill>
                <patternFill>
                  <bgColor rgb="FFFFC7CE"/>
                </patternFill>
              </fill>
            </x14:dxf>
          </x14:cfRule>
          <xm:sqref>BE26</xm:sqref>
        </x14:conditionalFormatting>
        <x14:conditionalFormatting xmlns:xm="http://schemas.microsoft.com/office/excel/2006/main">
          <x14:cfRule type="cellIs" priority="12" stopIfTrue="1" operator="equal" id="{80E55F15-B60F-894B-92A0-D648E423E5A2}">
            <xm:f>Dropdown!$A$10</xm:f>
            <x14:dxf>
              <fill>
                <patternFill>
                  <bgColor rgb="FFFFC7CE"/>
                </patternFill>
              </fill>
            </x14:dxf>
          </x14:cfRule>
          <xm:sqref>BE30:BE38</xm:sqref>
        </x14:conditionalFormatting>
        <x14:conditionalFormatting xmlns:xm="http://schemas.microsoft.com/office/excel/2006/main">
          <x14:cfRule type="cellIs" priority="9" stopIfTrue="1" operator="equal" id="{91E102EB-F720-FE4C-B7A5-643CEBE2414A}">
            <xm:f>Dropdown!$A$10</xm:f>
            <x14:dxf>
              <fill>
                <patternFill>
                  <bgColor rgb="FFFFC7CE"/>
                </patternFill>
              </fill>
            </x14:dxf>
          </x14:cfRule>
          <xm:sqref>BE52</xm:sqref>
        </x14:conditionalFormatting>
        <x14:conditionalFormatting xmlns:xm="http://schemas.microsoft.com/office/excel/2006/main">
          <x14:cfRule type="cellIs" priority="6" stopIfTrue="1" operator="equal" id="{505AE3AF-74F9-024F-B6A7-EEE9E07C4018}">
            <xm:f>Dropdown!$A$10</xm:f>
            <x14:dxf>
              <fill>
                <patternFill>
                  <bgColor rgb="FFFFC7CE"/>
                </patternFill>
              </fill>
            </x14:dxf>
          </x14:cfRule>
          <xm:sqref>BE54:BE58</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00000000-0002-0000-0200-000000000000}">
          <x14:formula1>
            <xm:f>Dropdown!$B$1:$B$5</xm:f>
          </x14:formula1>
          <xm:sqref>K1:K2 K116:K1048576</xm:sqref>
        </x14:dataValidation>
        <x14:dataValidation type="list" allowBlank="1" showInputMessage="1" showErrorMessage="1" xr:uid="{00000000-0002-0000-0200-000001000000}">
          <x14:formula1>
            <xm:f>'https://alhammadi0-my.sharepoint.com/Users/n.pr012/OneDrive - Al Hammadi/Patient Experience Department/Final Reports - Complaints Portal/1.1. Complaints Reports/[Complaints Report - 2025.xlsx]DropDown'!#REF!</xm:f>
          </x14:formula1>
          <xm:sqref>AS81 AS101 N113 AS94 N104 AS109 AS106</xm:sqref>
        </x14:dataValidation>
        <x14:dataValidation type="list" allowBlank="1" showInputMessage="1" showErrorMessage="1" xr:uid="{00000000-0002-0000-0200-000002000000}">
          <x14:formula1>
            <xm:f>Dropdown!$B$8:$B$10</xm:f>
          </x14:formula1>
          <xm:sqref>BD96:BD1048576 BA83:BA95 BD1:BD58 J59:J60 AV73:AV75 AX76:AX78 AZ79:AZ82</xm:sqref>
        </x14:dataValidation>
        <x14:dataValidation type="list" allowBlank="1" showInputMessage="1" showErrorMessage="1" xr:uid="{00000000-0002-0000-0200-000003000000}">
          <x14:formula1>
            <xm:f>Dropdown!$A$22:$A$24</xm:f>
          </x14:formula1>
          <xm:sqref>AX3:AX58</xm:sqref>
        </x14:dataValidation>
        <x14:dataValidation type="list" allowBlank="1" showInputMessage="1" showErrorMessage="1" xr:uid="{00000000-0002-0000-0200-000004000000}">
          <x14:formula1>
            <xm:f>Dropdown!$A$28:$A$33</xm:f>
          </x14:formula1>
          <xm:sqref>AY4:AY6 AY8:AY34 AY36:AY58</xm:sqref>
        </x14:dataValidation>
        <x14:dataValidation type="list" allowBlank="1" showInputMessage="1" showErrorMessage="1" xr:uid="{00000000-0002-0000-0200-000005000000}">
          <x14:formula1>
            <xm:f>'https://alhammadi0-my.sharepoint.com/10.32.1.19/Patient Experience Department/Users/n.pr012/Downloads/[2023 JAN-JUN - REPORT.xlsx]Dropdown'!#REF!</xm:f>
          </x14:formula1>
          <xm:sqref>K3:K58 CY3:CY18 CC3:CC10 CN3:CN26</xm:sqref>
        </x14:dataValidation>
        <x14:dataValidation type="list" allowBlank="1" showInputMessage="1" showErrorMessage="1" xr:uid="{00000000-0002-0000-0200-000006000000}">
          <x14:formula1>
            <xm:f>Dropdown!$A$16:$A$17</xm:f>
          </x14:formula1>
          <xm:sqref>BE3:BE12 BE26 BE28:BE38 BE21 BE52 BE54:BE58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DC203"/>
  <sheetViews>
    <sheetView topLeftCell="AU25" zoomScale="40" zoomScaleNormal="40" workbookViewId="0">
      <selection activeCell="AV53" sqref="AV53:AW53"/>
    </sheetView>
  </sheetViews>
  <sheetFormatPr defaultColWidth="9.42578125" defaultRowHeight="15" customHeight="1"/>
  <cols>
    <col min="1" max="1" width="11.140625" style="88" bestFit="1" customWidth="1"/>
    <col min="2" max="2" width="6.7109375" style="3" customWidth="1"/>
    <col min="3" max="3" width="13.28515625" style="63" customWidth="1"/>
    <col min="4" max="4" width="16.42578125" style="3" bestFit="1" customWidth="1"/>
    <col min="5" max="5" width="19" style="3" bestFit="1" customWidth="1"/>
    <col min="6" max="6" width="15.42578125" style="3" bestFit="1" customWidth="1"/>
    <col min="7" max="7" width="17.7109375" style="3" customWidth="1"/>
    <col min="8" max="8" width="29.140625" style="3" bestFit="1" customWidth="1"/>
    <col min="9" max="9" width="28.140625" style="3" bestFit="1" customWidth="1"/>
    <col min="10" max="10" width="18" style="3" customWidth="1"/>
    <col min="11" max="11" width="16.42578125" style="3" bestFit="1" customWidth="1"/>
    <col min="12" max="12" width="28.42578125" style="3" customWidth="1"/>
    <col min="13" max="13" width="12.42578125" style="3" customWidth="1"/>
    <col min="14" max="14" width="16" style="3" customWidth="1"/>
    <col min="15" max="15" width="28.7109375" style="3" customWidth="1"/>
    <col min="16" max="16" width="20.42578125" style="3" customWidth="1"/>
    <col min="17" max="17" width="39.42578125" style="3" customWidth="1"/>
    <col min="18" max="18" width="17.85546875" style="3" customWidth="1"/>
    <col min="19" max="19" width="16.42578125" style="3" customWidth="1"/>
    <col min="20" max="20" width="28.7109375" style="3" customWidth="1"/>
    <col min="21" max="21" width="12.42578125" style="3" customWidth="1"/>
    <col min="22" max="22" width="16" style="3" customWidth="1"/>
    <col min="23" max="23" width="28.140625" style="60" customWidth="1"/>
    <col min="24" max="24" width="27.42578125" style="3" customWidth="1"/>
    <col min="25" max="25" width="13.7109375" style="3" customWidth="1"/>
    <col min="26" max="26" width="16" style="3" customWidth="1"/>
    <col min="27" max="27" width="26.140625" style="3" customWidth="1"/>
    <col min="28" max="28" width="28.28515625" style="3" customWidth="1"/>
    <col min="29" max="29" width="12.7109375" style="3" customWidth="1"/>
    <col min="30" max="30" width="16" style="3" customWidth="1"/>
    <col min="31" max="31" width="25" style="3" customWidth="1"/>
    <col min="32" max="32" width="26.85546875" style="3" customWidth="1"/>
    <col min="33" max="33" width="14.42578125" style="3" customWidth="1"/>
    <col min="34" max="35" width="16" style="3" customWidth="1"/>
    <col min="36" max="36" width="26" style="3" customWidth="1"/>
    <col min="37" max="37" width="29.42578125" style="61" customWidth="1"/>
    <col min="38" max="38" width="11" style="3" bestFit="1" customWidth="1"/>
    <col min="39" max="39" width="16" style="3" customWidth="1"/>
    <col min="40" max="40" width="26.140625" style="3" customWidth="1"/>
    <col min="41" max="41" width="36.7109375" style="3" customWidth="1"/>
    <col min="42" max="42" width="16.42578125" style="62" customWidth="1"/>
    <col min="43" max="43" width="24.85546875" style="3" bestFit="1" customWidth="1"/>
    <col min="44" max="44" width="27.28515625" style="3" bestFit="1" customWidth="1"/>
    <col min="45" max="45" width="28.7109375" style="61" customWidth="1"/>
    <col min="46" max="46" width="15.42578125" style="62" customWidth="1"/>
    <col min="47" max="47" width="31.140625" style="3" customWidth="1"/>
    <col min="48" max="48" width="10.42578125" style="3" customWidth="1"/>
    <col min="49" max="49" width="50.7109375" style="3" customWidth="1"/>
    <col min="50" max="53" width="28.42578125" style="63" customWidth="1"/>
    <col min="54" max="54" width="33.7109375" style="63" customWidth="1"/>
    <col min="55" max="55" width="30" style="3" customWidth="1"/>
    <col min="56" max="56" width="32.42578125" style="3" bestFit="1" customWidth="1"/>
    <col min="57" max="57" width="27.140625" style="3" bestFit="1" customWidth="1"/>
    <col min="58" max="58" width="37.7109375" style="3" customWidth="1"/>
    <col min="60" max="60" width="9.42578125" style="3"/>
    <col min="61" max="61" width="24.28515625" style="3" customWidth="1"/>
    <col min="62" max="62" width="27.140625" style="3" bestFit="1" customWidth="1"/>
    <col min="63" max="63" width="18.42578125" style="3" bestFit="1" customWidth="1"/>
    <col min="64" max="64" width="16.7109375" style="3" bestFit="1" customWidth="1"/>
    <col min="65" max="65" width="12" style="3" bestFit="1" customWidth="1"/>
    <col min="66" max="66" width="21.85546875" style="3" bestFit="1" customWidth="1"/>
    <col min="67" max="67" width="19.7109375" style="3" bestFit="1" customWidth="1"/>
    <col min="68" max="68" width="20.7109375" style="3" bestFit="1" customWidth="1"/>
    <col min="69" max="69" width="10.28515625" style="3" bestFit="1" customWidth="1"/>
    <col min="70" max="70" width="12.28515625" style="3" bestFit="1" customWidth="1"/>
    <col min="71" max="71" width="9.42578125" style="3"/>
    <col min="72" max="72" width="16" style="3" customWidth="1"/>
    <col min="73" max="73" width="15" style="3" bestFit="1" customWidth="1"/>
    <col min="74" max="74" width="15.28515625" style="3" bestFit="1" customWidth="1"/>
    <col min="75" max="75" width="16.28515625" style="3" bestFit="1" customWidth="1"/>
    <col min="76" max="76" width="11.7109375" style="3" bestFit="1" customWidth="1"/>
    <col min="77" max="77" width="18.7109375" style="3" bestFit="1" customWidth="1"/>
    <col min="78" max="78" width="18.85546875" style="3" bestFit="1" customWidth="1"/>
    <col min="79" max="79" width="20.7109375" style="3" bestFit="1" customWidth="1"/>
    <col min="80" max="80" width="20.28515625" style="3" bestFit="1" customWidth="1"/>
    <col min="81" max="81" width="12.28515625" style="3" bestFit="1" customWidth="1"/>
    <col min="82" max="82" width="9.42578125" style="3"/>
    <col min="83" max="83" width="20.42578125" style="3" customWidth="1"/>
    <col min="84" max="84" width="23.140625" style="3" bestFit="1" customWidth="1"/>
    <col min="85" max="85" width="15" style="3" bestFit="1" customWidth="1"/>
    <col min="86" max="86" width="16.28515625" style="3" bestFit="1" customWidth="1"/>
    <col min="87" max="88" width="15" style="3" bestFit="1" customWidth="1"/>
    <col min="89" max="89" width="20" style="3" bestFit="1" customWidth="1"/>
    <col min="90" max="90" width="20.7109375" style="3" bestFit="1" customWidth="1"/>
    <col min="91" max="91" width="20.28515625" style="3" bestFit="1" customWidth="1"/>
    <col min="92" max="92" width="12.28515625" style="3" bestFit="1" customWidth="1"/>
    <col min="93" max="93" width="9.42578125" style="3"/>
    <col min="94" max="94" width="17" style="3" bestFit="1" customWidth="1"/>
    <col min="95" max="95" width="23.140625" style="3" bestFit="1" customWidth="1"/>
    <col min="96" max="96" width="15" style="3" bestFit="1" customWidth="1"/>
    <col min="97" max="97" width="16.7109375" style="3" bestFit="1" customWidth="1"/>
    <col min="98" max="98" width="11.85546875" style="3" bestFit="1" customWidth="1"/>
    <col min="99" max="99" width="25.140625" style="3" bestFit="1" customWidth="1"/>
    <col min="100" max="100" width="18.28515625" style="3" bestFit="1" customWidth="1"/>
    <col min="101" max="101" width="20.7109375" style="3" customWidth="1"/>
    <col min="102" max="102" width="21.42578125" style="3" bestFit="1" customWidth="1"/>
    <col min="103" max="103" width="19.140625" style="3" bestFit="1" customWidth="1"/>
    <col min="104" max="105" width="19.85546875" style="3" bestFit="1" customWidth="1"/>
    <col min="106" max="16384" width="9.42578125" style="3"/>
  </cols>
  <sheetData>
    <row r="1" spans="1:105" s="103" customFormat="1" ht="36.75" customHeight="1">
      <c r="A1" s="1019" t="s">
        <v>400</v>
      </c>
      <c r="B1" s="1019" t="s">
        <v>401</v>
      </c>
      <c r="C1" s="1021" t="s">
        <v>402</v>
      </c>
      <c r="D1" s="1017" t="s">
        <v>403</v>
      </c>
      <c r="E1" s="1017" t="s">
        <v>404</v>
      </c>
      <c r="F1" s="1017" t="s">
        <v>405</v>
      </c>
      <c r="G1" s="1017" t="s">
        <v>406</v>
      </c>
      <c r="H1" s="1017" t="s">
        <v>407</v>
      </c>
      <c r="I1" s="1017" t="s">
        <v>408</v>
      </c>
      <c r="J1" s="1017" t="s">
        <v>409</v>
      </c>
      <c r="K1" s="102" t="s">
        <v>410</v>
      </c>
      <c r="L1" s="1052" t="s">
        <v>411</v>
      </c>
      <c r="M1" s="1053"/>
      <c r="N1" s="1011" t="s">
        <v>412</v>
      </c>
      <c r="O1" s="1052" t="s">
        <v>413</v>
      </c>
      <c r="P1" s="1053"/>
      <c r="Q1" s="1052" t="s">
        <v>414</v>
      </c>
      <c r="R1" s="1053"/>
      <c r="S1" s="1011" t="s">
        <v>412</v>
      </c>
      <c r="T1" s="1055" t="s">
        <v>415</v>
      </c>
      <c r="U1" s="1056"/>
      <c r="V1" s="1011" t="s">
        <v>412</v>
      </c>
      <c r="W1" s="1023" t="s">
        <v>416</v>
      </c>
      <c r="X1" s="1057" t="s">
        <v>417</v>
      </c>
      <c r="Y1" s="1058"/>
      <c r="Z1" s="1011" t="s">
        <v>412</v>
      </c>
      <c r="AA1" s="1008" t="s">
        <v>418</v>
      </c>
      <c r="AB1" s="1052" t="s">
        <v>419</v>
      </c>
      <c r="AC1" s="1053"/>
      <c r="AD1" s="1011" t="s">
        <v>412</v>
      </c>
      <c r="AE1" s="1008" t="s">
        <v>420</v>
      </c>
      <c r="AF1" s="1010" t="s">
        <v>421</v>
      </c>
      <c r="AG1" s="1010"/>
      <c r="AH1" s="1011" t="s">
        <v>412</v>
      </c>
      <c r="AI1" s="995" t="s">
        <v>422</v>
      </c>
      <c r="AJ1" s="1008" t="s">
        <v>423</v>
      </c>
      <c r="AK1" s="1010" t="s">
        <v>424</v>
      </c>
      <c r="AL1" s="1010"/>
      <c r="AM1" s="1011" t="s">
        <v>412</v>
      </c>
      <c r="AN1" s="1008" t="s">
        <v>425</v>
      </c>
      <c r="AO1" s="1010" t="s">
        <v>426</v>
      </c>
      <c r="AP1" s="1010"/>
      <c r="AQ1" s="1008" t="s">
        <v>427</v>
      </c>
      <c r="AR1" s="1010" t="s">
        <v>428</v>
      </c>
      <c r="AS1" s="1010"/>
      <c r="AT1" s="1011" t="s">
        <v>412</v>
      </c>
      <c r="AU1" s="993" t="s">
        <v>429</v>
      </c>
      <c r="AV1" s="986" t="s">
        <v>430</v>
      </c>
      <c r="AW1" s="986" t="s">
        <v>431</v>
      </c>
      <c r="AX1" s="986" t="s">
        <v>432</v>
      </c>
      <c r="AY1" s="986" t="s">
        <v>2</v>
      </c>
      <c r="AZ1" s="986" t="s">
        <v>3</v>
      </c>
      <c r="BA1" s="986" t="s">
        <v>4</v>
      </c>
      <c r="BB1" s="982" t="s">
        <v>433</v>
      </c>
      <c r="BC1" s="982" t="s">
        <v>434</v>
      </c>
      <c r="BD1" s="1027" t="s">
        <v>435</v>
      </c>
      <c r="BE1" s="1027" t="s">
        <v>436</v>
      </c>
      <c r="BF1" s="1027" t="s">
        <v>437</v>
      </c>
      <c r="BH1" s="104"/>
      <c r="BJ1" s="978" t="s">
        <v>402</v>
      </c>
      <c r="BK1" s="976" t="s">
        <v>403</v>
      </c>
      <c r="BL1" s="976" t="s">
        <v>404</v>
      </c>
      <c r="BM1" s="976" t="s">
        <v>405</v>
      </c>
      <c r="BN1" s="976" t="s">
        <v>406</v>
      </c>
      <c r="BO1" s="976" t="s">
        <v>407</v>
      </c>
      <c r="BP1" s="978" t="s">
        <v>408</v>
      </c>
      <c r="BQ1" s="976" t="s">
        <v>409</v>
      </c>
      <c r="BR1" s="980" t="s">
        <v>410</v>
      </c>
      <c r="BU1" s="978" t="s">
        <v>402</v>
      </c>
      <c r="BV1" s="976" t="s">
        <v>403</v>
      </c>
      <c r="BW1" s="976" t="s">
        <v>404</v>
      </c>
      <c r="BX1" s="976" t="s">
        <v>405</v>
      </c>
      <c r="BY1" s="976" t="s">
        <v>406</v>
      </c>
      <c r="BZ1" s="976" t="s">
        <v>407</v>
      </c>
      <c r="CA1" s="978" t="s">
        <v>408</v>
      </c>
      <c r="CB1" s="976" t="s">
        <v>409</v>
      </c>
      <c r="CC1" s="980" t="s">
        <v>410</v>
      </c>
      <c r="CF1" s="978" t="s">
        <v>402</v>
      </c>
      <c r="CG1" s="976" t="s">
        <v>403</v>
      </c>
      <c r="CH1" s="976" t="s">
        <v>404</v>
      </c>
      <c r="CI1" s="976" t="s">
        <v>405</v>
      </c>
      <c r="CJ1" s="976" t="s">
        <v>406</v>
      </c>
      <c r="CK1" s="976" t="s">
        <v>407</v>
      </c>
      <c r="CL1" s="978" t="s">
        <v>408</v>
      </c>
      <c r="CM1" s="976" t="s">
        <v>409</v>
      </c>
      <c r="CN1" s="980" t="s">
        <v>410</v>
      </c>
      <c r="CQ1" s="978" t="s">
        <v>402</v>
      </c>
      <c r="CR1" s="976" t="s">
        <v>403</v>
      </c>
      <c r="CS1" s="976" t="s">
        <v>404</v>
      </c>
      <c r="CT1" s="976" t="s">
        <v>405</v>
      </c>
      <c r="CU1" s="976" t="s">
        <v>406</v>
      </c>
      <c r="CV1" s="976" t="s">
        <v>407</v>
      </c>
      <c r="CW1" s="978" t="s">
        <v>408</v>
      </c>
      <c r="CX1" s="976" t="s">
        <v>409</v>
      </c>
      <c r="CY1" s="980" t="s">
        <v>410</v>
      </c>
    </row>
    <row r="2" spans="1:105" s="108" customFormat="1" ht="12.75" customHeight="1">
      <c r="A2" s="1020"/>
      <c r="B2" s="1020"/>
      <c r="C2" s="1022"/>
      <c r="D2" s="1018"/>
      <c r="E2" s="1018"/>
      <c r="F2" s="1018"/>
      <c r="G2" s="1018"/>
      <c r="H2" s="1018"/>
      <c r="I2" s="1018"/>
      <c r="J2" s="1018"/>
      <c r="K2" s="102" t="s">
        <v>410</v>
      </c>
      <c r="L2" s="105" t="s">
        <v>438</v>
      </c>
      <c r="M2" s="106" t="s">
        <v>439</v>
      </c>
      <c r="N2" s="1012"/>
      <c r="O2" s="105" t="s">
        <v>438</v>
      </c>
      <c r="P2" s="106" t="s">
        <v>439</v>
      </c>
      <c r="Q2" s="105" t="s">
        <v>438</v>
      </c>
      <c r="R2" s="106" t="s">
        <v>439</v>
      </c>
      <c r="S2" s="1012"/>
      <c r="T2" s="105" t="s">
        <v>438</v>
      </c>
      <c r="U2" s="106" t="s">
        <v>439</v>
      </c>
      <c r="V2" s="1012"/>
      <c r="W2" s="1024"/>
      <c r="X2" s="105" t="s">
        <v>438</v>
      </c>
      <c r="Y2" s="106" t="s">
        <v>439</v>
      </c>
      <c r="Z2" s="1012"/>
      <c r="AA2" s="1009"/>
      <c r="AB2" s="105" t="s">
        <v>438</v>
      </c>
      <c r="AC2" s="106" t="s">
        <v>439</v>
      </c>
      <c r="AD2" s="1012"/>
      <c r="AE2" s="1009"/>
      <c r="AF2" s="105" t="s">
        <v>438</v>
      </c>
      <c r="AG2" s="106" t="s">
        <v>439</v>
      </c>
      <c r="AH2" s="1012"/>
      <c r="AI2" s="996"/>
      <c r="AJ2" s="1009"/>
      <c r="AK2" s="105" t="s">
        <v>438</v>
      </c>
      <c r="AL2" s="106" t="s">
        <v>439</v>
      </c>
      <c r="AM2" s="1012"/>
      <c r="AN2" s="1009"/>
      <c r="AO2" s="105" t="s">
        <v>438</v>
      </c>
      <c r="AP2" s="106" t="s">
        <v>439</v>
      </c>
      <c r="AQ2" s="1009"/>
      <c r="AR2" s="105" t="s">
        <v>438</v>
      </c>
      <c r="AS2" s="106" t="s">
        <v>439</v>
      </c>
      <c r="AT2" s="1012"/>
      <c r="AU2" s="994"/>
      <c r="AV2" s="987"/>
      <c r="AW2" s="987"/>
      <c r="AX2" s="987"/>
      <c r="AY2" s="987"/>
      <c r="AZ2" s="987"/>
      <c r="BA2" s="987"/>
      <c r="BB2" s="983"/>
      <c r="BC2" s="983"/>
      <c r="BD2" s="1028"/>
      <c r="BE2" s="1028"/>
      <c r="BF2" s="1028"/>
      <c r="BG2" s="107"/>
      <c r="BJ2" s="979"/>
      <c r="BK2" s="977"/>
      <c r="BL2" s="977"/>
      <c r="BM2" s="977"/>
      <c r="BN2" s="977"/>
      <c r="BO2" s="977"/>
      <c r="BP2" s="979"/>
      <c r="BQ2" s="977"/>
      <c r="BR2" s="981"/>
      <c r="BU2" s="979"/>
      <c r="BV2" s="977"/>
      <c r="BW2" s="977"/>
      <c r="BX2" s="977"/>
      <c r="BY2" s="977"/>
      <c r="BZ2" s="977"/>
      <c r="CA2" s="979"/>
      <c r="CB2" s="977"/>
      <c r="CC2" s="981"/>
      <c r="CF2" s="979"/>
      <c r="CG2" s="977"/>
      <c r="CH2" s="977"/>
      <c r="CI2" s="977"/>
      <c r="CJ2" s="977"/>
      <c r="CK2" s="977"/>
      <c r="CL2" s="979"/>
      <c r="CM2" s="977"/>
      <c r="CN2" s="981"/>
      <c r="CQ2" s="979"/>
      <c r="CR2" s="977"/>
      <c r="CS2" s="977"/>
      <c r="CT2" s="977"/>
      <c r="CU2" s="977"/>
      <c r="CV2" s="977"/>
      <c r="CW2" s="979"/>
      <c r="CX2" s="977"/>
      <c r="CY2" s="981"/>
    </row>
    <row r="3" spans="1:105" ht="15" customHeight="1">
      <c r="A3" s="1054">
        <v>1</v>
      </c>
      <c r="B3" s="4">
        <v>1</v>
      </c>
      <c r="C3" s="345">
        <v>887</v>
      </c>
      <c r="D3" s="206">
        <v>30246056</v>
      </c>
      <c r="E3" s="206" t="s">
        <v>505</v>
      </c>
      <c r="F3" s="206" t="s">
        <v>506</v>
      </c>
      <c r="G3" s="206" t="s">
        <v>507</v>
      </c>
      <c r="H3" s="206" t="s">
        <v>487</v>
      </c>
      <c r="I3" s="207">
        <v>44945.636805555558</v>
      </c>
      <c r="J3" s="206" t="s">
        <v>528</v>
      </c>
      <c r="K3" s="205" t="s">
        <v>0</v>
      </c>
      <c r="L3" s="1"/>
      <c r="M3" s="2"/>
      <c r="N3" s="5"/>
      <c r="O3" s="1"/>
      <c r="P3" s="2"/>
      <c r="Q3" s="1"/>
      <c r="R3" s="2"/>
      <c r="S3" s="5"/>
      <c r="T3" s="1">
        <v>45171</v>
      </c>
      <c r="U3" s="2">
        <v>0.64444444444444449</v>
      </c>
      <c r="V3" s="5"/>
      <c r="W3" s="6">
        <f>(U3+T3)-(P3+O3)</f>
        <v>45171.644444444442</v>
      </c>
      <c r="X3" s="7"/>
      <c r="Y3" s="8"/>
      <c r="Z3" s="5"/>
      <c r="AA3" s="9">
        <f t="shared" ref="AA3:AA46" si="0">(Y3+X3)-(U3+T3)</f>
        <v>-45171.644444444442</v>
      </c>
      <c r="AB3" s="7"/>
      <c r="AC3" s="8"/>
      <c r="AD3" s="5"/>
      <c r="AE3" s="9">
        <f t="shared" ref="AE3:AE46" si="1">(AC3+AB3)-(Y3+X3)</f>
        <v>0</v>
      </c>
      <c r="AF3" s="7"/>
      <c r="AG3" s="5"/>
      <c r="AH3" s="5"/>
      <c r="AI3" s="5"/>
      <c r="AJ3" s="9">
        <f t="shared" ref="AJ3:AJ46" si="2">(AG3+AF3)-(U3+T3)</f>
        <v>-45171.644444444442</v>
      </c>
      <c r="AK3" s="7"/>
      <c r="AL3" s="5"/>
      <c r="AM3" s="5"/>
      <c r="AN3" s="9">
        <f t="shared" ref="AN3:AN59" si="3">(AL3+AK3)-(U3+T3)</f>
        <v>-45171.644444444442</v>
      </c>
      <c r="AO3" s="10"/>
      <c r="AP3" s="11"/>
      <c r="AQ3" s="12">
        <f t="shared" ref="AQ3:AQ46" si="4">(AP3+AO3)-(U3+T3)</f>
        <v>-45171.644444444442</v>
      </c>
      <c r="AR3" s="10"/>
      <c r="AS3" s="11"/>
      <c r="AT3" s="13"/>
      <c r="AU3" s="14">
        <f t="shared" ref="AU3:AU45" si="5">(AS3+AR3)-(U3+T3)</f>
        <v>-45171.644444444442</v>
      </c>
      <c r="AV3" s="349"/>
      <c r="AW3" s="349"/>
      <c r="AX3" s="364" t="s">
        <v>27</v>
      </c>
      <c r="AY3" s="365" t="s">
        <v>992</v>
      </c>
      <c r="AZ3" s="365" t="s">
        <v>997</v>
      </c>
      <c r="BA3" s="365" t="s">
        <v>274</v>
      </c>
      <c r="BB3" s="351" t="s">
        <v>976</v>
      </c>
      <c r="BC3" s="280" t="s">
        <v>977</v>
      </c>
      <c r="BD3" s="19"/>
      <c r="BE3" s="18" t="s">
        <v>89</v>
      </c>
      <c r="BF3" s="18"/>
      <c r="BJ3" s="344">
        <v>845</v>
      </c>
      <c r="BK3" s="206">
        <v>1595072</v>
      </c>
      <c r="BL3" s="206" t="s">
        <v>529</v>
      </c>
      <c r="BM3" s="206" t="s">
        <v>496</v>
      </c>
      <c r="BN3" s="206" t="s">
        <v>507</v>
      </c>
      <c r="BO3" s="206" t="s">
        <v>482</v>
      </c>
      <c r="BP3" s="207">
        <v>44958.665972222225</v>
      </c>
      <c r="BQ3" s="206" t="s">
        <v>498</v>
      </c>
      <c r="BR3" s="205" t="s">
        <v>17</v>
      </c>
      <c r="BS3" s="20"/>
      <c r="BT3" s="20"/>
      <c r="BU3" s="345">
        <v>887</v>
      </c>
      <c r="BV3" s="206">
        <v>30246056</v>
      </c>
      <c r="BW3" s="206" t="s">
        <v>505</v>
      </c>
      <c r="BX3" s="206" t="s">
        <v>506</v>
      </c>
      <c r="BY3" s="206" t="s">
        <v>507</v>
      </c>
      <c r="BZ3" s="206" t="s">
        <v>487</v>
      </c>
      <c r="CA3" s="207">
        <v>44945.636805555558</v>
      </c>
      <c r="CB3" s="206" t="s">
        <v>528</v>
      </c>
      <c r="CC3" s="205" t="s">
        <v>0</v>
      </c>
      <c r="CD3" s="20"/>
      <c r="CE3" s="20"/>
      <c r="CF3" s="344">
        <v>856</v>
      </c>
      <c r="CG3" s="206">
        <v>1149493</v>
      </c>
      <c r="CH3" s="206" t="s">
        <v>495</v>
      </c>
      <c r="CI3" s="206" t="s">
        <v>496</v>
      </c>
      <c r="CJ3" s="206" t="s">
        <v>497</v>
      </c>
      <c r="CK3" s="206" t="s">
        <v>531</v>
      </c>
      <c r="CL3" s="207">
        <v>44959.806250000001</v>
      </c>
      <c r="CM3" s="206" t="s">
        <v>498</v>
      </c>
      <c r="CN3" s="205" t="s">
        <v>5</v>
      </c>
      <c r="CO3" s="20"/>
      <c r="CP3" s="20"/>
      <c r="CQ3" s="344">
        <v>846</v>
      </c>
      <c r="CR3" s="208">
        <v>1763712</v>
      </c>
      <c r="CS3" s="208" t="s">
        <v>501</v>
      </c>
      <c r="CT3" s="208" t="s">
        <v>496</v>
      </c>
      <c r="CU3" s="208" t="s">
        <v>507</v>
      </c>
      <c r="CV3" s="208" t="s">
        <v>482</v>
      </c>
      <c r="CW3" s="209">
        <v>44958.845833333333</v>
      </c>
      <c r="CX3" s="208" t="s">
        <v>498</v>
      </c>
      <c r="CY3" s="205" t="s">
        <v>0</v>
      </c>
    </row>
    <row r="4" spans="1:105" ht="15" customHeight="1">
      <c r="A4" s="1054"/>
      <c r="B4" s="4">
        <v>2</v>
      </c>
      <c r="C4" s="344">
        <v>845</v>
      </c>
      <c r="D4" s="206">
        <v>1595072</v>
      </c>
      <c r="E4" s="206" t="s">
        <v>529</v>
      </c>
      <c r="F4" s="206" t="s">
        <v>496</v>
      </c>
      <c r="G4" s="206" t="s">
        <v>507</v>
      </c>
      <c r="H4" s="206" t="s">
        <v>482</v>
      </c>
      <c r="I4" s="207">
        <v>44958.665972222225</v>
      </c>
      <c r="J4" s="206" t="s">
        <v>498</v>
      </c>
      <c r="K4" s="205" t="s">
        <v>17</v>
      </c>
      <c r="L4" s="1">
        <v>44958</v>
      </c>
      <c r="M4" s="2">
        <v>0.65138888888888891</v>
      </c>
      <c r="N4" s="5" t="s">
        <v>498</v>
      </c>
      <c r="O4" s="1">
        <v>44958</v>
      </c>
      <c r="P4" s="2">
        <v>0.66597222222222219</v>
      </c>
      <c r="Q4" s="1"/>
      <c r="R4" s="2"/>
      <c r="S4" s="5"/>
      <c r="T4" s="1">
        <v>44958</v>
      </c>
      <c r="U4" s="2">
        <v>0.66666666666666663</v>
      </c>
      <c r="V4" s="5" t="s">
        <v>498</v>
      </c>
      <c r="W4" s="6">
        <f t="shared" ref="W4:W59" si="6">(U4+T4)-(P4+O4)</f>
        <v>6.9444443943211809E-4</v>
      </c>
      <c r="X4" s="7">
        <v>44961</v>
      </c>
      <c r="Y4" s="8">
        <v>0.79027777777777775</v>
      </c>
      <c r="Z4" s="5" t="s">
        <v>498</v>
      </c>
      <c r="AA4" s="9">
        <f t="shared" si="0"/>
        <v>3.1236111111138598</v>
      </c>
      <c r="AB4" s="7"/>
      <c r="AC4" s="8"/>
      <c r="AD4" s="5"/>
      <c r="AE4" s="9">
        <f t="shared" si="1"/>
        <v>-44961.790277777778</v>
      </c>
      <c r="AF4" s="7"/>
      <c r="AG4" s="8"/>
      <c r="AH4" s="5"/>
      <c r="AI4" s="5"/>
      <c r="AJ4" s="9">
        <f t="shared" si="2"/>
        <v>-44958.666666666664</v>
      </c>
      <c r="AK4" s="7"/>
      <c r="AL4" s="5"/>
      <c r="AM4" s="5"/>
      <c r="AN4" s="9">
        <f t="shared" si="3"/>
        <v>-44958.666666666664</v>
      </c>
      <c r="AO4" s="7">
        <v>44969</v>
      </c>
      <c r="AP4" s="2">
        <v>0.89722222222222225</v>
      </c>
      <c r="AQ4" s="12">
        <f t="shared" si="4"/>
        <v>11.230555555557657</v>
      </c>
      <c r="AR4" s="7">
        <v>44969</v>
      </c>
      <c r="AS4" s="2">
        <v>0.89722222222222225</v>
      </c>
      <c r="AT4" s="5" t="s">
        <v>528</v>
      </c>
      <c r="AU4" s="14">
        <f t="shared" si="5"/>
        <v>11.230555555557657</v>
      </c>
      <c r="AV4" s="349"/>
      <c r="AW4" s="349"/>
      <c r="AX4" s="364" t="s">
        <v>18</v>
      </c>
      <c r="AY4" s="365" t="s">
        <v>48</v>
      </c>
      <c r="AZ4" s="365" t="s">
        <v>130</v>
      </c>
      <c r="BA4" s="365" t="s">
        <v>398</v>
      </c>
      <c r="BB4" s="16" t="s">
        <v>669</v>
      </c>
      <c r="BC4" s="370" t="s">
        <v>670</v>
      </c>
      <c r="BD4" s="19"/>
      <c r="BE4" s="18" t="s">
        <v>89</v>
      </c>
      <c r="BF4" s="18"/>
      <c r="BJ4" s="344">
        <v>860</v>
      </c>
      <c r="BK4" s="206">
        <v>30249807</v>
      </c>
      <c r="BL4" s="206" t="s">
        <v>529</v>
      </c>
      <c r="BM4" s="206" t="s">
        <v>496</v>
      </c>
      <c r="BN4" s="206" t="s">
        <v>507</v>
      </c>
      <c r="BO4" s="206" t="s">
        <v>482</v>
      </c>
      <c r="BP4" s="207">
        <v>44961.625</v>
      </c>
      <c r="BQ4" s="206" t="s">
        <v>498</v>
      </c>
      <c r="BR4" s="205" t="s">
        <v>0</v>
      </c>
      <c r="BS4" s="20"/>
      <c r="BT4" s="20"/>
      <c r="BU4" s="345">
        <v>848</v>
      </c>
      <c r="BV4" s="206">
        <v>30007356</v>
      </c>
      <c r="BW4" s="206" t="s">
        <v>505</v>
      </c>
      <c r="BX4" s="206" t="s">
        <v>496</v>
      </c>
      <c r="BY4" s="206" t="s">
        <v>507</v>
      </c>
      <c r="BZ4" s="206" t="s">
        <v>486</v>
      </c>
      <c r="CA4" s="207">
        <v>44959.568749999999</v>
      </c>
      <c r="CB4" s="206" t="s">
        <v>498</v>
      </c>
      <c r="CC4" s="205" t="s">
        <v>0</v>
      </c>
      <c r="CD4" s="20"/>
      <c r="CE4" s="20"/>
      <c r="CF4" s="344">
        <v>847</v>
      </c>
      <c r="CG4" s="206">
        <v>30244275</v>
      </c>
      <c r="CH4" s="206" t="s">
        <v>495</v>
      </c>
      <c r="CI4" s="206" t="s">
        <v>506</v>
      </c>
      <c r="CJ4" s="206" t="s">
        <v>513</v>
      </c>
      <c r="CK4" s="206" t="s">
        <v>491</v>
      </c>
      <c r="CL4" s="207">
        <v>44961.422222222223</v>
      </c>
      <c r="CM4" s="206" t="s">
        <v>504</v>
      </c>
      <c r="CN4" s="205" t="s">
        <v>17</v>
      </c>
      <c r="CO4" s="20"/>
      <c r="CP4" s="20"/>
      <c r="CQ4" s="345">
        <v>849</v>
      </c>
      <c r="CR4" s="206">
        <v>30240627</v>
      </c>
      <c r="CS4" s="206" t="s">
        <v>501</v>
      </c>
      <c r="CT4" s="206" t="s">
        <v>506</v>
      </c>
      <c r="CU4" s="206" t="s">
        <v>513</v>
      </c>
      <c r="CV4" s="206" t="s">
        <v>524</v>
      </c>
      <c r="CW4" s="207">
        <v>44959.65347222222</v>
      </c>
      <c r="CX4" s="206" t="s">
        <v>498</v>
      </c>
      <c r="CY4" s="205" t="s">
        <v>5</v>
      </c>
    </row>
    <row r="5" spans="1:105" ht="18.75" customHeight="1">
      <c r="A5" s="1054"/>
      <c r="B5" s="22">
        <v>3</v>
      </c>
      <c r="C5" s="344">
        <v>846</v>
      </c>
      <c r="D5" s="208">
        <v>1763712</v>
      </c>
      <c r="E5" s="208" t="s">
        <v>501</v>
      </c>
      <c r="F5" s="208" t="s">
        <v>496</v>
      </c>
      <c r="G5" s="208" t="s">
        <v>507</v>
      </c>
      <c r="H5" s="208" t="s">
        <v>482</v>
      </c>
      <c r="I5" s="209">
        <v>44958.845833333333</v>
      </c>
      <c r="J5" s="208" t="s">
        <v>498</v>
      </c>
      <c r="K5" s="205" t="s">
        <v>0</v>
      </c>
      <c r="L5" s="1">
        <v>44958</v>
      </c>
      <c r="M5" s="2" t="s">
        <v>726</v>
      </c>
      <c r="N5" s="5" t="s">
        <v>498</v>
      </c>
      <c r="O5" s="1">
        <v>44958</v>
      </c>
      <c r="P5" s="2">
        <v>0.84583333333333333</v>
      </c>
      <c r="Q5" s="1">
        <v>44959</v>
      </c>
      <c r="R5" s="2">
        <v>0.81944444444444442</v>
      </c>
      <c r="S5" s="5" t="s">
        <v>498</v>
      </c>
      <c r="T5" s="1">
        <v>44958</v>
      </c>
      <c r="U5" s="2">
        <v>0.84583333333333333</v>
      </c>
      <c r="V5" s="5" t="s">
        <v>498</v>
      </c>
      <c r="W5" s="6">
        <f t="shared" si="6"/>
        <v>0</v>
      </c>
      <c r="X5" s="7"/>
      <c r="Y5" s="8"/>
      <c r="Z5" s="5"/>
      <c r="AA5" s="9">
        <f t="shared" si="0"/>
        <v>-44958.845833333333</v>
      </c>
      <c r="AB5" s="7"/>
      <c r="AC5" s="8"/>
      <c r="AD5" s="5"/>
      <c r="AE5" s="9">
        <f t="shared" si="1"/>
        <v>0</v>
      </c>
      <c r="AF5" s="7"/>
      <c r="AG5" s="5"/>
      <c r="AH5" s="5"/>
      <c r="AI5" s="5"/>
      <c r="AJ5" s="9">
        <f t="shared" si="2"/>
        <v>-44958.845833333333</v>
      </c>
      <c r="AK5" s="7">
        <v>44959</v>
      </c>
      <c r="AL5" s="140">
        <v>0.8256944444444444</v>
      </c>
      <c r="AM5" s="5" t="s">
        <v>498</v>
      </c>
      <c r="AN5" s="9">
        <f t="shared" si="3"/>
        <v>0.97986111111094942</v>
      </c>
      <c r="AO5" s="10"/>
      <c r="AP5" s="11"/>
      <c r="AQ5" s="12">
        <f t="shared" si="4"/>
        <v>-44958.845833333333</v>
      </c>
      <c r="AR5" s="7"/>
      <c r="AS5" s="2"/>
      <c r="AT5" s="5"/>
      <c r="AU5" s="14">
        <f t="shared" si="5"/>
        <v>-44958.845833333333</v>
      </c>
      <c r="AV5" s="349"/>
      <c r="AW5" s="349"/>
      <c r="AX5" s="364" t="s">
        <v>18</v>
      </c>
      <c r="AY5" s="364" t="s">
        <v>41</v>
      </c>
      <c r="AZ5" s="365" t="s">
        <v>899</v>
      </c>
      <c r="BA5" s="365" t="s">
        <v>368</v>
      </c>
      <c r="BB5" s="351" t="s">
        <v>972</v>
      </c>
      <c r="BC5" s="351" t="s">
        <v>973</v>
      </c>
      <c r="BD5" s="19"/>
      <c r="BE5" s="18" t="s">
        <v>89</v>
      </c>
      <c r="BF5" s="18"/>
      <c r="BJ5" s="345">
        <v>868</v>
      </c>
      <c r="BK5" s="206">
        <v>1774163</v>
      </c>
      <c r="BL5" s="206" t="s">
        <v>529</v>
      </c>
      <c r="BM5" s="206" t="s">
        <v>496</v>
      </c>
      <c r="BN5" s="206" t="s">
        <v>507</v>
      </c>
      <c r="BO5" s="206" t="s">
        <v>483</v>
      </c>
      <c r="BP5" s="207">
        <v>44962.588194444441</v>
      </c>
      <c r="BQ5" s="206" t="s">
        <v>504</v>
      </c>
      <c r="BR5" s="205" t="s">
        <v>0</v>
      </c>
      <c r="BS5" s="20"/>
      <c r="BT5" s="20"/>
      <c r="BU5" s="344">
        <v>850</v>
      </c>
      <c r="BV5" s="208">
        <v>0</v>
      </c>
      <c r="BW5" s="208" t="s">
        <v>505</v>
      </c>
      <c r="BX5" s="208" t="s">
        <v>496</v>
      </c>
      <c r="BY5" s="208" t="s">
        <v>507</v>
      </c>
      <c r="BZ5" s="208" t="s">
        <v>657</v>
      </c>
      <c r="CA5" s="209">
        <v>44959.697222222225</v>
      </c>
      <c r="CB5" s="208" t="s">
        <v>498</v>
      </c>
      <c r="CC5" s="205" t="s">
        <v>5</v>
      </c>
      <c r="CD5" s="20"/>
      <c r="CE5" s="20"/>
      <c r="CF5" s="344">
        <v>864</v>
      </c>
      <c r="CG5" s="206">
        <v>30159292</v>
      </c>
      <c r="CH5" s="206" t="s">
        <v>495</v>
      </c>
      <c r="CI5" s="206" t="s">
        <v>496</v>
      </c>
      <c r="CJ5" s="206" t="s">
        <v>507</v>
      </c>
      <c r="CK5" s="206" t="s">
        <v>483</v>
      </c>
      <c r="CL5" s="207">
        <v>44962.78402777778</v>
      </c>
      <c r="CM5" s="206" t="s">
        <v>498</v>
      </c>
      <c r="CN5" s="205" t="s">
        <v>17</v>
      </c>
      <c r="CO5" s="20"/>
      <c r="CP5" s="20"/>
      <c r="CQ5" s="344">
        <v>891</v>
      </c>
      <c r="CR5" s="206">
        <v>1169619</v>
      </c>
      <c r="CS5" s="206" t="s">
        <v>501</v>
      </c>
      <c r="CT5" s="206" t="s">
        <v>506</v>
      </c>
      <c r="CU5" s="206" t="s">
        <v>513</v>
      </c>
      <c r="CV5" s="206" t="s">
        <v>494</v>
      </c>
      <c r="CW5" s="207">
        <v>44968.588888888888</v>
      </c>
      <c r="CX5" s="206" t="s">
        <v>528</v>
      </c>
      <c r="CY5" s="205" t="s">
        <v>17</v>
      </c>
    </row>
    <row r="6" spans="1:105" ht="19.5" customHeight="1">
      <c r="A6" s="1054"/>
      <c r="B6" s="4">
        <v>4</v>
      </c>
      <c r="C6" s="345">
        <v>848</v>
      </c>
      <c r="D6" s="206">
        <v>30007356</v>
      </c>
      <c r="E6" s="206" t="s">
        <v>505</v>
      </c>
      <c r="F6" s="206" t="s">
        <v>496</v>
      </c>
      <c r="G6" s="206" t="s">
        <v>507</v>
      </c>
      <c r="H6" s="206" t="s">
        <v>486</v>
      </c>
      <c r="I6" s="207">
        <v>44959.568749999999</v>
      </c>
      <c r="J6" s="206" t="s">
        <v>498</v>
      </c>
      <c r="K6" s="205" t="s">
        <v>0</v>
      </c>
      <c r="L6" s="1">
        <v>44959</v>
      </c>
      <c r="M6" s="2">
        <v>0.56874999999999998</v>
      </c>
      <c r="N6" s="5" t="s">
        <v>498</v>
      </c>
      <c r="O6" s="1">
        <v>44959</v>
      </c>
      <c r="P6" s="2">
        <v>0.56874999999999998</v>
      </c>
      <c r="Q6" s="1"/>
      <c r="R6" s="2"/>
      <c r="S6" s="5"/>
      <c r="T6" s="1">
        <v>44959</v>
      </c>
      <c r="U6" s="2">
        <v>0.56874999999999998</v>
      </c>
      <c r="V6" s="5" t="s">
        <v>498</v>
      </c>
      <c r="W6" s="6">
        <f t="shared" si="6"/>
        <v>0</v>
      </c>
      <c r="X6" s="7"/>
      <c r="Y6" s="8"/>
      <c r="Z6" s="5"/>
      <c r="AA6" s="9">
        <f t="shared" si="0"/>
        <v>-44959.568749999999</v>
      </c>
      <c r="AB6" s="7"/>
      <c r="AC6" s="8"/>
      <c r="AD6" s="5"/>
      <c r="AE6" s="9">
        <f t="shared" si="1"/>
        <v>0</v>
      </c>
      <c r="AF6" s="7"/>
      <c r="AG6" s="5"/>
      <c r="AH6" s="5"/>
      <c r="AI6" s="5"/>
      <c r="AJ6" s="9">
        <f t="shared" si="2"/>
        <v>-44959.568749999999</v>
      </c>
      <c r="AK6" s="7"/>
      <c r="AL6" s="5"/>
      <c r="AM6" s="5"/>
      <c r="AN6" s="9">
        <f t="shared" si="3"/>
        <v>-44959.568749999999</v>
      </c>
      <c r="AO6" s="7">
        <v>44959</v>
      </c>
      <c r="AP6" s="2">
        <v>0.68125000000000002</v>
      </c>
      <c r="AQ6" s="12">
        <f t="shared" si="4"/>
        <v>0.11250000000291038</v>
      </c>
      <c r="AR6" s="7">
        <v>44959</v>
      </c>
      <c r="AS6" s="2">
        <v>0.68125000000000002</v>
      </c>
      <c r="AT6" s="5" t="s">
        <v>498</v>
      </c>
      <c r="AU6" s="14">
        <f t="shared" si="5"/>
        <v>0.11250000000291038</v>
      </c>
      <c r="AV6" s="349"/>
      <c r="AW6" s="349"/>
      <c r="AX6" s="364" t="s">
        <v>27</v>
      </c>
      <c r="AY6" s="364" t="s">
        <v>992</v>
      </c>
      <c r="AZ6" s="364" t="s">
        <v>90</v>
      </c>
      <c r="BA6" s="365" t="s">
        <v>320</v>
      </c>
      <c r="BB6" s="280" t="s">
        <v>671</v>
      </c>
      <c r="BC6" s="368" t="s">
        <v>672</v>
      </c>
      <c r="BD6" s="19"/>
      <c r="BE6" s="18" t="s">
        <v>89</v>
      </c>
      <c r="BF6" s="18"/>
      <c r="BJ6" s="345">
        <v>877</v>
      </c>
      <c r="BK6" s="206">
        <v>30222839</v>
      </c>
      <c r="BL6" s="206" t="s">
        <v>529</v>
      </c>
      <c r="BM6" s="206" t="s">
        <v>506</v>
      </c>
      <c r="BN6" s="206" t="s">
        <v>507</v>
      </c>
      <c r="BO6" s="206" t="s">
        <v>482</v>
      </c>
      <c r="BP6" s="207">
        <v>44965.542361111111</v>
      </c>
      <c r="BQ6" s="206" t="s">
        <v>504</v>
      </c>
      <c r="BR6" s="205" t="s">
        <v>0</v>
      </c>
      <c r="BS6" s="20"/>
      <c r="BT6" s="20"/>
      <c r="BU6" s="344">
        <v>851</v>
      </c>
      <c r="BV6" s="206">
        <v>30249729</v>
      </c>
      <c r="BW6" s="206" t="s">
        <v>505</v>
      </c>
      <c r="BX6" s="206" t="s">
        <v>496</v>
      </c>
      <c r="BY6" s="206" t="s">
        <v>507</v>
      </c>
      <c r="BZ6" s="206" t="s">
        <v>486</v>
      </c>
      <c r="CA6" s="207">
        <v>44963.725694444445</v>
      </c>
      <c r="CB6" s="206" t="s">
        <v>498</v>
      </c>
      <c r="CC6" s="205" t="s">
        <v>17</v>
      </c>
      <c r="CD6" s="20"/>
      <c r="CE6" s="20"/>
      <c r="CF6" s="345">
        <v>896</v>
      </c>
      <c r="CG6" s="206">
        <v>30249228</v>
      </c>
      <c r="CH6" s="206" t="s">
        <v>495</v>
      </c>
      <c r="CI6" s="206" t="s">
        <v>496</v>
      </c>
      <c r="CJ6" s="206" t="s">
        <v>507</v>
      </c>
      <c r="CK6" s="206" t="s">
        <v>482</v>
      </c>
      <c r="CL6" s="207">
        <v>44969.480555555558</v>
      </c>
      <c r="CM6" s="206" t="s">
        <v>504</v>
      </c>
      <c r="CN6" s="205" t="s">
        <v>5</v>
      </c>
      <c r="CO6" s="20"/>
      <c r="CP6" s="20"/>
      <c r="CQ6" s="344">
        <v>889</v>
      </c>
      <c r="CR6" s="206">
        <v>30251798</v>
      </c>
      <c r="CS6" s="206" t="s">
        <v>501</v>
      </c>
      <c r="CT6" s="206" t="s">
        <v>496</v>
      </c>
      <c r="CU6" s="206" t="s">
        <v>497</v>
      </c>
      <c r="CV6" s="206" t="s">
        <v>476</v>
      </c>
      <c r="CW6" s="207">
        <v>44969.802777777775</v>
      </c>
      <c r="CX6" s="206" t="s">
        <v>498</v>
      </c>
      <c r="CY6" s="205" t="s">
        <v>17</v>
      </c>
    </row>
    <row r="7" spans="1:105" ht="22.5" customHeight="1">
      <c r="A7" s="1054"/>
      <c r="B7" s="22">
        <v>5</v>
      </c>
      <c r="C7" s="345">
        <v>849</v>
      </c>
      <c r="D7" s="206">
        <v>30240627</v>
      </c>
      <c r="E7" s="206" t="s">
        <v>501</v>
      </c>
      <c r="F7" s="206" t="s">
        <v>506</v>
      </c>
      <c r="G7" s="206" t="s">
        <v>513</v>
      </c>
      <c r="H7" s="206" t="s">
        <v>524</v>
      </c>
      <c r="I7" s="207">
        <v>44959.65347222222</v>
      </c>
      <c r="J7" s="206" t="s">
        <v>498</v>
      </c>
      <c r="K7" s="205" t="s">
        <v>5</v>
      </c>
      <c r="L7" s="1">
        <v>44959</v>
      </c>
      <c r="M7" s="2">
        <v>0.64930555555555558</v>
      </c>
      <c r="N7" s="5" t="s">
        <v>498</v>
      </c>
      <c r="O7" s="1">
        <v>44959</v>
      </c>
      <c r="P7" s="2">
        <v>0.65347222222222223</v>
      </c>
      <c r="Q7" s="1">
        <v>44959</v>
      </c>
      <c r="R7" s="2">
        <v>0.8208333333333333</v>
      </c>
      <c r="S7" s="5" t="s">
        <v>498</v>
      </c>
      <c r="T7" s="1">
        <v>44959</v>
      </c>
      <c r="U7" s="2">
        <v>0.66666666666666663</v>
      </c>
      <c r="V7" s="5" t="s">
        <v>498</v>
      </c>
      <c r="W7" s="6">
        <f t="shared" si="6"/>
        <v>1.3194444443797693E-2</v>
      </c>
      <c r="X7" s="7"/>
      <c r="Y7" s="8"/>
      <c r="Z7" s="5"/>
      <c r="AA7" s="9">
        <f t="shared" si="0"/>
        <v>-44959.666666666664</v>
      </c>
      <c r="AB7" s="7"/>
      <c r="AC7" s="8"/>
      <c r="AD7" s="5"/>
      <c r="AE7" s="9">
        <f t="shared" si="1"/>
        <v>0</v>
      </c>
      <c r="AF7" s="7"/>
      <c r="AG7" s="5"/>
      <c r="AH7" s="5"/>
      <c r="AI7" s="5"/>
      <c r="AJ7" s="9">
        <f t="shared" si="2"/>
        <v>-44959.666666666664</v>
      </c>
      <c r="AK7" s="7"/>
      <c r="AL7" s="5"/>
      <c r="AM7" s="5"/>
      <c r="AN7" s="9">
        <f t="shared" si="3"/>
        <v>-44959.666666666664</v>
      </c>
      <c r="AO7" s="7">
        <v>44961</v>
      </c>
      <c r="AP7" s="2">
        <v>0.78611111111111109</v>
      </c>
      <c r="AQ7" s="12">
        <f t="shared" si="4"/>
        <v>2.1194444444481633</v>
      </c>
      <c r="AR7" s="7">
        <v>44961</v>
      </c>
      <c r="AS7" s="2">
        <v>0.78611111111111109</v>
      </c>
      <c r="AT7" s="5" t="s">
        <v>498</v>
      </c>
      <c r="AU7" s="14">
        <f t="shared" si="5"/>
        <v>2.1194444444481633</v>
      </c>
      <c r="AV7" s="349"/>
      <c r="AW7" s="349"/>
      <c r="AX7" s="364" t="s">
        <v>27</v>
      </c>
      <c r="AY7" s="364" t="s">
        <v>35</v>
      </c>
      <c r="AZ7" s="364" t="s">
        <v>886</v>
      </c>
      <c r="BA7" s="365" t="s">
        <v>352</v>
      </c>
      <c r="BB7" s="371" t="s">
        <v>673</v>
      </c>
      <c r="BC7" s="370" t="s">
        <v>674</v>
      </c>
      <c r="BD7" s="19"/>
      <c r="BE7" s="18" t="s">
        <v>89</v>
      </c>
      <c r="BF7" s="18"/>
      <c r="BG7" s="3"/>
      <c r="BJ7" s="344">
        <v>893</v>
      </c>
      <c r="BK7" s="206">
        <v>30190914</v>
      </c>
      <c r="BL7" s="206" t="s">
        <v>529</v>
      </c>
      <c r="BM7" s="206" t="s">
        <v>496</v>
      </c>
      <c r="BN7" s="206" t="s">
        <v>507</v>
      </c>
      <c r="BO7" s="206" t="s">
        <v>482</v>
      </c>
      <c r="BP7" s="207">
        <v>44966.693055555559</v>
      </c>
      <c r="BQ7" s="206" t="s">
        <v>504</v>
      </c>
      <c r="BR7" s="205" t="s">
        <v>8</v>
      </c>
      <c r="BS7" s="20"/>
      <c r="BT7" s="20"/>
      <c r="BU7" s="344">
        <v>882</v>
      </c>
      <c r="BV7" s="206">
        <v>30023730</v>
      </c>
      <c r="BW7" s="206" t="s">
        <v>505</v>
      </c>
      <c r="BX7" s="206" t="s">
        <v>496</v>
      </c>
      <c r="BY7" s="206" t="s">
        <v>507</v>
      </c>
      <c r="BZ7" s="206" t="s">
        <v>486</v>
      </c>
      <c r="CA7" s="207">
        <v>44965.503472222219</v>
      </c>
      <c r="CB7" s="206" t="s">
        <v>528</v>
      </c>
      <c r="CC7" s="205" t="s">
        <v>5</v>
      </c>
      <c r="CD7" s="20"/>
      <c r="CE7" s="20"/>
      <c r="CF7" s="345">
        <v>886</v>
      </c>
      <c r="CG7" s="208">
        <v>1296726</v>
      </c>
      <c r="CH7" s="208" t="s">
        <v>495</v>
      </c>
      <c r="CI7" s="208" t="s">
        <v>496</v>
      </c>
      <c r="CJ7" s="208" t="s">
        <v>507</v>
      </c>
      <c r="CK7" s="208" t="s">
        <v>483</v>
      </c>
      <c r="CL7" s="209">
        <v>44969.631944444445</v>
      </c>
      <c r="CM7" s="208" t="s">
        <v>528</v>
      </c>
      <c r="CN7" s="205" t="s">
        <v>17</v>
      </c>
      <c r="CO7" s="20"/>
      <c r="CP7" s="20"/>
      <c r="CQ7" s="346">
        <v>897</v>
      </c>
      <c r="CR7" s="206">
        <v>30247131</v>
      </c>
      <c r="CS7" s="206" t="s">
        <v>501</v>
      </c>
      <c r="CT7" s="206" t="s">
        <v>496</v>
      </c>
      <c r="CU7" s="206" t="s">
        <v>497</v>
      </c>
      <c r="CV7" s="206" t="s">
        <v>658</v>
      </c>
      <c r="CW7" s="207">
        <v>44970.518750000003</v>
      </c>
      <c r="CX7" s="206" t="s">
        <v>504</v>
      </c>
      <c r="CY7" s="205" t="s">
        <v>8</v>
      </c>
    </row>
    <row r="8" spans="1:105" ht="14.25" customHeight="1">
      <c r="A8" s="1054"/>
      <c r="B8" s="4">
        <v>6</v>
      </c>
      <c r="C8" s="344">
        <v>850</v>
      </c>
      <c r="D8" s="208">
        <v>0</v>
      </c>
      <c r="E8" s="208" t="s">
        <v>505</v>
      </c>
      <c r="F8" s="208" t="s">
        <v>496</v>
      </c>
      <c r="G8" s="208" t="s">
        <v>507</v>
      </c>
      <c r="H8" s="208" t="s">
        <v>657</v>
      </c>
      <c r="I8" s="209">
        <v>44959.697222222225</v>
      </c>
      <c r="J8" s="208" t="s">
        <v>498</v>
      </c>
      <c r="K8" s="205" t="s">
        <v>5</v>
      </c>
      <c r="L8" s="1">
        <v>44959</v>
      </c>
      <c r="M8" s="2">
        <v>0.6972222222222223</v>
      </c>
      <c r="N8" s="5" t="s">
        <v>498</v>
      </c>
      <c r="O8" s="1">
        <v>44959</v>
      </c>
      <c r="P8" s="2">
        <v>0.6972222222222223</v>
      </c>
      <c r="Q8" s="1"/>
      <c r="R8" s="2"/>
      <c r="S8" s="5"/>
      <c r="T8" s="1">
        <v>44959</v>
      </c>
      <c r="U8" s="2">
        <v>0.69722222222222219</v>
      </c>
      <c r="V8" s="5" t="s">
        <v>498</v>
      </c>
      <c r="W8" s="6">
        <f t="shared" si="6"/>
        <v>0</v>
      </c>
      <c r="X8" s="7"/>
      <c r="Y8" s="8"/>
      <c r="Z8" s="5"/>
      <c r="AA8" s="9">
        <f t="shared" si="0"/>
        <v>-44959.697222222225</v>
      </c>
      <c r="AB8" s="7"/>
      <c r="AC8" s="8"/>
      <c r="AD8" s="5"/>
      <c r="AE8" s="9">
        <f t="shared" si="1"/>
        <v>0</v>
      </c>
      <c r="AF8" s="7"/>
      <c r="AG8" s="5"/>
      <c r="AH8" s="5"/>
      <c r="AI8" s="5"/>
      <c r="AJ8" s="9">
        <f t="shared" si="2"/>
        <v>-44959.697222222225</v>
      </c>
      <c r="AK8" s="7"/>
      <c r="AL8" s="5"/>
      <c r="AM8" s="5"/>
      <c r="AN8" s="9">
        <f t="shared" si="3"/>
        <v>-44959.697222222225</v>
      </c>
      <c r="AO8" s="7">
        <v>44961</v>
      </c>
      <c r="AP8" s="2">
        <v>0.625</v>
      </c>
      <c r="AQ8" s="12">
        <f t="shared" si="4"/>
        <v>1.9277777777751908</v>
      </c>
      <c r="AR8" s="7">
        <v>44961</v>
      </c>
      <c r="AS8" s="2">
        <v>0.625</v>
      </c>
      <c r="AT8" s="5" t="s">
        <v>498</v>
      </c>
      <c r="AU8" s="14">
        <f t="shared" si="5"/>
        <v>1.9277777777751908</v>
      </c>
      <c r="AV8" s="349"/>
      <c r="AW8" s="349"/>
      <c r="AX8" s="364" t="s">
        <v>27</v>
      </c>
      <c r="AY8" s="364" t="s">
        <v>992</v>
      </c>
      <c r="AZ8" s="364" t="s">
        <v>90</v>
      </c>
      <c r="BA8" s="364" t="s">
        <v>318</v>
      </c>
      <c r="BB8" s="16" t="s">
        <v>675</v>
      </c>
      <c r="BC8" s="16" t="s">
        <v>676</v>
      </c>
      <c r="BD8" s="19"/>
      <c r="BE8" s="18" t="s">
        <v>89</v>
      </c>
      <c r="BF8" s="18"/>
      <c r="BJ8" s="347">
        <v>925</v>
      </c>
      <c r="BK8" s="262">
        <v>30251308</v>
      </c>
      <c r="BL8" s="262" t="s">
        <v>529</v>
      </c>
      <c r="BM8" s="262" t="s">
        <v>496</v>
      </c>
      <c r="BN8" s="262" t="s">
        <v>507</v>
      </c>
      <c r="BO8" s="262" t="s">
        <v>482</v>
      </c>
      <c r="BP8" s="263">
        <v>44976.589583333334</v>
      </c>
      <c r="BQ8" s="262" t="s">
        <v>528</v>
      </c>
      <c r="BR8" s="348" t="s">
        <v>0</v>
      </c>
      <c r="BS8" s="20"/>
      <c r="BT8" s="20"/>
      <c r="BU8" s="344">
        <v>883</v>
      </c>
      <c r="BV8" s="206">
        <v>1749141</v>
      </c>
      <c r="BW8" s="206" t="s">
        <v>505</v>
      </c>
      <c r="BX8" s="206" t="s">
        <v>496</v>
      </c>
      <c r="BY8" s="206" t="s">
        <v>497</v>
      </c>
      <c r="BZ8" s="206" t="s">
        <v>534</v>
      </c>
      <c r="CA8" s="207">
        <v>44966.574999999997</v>
      </c>
      <c r="CB8" s="206" t="s">
        <v>528</v>
      </c>
      <c r="CC8" s="205" t="s">
        <v>0</v>
      </c>
      <c r="CD8" s="20"/>
      <c r="CE8" s="20"/>
      <c r="CF8" s="345">
        <v>888</v>
      </c>
      <c r="CG8" s="206">
        <v>30069419</v>
      </c>
      <c r="CH8" s="206" t="s">
        <v>495</v>
      </c>
      <c r="CI8" s="206" t="s">
        <v>496</v>
      </c>
      <c r="CJ8" s="206" t="s">
        <v>507</v>
      </c>
      <c r="CK8" s="206" t="s">
        <v>483</v>
      </c>
      <c r="CL8" s="207">
        <v>44969.810416666667</v>
      </c>
      <c r="CM8" s="206" t="s">
        <v>498</v>
      </c>
      <c r="CN8" s="205" t="s">
        <v>0</v>
      </c>
      <c r="CO8" s="20"/>
      <c r="CP8" s="20"/>
      <c r="CQ8" s="345">
        <v>918</v>
      </c>
      <c r="CR8" s="206">
        <v>30001918</v>
      </c>
      <c r="CS8" s="206" t="s">
        <v>501</v>
      </c>
      <c r="CT8" s="206" t="s">
        <v>502</v>
      </c>
      <c r="CU8" s="206" t="s">
        <v>507</v>
      </c>
      <c r="CV8" s="206" t="s">
        <v>485</v>
      </c>
      <c r="CW8" s="207">
        <v>44975.542361111111</v>
      </c>
      <c r="CX8" s="206" t="s">
        <v>504</v>
      </c>
      <c r="CY8" s="205" t="s">
        <v>5</v>
      </c>
      <c r="CZ8" s="23"/>
    </row>
    <row r="9" spans="1:105" ht="15" customHeight="1">
      <c r="A9" s="1054"/>
      <c r="B9" s="4">
        <v>7</v>
      </c>
      <c r="C9" s="344">
        <v>856</v>
      </c>
      <c r="D9" s="206">
        <v>1149493</v>
      </c>
      <c r="E9" s="206" t="s">
        <v>495</v>
      </c>
      <c r="F9" s="206" t="s">
        <v>496</v>
      </c>
      <c r="G9" s="206" t="s">
        <v>497</v>
      </c>
      <c r="H9" s="206" t="s">
        <v>531</v>
      </c>
      <c r="I9" s="207">
        <v>44959.806250000001</v>
      </c>
      <c r="J9" s="206" t="s">
        <v>498</v>
      </c>
      <c r="K9" s="205" t="s">
        <v>5</v>
      </c>
      <c r="L9" s="1">
        <v>44959</v>
      </c>
      <c r="M9" s="2" t="s">
        <v>679</v>
      </c>
      <c r="N9" s="5" t="s">
        <v>498</v>
      </c>
      <c r="O9" s="1">
        <v>44959</v>
      </c>
      <c r="P9" s="2">
        <v>0.80625000000000002</v>
      </c>
      <c r="Q9" s="1">
        <v>44959</v>
      </c>
      <c r="R9" s="2">
        <v>0.82013888888888886</v>
      </c>
      <c r="S9" s="5" t="s">
        <v>498</v>
      </c>
      <c r="T9" s="1">
        <v>44959</v>
      </c>
      <c r="U9" s="2">
        <v>0.83333333333333337</v>
      </c>
      <c r="V9" s="5" t="s">
        <v>498</v>
      </c>
      <c r="W9" s="6">
        <f t="shared" si="6"/>
        <v>2.7083333334303461E-2</v>
      </c>
      <c r="X9" s="7"/>
      <c r="Y9" s="8"/>
      <c r="Z9" s="5"/>
      <c r="AA9" s="9">
        <f t="shared" si="0"/>
        <v>-44959.833333333336</v>
      </c>
      <c r="AB9" s="7"/>
      <c r="AC9" s="8"/>
      <c r="AD9" s="5"/>
      <c r="AE9" s="9">
        <f t="shared" si="1"/>
        <v>0</v>
      </c>
      <c r="AF9" s="7"/>
      <c r="AG9" s="5"/>
      <c r="AH9" s="5"/>
      <c r="AI9" s="5"/>
      <c r="AJ9" s="9">
        <f t="shared" si="2"/>
        <v>-44959.833333333336</v>
      </c>
      <c r="AK9" s="7"/>
      <c r="AL9" s="5"/>
      <c r="AM9" s="5"/>
      <c r="AN9" s="9">
        <f t="shared" si="3"/>
        <v>-44959.833333333336</v>
      </c>
      <c r="AO9" s="7">
        <v>44959</v>
      </c>
      <c r="AP9" s="2">
        <v>0.83333333333333337</v>
      </c>
      <c r="AQ9" s="12">
        <f t="shared" si="4"/>
        <v>0</v>
      </c>
      <c r="AR9" s="7">
        <v>44961</v>
      </c>
      <c r="AS9" s="2">
        <v>0.78541666666666665</v>
      </c>
      <c r="AT9" s="5" t="s">
        <v>498</v>
      </c>
      <c r="AU9" s="14">
        <f t="shared" si="5"/>
        <v>1.9520833333299379</v>
      </c>
      <c r="AV9" s="349"/>
      <c r="AW9" s="349"/>
      <c r="AX9" s="364" t="s">
        <v>27</v>
      </c>
      <c r="AY9" s="364" t="s">
        <v>992</v>
      </c>
      <c r="AZ9" s="364" t="s">
        <v>64</v>
      </c>
      <c r="BA9" s="366" t="s">
        <v>214</v>
      </c>
      <c r="BB9" s="16" t="s">
        <v>678</v>
      </c>
      <c r="BC9" s="16" t="s">
        <v>677</v>
      </c>
      <c r="BD9" s="19"/>
      <c r="BE9" s="18" t="s">
        <v>89</v>
      </c>
      <c r="BF9" s="18"/>
      <c r="BJ9" s="248"/>
      <c r="BK9" s="249"/>
      <c r="BL9" s="249"/>
      <c r="BM9" s="249"/>
      <c r="BN9" s="249"/>
      <c r="BO9" s="249"/>
      <c r="BP9" s="250"/>
      <c r="BQ9" s="249"/>
      <c r="BR9" s="251"/>
      <c r="BS9" s="20"/>
      <c r="BT9" s="20"/>
      <c r="BU9" s="344">
        <v>913</v>
      </c>
      <c r="BV9" s="206">
        <v>30235020</v>
      </c>
      <c r="BW9" s="206" t="s">
        <v>505</v>
      </c>
      <c r="BX9" s="206" t="s">
        <v>506</v>
      </c>
      <c r="BY9" s="206" t="s">
        <v>497</v>
      </c>
      <c r="BZ9" s="206" t="s">
        <v>535</v>
      </c>
      <c r="CA9" s="207">
        <v>44972.700694444444</v>
      </c>
      <c r="CB9" s="206" t="s">
        <v>528</v>
      </c>
      <c r="CC9" s="205" t="s">
        <v>8</v>
      </c>
      <c r="CD9" s="20"/>
      <c r="CE9" s="20"/>
      <c r="CF9" s="346">
        <v>898</v>
      </c>
      <c r="CG9" s="210">
        <v>30252389</v>
      </c>
      <c r="CH9" s="210" t="s">
        <v>495</v>
      </c>
      <c r="CI9" s="210" t="s">
        <v>496</v>
      </c>
      <c r="CJ9" s="210" t="s">
        <v>497</v>
      </c>
      <c r="CK9" s="210" t="s">
        <v>465</v>
      </c>
      <c r="CL9" s="211">
        <v>44970.522916666669</v>
      </c>
      <c r="CM9" s="210" t="s">
        <v>504</v>
      </c>
      <c r="CN9" s="205" t="s">
        <v>8</v>
      </c>
      <c r="CO9" s="20"/>
      <c r="CP9" s="20"/>
      <c r="CQ9" s="346">
        <v>920</v>
      </c>
      <c r="CR9" s="208">
        <v>30088984</v>
      </c>
      <c r="CS9" s="208" t="s">
        <v>501</v>
      </c>
      <c r="CT9" s="208" t="s">
        <v>496</v>
      </c>
      <c r="CU9" s="208" t="s">
        <v>497</v>
      </c>
      <c r="CV9" s="208" t="s">
        <v>470</v>
      </c>
      <c r="CW9" s="209">
        <v>44975.7</v>
      </c>
      <c r="CX9" s="208" t="s">
        <v>528</v>
      </c>
      <c r="CY9" s="205" t="s">
        <v>0</v>
      </c>
    </row>
    <row r="10" spans="1:105" ht="15" customHeight="1">
      <c r="A10" s="1054"/>
      <c r="B10" s="22">
        <v>8</v>
      </c>
      <c r="C10" s="344">
        <v>847</v>
      </c>
      <c r="D10" s="206">
        <v>30244275</v>
      </c>
      <c r="E10" s="206" t="s">
        <v>495</v>
      </c>
      <c r="F10" s="206" t="s">
        <v>506</v>
      </c>
      <c r="G10" s="206" t="s">
        <v>513</v>
      </c>
      <c r="H10" s="206" t="s">
        <v>491</v>
      </c>
      <c r="I10" s="207">
        <v>44961.422222222223</v>
      </c>
      <c r="J10" s="206" t="s">
        <v>504</v>
      </c>
      <c r="K10" s="205" t="s">
        <v>17</v>
      </c>
      <c r="L10" s="1">
        <v>44959</v>
      </c>
      <c r="M10" s="2">
        <v>0.95347222222222228</v>
      </c>
      <c r="N10" s="5" t="s">
        <v>504</v>
      </c>
      <c r="O10" s="1">
        <v>44961</v>
      </c>
      <c r="P10" s="2">
        <v>0.92222222222222228</v>
      </c>
      <c r="Q10" s="1">
        <v>44961</v>
      </c>
      <c r="R10" s="2">
        <v>0.92222222222222228</v>
      </c>
      <c r="S10" s="5" t="s">
        <v>504</v>
      </c>
      <c r="T10" s="1">
        <v>44961</v>
      </c>
      <c r="U10" s="2">
        <v>0.92291666666666672</v>
      </c>
      <c r="V10" s="5" t="s">
        <v>504</v>
      </c>
      <c r="W10" s="6">
        <f t="shared" si="6"/>
        <v>6.944444467080757E-4</v>
      </c>
      <c r="X10" s="7">
        <v>44963</v>
      </c>
      <c r="Y10" s="8">
        <v>0.39583333333333331</v>
      </c>
      <c r="Z10" s="5" t="s">
        <v>504</v>
      </c>
      <c r="AA10" s="9">
        <f t="shared" si="0"/>
        <v>1.4729166666656965</v>
      </c>
      <c r="AB10" s="7">
        <v>44964</v>
      </c>
      <c r="AC10" s="8">
        <v>0.52361111111111114</v>
      </c>
      <c r="AD10" s="5" t="s">
        <v>504</v>
      </c>
      <c r="AE10" s="9">
        <f t="shared" si="1"/>
        <v>1.1277777777722804</v>
      </c>
      <c r="AF10" s="7">
        <v>44965</v>
      </c>
      <c r="AG10" s="140">
        <v>0.91111111111111109</v>
      </c>
      <c r="AH10" s="5" t="s">
        <v>504</v>
      </c>
      <c r="AI10" s="5" t="s">
        <v>595</v>
      </c>
      <c r="AJ10" s="9">
        <f t="shared" si="2"/>
        <v>3.9881944444423425</v>
      </c>
      <c r="AK10" s="7"/>
      <c r="AL10" s="5"/>
      <c r="AM10" s="5"/>
      <c r="AN10" s="9">
        <f t="shared" si="3"/>
        <v>-44961.92291666667</v>
      </c>
      <c r="AO10" s="7">
        <v>44984</v>
      </c>
      <c r="AP10" s="2">
        <v>0.93472222222222223</v>
      </c>
      <c r="AQ10" s="12">
        <f t="shared" si="4"/>
        <v>23.011805555550382</v>
      </c>
      <c r="AR10" s="7">
        <v>44984</v>
      </c>
      <c r="AS10" s="2">
        <v>0.93472222222222223</v>
      </c>
      <c r="AT10" s="5" t="s">
        <v>680</v>
      </c>
      <c r="AU10" s="14">
        <f t="shared" si="5"/>
        <v>23.011805555550382</v>
      </c>
      <c r="AV10" s="349"/>
      <c r="AW10" s="349"/>
      <c r="AX10" s="364" t="s">
        <v>9</v>
      </c>
      <c r="AY10" s="364" t="s">
        <v>48</v>
      </c>
      <c r="AZ10" s="367" t="s">
        <v>904</v>
      </c>
      <c r="BA10" s="366" t="s">
        <v>905</v>
      </c>
      <c r="BB10" s="16" t="s">
        <v>682</v>
      </c>
      <c r="BC10" s="16" t="s">
        <v>681</v>
      </c>
      <c r="BD10" s="19"/>
      <c r="BE10" s="18" t="s">
        <v>89</v>
      </c>
      <c r="BF10" s="18"/>
      <c r="BJ10" s="248"/>
      <c r="BK10" s="249"/>
      <c r="BL10" s="249"/>
      <c r="BM10" s="249"/>
      <c r="BN10" s="249"/>
      <c r="BO10" s="249"/>
      <c r="BP10" s="250"/>
      <c r="BQ10" s="249"/>
      <c r="BR10" s="251"/>
      <c r="BS10" s="20"/>
      <c r="BT10" s="20"/>
      <c r="BU10" s="345">
        <v>935</v>
      </c>
      <c r="BV10" s="206">
        <v>30112399</v>
      </c>
      <c r="BW10" s="206" t="s">
        <v>505</v>
      </c>
      <c r="BX10" s="206" t="s">
        <v>496</v>
      </c>
      <c r="BY10" s="206" t="s">
        <v>497</v>
      </c>
      <c r="BZ10" s="206" t="s">
        <v>664</v>
      </c>
      <c r="CA10" s="207">
        <v>44978.570833333331</v>
      </c>
      <c r="CB10" s="206" t="s">
        <v>504</v>
      </c>
      <c r="CC10" s="205" t="s">
        <v>0</v>
      </c>
      <c r="CD10" s="20"/>
      <c r="CE10" s="20"/>
      <c r="CF10" s="345">
        <v>904</v>
      </c>
      <c r="CG10" s="206">
        <v>30162350</v>
      </c>
      <c r="CH10" s="206" t="s">
        <v>495</v>
      </c>
      <c r="CI10" s="206" t="s">
        <v>506</v>
      </c>
      <c r="CJ10" s="206" t="s">
        <v>497</v>
      </c>
      <c r="CK10" s="206" t="s">
        <v>474</v>
      </c>
      <c r="CL10" s="207">
        <v>44970.791666666664</v>
      </c>
      <c r="CM10" s="206" t="s">
        <v>498</v>
      </c>
      <c r="CN10" s="205" t="s">
        <v>5</v>
      </c>
      <c r="CO10" s="20"/>
      <c r="CP10" s="20"/>
      <c r="CQ10" s="344">
        <v>911</v>
      </c>
      <c r="CR10" s="206">
        <v>30069197</v>
      </c>
      <c r="CS10" s="206" t="s">
        <v>501</v>
      </c>
      <c r="CT10" s="206" t="s">
        <v>502</v>
      </c>
      <c r="CU10" s="206" t="s">
        <v>507</v>
      </c>
      <c r="CV10" s="206" t="s">
        <v>662</v>
      </c>
      <c r="CW10" s="207">
        <v>44978.465277777781</v>
      </c>
      <c r="CX10" s="206" t="s">
        <v>504</v>
      </c>
      <c r="CY10" s="205" t="s">
        <v>17</v>
      </c>
    </row>
    <row r="11" spans="1:105" ht="15" customHeight="1">
      <c r="A11" s="1054"/>
      <c r="B11" s="4">
        <v>9</v>
      </c>
      <c r="C11" s="344">
        <v>860</v>
      </c>
      <c r="D11" s="206">
        <v>30249807</v>
      </c>
      <c r="E11" s="206" t="s">
        <v>529</v>
      </c>
      <c r="F11" s="206" t="s">
        <v>496</v>
      </c>
      <c r="G11" s="206" t="s">
        <v>507</v>
      </c>
      <c r="H11" s="206" t="s">
        <v>482</v>
      </c>
      <c r="I11" s="207">
        <v>44961.625</v>
      </c>
      <c r="J11" s="206" t="s">
        <v>498</v>
      </c>
      <c r="K11" s="205" t="s">
        <v>0</v>
      </c>
      <c r="L11" s="1">
        <v>44961</v>
      </c>
      <c r="M11" s="2">
        <v>0.625</v>
      </c>
      <c r="N11" s="5" t="s">
        <v>498</v>
      </c>
      <c r="O11" s="1"/>
      <c r="P11" s="2"/>
      <c r="Q11" s="1"/>
      <c r="R11" s="2"/>
      <c r="S11" s="5"/>
      <c r="T11" s="1">
        <v>44961</v>
      </c>
      <c r="U11" s="2">
        <v>0.66666666666666663</v>
      </c>
      <c r="V11" s="5" t="s">
        <v>498</v>
      </c>
      <c r="W11" s="6">
        <f t="shared" si="6"/>
        <v>44961.666666666664</v>
      </c>
      <c r="X11" s="7"/>
      <c r="Y11" s="8"/>
      <c r="Z11" s="5"/>
      <c r="AA11" s="9">
        <f t="shared" si="0"/>
        <v>-44961.666666666664</v>
      </c>
      <c r="AB11" s="7"/>
      <c r="AC11" s="8"/>
      <c r="AD11" s="5"/>
      <c r="AE11" s="9">
        <f t="shared" si="1"/>
        <v>0</v>
      </c>
      <c r="AF11" s="7"/>
      <c r="AG11" s="8"/>
      <c r="AH11" s="5"/>
      <c r="AI11" s="5"/>
      <c r="AJ11" s="9">
        <f t="shared" si="2"/>
        <v>-44961.666666666664</v>
      </c>
      <c r="AK11" s="7"/>
      <c r="AL11" s="5"/>
      <c r="AM11" s="5"/>
      <c r="AN11" s="9">
        <f t="shared" si="3"/>
        <v>-44961.666666666664</v>
      </c>
      <c r="AO11" s="7">
        <v>44961</v>
      </c>
      <c r="AP11" s="2">
        <v>0.625</v>
      </c>
      <c r="AQ11" s="12">
        <f>(AP11+AO11)-(U11+T11)</f>
        <v>-4.1666666664241347E-2</v>
      </c>
      <c r="AR11" s="7">
        <v>44961</v>
      </c>
      <c r="AS11" s="2">
        <v>0.63055555555555554</v>
      </c>
      <c r="AT11" s="5" t="s">
        <v>498</v>
      </c>
      <c r="AU11" s="14">
        <f t="shared" si="5"/>
        <v>-3.6111111105128657E-2</v>
      </c>
      <c r="AV11" s="349"/>
      <c r="AW11" s="349"/>
      <c r="AX11" s="364" t="s">
        <v>18</v>
      </c>
      <c r="AY11" s="364" t="s">
        <v>48</v>
      </c>
      <c r="AZ11" s="364" t="s">
        <v>130</v>
      </c>
      <c r="BA11" s="364" t="s">
        <v>398</v>
      </c>
      <c r="BB11" s="16" t="s">
        <v>683</v>
      </c>
      <c r="BC11" s="16" t="s">
        <v>684</v>
      </c>
      <c r="BD11" s="19"/>
      <c r="BE11" s="18" t="s">
        <v>89</v>
      </c>
      <c r="BF11" s="18"/>
      <c r="BJ11" s="20"/>
      <c r="BK11" s="20"/>
      <c r="BL11" s="20"/>
      <c r="BM11" s="20"/>
      <c r="BN11" s="20"/>
      <c r="BO11" s="20"/>
      <c r="BP11" s="20"/>
      <c r="BQ11" s="20"/>
      <c r="BR11" s="20"/>
      <c r="BS11" s="20"/>
      <c r="BT11" s="20"/>
      <c r="BU11" s="345">
        <v>954</v>
      </c>
      <c r="BV11" s="206">
        <v>1485008</v>
      </c>
      <c r="BW11" s="206" t="s">
        <v>505</v>
      </c>
      <c r="BX11" s="206" t="s">
        <v>496</v>
      </c>
      <c r="BY11" s="206" t="s">
        <v>497</v>
      </c>
      <c r="BZ11" s="206" t="s">
        <v>667</v>
      </c>
      <c r="CA11" s="207">
        <v>44985.527083333334</v>
      </c>
      <c r="CB11" s="206" t="s">
        <v>528</v>
      </c>
      <c r="CC11" s="233" t="s">
        <v>0</v>
      </c>
      <c r="CD11" s="20"/>
      <c r="CE11" s="20"/>
      <c r="CF11" s="344">
        <v>858</v>
      </c>
      <c r="CG11" s="208">
        <v>30250181</v>
      </c>
      <c r="CH11" s="208" t="s">
        <v>495</v>
      </c>
      <c r="CI11" s="208" t="s">
        <v>506</v>
      </c>
      <c r="CJ11" s="208" t="s">
        <v>513</v>
      </c>
      <c r="CK11" s="208" t="s">
        <v>490</v>
      </c>
      <c r="CL11" s="209">
        <v>44970.830555555556</v>
      </c>
      <c r="CM11" s="208" t="s">
        <v>498</v>
      </c>
      <c r="CN11" s="205" t="s">
        <v>17</v>
      </c>
      <c r="CO11" s="20"/>
      <c r="CP11" s="20"/>
      <c r="CQ11" s="344">
        <v>911</v>
      </c>
      <c r="CR11" s="206">
        <v>30069197</v>
      </c>
      <c r="CS11" s="206" t="s">
        <v>501</v>
      </c>
      <c r="CT11" s="206" t="s">
        <v>502</v>
      </c>
      <c r="CU11" s="206" t="s">
        <v>513</v>
      </c>
      <c r="CV11" s="206" t="s">
        <v>492</v>
      </c>
      <c r="CW11" s="207">
        <v>44978.472222222219</v>
      </c>
      <c r="CX11" s="206" t="s">
        <v>504</v>
      </c>
      <c r="CY11" s="205" t="s">
        <v>17</v>
      </c>
    </row>
    <row r="12" spans="1:105" ht="15" customHeight="1">
      <c r="A12" s="1054"/>
      <c r="B12" s="22">
        <v>10</v>
      </c>
      <c r="C12" s="345">
        <v>868</v>
      </c>
      <c r="D12" s="206">
        <v>1774163</v>
      </c>
      <c r="E12" s="206" t="s">
        <v>529</v>
      </c>
      <c r="F12" s="206" t="s">
        <v>496</v>
      </c>
      <c r="G12" s="206" t="s">
        <v>507</v>
      </c>
      <c r="H12" s="206" t="s">
        <v>483</v>
      </c>
      <c r="I12" s="207">
        <v>44962.588194444441</v>
      </c>
      <c r="J12" s="206" t="s">
        <v>504</v>
      </c>
      <c r="K12" s="205" t="s">
        <v>0</v>
      </c>
      <c r="L12" s="1">
        <v>44962</v>
      </c>
      <c r="M12" s="2">
        <v>0.58194444444444449</v>
      </c>
      <c r="N12" s="5" t="s">
        <v>504</v>
      </c>
      <c r="O12" s="1">
        <v>44962</v>
      </c>
      <c r="P12" s="2">
        <v>0.58819444444444446</v>
      </c>
      <c r="Q12" s="1"/>
      <c r="R12" s="2"/>
      <c r="S12" s="5"/>
      <c r="T12" s="1">
        <v>44962</v>
      </c>
      <c r="U12" s="2">
        <v>0.58819444444444446</v>
      </c>
      <c r="V12" s="5" t="s">
        <v>504</v>
      </c>
      <c r="W12" s="6">
        <f t="shared" si="6"/>
        <v>0</v>
      </c>
      <c r="X12" s="7"/>
      <c r="Y12" s="8"/>
      <c r="Z12" s="5"/>
      <c r="AA12" s="9">
        <f t="shared" si="0"/>
        <v>-44962.588194444441</v>
      </c>
      <c r="AB12" s="7"/>
      <c r="AC12" s="8"/>
      <c r="AD12" s="5"/>
      <c r="AE12" s="9">
        <f t="shared" si="1"/>
        <v>0</v>
      </c>
      <c r="AF12" s="7"/>
      <c r="AG12" s="5"/>
      <c r="AH12" s="5"/>
      <c r="AI12" s="5"/>
      <c r="AJ12" s="9">
        <f t="shared" si="2"/>
        <v>-44962.588194444441</v>
      </c>
      <c r="AK12" s="7"/>
      <c r="AL12" s="5"/>
      <c r="AM12" s="5"/>
      <c r="AN12" s="9">
        <f t="shared" si="3"/>
        <v>-44962.588194444441</v>
      </c>
      <c r="AO12" s="7">
        <v>44962</v>
      </c>
      <c r="AP12" s="2">
        <v>0.70486111111111116</v>
      </c>
      <c r="AQ12" s="12">
        <f t="shared" si="4"/>
        <v>0.11666666666860692</v>
      </c>
      <c r="AR12" s="7">
        <v>44962</v>
      </c>
      <c r="AS12" s="2">
        <v>0.70486111111111116</v>
      </c>
      <c r="AT12" s="5" t="s">
        <v>680</v>
      </c>
      <c r="AU12" s="14">
        <f t="shared" si="5"/>
        <v>0.11666666666860692</v>
      </c>
      <c r="AV12" s="349"/>
      <c r="AW12" s="349"/>
      <c r="AX12" s="364" t="s">
        <v>27</v>
      </c>
      <c r="AY12" s="364" t="s">
        <v>992</v>
      </c>
      <c r="AZ12" s="364" t="s">
        <v>997</v>
      </c>
      <c r="BA12" s="364" t="s">
        <v>274</v>
      </c>
      <c r="BB12" s="372" t="s">
        <v>685</v>
      </c>
      <c r="BC12" s="16" t="s">
        <v>686</v>
      </c>
      <c r="BD12" s="19"/>
      <c r="BE12" s="18" t="s">
        <v>89</v>
      </c>
      <c r="BF12" s="18"/>
      <c r="BR12" s="20"/>
      <c r="BS12" s="20"/>
      <c r="BT12" s="20"/>
      <c r="BU12" s="345">
        <v>948</v>
      </c>
      <c r="BV12" s="208">
        <v>30245206</v>
      </c>
      <c r="BW12" s="208" t="s">
        <v>505</v>
      </c>
      <c r="BX12" s="208" t="s">
        <v>506</v>
      </c>
      <c r="BY12" s="208" t="s">
        <v>497</v>
      </c>
      <c r="BZ12" s="208" t="s">
        <v>663</v>
      </c>
      <c r="CA12" s="209">
        <v>44986.576388888891</v>
      </c>
      <c r="CB12" s="208" t="s">
        <v>504</v>
      </c>
      <c r="CC12" s="233" t="s">
        <v>0</v>
      </c>
      <c r="CD12" s="20"/>
      <c r="CE12" s="20"/>
      <c r="CF12" s="344">
        <v>874</v>
      </c>
      <c r="CG12" s="208">
        <v>1414046</v>
      </c>
      <c r="CH12" s="208" t="s">
        <v>495</v>
      </c>
      <c r="CI12" s="208" t="s">
        <v>496</v>
      </c>
      <c r="CJ12" s="208" t="s">
        <v>507</v>
      </c>
      <c r="CK12" s="208" t="s">
        <v>482</v>
      </c>
      <c r="CL12" s="209">
        <v>44970.886111111111</v>
      </c>
      <c r="CM12" s="208" t="s">
        <v>498</v>
      </c>
      <c r="CN12" s="205" t="s">
        <v>17</v>
      </c>
      <c r="CO12" s="20"/>
      <c r="CP12" s="20"/>
      <c r="CQ12" s="345">
        <v>928</v>
      </c>
      <c r="CR12" s="206">
        <v>30252911</v>
      </c>
      <c r="CS12" s="206" t="s">
        <v>501</v>
      </c>
      <c r="CT12" s="206" t="s">
        <v>502</v>
      </c>
      <c r="CU12" s="206" t="s">
        <v>513</v>
      </c>
      <c r="CV12" s="206" t="s">
        <v>772</v>
      </c>
      <c r="CW12" s="207">
        <v>44978.536805555559</v>
      </c>
      <c r="CX12" s="206" t="s">
        <v>528</v>
      </c>
      <c r="CY12" s="205" t="s">
        <v>17</v>
      </c>
    </row>
    <row r="13" spans="1:105" ht="15" customHeight="1">
      <c r="A13" s="1054"/>
      <c r="B13" s="4">
        <v>11</v>
      </c>
      <c r="C13" s="344">
        <v>864</v>
      </c>
      <c r="D13" s="206">
        <v>30159292</v>
      </c>
      <c r="E13" s="206" t="s">
        <v>495</v>
      </c>
      <c r="F13" s="206" t="s">
        <v>496</v>
      </c>
      <c r="G13" s="206" t="s">
        <v>507</v>
      </c>
      <c r="H13" s="206" t="s">
        <v>483</v>
      </c>
      <c r="I13" s="207">
        <v>44962.78402777778</v>
      </c>
      <c r="J13" s="206" t="s">
        <v>498</v>
      </c>
      <c r="K13" s="205" t="s">
        <v>17</v>
      </c>
      <c r="L13" s="1">
        <v>44961</v>
      </c>
      <c r="M13" s="2">
        <v>0.75555555555555554</v>
      </c>
      <c r="N13" s="5" t="s">
        <v>498</v>
      </c>
      <c r="O13" s="1">
        <v>44962</v>
      </c>
      <c r="P13" s="2">
        <v>0.78402777777777777</v>
      </c>
      <c r="Q13" s="1">
        <v>44962</v>
      </c>
      <c r="R13" s="2">
        <v>0.73541666666666672</v>
      </c>
      <c r="S13" s="5" t="s">
        <v>498</v>
      </c>
      <c r="T13" s="1">
        <v>44962</v>
      </c>
      <c r="U13" s="2">
        <v>0.78472222222222221</v>
      </c>
      <c r="V13" s="5" t="s">
        <v>498</v>
      </c>
      <c r="W13" s="6">
        <f t="shared" si="6"/>
        <v>6.9444443943211809E-4</v>
      </c>
      <c r="X13" s="7"/>
      <c r="Y13" s="8"/>
      <c r="Z13" s="5"/>
      <c r="AA13" s="9">
        <f t="shared" si="0"/>
        <v>-44962.784722222219</v>
      </c>
      <c r="AB13" s="7"/>
      <c r="AC13" s="8"/>
      <c r="AD13" s="5"/>
      <c r="AE13" s="9">
        <f t="shared" si="1"/>
        <v>0</v>
      </c>
      <c r="AF13" s="7"/>
      <c r="AG13" s="5"/>
      <c r="AH13" s="5"/>
      <c r="AI13" s="5"/>
      <c r="AJ13" s="9">
        <f t="shared" si="2"/>
        <v>-44962.784722222219</v>
      </c>
      <c r="AK13" s="7"/>
      <c r="AL13" s="5"/>
      <c r="AM13" s="5"/>
      <c r="AN13" s="9">
        <f t="shared" si="3"/>
        <v>-44962.784722222219</v>
      </c>
      <c r="AO13" s="7">
        <v>44970</v>
      </c>
      <c r="AP13" s="2">
        <v>0.86111111111111116</v>
      </c>
      <c r="AQ13" s="12">
        <f t="shared" si="4"/>
        <v>8.0763888888905058</v>
      </c>
      <c r="AR13" s="7">
        <v>44970</v>
      </c>
      <c r="AS13" s="2">
        <v>0.86111111111111116</v>
      </c>
      <c r="AT13" s="5" t="s">
        <v>498</v>
      </c>
      <c r="AU13" s="14">
        <f t="shared" si="5"/>
        <v>8.0763888888905058</v>
      </c>
      <c r="AV13" s="349"/>
      <c r="AW13" s="349" t="s">
        <v>1033</v>
      </c>
      <c r="AX13" s="364" t="s">
        <v>27</v>
      </c>
      <c r="AY13" s="364" t="s">
        <v>41</v>
      </c>
      <c r="AZ13" s="364" t="s">
        <v>899</v>
      </c>
      <c r="BA13" s="364" t="s">
        <v>366</v>
      </c>
      <c r="BB13" s="16" t="s">
        <v>687</v>
      </c>
      <c r="BC13" s="16" t="s">
        <v>688</v>
      </c>
      <c r="BD13" s="19"/>
      <c r="BE13" s="333" t="s">
        <v>89</v>
      </c>
      <c r="BF13" s="18"/>
      <c r="BR13" s="20"/>
      <c r="BS13" s="20"/>
      <c r="BT13" s="20"/>
      <c r="BU13" s="248"/>
      <c r="BV13" s="249"/>
      <c r="BW13" s="249"/>
      <c r="BX13" s="249"/>
      <c r="BY13" s="249"/>
      <c r="BZ13" s="249"/>
      <c r="CA13" s="250"/>
      <c r="CB13" s="249"/>
      <c r="CC13" s="251"/>
      <c r="CD13" s="20"/>
      <c r="CE13" s="20"/>
      <c r="CF13" s="344">
        <v>853</v>
      </c>
      <c r="CG13" s="208">
        <v>30129164</v>
      </c>
      <c r="CH13" s="208" t="s">
        <v>495</v>
      </c>
      <c r="CI13" s="208" t="s">
        <v>496</v>
      </c>
      <c r="CJ13" s="208" t="s">
        <v>497</v>
      </c>
      <c r="CK13" s="208" t="s">
        <v>659</v>
      </c>
      <c r="CL13" s="209">
        <v>44971.875</v>
      </c>
      <c r="CM13" s="208" t="s">
        <v>498</v>
      </c>
      <c r="CN13" s="205" t="s">
        <v>17</v>
      </c>
      <c r="CO13" s="20"/>
      <c r="CP13" s="20"/>
      <c r="CQ13" s="345">
        <v>928</v>
      </c>
      <c r="CR13" s="206">
        <v>30252911</v>
      </c>
      <c r="CS13" s="206" t="s">
        <v>501</v>
      </c>
      <c r="CT13" s="206" t="s">
        <v>506</v>
      </c>
      <c r="CU13" s="206" t="s">
        <v>497</v>
      </c>
      <c r="CV13" s="206" t="s">
        <v>663</v>
      </c>
      <c r="CW13" s="207">
        <v>44978.536805555559</v>
      </c>
      <c r="CX13" s="206" t="s">
        <v>528</v>
      </c>
      <c r="CY13" s="205" t="s">
        <v>5</v>
      </c>
    </row>
    <row r="14" spans="1:105" ht="15" customHeight="1">
      <c r="A14" s="1054"/>
      <c r="B14" s="4">
        <v>12</v>
      </c>
      <c r="C14" s="344">
        <v>851</v>
      </c>
      <c r="D14" s="206">
        <v>30249729</v>
      </c>
      <c r="E14" s="206" t="s">
        <v>505</v>
      </c>
      <c r="F14" s="206" t="s">
        <v>496</v>
      </c>
      <c r="G14" s="206" t="s">
        <v>507</v>
      </c>
      <c r="H14" s="206" t="s">
        <v>486</v>
      </c>
      <c r="I14" s="207">
        <v>44963.725694444445</v>
      </c>
      <c r="J14" s="206" t="s">
        <v>498</v>
      </c>
      <c r="K14" s="205" t="s">
        <v>17</v>
      </c>
      <c r="L14" s="1">
        <v>44959</v>
      </c>
      <c r="M14" s="2">
        <v>0.69722222222222219</v>
      </c>
      <c r="N14" s="5" t="s">
        <v>498</v>
      </c>
      <c r="O14" s="1">
        <v>44963</v>
      </c>
      <c r="P14" s="2">
        <v>0.72569444444444442</v>
      </c>
      <c r="Q14" s="1">
        <v>44959</v>
      </c>
      <c r="R14" s="2">
        <v>0.80208333333333337</v>
      </c>
      <c r="S14" s="5" t="s">
        <v>498</v>
      </c>
      <c r="T14" s="1">
        <v>44963</v>
      </c>
      <c r="U14" s="2">
        <v>0.72569444444444442</v>
      </c>
      <c r="V14" s="5" t="s">
        <v>498</v>
      </c>
      <c r="W14" s="6">
        <f t="shared" si="6"/>
        <v>0</v>
      </c>
      <c r="X14" s="7">
        <v>44961</v>
      </c>
      <c r="Y14" s="8">
        <v>0.78680555555555554</v>
      </c>
      <c r="Z14" s="5" t="s">
        <v>498</v>
      </c>
      <c r="AA14" s="9">
        <f t="shared" si="0"/>
        <v>-1.9388888888861402</v>
      </c>
      <c r="AB14" s="7">
        <v>44962</v>
      </c>
      <c r="AC14" s="8">
        <v>0.72986111111111107</v>
      </c>
      <c r="AD14" s="5" t="s">
        <v>498</v>
      </c>
      <c r="AE14" s="9">
        <f t="shared" si="1"/>
        <v>0.94305555555183673</v>
      </c>
      <c r="AF14" s="7"/>
      <c r="AG14" s="5"/>
      <c r="AH14" s="5"/>
      <c r="AI14" s="5"/>
      <c r="AJ14" s="9">
        <f t="shared" si="2"/>
        <v>-44963.725694444445</v>
      </c>
      <c r="AK14" s="7"/>
      <c r="AL14" s="5"/>
      <c r="AM14" s="5"/>
      <c r="AN14" s="9">
        <f t="shared" si="3"/>
        <v>-44963.725694444445</v>
      </c>
      <c r="AO14" s="7">
        <v>44963</v>
      </c>
      <c r="AP14" s="2">
        <v>0.75</v>
      </c>
      <c r="AQ14" s="12">
        <f t="shared" si="4"/>
        <v>2.4305555554747116E-2</v>
      </c>
      <c r="AR14" s="7">
        <v>44963</v>
      </c>
      <c r="AS14" s="2">
        <v>0.75</v>
      </c>
      <c r="AT14" s="5" t="s">
        <v>498</v>
      </c>
      <c r="AU14" s="14">
        <f t="shared" si="5"/>
        <v>2.4305555554747116E-2</v>
      </c>
      <c r="AV14" s="349"/>
      <c r="AW14" s="349"/>
      <c r="AX14" s="364" t="s">
        <v>27</v>
      </c>
      <c r="AY14" s="364" t="s">
        <v>992</v>
      </c>
      <c r="AZ14" s="364" t="s">
        <v>886</v>
      </c>
      <c r="BA14" s="364" t="s">
        <v>318</v>
      </c>
      <c r="BB14" s="16" t="s">
        <v>689</v>
      </c>
      <c r="BC14" s="370" t="s">
        <v>690</v>
      </c>
      <c r="BD14" s="19"/>
      <c r="BE14" s="333" t="s">
        <v>89</v>
      </c>
      <c r="BF14" s="18"/>
      <c r="BR14" s="20"/>
      <c r="BS14" s="20"/>
      <c r="BT14" s="20"/>
      <c r="BU14" s="248"/>
      <c r="BV14" s="249"/>
      <c r="BW14" s="249"/>
      <c r="BX14" s="249"/>
      <c r="BY14" s="249"/>
      <c r="BZ14" s="249"/>
      <c r="CA14" s="250"/>
      <c r="CB14" s="249"/>
      <c r="CC14" s="252"/>
      <c r="CD14" s="20"/>
      <c r="CE14" s="20"/>
      <c r="CF14" s="344">
        <v>895</v>
      </c>
      <c r="CG14" s="206">
        <v>30212972</v>
      </c>
      <c r="CH14" s="206" t="s">
        <v>495</v>
      </c>
      <c r="CI14" s="206" t="s">
        <v>506</v>
      </c>
      <c r="CJ14" s="206" t="s">
        <v>497</v>
      </c>
      <c r="CK14" s="206" t="s">
        <v>660</v>
      </c>
      <c r="CL14" s="207">
        <v>44972.482638888891</v>
      </c>
      <c r="CM14" s="206" t="s">
        <v>504</v>
      </c>
      <c r="CN14" s="205" t="s">
        <v>17</v>
      </c>
      <c r="CO14" s="20"/>
      <c r="CP14" s="20"/>
      <c r="CQ14" s="344">
        <v>932</v>
      </c>
      <c r="CR14" s="206">
        <v>30047631</v>
      </c>
      <c r="CS14" s="206" t="s">
        <v>501</v>
      </c>
      <c r="CT14" s="206" t="s">
        <v>496</v>
      </c>
      <c r="CU14" s="206" t="s">
        <v>507</v>
      </c>
      <c r="CV14" s="206" t="s">
        <v>483</v>
      </c>
      <c r="CW14" s="207">
        <v>44978.674305555556</v>
      </c>
      <c r="CX14" s="206" t="s">
        <v>498</v>
      </c>
      <c r="CY14" s="205" t="s">
        <v>17</v>
      </c>
    </row>
    <row r="15" spans="1:105" ht="15" customHeight="1">
      <c r="A15" s="1054"/>
      <c r="B15" s="22">
        <v>13</v>
      </c>
      <c r="C15" s="344">
        <v>882</v>
      </c>
      <c r="D15" s="206">
        <v>30023730</v>
      </c>
      <c r="E15" s="206" t="s">
        <v>505</v>
      </c>
      <c r="F15" s="206" t="s">
        <v>496</v>
      </c>
      <c r="G15" s="206" t="s">
        <v>507</v>
      </c>
      <c r="H15" s="206" t="s">
        <v>486</v>
      </c>
      <c r="I15" s="207">
        <v>44965.503472222219</v>
      </c>
      <c r="J15" s="206" t="s">
        <v>528</v>
      </c>
      <c r="K15" s="205" t="s">
        <v>5</v>
      </c>
      <c r="L15" s="1">
        <v>44965</v>
      </c>
      <c r="M15" s="2">
        <v>0.50347222222222221</v>
      </c>
      <c r="N15" s="5" t="s">
        <v>528</v>
      </c>
      <c r="O15" s="1">
        <v>44965</v>
      </c>
      <c r="P15" s="2">
        <v>0.50347222222222221</v>
      </c>
      <c r="Q15" s="1"/>
      <c r="R15" s="2"/>
      <c r="S15" s="5"/>
      <c r="T15" s="1">
        <v>44965</v>
      </c>
      <c r="U15" s="2">
        <v>0.50347222222222221</v>
      </c>
      <c r="V15" s="5" t="s">
        <v>528</v>
      </c>
      <c r="W15" s="6">
        <f t="shared" si="6"/>
        <v>0</v>
      </c>
      <c r="X15" s="7"/>
      <c r="Y15" s="8"/>
      <c r="Z15" s="5"/>
      <c r="AA15" s="9">
        <f t="shared" si="0"/>
        <v>-44965.503472222219</v>
      </c>
      <c r="AB15" s="7"/>
      <c r="AC15" s="8"/>
      <c r="AD15" s="5"/>
      <c r="AE15" s="9">
        <f t="shared" si="1"/>
        <v>0</v>
      </c>
      <c r="AF15" s="7"/>
      <c r="AG15" s="5"/>
      <c r="AH15" s="5"/>
      <c r="AI15" s="5"/>
      <c r="AJ15" s="9">
        <f t="shared" si="2"/>
        <v>-44965.503472222219</v>
      </c>
      <c r="AK15" s="7"/>
      <c r="AL15" s="5"/>
      <c r="AM15" s="5"/>
      <c r="AN15" s="9">
        <f t="shared" si="3"/>
        <v>-44965.503472222219</v>
      </c>
      <c r="AO15" s="7">
        <v>44966</v>
      </c>
      <c r="AP15" s="2">
        <v>0.53472222222222221</v>
      </c>
      <c r="AQ15" s="12">
        <f t="shared" si="4"/>
        <v>1.03125</v>
      </c>
      <c r="AR15" s="7">
        <v>44966</v>
      </c>
      <c r="AS15" s="2">
        <v>0.53472222222222221</v>
      </c>
      <c r="AT15" s="5" t="s">
        <v>528</v>
      </c>
      <c r="AU15" s="14">
        <f>(AS15+AR15)-(U15+T15)</f>
        <v>1.03125</v>
      </c>
      <c r="AV15" s="349"/>
      <c r="AW15" s="349"/>
      <c r="AX15" s="364" t="s">
        <v>27</v>
      </c>
      <c r="AY15" s="364" t="s">
        <v>992</v>
      </c>
      <c r="AZ15" s="364" t="s">
        <v>90</v>
      </c>
      <c r="BA15" s="366" t="s">
        <v>320</v>
      </c>
      <c r="BB15" s="16" t="s">
        <v>691</v>
      </c>
      <c r="BC15" s="372" t="s">
        <v>692</v>
      </c>
      <c r="BD15" s="19"/>
      <c r="BE15" s="333" t="s">
        <v>89</v>
      </c>
      <c r="BF15" s="18"/>
      <c r="BR15" s="20"/>
      <c r="BS15" s="20"/>
      <c r="BT15" s="20"/>
      <c r="BU15" s="248"/>
      <c r="BV15" s="249"/>
      <c r="BW15" s="249"/>
      <c r="BX15" s="249"/>
      <c r="BY15" s="249"/>
      <c r="BZ15" s="249"/>
      <c r="CA15" s="250"/>
      <c r="CB15" s="249"/>
      <c r="CC15" s="251"/>
      <c r="CD15" s="20"/>
      <c r="CE15" s="20"/>
      <c r="CF15" s="344">
        <v>908</v>
      </c>
      <c r="CG15" s="208">
        <v>30125312</v>
      </c>
      <c r="CH15" s="208" t="s">
        <v>495</v>
      </c>
      <c r="CI15" s="208" t="s">
        <v>496</v>
      </c>
      <c r="CJ15" s="208" t="s">
        <v>507</v>
      </c>
      <c r="CK15" s="208" t="s">
        <v>483</v>
      </c>
      <c r="CL15" s="209">
        <v>44973.451388888891</v>
      </c>
      <c r="CM15" s="208" t="s">
        <v>528</v>
      </c>
      <c r="CN15" s="205" t="s">
        <v>17</v>
      </c>
      <c r="CO15" s="20"/>
      <c r="CP15" s="20"/>
      <c r="CQ15" s="345">
        <v>903</v>
      </c>
      <c r="CR15" s="208">
        <v>1809355</v>
      </c>
      <c r="CS15" s="208" t="s">
        <v>501</v>
      </c>
      <c r="CT15" s="208" t="s">
        <v>496</v>
      </c>
      <c r="CU15" s="208" t="s">
        <v>497</v>
      </c>
      <c r="CV15" s="208" t="s">
        <v>534</v>
      </c>
      <c r="CW15" s="209">
        <v>44978.722222222219</v>
      </c>
      <c r="CX15" s="208" t="s">
        <v>498</v>
      </c>
      <c r="CY15" s="205" t="s">
        <v>17</v>
      </c>
    </row>
    <row r="16" spans="1:105" ht="15" customHeight="1">
      <c r="A16" s="1054"/>
      <c r="B16" s="4">
        <v>14</v>
      </c>
      <c r="C16" s="345">
        <v>877</v>
      </c>
      <c r="D16" s="206">
        <v>30222839</v>
      </c>
      <c r="E16" s="206" t="s">
        <v>529</v>
      </c>
      <c r="F16" s="206" t="s">
        <v>506</v>
      </c>
      <c r="G16" s="206" t="s">
        <v>507</v>
      </c>
      <c r="H16" s="206" t="s">
        <v>482</v>
      </c>
      <c r="I16" s="207">
        <v>44965.542361111111</v>
      </c>
      <c r="J16" s="206" t="s">
        <v>504</v>
      </c>
      <c r="K16" s="205" t="s">
        <v>0</v>
      </c>
      <c r="L16" s="1">
        <v>44965</v>
      </c>
      <c r="M16" s="2">
        <v>0.52500000000000002</v>
      </c>
      <c r="N16" s="5" t="s">
        <v>504</v>
      </c>
      <c r="O16" s="1">
        <v>44965</v>
      </c>
      <c r="P16" s="2">
        <v>0.54236111111111107</v>
      </c>
      <c r="Q16" s="1"/>
      <c r="R16" s="2"/>
      <c r="S16" s="5"/>
      <c r="T16" s="1">
        <v>44965</v>
      </c>
      <c r="U16" s="2">
        <v>0.54305555555555551</v>
      </c>
      <c r="V16" s="5" t="s">
        <v>504</v>
      </c>
      <c r="W16" s="6">
        <f t="shared" si="6"/>
        <v>6.944444467080757E-4</v>
      </c>
      <c r="X16" s="7"/>
      <c r="Y16" s="8"/>
      <c r="Z16" s="5"/>
      <c r="AA16" s="9">
        <f t="shared" si="0"/>
        <v>-44965.543055555558</v>
      </c>
      <c r="AB16" s="7"/>
      <c r="AC16" s="8"/>
      <c r="AD16" s="5"/>
      <c r="AE16" s="9">
        <f t="shared" si="1"/>
        <v>0</v>
      </c>
      <c r="AF16" s="7"/>
      <c r="AG16" s="5"/>
      <c r="AH16" s="5"/>
      <c r="AI16" s="5"/>
      <c r="AJ16" s="9">
        <f t="shared" si="2"/>
        <v>-44965.543055555558</v>
      </c>
      <c r="AK16" s="7"/>
      <c r="AL16" s="5"/>
      <c r="AM16" s="5"/>
      <c r="AN16" s="9">
        <f t="shared" si="3"/>
        <v>-44965.543055555558</v>
      </c>
      <c r="AO16" s="7">
        <v>44965</v>
      </c>
      <c r="AP16" s="2">
        <v>0.61597222222222225</v>
      </c>
      <c r="AQ16" s="12">
        <f t="shared" si="4"/>
        <v>7.2916666664241347E-2</v>
      </c>
      <c r="AR16" s="7">
        <v>44965</v>
      </c>
      <c r="AS16" s="2">
        <v>0.61597222222222225</v>
      </c>
      <c r="AT16" s="5" t="s">
        <v>680</v>
      </c>
      <c r="AU16" s="14">
        <f>(AS16+AR16)-(U16+T16)</f>
        <v>7.2916666664241347E-2</v>
      </c>
      <c r="AV16" s="349"/>
      <c r="AW16" s="349"/>
      <c r="AX16" s="364" t="s">
        <v>18</v>
      </c>
      <c r="AY16" s="364" t="s">
        <v>48</v>
      </c>
      <c r="AZ16" s="364" t="s">
        <v>130</v>
      </c>
      <c r="BA16" s="364" t="s">
        <v>398</v>
      </c>
      <c r="BB16" s="16" t="s">
        <v>704</v>
      </c>
      <c r="BC16" s="370" t="s">
        <v>705</v>
      </c>
      <c r="BD16" s="19"/>
      <c r="BE16" s="333" t="s">
        <v>89</v>
      </c>
      <c r="BF16" s="18"/>
      <c r="BR16" s="20"/>
      <c r="BS16" s="20"/>
      <c r="BT16" s="20"/>
      <c r="BU16" s="248"/>
      <c r="BV16" s="249"/>
      <c r="BW16" s="249"/>
      <c r="BX16" s="249"/>
      <c r="BY16" s="249"/>
      <c r="BZ16" s="249"/>
      <c r="CA16" s="250"/>
      <c r="CB16" s="249"/>
      <c r="CC16" s="251"/>
      <c r="CD16" s="20"/>
      <c r="CE16" s="20"/>
      <c r="CF16" s="344">
        <v>922</v>
      </c>
      <c r="CG16" s="206">
        <v>30245340</v>
      </c>
      <c r="CH16" s="206" t="s">
        <v>495</v>
      </c>
      <c r="CI16" s="206" t="s">
        <v>506</v>
      </c>
      <c r="CJ16" s="206" t="s">
        <v>513</v>
      </c>
      <c r="CK16" s="206" t="s">
        <v>661</v>
      </c>
      <c r="CL16" s="207">
        <v>44976.720833333333</v>
      </c>
      <c r="CM16" s="206" t="s">
        <v>504</v>
      </c>
      <c r="CN16" s="205" t="s">
        <v>17</v>
      </c>
      <c r="CO16" s="20"/>
      <c r="CP16" s="20"/>
      <c r="CQ16" s="344">
        <v>879</v>
      </c>
      <c r="CR16" s="206">
        <v>30201270</v>
      </c>
      <c r="CS16" s="206" t="s">
        <v>501</v>
      </c>
      <c r="CT16" s="206" t="s">
        <v>496</v>
      </c>
      <c r="CU16" s="206" t="s">
        <v>497</v>
      </c>
      <c r="CV16" s="206" t="s">
        <v>665</v>
      </c>
      <c r="CW16" s="207">
        <v>44979.446527777778</v>
      </c>
      <c r="CX16" s="206" t="s">
        <v>528</v>
      </c>
      <c r="CY16" s="205" t="s">
        <v>17</v>
      </c>
      <c r="CZ16"/>
      <c r="DA16"/>
    </row>
    <row r="17" spans="1:106" ht="15" customHeight="1">
      <c r="A17" s="1054"/>
      <c r="B17" s="22">
        <v>15</v>
      </c>
      <c r="C17" s="344">
        <v>883</v>
      </c>
      <c r="D17" s="206">
        <v>1749141</v>
      </c>
      <c r="E17" s="206" t="s">
        <v>505</v>
      </c>
      <c r="F17" s="206" t="s">
        <v>496</v>
      </c>
      <c r="G17" s="206" t="s">
        <v>497</v>
      </c>
      <c r="H17" s="206" t="s">
        <v>534</v>
      </c>
      <c r="I17" s="207">
        <v>44966.574999999997</v>
      </c>
      <c r="J17" s="206" t="s">
        <v>528</v>
      </c>
      <c r="K17" s="205" t="s">
        <v>0</v>
      </c>
      <c r="L17" s="1">
        <v>44966</v>
      </c>
      <c r="M17" s="2">
        <v>0.52013888888888893</v>
      </c>
      <c r="N17" s="5" t="s">
        <v>528</v>
      </c>
      <c r="O17" s="1">
        <v>44966</v>
      </c>
      <c r="P17" s="2">
        <v>0.57499999999999996</v>
      </c>
      <c r="Q17" s="1"/>
      <c r="R17" s="2"/>
      <c r="S17" s="5"/>
      <c r="T17" s="1">
        <v>44966</v>
      </c>
      <c r="U17" s="2">
        <v>0.58333333333333337</v>
      </c>
      <c r="V17" s="5" t="s">
        <v>528</v>
      </c>
      <c r="W17" s="6">
        <f t="shared" si="6"/>
        <v>8.3333333386690356E-3</v>
      </c>
      <c r="X17" s="7"/>
      <c r="Y17" s="8"/>
      <c r="Z17" s="5"/>
      <c r="AA17" s="9">
        <f t="shared" si="0"/>
        <v>-44966.583333333336</v>
      </c>
      <c r="AB17" s="7"/>
      <c r="AC17" s="8"/>
      <c r="AD17" s="5"/>
      <c r="AE17" s="9">
        <f t="shared" si="1"/>
        <v>0</v>
      </c>
      <c r="AF17" s="7"/>
      <c r="AG17" s="8"/>
      <c r="AH17" s="5"/>
      <c r="AI17" s="5"/>
      <c r="AJ17" s="9">
        <f t="shared" si="2"/>
        <v>-44966.583333333336</v>
      </c>
      <c r="AK17" s="7"/>
      <c r="AL17" s="5"/>
      <c r="AM17" s="5"/>
      <c r="AN17" s="9">
        <f t="shared" si="3"/>
        <v>-44966.583333333336</v>
      </c>
      <c r="AO17" s="7">
        <v>44966</v>
      </c>
      <c r="AP17" s="2">
        <v>0.5756944444444444</v>
      </c>
      <c r="AQ17" s="12">
        <f t="shared" si="4"/>
        <v>-7.6388888919609599E-3</v>
      </c>
      <c r="AR17" s="7">
        <v>44966</v>
      </c>
      <c r="AS17" s="2">
        <v>0.5756944444444444</v>
      </c>
      <c r="AT17" s="5" t="s">
        <v>528</v>
      </c>
      <c r="AU17" s="14">
        <f t="shared" si="5"/>
        <v>-7.6388888919609599E-3</v>
      </c>
      <c r="AV17" s="349"/>
      <c r="AW17" s="349"/>
      <c r="AX17" s="364" t="s">
        <v>9</v>
      </c>
      <c r="AY17" s="364" t="s">
        <v>41</v>
      </c>
      <c r="AZ17" s="364" t="s">
        <v>114</v>
      </c>
      <c r="BA17" s="364" t="s">
        <v>374</v>
      </c>
      <c r="BB17" s="16" t="s">
        <v>706</v>
      </c>
      <c r="BC17" s="16" t="s">
        <v>707</v>
      </c>
      <c r="BD17" s="19"/>
      <c r="BE17" s="333" t="s">
        <v>89</v>
      </c>
      <c r="BF17" s="18"/>
      <c r="BR17" s="20"/>
      <c r="BS17" s="20"/>
      <c r="BT17" s="20"/>
      <c r="CC17" s="20"/>
      <c r="CD17" s="20"/>
      <c r="CE17" s="20"/>
      <c r="CF17" s="344">
        <v>929</v>
      </c>
      <c r="CG17" s="206">
        <v>1296428</v>
      </c>
      <c r="CH17" s="206" t="s">
        <v>495</v>
      </c>
      <c r="CI17" s="206" t="s">
        <v>496</v>
      </c>
      <c r="CJ17" s="206" t="s">
        <v>497</v>
      </c>
      <c r="CK17" s="206" t="s">
        <v>516</v>
      </c>
      <c r="CL17" s="207">
        <v>44978.456250000003</v>
      </c>
      <c r="CM17" s="206" t="s">
        <v>504</v>
      </c>
      <c r="CN17" s="205" t="s">
        <v>17</v>
      </c>
      <c r="CO17" s="20"/>
      <c r="CP17" s="20"/>
      <c r="CQ17" s="345">
        <v>928</v>
      </c>
      <c r="CR17" s="206">
        <v>30252911</v>
      </c>
      <c r="CS17" s="206" t="s">
        <v>501</v>
      </c>
      <c r="CT17" s="206" t="s">
        <v>506</v>
      </c>
      <c r="CU17" s="206" t="s">
        <v>497</v>
      </c>
      <c r="CV17" s="206" t="s">
        <v>666</v>
      </c>
      <c r="CW17" s="207">
        <v>44979.611805555556</v>
      </c>
      <c r="CX17" s="206" t="s">
        <v>528</v>
      </c>
      <c r="CY17" s="205" t="s">
        <v>5</v>
      </c>
    </row>
    <row r="18" spans="1:106" ht="15" customHeight="1">
      <c r="A18" s="1054"/>
      <c r="B18" s="4">
        <v>16</v>
      </c>
      <c r="C18" s="344">
        <v>893</v>
      </c>
      <c r="D18" s="206">
        <v>30190914</v>
      </c>
      <c r="E18" s="206" t="s">
        <v>529</v>
      </c>
      <c r="F18" s="206" t="s">
        <v>496</v>
      </c>
      <c r="G18" s="206" t="s">
        <v>507</v>
      </c>
      <c r="H18" s="206" t="s">
        <v>482</v>
      </c>
      <c r="I18" s="207">
        <v>44966.693055555559</v>
      </c>
      <c r="J18" s="206" t="s">
        <v>504</v>
      </c>
      <c r="K18" s="205" t="s">
        <v>8</v>
      </c>
      <c r="L18" s="1">
        <v>44966</v>
      </c>
      <c r="M18" s="2">
        <v>0.69305555555555554</v>
      </c>
      <c r="N18" s="5" t="s">
        <v>504</v>
      </c>
      <c r="O18" s="1">
        <v>44966</v>
      </c>
      <c r="P18" s="2">
        <v>0.69305555555555554</v>
      </c>
      <c r="Q18" s="1"/>
      <c r="R18" s="2"/>
      <c r="S18" s="5"/>
      <c r="T18" s="1">
        <v>44966</v>
      </c>
      <c r="U18" s="2">
        <v>0.69305555555555554</v>
      </c>
      <c r="V18" s="5" t="s">
        <v>504</v>
      </c>
      <c r="W18" s="6">
        <f t="shared" si="6"/>
        <v>0</v>
      </c>
      <c r="X18" s="7"/>
      <c r="Y18" s="8"/>
      <c r="Z18" s="5"/>
      <c r="AA18" s="9">
        <f t="shared" si="0"/>
        <v>-44966.693055555559</v>
      </c>
      <c r="AB18" s="7"/>
      <c r="AC18" s="8"/>
      <c r="AD18" s="5"/>
      <c r="AE18" s="9">
        <f t="shared" si="1"/>
        <v>0</v>
      </c>
      <c r="AF18" s="7"/>
      <c r="AG18" s="8"/>
      <c r="AH18" s="5"/>
      <c r="AI18" s="5"/>
      <c r="AJ18" s="9">
        <f t="shared" si="2"/>
        <v>-44966.693055555559</v>
      </c>
      <c r="AK18" s="7"/>
      <c r="AL18" s="5"/>
      <c r="AM18" s="5"/>
      <c r="AN18" s="9">
        <f t="shared" si="3"/>
        <v>-44966.693055555559</v>
      </c>
      <c r="AO18" s="7">
        <v>44968</v>
      </c>
      <c r="AP18" s="2">
        <v>0.7006944444444444</v>
      </c>
      <c r="AQ18" s="12">
        <f t="shared" si="4"/>
        <v>2.007638888884685</v>
      </c>
      <c r="AR18" s="7">
        <v>44968</v>
      </c>
      <c r="AS18" s="2">
        <v>0.7006944444444444</v>
      </c>
      <c r="AT18" s="5" t="s">
        <v>680</v>
      </c>
      <c r="AU18" s="14">
        <f t="shared" si="5"/>
        <v>2.007638888884685</v>
      </c>
      <c r="AV18" s="349"/>
      <c r="AW18" s="349"/>
      <c r="AX18" s="364" t="s">
        <v>18</v>
      </c>
      <c r="AY18" s="364" t="s">
        <v>48</v>
      </c>
      <c r="AZ18" s="364" t="s">
        <v>130</v>
      </c>
      <c r="BA18" s="364" t="s">
        <v>398</v>
      </c>
      <c r="BB18" s="16" t="s">
        <v>708</v>
      </c>
      <c r="BC18" s="16" t="s">
        <v>709</v>
      </c>
      <c r="BD18" s="19"/>
      <c r="BE18" s="333" t="s">
        <v>89</v>
      </c>
      <c r="BF18" s="18"/>
      <c r="BR18" s="20"/>
      <c r="BS18" s="20"/>
      <c r="BT18" s="20"/>
      <c r="CC18" s="20"/>
      <c r="CD18" s="20"/>
      <c r="CE18" s="20"/>
      <c r="CF18" s="344">
        <v>944</v>
      </c>
      <c r="CG18" s="206">
        <v>30174266</v>
      </c>
      <c r="CH18" s="206" t="s">
        <v>495</v>
      </c>
      <c r="CI18" s="206" t="s">
        <v>496</v>
      </c>
      <c r="CJ18" s="206" t="s">
        <v>497</v>
      </c>
      <c r="CK18" s="206" t="s">
        <v>468</v>
      </c>
      <c r="CL18" s="207">
        <v>44980.874305555553</v>
      </c>
      <c r="CM18" s="206" t="s">
        <v>528</v>
      </c>
      <c r="CN18" s="229" t="s">
        <v>17</v>
      </c>
      <c r="CO18" s="20"/>
      <c r="CP18" s="20"/>
      <c r="CQ18" s="344">
        <v>940</v>
      </c>
      <c r="CR18" s="208">
        <v>30046059</v>
      </c>
      <c r="CS18" s="208" t="s">
        <v>501</v>
      </c>
      <c r="CT18" s="208" t="s">
        <v>496</v>
      </c>
      <c r="CU18" s="208" t="s">
        <v>497</v>
      </c>
      <c r="CV18" s="208" t="s">
        <v>534</v>
      </c>
      <c r="CW18" s="209">
        <v>44984.874305555553</v>
      </c>
      <c r="CX18" s="208" t="s">
        <v>498</v>
      </c>
      <c r="CY18" s="232" t="s">
        <v>17</v>
      </c>
      <c r="CZ18"/>
      <c r="DA18"/>
      <c r="DB18"/>
    </row>
    <row r="19" spans="1:106" ht="15" customHeight="1">
      <c r="A19" s="1054"/>
      <c r="B19" s="4">
        <v>17</v>
      </c>
      <c r="C19" s="344">
        <v>891</v>
      </c>
      <c r="D19" s="206">
        <v>1169619</v>
      </c>
      <c r="E19" s="206" t="s">
        <v>501</v>
      </c>
      <c r="F19" s="206" t="s">
        <v>506</v>
      </c>
      <c r="G19" s="206" t="s">
        <v>513</v>
      </c>
      <c r="H19" s="206" t="s">
        <v>494</v>
      </c>
      <c r="I19" s="207">
        <v>44968.588888888888</v>
      </c>
      <c r="J19" s="206" t="s">
        <v>528</v>
      </c>
      <c r="K19" s="205" t="s">
        <v>17</v>
      </c>
      <c r="L19" s="1">
        <v>44968</v>
      </c>
      <c r="M19" s="2">
        <v>0.51111111111111118</v>
      </c>
      <c r="N19" s="5" t="s">
        <v>528</v>
      </c>
      <c r="O19" s="1">
        <v>44968</v>
      </c>
      <c r="P19" s="2">
        <v>0.59444444444444444</v>
      </c>
      <c r="Q19" s="1">
        <v>44968</v>
      </c>
      <c r="R19" s="2">
        <v>0.58819444444444446</v>
      </c>
      <c r="S19" s="5" t="s">
        <v>528</v>
      </c>
      <c r="T19" s="1">
        <v>44968</v>
      </c>
      <c r="U19" s="8">
        <v>0.59722222222222221</v>
      </c>
      <c r="V19" s="5" t="s">
        <v>528</v>
      </c>
      <c r="W19" s="6">
        <f t="shared" si="6"/>
        <v>2.7777777722803876E-3</v>
      </c>
      <c r="X19" s="7">
        <v>44969</v>
      </c>
      <c r="Y19" s="8">
        <v>0.63055555555555554</v>
      </c>
      <c r="Z19" s="5" t="s">
        <v>504</v>
      </c>
      <c r="AA19" s="9">
        <f t="shared" si="0"/>
        <v>1.0333333333401242</v>
      </c>
      <c r="AB19" s="7">
        <v>44970</v>
      </c>
      <c r="AC19" s="8">
        <v>0.59791666666666665</v>
      </c>
      <c r="AD19" s="5" t="s">
        <v>504</v>
      </c>
      <c r="AE19" s="9">
        <f t="shared" si="1"/>
        <v>0.96736111110658385</v>
      </c>
      <c r="AF19" s="7"/>
      <c r="AG19" s="8"/>
      <c r="AH19" s="5"/>
      <c r="AI19" s="5"/>
      <c r="AJ19" s="9">
        <f t="shared" si="2"/>
        <v>-44968.597222222219</v>
      </c>
      <c r="AK19" s="7"/>
      <c r="AL19" s="5"/>
      <c r="AM19" s="5"/>
      <c r="AN19" s="9">
        <f t="shared" si="3"/>
        <v>-44968.597222222219</v>
      </c>
      <c r="AO19" s="1">
        <v>44972</v>
      </c>
      <c r="AP19" s="2">
        <v>0.51874999999999993</v>
      </c>
      <c r="AQ19" s="12">
        <f t="shared" si="4"/>
        <v>3.9215277777839219</v>
      </c>
      <c r="AR19" s="1">
        <v>44972</v>
      </c>
      <c r="AS19" s="2">
        <v>0.51874999999999993</v>
      </c>
      <c r="AT19" s="5" t="s">
        <v>528</v>
      </c>
      <c r="AU19" s="14">
        <f t="shared" si="5"/>
        <v>3.9215277777839219</v>
      </c>
      <c r="AV19" s="349"/>
      <c r="AW19" s="349"/>
      <c r="AX19" s="364" t="s">
        <v>27</v>
      </c>
      <c r="AY19" s="364" t="s">
        <v>992</v>
      </c>
      <c r="AZ19" s="364" t="s">
        <v>64</v>
      </c>
      <c r="BA19" s="364" t="s">
        <v>208</v>
      </c>
      <c r="BB19" s="16" t="s">
        <v>711</v>
      </c>
      <c r="BC19" s="16" t="s">
        <v>710</v>
      </c>
      <c r="BD19" s="19"/>
      <c r="BE19" s="333" t="s">
        <v>89</v>
      </c>
      <c r="BF19" s="18"/>
      <c r="BR19" s="20"/>
      <c r="BS19" s="20"/>
      <c r="BT19" s="20"/>
      <c r="CC19" s="20"/>
      <c r="CD19" s="20"/>
      <c r="CE19" s="20"/>
      <c r="CF19" s="345">
        <v>947</v>
      </c>
      <c r="CG19" s="206">
        <v>20259069</v>
      </c>
      <c r="CH19" s="206" t="s">
        <v>495</v>
      </c>
      <c r="CI19" s="206" t="s">
        <v>502</v>
      </c>
      <c r="CJ19" s="206" t="s">
        <v>497</v>
      </c>
      <c r="CK19" s="206" t="s">
        <v>503</v>
      </c>
      <c r="CL19" s="207">
        <v>44984.474305555559</v>
      </c>
      <c r="CM19" s="206" t="s">
        <v>528</v>
      </c>
      <c r="CN19" s="231" t="s">
        <v>5</v>
      </c>
      <c r="CO19" s="20"/>
      <c r="CP19" s="20"/>
      <c r="CQ19" s="344">
        <v>814</v>
      </c>
      <c r="CR19" s="206">
        <v>30248591</v>
      </c>
      <c r="CS19" s="206" t="s">
        <v>501</v>
      </c>
      <c r="CT19" s="206" t="s">
        <v>496</v>
      </c>
      <c r="CU19" s="206" t="s">
        <v>497</v>
      </c>
      <c r="CV19" s="206" t="s">
        <v>667</v>
      </c>
      <c r="CW19" s="207">
        <v>44986.490972222222</v>
      </c>
      <c r="CX19" s="206" t="s">
        <v>504</v>
      </c>
      <c r="CY19" s="230" t="s">
        <v>8</v>
      </c>
      <c r="CZ19"/>
      <c r="DA19"/>
      <c r="DB19"/>
    </row>
    <row r="20" spans="1:106" ht="15" customHeight="1">
      <c r="A20" s="1054"/>
      <c r="B20" s="22">
        <v>18</v>
      </c>
      <c r="C20" s="223">
        <v>896</v>
      </c>
      <c r="D20" s="206">
        <v>30249228</v>
      </c>
      <c r="E20" s="206" t="s">
        <v>495</v>
      </c>
      <c r="F20" s="206" t="s">
        <v>496</v>
      </c>
      <c r="G20" s="206" t="s">
        <v>507</v>
      </c>
      <c r="H20" s="206" t="s">
        <v>482</v>
      </c>
      <c r="I20" s="207">
        <v>44969.480555555558</v>
      </c>
      <c r="J20" s="206" t="s">
        <v>504</v>
      </c>
      <c r="K20" s="205" t="s">
        <v>5</v>
      </c>
      <c r="L20" s="1">
        <v>44969</v>
      </c>
      <c r="M20" s="2">
        <v>0.47500000000000003</v>
      </c>
      <c r="N20" s="5" t="s">
        <v>504</v>
      </c>
      <c r="O20" s="1">
        <v>44969</v>
      </c>
      <c r="P20" s="2">
        <v>0.48055555555555557</v>
      </c>
      <c r="Q20" s="1">
        <v>44969</v>
      </c>
      <c r="R20" s="2">
        <v>0.50277777777777777</v>
      </c>
      <c r="S20" s="5" t="s">
        <v>504</v>
      </c>
      <c r="T20" s="1">
        <v>44969</v>
      </c>
      <c r="U20" s="2">
        <v>0.50347222222222221</v>
      </c>
      <c r="V20" s="5" t="s">
        <v>504</v>
      </c>
      <c r="W20" s="6">
        <f t="shared" si="6"/>
        <v>2.2916666661330964E-2</v>
      </c>
      <c r="X20" s="7">
        <v>44970</v>
      </c>
      <c r="Y20" s="8">
        <v>0.40763888888888888</v>
      </c>
      <c r="Z20" s="5" t="s">
        <v>504</v>
      </c>
      <c r="AA20" s="9">
        <f t="shared" si="0"/>
        <v>0.90416666666715173</v>
      </c>
      <c r="AB20" s="7"/>
      <c r="AC20" s="8"/>
      <c r="AD20" s="5"/>
      <c r="AE20" s="9">
        <f t="shared" si="1"/>
        <v>-44970.407638888886</v>
      </c>
      <c r="AF20" s="7"/>
      <c r="AG20" s="5"/>
      <c r="AH20" s="5"/>
      <c r="AI20" s="5"/>
      <c r="AJ20" s="9">
        <f t="shared" si="2"/>
        <v>-44969.503472222219</v>
      </c>
      <c r="AK20" s="7"/>
      <c r="AL20" s="5"/>
      <c r="AM20" s="5"/>
      <c r="AN20" s="9">
        <f t="shared" si="3"/>
        <v>-44969.503472222219</v>
      </c>
      <c r="AO20" s="7">
        <v>44971</v>
      </c>
      <c r="AP20" s="2">
        <v>0.45694444444444443</v>
      </c>
      <c r="AQ20" s="12">
        <f t="shared" si="4"/>
        <v>1.953472222223354</v>
      </c>
      <c r="AR20" s="7">
        <v>44971</v>
      </c>
      <c r="AS20" s="2">
        <v>0.45694444444444443</v>
      </c>
      <c r="AT20" s="5" t="s">
        <v>680</v>
      </c>
      <c r="AU20" s="14">
        <f t="shared" si="5"/>
        <v>1.953472222223354</v>
      </c>
      <c r="AV20" s="349"/>
      <c r="AW20" s="349"/>
      <c r="AX20" s="364" t="s">
        <v>18</v>
      </c>
      <c r="AY20" s="364" t="s">
        <v>48</v>
      </c>
      <c r="AZ20" s="364" t="s">
        <v>998</v>
      </c>
      <c r="BA20" s="364" t="s">
        <v>382</v>
      </c>
      <c r="BB20" s="16" t="s">
        <v>712</v>
      </c>
      <c r="BC20" s="370" t="s">
        <v>713</v>
      </c>
      <c r="BD20" s="19"/>
      <c r="BE20" s="333" t="s">
        <v>89</v>
      </c>
      <c r="BF20" s="18"/>
      <c r="BR20" s="20"/>
      <c r="BS20" s="20"/>
      <c r="BT20" s="20"/>
      <c r="CC20" s="20"/>
      <c r="CD20" s="20"/>
      <c r="CE20" s="20"/>
      <c r="CF20" s="344">
        <v>950</v>
      </c>
      <c r="CG20" s="208">
        <v>20259069</v>
      </c>
      <c r="CH20" s="208" t="s">
        <v>495</v>
      </c>
      <c r="CI20" s="208" t="s">
        <v>506</v>
      </c>
      <c r="CJ20" s="208" t="s">
        <v>497</v>
      </c>
      <c r="CK20" s="208" t="s">
        <v>530</v>
      </c>
      <c r="CL20" s="209">
        <v>44984.481944444444</v>
      </c>
      <c r="CM20" s="208" t="s">
        <v>528</v>
      </c>
      <c r="CN20" s="232" t="s">
        <v>17</v>
      </c>
      <c r="CO20" s="20"/>
      <c r="CP20" s="20"/>
      <c r="CQ20" s="20"/>
      <c r="CR20" s="20"/>
      <c r="CS20" s="20"/>
      <c r="CT20" s="20"/>
      <c r="CU20" s="20"/>
      <c r="CV20" s="20"/>
      <c r="CW20" s="20"/>
      <c r="CX20" s="20"/>
      <c r="CY20" s="20"/>
      <c r="CZ20"/>
      <c r="DA20"/>
      <c r="DB20"/>
    </row>
    <row r="21" spans="1:106" ht="15" customHeight="1">
      <c r="A21" s="1054"/>
      <c r="B21" s="4">
        <v>19</v>
      </c>
      <c r="C21" s="345">
        <v>886</v>
      </c>
      <c r="D21" s="208">
        <v>1296726</v>
      </c>
      <c r="E21" s="208" t="s">
        <v>495</v>
      </c>
      <c r="F21" s="208" t="s">
        <v>496</v>
      </c>
      <c r="G21" s="208" t="s">
        <v>507</v>
      </c>
      <c r="H21" s="208" t="s">
        <v>483</v>
      </c>
      <c r="I21" s="209">
        <v>44969.631944444445</v>
      </c>
      <c r="J21" s="208" t="s">
        <v>528</v>
      </c>
      <c r="K21" s="205" t="s">
        <v>17</v>
      </c>
      <c r="L21" s="1">
        <v>44966</v>
      </c>
      <c r="M21" s="2">
        <v>0.57916666666666672</v>
      </c>
      <c r="N21" s="5" t="s">
        <v>528</v>
      </c>
      <c r="O21" s="1">
        <v>44969</v>
      </c>
      <c r="P21" s="2">
        <v>0.63194444444444442</v>
      </c>
      <c r="Q21" s="1">
        <v>44968</v>
      </c>
      <c r="R21" s="2">
        <v>0.56180555555555556</v>
      </c>
      <c r="S21" s="5" t="s">
        <v>528</v>
      </c>
      <c r="T21" s="1">
        <v>44968</v>
      </c>
      <c r="U21" s="2">
        <v>0.5625</v>
      </c>
      <c r="V21" s="5" t="s">
        <v>528</v>
      </c>
      <c r="W21" s="6">
        <f t="shared" si="6"/>
        <v>-1.0694444444452529</v>
      </c>
      <c r="X21" s="7">
        <v>44969</v>
      </c>
      <c r="Y21" s="8">
        <v>0.68541666666666667</v>
      </c>
      <c r="Z21" s="5" t="s">
        <v>504</v>
      </c>
      <c r="AA21" s="9">
        <f t="shared" si="0"/>
        <v>1.1229166666671517</v>
      </c>
      <c r="AB21" s="7">
        <v>44984</v>
      </c>
      <c r="AC21" s="8">
        <v>0.44722222222222219</v>
      </c>
      <c r="AD21" s="5" t="s">
        <v>504</v>
      </c>
      <c r="AE21" s="9">
        <f t="shared" si="1"/>
        <v>14.761805555557657</v>
      </c>
      <c r="AF21" s="7">
        <v>44992</v>
      </c>
      <c r="AG21" s="140">
        <v>0.75555555555555554</v>
      </c>
      <c r="AH21" s="5" t="s">
        <v>504</v>
      </c>
      <c r="AI21" s="5" t="s">
        <v>595</v>
      </c>
      <c r="AJ21" s="9">
        <f t="shared" si="2"/>
        <v>24.193055555559113</v>
      </c>
      <c r="AK21" s="7">
        <v>44993</v>
      </c>
      <c r="AL21" s="140" t="s">
        <v>746</v>
      </c>
      <c r="AM21" s="5" t="s">
        <v>498</v>
      </c>
      <c r="AN21" s="9" t="e">
        <f t="shared" si="3"/>
        <v>#VALUE!</v>
      </c>
      <c r="AO21" s="10"/>
      <c r="AP21" s="11"/>
      <c r="AQ21" s="12">
        <f t="shared" si="4"/>
        <v>-44968.5625</v>
      </c>
      <c r="AR21" s="10"/>
      <c r="AS21" s="11"/>
      <c r="AT21" s="13"/>
      <c r="AU21" s="14">
        <f t="shared" si="5"/>
        <v>-44968.5625</v>
      </c>
      <c r="AV21" s="349"/>
      <c r="AW21" s="349"/>
      <c r="AX21" s="364" t="s">
        <v>9</v>
      </c>
      <c r="AY21" s="364" t="s">
        <v>11</v>
      </c>
      <c r="AZ21" s="364" t="s">
        <v>22</v>
      </c>
      <c r="BA21" s="364" t="s">
        <v>57</v>
      </c>
      <c r="BB21" s="16" t="s">
        <v>715</v>
      </c>
      <c r="BC21" s="16" t="s">
        <v>714</v>
      </c>
      <c r="BD21" s="19"/>
      <c r="BE21" s="333" t="s">
        <v>89</v>
      </c>
      <c r="BF21" s="18"/>
      <c r="BJ21" s="25" t="s">
        <v>440</v>
      </c>
      <c r="BK21" s="26" t="s">
        <v>441</v>
      </c>
      <c r="BL21" s="27" t="s">
        <v>442</v>
      </c>
      <c r="BM21" s="28" t="s">
        <v>0</v>
      </c>
      <c r="BN21" s="29" t="s">
        <v>5</v>
      </c>
      <c r="BO21" s="30" t="s">
        <v>8</v>
      </c>
      <c r="BP21" s="31" t="s">
        <v>443</v>
      </c>
      <c r="BQ21" s="32" t="s">
        <v>444</v>
      </c>
      <c r="BR21" s="20"/>
      <c r="BS21" s="20"/>
      <c r="BT21" s="20"/>
      <c r="CC21" s="20"/>
      <c r="CD21" s="20"/>
      <c r="CE21" s="20"/>
      <c r="CF21" s="344">
        <v>950</v>
      </c>
      <c r="CG21" s="206">
        <v>20259069</v>
      </c>
      <c r="CH21" s="206" t="s">
        <v>495</v>
      </c>
      <c r="CI21" s="206" t="s">
        <v>502</v>
      </c>
      <c r="CJ21" s="206" t="s">
        <v>497</v>
      </c>
      <c r="CK21" s="206" t="s">
        <v>503</v>
      </c>
      <c r="CL21" s="207">
        <v>44984.481944444444</v>
      </c>
      <c r="CM21" s="206" t="s">
        <v>528</v>
      </c>
      <c r="CN21" s="232" t="s">
        <v>17</v>
      </c>
      <c r="CO21" s="20"/>
      <c r="CP21" s="20"/>
      <c r="CQ21" s="20"/>
      <c r="CR21" s="20"/>
      <c r="CS21" s="20"/>
      <c r="CT21" s="20"/>
      <c r="CU21" s="20"/>
      <c r="CV21" s="20"/>
      <c r="CW21" s="20"/>
      <c r="CX21" s="20"/>
      <c r="CY21" s="20"/>
      <c r="CZ21"/>
      <c r="DA21"/>
      <c r="DB21"/>
    </row>
    <row r="22" spans="1:106" ht="15" customHeight="1">
      <c r="A22" s="1054"/>
      <c r="B22" s="22">
        <v>20</v>
      </c>
      <c r="C22" s="344">
        <v>889</v>
      </c>
      <c r="D22" s="206">
        <v>30251798</v>
      </c>
      <c r="E22" s="206" t="s">
        <v>501</v>
      </c>
      <c r="F22" s="206" t="s">
        <v>496</v>
      </c>
      <c r="G22" s="206" t="s">
        <v>497</v>
      </c>
      <c r="H22" s="206" t="s">
        <v>476</v>
      </c>
      <c r="I22" s="207">
        <v>44969.802777777775</v>
      </c>
      <c r="J22" s="206" t="s">
        <v>498</v>
      </c>
      <c r="K22" s="205" t="s">
        <v>17</v>
      </c>
      <c r="L22" s="1">
        <v>44966</v>
      </c>
      <c r="M22" s="2">
        <v>0.76111111111111107</v>
      </c>
      <c r="N22" s="5" t="s">
        <v>498</v>
      </c>
      <c r="O22" s="1">
        <v>44969</v>
      </c>
      <c r="P22" s="2">
        <v>0.8027777777777777</v>
      </c>
      <c r="Q22" s="1">
        <v>44969</v>
      </c>
      <c r="R22" s="2">
        <v>0.7402777777777777</v>
      </c>
      <c r="S22" s="5" t="s">
        <v>528</v>
      </c>
      <c r="T22" s="1">
        <v>44969</v>
      </c>
      <c r="U22" s="2">
        <v>0.80347222222222225</v>
      </c>
      <c r="V22" s="5" t="s">
        <v>528</v>
      </c>
      <c r="W22" s="6">
        <f t="shared" si="6"/>
        <v>6.944444467080757E-4</v>
      </c>
      <c r="X22" s="7">
        <v>44969</v>
      </c>
      <c r="Y22" s="8">
        <v>0.80625000000000002</v>
      </c>
      <c r="Z22" s="5" t="s">
        <v>528</v>
      </c>
      <c r="AA22" s="9">
        <f t="shared" si="0"/>
        <v>2.7777777795563452E-3</v>
      </c>
      <c r="AB22" s="7">
        <v>44970</v>
      </c>
      <c r="AC22" s="8">
        <v>0.86249999999999993</v>
      </c>
      <c r="AD22" s="5" t="s">
        <v>498</v>
      </c>
      <c r="AE22" s="9">
        <f t="shared" si="1"/>
        <v>1.0562500000014552</v>
      </c>
      <c r="AF22" s="7">
        <v>44980</v>
      </c>
      <c r="AG22" s="140">
        <v>0.66111111111111109</v>
      </c>
      <c r="AH22" s="5" t="s">
        <v>528</v>
      </c>
      <c r="AI22" s="5" t="s">
        <v>595</v>
      </c>
      <c r="AJ22" s="9">
        <f t="shared" si="2"/>
        <v>10.857638888890506</v>
      </c>
      <c r="AK22" s="7"/>
      <c r="AL22" s="5"/>
      <c r="AM22" s="5"/>
      <c r="AN22" s="9">
        <f t="shared" si="3"/>
        <v>-44969.803472222222</v>
      </c>
      <c r="AO22" s="7">
        <v>44993</v>
      </c>
      <c r="AP22" s="2">
        <v>0.49305555555555558</v>
      </c>
      <c r="AQ22" s="12">
        <f t="shared" si="4"/>
        <v>23.689583333332848</v>
      </c>
      <c r="AR22" s="7">
        <v>45097</v>
      </c>
      <c r="AS22" s="2">
        <v>0.43958333333333338</v>
      </c>
      <c r="AT22" s="21" t="s">
        <v>498</v>
      </c>
      <c r="AU22" s="14">
        <f t="shared" si="5"/>
        <v>127.63611111111095</v>
      </c>
      <c r="AV22" s="349"/>
      <c r="AW22" s="349"/>
      <c r="AX22" s="364" t="s">
        <v>27</v>
      </c>
      <c r="AY22" s="364" t="s">
        <v>992</v>
      </c>
      <c r="AZ22" s="364" t="s">
        <v>90</v>
      </c>
      <c r="BA22" s="364" t="s">
        <v>318</v>
      </c>
      <c r="BB22" s="16" t="s">
        <v>717</v>
      </c>
      <c r="BC22" s="16" t="s">
        <v>716</v>
      </c>
      <c r="BD22" s="19"/>
      <c r="BE22" s="333" t="s">
        <v>89</v>
      </c>
      <c r="BF22" s="18"/>
      <c r="BJ22" s="33" t="s">
        <v>795</v>
      </c>
      <c r="BK22" s="34">
        <v>3</v>
      </c>
      <c r="BL22" s="90">
        <f>BK22/BK24</f>
        <v>1.5</v>
      </c>
      <c r="BM22" s="36">
        <v>2</v>
      </c>
      <c r="BN22" s="36"/>
      <c r="BO22" s="36">
        <v>1</v>
      </c>
      <c r="BP22" s="36"/>
      <c r="BQ22" s="37">
        <f t="shared" ref="BQ22" si="7">BK22</f>
        <v>3</v>
      </c>
      <c r="BR22" s="20"/>
      <c r="BS22" s="20"/>
      <c r="BT22" s="20"/>
      <c r="BU22" s="25" t="s">
        <v>440</v>
      </c>
      <c r="BV22" s="26" t="s">
        <v>441</v>
      </c>
      <c r="BW22" s="27" t="s">
        <v>442</v>
      </c>
      <c r="BX22" s="28" t="s">
        <v>0</v>
      </c>
      <c r="BY22" s="29" t="s">
        <v>5</v>
      </c>
      <c r="BZ22" s="30" t="s">
        <v>8</v>
      </c>
      <c r="CA22" s="31" t="s">
        <v>443</v>
      </c>
      <c r="CB22" s="32" t="s">
        <v>444</v>
      </c>
      <c r="CC22" s="20"/>
      <c r="CD22" s="20"/>
      <c r="CE22" s="20"/>
      <c r="CF22" s="344">
        <v>915</v>
      </c>
      <c r="CG22" s="206">
        <v>1472014</v>
      </c>
      <c r="CH22" s="206" t="s">
        <v>495</v>
      </c>
      <c r="CI22" s="206" t="s">
        <v>496</v>
      </c>
      <c r="CJ22" s="206" t="s">
        <v>497</v>
      </c>
      <c r="CK22" s="206" t="s">
        <v>471</v>
      </c>
      <c r="CL22" s="207">
        <v>44984.553472222222</v>
      </c>
      <c r="CM22" s="206" t="s">
        <v>504</v>
      </c>
      <c r="CN22" s="232" t="s">
        <v>17</v>
      </c>
      <c r="CO22" s="20"/>
      <c r="CP22" s="20"/>
      <c r="CQ22" s="25" t="s">
        <v>440</v>
      </c>
      <c r="CR22" s="26" t="s">
        <v>441</v>
      </c>
      <c r="CS22" s="27" t="s">
        <v>442</v>
      </c>
      <c r="CT22" s="28" t="s">
        <v>0</v>
      </c>
      <c r="CU22" s="29" t="s">
        <v>5</v>
      </c>
      <c r="CV22" s="30" t="s">
        <v>8</v>
      </c>
      <c r="CW22" s="31" t="s">
        <v>443</v>
      </c>
      <c r="CX22" s="32" t="s">
        <v>444</v>
      </c>
      <c r="CY22" s="20"/>
      <c r="CZ22"/>
      <c r="DA22"/>
      <c r="DB22"/>
    </row>
    <row r="23" spans="1:106" ht="17.25" customHeight="1">
      <c r="A23" s="1054"/>
      <c r="B23" s="4">
        <v>21</v>
      </c>
      <c r="C23" s="345">
        <v>888</v>
      </c>
      <c r="D23" s="206">
        <v>30069419</v>
      </c>
      <c r="E23" s="206" t="s">
        <v>495</v>
      </c>
      <c r="F23" s="206" t="s">
        <v>496</v>
      </c>
      <c r="G23" s="206" t="s">
        <v>507</v>
      </c>
      <c r="H23" s="206" t="s">
        <v>483</v>
      </c>
      <c r="I23" s="207">
        <v>44969.810416666667</v>
      </c>
      <c r="J23" s="206" t="s">
        <v>498</v>
      </c>
      <c r="K23" s="205" t="s">
        <v>0</v>
      </c>
      <c r="L23" s="1">
        <v>44966</v>
      </c>
      <c r="M23" s="2">
        <v>0.71944444444444444</v>
      </c>
      <c r="N23" s="5" t="s">
        <v>498</v>
      </c>
      <c r="O23" s="1">
        <v>44969</v>
      </c>
      <c r="P23" s="2">
        <v>0.81041666666666667</v>
      </c>
      <c r="Q23" s="1">
        <v>44969</v>
      </c>
      <c r="R23" s="2">
        <v>0.80902777777777779</v>
      </c>
      <c r="S23" s="5" t="s">
        <v>528</v>
      </c>
      <c r="T23" s="1">
        <v>44969</v>
      </c>
      <c r="U23" s="2">
        <v>0.81041666666666667</v>
      </c>
      <c r="V23" s="5" t="s">
        <v>498</v>
      </c>
      <c r="W23" s="6">
        <f t="shared" si="6"/>
        <v>0</v>
      </c>
      <c r="X23" s="7"/>
      <c r="Y23" s="8"/>
      <c r="Z23" s="5"/>
      <c r="AA23" s="9">
        <f t="shared" si="0"/>
        <v>-44969.810416666667</v>
      </c>
      <c r="AB23" s="7"/>
      <c r="AC23" s="8"/>
      <c r="AD23" s="5"/>
      <c r="AE23" s="9">
        <f t="shared" si="1"/>
        <v>0</v>
      </c>
      <c r="AF23" s="7"/>
      <c r="AG23" s="5"/>
      <c r="AH23" s="5"/>
      <c r="AI23" s="5"/>
      <c r="AJ23" s="9">
        <f t="shared" si="2"/>
        <v>-44969.810416666667</v>
      </c>
      <c r="AK23" s="7"/>
      <c r="AL23" s="5"/>
      <c r="AM23" s="5"/>
      <c r="AN23" s="9">
        <f t="shared" si="3"/>
        <v>-44969.810416666667</v>
      </c>
      <c r="AO23" s="7">
        <v>44970</v>
      </c>
      <c r="AP23" s="2">
        <v>0.80486111111111114</v>
      </c>
      <c r="AQ23" s="12">
        <f t="shared" si="4"/>
        <v>0.99444444444088731</v>
      </c>
      <c r="AR23" s="7">
        <v>44970</v>
      </c>
      <c r="AS23" s="2">
        <v>0.80486111111111114</v>
      </c>
      <c r="AT23" s="21" t="s">
        <v>498</v>
      </c>
      <c r="AU23" s="14">
        <f t="shared" si="5"/>
        <v>0.99444444444088731</v>
      </c>
      <c r="AV23" s="349"/>
      <c r="AW23" s="349"/>
      <c r="AX23" s="364" t="s">
        <v>27</v>
      </c>
      <c r="AY23" s="364" t="s">
        <v>35</v>
      </c>
      <c r="AZ23" s="364" t="s">
        <v>94</v>
      </c>
      <c r="BA23" s="364" t="s">
        <v>334</v>
      </c>
      <c r="BB23" s="16" t="s">
        <v>718</v>
      </c>
      <c r="BC23" s="370" t="s">
        <v>719</v>
      </c>
      <c r="BD23" s="19"/>
      <c r="BE23" s="333" t="s">
        <v>89</v>
      </c>
      <c r="BF23" s="18"/>
      <c r="BJ23" s="33" t="s">
        <v>796</v>
      </c>
      <c r="BK23" s="34">
        <v>1</v>
      </c>
      <c r="BL23" s="90">
        <f>BK23/BK25</f>
        <v>0.33333333333333331</v>
      </c>
      <c r="BM23" s="36">
        <v>1</v>
      </c>
      <c r="BN23" s="36"/>
      <c r="BO23" s="36"/>
      <c r="BP23" s="36"/>
      <c r="BQ23" s="37">
        <f t="shared" ref="BQ23:BQ24" si="8">BK23</f>
        <v>1</v>
      </c>
      <c r="BR23" s="20"/>
      <c r="BS23" s="20"/>
      <c r="BT23" s="20"/>
      <c r="BU23" s="33" t="s">
        <v>795</v>
      </c>
      <c r="BV23" s="34">
        <v>2</v>
      </c>
      <c r="BW23" s="35">
        <f>BV23/BV26</f>
        <v>0.2</v>
      </c>
      <c r="BX23" s="36">
        <v>2</v>
      </c>
      <c r="BY23" s="36"/>
      <c r="BZ23" s="36"/>
      <c r="CA23" s="36"/>
      <c r="CB23" s="37">
        <f>BV23</f>
        <v>2</v>
      </c>
      <c r="CC23" s="20"/>
      <c r="CD23" s="20"/>
      <c r="CE23" s="20"/>
      <c r="CF23" s="346">
        <v>921</v>
      </c>
      <c r="CG23" s="206">
        <v>30051913</v>
      </c>
      <c r="CH23" s="206" t="s">
        <v>495</v>
      </c>
      <c r="CI23" s="206" t="s">
        <v>496</v>
      </c>
      <c r="CJ23" s="206" t="s">
        <v>497</v>
      </c>
      <c r="CK23" s="206" t="s">
        <v>534</v>
      </c>
      <c r="CL23" s="207">
        <v>44984.788888888892</v>
      </c>
      <c r="CM23" s="206" t="s">
        <v>498</v>
      </c>
      <c r="CN23" s="230" t="s">
        <v>8</v>
      </c>
      <c r="CO23" s="20"/>
      <c r="CP23" s="20"/>
      <c r="CQ23" s="33" t="s">
        <v>498</v>
      </c>
      <c r="CR23" s="34">
        <v>6</v>
      </c>
      <c r="CS23" s="35">
        <f>CR23/CR26</f>
        <v>0.35294117647058826</v>
      </c>
      <c r="CT23" s="36">
        <v>1</v>
      </c>
      <c r="CU23" s="36">
        <v>1</v>
      </c>
      <c r="CV23" s="36"/>
      <c r="CW23" s="36">
        <v>4</v>
      </c>
      <c r="CX23" s="37">
        <f>CR23</f>
        <v>6</v>
      </c>
      <c r="CY23" s="20"/>
      <c r="CZ23"/>
      <c r="DA23"/>
      <c r="DB23"/>
    </row>
    <row r="24" spans="1:106" ht="15" customHeight="1">
      <c r="A24" s="1054"/>
      <c r="B24" s="4">
        <v>22</v>
      </c>
      <c r="C24" s="346">
        <v>897</v>
      </c>
      <c r="D24" s="206">
        <v>30247131</v>
      </c>
      <c r="E24" s="206" t="s">
        <v>501</v>
      </c>
      <c r="F24" s="206" t="s">
        <v>496</v>
      </c>
      <c r="G24" s="206" t="s">
        <v>497</v>
      </c>
      <c r="H24" s="206" t="s">
        <v>658</v>
      </c>
      <c r="I24" s="207">
        <v>44970.518750000003</v>
      </c>
      <c r="J24" s="206" t="s">
        <v>504</v>
      </c>
      <c r="K24" s="205" t="s">
        <v>8</v>
      </c>
      <c r="L24" s="1">
        <v>44969</v>
      </c>
      <c r="M24" s="2">
        <v>0.48749999999999999</v>
      </c>
      <c r="N24" s="5" t="s">
        <v>504</v>
      </c>
      <c r="O24" s="1">
        <v>44970</v>
      </c>
      <c r="P24" s="2">
        <v>0.51874999999999993</v>
      </c>
      <c r="Q24" s="1">
        <v>44969</v>
      </c>
      <c r="R24" s="2">
        <v>0.54097222222222219</v>
      </c>
      <c r="S24" s="5" t="s">
        <v>504</v>
      </c>
      <c r="T24" s="1">
        <v>44970</v>
      </c>
      <c r="U24" s="2">
        <v>0.51944444444444449</v>
      </c>
      <c r="V24" s="5" t="s">
        <v>504</v>
      </c>
      <c r="W24" s="6">
        <f t="shared" si="6"/>
        <v>6.9444443943211809E-4</v>
      </c>
      <c r="X24" s="7">
        <v>44971</v>
      </c>
      <c r="Y24" s="8">
        <v>0.45763888888888887</v>
      </c>
      <c r="Z24" s="5" t="s">
        <v>504</v>
      </c>
      <c r="AA24" s="9">
        <f t="shared" si="0"/>
        <v>0.93819444444670808</v>
      </c>
      <c r="AB24" s="7">
        <v>44972</v>
      </c>
      <c r="AC24" s="8">
        <v>0.48888888888888887</v>
      </c>
      <c r="AD24" s="5" t="s">
        <v>504</v>
      </c>
      <c r="AE24" s="9">
        <f t="shared" si="1"/>
        <v>1.03125</v>
      </c>
      <c r="AF24" s="7"/>
      <c r="AG24" s="5"/>
      <c r="AH24" s="5"/>
      <c r="AI24" s="5"/>
      <c r="AJ24" s="9">
        <f t="shared" si="2"/>
        <v>-44970.519444444442</v>
      </c>
      <c r="AK24" s="7"/>
      <c r="AL24" s="5"/>
      <c r="AM24" s="5"/>
      <c r="AN24" s="9">
        <f t="shared" si="3"/>
        <v>-44970.519444444442</v>
      </c>
      <c r="AO24" s="7">
        <v>44973</v>
      </c>
      <c r="AP24" s="2">
        <v>0.39513888888888887</v>
      </c>
      <c r="AQ24" s="12">
        <f t="shared" si="4"/>
        <v>2.8756944444467081</v>
      </c>
      <c r="AR24" s="7">
        <v>44973</v>
      </c>
      <c r="AS24" s="2">
        <v>0.39513888888888887</v>
      </c>
      <c r="AT24" s="5" t="s">
        <v>680</v>
      </c>
      <c r="AU24" s="14">
        <f t="shared" si="5"/>
        <v>2.8756944444467081</v>
      </c>
      <c r="AV24" s="349">
        <v>4903</v>
      </c>
      <c r="AW24" s="349" t="s">
        <v>1011</v>
      </c>
      <c r="AX24" s="364" t="s">
        <v>27</v>
      </c>
      <c r="AY24" s="364" t="s">
        <v>992</v>
      </c>
      <c r="AZ24" s="364" t="s">
        <v>64</v>
      </c>
      <c r="BA24" s="364" t="s">
        <v>208</v>
      </c>
      <c r="BB24" s="370" t="s">
        <v>721</v>
      </c>
      <c r="BC24" s="371" t="s">
        <v>720</v>
      </c>
      <c r="BD24" s="19"/>
      <c r="BE24" s="333" t="s">
        <v>89</v>
      </c>
      <c r="BF24" s="18"/>
      <c r="BJ24" s="33" t="s">
        <v>498</v>
      </c>
      <c r="BK24" s="34">
        <v>2</v>
      </c>
      <c r="BL24" s="90">
        <f>BK24/BK25</f>
        <v>0.66666666666666663</v>
      </c>
      <c r="BM24" s="36">
        <v>1</v>
      </c>
      <c r="BN24" s="36"/>
      <c r="BO24" s="36"/>
      <c r="BP24" s="36">
        <v>1</v>
      </c>
      <c r="BQ24" s="37">
        <f t="shared" si="8"/>
        <v>2</v>
      </c>
      <c r="BR24" s="20"/>
      <c r="BS24" s="20"/>
      <c r="BT24" s="20"/>
      <c r="BU24" s="33" t="s">
        <v>796</v>
      </c>
      <c r="BV24" s="34">
        <v>5</v>
      </c>
      <c r="BW24" s="35">
        <f>BV24/BV26</f>
        <v>0.5</v>
      </c>
      <c r="BX24" s="36">
        <v>4</v>
      </c>
      <c r="BY24" s="36">
        <v>1</v>
      </c>
      <c r="BZ24" s="36"/>
      <c r="CA24" s="36"/>
      <c r="CB24" s="37">
        <f>BV24</f>
        <v>5</v>
      </c>
      <c r="CC24" s="20"/>
      <c r="CD24" s="20"/>
      <c r="CE24" s="20"/>
      <c r="CF24" s="344">
        <v>917</v>
      </c>
      <c r="CG24" s="206">
        <v>30150272</v>
      </c>
      <c r="CH24" s="206" t="s">
        <v>495</v>
      </c>
      <c r="CI24" s="206" t="s">
        <v>496</v>
      </c>
      <c r="CJ24" s="206" t="s">
        <v>497</v>
      </c>
      <c r="CK24" s="206" t="s">
        <v>516</v>
      </c>
      <c r="CL24" s="207">
        <v>44984.802083333336</v>
      </c>
      <c r="CM24" s="206" t="s">
        <v>498</v>
      </c>
      <c r="CN24" s="232" t="s">
        <v>17</v>
      </c>
      <c r="CO24" s="20"/>
      <c r="CP24" s="20"/>
      <c r="CQ24" s="33" t="s">
        <v>528</v>
      </c>
      <c r="CR24" s="34">
        <v>6</v>
      </c>
      <c r="CS24" s="35">
        <f>CR24/CR26</f>
        <v>0.35294117647058826</v>
      </c>
      <c r="CT24" s="36">
        <v>1</v>
      </c>
      <c r="CU24" s="36">
        <v>2</v>
      </c>
      <c r="CV24" s="36"/>
      <c r="CW24" s="36">
        <v>3</v>
      </c>
      <c r="CX24" s="37">
        <f t="shared" ref="CX24" si="9">CR24</f>
        <v>6</v>
      </c>
      <c r="CY24" s="20"/>
      <c r="CZ24"/>
      <c r="DA24"/>
      <c r="DB24"/>
    </row>
    <row r="25" spans="1:106" ht="15" customHeight="1">
      <c r="A25" s="1054"/>
      <c r="B25" s="22">
        <v>23</v>
      </c>
      <c r="C25" s="346">
        <v>898</v>
      </c>
      <c r="D25" s="210">
        <v>30252389</v>
      </c>
      <c r="E25" s="210" t="s">
        <v>495</v>
      </c>
      <c r="F25" s="210" t="s">
        <v>496</v>
      </c>
      <c r="G25" s="210" t="s">
        <v>497</v>
      </c>
      <c r="H25" s="210" t="s">
        <v>465</v>
      </c>
      <c r="I25" s="211">
        <v>44970.522916666669</v>
      </c>
      <c r="J25" s="210" t="s">
        <v>504</v>
      </c>
      <c r="K25" s="205" t="s">
        <v>8</v>
      </c>
      <c r="L25" s="1">
        <v>44969</v>
      </c>
      <c r="M25" s="2">
        <v>0.53263888888888888</v>
      </c>
      <c r="N25" s="5" t="s">
        <v>504</v>
      </c>
      <c r="O25" s="1">
        <v>44970</v>
      </c>
      <c r="P25" s="2">
        <v>0.5229166666666667</v>
      </c>
      <c r="Q25" s="1">
        <v>44970</v>
      </c>
      <c r="R25" s="2">
        <v>0.52222222222222225</v>
      </c>
      <c r="S25" s="5" t="s">
        <v>504</v>
      </c>
      <c r="T25" s="1">
        <v>44970</v>
      </c>
      <c r="U25" s="2">
        <v>0.5229166666666667</v>
      </c>
      <c r="V25" s="5" t="s">
        <v>504</v>
      </c>
      <c r="W25" s="6">
        <f t="shared" si="6"/>
        <v>0</v>
      </c>
      <c r="X25" s="7">
        <v>44971</v>
      </c>
      <c r="Y25" s="8">
        <v>0.45763888888888887</v>
      </c>
      <c r="Z25" s="5" t="s">
        <v>504</v>
      </c>
      <c r="AA25" s="9">
        <f t="shared" si="0"/>
        <v>0.93472222222044365</v>
      </c>
      <c r="AB25" s="7">
        <v>44972</v>
      </c>
      <c r="AC25" s="8">
        <v>0.48819444444444443</v>
      </c>
      <c r="AD25" s="5" t="s">
        <v>504</v>
      </c>
      <c r="AE25" s="9">
        <f t="shared" si="1"/>
        <v>1.0305555555532919</v>
      </c>
      <c r="AF25" s="7">
        <v>44973</v>
      </c>
      <c r="AG25" s="140">
        <v>0.39583333333333331</v>
      </c>
      <c r="AH25" s="5" t="s">
        <v>504</v>
      </c>
      <c r="AI25" s="5" t="s">
        <v>595</v>
      </c>
      <c r="AJ25" s="9">
        <f t="shared" si="2"/>
        <v>2.8729166666671517</v>
      </c>
      <c r="AK25" s="7"/>
      <c r="AL25" s="5"/>
      <c r="AM25" s="5"/>
      <c r="AN25" s="9">
        <f t="shared" si="3"/>
        <v>-44970.522916666669</v>
      </c>
      <c r="AO25" s="10"/>
      <c r="AP25" s="11"/>
      <c r="AQ25" s="12">
        <f t="shared" si="4"/>
        <v>-44970.522916666669</v>
      </c>
      <c r="AR25" s="10"/>
      <c r="AS25" s="11"/>
      <c r="AT25" s="13"/>
      <c r="AU25" s="14">
        <f t="shared" si="5"/>
        <v>-44970.522916666669</v>
      </c>
      <c r="AV25" s="349">
        <v>13454</v>
      </c>
      <c r="AW25" s="349" t="s">
        <v>1010</v>
      </c>
      <c r="AX25" s="364" t="s">
        <v>18</v>
      </c>
      <c r="AY25" s="364" t="s">
        <v>41</v>
      </c>
      <c r="AZ25" s="364" t="s">
        <v>899</v>
      </c>
      <c r="BA25" s="364" t="s">
        <v>370</v>
      </c>
      <c r="BB25" s="16" t="s">
        <v>722</v>
      </c>
      <c r="BC25" s="16" t="s">
        <v>723</v>
      </c>
      <c r="BD25" s="19"/>
      <c r="BE25" s="333" t="s">
        <v>89</v>
      </c>
      <c r="BF25" s="18"/>
      <c r="BJ25" s="38" t="s">
        <v>444</v>
      </c>
      <c r="BK25" s="39">
        <f t="shared" ref="BK25:BQ25" si="10">SUBTOTAL(9,BK23:BK24)</f>
        <v>3</v>
      </c>
      <c r="BL25" s="40">
        <f t="shared" si="10"/>
        <v>1</v>
      </c>
      <c r="BM25" s="89">
        <f t="shared" si="10"/>
        <v>2</v>
      </c>
      <c r="BN25" s="89">
        <f t="shared" si="10"/>
        <v>0</v>
      </c>
      <c r="BO25" s="89">
        <f t="shared" si="10"/>
        <v>0</v>
      </c>
      <c r="BP25" s="89">
        <f t="shared" si="10"/>
        <v>1</v>
      </c>
      <c r="BQ25" s="39">
        <f t="shared" si="10"/>
        <v>3</v>
      </c>
      <c r="BR25" s="20"/>
      <c r="BS25" s="20"/>
      <c r="BT25" s="20"/>
      <c r="BU25" s="33" t="s">
        <v>498</v>
      </c>
      <c r="BV25" s="34">
        <v>3</v>
      </c>
      <c r="BW25" s="35">
        <f>BV25/BV26</f>
        <v>0.3</v>
      </c>
      <c r="BX25" s="36">
        <v>1</v>
      </c>
      <c r="BY25" s="36"/>
      <c r="BZ25" s="36"/>
      <c r="CA25" s="36">
        <v>1</v>
      </c>
      <c r="CB25" s="37">
        <f>BV25</f>
        <v>3</v>
      </c>
      <c r="CC25" s="20"/>
      <c r="CD25" s="20"/>
      <c r="CE25" s="20"/>
      <c r="CF25" s="345">
        <v>951</v>
      </c>
      <c r="CG25" s="206">
        <v>30073932</v>
      </c>
      <c r="CH25" s="206" t="s">
        <v>495</v>
      </c>
      <c r="CI25" s="206" t="s">
        <v>496</v>
      </c>
      <c r="CJ25" s="206" t="s">
        <v>497</v>
      </c>
      <c r="CK25" s="206" t="s">
        <v>515</v>
      </c>
      <c r="CL25" s="207">
        <v>44985.46597222222</v>
      </c>
      <c r="CM25" s="206" t="s">
        <v>504</v>
      </c>
      <c r="CN25" s="231" t="s">
        <v>5</v>
      </c>
      <c r="CO25" s="20"/>
      <c r="CP25" s="20"/>
      <c r="CQ25" s="33" t="s">
        <v>795</v>
      </c>
      <c r="CR25" s="34">
        <v>5</v>
      </c>
      <c r="CS25" s="35">
        <f>CR25/CR26</f>
        <v>0.29411764705882354</v>
      </c>
      <c r="CT25" s="36"/>
      <c r="CU25" s="36">
        <v>1</v>
      </c>
      <c r="CV25" s="36">
        <v>2</v>
      </c>
      <c r="CW25" s="36">
        <v>2</v>
      </c>
      <c r="CX25" s="37">
        <f>CR25</f>
        <v>5</v>
      </c>
      <c r="CY25" s="20"/>
      <c r="CZ25"/>
      <c r="DA25"/>
      <c r="DB25"/>
    </row>
    <row r="26" spans="1:106" ht="15" customHeight="1">
      <c r="A26" s="1054"/>
      <c r="B26" s="4">
        <v>24</v>
      </c>
      <c r="C26" s="345">
        <v>904</v>
      </c>
      <c r="D26" s="206">
        <v>30162350</v>
      </c>
      <c r="E26" s="206" t="s">
        <v>495</v>
      </c>
      <c r="F26" s="206" t="s">
        <v>506</v>
      </c>
      <c r="G26" s="206" t="s">
        <v>497</v>
      </c>
      <c r="H26" s="206" t="s">
        <v>474</v>
      </c>
      <c r="I26" s="207">
        <v>44970.791666666664</v>
      </c>
      <c r="J26" s="206" t="s">
        <v>498</v>
      </c>
      <c r="K26" s="205" t="s">
        <v>5</v>
      </c>
      <c r="L26" s="1">
        <v>44970</v>
      </c>
      <c r="M26" s="2">
        <v>0.77361111111111114</v>
      </c>
      <c r="N26" s="5" t="s">
        <v>498</v>
      </c>
      <c r="O26" s="1">
        <v>44970</v>
      </c>
      <c r="P26" s="2">
        <v>0.79166666666666663</v>
      </c>
      <c r="Q26" s="1">
        <v>44970</v>
      </c>
      <c r="R26" s="2">
        <v>0.79236111111111107</v>
      </c>
      <c r="S26" s="5" t="s">
        <v>498</v>
      </c>
      <c r="T26" s="1">
        <v>44970</v>
      </c>
      <c r="U26" s="2">
        <v>0.79166666666666663</v>
      </c>
      <c r="V26" s="5" t="s">
        <v>498</v>
      </c>
      <c r="W26" s="6">
        <f t="shared" si="6"/>
        <v>0</v>
      </c>
      <c r="X26" s="7">
        <v>44971</v>
      </c>
      <c r="Y26" s="8">
        <v>0.70972222222222225</v>
      </c>
      <c r="Z26" s="5" t="s">
        <v>498</v>
      </c>
      <c r="AA26" s="9">
        <f t="shared" si="0"/>
        <v>0.9180555555576575</v>
      </c>
      <c r="AB26" s="7"/>
      <c r="AC26" s="8"/>
      <c r="AD26" s="5"/>
      <c r="AE26" s="9">
        <f t="shared" si="1"/>
        <v>-44971.709722222222</v>
      </c>
      <c r="AF26" s="7"/>
      <c r="AG26" s="5"/>
      <c r="AH26" s="5"/>
      <c r="AI26" s="5"/>
      <c r="AJ26" s="9">
        <f t="shared" si="2"/>
        <v>-44970.791666666664</v>
      </c>
      <c r="AK26" s="7"/>
      <c r="AL26" s="5"/>
      <c r="AM26" s="5"/>
      <c r="AN26" s="9">
        <f t="shared" si="3"/>
        <v>-44970.791666666664</v>
      </c>
      <c r="AO26" s="7">
        <v>44972</v>
      </c>
      <c r="AP26" s="2">
        <v>0.78402777777777777</v>
      </c>
      <c r="AQ26" s="12">
        <f t="shared" si="4"/>
        <v>1.992361111115315</v>
      </c>
      <c r="AR26" s="7">
        <v>44972</v>
      </c>
      <c r="AS26" s="2">
        <v>0.78402777777777777</v>
      </c>
      <c r="AT26" s="21" t="s">
        <v>498</v>
      </c>
      <c r="AU26" s="14">
        <f t="shared" si="5"/>
        <v>1.992361111115315</v>
      </c>
      <c r="AV26" s="349">
        <v>12632</v>
      </c>
      <c r="AW26" s="349" t="s">
        <v>1012</v>
      </c>
      <c r="AX26" s="364" t="s">
        <v>9</v>
      </c>
      <c r="AY26" s="364" t="s">
        <v>48</v>
      </c>
      <c r="AZ26" s="364" t="s">
        <v>31</v>
      </c>
      <c r="BA26" s="364" t="s">
        <v>180</v>
      </c>
      <c r="BB26" s="16" t="s">
        <v>724</v>
      </c>
      <c r="BC26" s="16" t="s">
        <v>725</v>
      </c>
      <c r="BD26" s="19"/>
      <c r="BE26" s="18" t="s">
        <v>84</v>
      </c>
      <c r="BF26" s="18"/>
      <c r="BR26" s="20"/>
      <c r="BS26" s="20"/>
      <c r="BT26" s="20"/>
      <c r="BU26" s="38" t="s">
        <v>444</v>
      </c>
      <c r="BV26" s="39">
        <f>SUBTOTAL(9,BV23:BV25)</f>
        <v>10</v>
      </c>
      <c r="BW26" s="40">
        <f>SUBTOTAL(9,BW23:BW25)</f>
        <v>1</v>
      </c>
      <c r="BX26" s="89">
        <f>SUM(BX23:BX25)</f>
        <v>7</v>
      </c>
      <c r="BY26" s="89">
        <f t="shared" ref="BY26:CA26" si="11">SUM(BY23:BY25)</f>
        <v>1</v>
      </c>
      <c r="BZ26" s="89">
        <f t="shared" si="11"/>
        <v>0</v>
      </c>
      <c r="CA26" s="89">
        <f t="shared" si="11"/>
        <v>1</v>
      </c>
      <c r="CB26" s="39">
        <f>SUBTOTAL(9,CB23:CB25)</f>
        <v>10</v>
      </c>
      <c r="CC26" s="20"/>
      <c r="CD26" s="20"/>
      <c r="CE26" s="20"/>
      <c r="CF26" s="347">
        <v>955</v>
      </c>
      <c r="CG26" s="262">
        <v>30211991</v>
      </c>
      <c r="CH26" s="262" t="s">
        <v>495</v>
      </c>
      <c r="CI26" s="262" t="s">
        <v>496</v>
      </c>
      <c r="CJ26" s="262" t="s">
        <v>497</v>
      </c>
      <c r="CK26" s="262" t="s">
        <v>668</v>
      </c>
      <c r="CL26" s="263">
        <v>44985.552777777775</v>
      </c>
      <c r="CM26" s="262" t="s">
        <v>528</v>
      </c>
      <c r="CN26" s="264" t="s">
        <v>17</v>
      </c>
      <c r="CO26" s="20"/>
      <c r="CP26" s="20"/>
      <c r="CQ26" s="38" t="s">
        <v>444</v>
      </c>
      <c r="CR26" s="39">
        <f>SUBTOTAL(9,CR23:CR25)</f>
        <v>17</v>
      </c>
      <c r="CS26" s="53">
        <f>CS23+CS24+CS25</f>
        <v>1</v>
      </c>
      <c r="CT26" s="91">
        <f>SUBTOTAL(9,CT23:CT25)</f>
        <v>2</v>
      </c>
      <c r="CU26" s="91">
        <f t="shared" ref="CU26:CW26" si="12">SUBTOTAL(9,CU23:CU25)</f>
        <v>4</v>
      </c>
      <c r="CV26" s="91">
        <f t="shared" si="12"/>
        <v>2</v>
      </c>
      <c r="CW26" s="91">
        <f t="shared" si="12"/>
        <v>9</v>
      </c>
      <c r="CX26" s="39">
        <f>SUM(CT26:CW26)</f>
        <v>17</v>
      </c>
      <c r="CY26" s="20"/>
      <c r="CZ26"/>
      <c r="DA26"/>
      <c r="DB26"/>
    </row>
    <row r="27" spans="1:106" ht="15" customHeight="1">
      <c r="A27" s="1054"/>
      <c r="B27" s="22">
        <v>25</v>
      </c>
      <c r="C27" s="344">
        <v>858</v>
      </c>
      <c r="D27" s="208">
        <v>30250181</v>
      </c>
      <c r="E27" s="208" t="s">
        <v>495</v>
      </c>
      <c r="F27" s="208" t="s">
        <v>506</v>
      </c>
      <c r="G27" s="208" t="s">
        <v>513</v>
      </c>
      <c r="H27" s="208" t="s">
        <v>490</v>
      </c>
      <c r="I27" s="209">
        <v>44970.830555555556</v>
      </c>
      <c r="J27" s="208" t="s">
        <v>498</v>
      </c>
      <c r="K27" s="205" t="s">
        <v>17</v>
      </c>
      <c r="L27" s="1">
        <v>44959</v>
      </c>
      <c r="M27" s="2">
        <v>0.81805555555555554</v>
      </c>
      <c r="N27" s="5" t="s">
        <v>498</v>
      </c>
      <c r="O27" s="1">
        <v>44970</v>
      </c>
      <c r="P27" s="2">
        <v>0.8305555555555556</v>
      </c>
      <c r="Q27" s="1">
        <v>44961</v>
      </c>
      <c r="R27" s="2">
        <v>0.82916666666666672</v>
      </c>
      <c r="S27" s="5" t="s">
        <v>498</v>
      </c>
      <c r="T27" s="1">
        <v>44970</v>
      </c>
      <c r="U27" s="2">
        <v>0.83125000000000004</v>
      </c>
      <c r="V27" s="5" t="s">
        <v>498</v>
      </c>
      <c r="W27" s="6">
        <f t="shared" si="6"/>
        <v>6.944444467080757E-4</v>
      </c>
      <c r="X27" s="7">
        <v>44971</v>
      </c>
      <c r="Y27" s="8">
        <v>0.79722222222222228</v>
      </c>
      <c r="Z27" s="5" t="s">
        <v>498</v>
      </c>
      <c r="AA27" s="9">
        <f t="shared" si="0"/>
        <v>0.96597222222044365</v>
      </c>
      <c r="AB27" s="7">
        <v>44972</v>
      </c>
      <c r="AC27" s="8">
        <v>0.78472222222222221</v>
      </c>
      <c r="AD27" s="5" t="s">
        <v>498</v>
      </c>
      <c r="AE27" s="9">
        <f t="shared" si="1"/>
        <v>0.98749999999563443</v>
      </c>
      <c r="AF27" s="7">
        <v>44984</v>
      </c>
      <c r="AG27" s="140">
        <v>0.80694444444444446</v>
      </c>
      <c r="AH27" s="5" t="s">
        <v>498</v>
      </c>
      <c r="AI27" s="5"/>
      <c r="AJ27" s="9">
        <f t="shared" si="2"/>
        <v>13.975694444437977</v>
      </c>
      <c r="AK27" s="7"/>
      <c r="AL27" s="5"/>
      <c r="AM27" s="5"/>
      <c r="AN27" s="9">
        <f t="shared" si="3"/>
        <v>-44970.831250000003</v>
      </c>
      <c r="AO27" s="10"/>
      <c r="AP27" s="11"/>
      <c r="AQ27" s="12">
        <f t="shared" si="4"/>
        <v>-44970.831250000003</v>
      </c>
      <c r="AR27" s="7"/>
      <c r="AS27" s="2"/>
      <c r="AT27" s="13"/>
      <c r="AU27" s="14">
        <f t="shared" si="5"/>
        <v>-44970.831250000003</v>
      </c>
      <c r="AV27" s="349"/>
      <c r="AW27" s="349"/>
      <c r="AX27" s="364" t="s">
        <v>18</v>
      </c>
      <c r="AY27" s="364" t="s">
        <v>41</v>
      </c>
      <c r="AZ27" s="364" t="s">
        <v>886</v>
      </c>
      <c r="BA27" s="364" t="s">
        <v>342</v>
      </c>
      <c r="BB27" s="16" t="s">
        <v>728</v>
      </c>
      <c r="BC27" s="370" t="s">
        <v>727</v>
      </c>
      <c r="BD27" s="19"/>
      <c r="BE27" s="333" t="s">
        <v>89</v>
      </c>
      <c r="BF27" s="18"/>
      <c r="BR27" s="20"/>
      <c r="BS27" s="20"/>
      <c r="BT27" s="20"/>
      <c r="CC27" s="20"/>
      <c r="CD27" s="20"/>
      <c r="CE27" s="20"/>
      <c r="CF27" s="248"/>
      <c r="CG27" s="249"/>
      <c r="CH27" s="249"/>
      <c r="CI27" s="249"/>
      <c r="CJ27" s="249"/>
      <c r="CK27" s="249"/>
      <c r="CL27" s="250"/>
      <c r="CM27" s="249"/>
      <c r="CN27" s="251"/>
      <c r="CO27" s="20"/>
      <c r="CP27" s="20"/>
      <c r="CY27" s="20"/>
      <c r="CZ27"/>
      <c r="DA27"/>
      <c r="DB27"/>
    </row>
    <row r="28" spans="1:106" ht="15" customHeight="1">
      <c r="A28" s="1054"/>
      <c r="B28" s="4">
        <v>26</v>
      </c>
      <c r="C28" s="344">
        <v>874</v>
      </c>
      <c r="D28" s="208">
        <v>1414046</v>
      </c>
      <c r="E28" s="208" t="s">
        <v>495</v>
      </c>
      <c r="F28" s="208" t="s">
        <v>496</v>
      </c>
      <c r="G28" s="208" t="s">
        <v>507</v>
      </c>
      <c r="H28" s="208" t="s">
        <v>482</v>
      </c>
      <c r="I28" s="209">
        <v>44970.886111111111</v>
      </c>
      <c r="J28" s="208" t="s">
        <v>498</v>
      </c>
      <c r="K28" s="205" t="s">
        <v>17</v>
      </c>
      <c r="L28" s="1">
        <v>44963</v>
      </c>
      <c r="M28" s="2">
        <v>0.83888888888888891</v>
      </c>
      <c r="N28" s="5" t="s">
        <v>498</v>
      </c>
      <c r="O28" s="1">
        <v>44970</v>
      </c>
      <c r="P28" s="2">
        <v>0.88611111111111107</v>
      </c>
      <c r="Q28" s="1">
        <v>44969</v>
      </c>
      <c r="R28" s="2">
        <v>0.80972222222222223</v>
      </c>
      <c r="S28" s="5" t="s">
        <v>528</v>
      </c>
      <c r="T28" s="1">
        <v>44970</v>
      </c>
      <c r="U28" s="2">
        <v>0.88680555555555551</v>
      </c>
      <c r="V28" s="5" t="s">
        <v>498</v>
      </c>
      <c r="W28" s="6">
        <f t="shared" si="6"/>
        <v>6.944444467080757E-4</v>
      </c>
      <c r="X28" s="7">
        <v>44971</v>
      </c>
      <c r="Y28" s="8">
        <v>0.71736111111111112</v>
      </c>
      <c r="Z28" s="5" t="s">
        <v>498</v>
      </c>
      <c r="AA28" s="9">
        <f t="shared" si="0"/>
        <v>0.83055555555620231</v>
      </c>
      <c r="AB28" s="7">
        <v>44972</v>
      </c>
      <c r="AC28" s="8">
        <v>0.78472222222222221</v>
      </c>
      <c r="AD28" s="5" t="s">
        <v>498</v>
      </c>
      <c r="AE28" s="9">
        <f t="shared" si="1"/>
        <v>1.0673611111051287</v>
      </c>
      <c r="AF28" s="7"/>
      <c r="AG28" s="8"/>
      <c r="AH28" s="5"/>
      <c r="AI28" s="5"/>
      <c r="AJ28" s="9">
        <f t="shared" si="2"/>
        <v>-44970.886805555558</v>
      </c>
      <c r="AK28" s="7"/>
      <c r="AL28" s="5"/>
      <c r="AM28" s="5"/>
      <c r="AN28" s="9">
        <f t="shared" si="3"/>
        <v>-44970.886805555558</v>
      </c>
      <c r="AO28" s="10">
        <v>44984</v>
      </c>
      <c r="AP28" s="11">
        <v>0.80625000000000002</v>
      </c>
      <c r="AQ28" s="12">
        <f t="shared" si="4"/>
        <v>13.919444444443798</v>
      </c>
      <c r="AR28" s="7">
        <v>44984</v>
      </c>
      <c r="AS28" s="2">
        <v>0.80625000000000002</v>
      </c>
      <c r="AT28" s="21" t="s">
        <v>498</v>
      </c>
      <c r="AU28" s="14">
        <f t="shared" si="5"/>
        <v>13.919444444443798</v>
      </c>
      <c r="AV28" s="349"/>
      <c r="AW28" s="349"/>
      <c r="AX28" s="364" t="s">
        <v>18</v>
      </c>
      <c r="AY28" s="364" t="s">
        <v>41</v>
      </c>
      <c r="AZ28" s="364" t="s">
        <v>899</v>
      </c>
      <c r="BA28" s="364" t="s">
        <v>366</v>
      </c>
      <c r="BB28" s="16" t="s">
        <v>729</v>
      </c>
      <c r="BC28" s="16" t="s">
        <v>730</v>
      </c>
      <c r="BD28" s="19"/>
      <c r="BE28" s="18" t="s">
        <v>89</v>
      </c>
      <c r="BF28" s="18"/>
      <c r="BJ28" s="42" t="s">
        <v>445</v>
      </c>
      <c r="BK28" s="32">
        <f>BK25</f>
        <v>3</v>
      </c>
      <c r="BL28" s="43">
        <f>BK28/44</f>
        <v>6.8181818181818177E-2</v>
      </c>
      <c r="BM28" s="44"/>
      <c r="BN28" s="45"/>
      <c r="BO28" s="45"/>
      <c r="BP28" s="45"/>
      <c r="BQ28" s="45"/>
      <c r="BR28" s="20"/>
      <c r="BS28" s="20"/>
      <c r="BT28" s="20"/>
      <c r="BU28" s="42" t="s">
        <v>446</v>
      </c>
      <c r="BV28" s="32">
        <f>BV26</f>
        <v>10</v>
      </c>
      <c r="BW28" s="43">
        <f>BV28/44</f>
        <v>0.22727272727272727</v>
      </c>
      <c r="BX28" s="44"/>
      <c r="BY28" s="45"/>
      <c r="BZ28" s="45"/>
      <c r="CA28" s="45"/>
      <c r="CB28" s="45"/>
      <c r="CC28" s="20"/>
      <c r="CD28" s="20"/>
      <c r="CE28" s="20"/>
      <c r="CF28" s="25" t="s">
        <v>440</v>
      </c>
      <c r="CG28" s="26" t="s">
        <v>441</v>
      </c>
      <c r="CH28" s="27" t="s">
        <v>442</v>
      </c>
      <c r="CI28" s="28" t="s">
        <v>0</v>
      </c>
      <c r="CJ28" s="29" t="s">
        <v>5</v>
      </c>
      <c r="CK28" s="30" t="s">
        <v>8</v>
      </c>
      <c r="CL28" s="31" t="s">
        <v>443</v>
      </c>
      <c r="CM28" s="32" t="s">
        <v>444</v>
      </c>
      <c r="CN28" s="251"/>
      <c r="CO28" s="20"/>
      <c r="CP28" s="20"/>
      <c r="CY28" s="20"/>
      <c r="CZ28"/>
      <c r="DA28"/>
      <c r="DB28"/>
    </row>
    <row r="29" spans="1:106" ht="15" customHeight="1">
      <c r="A29" s="1054"/>
      <c r="B29" s="4">
        <v>27</v>
      </c>
      <c r="C29" s="344">
        <v>853</v>
      </c>
      <c r="D29" s="208">
        <v>30129164</v>
      </c>
      <c r="E29" s="208" t="s">
        <v>495</v>
      </c>
      <c r="F29" s="208" t="s">
        <v>496</v>
      </c>
      <c r="G29" s="208" t="s">
        <v>497</v>
      </c>
      <c r="H29" s="208" t="s">
        <v>659</v>
      </c>
      <c r="I29" s="209">
        <v>44971.875</v>
      </c>
      <c r="J29" s="208" t="s">
        <v>498</v>
      </c>
      <c r="K29" s="205" t="s">
        <v>17</v>
      </c>
      <c r="L29" s="1">
        <v>44959</v>
      </c>
      <c r="M29" s="2">
        <v>0.76041666666666663</v>
      </c>
      <c r="N29" s="5" t="s">
        <v>498</v>
      </c>
      <c r="O29" s="1">
        <v>44971</v>
      </c>
      <c r="P29" s="2">
        <v>0.875</v>
      </c>
      <c r="Q29" s="1">
        <v>44963</v>
      </c>
      <c r="R29" s="2">
        <v>0.85555555555555551</v>
      </c>
      <c r="S29" s="5" t="s">
        <v>498</v>
      </c>
      <c r="T29" s="1">
        <v>44971</v>
      </c>
      <c r="U29" s="2">
        <v>0.87569444444444444</v>
      </c>
      <c r="V29" s="5" t="s">
        <v>498</v>
      </c>
      <c r="W29" s="6">
        <f t="shared" si="6"/>
        <v>6.944444467080757E-4</v>
      </c>
      <c r="X29" s="7">
        <v>44972</v>
      </c>
      <c r="Y29" s="8">
        <v>0.7895833333333333</v>
      </c>
      <c r="Z29" s="5" t="s">
        <v>498</v>
      </c>
      <c r="AA29" s="9">
        <f t="shared" si="0"/>
        <v>0.913888888884685</v>
      </c>
      <c r="AB29" s="7">
        <v>44978</v>
      </c>
      <c r="AC29" s="8">
        <v>0.71250000000000002</v>
      </c>
      <c r="AD29" s="5" t="s">
        <v>528</v>
      </c>
      <c r="AE29" s="9">
        <f t="shared" si="1"/>
        <v>5.9229166666700621</v>
      </c>
      <c r="AF29" s="7">
        <v>44980</v>
      </c>
      <c r="AG29" s="140">
        <v>0.66180555555555554</v>
      </c>
      <c r="AH29" s="5" t="s">
        <v>528</v>
      </c>
      <c r="AI29" s="5" t="s">
        <v>595</v>
      </c>
      <c r="AJ29" s="9">
        <f t="shared" si="2"/>
        <v>8.7861111111124046</v>
      </c>
      <c r="AK29" s="7">
        <v>44993</v>
      </c>
      <c r="AL29" s="140" t="s">
        <v>745</v>
      </c>
      <c r="AM29" s="5" t="s">
        <v>498</v>
      </c>
      <c r="AN29" s="9" t="e">
        <f t="shared" si="3"/>
        <v>#VALUE!</v>
      </c>
      <c r="AO29" s="10">
        <v>44978</v>
      </c>
      <c r="AP29" s="11">
        <v>0.72847222222222219</v>
      </c>
      <c r="AQ29" s="12">
        <f t="shared" si="4"/>
        <v>6.8527777777781012</v>
      </c>
      <c r="AR29" s="10"/>
      <c r="AS29" s="11"/>
      <c r="AT29" s="13"/>
      <c r="AU29" s="14">
        <f t="shared" si="5"/>
        <v>-44971.875694444447</v>
      </c>
      <c r="AV29" s="349"/>
      <c r="AW29" s="349" t="s">
        <v>1035</v>
      </c>
      <c r="AX29" s="364" t="s">
        <v>9</v>
      </c>
      <c r="AY29" s="364" t="s">
        <v>48</v>
      </c>
      <c r="AZ29" s="364" t="s">
        <v>31</v>
      </c>
      <c r="BA29" s="364" t="s">
        <v>176</v>
      </c>
      <c r="BB29" s="16" t="s">
        <v>738</v>
      </c>
      <c r="BC29" s="16" t="s">
        <v>739</v>
      </c>
      <c r="BD29" s="19"/>
      <c r="BE29" s="18" t="s">
        <v>89</v>
      </c>
      <c r="BF29" s="18"/>
      <c r="BJ29" s="46"/>
      <c r="BK29" s="46"/>
      <c r="BL29" s="46"/>
      <c r="BM29" s="46"/>
      <c r="BN29" s="45"/>
      <c r="BO29" s="45"/>
      <c r="BP29" s="45"/>
      <c r="BQ29" s="45"/>
      <c r="BR29" s="20"/>
      <c r="BS29" s="20"/>
      <c r="BT29" s="20"/>
      <c r="BU29" s="46"/>
      <c r="BV29" s="46"/>
      <c r="BW29" s="46"/>
      <c r="BX29" s="46"/>
      <c r="BY29" s="45"/>
      <c r="BZ29" s="45"/>
      <c r="CA29" s="45"/>
      <c r="CB29" s="45"/>
      <c r="CC29" s="20"/>
      <c r="CD29" s="20"/>
      <c r="CE29" s="20"/>
      <c r="CF29" s="33" t="s">
        <v>498</v>
      </c>
      <c r="CG29" s="34">
        <v>9</v>
      </c>
      <c r="CH29" s="35">
        <f>CG29/CG32</f>
        <v>0.375</v>
      </c>
      <c r="CI29" s="36">
        <v>1</v>
      </c>
      <c r="CJ29" s="36">
        <v>2</v>
      </c>
      <c r="CK29" s="36">
        <v>1</v>
      </c>
      <c r="CL29" s="36">
        <v>5</v>
      </c>
      <c r="CM29" s="37">
        <f>CG29</f>
        <v>9</v>
      </c>
      <c r="CN29" s="251"/>
      <c r="CO29" s="20"/>
      <c r="CP29" s="20"/>
      <c r="CQ29" s="42" t="s">
        <v>447</v>
      </c>
      <c r="CR29" s="32">
        <f>CR26</f>
        <v>17</v>
      </c>
      <c r="CS29" s="43">
        <f>CR29/44</f>
        <v>0.38636363636363635</v>
      </c>
      <c r="CT29" s="44"/>
      <c r="CU29" s="45"/>
      <c r="CV29" s="45"/>
      <c r="CW29" s="45"/>
      <c r="CX29" s="45"/>
      <c r="CY29" s="20"/>
      <c r="CZ29"/>
      <c r="DA29"/>
      <c r="DB29"/>
    </row>
    <row r="30" spans="1:106" ht="15" customHeight="1">
      <c r="A30" s="1054"/>
      <c r="B30" s="22">
        <v>28</v>
      </c>
      <c r="C30" s="344">
        <v>895</v>
      </c>
      <c r="D30" s="206">
        <v>30212972</v>
      </c>
      <c r="E30" s="206" t="s">
        <v>495</v>
      </c>
      <c r="F30" s="206" t="s">
        <v>506</v>
      </c>
      <c r="G30" s="206" t="s">
        <v>497</v>
      </c>
      <c r="H30" s="206" t="s">
        <v>660</v>
      </c>
      <c r="I30" s="207">
        <v>44972.482638888891</v>
      </c>
      <c r="J30" s="206" t="s">
        <v>504</v>
      </c>
      <c r="K30" s="205" t="s">
        <v>17</v>
      </c>
      <c r="L30" s="1">
        <v>44969</v>
      </c>
      <c r="M30" s="2">
        <v>0.45763888888888887</v>
      </c>
      <c r="N30" s="5" t="s">
        <v>504</v>
      </c>
      <c r="O30" s="1">
        <v>44972</v>
      </c>
      <c r="P30" s="2">
        <v>0.4826388888888889</v>
      </c>
      <c r="Q30" s="1">
        <v>44972</v>
      </c>
      <c r="R30" s="2">
        <v>0.46736111111111112</v>
      </c>
      <c r="S30" s="5" t="s">
        <v>504</v>
      </c>
      <c r="T30" s="1">
        <v>44972</v>
      </c>
      <c r="U30" s="2">
        <v>0.4826388888888889</v>
      </c>
      <c r="V30" s="5" t="s">
        <v>504</v>
      </c>
      <c r="W30" s="6">
        <f t="shared" si="6"/>
        <v>0</v>
      </c>
      <c r="X30" s="7"/>
      <c r="Y30" s="8"/>
      <c r="Z30" s="5"/>
      <c r="AA30" s="9">
        <f t="shared" si="0"/>
        <v>-44972.482638888891</v>
      </c>
      <c r="AB30" s="7"/>
      <c r="AC30" s="8"/>
      <c r="AD30" s="5"/>
      <c r="AE30" s="9">
        <f t="shared" si="1"/>
        <v>0</v>
      </c>
      <c r="AF30" s="7"/>
      <c r="AG30" s="5"/>
      <c r="AH30" s="5"/>
      <c r="AI30" s="5"/>
      <c r="AJ30" s="9">
        <f t="shared" si="2"/>
        <v>-44972.482638888891</v>
      </c>
      <c r="AK30" s="7"/>
      <c r="AL30" s="5"/>
      <c r="AM30" s="5"/>
      <c r="AN30" s="9">
        <f t="shared" si="3"/>
        <v>-44972.482638888891</v>
      </c>
      <c r="AO30" s="7">
        <v>44975</v>
      </c>
      <c r="AP30" s="2">
        <v>0.65416666666666667</v>
      </c>
      <c r="AQ30" s="12">
        <f t="shared" si="4"/>
        <v>3.171527777776646</v>
      </c>
      <c r="AR30" s="7">
        <v>44975</v>
      </c>
      <c r="AS30" s="2">
        <v>0.65416666666666667</v>
      </c>
      <c r="AT30" s="5" t="s">
        <v>742</v>
      </c>
      <c r="AU30" s="14">
        <f t="shared" si="5"/>
        <v>3.171527777776646</v>
      </c>
      <c r="AV30" s="349">
        <v>15023</v>
      </c>
      <c r="AW30" s="349" t="s">
        <v>1009</v>
      </c>
      <c r="AX30" s="364" t="s">
        <v>18</v>
      </c>
      <c r="AY30" s="364" t="s">
        <v>48</v>
      </c>
      <c r="AZ30" s="364" t="s">
        <v>995</v>
      </c>
      <c r="BA30" s="364" t="s">
        <v>382</v>
      </c>
      <c r="BB30" s="16" t="s">
        <v>740</v>
      </c>
      <c r="BC30" s="16" t="s">
        <v>741</v>
      </c>
      <c r="BD30" s="19"/>
      <c r="BE30" s="18" t="s">
        <v>89</v>
      </c>
      <c r="BF30" s="18"/>
      <c r="BJ30" s="47" t="s">
        <v>0</v>
      </c>
      <c r="BK30" s="29" t="s">
        <v>5</v>
      </c>
      <c r="BL30" s="30" t="s">
        <v>8</v>
      </c>
      <c r="BM30" s="31" t="s">
        <v>443</v>
      </c>
      <c r="BN30" s="45"/>
      <c r="BO30" s="45"/>
      <c r="BP30" s="45"/>
      <c r="BQ30" s="45"/>
      <c r="BR30" s="20"/>
      <c r="BS30" s="20"/>
      <c r="BT30" s="20"/>
      <c r="BU30" s="47" t="s">
        <v>0</v>
      </c>
      <c r="BV30" s="29" t="s">
        <v>5</v>
      </c>
      <c r="BW30" s="30" t="s">
        <v>8</v>
      </c>
      <c r="BX30" s="31" t="s">
        <v>443</v>
      </c>
      <c r="BY30" s="45"/>
      <c r="BZ30" s="45"/>
      <c r="CA30" s="45"/>
      <c r="CB30" s="45"/>
      <c r="CC30" s="20"/>
      <c r="CD30" s="20"/>
      <c r="CE30" s="20"/>
      <c r="CF30" s="33" t="s">
        <v>528</v>
      </c>
      <c r="CG30" s="34">
        <v>7</v>
      </c>
      <c r="CH30" s="35">
        <f>CG30/CG32</f>
        <v>0.29166666666666669</v>
      </c>
      <c r="CI30" s="36"/>
      <c r="CJ30" s="36">
        <v>1</v>
      </c>
      <c r="CK30" s="36"/>
      <c r="CL30" s="36">
        <v>6</v>
      </c>
      <c r="CM30" s="37">
        <f t="shared" ref="CM30" si="13">CG30</f>
        <v>7</v>
      </c>
      <c r="CN30" s="251"/>
      <c r="CO30" s="20"/>
      <c r="CP30" s="20"/>
      <c r="CQ30" s="46"/>
      <c r="CR30" s="46"/>
      <c r="CS30" s="46"/>
      <c r="CT30" s="46"/>
      <c r="CU30" s="45"/>
      <c r="CV30" s="45"/>
      <c r="CW30" s="45"/>
      <c r="CX30" s="45"/>
      <c r="CY30" s="20"/>
      <c r="CZ30"/>
      <c r="DA30"/>
      <c r="DB30"/>
    </row>
    <row r="31" spans="1:106" ht="15" customHeight="1">
      <c r="A31" s="1054"/>
      <c r="B31" s="4">
        <v>29</v>
      </c>
      <c r="C31" s="344">
        <v>913</v>
      </c>
      <c r="D31" s="206">
        <v>30235020</v>
      </c>
      <c r="E31" s="206" t="s">
        <v>505</v>
      </c>
      <c r="F31" s="206" t="s">
        <v>506</v>
      </c>
      <c r="G31" s="206" t="s">
        <v>497</v>
      </c>
      <c r="H31" s="206" t="s">
        <v>535</v>
      </c>
      <c r="I31" s="207">
        <v>44972.700694444444</v>
      </c>
      <c r="J31" s="206" t="s">
        <v>528</v>
      </c>
      <c r="K31" s="205" t="s">
        <v>8</v>
      </c>
      <c r="L31" s="1">
        <v>44972</v>
      </c>
      <c r="M31" s="2">
        <v>0.69166666666666665</v>
      </c>
      <c r="N31" s="5" t="s">
        <v>528</v>
      </c>
      <c r="O31" s="1">
        <v>44972</v>
      </c>
      <c r="P31" s="2">
        <v>0.7006944444444444</v>
      </c>
      <c r="Q31" s="1"/>
      <c r="R31" s="2"/>
      <c r="S31" s="5"/>
      <c r="T31" s="1">
        <v>44972</v>
      </c>
      <c r="U31" s="2">
        <v>0.7006944444444444</v>
      </c>
      <c r="V31" s="5" t="s">
        <v>528</v>
      </c>
      <c r="W31" s="6">
        <f t="shared" si="6"/>
        <v>0</v>
      </c>
      <c r="X31" s="7"/>
      <c r="Y31" s="8"/>
      <c r="Z31" s="5"/>
      <c r="AA31" s="9">
        <f t="shared" si="0"/>
        <v>-44972.700694444444</v>
      </c>
      <c r="AB31" s="7"/>
      <c r="AC31" s="8"/>
      <c r="AD31" s="5"/>
      <c r="AE31" s="9">
        <f t="shared" si="1"/>
        <v>0</v>
      </c>
      <c r="AF31" s="7"/>
      <c r="AG31" s="8"/>
      <c r="AH31" s="5"/>
      <c r="AI31" s="5"/>
      <c r="AJ31" s="9">
        <f t="shared" si="2"/>
        <v>-44972.700694444444</v>
      </c>
      <c r="AK31" s="7"/>
      <c r="AL31" s="5"/>
      <c r="AM31" s="5"/>
      <c r="AN31" s="9">
        <f t="shared" si="3"/>
        <v>-44972.700694444444</v>
      </c>
      <c r="AO31" s="7">
        <v>44975</v>
      </c>
      <c r="AP31" s="2">
        <v>0.56111111111111112</v>
      </c>
      <c r="AQ31" s="12">
        <f t="shared" si="4"/>
        <v>2.8604166666700621</v>
      </c>
      <c r="AR31" s="7">
        <v>44975</v>
      </c>
      <c r="AS31" s="2">
        <v>0.56111111111111112</v>
      </c>
      <c r="AT31" s="5" t="s">
        <v>742</v>
      </c>
      <c r="AU31" s="14">
        <f t="shared" si="5"/>
        <v>2.8604166666700621</v>
      </c>
      <c r="AV31" s="349">
        <v>4918</v>
      </c>
      <c r="AW31" s="349" t="s">
        <v>1008</v>
      </c>
      <c r="AX31" s="364" t="s">
        <v>9</v>
      </c>
      <c r="AY31" s="365" t="s">
        <v>41</v>
      </c>
      <c r="AZ31" s="365" t="s">
        <v>31</v>
      </c>
      <c r="BA31" s="365" t="s">
        <v>112</v>
      </c>
      <c r="BB31" s="16" t="s">
        <v>743</v>
      </c>
      <c r="BC31" s="16" t="s">
        <v>744</v>
      </c>
      <c r="BD31" s="19"/>
      <c r="BE31" s="18" t="s">
        <v>89</v>
      </c>
      <c r="BF31" s="18"/>
      <c r="BJ31" s="48">
        <f>BM25</f>
        <v>2</v>
      </c>
      <c r="BK31" s="41">
        <f>BN25</f>
        <v>0</v>
      </c>
      <c r="BL31" s="41">
        <f>BO25</f>
        <v>0</v>
      </c>
      <c r="BM31" s="41">
        <f>BP25</f>
        <v>1</v>
      </c>
      <c r="BN31" s="45"/>
      <c r="BO31" s="45"/>
      <c r="BP31" s="45"/>
      <c r="BQ31" s="45"/>
      <c r="BR31" s="20"/>
      <c r="BS31" s="20"/>
      <c r="BT31" s="20"/>
      <c r="BU31" s="48">
        <f>BX26</f>
        <v>7</v>
      </c>
      <c r="BV31" s="41">
        <f>BY26</f>
        <v>1</v>
      </c>
      <c r="BW31" s="41">
        <f>BZ26</f>
        <v>0</v>
      </c>
      <c r="BX31" s="41">
        <f>CA26</f>
        <v>1</v>
      </c>
      <c r="BY31" s="45"/>
      <c r="BZ31" s="45"/>
      <c r="CA31" s="45"/>
      <c r="CB31" s="45"/>
      <c r="CC31" s="20"/>
      <c r="CD31" s="20"/>
      <c r="CE31" s="20"/>
      <c r="CF31" s="33" t="s">
        <v>795</v>
      </c>
      <c r="CG31" s="34">
        <v>8</v>
      </c>
      <c r="CH31" s="35">
        <f>CG31/CG32</f>
        <v>0.33333333333333331</v>
      </c>
      <c r="CI31" s="36"/>
      <c r="CJ31" s="36">
        <v>2</v>
      </c>
      <c r="CK31" s="36">
        <v>1</v>
      </c>
      <c r="CL31" s="36">
        <v>5</v>
      </c>
      <c r="CM31" s="37">
        <f>CG31</f>
        <v>8</v>
      </c>
      <c r="CN31" s="252"/>
      <c r="CO31" s="20"/>
      <c r="CP31" s="20"/>
      <c r="CQ31" s="47" t="s">
        <v>0</v>
      </c>
      <c r="CR31" s="29" t="s">
        <v>5</v>
      </c>
      <c r="CS31" s="30" t="s">
        <v>8</v>
      </c>
      <c r="CT31" s="31" t="s">
        <v>443</v>
      </c>
      <c r="CU31" s="45"/>
      <c r="CV31" s="45"/>
      <c r="CW31" s="45"/>
      <c r="CX31" s="45"/>
      <c r="CY31" s="20"/>
      <c r="CZ31"/>
      <c r="DA31"/>
      <c r="DB31"/>
    </row>
    <row r="32" spans="1:106" ht="15" customHeight="1">
      <c r="A32" s="1054">
        <v>2</v>
      </c>
      <c r="B32" s="22">
        <v>30</v>
      </c>
      <c r="C32" s="344">
        <v>908</v>
      </c>
      <c r="D32" s="208">
        <v>30125312</v>
      </c>
      <c r="E32" s="208" t="s">
        <v>495</v>
      </c>
      <c r="F32" s="208" t="s">
        <v>496</v>
      </c>
      <c r="G32" s="208" t="s">
        <v>507</v>
      </c>
      <c r="H32" s="208" t="s">
        <v>483</v>
      </c>
      <c r="I32" s="209">
        <v>44973.451388888891</v>
      </c>
      <c r="J32" s="208" t="s">
        <v>528</v>
      </c>
      <c r="K32" s="205" t="s">
        <v>17</v>
      </c>
      <c r="L32" s="1">
        <v>44972</v>
      </c>
      <c r="M32" s="2">
        <v>0.54791666666666672</v>
      </c>
      <c r="N32" s="5" t="s">
        <v>528</v>
      </c>
      <c r="O32" s="1">
        <v>44973</v>
      </c>
      <c r="P32" s="2">
        <v>0.4513888888888889</v>
      </c>
      <c r="Q32" s="1">
        <v>44973</v>
      </c>
      <c r="R32" s="2">
        <v>0.44166666666666665</v>
      </c>
      <c r="S32" s="5" t="s">
        <v>528</v>
      </c>
      <c r="T32" s="1">
        <v>44973</v>
      </c>
      <c r="U32" s="2">
        <v>0.4513888888888889</v>
      </c>
      <c r="V32" s="5" t="s">
        <v>528</v>
      </c>
      <c r="W32" s="6">
        <f t="shared" si="6"/>
        <v>0</v>
      </c>
      <c r="X32" s="7">
        <v>44975</v>
      </c>
      <c r="Y32" s="8">
        <v>0.54722222222222228</v>
      </c>
      <c r="Z32" s="5" t="s">
        <v>528</v>
      </c>
      <c r="AA32" s="9">
        <f t="shared" si="0"/>
        <v>2.0958333333328483</v>
      </c>
      <c r="AB32" s="7">
        <v>44976</v>
      </c>
      <c r="AC32" s="8">
        <v>0.50486111111111109</v>
      </c>
      <c r="AD32" s="5" t="s">
        <v>528</v>
      </c>
      <c r="AE32" s="9">
        <f t="shared" si="1"/>
        <v>0.95763888888905058</v>
      </c>
      <c r="AF32" s="7"/>
      <c r="AG32" s="5"/>
      <c r="AH32" s="5"/>
      <c r="AI32" s="5"/>
      <c r="AJ32" s="9">
        <f t="shared" si="2"/>
        <v>-44973.451388888891</v>
      </c>
      <c r="AK32" s="7">
        <v>44982</v>
      </c>
      <c r="AL32" s="140">
        <v>0.83125000000000004</v>
      </c>
      <c r="AM32" s="5" t="s">
        <v>528</v>
      </c>
      <c r="AN32" s="9">
        <f t="shared" si="3"/>
        <v>9.3798611111124046</v>
      </c>
      <c r="AO32" s="10"/>
      <c r="AP32" s="11"/>
      <c r="AQ32" s="12">
        <f t="shared" si="4"/>
        <v>-44973.451388888891</v>
      </c>
      <c r="AR32" s="10"/>
      <c r="AS32" s="11"/>
      <c r="AT32" s="13"/>
      <c r="AU32" s="14">
        <f t="shared" si="5"/>
        <v>-44973.451388888891</v>
      </c>
      <c r="AV32" s="349"/>
      <c r="AW32" s="349" t="s">
        <v>1036</v>
      </c>
      <c r="AX32" s="364" t="s">
        <v>9</v>
      </c>
      <c r="AY32" s="364" t="s">
        <v>11</v>
      </c>
      <c r="AZ32" s="364" t="s">
        <v>22</v>
      </c>
      <c r="BA32" s="364" t="s">
        <v>57</v>
      </c>
      <c r="BB32" s="16" t="s">
        <v>747</v>
      </c>
      <c r="BC32" s="16" t="s">
        <v>748</v>
      </c>
      <c r="BD32" s="19"/>
      <c r="BE32" s="18" t="s">
        <v>89</v>
      </c>
      <c r="BF32" s="18"/>
      <c r="BJ32" s="49">
        <f>BJ31/BK28</f>
        <v>0.66666666666666663</v>
      </c>
      <c r="BK32" s="49">
        <f>BK31/BK28</f>
        <v>0</v>
      </c>
      <c r="BL32" s="49">
        <f>BL31/BK28</f>
        <v>0</v>
      </c>
      <c r="BM32" s="49">
        <f>BM31/BK28</f>
        <v>0.33333333333333331</v>
      </c>
      <c r="BN32" s="45"/>
      <c r="BO32" s="45"/>
      <c r="BP32" s="45"/>
      <c r="BQ32" s="45"/>
      <c r="BR32" s="20"/>
      <c r="BS32" s="20"/>
      <c r="BT32" s="20"/>
      <c r="BU32" s="49">
        <f>BU31/BV28</f>
        <v>0.7</v>
      </c>
      <c r="BV32" s="49">
        <f>BV31/BV28</f>
        <v>0.1</v>
      </c>
      <c r="BW32" s="49">
        <f>BW31/BV28</f>
        <v>0</v>
      </c>
      <c r="BX32" s="49">
        <f>BX31/BV28</f>
        <v>0.1</v>
      </c>
      <c r="BY32" s="45"/>
      <c r="BZ32" s="45"/>
      <c r="CA32" s="45"/>
      <c r="CB32" s="45"/>
      <c r="CC32" s="20"/>
      <c r="CD32" s="20"/>
      <c r="CE32" s="20"/>
      <c r="CF32" s="38" t="s">
        <v>444</v>
      </c>
      <c r="CG32" s="39">
        <f>SUBTOTAL(9,CG29:CG31)</f>
        <v>24</v>
      </c>
      <c r="CH32" s="40">
        <f>CH29+CH30+CH31</f>
        <v>1</v>
      </c>
      <c r="CI32" s="91">
        <f>SUBTOTAL(9,CI29:CI31)</f>
        <v>1</v>
      </c>
      <c r="CJ32" s="91">
        <f t="shared" ref="CJ32:CL32" si="14">SUBTOTAL(9,CJ29:CJ31)</f>
        <v>5</v>
      </c>
      <c r="CK32" s="91">
        <f t="shared" si="14"/>
        <v>2</v>
      </c>
      <c r="CL32" s="91">
        <f t="shared" si="14"/>
        <v>16</v>
      </c>
      <c r="CM32" s="39">
        <f>SUM(CI32:CL32)</f>
        <v>24</v>
      </c>
      <c r="CN32" s="251"/>
      <c r="CO32" s="20"/>
      <c r="CP32" s="20"/>
      <c r="CQ32" s="48">
        <f>CT26</f>
        <v>2</v>
      </c>
      <c r="CR32" s="41">
        <f>CU26</f>
        <v>4</v>
      </c>
      <c r="CS32" s="41">
        <f>CV26</f>
        <v>2</v>
      </c>
      <c r="CT32" s="41">
        <f>CW26</f>
        <v>9</v>
      </c>
      <c r="CU32" s="45"/>
      <c r="CV32" s="45"/>
      <c r="CW32" s="45"/>
      <c r="CX32" s="45"/>
      <c r="CY32" s="20"/>
      <c r="CZ32"/>
      <c r="DA32"/>
      <c r="DB32"/>
    </row>
    <row r="33" spans="1:106" ht="15" customHeight="1">
      <c r="A33" s="1054"/>
      <c r="B33" s="362">
        <v>31</v>
      </c>
      <c r="C33" s="345">
        <v>918</v>
      </c>
      <c r="D33" s="206">
        <v>30001918</v>
      </c>
      <c r="E33" s="206" t="s">
        <v>501</v>
      </c>
      <c r="F33" s="206" t="s">
        <v>502</v>
      </c>
      <c r="G33" s="206" t="s">
        <v>507</v>
      </c>
      <c r="H33" s="206" t="s">
        <v>485</v>
      </c>
      <c r="I33" s="207">
        <v>44975.542361111111</v>
      </c>
      <c r="J33" s="206" t="s">
        <v>504</v>
      </c>
      <c r="K33" s="205" t="s">
        <v>5</v>
      </c>
      <c r="L33" s="1">
        <v>44972</v>
      </c>
      <c r="M33" s="2">
        <v>0.52222222222222225</v>
      </c>
      <c r="N33" s="5" t="s">
        <v>504</v>
      </c>
      <c r="O33" s="1">
        <v>44975</v>
      </c>
      <c r="P33" s="2">
        <v>0.54236111111111107</v>
      </c>
      <c r="Q33" s="1"/>
      <c r="R33" s="2"/>
      <c r="S33" s="5"/>
      <c r="T33" s="1">
        <v>44975</v>
      </c>
      <c r="U33" s="2">
        <v>0.54236111111111107</v>
      </c>
      <c r="V33" s="5" t="s">
        <v>504</v>
      </c>
      <c r="W33" s="6">
        <f t="shared" si="6"/>
        <v>0</v>
      </c>
      <c r="X33" s="7"/>
      <c r="Y33" s="8"/>
      <c r="Z33" s="5"/>
      <c r="AA33" s="9">
        <f t="shared" si="0"/>
        <v>-44975.542361111111</v>
      </c>
      <c r="AB33" s="7"/>
      <c r="AC33" s="8"/>
      <c r="AD33" s="5"/>
      <c r="AE33" s="9">
        <f t="shared" si="1"/>
        <v>0</v>
      </c>
      <c r="AF33" s="7"/>
      <c r="AG33" s="58"/>
      <c r="AH33" s="5"/>
      <c r="AI33" s="5"/>
      <c r="AJ33" s="9">
        <f t="shared" si="2"/>
        <v>-44975.542361111111</v>
      </c>
      <c r="AK33" s="7"/>
      <c r="AL33" s="140"/>
      <c r="AM33" s="5"/>
      <c r="AN33" s="9">
        <f t="shared" si="3"/>
        <v>-44975.542361111111</v>
      </c>
      <c r="AO33" s="7">
        <v>44976</v>
      </c>
      <c r="AP33" s="2">
        <v>0.62083333333333335</v>
      </c>
      <c r="AQ33" s="12">
        <f t="shared" si="4"/>
        <v>1.078472222223354</v>
      </c>
      <c r="AR33" s="7">
        <v>44976</v>
      </c>
      <c r="AS33" s="2">
        <v>0.62083333333333335</v>
      </c>
      <c r="AT33" s="5" t="s">
        <v>742</v>
      </c>
      <c r="AU33" s="14">
        <f t="shared" si="5"/>
        <v>1.078472222223354</v>
      </c>
      <c r="AV33" s="349"/>
      <c r="AW33" s="349" t="s">
        <v>1037</v>
      </c>
      <c r="AX33" s="364" t="s">
        <v>18</v>
      </c>
      <c r="AY33" s="364" t="s">
        <v>41</v>
      </c>
      <c r="AZ33" s="364" t="s">
        <v>72</v>
      </c>
      <c r="BA33" s="366" t="s">
        <v>266</v>
      </c>
      <c r="BB33" s="16" t="s">
        <v>749</v>
      </c>
      <c r="BC33" s="16" t="s">
        <v>750</v>
      </c>
      <c r="BD33" s="19"/>
      <c r="BE33" s="18" t="s">
        <v>89</v>
      </c>
      <c r="BF33" s="18"/>
      <c r="BJ33" s="44"/>
      <c r="BK33" s="44"/>
      <c r="BL33" s="44"/>
      <c r="BM33" s="44"/>
      <c r="BN33" s="50"/>
      <c r="BO33" s="45"/>
      <c r="BP33" s="45"/>
      <c r="BQ33" s="45"/>
      <c r="BR33" s="20"/>
      <c r="BS33" s="20"/>
      <c r="BT33" s="20"/>
      <c r="BU33" s="44"/>
      <c r="BV33" s="44"/>
      <c r="BW33" s="44"/>
      <c r="BX33" s="44"/>
      <c r="BY33" s="50"/>
      <c r="BZ33" s="45"/>
      <c r="CA33" s="45"/>
      <c r="CB33" s="45"/>
      <c r="CC33" s="20"/>
      <c r="CD33" s="20"/>
      <c r="CE33" s="20"/>
      <c r="CN33" s="251"/>
      <c r="CO33" s="20"/>
      <c r="CP33" s="20"/>
      <c r="CQ33" s="49">
        <f>CQ32/CR29</f>
        <v>0.11764705882352941</v>
      </c>
      <c r="CR33" s="49">
        <f>CR32/CR29</f>
        <v>0.23529411764705882</v>
      </c>
      <c r="CS33" s="49">
        <f>CS32/CR29</f>
        <v>0.11764705882352941</v>
      </c>
      <c r="CT33" s="49">
        <f>CT32/CR29</f>
        <v>0.52941176470588236</v>
      </c>
      <c r="CU33" s="45"/>
      <c r="CV33" s="45"/>
      <c r="CW33" s="45"/>
      <c r="CX33" s="45"/>
      <c r="CY33" s="20"/>
      <c r="CZ33"/>
      <c r="DA33"/>
      <c r="DB33"/>
    </row>
    <row r="34" spans="1:106" ht="15" customHeight="1">
      <c r="A34" s="1054"/>
      <c r="B34" s="362">
        <v>32</v>
      </c>
      <c r="C34" s="346">
        <v>920</v>
      </c>
      <c r="D34" s="208">
        <v>30088984</v>
      </c>
      <c r="E34" s="208" t="s">
        <v>501</v>
      </c>
      <c r="F34" s="208" t="s">
        <v>496</v>
      </c>
      <c r="G34" s="208" t="s">
        <v>497</v>
      </c>
      <c r="H34" s="208" t="s">
        <v>470</v>
      </c>
      <c r="I34" s="209">
        <v>44975.7</v>
      </c>
      <c r="J34" s="208" t="s">
        <v>528</v>
      </c>
      <c r="K34" s="205" t="s">
        <v>0</v>
      </c>
      <c r="L34" s="1">
        <v>44975</v>
      </c>
      <c r="M34" s="2">
        <v>0.69305555555555554</v>
      </c>
      <c r="N34" s="5" t="s">
        <v>528</v>
      </c>
      <c r="O34" s="1">
        <v>44975</v>
      </c>
      <c r="P34" s="2">
        <v>0.70000000000000007</v>
      </c>
      <c r="Q34" s="1">
        <v>44982</v>
      </c>
      <c r="R34" s="2">
        <v>0.81041666666666667</v>
      </c>
      <c r="S34" s="5" t="s">
        <v>528</v>
      </c>
      <c r="T34" s="1">
        <v>44975</v>
      </c>
      <c r="U34" s="2">
        <v>0.69305555555555554</v>
      </c>
      <c r="V34" s="5" t="s">
        <v>528</v>
      </c>
      <c r="W34" s="6">
        <f>(U34+T34)-(P34+O34)</f>
        <v>-6.9444444379769266E-3</v>
      </c>
      <c r="X34" s="7"/>
      <c r="Y34" s="8"/>
      <c r="Z34" s="5"/>
      <c r="AA34" s="9">
        <f t="shared" si="0"/>
        <v>-44975.693055555559</v>
      </c>
      <c r="AB34" s="7"/>
      <c r="AC34" s="8"/>
      <c r="AD34" s="5"/>
      <c r="AE34" s="9">
        <f t="shared" si="1"/>
        <v>0</v>
      </c>
      <c r="AF34" s="7"/>
      <c r="AG34" s="8"/>
      <c r="AH34" s="5"/>
      <c r="AI34" s="5"/>
      <c r="AJ34" s="9">
        <f t="shared" si="2"/>
        <v>-44975.693055555559</v>
      </c>
      <c r="AK34" s="7">
        <v>44982</v>
      </c>
      <c r="AL34" s="140">
        <v>0.81111111111111101</v>
      </c>
      <c r="AM34" s="5" t="s">
        <v>528</v>
      </c>
      <c r="AN34" s="9">
        <f t="shared" si="3"/>
        <v>7.1180555555547471</v>
      </c>
      <c r="AO34" s="10"/>
      <c r="AP34" s="11"/>
      <c r="AQ34" s="12">
        <f t="shared" si="4"/>
        <v>-44975.693055555559</v>
      </c>
      <c r="AR34" s="10"/>
      <c r="AS34" s="11"/>
      <c r="AT34" s="13"/>
      <c r="AU34" s="14">
        <f t="shared" si="5"/>
        <v>-44975.693055555559</v>
      </c>
      <c r="AV34" s="349">
        <v>2892</v>
      </c>
      <c r="AW34" s="349" t="s">
        <v>1007</v>
      </c>
      <c r="AX34" s="364" t="s">
        <v>9</v>
      </c>
      <c r="AY34" s="364" t="s">
        <v>11</v>
      </c>
      <c r="AZ34" s="364" t="s">
        <v>22</v>
      </c>
      <c r="BA34" s="364" t="s">
        <v>57</v>
      </c>
      <c r="BB34" s="370" t="s">
        <v>971</v>
      </c>
      <c r="BC34" s="16" t="s">
        <v>751</v>
      </c>
      <c r="BD34" s="19"/>
      <c r="BE34" s="18" t="s">
        <v>89</v>
      </c>
      <c r="BF34" s="18"/>
      <c r="BJ34" s="51" t="s">
        <v>448</v>
      </c>
      <c r="BK34" s="32">
        <v>1</v>
      </c>
      <c r="BL34" s="43">
        <f>BK34/BK37</f>
        <v>0.16666666666666666</v>
      </c>
      <c r="BM34" s="44"/>
      <c r="BN34" s="45"/>
      <c r="BO34" s="45"/>
      <c r="BP34" s="45"/>
      <c r="BQ34" s="45"/>
      <c r="BR34" s="20"/>
      <c r="BS34" s="20"/>
      <c r="BT34" s="20"/>
      <c r="BU34" s="51" t="s">
        <v>448</v>
      </c>
      <c r="BV34" s="32">
        <v>3</v>
      </c>
      <c r="BW34" s="43">
        <f>BV34/BV37</f>
        <v>0.3</v>
      </c>
      <c r="BX34" s="44"/>
      <c r="BY34" s="45"/>
      <c r="BZ34" s="45"/>
      <c r="CA34" s="45"/>
      <c r="CB34" s="45"/>
      <c r="CC34" s="20"/>
      <c r="CD34" s="20"/>
      <c r="CE34" s="20"/>
      <c r="CK34"/>
      <c r="CL34"/>
      <c r="CM34"/>
      <c r="CN34" s="251"/>
      <c r="CO34" s="20"/>
      <c r="CP34" s="20"/>
      <c r="CQ34" s="59"/>
      <c r="CR34" s="59"/>
      <c r="CS34" s="59"/>
      <c r="CT34" s="59"/>
      <c r="CU34" s="45"/>
      <c r="CV34" s="45"/>
      <c r="CW34" s="45"/>
      <c r="CX34" s="45"/>
      <c r="CY34" s="20"/>
      <c r="CZ34"/>
      <c r="DA34"/>
      <c r="DB34"/>
    </row>
    <row r="35" spans="1:106" ht="15" customHeight="1">
      <c r="A35" s="1054"/>
      <c r="B35" s="22">
        <v>33</v>
      </c>
      <c r="C35" s="344">
        <v>925</v>
      </c>
      <c r="D35" s="206">
        <v>30251308</v>
      </c>
      <c r="E35" s="206" t="s">
        <v>529</v>
      </c>
      <c r="F35" s="206" t="s">
        <v>496</v>
      </c>
      <c r="G35" s="206" t="s">
        <v>507</v>
      </c>
      <c r="H35" s="206" t="s">
        <v>482</v>
      </c>
      <c r="I35" s="207">
        <v>44976.589583333334</v>
      </c>
      <c r="J35" s="206" t="s">
        <v>528</v>
      </c>
      <c r="K35" s="205" t="s">
        <v>0</v>
      </c>
      <c r="L35" s="1">
        <v>44976</v>
      </c>
      <c r="M35" s="2">
        <v>0.58958333333333335</v>
      </c>
      <c r="N35" s="5" t="s">
        <v>528</v>
      </c>
      <c r="O35" s="1">
        <v>44976</v>
      </c>
      <c r="P35" s="2">
        <v>0.58958333333333335</v>
      </c>
      <c r="Q35" s="1"/>
      <c r="R35" s="2"/>
      <c r="S35" s="5"/>
      <c r="T35" s="1">
        <v>44976</v>
      </c>
      <c r="U35" s="2">
        <v>0.58958333333333335</v>
      </c>
      <c r="V35" s="5" t="s">
        <v>528</v>
      </c>
      <c r="W35" s="6">
        <f t="shared" si="6"/>
        <v>0</v>
      </c>
      <c r="X35" s="7"/>
      <c r="Y35" s="8"/>
      <c r="Z35" s="5"/>
      <c r="AA35" s="9">
        <f t="shared" si="0"/>
        <v>-44976.589583333334</v>
      </c>
      <c r="AB35" s="7"/>
      <c r="AC35" s="8"/>
      <c r="AD35" s="5"/>
      <c r="AE35" s="9">
        <f t="shared" si="1"/>
        <v>0</v>
      </c>
      <c r="AF35" s="7"/>
      <c r="AG35" s="5"/>
      <c r="AH35" s="5"/>
      <c r="AI35" s="5"/>
      <c r="AJ35" s="9">
        <f t="shared" si="2"/>
        <v>-44976.589583333334</v>
      </c>
      <c r="AK35" s="7"/>
      <c r="AL35" s="5"/>
      <c r="AM35" s="5"/>
      <c r="AN35" s="9">
        <f t="shared" si="3"/>
        <v>-44976.589583333334</v>
      </c>
      <c r="AO35" s="10"/>
      <c r="AP35" s="11"/>
      <c r="AQ35" s="12">
        <f t="shared" si="4"/>
        <v>-44976.589583333334</v>
      </c>
      <c r="AR35" s="7">
        <v>44976</v>
      </c>
      <c r="AS35" s="2">
        <v>0.60138888888888886</v>
      </c>
      <c r="AT35" s="5" t="s">
        <v>742</v>
      </c>
      <c r="AU35" s="14">
        <f t="shared" si="5"/>
        <v>1.1805555557657499E-2</v>
      </c>
      <c r="AV35" s="349"/>
      <c r="AW35" s="349"/>
      <c r="AX35" s="364" t="s">
        <v>18</v>
      </c>
      <c r="AY35" s="364" t="s">
        <v>48</v>
      </c>
      <c r="AZ35" s="364" t="s">
        <v>130</v>
      </c>
      <c r="BA35" s="366" t="s">
        <v>398</v>
      </c>
      <c r="BB35" s="16" t="s">
        <v>752</v>
      </c>
      <c r="BC35" s="16" t="s">
        <v>753</v>
      </c>
      <c r="BD35" s="19"/>
      <c r="BE35" s="18" t="s">
        <v>89</v>
      </c>
      <c r="BF35" s="18"/>
      <c r="BJ35" s="48" t="s">
        <v>449</v>
      </c>
      <c r="BK35" s="41">
        <v>5</v>
      </c>
      <c r="BL35" s="43">
        <f>BK35/BK37</f>
        <v>0.83333333333333337</v>
      </c>
      <c r="BM35" s="52"/>
      <c r="BN35" s="45"/>
      <c r="BO35" s="45"/>
      <c r="BP35" s="45"/>
      <c r="BQ35" s="45"/>
      <c r="BR35" s="20"/>
      <c r="BS35" s="20"/>
      <c r="BT35" s="20"/>
      <c r="BU35" s="48" t="s">
        <v>449</v>
      </c>
      <c r="BV35" s="41">
        <v>7</v>
      </c>
      <c r="BW35" s="43">
        <f>BV35/BV37</f>
        <v>0.7</v>
      </c>
      <c r="BX35" s="52"/>
      <c r="BY35" s="45"/>
      <c r="BZ35" s="45"/>
      <c r="CA35" s="45"/>
      <c r="CB35" s="45"/>
      <c r="CC35" s="20"/>
      <c r="CD35" s="20"/>
      <c r="CE35" s="20"/>
      <c r="CF35" s="42" t="s">
        <v>89</v>
      </c>
      <c r="CG35" s="32">
        <f>CG32</f>
        <v>24</v>
      </c>
      <c r="CH35" s="43">
        <f>CG35/48</f>
        <v>0.5</v>
      </c>
      <c r="CI35" s="44"/>
      <c r="CJ35" s="45"/>
      <c r="CK35"/>
      <c r="CL35"/>
      <c r="CM35"/>
      <c r="CN35" s="251"/>
      <c r="CO35" s="20"/>
      <c r="CP35" s="20"/>
      <c r="CQ35" s="44"/>
      <c r="CR35" s="44"/>
      <c r="CS35" s="44"/>
      <c r="CT35" s="44"/>
      <c r="CU35" s="50"/>
      <c r="CV35" s="45"/>
      <c r="CW35"/>
      <c r="CX35"/>
      <c r="CY35"/>
      <c r="CZ35"/>
      <c r="DA35"/>
      <c r="DB35"/>
    </row>
    <row r="36" spans="1:106" ht="15" customHeight="1">
      <c r="A36" s="1054"/>
      <c r="B36" s="362">
        <v>34</v>
      </c>
      <c r="C36" s="344">
        <v>922</v>
      </c>
      <c r="D36" s="206">
        <v>30245340</v>
      </c>
      <c r="E36" s="206" t="s">
        <v>495</v>
      </c>
      <c r="F36" s="206" t="s">
        <v>506</v>
      </c>
      <c r="G36" s="206" t="s">
        <v>513</v>
      </c>
      <c r="H36" s="206" t="s">
        <v>661</v>
      </c>
      <c r="I36" s="207">
        <v>44976.720833333333</v>
      </c>
      <c r="J36" s="206" t="s">
        <v>504</v>
      </c>
      <c r="K36" s="205" t="s">
        <v>17</v>
      </c>
      <c r="L36" s="1">
        <v>44976</v>
      </c>
      <c r="M36" s="2" t="s">
        <v>754</v>
      </c>
      <c r="N36" s="5" t="s">
        <v>504</v>
      </c>
      <c r="O36" s="1">
        <v>44976</v>
      </c>
      <c r="P36" s="2">
        <v>0.72083333333333333</v>
      </c>
      <c r="Q36" s="1">
        <v>44979</v>
      </c>
      <c r="R36" s="2">
        <v>0.92222222222222217</v>
      </c>
      <c r="S36" s="5" t="s">
        <v>504</v>
      </c>
      <c r="T36" s="1">
        <v>44979</v>
      </c>
      <c r="U36" s="2">
        <v>0.42291666666666666</v>
      </c>
      <c r="V36" s="5" t="s">
        <v>504</v>
      </c>
      <c r="W36" s="6">
        <f t="shared" si="6"/>
        <v>2.7020833333372138</v>
      </c>
      <c r="X36" s="7">
        <v>44983</v>
      </c>
      <c r="Y36" s="8">
        <v>0.47847222222222219</v>
      </c>
      <c r="Z36" s="5" t="s">
        <v>504</v>
      </c>
      <c r="AA36" s="9">
        <f t="shared" si="0"/>
        <v>4.0555555555547471</v>
      </c>
      <c r="AB36" s="7"/>
      <c r="AC36" s="8"/>
      <c r="AD36" s="5"/>
      <c r="AE36" s="9">
        <f t="shared" si="1"/>
        <v>-44983.478472222225</v>
      </c>
      <c r="AF36" s="7"/>
      <c r="AG36" s="5"/>
      <c r="AH36" s="5"/>
      <c r="AI36" s="5"/>
      <c r="AJ36" s="9">
        <f t="shared" si="2"/>
        <v>-44979.42291666667</v>
      </c>
      <c r="AK36" s="7"/>
      <c r="AL36" s="5"/>
      <c r="AM36" s="5"/>
      <c r="AN36" s="9">
        <f t="shared" si="3"/>
        <v>-44979.42291666667</v>
      </c>
      <c r="AO36" s="7">
        <v>44983</v>
      </c>
      <c r="AP36" s="2">
        <v>0.64027777777777783</v>
      </c>
      <c r="AQ36" s="12">
        <f t="shared" si="4"/>
        <v>4.2173611111065838</v>
      </c>
      <c r="AR36" s="7">
        <v>44984</v>
      </c>
      <c r="AS36" s="2">
        <v>0.4368055555555555</v>
      </c>
      <c r="AT36" s="5" t="s">
        <v>680</v>
      </c>
      <c r="AU36" s="14">
        <f t="shared" si="5"/>
        <v>5.0138888888832298</v>
      </c>
      <c r="AV36" s="349"/>
      <c r="AW36" s="349"/>
      <c r="AX36" s="364" t="s">
        <v>18</v>
      </c>
      <c r="AY36" s="364" t="s">
        <v>48</v>
      </c>
      <c r="AZ36" s="364" t="s">
        <v>998</v>
      </c>
      <c r="BA36" s="364" t="s">
        <v>382</v>
      </c>
      <c r="BB36" s="16" t="s">
        <v>756</v>
      </c>
      <c r="BC36" s="16" t="s">
        <v>755</v>
      </c>
      <c r="BD36" s="19"/>
      <c r="BE36" s="18" t="s">
        <v>89</v>
      </c>
      <c r="BF36" s="18"/>
      <c r="BJ36" s="48" t="s">
        <v>450</v>
      </c>
      <c r="BK36" s="41">
        <v>0</v>
      </c>
      <c r="BL36" s="43">
        <f>BK36/BK37</f>
        <v>0</v>
      </c>
      <c r="BM36" s="52"/>
      <c r="BN36" s="45"/>
      <c r="BO36" s="45"/>
      <c r="BP36" s="45"/>
      <c r="BQ36" s="45"/>
      <c r="BR36" s="20"/>
      <c r="BS36" s="20"/>
      <c r="BT36" s="20"/>
      <c r="BU36" s="48" t="s">
        <v>450</v>
      </c>
      <c r="BV36" s="41">
        <v>0</v>
      </c>
      <c r="BW36" s="43">
        <f>BV36/BV37</f>
        <v>0</v>
      </c>
      <c r="BX36" s="52"/>
      <c r="BY36" s="45"/>
      <c r="BZ36" s="45"/>
      <c r="CA36" s="45"/>
      <c r="CB36" s="45"/>
      <c r="CC36" s="20"/>
      <c r="CD36" s="20"/>
      <c r="CE36" s="20"/>
      <c r="CF36" s="46"/>
      <c r="CG36" s="46"/>
      <c r="CH36" s="46"/>
      <c r="CI36" s="46"/>
      <c r="CJ36" s="45"/>
      <c r="CK36"/>
      <c r="CL36"/>
      <c r="CM36"/>
      <c r="CN36" s="251"/>
      <c r="CO36" s="20"/>
      <c r="CP36" s="20"/>
      <c r="CQ36" s="51" t="s">
        <v>448</v>
      </c>
      <c r="CR36" s="32">
        <v>4</v>
      </c>
      <c r="CS36" s="43">
        <f>CR36/CR39</f>
        <v>0.23529411764705882</v>
      </c>
      <c r="CT36" s="44"/>
      <c r="CU36" s="45"/>
      <c r="CV36" s="45"/>
      <c r="CW36"/>
      <c r="CX36"/>
      <c r="CY36"/>
    </row>
    <row r="37" spans="1:106" ht="15" customHeight="1">
      <c r="A37" s="1054"/>
      <c r="B37" s="22">
        <v>35</v>
      </c>
      <c r="C37" s="344">
        <v>929</v>
      </c>
      <c r="D37" s="206">
        <v>1296428</v>
      </c>
      <c r="E37" s="206" t="s">
        <v>495</v>
      </c>
      <c r="F37" s="206" t="s">
        <v>496</v>
      </c>
      <c r="G37" s="206" t="s">
        <v>497</v>
      </c>
      <c r="H37" s="206" t="s">
        <v>516</v>
      </c>
      <c r="I37" s="207">
        <v>44978.456250000003</v>
      </c>
      <c r="J37" s="206" t="s">
        <v>504</v>
      </c>
      <c r="K37" s="205" t="s">
        <v>17</v>
      </c>
      <c r="L37" s="1">
        <v>44977</v>
      </c>
      <c r="M37" s="2">
        <v>0.59652777777777777</v>
      </c>
      <c r="N37" s="5" t="s">
        <v>504</v>
      </c>
      <c r="O37" s="1">
        <v>44978</v>
      </c>
      <c r="P37" s="2">
        <v>0.45624999999999999</v>
      </c>
      <c r="Q37" s="1">
        <v>44978</v>
      </c>
      <c r="R37" s="2">
        <v>0.44930555555555557</v>
      </c>
      <c r="S37" s="5" t="s">
        <v>504</v>
      </c>
      <c r="T37" s="1">
        <v>44978</v>
      </c>
      <c r="U37" s="2">
        <v>0.45624999999999999</v>
      </c>
      <c r="V37" s="5" t="s">
        <v>504</v>
      </c>
      <c r="W37" s="6">
        <f t="shared" si="6"/>
        <v>0</v>
      </c>
      <c r="X37" s="7">
        <v>44979</v>
      </c>
      <c r="Y37" s="8">
        <v>0.39444444444444443</v>
      </c>
      <c r="Z37" s="5" t="s">
        <v>504</v>
      </c>
      <c r="AA37" s="9">
        <f t="shared" si="0"/>
        <v>0.93819444443943212</v>
      </c>
      <c r="AB37" s="7"/>
      <c r="AC37" s="8"/>
      <c r="AD37" s="5"/>
      <c r="AE37" s="9">
        <f t="shared" si="1"/>
        <v>-44979.394444444442</v>
      </c>
      <c r="AF37" s="7"/>
      <c r="AG37" s="5"/>
      <c r="AH37" s="5"/>
      <c r="AI37" s="5"/>
      <c r="AJ37" s="9">
        <f t="shared" si="2"/>
        <v>-44978.456250000003</v>
      </c>
      <c r="AK37" s="7"/>
      <c r="AL37" s="5"/>
      <c r="AM37" s="5"/>
      <c r="AN37" s="9">
        <f t="shared" si="3"/>
        <v>-44978.456250000003</v>
      </c>
      <c r="AO37" s="7">
        <v>44981</v>
      </c>
      <c r="AP37" s="2">
        <v>0.87916666666666676</v>
      </c>
      <c r="AQ37" s="12">
        <f t="shared" si="4"/>
        <v>3.4229166666627862</v>
      </c>
      <c r="AR37" s="7">
        <v>44983</v>
      </c>
      <c r="AS37" s="2">
        <v>0.4777777777777778</v>
      </c>
      <c r="AT37" s="5" t="s">
        <v>680</v>
      </c>
      <c r="AU37" s="14">
        <f t="shared" si="5"/>
        <v>5.0215277777751908</v>
      </c>
      <c r="AV37" s="349">
        <v>2892</v>
      </c>
      <c r="AW37" s="349" t="s">
        <v>1007</v>
      </c>
      <c r="AX37" s="364" t="s">
        <v>9</v>
      </c>
      <c r="AY37" s="364" t="s">
        <v>41</v>
      </c>
      <c r="AZ37" s="364" t="s">
        <v>898</v>
      </c>
      <c r="BA37" s="364" t="s">
        <v>324</v>
      </c>
      <c r="BB37" s="16" t="s">
        <v>757</v>
      </c>
      <c r="BC37" s="16" t="s">
        <v>758</v>
      </c>
      <c r="BD37" s="19"/>
      <c r="BE37" s="18" t="s">
        <v>89</v>
      </c>
      <c r="BF37" s="18"/>
      <c r="BJ37" s="54" t="s">
        <v>444</v>
      </c>
      <c r="BK37" s="55">
        <f>BK34+BK35+BK36</f>
        <v>6</v>
      </c>
      <c r="BL37" s="56">
        <f>SUM(BL34:BL36)</f>
        <v>1</v>
      </c>
      <c r="BM37" s="46"/>
      <c r="BN37" s="45"/>
      <c r="BO37" s="45"/>
      <c r="BP37" s="45"/>
      <c r="BQ37" s="45"/>
      <c r="BR37" s="20"/>
      <c r="BS37" s="20"/>
      <c r="BT37" s="20"/>
      <c r="BU37" s="54" t="s">
        <v>444</v>
      </c>
      <c r="BV37" s="55">
        <f>BV34+BV35+BV36</f>
        <v>10</v>
      </c>
      <c r="BW37" s="56">
        <f>SUM(BW34:BW36)</f>
        <v>1</v>
      </c>
      <c r="BX37" s="46"/>
      <c r="BY37" s="45"/>
      <c r="BZ37" s="45"/>
      <c r="CA37" s="45"/>
      <c r="CB37" s="45"/>
      <c r="CC37" s="20"/>
      <c r="CD37" s="20"/>
      <c r="CE37" s="20"/>
      <c r="CF37" s="47" t="s">
        <v>0</v>
      </c>
      <c r="CG37" s="29" t="s">
        <v>5</v>
      </c>
      <c r="CH37" s="30" t="s">
        <v>8</v>
      </c>
      <c r="CI37" s="31" t="s">
        <v>443</v>
      </c>
      <c r="CJ37" s="45"/>
      <c r="CK37"/>
      <c r="CL37"/>
      <c r="CM37"/>
      <c r="CN37" s="251"/>
      <c r="CO37" s="20"/>
      <c r="CP37" s="20"/>
      <c r="CQ37" s="48" t="s">
        <v>449</v>
      </c>
      <c r="CR37" s="41">
        <v>9</v>
      </c>
      <c r="CS37" s="43">
        <f>CR37/CR39</f>
        <v>0.52941176470588236</v>
      </c>
      <c r="CT37" s="52"/>
      <c r="CU37" s="45"/>
      <c r="CV37" s="45"/>
      <c r="CW37"/>
      <c r="CX37"/>
      <c r="CY37"/>
    </row>
    <row r="38" spans="1:106" ht="15" customHeight="1">
      <c r="A38" s="1054"/>
      <c r="B38" s="362">
        <v>36</v>
      </c>
      <c r="C38" s="344">
        <v>911</v>
      </c>
      <c r="D38" s="206">
        <v>30069197</v>
      </c>
      <c r="E38" s="206" t="s">
        <v>501</v>
      </c>
      <c r="F38" s="206" t="s">
        <v>502</v>
      </c>
      <c r="G38" s="206" t="s">
        <v>507</v>
      </c>
      <c r="H38" s="206" t="s">
        <v>662</v>
      </c>
      <c r="I38" s="207">
        <v>44978.465277777781</v>
      </c>
      <c r="J38" s="206" t="s">
        <v>504</v>
      </c>
      <c r="K38" s="205" t="s">
        <v>17</v>
      </c>
      <c r="L38" s="1">
        <v>44972</v>
      </c>
      <c r="M38" s="2">
        <v>0.69027777777777777</v>
      </c>
      <c r="N38" s="5" t="s">
        <v>504</v>
      </c>
      <c r="O38" s="1">
        <v>44978</v>
      </c>
      <c r="P38" s="2">
        <v>0.46527777777777773</v>
      </c>
      <c r="Q38" s="1">
        <v>44976</v>
      </c>
      <c r="R38" s="2">
        <v>0.55902777777777779</v>
      </c>
      <c r="S38" s="5" t="s">
        <v>759</v>
      </c>
      <c r="T38" s="1">
        <v>44978</v>
      </c>
      <c r="U38" s="2">
        <v>0.47222222222222227</v>
      </c>
      <c r="V38" s="5" t="s">
        <v>504</v>
      </c>
      <c r="W38" s="6">
        <f t="shared" si="6"/>
        <v>6.9444444379769266E-3</v>
      </c>
      <c r="X38" s="7">
        <v>44979</v>
      </c>
      <c r="Y38" s="8">
        <v>0.39374999999999999</v>
      </c>
      <c r="Z38" s="5" t="s">
        <v>504</v>
      </c>
      <c r="AA38" s="9">
        <f t="shared" si="0"/>
        <v>0.92152777778392192</v>
      </c>
      <c r="AB38" s="7"/>
      <c r="AC38" s="8"/>
      <c r="AD38" s="5"/>
      <c r="AE38" s="9">
        <f t="shared" si="1"/>
        <v>-44979.393750000003</v>
      </c>
      <c r="AF38" s="7"/>
      <c r="AG38" s="5"/>
      <c r="AH38" s="5"/>
      <c r="AI38" s="5"/>
      <c r="AJ38" s="9">
        <f t="shared" si="2"/>
        <v>-44978.472222222219</v>
      </c>
      <c r="AK38" s="7"/>
      <c r="AL38" s="5"/>
      <c r="AM38" s="5"/>
      <c r="AN38" s="9">
        <f t="shared" si="3"/>
        <v>-44978.472222222219</v>
      </c>
      <c r="AO38" s="7">
        <v>44984</v>
      </c>
      <c r="AP38" s="2">
        <v>0.46666666666666662</v>
      </c>
      <c r="AQ38" s="12">
        <f t="shared" si="4"/>
        <v>5.9944444444481633</v>
      </c>
      <c r="AR38" s="7">
        <v>44983</v>
      </c>
      <c r="AS38" s="2">
        <v>0.4770833333333333</v>
      </c>
      <c r="AT38" s="5" t="s">
        <v>680</v>
      </c>
      <c r="AU38" s="14">
        <f t="shared" si="5"/>
        <v>5.0048611111124046</v>
      </c>
      <c r="AV38" s="349"/>
      <c r="AW38" s="349"/>
      <c r="AX38" s="364" t="s">
        <v>9</v>
      </c>
      <c r="AY38" s="364" t="s">
        <v>48</v>
      </c>
      <c r="AZ38" s="364" t="s">
        <v>31</v>
      </c>
      <c r="BA38" s="364" t="s">
        <v>70</v>
      </c>
      <c r="BB38" s="16" t="s">
        <v>987</v>
      </c>
      <c r="BC38" s="16" t="s">
        <v>988</v>
      </c>
      <c r="BD38" s="19"/>
      <c r="BE38" s="18" t="s">
        <v>89</v>
      </c>
      <c r="BF38" s="18"/>
      <c r="BJ38" s="48" t="s">
        <v>451</v>
      </c>
      <c r="BK38" s="41">
        <v>6</v>
      </c>
      <c r="BL38" s="57" t="e">
        <f>BK38/BK40</f>
        <v>#REF!</v>
      </c>
      <c r="BM38" s="46"/>
      <c r="BN38" s="45"/>
      <c r="BO38" s="45"/>
      <c r="BP38" s="45"/>
      <c r="BQ38" s="45"/>
      <c r="BR38" s="20"/>
      <c r="BS38" s="20"/>
      <c r="BT38" s="20"/>
      <c r="BU38" s="48" t="s">
        <v>451</v>
      </c>
      <c r="BV38" s="41">
        <v>5</v>
      </c>
      <c r="BW38" s="57">
        <f>BV38/BV41</f>
        <v>0.5</v>
      </c>
      <c r="BX38" s="46"/>
      <c r="BY38" s="45"/>
      <c r="BZ38" s="45"/>
      <c r="CA38" s="45"/>
      <c r="CB38" s="45"/>
      <c r="CC38" s="20"/>
      <c r="CD38" s="20"/>
      <c r="CE38" s="20"/>
      <c r="CF38" s="48">
        <f>CI32</f>
        <v>1</v>
      </c>
      <c r="CG38" s="41">
        <f>CJ32</f>
        <v>5</v>
      </c>
      <c r="CH38" s="41">
        <f>CK32</f>
        <v>2</v>
      </c>
      <c r="CI38" s="41">
        <f>CL32</f>
        <v>16</v>
      </c>
      <c r="CJ38" s="45"/>
      <c r="CK38"/>
      <c r="CL38"/>
      <c r="CM38"/>
      <c r="CN38" s="251"/>
      <c r="CO38" s="20"/>
      <c r="CP38" s="20"/>
      <c r="CQ38" s="48" t="s">
        <v>450</v>
      </c>
      <c r="CR38" s="41">
        <v>4</v>
      </c>
      <c r="CS38" s="43">
        <f>CR38/CR39</f>
        <v>0.23529411764705882</v>
      </c>
      <c r="CT38" s="52"/>
      <c r="CU38" s="45"/>
      <c r="CV38" s="45"/>
      <c r="CW38"/>
      <c r="CX38"/>
      <c r="CY38"/>
    </row>
    <row r="39" spans="1:106" ht="15" customHeight="1">
      <c r="A39" s="1054"/>
      <c r="B39" s="362">
        <v>37</v>
      </c>
      <c r="C39" s="344">
        <v>911</v>
      </c>
      <c r="D39" s="206">
        <v>30069197</v>
      </c>
      <c r="E39" s="206" t="s">
        <v>501</v>
      </c>
      <c r="F39" s="206" t="s">
        <v>502</v>
      </c>
      <c r="G39" s="206" t="s">
        <v>513</v>
      </c>
      <c r="H39" s="206" t="s">
        <v>492</v>
      </c>
      <c r="I39" s="207">
        <v>44978.472222222219</v>
      </c>
      <c r="J39" s="206" t="s">
        <v>504</v>
      </c>
      <c r="K39" s="205" t="s">
        <v>17</v>
      </c>
      <c r="L39" s="1">
        <v>44972</v>
      </c>
      <c r="M39" s="2">
        <v>0.69027777777777777</v>
      </c>
      <c r="N39" s="5" t="s">
        <v>504</v>
      </c>
      <c r="O39" s="1">
        <v>44978</v>
      </c>
      <c r="P39" s="2">
        <v>0.47222222222222227</v>
      </c>
      <c r="Q39" s="1">
        <v>44976</v>
      </c>
      <c r="R39" s="2">
        <v>0.55902777777777779</v>
      </c>
      <c r="S39" s="5" t="s">
        <v>759</v>
      </c>
      <c r="T39" s="1">
        <v>44978</v>
      </c>
      <c r="U39" s="2">
        <v>0.47291666666666665</v>
      </c>
      <c r="V39" s="5" t="s">
        <v>504</v>
      </c>
      <c r="W39" s="6">
        <f t="shared" si="6"/>
        <v>6.944444467080757E-4</v>
      </c>
      <c r="X39" s="7">
        <v>44979</v>
      </c>
      <c r="Y39" s="8">
        <v>0.39444444444444443</v>
      </c>
      <c r="Z39" s="5" t="s">
        <v>504</v>
      </c>
      <c r="AA39" s="9">
        <f t="shared" si="0"/>
        <v>0.92152777777664596</v>
      </c>
      <c r="AB39" s="7">
        <v>44983</v>
      </c>
      <c r="AC39" s="8">
        <v>0.4284722222222222</v>
      </c>
      <c r="AD39" s="5" t="s">
        <v>504</v>
      </c>
      <c r="AE39" s="9">
        <f t="shared" si="1"/>
        <v>4.0340277777795563</v>
      </c>
      <c r="AF39" s="7">
        <v>44984</v>
      </c>
      <c r="AG39" s="165">
        <v>0.43472222222222223</v>
      </c>
      <c r="AH39" s="5" t="s">
        <v>504</v>
      </c>
      <c r="AI39" s="234" t="s">
        <v>595</v>
      </c>
      <c r="AJ39" s="9">
        <f t="shared" si="2"/>
        <v>5.9618055555547471</v>
      </c>
      <c r="AK39" s="7"/>
      <c r="AL39" s="5"/>
      <c r="AM39" s="5"/>
      <c r="AN39" s="9">
        <f t="shared" si="3"/>
        <v>-44978.472916666666</v>
      </c>
      <c r="AO39" s="7">
        <v>44984</v>
      </c>
      <c r="AP39" s="2">
        <v>0.46666666666666662</v>
      </c>
      <c r="AQ39" s="12">
        <f t="shared" si="4"/>
        <v>5.9937500000014552</v>
      </c>
      <c r="AR39" s="7">
        <v>44984</v>
      </c>
      <c r="AS39" s="2">
        <v>0.68680555555555556</v>
      </c>
      <c r="AT39" s="5" t="s">
        <v>742</v>
      </c>
      <c r="AU39" s="14">
        <f t="shared" si="5"/>
        <v>6.2138888888875954</v>
      </c>
      <c r="AV39" s="349"/>
      <c r="AW39" s="349"/>
      <c r="AX39" s="364" t="s">
        <v>9</v>
      </c>
      <c r="AY39" s="364" t="s">
        <v>48</v>
      </c>
      <c r="AZ39" s="364" t="s">
        <v>31</v>
      </c>
      <c r="BA39" s="364" t="s">
        <v>70</v>
      </c>
      <c r="BB39" s="16" t="s">
        <v>761</v>
      </c>
      <c r="BC39" s="16" t="s">
        <v>760</v>
      </c>
      <c r="BD39" s="19"/>
      <c r="BE39" s="18" t="s">
        <v>89</v>
      </c>
      <c r="BF39" s="18"/>
      <c r="BJ39" s="48" t="s">
        <v>452</v>
      </c>
      <c r="BK39" s="41">
        <v>0</v>
      </c>
      <c r="BL39" s="57" t="e">
        <f>BK39/BK40</f>
        <v>#REF!</v>
      </c>
      <c r="BM39" s="46"/>
      <c r="BN39" s="45"/>
      <c r="BO39" s="45"/>
      <c r="BP39" s="45"/>
      <c r="BQ39" s="45"/>
      <c r="BR39" s="20"/>
      <c r="BS39" s="20"/>
      <c r="BT39" s="20"/>
      <c r="BU39" s="48" t="s">
        <v>452</v>
      </c>
      <c r="BV39" s="41">
        <v>5</v>
      </c>
      <c r="BW39" s="57">
        <f>BV39/BV41</f>
        <v>0.5</v>
      </c>
      <c r="BX39" s="46"/>
      <c r="BY39" s="45"/>
      <c r="BZ39" s="45"/>
      <c r="CA39" s="45"/>
      <c r="CB39" s="45"/>
      <c r="CC39" s="20"/>
      <c r="CD39" s="20"/>
      <c r="CE39" s="20"/>
      <c r="CF39" s="49">
        <f>CF38/CG35</f>
        <v>4.1666666666666664E-2</v>
      </c>
      <c r="CG39" s="49">
        <f>CG38/CG35</f>
        <v>0.20833333333333334</v>
      </c>
      <c r="CH39" s="49">
        <f>CH38/CG35</f>
        <v>8.3333333333333329E-2</v>
      </c>
      <c r="CI39" s="49">
        <f>CI38/CG35</f>
        <v>0.66666666666666663</v>
      </c>
      <c r="CJ39" s="45"/>
      <c r="CK39"/>
      <c r="CL39"/>
      <c r="CM39"/>
      <c r="CN39"/>
      <c r="CO39" s="20"/>
      <c r="CP39" s="20"/>
      <c r="CQ39" s="54" t="s">
        <v>444</v>
      </c>
      <c r="CR39" s="55">
        <f>CR36+CR37+CR38</f>
        <v>17</v>
      </c>
      <c r="CS39" s="56">
        <f>SUM(CS36:CS38)</f>
        <v>1</v>
      </c>
      <c r="CT39" s="46"/>
      <c r="CU39" s="45"/>
      <c r="CV39" s="45"/>
      <c r="CW39"/>
      <c r="CX39"/>
      <c r="CY39"/>
    </row>
    <row r="40" spans="1:106" ht="15.75" customHeight="1">
      <c r="A40" s="1054"/>
      <c r="B40" s="22">
        <v>38</v>
      </c>
      <c r="C40" s="345">
        <v>928</v>
      </c>
      <c r="D40" s="206">
        <v>30252911</v>
      </c>
      <c r="E40" s="206" t="s">
        <v>501</v>
      </c>
      <c r="F40" s="206" t="s">
        <v>502</v>
      </c>
      <c r="G40" s="206" t="s">
        <v>513</v>
      </c>
      <c r="H40" s="206" t="s">
        <v>772</v>
      </c>
      <c r="I40" s="207">
        <v>44978.536805555559</v>
      </c>
      <c r="J40" s="206" t="s">
        <v>528</v>
      </c>
      <c r="K40" s="205" t="s">
        <v>17</v>
      </c>
      <c r="L40" s="1">
        <v>44977</v>
      </c>
      <c r="M40" s="2">
        <v>0.58888888888888891</v>
      </c>
      <c r="N40" s="5" t="s">
        <v>528</v>
      </c>
      <c r="O40" s="1">
        <v>44978</v>
      </c>
      <c r="P40" s="2">
        <v>0.53680555555555554</v>
      </c>
      <c r="Q40" s="1">
        <v>44978</v>
      </c>
      <c r="R40" s="2">
        <v>0.50694444444444442</v>
      </c>
      <c r="S40" s="5" t="s">
        <v>528</v>
      </c>
      <c r="T40" s="1">
        <v>44978</v>
      </c>
      <c r="U40" s="2">
        <v>0.54583333333333328</v>
      </c>
      <c r="V40" s="5" t="s">
        <v>528</v>
      </c>
      <c r="W40" s="6">
        <f t="shared" si="6"/>
        <v>9.0277777708251961E-3</v>
      </c>
      <c r="X40" s="7">
        <v>44979</v>
      </c>
      <c r="Y40" s="8">
        <v>9.7916666666666666E-2</v>
      </c>
      <c r="Z40" s="5" t="s">
        <v>528</v>
      </c>
      <c r="AA40" s="9">
        <f t="shared" si="0"/>
        <v>0.55208333333575865</v>
      </c>
      <c r="AB40" s="7">
        <v>44984</v>
      </c>
      <c r="AC40" s="8">
        <v>0.4458333333333333</v>
      </c>
      <c r="AD40" s="5" t="s">
        <v>504</v>
      </c>
      <c r="AE40" s="9">
        <f t="shared" si="1"/>
        <v>5.3479166666656965</v>
      </c>
      <c r="AF40" s="7"/>
      <c r="AG40" s="5"/>
      <c r="AH40" s="5"/>
      <c r="AI40" s="5"/>
      <c r="AJ40" s="9">
        <f t="shared" si="2"/>
        <v>-44978.54583333333</v>
      </c>
      <c r="AK40" s="7"/>
      <c r="AL40" s="5"/>
      <c r="AM40" s="5"/>
      <c r="AN40" s="9">
        <f t="shared" si="3"/>
        <v>-44978.54583333333</v>
      </c>
      <c r="AO40" s="7">
        <v>44984</v>
      </c>
      <c r="AP40" s="2">
        <v>0.46597222222222223</v>
      </c>
      <c r="AQ40" s="12">
        <f t="shared" si="4"/>
        <v>5.9201388888905058</v>
      </c>
      <c r="AR40" s="7">
        <v>44984</v>
      </c>
      <c r="AS40" s="2">
        <v>0.61319444444444449</v>
      </c>
      <c r="AT40" s="5" t="s">
        <v>742</v>
      </c>
      <c r="AU40" s="14">
        <f t="shared" si="5"/>
        <v>6.0673611111124046</v>
      </c>
      <c r="AV40" s="349"/>
      <c r="AW40" s="349" t="s">
        <v>981</v>
      </c>
      <c r="AX40" s="364" t="s">
        <v>18</v>
      </c>
      <c r="AY40" s="364" t="s">
        <v>48</v>
      </c>
      <c r="AZ40" s="364" t="s">
        <v>998</v>
      </c>
      <c r="BA40" s="364" t="s">
        <v>382</v>
      </c>
      <c r="BB40" s="16" t="s">
        <v>774</v>
      </c>
      <c r="BC40" s="16" t="s">
        <v>773</v>
      </c>
      <c r="BD40" s="19"/>
      <c r="BE40" s="333" t="s">
        <v>89</v>
      </c>
      <c r="BF40" s="18"/>
      <c r="BJ40" s="54" t="s">
        <v>444</v>
      </c>
      <c r="BK40" s="55" t="e">
        <f>BK38+BK39+#REF!</f>
        <v>#REF!</v>
      </c>
      <c r="BL40" s="56" t="e">
        <f>BL38+BL39+#REF!</f>
        <v>#REF!</v>
      </c>
      <c r="BM40" s="46"/>
      <c r="BN40" s="45"/>
      <c r="BO40" s="45"/>
      <c r="BP40" s="45"/>
      <c r="BQ40" s="45"/>
      <c r="BR40" s="20"/>
      <c r="BS40" s="20"/>
      <c r="BT40" s="20"/>
      <c r="BU40" s="48" t="s">
        <v>453</v>
      </c>
      <c r="BV40" s="41">
        <v>0</v>
      </c>
      <c r="BW40" s="57">
        <f>BV40/BV41</f>
        <v>0</v>
      </c>
      <c r="BX40" s="46"/>
      <c r="BY40" s="45"/>
      <c r="BZ40" s="45"/>
      <c r="CA40" s="45"/>
      <c r="CB40" s="45"/>
      <c r="CC40" s="20"/>
      <c r="CD40" s="20"/>
      <c r="CE40" s="20"/>
      <c r="CF40" s="44"/>
      <c r="CG40" s="44"/>
      <c r="CH40" s="44"/>
      <c r="CI40" s="44"/>
      <c r="CJ40" s="50"/>
      <c r="CK40"/>
      <c r="CL40"/>
      <c r="CM40"/>
      <c r="CN40"/>
      <c r="CO40" s="20"/>
      <c r="CP40" s="20"/>
      <c r="CQ40" s="48" t="s">
        <v>451</v>
      </c>
      <c r="CR40" s="41">
        <v>9</v>
      </c>
      <c r="CS40" s="57">
        <f>CR40/CR44</f>
        <v>0.52941176470588236</v>
      </c>
      <c r="CT40" s="46"/>
      <c r="CU40" s="45"/>
      <c r="CV40" s="45"/>
      <c r="CW40"/>
      <c r="CX40"/>
      <c r="CY40"/>
    </row>
    <row r="41" spans="1:106" ht="15" customHeight="1">
      <c r="A41" s="1054"/>
      <c r="B41" s="362">
        <v>39</v>
      </c>
      <c r="C41" s="345">
        <v>928</v>
      </c>
      <c r="D41" s="206">
        <v>30252911</v>
      </c>
      <c r="E41" s="206" t="s">
        <v>501</v>
      </c>
      <c r="F41" s="206" t="s">
        <v>506</v>
      </c>
      <c r="G41" s="206" t="s">
        <v>497</v>
      </c>
      <c r="H41" s="206" t="s">
        <v>663</v>
      </c>
      <c r="I41" s="207">
        <v>44978.536805555559</v>
      </c>
      <c r="J41" s="206" t="s">
        <v>528</v>
      </c>
      <c r="K41" s="205" t="s">
        <v>5</v>
      </c>
      <c r="L41" s="1">
        <v>44977</v>
      </c>
      <c r="M41" s="2">
        <v>0.58888888888888891</v>
      </c>
      <c r="N41" s="5" t="s">
        <v>528</v>
      </c>
      <c r="O41" s="1">
        <v>44978</v>
      </c>
      <c r="P41" s="2">
        <v>0.52430555555555558</v>
      </c>
      <c r="Q41" s="1">
        <v>44978</v>
      </c>
      <c r="R41" s="2">
        <v>0.50694444444444442</v>
      </c>
      <c r="S41" s="5" t="s">
        <v>528</v>
      </c>
      <c r="T41" s="1">
        <v>44978</v>
      </c>
      <c r="U41" s="2">
        <v>0.5444444444444444</v>
      </c>
      <c r="V41" s="5" t="s">
        <v>528</v>
      </c>
      <c r="W41" s="6">
        <f t="shared" si="6"/>
        <v>2.0138888889050577E-2</v>
      </c>
      <c r="X41" s="7"/>
      <c r="Y41" s="8"/>
      <c r="Z41" s="5"/>
      <c r="AA41" s="9">
        <f t="shared" si="0"/>
        <v>-44978.544444444444</v>
      </c>
      <c r="AB41" s="7"/>
      <c r="AC41" s="8"/>
      <c r="AD41" s="5"/>
      <c r="AE41" s="9">
        <f t="shared" si="1"/>
        <v>0</v>
      </c>
      <c r="AF41" s="7"/>
      <c r="AG41" s="5"/>
      <c r="AH41" s="5"/>
      <c r="AI41" s="5"/>
      <c r="AJ41" s="9">
        <f t="shared" si="2"/>
        <v>-44978.544444444444</v>
      </c>
      <c r="AK41" s="7"/>
      <c r="AL41" s="5"/>
      <c r="AM41" s="5"/>
      <c r="AN41" s="9">
        <f t="shared" si="3"/>
        <v>-44978.544444444444</v>
      </c>
      <c r="AO41" s="7">
        <v>44979</v>
      </c>
      <c r="AP41" s="2">
        <v>0.44097222222222227</v>
      </c>
      <c r="AQ41" s="12">
        <f t="shared" si="4"/>
        <v>0.89652777777519077</v>
      </c>
      <c r="AR41" s="7">
        <v>44979</v>
      </c>
      <c r="AS41" s="2">
        <v>0.62569444444444444</v>
      </c>
      <c r="AT41" s="5" t="s">
        <v>742</v>
      </c>
      <c r="AU41" s="14">
        <f t="shared" si="5"/>
        <v>1.0812500000029104</v>
      </c>
      <c r="AV41" s="349"/>
      <c r="AW41" s="349" t="s">
        <v>1038</v>
      </c>
      <c r="AX41" s="364" t="s">
        <v>9</v>
      </c>
      <c r="AY41" s="364" t="s">
        <v>48</v>
      </c>
      <c r="AZ41" s="364" t="s">
        <v>37</v>
      </c>
      <c r="BA41" s="364" t="s">
        <v>138</v>
      </c>
      <c r="BB41" s="16" t="s">
        <v>764</v>
      </c>
      <c r="BC41" s="16" t="s">
        <v>765</v>
      </c>
      <c r="BD41" s="19"/>
      <c r="BE41" s="333" t="s">
        <v>89</v>
      </c>
      <c r="BF41" s="18"/>
      <c r="BN41" s="45"/>
      <c r="BO41" s="45"/>
      <c r="BP41" s="45"/>
      <c r="BQ41" s="45"/>
      <c r="BR41" s="20"/>
      <c r="BS41" s="20"/>
      <c r="BT41" s="20"/>
      <c r="BU41" s="54" t="s">
        <v>444</v>
      </c>
      <c r="BV41" s="55">
        <f>BV38+BV39+BV40</f>
        <v>10</v>
      </c>
      <c r="BW41" s="56">
        <f>BW38+BW39++BW40</f>
        <v>1</v>
      </c>
      <c r="BX41" s="46"/>
      <c r="BY41" s="45"/>
      <c r="BZ41" s="45"/>
      <c r="CA41" s="45"/>
      <c r="CB41" s="45"/>
      <c r="CC41" s="20"/>
      <c r="CD41" s="20"/>
      <c r="CE41" s="20"/>
      <c r="CF41" s="51" t="s">
        <v>448</v>
      </c>
      <c r="CG41" s="32">
        <v>6</v>
      </c>
      <c r="CH41" s="43">
        <f>CG41/CG44</f>
        <v>0.25</v>
      </c>
      <c r="CI41" s="44"/>
      <c r="CJ41"/>
      <c r="CK41"/>
      <c r="CL41"/>
      <c r="CM41"/>
      <c r="CN41"/>
      <c r="CO41" s="20"/>
      <c r="CP41" s="20"/>
      <c r="CQ41" s="48" t="s">
        <v>452</v>
      </c>
      <c r="CR41" s="41">
        <v>4</v>
      </c>
      <c r="CS41" s="57">
        <f>CR41/CR44</f>
        <v>0.23529411764705882</v>
      </c>
      <c r="CT41" s="46"/>
      <c r="CU41" s="45"/>
      <c r="CV41" s="45"/>
      <c r="CW41"/>
      <c r="CX41"/>
      <c r="CY41"/>
    </row>
    <row r="42" spans="1:106" ht="15" customHeight="1">
      <c r="A42" s="1054"/>
      <c r="B42" s="22">
        <v>40</v>
      </c>
      <c r="C42" s="345">
        <v>935</v>
      </c>
      <c r="D42" s="206">
        <v>30112399</v>
      </c>
      <c r="E42" s="206" t="s">
        <v>505</v>
      </c>
      <c r="F42" s="206" t="s">
        <v>496</v>
      </c>
      <c r="G42" s="206" t="s">
        <v>497</v>
      </c>
      <c r="H42" s="206" t="s">
        <v>664</v>
      </c>
      <c r="I42" s="207">
        <v>44978.570833333331</v>
      </c>
      <c r="J42" s="206" t="s">
        <v>504</v>
      </c>
      <c r="K42" s="205" t="s">
        <v>0</v>
      </c>
      <c r="L42" s="1">
        <v>44978</v>
      </c>
      <c r="M42" s="2">
        <v>0.55555555555555558</v>
      </c>
      <c r="N42" s="5" t="s">
        <v>504</v>
      </c>
      <c r="O42" s="1">
        <v>44978</v>
      </c>
      <c r="P42" s="2">
        <v>0.5708333333333333</v>
      </c>
      <c r="Q42" s="1">
        <v>44978</v>
      </c>
      <c r="R42" s="2">
        <v>0.5708333333333333</v>
      </c>
      <c r="S42" s="5" t="s">
        <v>504</v>
      </c>
      <c r="T42" s="1">
        <v>44978</v>
      </c>
      <c r="U42" s="2">
        <v>0.5708333333333333</v>
      </c>
      <c r="V42" s="5" t="s">
        <v>504</v>
      </c>
      <c r="W42" s="6">
        <f t="shared" si="6"/>
        <v>0</v>
      </c>
      <c r="X42" s="7"/>
      <c r="Y42" s="8"/>
      <c r="Z42" s="5"/>
      <c r="AA42" s="9">
        <f t="shared" si="0"/>
        <v>-44978.570833333331</v>
      </c>
      <c r="AB42" s="7"/>
      <c r="AC42" s="8"/>
      <c r="AD42" s="5"/>
      <c r="AE42" s="9">
        <f t="shared" si="1"/>
        <v>0</v>
      </c>
      <c r="AF42" s="7"/>
      <c r="AG42" s="8"/>
      <c r="AH42" s="5"/>
      <c r="AI42" s="5"/>
      <c r="AJ42" s="9">
        <f t="shared" si="2"/>
        <v>-44978.570833333331</v>
      </c>
      <c r="AK42" s="7"/>
      <c r="AL42" s="5"/>
      <c r="AM42" s="5"/>
      <c r="AN42" s="9">
        <f t="shared" si="3"/>
        <v>-44978.570833333331</v>
      </c>
      <c r="AO42" s="7">
        <v>44978</v>
      </c>
      <c r="AP42" s="2">
        <v>0.61875000000000002</v>
      </c>
      <c r="AQ42" s="12">
        <f t="shared" si="4"/>
        <v>4.7916666670062114E-2</v>
      </c>
      <c r="AR42" s="7">
        <v>44978</v>
      </c>
      <c r="AS42" s="2">
        <v>0.8666666666666667</v>
      </c>
      <c r="AT42" s="5" t="s">
        <v>742</v>
      </c>
      <c r="AU42" s="14">
        <f t="shared" si="5"/>
        <v>0.29583333333721384</v>
      </c>
      <c r="AV42" s="349"/>
      <c r="AW42" s="349"/>
      <c r="AX42" s="364" t="s">
        <v>27</v>
      </c>
      <c r="AY42" s="365" t="s">
        <v>35</v>
      </c>
      <c r="AZ42" s="365" t="s">
        <v>94</v>
      </c>
      <c r="BA42" s="365" t="s">
        <v>334</v>
      </c>
      <c r="BB42" s="351" t="s">
        <v>989</v>
      </c>
      <c r="BC42" s="280" t="s">
        <v>990</v>
      </c>
      <c r="BD42" s="19"/>
      <c r="BE42" s="333" t="s">
        <v>89</v>
      </c>
      <c r="BF42" s="18"/>
      <c r="BJ42" s="20"/>
      <c r="BK42" s="20"/>
      <c r="BL42" s="20"/>
      <c r="BM42" s="20"/>
      <c r="BN42" s="20"/>
      <c r="BO42" s="20"/>
      <c r="BP42" s="20"/>
      <c r="BQ42" s="20"/>
      <c r="BR42" s="20"/>
      <c r="BS42" s="20"/>
      <c r="BT42" s="20"/>
      <c r="BU42" s="20"/>
      <c r="BV42" s="20"/>
      <c r="BW42" s="20"/>
      <c r="BX42" s="20"/>
      <c r="BY42" s="20"/>
      <c r="BZ42" s="20"/>
      <c r="CA42" s="20"/>
      <c r="CB42" s="20"/>
      <c r="CC42" s="20"/>
      <c r="CD42" s="20"/>
      <c r="CE42" s="20"/>
      <c r="CF42" s="48" t="s">
        <v>449</v>
      </c>
      <c r="CG42" s="41">
        <v>16</v>
      </c>
      <c r="CH42" s="43">
        <f>CG42/CG44</f>
        <v>0.66666666666666663</v>
      </c>
      <c r="CI42" s="52"/>
      <c r="CJ42"/>
      <c r="CK42"/>
      <c r="CL42"/>
      <c r="CM42"/>
      <c r="CN42"/>
      <c r="CO42" s="20"/>
      <c r="CP42" s="20"/>
      <c r="CQ42" s="48" t="s">
        <v>454</v>
      </c>
      <c r="CR42" s="41">
        <v>4</v>
      </c>
      <c r="CS42" s="57">
        <f>CR42/CR44</f>
        <v>0.23529411764705882</v>
      </c>
      <c r="CT42" s="46"/>
      <c r="CU42" s="45"/>
      <c r="CV42" s="45"/>
      <c r="CW42"/>
      <c r="CX42"/>
      <c r="CY42"/>
    </row>
    <row r="43" spans="1:106" ht="15" customHeight="1">
      <c r="A43" s="1054"/>
      <c r="B43" s="362">
        <v>41</v>
      </c>
      <c r="C43" s="344">
        <v>932</v>
      </c>
      <c r="D43" s="206">
        <v>30047631</v>
      </c>
      <c r="E43" s="206" t="s">
        <v>501</v>
      </c>
      <c r="F43" s="206" t="s">
        <v>496</v>
      </c>
      <c r="G43" s="206" t="s">
        <v>507</v>
      </c>
      <c r="H43" s="206" t="s">
        <v>483</v>
      </c>
      <c r="I43" s="207">
        <v>44978.674305555556</v>
      </c>
      <c r="J43" s="206" t="s">
        <v>498</v>
      </c>
      <c r="K43" s="205" t="s">
        <v>17</v>
      </c>
      <c r="L43" s="1">
        <v>44977</v>
      </c>
      <c r="M43" s="2">
        <v>0.87152777777777779</v>
      </c>
      <c r="N43" s="5" t="s">
        <v>498</v>
      </c>
      <c r="O43" s="1">
        <v>44978</v>
      </c>
      <c r="P43" s="2">
        <v>0.6743055555555556</v>
      </c>
      <c r="Q43" s="1"/>
      <c r="R43" s="2"/>
      <c r="S43" s="5"/>
      <c r="T43" s="1">
        <v>44978</v>
      </c>
      <c r="U43" s="2">
        <v>0.67499999999999993</v>
      </c>
      <c r="V43" s="5" t="s">
        <v>528</v>
      </c>
      <c r="W43" s="6">
        <f t="shared" si="6"/>
        <v>6.944444467080757E-4</v>
      </c>
      <c r="X43" s="7"/>
      <c r="Y43" s="8"/>
      <c r="Z43" s="5"/>
      <c r="AA43" s="9">
        <f t="shared" si="0"/>
        <v>-44978.675000000003</v>
      </c>
      <c r="AB43" s="7"/>
      <c r="AC43" s="8"/>
      <c r="AD43" s="5"/>
      <c r="AE43" s="9">
        <f t="shared" si="1"/>
        <v>0</v>
      </c>
      <c r="AF43" s="7"/>
      <c r="AG43" s="5"/>
      <c r="AH43" s="5"/>
      <c r="AI43" s="5"/>
      <c r="AJ43" s="9">
        <f t="shared" si="2"/>
        <v>-44978.675000000003</v>
      </c>
      <c r="AK43" s="7"/>
      <c r="AL43" s="5"/>
      <c r="AM43" s="5"/>
      <c r="AN43" s="9">
        <f t="shared" si="3"/>
        <v>-44978.675000000003</v>
      </c>
      <c r="AO43" s="7">
        <v>44978</v>
      </c>
      <c r="AP43" s="2">
        <v>0.7597222222222223</v>
      </c>
      <c r="AQ43" s="12">
        <f t="shared" si="4"/>
        <v>8.4722222221898846E-2</v>
      </c>
      <c r="AR43" s="7">
        <v>44984</v>
      </c>
      <c r="AS43" s="2">
        <v>0.875</v>
      </c>
      <c r="AT43" s="5" t="s">
        <v>498</v>
      </c>
      <c r="AU43" s="14">
        <f t="shared" si="5"/>
        <v>6.1999999999970896</v>
      </c>
      <c r="AV43" s="349"/>
      <c r="AW43" s="349" t="s">
        <v>1039</v>
      </c>
      <c r="AX43" s="364" t="s">
        <v>18</v>
      </c>
      <c r="AY43" s="365" t="s">
        <v>48</v>
      </c>
      <c r="AZ43" s="365" t="s">
        <v>998</v>
      </c>
      <c r="BA43" s="365" t="s">
        <v>897</v>
      </c>
      <c r="BB43" s="16" t="s">
        <v>771</v>
      </c>
      <c r="BC43" s="370" t="s">
        <v>766</v>
      </c>
      <c r="BD43" s="19"/>
      <c r="BE43" s="333" t="s">
        <v>89</v>
      </c>
      <c r="BF43" s="18"/>
      <c r="BJ43" s="20"/>
      <c r="BK43" s="20"/>
      <c r="BL43" s="20"/>
      <c r="BM43" s="20"/>
      <c r="BN43" s="20"/>
      <c r="BO43" s="20"/>
      <c r="BP43" s="20"/>
      <c r="BQ43" s="20"/>
      <c r="BR43" s="20"/>
      <c r="BS43" s="20"/>
      <c r="BT43" s="20"/>
      <c r="BU43" s="20"/>
      <c r="BV43"/>
      <c r="BW43"/>
      <c r="BX43"/>
      <c r="BY43" s="20"/>
      <c r="BZ43" s="20"/>
      <c r="CA43" s="20"/>
      <c r="CB43" s="20"/>
      <c r="CC43" s="20"/>
      <c r="CD43" s="20"/>
      <c r="CE43" s="20"/>
      <c r="CF43" s="48" t="s">
        <v>450</v>
      </c>
      <c r="CG43" s="41">
        <v>2</v>
      </c>
      <c r="CH43" s="43">
        <f>CG43/CG44</f>
        <v>8.3333333333333329E-2</v>
      </c>
      <c r="CI43" s="52"/>
      <c r="CJ43"/>
      <c r="CK43"/>
      <c r="CL43"/>
      <c r="CM43"/>
      <c r="CN43"/>
      <c r="CO43" s="20"/>
      <c r="CP43" s="20"/>
      <c r="CQ43" s="48" t="s">
        <v>455</v>
      </c>
      <c r="CR43" s="41"/>
      <c r="CS43" s="57">
        <f>CR43/CR44</f>
        <v>0</v>
      </c>
      <c r="CT43" s="20"/>
      <c r="CU43" s="20"/>
      <c r="CV43" s="20"/>
      <c r="CW43"/>
      <c r="CX43"/>
      <c r="CY43"/>
    </row>
    <row r="44" spans="1:106" ht="15" customHeight="1">
      <c r="A44" s="1054"/>
      <c r="B44" s="362">
        <v>42</v>
      </c>
      <c r="C44" s="345">
        <v>903</v>
      </c>
      <c r="D44" s="208">
        <v>1809355</v>
      </c>
      <c r="E44" s="208" t="s">
        <v>501</v>
      </c>
      <c r="F44" s="208" t="s">
        <v>496</v>
      </c>
      <c r="G44" s="208" t="s">
        <v>497</v>
      </c>
      <c r="H44" s="208" t="s">
        <v>534</v>
      </c>
      <c r="I44" s="209">
        <v>44978.722222222219</v>
      </c>
      <c r="J44" s="208" t="s">
        <v>498</v>
      </c>
      <c r="K44" s="205" t="s">
        <v>17</v>
      </c>
      <c r="L44" s="1">
        <v>44970</v>
      </c>
      <c r="M44" s="2">
        <v>0.7729166666666667</v>
      </c>
      <c r="N44" s="5" t="s">
        <v>498</v>
      </c>
      <c r="O44" s="1">
        <v>44978</v>
      </c>
      <c r="P44" s="2">
        <v>0.72222222222222221</v>
      </c>
      <c r="Q44" s="1">
        <v>44970</v>
      </c>
      <c r="R44" s="2">
        <v>0.83750000000000002</v>
      </c>
      <c r="S44" s="5" t="s">
        <v>498</v>
      </c>
      <c r="T44" s="1">
        <v>44978</v>
      </c>
      <c r="U44" s="2">
        <v>0.72222222222222221</v>
      </c>
      <c r="V44" s="5" t="s">
        <v>498</v>
      </c>
      <c r="W44" s="6">
        <f t="shared" si="6"/>
        <v>0</v>
      </c>
      <c r="X44" s="7">
        <v>44971</v>
      </c>
      <c r="Y44" s="8">
        <v>0.7104166666666667</v>
      </c>
      <c r="Z44" s="5" t="s">
        <v>498</v>
      </c>
      <c r="AA44" s="9">
        <f t="shared" si="0"/>
        <v>-7.0118055555503815</v>
      </c>
      <c r="AB44" s="7">
        <v>44972</v>
      </c>
      <c r="AC44" s="8">
        <v>0.78402777777777777</v>
      </c>
      <c r="AD44" s="5" t="s">
        <v>498</v>
      </c>
      <c r="AE44" s="9">
        <f t="shared" si="1"/>
        <v>1.0736111111109494</v>
      </c>
      <c r="AF44" s="7"/>
      <c r="AG44" s="5"/>
      <c r="AH44" s="5"/>
      <c r="AI44" s="5"/>
      <c r="AJ44" s="9">
        <f t="shared" si="2"/>
        <v>-44978.722222222219</v>
      </c>
      <c r="AK44" s="7">
        <v>44994</v>
      </c>
      <c r="AL44" s="165">
        <v>0.4548611111111111</v>
      </c>
      <c r="AM44" s="5" t="s">
        <v>498</v>
      </c>
      <c r="AN44" s="9">
        <f t="shared" si="3"/>
        <v>15.732638888890506</v>
      </c>
      <c r="AO44" s="10"/>
      <c r="AP44" s="11"/>
      <c r="AQ44" s="12">
        <f t="shared" si="4"/>
        <v>-44978.722222222219</v>
      </c>
      <c r="AR44" s="10"/>
      <c r="AS44" s="11"/>
      <c r="AT44" s="21"/>
      <c r="AU44" s="14">
        <f t="shared" si="5"/>
        <v>-44978.722222222219</v>
      </c>
      <c r="AV44" s="349"/>
      <c r="AW44" s="349"/>
      <c r="AX44" s="364" t="s">
        <v>9</v>
      </c>
      <c r="AY44" s="364" t="s">
        <v>41</v>
      </c>
      <c r="AZ44" s="365" t="s">
        <v>110</v>
      </c>
      <c r="BA44" s="365" t="s">
        <v>366</v>
      </c>
      <c r="BB44" s="351" t="s">
        <v>767</v>
      </c>
      <c r="BC44" s="351" t="s">
        <v>768</v>
      </c>
      <c r="BD44" s="19"/>
      <c r="BE44" s="333" t="s">
        <v>89</v>
      </c>
      <c r="BF44" s="18"/>
      <c r="BJ44" s="20"/>
      <c r="BK44" s="20"/>
      <c r="BL44" s="20"/>
      <c r="BM44" s="20"/>
      <c r="BN44" s="20"/>
      <c r="BO44" s="20"/>
      <c r="BP44" s="20"/>
      <c r="BQ44" s="20"/>
      <c r="BR44" s="20"/>
      <c r="BS44" s="20"/>
      <c r="BT44" s="20"/>
      <c r="BV44"/>
      <c r="BW44"/>
      <c r="BX44"/>
      <c r="CD44" s="20"/>
      <c r="CE44" s="20"/>
      <c r="CF44" s="54" t="s">
        <v>444</v>
      </c>
      <c r="CG44" s="55">
        <f>CG41+CG42+CG43</f>
        <v>24</v>
      </c>
      <c r="CH44" s="56">
        <f>SUM(CH41:CH43)</f>
        <v>1</v>
      </c>
      <c r="CI44" s="46"/>
      <c r="CJ44"/>
      <c r="CK44"/>
      <c r="CL44"/>
      <c r="CM44"/>
      <c r="CN44"/>
      <c r="CO44" s="20"/>
      <c r="CP44" s="20"/>
      <c r="CQ44" s="54" t="s">
        <v>444</v>
      </c>
      <c r="CR44" s="55">
        <f>CR40+CR41+CR42+CR43</f>
        <v>17</v>
      </c>
      <c r="CS44" s="56">
        <f>CS40+CS41+CS42+CS43</f>
        <v>1</v>
      </c>
      <c r="CT44" s="20"/>
      <c r="CU44" s="20"/>
      <c r="CV44" s="20"/>
      <c r="CW44"/>
      <c r="CX44"/>
      <c r="CY44"/>
    </row>
    <row r="45" spans="1:106" ht="15" customHeight="1">
      <c r="A45" s="1054"/>
      <c r="B45" s="22">
        <v>43</v>
      </c>
      <c r="C45" s="344">
        <v>879</v>
      </c>
      <c r="D45" s="206">
        <v>30201270</v>
      </c>
      <c r="E45" s="206" t="s">
        <v>501</v>
      </c>
      <c r="F45" s="206" t="s">
        <v>496</v>
      </c>
      <c r="G45" s="206" t="s">
        <v>497</v>
      </c>
      <c r="H45" s="206" t="s">
        <v>665</v>
      </c>
      <c r="I45" s="207">
        <v>44979.446527777778</v>
      </c>
      <c r="J45" s="206" t="s">
        <v>528</v>
      </c>
      <c r="K45" s="205" t="s">
        <v>17</v>
      </c>
      <c r="L45" s="1">
        <v>44965</v>
      </c>
      <c r="M45" s="2">
        <v>0.56874999999999998</v>
      </c>
      <c r="N45" s="5" t="s">
        <v>528</v>
      </c>
      <c r="O45" s="1">
        <v>44979</v>
      </c>
      <c r="P45" s="2">
        <v>0.4465277777777778</v>
      </c>
      <c r="Q45" s="1">
        <v>44979</v>
      </c>
      <c r="R45" s="2">
        <v>0.43958333333333338</v>
      </c>
      <c r="S45" s="5" t="s">
        <v>528</v>
      </c>
      <c r="T45" s="1">
        <v>44979</v>
      </c>
      <c r="U45" s="2">
        <v>0.44722222222222219</v>
      </c>
      <c r="V45" s="5" t="s">
        <v>528</v>
      </c>
      <c r="W45" s="6">
        <f t="shared" si="6"/>
        <v>6.944444467080757E-4</v>
      </c>
      <c r="X45" s="7"/>
      <c r="Y45" s="8"/>
      <c r="Z45" s="5"/>
      <c r="AA45" s="9">
        <f t="shared" si="0"/>
        <v>-44979.447222222225</v>
      </c>
      <c r="AB45" s="7"/>
      <c r="AC45" s="8"/>
      <c r="AD45" s="5"/>
      <c r="AE45" s="9">
        <f t="shared" si="1"/>
        <v>0</v>
      </c>
      <c r="AF45" s="7"/>
      <c r="AG45" s="5"/>
      <c r="AH45" s="5"/>
      <c r="AI45" s="5"/>
      <c r="AJ45" s="9">
        <f t="shared" si="2"/>
        <v>-44979.447222222225</v>
      </c>
      <c r="AK45" s="7"/>
      <c r="AL45" s="5"/>
      <c r="AM45" s="5"/>
      <c r="AN45" s="9">
        <f t="shared" si="3"/>
        <v>-44979.447222222225</v>
      </c>
      <c r="AO45" s="7">
        <v>44979</v>
      </c>
      <c r="AP45" s="2">
        <v>0.67152777777777783</v>
      </c>
      <c r="AQ45" s="12">
        <f t="shared" si="4"/>
        <v>0.22430555555183673</v>
      </c>
      <c r="AR45" s="7">
        <v>44984</v>
      </c>
      <c r="AS45" s="2">
        <v>0.44930555555555557</v>
      </c>
      <c r="AT45" s="5" t="s">
        <v>680</v>
      </c>
      <c r="AU45" s="14">
        <f t="shared" si="5"/>
        <v>5.0020833333328483</v>
      </c>
      <c r="AV45" s="349">
        <v>4877</v>
      </c>
      <c r="AW45" s="349" t="s">
        <v>1040</v>
      </c>
      <c r="AX45" s="364" t="s">
        <v>27</v>
      </c>
      <c r="AY45" s="364" t="s">
        <v>35</v>
      </c>
      <c r="AZ45" s="364" t="s">
        <v>94</v>
      </c>
      <c r="BA45" s="365" t="s">
        <v>326</v>
      </c>
      <c r="BB45" s="280" t="s">
        <v>769</v>
      </c>
      <c r="BC45" s="368" t="s">
        <v>770</v>
      </c>
      <c r="BD45" s="19"/>
      <c r="BE45" s="333" t="s">
        <v>89</v>
      </c>
      <c r="BF45" s="18"/>
      <c r="BJ45" s="20"/>
      <c r="BK45" s="20"/>
      <c r="BL45" s="20"/>
      <c r="BM45" s="20"/>
      <c r="BN45" s="20"/>
      <c r="BO45" s="20"/>
      <c r="BP45" s="20"/>
      <c r="BQ45" s="20"/>
      <c r="BR45" s="20"/>
      <c r="BS45" s="20"/>
      <c r="BT45" s="20"/>
      <c r="BU45" s="20"/>
      <c r="BV45"/>
      <c r="BW45"/>
      <c r="BX45"/>
      <c r="BY45" s="20"/>
      <c r="BZ45" s="20"/>
      <c r="CA45" s="20"/>
      <c r="CB45" s="20"/>
      <c r="CC45" s="20"/>
      <c r="CD45" s="20"/>
      <c r="CE45" s="20"/>
      <c r="CF45" s="48" t="s">
        <v>451</v>
      </c>
      <c r="CG45" s="41">
        <v>15</v>
      </c>
      <c r="CH45" s="57">
        <f>CG45/CG49</f>
        <v>0.625</v>
      </c>
      <c r="CI45" s="46"/>
      <c r="CJ45"/>
      <c r="CK45"/>
      <c r="CL45"/>
      <c r="CM45"/>
      <c r="CN45"/>
      <c r="CO45" s="20"/>
      <c r="CP45" s="20"/>
      <c r="CQ45" s="20"/>
      <c r="CR45" s="20"/>
      <c r="CS45" s="20"/>
      <c r="CT45" s="20"/>
      <c r="CU45" s="20"/>
      <c r="CV45" s="20"/>
      <c r="CW45"/>
      <c r="CX45"/>
      <c r="CY45"/>
    </row>
    <row r="46" spans="1:106" ht="15" customHeight="1">
      <c r="A46" s="1054"/>
      <c r="B46" s="362">
        <v>44</v>
      </c>
      <c r="C46" s="345">
        <v>928</v>
      </c>
      <c r="D46" s="206">
        <v>30252911</v>
      </c>
      <c r="E46" s="206" t="s">
        <v>501</v>
      </c>
      <c r="F46" s="206" t="s">
        <v>506</v>
      </c>
      <c r="G46" s="206" t="s">
        <v>497</v>
      </c>
      <c r="H46" s="206" t="s">
        <v>666</v>
      </c>
      <c r="I46" s="207">
        <v>44979.611805555556</v>
      </c>
      <c r="J46" s="206" t="s">
        <v>528</v>
      </c>
      <c r="K46" s="205" t="s">
        <v>5</v>
      </c>
      <c r="L46" s="1">
        <v>44977</v>
      </c>
      <c r="M46" s="2">
        <v>0.58888888888888891</v>
      </c>
      <c r="N46" s="5" t="s">
        <v>504</v>
      </c>
      <c r="O46" s="1">
        <v>44979</v>
      </c>
      <c r="P46" s="2">
        <v>0.6118055555555556</v>
      </c>
      <c r="Q46" s="1">
        <v>44978</v>
      </c>
      <c r="R46" s="2">
        <v>0.50694444444444442</v>
      </c>
      <c r="S46" s="5" t="s">
        <v>528</v>
      </c>
      <c r="T46" s="1">
        <v>44979</v>
      </c>
      <c r="U46" s="2">
        <v>0.6118055555555556</v>
      </c>
      <c r="V46" s="5" t="s">
        <v>528</v>
      </c>
      <c r="W46" s="6">
        <f t="shared" si="6"/>
        <v>0</v>
      </c>
      <c r="X46" s="5"/>
      <c r="Y46" s="1"/>
      <c r="Z46" s="2"/>
      <c r="AA46" s="9">
        <f t="shared" si="0"/>
        <v>-44979.611805555556</v>
      </c>
      <c r="AB46" s="2"/>
      <c r="AC46" s="5"/>
      <c r="AD46" s="1"/>
      <c r="AE46" s="9">
        <f t="shared" si="1"/>
        <v>0</v>
      </c>
      <c r="AF46" s="5"/>
      <c r="AG46" s="5"/>
      <c r="AH46" s="5"/>
      <c r="AI46" s="5"/>
      <c r="AJ46" s="9">
        <f t="shared" si="2"/>
        <v>-44979.611805555556</v>
      </c>
      <c r="AK46" s="7"/>
      <c r="AL46" s="5"/>
      <c r="AM46" s="5"/>
      <c r="AN46" s="9">
        <f t="shared" si="3"/>
        <v>-44979.611805555556</v>
      </c>
      <c r="AO46" s="7">
        <v>44978</v>
      </c>
      <c r="AP46" s="2">
        <v>0.63541666666666663</v>
      </c>
      <c r="AQ46" s="12">
        <f t="shared" si="4"/>
        <v>-0.97638888889196096</v>
      </c>
      <c r="AR46" s="7">
        <v>44979</v>
      </c>
      <c r="AS46" s="2">
        <v>0.60763888888888895</v>
      </c>
      <c r="AT46" s="5" t="s">
        <v>742</v>
      </c>
      <c r="AU46" s="14">
        <f t="shared" ref="AU46" si="15">(AS46+AR46)-(U46+T46)</f>
        <v>-4.166666665696539E-3</v>
      </c>
      <c r="AV46" s="349">
        <v>15556</v>
      </c>
      <c r="AW46" s="349" t="s">
        <v>982</v>
      </c>
      <c r="AX46" s="364" t="s">
        <v>18</v>
      </c>
      <c r="AY46" s="364" t="s">
        <v>41</v>
      </c>
      <c r="AZ46" s="364" t="s">
        <v>110</v>
      </c>
      <c r="BA46" s="365" t="s">
        <v>366</v>
      </c>
      <c r="BB46" s="371" t="s">
        <v>762</v>
      </c>
      <c r="BC46" s="370" t="s">
        <v>763</v>
      </c>
      <c r="BD46" s="19"/>
      <c r="BE46" s="333" t="s">
        <v>89</v>
      </c>
      <c r="BF46" s="18"/>
      <c r="BJ46" s="20"/>
      <c r="BK46" s="20"/>
      <c r="BL46" s="20"/>
      <c r="BM46" s="20"/>
      <c r="BN46" s="20"/>
      <c r="BO46" s="20"/>
      <c r="BP46" s="20"/>
      <c r="BQ46" s="20"/>
      <c r="BR46" s="20"/>
      <c r="BS46" s="20"/>
      <c r="BT46" s="20"/>
      <c r="BU46" s="20"/>
      <c r="BV46"/>
      <c r="BW46"/>
      <c r="BX46"/>
      <c r="BY46" s="20"/>
      <c r="BZ46" s="20"/>
      <c r="CA46" s="20"/>
      <c r="CB46" s="20"/>
      <c r="CC46" s="20"/>
      <c r="CD46" s="20"/>
      <c r="CE46" s="20"/>
      <c r="CF46" s="48" t="s">
        <v>452</v>
      </c>
      <c r="CG46" s="41">
        <v>6</v>
      </c>
      <c r="CH46" s="57">
        <f>CG46/CG49</f>
        <v>0.25</v>
      </c>
      <c r="CI46" s="46"/>
      <c r="CJ46"/>
      <c r="CK46"/>
      <c r="CL46"/>
      <c r="CM46"/>
      <c r="CN46"/>
      <c r="CO46" s="20"/>
      <c r="CP46" s="20"/>
      <c r="CQ46" s="20"/>
      <c r="CR46" s="20"/>
      <c r="CS46" s="20"/>
      <c r="CT46" s="20"/>
      <c r="CU46" s="20"/>
      <c r="CV46" s="20"/>
      <c r="CW46"/>
      <c r="CX46"/>
      <c r="CY46"/>
    </row>
    <row r="47" spans="1:106" ht="15" customHeight="1">
      <c r="A47" s="1054"/>
      <c r="B47" s="22">
        <v>45</v>
      </c>
      <c r="C47" s="344">
        <v>944</v>
      </c>
      <c r="D47" s="206">
        <v>30174266</v>
      </c>
      <c r="E47" s="206" t="s">
        <v>495</v>
      </c>
      <c r="F47" s="206" t="s">
        <v>496</v>
      </c>
      <c r="G47" s="206" t="s">
        <v>497</v>
      </c>
      <c r="H47" s="206" t="s">
        <v>468</v>
      </c>
      <c r="I47" s="207">
        <v>44980.874305555553</v>
      </c>
      <c r="J47" s="206" t="s">
        <v>528</v>
      </c>
      <c r="K47" s="229" t="s">
        <v>17</v>
      </c>
      <c r="L47" s="1">
        <v>44980</v>
      </c>
      <c r="M47" s="2">
        <v>0.67569444444444438</v>
      </c>
      <c r="N47" s="5" t="s">
        <v>528</v>
      </c>
      <c r="O47" s="1">
        <v>44980</v>
      </c>
      <c r="P47" s="2">
        <v>0.87430555555555556</v>
      </c>
      <c r="Q47" s="1">
        <v>44984</v>
      </c>
      <c r="R47" s="2">
        <v>0.53263888888888888</v>
      </c>
      <c r="S47" s="5" t="s">
        <v>528</v>
      </c>
      <c r="T47" s="1">
        <v>44984</v>
      </c>
      <c r="U47" s="2">
        <v>0.53333333333333333</v>
      </c>
      <c r="V47" s="5" t="s">
        <v>528</v>
      </c>
      <c r="W47" s="6">
        <f t="shared" si="6"/>
        <v>3.6590277777795563</v>
      </c>
      <c r="X47" s="1">
        <v>44985</v>
      </c>
      <c r="Y47" s="2">
        <v>0.48888888888888887</v>
      </c>
      <c r="Z47" s="5" t="s">
        <v>528</v>
      </c>
      <c r="AA47" s="9">
        <f t="shared" ref="AA47:AA50" si="16">(Y47+X47)-(U47+T47)</f>
        <v>0.95555555555620231</v>
      </c>
      <c r="AB47" s="7"/>
      <c r="AC47" s="8"/>
      <c r="AD47" s="5"/>
      <c r="AE47" s="9">
        <f t="shared" ref="AE47:AE50" si="17">(AC47+AB47)-(Y47+X47)</f>
        <v>-44985.488888888889</v>
      </c>
      <c r="AF47" s="7"/>
      <c r="AG47" s="5"/>
      <c r="AH47" s="5"/>
      <c r="AI47" s="5"/>
      <c r="AJ47" s="9">
        <f t="shared" ref="AJ47:AJ50" si="18">(AG47+AF47)-(U47+T47)</f>
        <v>-44984.533333333333</v>
      </c>
      <c r="AK47" s="7"/>
      <c r="AL47" s="5"/>
      <c r="AM47" s="5"/>
      <c r="AN47" s="9">
        <f t="shared" si="3"/>
        <v>-44984.533333333333</v>
      </c>
      <c r="AO47" s="7">
        <v>44987</v>
      </c>
      <c r="AP47" s="2">
        <v>0.9458333333333333</v>
      </c>
      <c r="AQ47" s="12">
        <f t="shared" ref="AQ47:AQ50" si="19">(AP47+AO47)-(U47+T47)</f>
        <v>3.4124999999985448</v>
      </c>
      <c r="AR47" s="7">
        <v>44989</v>
      </c>
      <c r="AS47" s="2">
        <v>0.6430555555555556</v>
      </c>
      <c r="AT47" s="5" t="s">
        <v>742</v>
      </c>
      <c r="AU47" s="14">
        <f t="shared" ref="AU47:AU50" si="20">(AS47+AR47)-(U47+T47)</f>
        <v>5.109722222223354</v>
      </c>
      <c r="AV47" s="349"/>
      <c r="AW47" s="349"/>
      <c r="AX47" s="364" t="s">
        <v>27</v>
      </c>
      <c r="AY47" s="364" t="s">
        <v>35</v>
      </c>
      <c r="AZ47" s="364" t="s">
        <v>94</v>
      </c>
      <c r="BA47" s="364" t="s">
        <v>328</v>
      </c>
      <c r="BB47" s="16" t="s">
        <v>907</v>
      </c>
      <c r="BC47" s="16" t="s">
        <v>775</v>
      </c>
      <c r="BD47" s="19"/>
      <c r="BE47" s="333" t="s">
        <v>89</v>
      </c>
      <c r="BF47" s="18"/>
      <c r="BI47" s="20"/>
      <c r="BJ47" s="20"/>
      <c r="BK47" s="20"/>
      <c r="BL47" s="20"/>
      <c r="BM47" s="20"/>
      <c r="BN47" s="20"/>
      <c r="BO47" s="20"/>
      <c r="BP47" s="20"/>
      <c r="BQ47" s="20"/>
      <c r="BR47" s="20"/>
      <c r="BS47" s="20"/>
      <c r="BT47" s="20"/>
      <c r="BU47"/>
      <c r="BV47"/>
      <c r="BW47"/>
      <c r="BX47" s="20"/>
      <c r="BY47" s="20"/>
      <c r="BZ47" s="20"/>
      <c r="CA47" s="20"/>
      <c r="CB47" s="20"/>
      <c r="CC47" s="20"/>
      <c r="CD47" s="20"/>
      <c r="CE47" s="20"/>
      <c r="CF47" s="48" t="s">
        <v>454</v>
      </c>
      <c r="CG47" s="41">
        <v>3</v>
      </c>
      <c r="CH47" s="57">
        <f>CG47/CG49</f>
        <v>0.125</v>
      </c>
      <c r="CI47" s="46"/>
      <c r="CJ47"/>
      <c r="CK47"/>
      <c r="CL47"/>
      <c r="CM47"/>
      <c r="CN47" s="20"/>
      <c r="CO47" s="20"/>
      <c r="CP47" s="20"/>
      <c r="CQ47" s="20"/>
      <c r="CR47" s="20"/>
      <c r="CS47" s="20"/>
      <c r="CT47" s="20"/>
      <c r="CU47" s="20"/>
      <c r="CV47"/>
      <c r="CW47"/>
      <c r="CX47"/>
    </row>
    <row r="48" spans="1:106" s="64" customFormat="1" ht="15" customHeight="1">
      <c r="A48" s="1054"/>
      <c r="B48" s="362">
        <v>46</v>
      </c>
      <c r="C48" s="345">
        <v>947</v>
      </c>
      <c r="D48" s="206">
        <v>20259069</v>
      </c>
      <c r="E48" s="206" t="s">
        <v>495</v>
      </c>
      <c r="F48" s="206" t="s">
        <v>502</v>
      </c>
      <c r="G48" s="206" t="s">
        <v>497</v>
      </c>
      <c r="H48" s="206" t="s">
        <v>503</v>
      </c>
      <c r="I48" s="207">
        <v>44984.474305555559</v>
      </c>
      <c r="J48" s="206" t="s">
        <v>528</v>
      </c>
      <c r="K48" s="231" t="s">
        <v>5</v>
      </c>
      <c r="L48" s="1">
        <v>44982</v>
      </c>
      <c r="M48" s="2">
        <v>0.87222222222222223</v>
      </c>
      <c r="N48" s="5" t="s">
        <v>528</v>
      </c>
      <c r="O48" s="1">
        <v>44984</v>
      </c>
      <c r="P48" s="2">
        <v>0.47430555555555554</v>
      </c>
      <c r="Q48" s="1">
        <v>44984</v>
      </c>
      <c r="R48" s="2">
        <v>0.96319444444444446</v>
      </c>
      <c r="S48" s="5" t="s">
        <v>504</v>
      </c>
      <c r="T48" s="1">
        <v>44984</v>
      </c>
      <c r="U48" s="2">
        <v>0.47430555555555554</v>
      </c>
      <c r="V48" s="5" t="s">
        <v>528</v>
      </c>
      <c r="W48" s="6">
        <f t="shared" si="6"/>
        <v>0</v>
      </c>
      <c r="X48" s="7"/>
      <c r="Y48" s="8"/>
      <c r="Z48" s="5"/>
      <c r="AA48" s="9">
        <f t="shared" si="16"/>
        <v>-44984.474305555559</v>
      </c>
      <c r="AB48" s="7"/>
      <c r="AC48" s="8"/>
      <c r="AD48" s="5"/>
      <c r="AE48" s="9">
        <f t="shared" si="17"/>
        <v>0</v>
      </c>
      <c r="AF48" s="7"/>
      <c r="AG48" s="5"/>
      <c r="AH48" s="5"/>
      <c r="AI48" s="5"/>
      <c r="AJ48" s="9">
        <f t="shared" si="18"/>
        <v>-44984.474305555559</v>
      </c>
      <c r="AK48" s="7"/>
      <c r="AL48" s="5"/>
      <c r="AM48" s="5"/>
      <c r="AN48" s="9">
        <f t="shared" si="3"/>
        <v>-44984.474305555559</v>
      </c>
      <c r="AO48" s="7">
        <v>44985</v>
      </c>
      <c r="AP48" s="2">
        <v>0.52638888888888891</v>
      </c>
      <c r="AQ48" s="12">
        <f t="shared" si="19"/>
        <v>1.0520833333284827</v>
      </c>
      <c r="AR48" s="7">
        <v>44985</v>
      </c>
      <c r="AS48" s="2">
        <v>0.52638888888888891</v>
      </c>
      <c r="AT48" s="5" t="s">
        <v>742</v>
      </c>
      <c r="AU48" s="14">
        <f t="shared" si="20"/>
        <v>1.0520833333284827</v>
      </c>
      <c r="AV48" s="349">
        <v>14768</v>
      </c>
      <c r="AW48" s="349" t="s">
        <v>1006</v>
      </c>
      <c r="AX48" s="364" t="s">
        <v>9</v>
      </c>
      <c r="AY48" s="364" t="s">
        <v>20</v>
      </c>
      <c r="AZ48" s="364" t="s">
        <v>55</v>
      </c>
      <c r="BA48" s="366" t="s">
        <v>174</v>
      </c>
      <c r="BB48" s="16" t="s">
        <v>970</v>
      </c>
      <c r="BC48" s="16" t="s">
        <v>777</v>
      </c>
      <c r="BD48" s="19"/>
      <c r="BE48" s="333" t="s">
        <v>89</v>
      </c>
      <c r="BF48" s="18"/>
      <c r="BG48" s="134"/>
      <c r="BH48" s="134"/>
      <c r="BI48" s="20"/>
      <c r="BJ48" s="20"/>
      <c r="BK48" s="20"/>
      <c r="BL48" s="20"/>
      <c r="BM48" s="20"/>
      <c r="BN48" s="20"/>
      <c r="BO48" s="20"/>
      <c r="BP48" s="20"/>
      <c r="BQ48" s="20"/>
      <c r="BR48" s="20"/>
      <c r="BS48" s="20"/>
      <c r="BT48" s="20"/>
      <c r="BU48"/>
      <c r="BV48"/>
      <c r="BW48"/>
      <c r="BX48" s="20"/>
      <c r="BY48" s="20"/>
      <c r="BZ48" s="20"/>
      <c r="CA48" s="20"/>
      <c r="CB48" s="20"/>
      <c r="CC48" s="20"/>
      <c r="CD48" s="20"/>
      <c r="CE48" s="20"/>
      <c r="CF48" s="48" t="s">
        <v>455</v>
      </c>
      <c r="CG48" s="41">
        <v>0</v>
      </c>
      <c r="CH48" s="57">
        <f>CG48/CG49</f>
        <v>0</v>
      </c>
      <c r="CI48" s="20"/>
      <c r="CJ48"/>
      <c r="CK48"/>
      <c r="CL48"/>
      <c r="CM48"/>
      <c r="CN48" s="20"/>
      <c r="CO48" s="20"/>
      <c r="CP48" s="20"/>
      <c r="CQ48" s="20"/>
      <c r="CR48" s="20"/>
      <c r="CS48" s="20"/>
      <c r="CT48" s="20"/>
      <c r="CU48" s="20"/>
      <c r="CV48"/>
      <c r="CW48"/>
      <c r="CX48"/>
      <c r="CY48" s="3"/>
      <c r="CZ48" s="134"/>
      <c r="DA48" s="134"/>
      <c r="DB48" s="134"/>
    </row>
    <row r="49" spans="1:102" ht="15" customHeight="1">
      <c r="A49" s="1054"/>
      <c r="B49" s="362">
        <v>47</v>
      </c>
      <c r="C49" s="344">
        <v>950</v>
      </c>
      <c r="D49" s="208">
        <v>20259069</v>
      </c>
      <c r="E49" s="208" t="s">
        <v>495</v>
      </c>
      <c r="F49" s="208" t="s">
        <v>506</v>
      </c>
      <c r="G49" s="208" t="s">
        <v>497</v>
      </c>
      <c r="H49" s="208" t="s">
        <v>530</v>
      </c>
      <c r="I49" s="209">
        <v>44984.481944444444</v>
      </c>
      <c r="J49" s="208" t="s">
        <v>528</v>
      </c>
      <c r="K49" s="232" t="s">
        <v>17</v>
      </c>
      <c r="L49" s="1">
        <v>44984</v>
      </c>
      <c r="M49" s="2">
        <v>0.48194444444444445</v>
      </c>
      <c r="N49" s="5" t="s">
        <v>528</v>
      </c>
      <c r="O49" s="1">
        <v>44984</v>
      </c>
      <c r="P49" s="2">
        <v>0.48194444444444445</v>
      </c>
      <c r="Q49" s="1"/>
      <c r="R49" s="2"/>
      <c r="S49" s="5"/>
      <c r="T49" s="1">
        <v>44984</v>
      </c>
      <c r="U49" s="2">
        <v>0.4909722222222222</v>
      </c>
      <c r="V49" s="5" t="s">
        <v>528</v>
      </c>
      <c r="W49" s="6">
        <f t="shared" si="6"/>
        <v>9.0277777781011537E-3</v>
      </c>
      <c r="X49" s="7">
        <v>44985</v>
      </c>
      <c r="Y49" s="8">
        <v>0.48749999999999999</v>
      </c>
      <c r="Z49" s="5" t="s">
        <v>528</v>
      </c>
      <c r="AA49" s="9">
        <f t="shared" si="16"/>
        <v>0.99652777778101154</v>
      </c>
      <c r="AB49" s="7">
        <v>44986</v>
      </c>
      <c r="AC49" s="8">
        <v>0.69166666666666665</v>
      </c>
      <c r="AD49" s="5" t="s">
        <v>528</v>
      </c>
      <c r="AE49" s="9">
        <f t="shared" si="17"/>
        <v>1.2041666666627862</v>
      </c>
      <c r="AF49" s="7"/>
      <c r="AG49" s="5"/>
      <c r="AH49" s="5"/>
      <c r="AI49" s="5"/>
      <c r="AJ49" s="9">
        <f t="shared" si="18"/>
        <v>-44984.490972222222</v>
      </c>
      <c r="AK49" s="7">
        <v>44989</v>
      </c>
      <c r="AL49" s="140">
        <v>0.64444444444444449</v>
      </c>
      <c r="AM49" s="5" t="s">
        <v>528</v>
      </c>
      <c r="AN49" s="9">
        <f t="shared" si="3"/>
        <v>5.1534722222204437</v>
      </c>
      <c r="AO49" s="10"/>
      <c r="AP49" s="11"/>
      <c r="AQ49" s="12">
        <f t="shared" si="19"/>
        <v>-44984.490972222222</v>
      </c>
      <c r="AR49" s="10"/>
      <c r="AS49" s="11"/>
      <c r="AT49" s="13"/>
      <c r="AU49" s="14">
        <f t="shared" si="20"/>
        <v>-44984.490972222222</v>
      </c>
      <c r="AV49" s="349">
        <v>14761</v>
      </c>
      <c r="AW49" s="349" t="s">
        <v>1005</v>
      </c>
      <c r="AX49" s="364" t="s">
        <v>9</v>
      </c>
      <c r="AY49" s="364" t="s">
        <v>20</v>
      </c>
      <c r="AZ49" s="367" t="s">
        <v>55</v>
      </c>
      <c r="BA49" s="366" t="s">
        <v>174</v>
      </c>
      <c r="BB49" s="16" t="s">
        <v>776</v>
      </c>
      <c r="BC49" s="16" t="s">
        <v>777</v>
      </c>
      <c r="BD49" s="19"/>
      <c r="BE49" s="333" t="s">
        <v>89</v>
      </c>
      <c r="BF49" s="18"/>
      <c r="BI49" s="44"/>
      <c r="BJ49" s="44"/>
      <c r="BK49" s="44"/>
      <c r="BL49" s="44"/>
      <c r="BM49" s="44"/>
      <c r="BN49" s="44"/>
      <c r="BO49" s="44"/>
      <c r="BP49" s="44"/>
      <c r="BQ49" s="44"/>
      <c r="BR49" s="44"/>
      <c r="BS49" s="44"/>
      <c r="BT49" s="44"/>
      <c r="BU49" s="44"/>
      <c r="BV49" s="44"/>
      <c r="BW49" s="44"/>
      <c r="BX49" s="44"/>
      <c r="BY49" s="44"/>
      <c r="BZ49" s="44"/>
      <c r="CA49" s="44"/>
      <c r="CB49" s="44"/>
      <c r="CC49" s="44"/>
      <c r="CD49" s="44"/>
      <c r="CE49" s="134"/>
      <c r="CF49" s="54" t="s">
        <v>444</v>
      </c>
      <c r="CG49" s="55">
        <f>CG45+CG46+CG47+CG48</f>
        <v>24</v>
      </c>
      <c r="CH49" s="56">
        <f>CH45+CH46+CH47+CH48</f>
        <v>1</v>
      </c>
      <c r="CI49" s="20"/>
      <c r="CJ49"/>
      <c r="CK49"/>
      <c r="CL49"/>
      <c r="CM49"/>
      <c r="CN49" s="52"/>
      <c r="CO49" s="52"/>
      <c r="CP49" s="52"/>
      <c r="CQ49" s="52"/>
      <c r="CR49" s="52"/>
      <c r="CS49" s="44"/>
      <c r="CT49" s="44"/>
      <c r="CU49" s="44"/>
      <c r="CV49" s="44"/>
      <c r="CW49" s="44"/>
      <c r="CX49" s="44"/>
    </row>
    <row r="50" spans="1:102" ht="15" customHeight="1">
      <c r="A50" s="1054"/>
      <c r="B50" s="22">
        <v>48</v>
      </c>
      <c r="C50" s="344">
        <v>950</v>
      </c>
      <c r="D50" s="206">
        <v>20259069</v>
      </c>
      <c r="E50" s="206" t="s">
        <v>495</v>
      </c>
      <c r="F50" s="206" t="s">
        <v>502</v>
      </c>
      <c r="G50" s="206" t="s">
        <v>497</v>
      </c>
      <c r="H50" s="206" t="s">
        <v>503</v>
      </c>
      <c r="I50" s="207">
        <v>44984.481944444444</v>
      </c>
      <c r="J50" s="206" t="s">
        <v>528</v>
      </c>
      <c r="K50" s="232" t="s">
        <v>17</v>
      </c>
      <c r="L50" s="1">
        <v>44984</v>
      </c>
      <c r="M50" s="2">
        <v>0.48194444444444445</v>
      </c>
      <c r="N50" s="5" t="s">
        <v>528</v>
      </c>
      <c r="O50" s="1">
        <v>44984</v>
      </c>
      <c r="P50" s="2">
        <v>0.48194444444444445</v>
      </c>
      <c r="Q50" s="1"/>
      <c r="R50" s="2"/>
      <c r="S50" s="5"/>
      <c r="T50" s="1">
        <v>44984</v>
      </c>
      <c r="U50" s="2">
        <v>0.4909722222222222</v>
      </c>
      <c r="V50" s="5" t="s">
        <v>528</v>
      </c>
      <c r="W50" s="6">
        <f t="shared" si="6"/>
        <v>9.0277777781011537E-3</v>
      </c>
      <c r="X50" s="7">
        <v>44985</v>
      </c>
      <c r="Y50" s="8">
        <v>0.48819444444444443</v>
      </c>
      <c r="Z50" s="5" t="s">
        <v>528</v>
      </c>
      <c r="AA50" s="9">
        <f t="shared" si="16"/>
        <v>0.99722222222044365</v>
      </c>
      <c r="AB50" s="7"/>
      <c r="AC50" s="8"/>
      <c r="AD50" s="5"/>
      <c r="AE50" s="9">
        <f t="shared" si="17"/>
        <v>-44985.488194444442</v>
      </c>
      <c r="AF50" s="7"/>
      <c r="AG50" s="5"/>
      <c r="AH50" s="5"/>
      <c r="AI50" s="5"/>
      <c r="AJ50" s="9">
        <f t="shared" si="18"/>
        <v>-44984.490972222222</v>
      </c>
      <c r="AK50" s="7"/>
      <c r="AL50" s="5"/>
      <c r="AM50" s="5"/>
      <c r="AN50" s="9">
        <f t="shared" si="3"/>
        <v>-44984.490972222222</v>
      </c>
      <c r="AO50" s="10"/>
      <c r="AP50" s="11"/>
      <c r="AQ50" s="12">
        <f t="shared" si="19"/>
        <v>-44984.490972222222</v>
      </c>
      <c r="AR50" s="7">
        <v>44989</v>
      </c>
      <c r="AS50" s="2">
        <v>0.63749999999999996</v>
      </c>
      <c r="AT50" s="5" t="s">
        <v>742</v>
      </c>
      <c r="AU50" s="14">
        <f t="shared" si="20"/>
        <v>5.1465277777751908</v>
      </c>
      <c r="AV50" s="349">
        <v>14768</v>
      </c>
      <c r="AW50" s="349" t="s">
        <v>1006</v>
      </c>
      <c r="AX50" s="364" t="s">
        <v>9</v>
      </c>
      <c r="AY50" s="364" t="s">
        <v>20</v>
      </c>
      <c r="AZ50" s="364" t="s">
        <v>55</v>
      </c>
      <c r="BA50" s="364" t="s">
        <v>174</v>
      </c>
      <c r="BB50" s="16" t="s">
        <v>776</v>
      </c>
      <c r="BC50" s="16" t="s">
        <v>777</v>
      </c>
      <c r="BD50" s="19"/>
      <c r="BE50" s="333" t="s">
        <v>89</v>
      </c>
      <c r="BF50" s="18"/>
      <c r="BI50" s="44"/>
      <c r="BJ50" s="44"/>
      <c r="BK50" s="44"/>
      <c r="BL50" s="44"/>
      <c r="BM50" s="44"/>
      <c r="BN50" s="44"/>
      <c r="BO50" s="44"/>
      <c r="BP50" s="44"/>
      <c r="BQ50" s="44"/>
      <c r="BR50" s="44"/>
      <c r="BS50" s="44"/>
      <c r="BT50" s="44"/>
      <c r="BU50" s="44"/>
      <c r="BV50" s="44"/>
      <c r="BW50" s="44"/>
      <c r="BX50" s="44"/>
      <c r="BY50" s="44"/>
      <c r="BZ50" s="44"/>
      <c r="CA50" s="44"/>
      <c r="CB50" s="44"/>
      <c r="CC50" s="44"/>
      <c r="CD50" s="44"/>
      <c r="CE50" s="134"/>
      <c r="CF50" s="134"/>
      <c r="CG50" s="134"/>
      <c r="CH50" s="134"/>
      <c r="CI50" s="134"/>
      <c r="CJ50" s="134"/>
      <c r="CK50" s="134"/>
      <c r="CL50" s="134"/>
      <c r="CM50" s="134"/>
      <c r="CN50" s="52"/>
      <c r="CO50" s="52"/>
      <c r="CP50" s="52"/>
      <c r="CQ50" s="52"/>
      <c r="CR50" s="52"/>
      <c r="CS50" s="44"/>
      <c r="CT50" s="44"/>
      <c r="CU50" s="44"/>
      <c r="CV50" s="44"/>
      <c r="CW50" s="44"/>
      <c r="CX50" s="44"/>
    </row>
    <row r="51" spans="1:102" ht="15" customHeight="1">
      <c r="A51" s="1054"/>
      <c r="B51" s="362">
        <v>49</v>
      </c>
      <c r="C51" s="344">
        <v>915</v>
      </c>
      <c r="D51" s="206">
        <v>1472014</v>
      </c>
      <c r="E51" s="206" t="s">
        <v>495</v>
      </c>
      <c r="F51" s="206" t="s">
        <v>496</v>
      </c>
      <c r="G51" s="206" t="s">
        <v>497</v>
      </c>
      <c r="H51" s="206" t="s">
        <v>471</v>
      </c>
      <c r="I51" s="207">
        <v>44984.553472222222</v>
      </c>
      <c r="J51" s="206" t="s">
        <v>504</v>
      </c>
      <c r="K51" s="232" t="s">
        <v>17</v>
      </c>
      <c r="L51" s="1">
        <v>44973</v>
      </c>
      <c r="M51" s="2">
        <v>0.44305555555555554</v>
      </c>
      <c r="N51" s="5" t="s">
        <v>504</v>
      </c>
      <c r="O51" s="1">
        <v>44984</v>
      </c>
      <c r="P51" s="2">
        <v>0.55347222222222225</v>
      </c>
      <c r="Q51" s="1">
        <v>44976</v>
      </c>
      <c r="R51" s="2">
        <v>0.52430555555555558</v>
      </c>
      <c r="S51" s="5" t="s">
        <v>528</v>
      </c>
      <c r="T51" s="1">
        <v>44984</v>
      </c>
      <c r="U51" s="2">
        <v>0.55347222222222225</v>
      </c>
      <c r="V51" s="5" t="s">
        <v>504</v>
      </c>
      <c r="W51" s="6">
        <f t="shared" si="6"/>
        <v>0</v>
      </c>
      <c r="X51" s="7">
        <v>44978</v>
      </c>
      <c r="Y51" s="8">
        <v>0.4597222222222222</v>
      </c>
      <c r="Z51" s="5" t="s">
        <v>504</v>
      </c>
      <c r="AA51" s="9">
        <f t="shared" ref="AA51:AA59" si="21">(Y51+X51)-(U51+T51)</f>
        <v>-6.09375</v>
      </c>
      <c r="AB51" s="7">
        <v>44979</v>
      </c>
      <c r="AC51" s="8">
        <v>0.39374999999999999</v>
      </c>
      <c r="AD51" s="5" t="s">
        <v>504</v>
      </c>
      <c r="AE51" s="9">
        <f t="shared" ref="AE51:AE59" si="22">(AC51+AB51)-(Y51+X51)</f>
        <v>0.93402777778101154</v>
      </c>
      <c r="AF51" s="7">
        <v>44983</v>
      </c>
      <c r="AG51" s="140">
        <v>0.42708333333333331</v>
      </c>
      <c r="AH51" s="5" t="s">
        <v>504</v>
      </c>
      <c r="AI51" s="234" t="s">
        <v>595</v>
      </c>
      <c r="AJ51" s="9">
        <f t="shared" ref="AJ51:AJ59" si="23">(AG51+AF51)-(U51+T51)</f>
        <v>-1.1263888888861402</v>
      </c>
      <c r="AK51" s="7"/>
      <c r="AL51" s="5"/>
      <c r="AM51" s="5"/>
      <c r="AN51" s="9">
        <f t="shared" si="3"/>
        <v>-44984.553472222222</v>
      </c>
      <c r="AO51" s="7">
        <v>44984</v>
      </c>
      <c r="AP51" s="2">
        <v>0.78402777777777777</v>
      </c>
      <c r="AQ51" s="12">
        <f t="shared" ref="AQ51:AQ59" si="24">(AP51+AO51)-(U51+T51)</f>
        <v>0.2305555555576575</v>
      </c>
      <c r="AR51" s="7">
        <v>44985</v>
      </c>
      <c r="AS51" s="2">
        <v>0.39444444444444443</v>
      </c>
      <c r="AT51" s="5" t="s">
        <v>680</v>
      </c>
      <c r="AU51" s="14">
        <f t="shared" ref="AU51:AU59" si="25">(AS51+AR51)-(U51+T51)</f>
        <v>0.84097222222044365</v>
      </c>
      <c r="AV51" s="349">
        <v>8825</v>
      </c>
      <c r="AW51" s="349" t="s">
        <v>1004</v>
      </c>
      <c r="AX51" s="364" t="s">
        <v>9</v>
      </c>
      <c r="AY51" s="364" t="s">
        <v>48</v>
      </c>
      <c r="AZ51" s="364" t="s">
        <v>43</v>
      </c>
      <c r="BA51" s="364" t="s">
        <v>108</v>
      </c>
      <c r="BB51" s="372" t="s">
        <v>778</v>
      </c>
      <c r="BC51" s="16" t="s">
        <v>779</v>
      </c>
      <c r="BD51" s="19"/>
      <c r="BE51" s="333" t="s">
        <v>89</v>
      </c>
      <c r="BF51" s="18"/>
      <c r="BI51" s="44"/>
      <c r="BJ51" s="44"/>
      <c r="BK51" s="44"/>
      <c r="BL51" s="44"/>
      <c r="BM51" s="44"/>
      <c r="BN51" s="44"/>
      <c r="BO51" s="44"/>
      <c r="BP51" s="44"/>
      <c r="BQ51" s="44"/>
      <c r="BR51" s="44"/>
      <c r="BS51" s="44"/>
      <c r="BT51" s="44"/>
      <c r="BU51" s="44"/>
      <c r="BV51" s="44"/>
      <c r="BW51" s="44"/>
      <c r="BX51" s="44"/>
      <c r="BY51" s="44"/>
      <c r="BZ51" s="44"/>
      <c r="CA51" s="44"/>
      <c r="CB51" s="44"/>
      <c r="CC51" s="44"/>
      <c r="CD51" s="44"/>
      <c r="CE51" s="134"/>
      <c r="CF51" s="253"/>
      <c r="CG51" s="253"/>
      <c r="CH51" s="254"/>
      <c r="CI51" s="46"/>
      <c r="CJ51" s="46"/>
      <c r="CK51" s="46"/>
      <c r="CL51" s="46"/>
      <c r="CM51" s="46"/>
      <c r="CN51" s="52"/>
      <c r="CO51" s="52"/>
      <c r="CP51" s="52"/>
      <c r="CQ51" s="52"/>
      <c r="CR51" s="52"/>
      <c r="CS51" s="44"/>
      <c r="CT51" s="44"/>
      <c r="CU51" s="44"/>
      <c r="CV51" s="44"/>
      <c r="CW51" s="44"/>
      <c r="CX51" s="44"/>
    </row>
    <row r="52" spans="1:102" ht="15" customHeight="1">
      <c r="A52" s="1054"/>
      <c r="B52" s="22">
        <v>50</v>
      </c>
      <c r="C52" s="346">
        <v>921</v>
      </c>
      <c r="D52" s="206">
        <v>30051913</v>
      </c>
      <c r="E52" s="206" t="s">
        <v>495</v>
      </c>
      <c r="F52" s="206" t="s">
        <v>496</v>
      </c>
      <c r="G52" s="206" t="s">
        <v>497</v>
      </c>
      <c r="H52" s="206" t="s">
        <v>534</v>
      </c>
      <c r="I52" s="207">
        <v>44984.788888888892</v>
      </c>
      <c r="J52" s="206" t="s">
        <v>498</v>
      </c>
      <c r="K52" s="230" t="s">
        <v>8</v>
      </c>
      <c r="L52" s="1">
        <v>44975</v>
      </c>
      <c r="M52" s="2">
        <v>0.86944444444444446</v>
      </c>
      <c r="N52" s="5" t="s">
        <v>498</v>
      </c>
      <c r="O52" s="1">
        <v>44984</v>
      </c>
      <c r="P52" s="2">
        <v>0.78888888888888886</v>
      </c>
      <c r="Q52" s="1">
        <v>44980</v>
      </c>
      <c r="R52" s="2">
        <v>0.86597222222222225</v>
      </c>
      <c r="S52" s="5" t="s">
        <v>498</v>
      </c>
      <c r="T52" s="1">
        <v>44984</v>
      </c>
      <c r="U52" s="2">
        <v>0.78888888888888886</v>
      </c>
      <c r="V52" s="5" t="s">
        <v>498</v>
      </c>
      <c r="W52" s="6">
        <f t="shared" si="6"/>
        <v>0</v>
      </c>
      <c r="X52" s="7"/>
      <c r="Y52" s="8"/>
      <c r="Z52" s="5"/>
      <c r="AA52" s="9">
        <f t="shared" si="21"/>
        <v>-44984.788888888892</v>
      </c>
      <c r="AB52" s="7"/>
      <c r="AC52" s="8"/>
      <c r="AD52" s="5"/>
      <c r="AE52" s="9">
        <f t="shared" si="22"/>
        <v>0</v>
      </c>
      <c r="AF52" s="7"/>
      <c r="AG52" s="5"/>
      <c r="AH52" s="5"/>
      <c r="AI52" s="5"/>
      <c r="AJ52" s="9">
        <f t="shared" si="23"/>
        <v>-44984.788888888892</v>
      </c>
      <c r="AK52" s="7"/>
      <c r="AL52" s="5"/>
      <c r="AM52" s="5"/>
      <c r="AN52" s="9">
        <f t="shared" si="3"/>
        <v>-44984.788888888892</v>
      </c>
      <c r="AO52" s="7">
        <v>44986</v>
      </c>
      <c r="AP52" s="2">
        <v>0.4909722222222222</v>
      </c>
      <c r="AQ52" s="12">
        <f t="shared" si="24"/>
        <v>1.7020833333299379</v>
      </c>
      <c r="AR52" s="7">
        <v>44986</v>
      </c>
      <c r="AS52" s="2">
        <v>0.8520833333333333</v>
      </c>
      <c r="AT52" s="5" t="s">
        <v>498</v>
      </c>
      <c r="AU52" s="14">
        <f t="shared" si="25"/>
        <v>2.0631944444394321</v>
      </c>
      <c r="AV52" s="349"/>
      <c r="AW52" s="349"/>
      <c r="AX52" s="364" t="s">
        <v>18</v>
      </c>
      <c r="AY52" s="364" t="s">
        <v>48</v>
      </c>
      <c r="AZ52" s="364" t="s">
        <v>995</v>
      </c>
      <c r="BA52" s="364" t="s">
        <v>382</v>
      </c>
      <c r="BB52" s="16" t="s">
        <v>780</v>
      </c>
      <c r="BC52" s="16" t="s">
        <v>781</v>
      </c>
      <c r="BD52" s="19"/>
      <c r="BE52" s="333" t="s">
        <v>89</v>
      </c>
      <c r="BF52" s="18"/>
      <c r="BI52" s="44"/>
      <c r="BJ52" s="44"/>
      <c r="BK52" s="44"/>
      <c r="BL52" s="44"/>
      <c r="BM52" s="44"/>
      <c r="BN52" s="44"/>
      <c r="BO52" s="44"/>
      <c r="BP52" s="44"/>
      <c r="BQ52" s="44"/>
      <c r="BR52" s="44"/>
      <c r="BS52" s="44"/>
      <c r="BT52" s="134"/>
      <c r="BU52" s="134"/>
      <c r="BV52" s="134"/>
      <c r="BW52" s="134"/>
      <c r="BX52" s="134"/>
      <c r="BY52" s="134"/>
      <c r="BZ52" s="134"/>
      <c r="CA52" s="134"/>
      <c r="CB52" s="44"/>
      <c r="CC52" s="44"/>
      <c r="CD52" s="44"/>
      <c r="CE52" s="134"/>
      <c r="CF52" s="201"/>
      <c r="CG52" s="255"/>
      <c r="CH52" s="256"/>
      <c r="CI52" s="257"/>
      <c r="CJ52" s="257"/>
      <c r="CK52" s="257"/>
      <c r="CL52" s="257"/>
      <c r="CM52" s="258"/>
      <c r="CN52" s="52"/>
      <c r="CO52" s="52"/>
      <c r="CP52" s="52"/>
      <c r="CQ52" s="52"/>
      <c r="CR52" s="52"/>
      <c r="CS52" s="44"/>
      <c r="CT52" s="44"/>
      <c r="CU52" s="44"/>
      <c r="CV52" s="44"/>
      <c r="CW52" s="44"/>
      <c r="CX52" s="44"/>
    </row>
    <row r="53" spans="1:102" ht="15" customHeight="1">
      <c r="A53" s="1054"/>
      <c r="B53" s="362">
        <v>51</v>
      </c>
      <c r="C53" s="344">
        <v>917</v>
      </c>
      <c r="D53" s="206">
        <v>30150272</v>
      </c>
      <c r="E53" s="206" t="s">
        <v>495</v>
      </c>
      <c r="F53" s="206" t="s">
        <v>496</v>
      </c>
      <c r="G53" s="206" t="s">
        <v>497</v>
      </c>
      <c r="H53" s="206" t="s">
        <v>516</v>
      </c>
      <c r="I53" s="207">
        <v>44984.802083333336</v>
      </c>
      <c r="J53" s="206" t="s">
        <v>498</v>
      </c>
      <c r="K53" s="232" t="s">
        <v>17</v>
      </c>
      <c r="L53" s="1">
        <v>44973</v>
      </c>
      <c r="M53" s="2">
        <v>0.88888888888888884</v>
      </c>
      <c r="N53" s="5" t="s">
        <v>498</v>
      </c>
      <c r="O53" s="1">
        <v>44984</v>
      </c>
      <c r="P53" s="2">
        <v>0.80208333333333337</v>
      </c>
      <c r="Q53" s="1">
        <v>44980</v>
      </c>
      <c r="R53" s="2">
        <v>0.86597222222222225</v>
      </c>
      <c r="S53" s="5" t="s">
        <v>498</v>
      </c>
      <c r="T53" s="1">
        <v>44984</v>
      </c>
      <c r="U53" s="2">
        <v>0.80277777777777781</v>
      </c>
      <c r="V53" s="5" t="s">
        <v>498</v>
      </c>
      <c r="W53" s="6">
        <f t="shared" si="6"/>
        <v>6.9444443943211809E-4</v>
      </c>
      <c r="X53" s="7"/>
      <c r="Y53" s="8"/>
      <c r="Z53" s="5"/>
      <c r="AA53" s="9">
        <f t="shared" si="21"/>
        <v>-44984.802777777775</v>
      </c>
      <c r="AB53" s="7"/>
      <c r="AC53" s="8"/>
      <c r="AD53" s="5"/>
      <c r="AE53" s="9">
        <f t="shared" si="22"/>
        <v>0</v>
      </c>
      <c r="AF53" s="7"/>
      <c r="AG53" s="5"/>
      <c r="AH53" s="5"/>
      <c r="AI53" s="5"/>
      <c r="AJ53" s="9">
        <f t="shared" si="23"/>
        <v>-44984.802777777775</v>
      </c>
      <c r="AK53" s="7"/>
      <c r="AL53" s="5"/>
      <c r="AM53" s="5"/>
      <c r="AN53" s="9">
        <f t="shared" si="3"/>
        <v>-44984.802777777775</v>
      </c>
      <c r="AO53" s="7">
        <v>44984</v>
      </c>
      <c r="AP53" s="2">
        <v>0.81736111111111109</v>
      </c>
      <c r="AQ53" s="12">
        <f t="shared" si="24"/>
        <v>1.4583333337213844E-2</v>
      </c>
      <c r="AR53" s="7">
        <v>44994</v>
      </c>
      <c r="AS53" s="2">
        <v>0.45555555555555555</v>
      </c>
      <c r="AT53" s="5" t="s">
        <v>498</v>
      </c>
      <c r="AU53" s="14">
        <f t="shared" si="25"/>
        <v>9.6527777777810115</v>
      </c>
      <c r="AV53" s="349">
        <v>11043</v>
      </c>
      <c r="AW53" s="349" t="s">
        <v>1003</v>
      </c>
      <c r="AX53" s="364" t="s">
        <v>9</v>
      </c>
      <c r="AY53" s="364" t="s">
        <v>11</v>
      </c>
      <c r="AZ53" s="364" t="s">
        <v>31</v>
      </c>
      <c r="BA53" s="364" t="s">
        <v>82</v>
      </c>
      <c r="BB53" s="16" t="s">
        <v>782</v>
      </c>
      <c r="BC53" s="370" t="s">
        <v>783</v>
      </c>
      <c r="BD53" s="19"/>
      <c r="BE53" s="18" t="s">
        <v>84</v>
      </c>
      <c r="BF53" s="18"/>
      <c r="BI53" s="44"/>
      <c r="BJ53" s="44"/>
      <c r="BK53" s="44"/>
      <c r="BL53" s="44"/>
      <c r="BM53" s="44"/>
      <c r="BN53" s="44"/>
      <c r="BO53" s="44"/>
      <c r="BP53" s="44"/>
      <c r="BQ53" s="44"/>
      <c r="BR53" s="44"/>
      <c r="BS53" s="44"/>
      <c r="BT53" s="134"/>
      <c r="BU53" s="134"/>
      <c r="BV53" s="134"/>
      <c r="BW53" s="134"/>
      <c r="BX53" s="134"/>
      <c r="BY53" s="134"/>
      <c r="BZ53" s="134"/>
      <c r="CA53" s="134"/>
      <c r="CB53" s="134"/>
      <c r="CC53" s="44"/>
      <c r="CD53" s="44"/>
      <c r="CE53" s="134"/>
      <c r="CF53" s="201"/>
      <c r="CG53" s="255"/>
      <c r="CH53" s="256"/>
      <c r="CI53" s="257"/>
      <c r="CJ53" s="257"/>
      <c r="CK53" s="257"/>
      <c r="CL53" s="257"/>
      <c r="CM53" s="258"/>
      <c r="CN53" s="52"/>
      <c r="CO53" s="52"/>
      <c r="CP53" s="52"/>
      <c r="CQ53" s="52"/>
      <c r="CR53" s="52"/>
      <c r="CS53" s="44"/>
      <c r="CT53" s="44"/>
      <c r="CU53" s="44"/>
      <c r="CV53" s="44"/>
      <c r="CW53" s="44"/>
      <c r="CX53" s="44"/>
    </row>
    <row r="54" spans="1:102" ht="15" customHeight="1">
      <c r="A54" s="1054"/>
      <c r="B54" s="362">
        <v>52</v>
      </c>
      <c r="C54" s="344">
        <v>940</v>
      </c>
      <c r="D54" s="208">
        <v>30046059</v>
      </c>
      <c r="E54" s="208" t="s">
        <v>501</v>
      </c>
      <c r="F54" s="208" t="s">
        <v>496</v>
      </c>
      <c r="G54" s="208" t="s">
        <v>497</v>
      </c>
      <c r="H54" s="208" t="s">
        <v>534</v>
      </c>
      <c r="I54" s="209">
        <v>44984.874305555553</v>
      </c>
      <c r="J54" s="208" t="s">
        <v>498</v>
      </c>
      <c r="K54" s="232" t="s">
        <v>17</v>
      </c>
      <c r="L54" s="1">
        <v>44980</v>
      </c>
      <c r="M54" s="2">
        <v>0.63749999999999996</v>
      </c>
      <c r="N54" s="5" t="s">
        <v>498</v>
      </c>
      <c r="O54" s="1">
        <v>44984</v>
      </c>
      <c r="P54" s="2">
        <v>0.87430555555555556</v>
      </c>
      <c r="Q54" s="1">
        <v>44984</v>
      </c>
      <c r="R54" s="2">
        <v>0.87361111111111112</v>
      </c>
      <c r="S54" s="5" t="s">
        <v>498</v>
      </c>
      <c r="T54" s="1">
        <v>44984</v>
      </c>
      <c r="U54" s="2">
        <v>0.875</v>
      </c>
      <c r="V54" s="5" t="s">
        <v>498</v>
      </c>
      <c r="W54" s="6">
        <f t="shared" si="6"/>
        <v>6.944444467080757E-4</v>
      </c>
      <c r="X54" s="7">
        <v>44986</v>
      </c>
      <c r="Y54" s="8">
        <v>0.85277777777777775</v>
      </c>
      <c r="Z54" s="5" t="s">
        <v>498</v>
      </c>
      <c r="AA54" s="9">
        <f t="shared" si="21"/>
        <v>1.9777777777781012</v>
      </c>
      <c r="AB54" s="7"/>
      <c r="AC54" s="8"/>
      <c r="AD54" s="5"/>
      <c r="AE54" s="9">
        <f t="shared" si="22"/>
        <v>-44986.852777777778</v>
      </c>
      <c r="AF54" s="7"/>
      <c r="AG54" s="5"/>
      <c r="AH54" s="5"/>
      <c r="AI54" s="5"/>
      <c r="AJ54" s="9">
        <f t="shared" si="23"/>
        <v>-44984.875</v>
      </c>
      <c r="AK54" s="7">
        <v>44994</v>
      </c>
      <c r="AL54" s="140">
        <v>0.93541666666666667</v>
      </c>
      <c r="AM54" s="5" t="s">
        <v>498</v>
      </c>
      <c r="AN54" s="9">
        <f t="shared" si="3"/>
        <v>10.060416666667152</v>
      </c>
      <c r="AO54" s="10"/>
      <c r="AP54" s="11"/>
      <c r="AQ54" s="12">
        <f t="shared" si="24"/>
        <v>-44984.875</v>
      </c>
      <c r="AR54" s="10"/>
      <c r="AS54" s="11"/>
      <c r="AT54" s="13"/>
      <c r="AU54" s="14">
        <f t="shared" si="25"/>
        <v>-44984.875</v>
      </c>
      <c r="AV54" s="349"/>
      <c r="AW54" s="349"/>
      <c r="AX54" s="364" t="s">
        <v>18</v>
      </c>
      <c r="AY54" s="364" t="s">
        <v>41</v>
      </c>
      <c r="AZ54" s="364" t="s">
        <v>886</v>
      </c>
      <c r="BA54" s="366" t="s">
        <v>352</v>
      </c>
      <c r="BB54" s="16" t="s">
        <v>784</v>
      </c>
      <c r="BC54" s="372" t="s">
        <v>785</v>
      </c>
      <c r="BD54" s="19"/>
      <c r="BE54" s="333" t="s">
        <v>89</v>
      </c>
      <c r="BF54" s="18"/>
      <c r="BI54" s="44"/>
      <c r="BJ54" s="44"/>
      <c r="BK54" s="44"/>
      <c r="BL54" s="44"/>
      <c r="BM54" s="44"/>
      <c r="BN54" s="44"/>
      <c r="BO54" s="44"/>
      <c r="BP54" s="44"/>
      <c r="BQ54" s="44"/>
      <c r="BR54" s="44"/>
      <c r="BS54" s="44"/>
      <c r="BT54" s="134"/>
      <c r="BU54" s="134"/>
      <c r="BV54" s="134"/>
      <c r="BW54" s="134"/>
      <c r="BX54" s="134"/>
      <c r="BY54" s="134"/>
      <c r="BZ54" s="134"/>
      <c r="CA54" s="134"/>
      <c r="CB54" s="134"/>
      <c r="CC54" s="44"/>
      <c r="CD54" s="44"/>
      <c r="CE54" s="134"/>
      <c r="CF54" s="201"/>
      <c r="CG54" s="255"/>
      <c r="CH54" s="256"/>
      <c r="CI54" s="257"/>
      <c r="CJ54" s="257"/>
      <c r="CK54" s="257"/>
      <c r="CL54" s="257"/>
      <c r="CM54" s="258"/>
      <c r="CN54" s="52"/>
      <c r="CO54" s="52"/>
      <c r="CP54" s="52"/>
      <c r="CQ54" s="52"/>
      <c r="CR54" s="52"/>
      <c r="CS54" s="44"/>
      <c r="CT54" s="44"/>
      <c r="CU54" s="44"/>
      <c r="CV54" s="44"/>
      <c r="CW54" s="44"/>
      <c r="CX54" s="44"/>
    </row>
    <row r="55" spans="1:102" ht="15" customHeight="1">
      <c r="A55" s="1054"/>
      <c r="B55" s="22">
        <v>53</v>
      </c>
      <c r="C55" s="345">
        <v>951</v>
      </c>
      <c r="D55" s="206">
        <v>30073932</v>
      </c>
      <c r="E55" s="206" t="s">
        <v>495</v>
      </c>
      <c r="F55" s="206" t="s">
        <v>496</v>
      </c>
      <c r="G55" s="206" t="s">
        <v>497</v>
      </c>
      <c r="H55" s="206" t="s">
        <v>515</v>
      </c>
      <c r="I55" s="207">
        <v>44985.46597222222</v>
      </c>
      <c r="J55" s="206" t="s">
        <v>504</v>
      </c>
      <c r="K55" s="231" t="s">
        <v>5</v>
      </c>
      <c r="L55" s="1">
        <v>44984</v>
      </c>
      <c r="M55" s="2">
        <v>0.55902777777777779</v>
      </c>
      <c r="N55" s="5" t="s">
        <v>504</v>
      </c>
      <c r="O55" s="1">
        <v>44985</v>
      </c>
      <c r="P55" s="2">
        <v>0.46597222222222223</v>
      </c>
      <c r="Q55" s="1">
        <v>44985</v>
      </c>
      <c r="R55" s="2">
        <v>0.8930555555555556</v>
      </c>
      <c r="S55" s="5" t="s">
        <v>504</v>
      </c>
      <c r="T55" s="1">
        <v>44985</v>
      </c>
      <c r="U55" s="2">
        <v>0.46597222222222223</v>
      </c>
      <c r="V55" s="5" t="s">
        <v>504</v>
      </c>
      <c r="W55" s="6">
        <f t="shared" si="6"/>
        <v>0</v>
      </c>
      <c r="X55" s="7"/>
      <c r="Y55" s="8"/>
      <c r="Z55" s="5"/>
      <c r="AA55" s="9">
        <f t="shared" si="21"/>
        <v>-44985.46597222222</v>
      </c>
      <c r="AB55" s="7"/>
      <c r="AC55" s="8"/>
      <c r="AD55" s="5"/>
      <c r="AE55" s="9">
        <f t="shared" si="22"/>
        <v>0</v>
      </c>
      <c r="AF55" s="7"/>
      <c r="AG55" s="5"/>
      <c r="AH55" s="5"/>
      <c r="AI55" s="5"/>
      <c r="AJ55" s="9">
        <f t="shared" si="23"/>
        <v>-44985.46597222222</v>
      </c>
      <c r="AK55" s="7"/>
      <c r="AL55" s="5"/>
      <c r="AM55" s="5"/>
      <c r="AN55" s="9">
        <f t="shared" si="3"/>
        <v>-44985.46597222222</v>
      </c>
      <c r="AO55" s="7">
        <v>44985</v>
      </c>
      <c r="AP55" s="2">
        <v>0.5131944444444444</v>
      </c>
      <c r="AQ55" s="12">
        <f t="shared" si="24"/>
        <v>4.7222222223354038E-2</v>
      </c>
      <c r="AR55" s="7">
        <v>44987</v>
      </c>
      <c r="AS55" s="2">
        <v>0.4</v>
      </c>
      <c r="AT55" s="5" t="s">
        <v>680</v>
      </c>
      <c r="AU55" s="14">
        <f t="shared" si="25"/>
        <v>1.9340277777810115</v>
      </c>
      <c r="AV55" s="349"/>
      <c r="AW55" s="349" t="s">
        <v>1041</v>
      </c>
      <c r="AX55" s="364" t="s">
        <v>9</v>
      </c>
      <c r="AY55" s="364" t="s">
        <v>11</v>
      </c>
      <c r="AZ55" s="364" t="s">
        <v>31</v>
      </c>
      <c r="BA55" s="364" t="s">
        <v>82</v>
      </c>
      <c r="BB55" s="16" t="s">
        <v>786</v>
      </c>
      <c r="BC55" s="370" t="s">
        <v>787</v>
      </c>
      <c r="BD55" s="19"/>
      <c r="BE55" s="18" t="s">
        <v>89</v>
      </c>
      <c r="BF55" s="18"/>
      <c r="BI55" s="44"/>
      <c r="BJ55" s="44"/>
      <c r="BK55" s="44"/>
      <c r="BL55" s="44"/>
      <c r="BM55" s="44"/>
      <c r="BN55" s="44"/>
      <c r="BO55" s="44"/>
      <c r="BP55" s="44"/>
      <c r="BQ55" s="44"/>
      <c r="BR55" s="44"/>
      <c r="BS55" s="44"/>
      <c r="BT55" s="134"/>
      <c r="BU55" s="134"/>
      <c r="BV55" s="134"/>
      <c r="BW55" s="134"/>
      <c r="BX55" s="134"/>
      <c r="BY55" s="134"/>
      <c r="BZ55" s="134"/>
      <c r="CA55" s="134"/>
      <c r="CB55" s="134"/>
      <c r="CC55" s="44"/>
      <c r="CD55" s="44"/>
      <c r="CE55" s="134"/>
      <c r="CF55" s="254"/>
      <c r="CG55" s="254"/>
      <c r="CH55" s="259"/>
      <c r="CI55" s="257"/>
      <c r="CJ55" s="257"/>
      <c r="CK55" s="257"/>
      <c r="CL55" s="257"/>
      <c r="CM55" s="254"/>
      <c r="CN55" s="52"/>
      <c r="CO55" s="52"/>
      <c r="CP55" s="52"/>
      <c r="CQ55" s="52"/>
      <c r="CR55" s="52"/>
      <c r="CS55" s="44"/>
      <c r="CT55" s="44"/>
      <c r="CU55" s="44"/>
      <c r="CV55" s="44"/>
      <c r="CW55" s="44"/>
      <c r="CX55" s="44"/>
    </row>
    <row r="56" spans="1:102" ht="15" customHeight="1">
      <c r="A56" s="1054"/>
      <c r="B56" s="362">
        <v>54</v>
      </c>
      <c r="C56" s="345">
        <v>954</v>
      </c>
      <c r="D56" s="206">
        <v>1485008</v>
      </c>
      <c r="E56" s="206" t="s">
        <v>505</v>
      </c>
      <c r="F56" s="206" t="s">
        <v>496</v>
      </c>
      <c r="G56" s="206" t="s">
        <v>497</v>
      </c>
      <c r="H56" s="206" t="s">
        <v>667</v>
      </c>
      <c r="I56" s="207">
        <v>44985.527083333334</v>
      </c>
      <c r="J56" s="206" t="s">
        <v>528</v>
      </c>
      <c r="K56" s="233" t="s">
        <v>0</v>
      </c>
      <c r="L56" s="1">
        <v>44985</v>
      </c>
      <c r="M56" s="2">
        <v>0.5180555555555556</v>
      </c>
      <c r="N56" s="5" t="s">
        <v>528</v>
      </c>
      <c r="O56" s="1">
        <v>44985</v>
      </c>
      <c r="P56" s="2">
        <v>0.52708333333333335</v>
      </c>
      <c r="Q56" s="1"/>
      <c r="R56" s="2"/>
      <c r="S56" s="5"/>
      <c r="T56" s="1">
        <v>44985</v>
      </c>
      <c r="U56" s="2">
        <v>0.52708333333333335</v>
      </c>
      <c r="V56" s="5" t="s">
        <v>528</v>
      </c>
      <c r="W56" s="6">
        <f t="shared" si="6"/>
        <v>0</v>
      </c>
      <c r="X56" s="7"/>
      <c r="Y56" s="8"/>
      <c r="Z56" s="5"/>
      <c r="AA56" s="9">
        <f t="shared" si="21"/>
        <v>-44985.527083333334</v>
      </c>
      <c r="AB56" s="7"/>
      <c r="AC56" s="8"/>
      <c r="AD56" s="5"/>
      <c r="AE56" s="9">
        <f t="shared" si="22"/>
        <v>0</v>
      </c>
      <c r="AF56" s="7"/>
      <c r="AG56" s="5"/>
      <c r="AH56" s="5"/>
      <c r="AI56" s="5"/>
      <c r="AJ56" s="9">
        <f t="shared" si="23"/>
        <v>-44985.527083333334</v>
      </c>
      <c r="AK56" s="7"/>
      <c r="AL56" s="5"/>
      <c r="AM56" s="5"/>
      <c r="AN56" s="9">
        <f t="shared" si="3"/>
        <v>-44985.527083333334</v>
      </c>
      <c r="AO56" s="10"/>
      <c r="AP56" s="11"/>
      <c r="AQ56" s="12">
        <f t="shared" si="24"/>
        <v>-44985.527083333334</v>
      </c>
      <c r="AR56" s="7">
        <v>44985</v>
      </c>
      <c r="AS56" s="2">
        <v>0.52847222222222223</v>
      </c>
      <c r="AT56" s="5" t="s">
        <v>742</v>
      </c>
      <c r="AU56" s="14">
        <f t="shared" si="25"/>
        <v>1.3888888861401938E-3</v>
      </c>
      <c r="AV56" s="349"/>
      <c r="AW56" s="349"/>
      <c r="AX56" s="364" t="s">
        <v>27</v>
      </c>
      <c r="AY56" s="364" t="s">
        <v>992</v>
      </c>
      <c r="AZ56" s="364" t="s">
        <v>90</v>
      </c>
      <c r="BA56" s="364" t="s">
        <v>320</v>
      </c>
      <c r="BB56" s="16" t="s">
        <v>788</v>
      </c>
      <c r="BC56" s="16" t="s">
        <v>789</v>
      </c>
      <c r="BD56" s="19"/>
      <c r="BE56" s="18" t="s">
        <v>89</v>
      </c>
      <c r="BF56" s="18"/>
      <c r="BI56" s="44"/>
      <c r="BJ56" s="44"/>
      <c r="BK56" s="44"/>
      <c r="BL56" s="44"/>
      <c r="BM56" s="44"/>
      <c r="BN56" s="44"/>
      <c r="BO56" s="44"/>
      <c r="BP56" s="44"/>
      <c r="BQ56" s="44"/>
      <c r="BR56" s="44"/>
      <c r="BS56" s="44"/>
      <c r="BT56" s="134"/>
      <c r="BU56" s="134"/>
      <c r="BV56" s="134"/>
      <c r="BW56" s="134"/>
      <c r="BX56" s="134"/>
      <c r="BY56" s="134"/>
      <c r="BZ56" s="134"/>
      <c r="CA56" s="134"/>
      <c r="CB56" s="134"/>
      <c r="CC56" s="44"/>
      <c r="CD56" s="44"/>
      <c r="CE56" s="134"/>
      <c r="CN56" s="52"/>
      <c r="CO56" s="52"/>
      <c r="CP56" s="52"/>
      <c r="CQ56" s="52"/>
      <c r="CR56" s="52"/>
      <c r="CS56" s="44"/>
      <c r="CT56" s="44"/>
      <c r="CU56" s="44"/>
      <c r="CV56" s="44"/>
      <c r="CW56" s="44"/>
      <c r="CX56" s="44"/>
    </row>
    <row r="57" spans="1:102" ht="15" customHeight="1">
      <c r="A57" s="1054"/>
      <c r="B57" s="22">
        <v>55</v>
      </c>
      <c r="C57" s="344">
        <v>955</v>
      </c>
      <c r="D57" s="206">
        <v>30211991</v>
      </c>
      <c r="E57" s="206" t="s">
        <v>495</v>
      </c>
      <c r="F57" s="206" t="s">
        <v>496</v>
      </c>
      <c r="G57" s="206" t="s">
        <v>497</v>
      </c>
      <c r="H57" s="206" t="s">
        <v>668</v>
      </c>
      <c r="I57" s="207">
        <v>44985.552777777775</v>
      </c>
      <c r="J57" s="206" t="s">
        <v>528</v>
      </c>
      <c r="K57" s="232" t="s">
        <v>17</v>
      </c>
      <c r="L57" s="1">
        <v>44985</v>
      </c>
      <c r="M57" s="2">
        <v>0.52847222222222223</v>
      </c>
      <c r="N57" s="5" t="s">
        <v>528</v>
      </c>
      <c r="O57" s="1">
        <v>44985</v>
      </c>
      <c r="P57" s="2">
        <v>0.55277777777777781</v>
      </c>
      <c r="Q57" s="1"/>
      <c r="R57" s="2"/>
      <c r="S57" s="5"/>
      <c r="T57" s="1">
        <v>44985</v>
      </c>
      <c r="U57" s="2">
        <v>0.55277777777777781</v>
      </c>
      <c r="V57" s="5" t="s">
        <v>528</v>
      </c>
      <c r="W57" s="6">
        <f t="shared" si="6"/>
        <v>0</v>
      </c>
      <c r="X57" s="7"/>
      <c r="Y57" s="8"/>
      <c r="Z57" s="5"/>
      <c r="AA57" s="9">
        <f t="shared" si="21"/>
        <v>-44985.552777777775</v>
      </c>
      <c r="AB57" s="7"/>
      <c r="AC57" s="8"/>
      <c r="AD57" s="5"/>
      <c r="AE57" s="9">
        <f t="shared" si="22"/>
        <v>0</v>
      </c>
      <c r="AF57" s="7"/>
      <c r="AG57" s="5"/>
      <c r="AH57" s="5"/>
      <c r="AI57" s="5"/>
      <c r="AJ57" s="9">
        <f t="shared" si="23"/>
        <v>-44985.552777777775</v>
      </c>
      <c r="AK57" s="7"/>
      <c r="AL57" s="5"/>
      <c r="AM57" s="5"/>
      <c r="AN57" s="9">
        <f t="shared" si="3"/>
        <v>-44985.552777777775</v>
      </c>
      <c r="AO57" s="10">
        <v>45017</v>
      </c>
      <c r="AP57" s="11">
        <v>0.58680555555555558</v>
      </c>
      <c r="AQ57" s="12">
        <f t="shared" si="24"/>
        <v>32.034027777779556</v>
      </c>
      <c r="AR57" s="7">
        <v>45017</v>
      </c>
      <c r="AS57" s="2">
        <v>0.58680555555555558</v>
      </c>
      <c r="AT57" s="5" t="s">
        <v>742</v>
      </c>
      <c r="AU57" s="14">
        <f t="shared" si="25"/>
        <v>32.034027777779556</v>
      </c>
      <c r="AV57" s="349"/>
      <c r="AW57" s="349" t="s">
        <v>1042</v>
      </c>
      <c r="AX57" s="364" t="s">
        <v>9</v>
      </c>
      <c r="AY57" s="364" t="s">
        <v>48</v>
      </c>
      <c r="AZ57" s="364" t="s">
        <v>37</v>
      </c>
      <c r="BA57" s="364" t="s">
        <v>104</v>
      </c>
      <c r="BB57" s="16" t="s">
        <v>790</v>
      </c>
      <c r="BC57" s="16" t="s">
        <v>791</v>
      </c>
      <c r="BD57" s="19"/>
      <c r="BE57" s="18"/>
      <c r="BF57" s="18"/>
      <c r="BI57" s="65"/>
      <c r="BJ57" s="44"/>
      <c r="BK57" s="44"/>
      <c r="BL57" s="44"/>
      <c r="BM57" s="44"/>
      <c r="BN57" s="44"/>
      <c r="BO57" s="44"/>
      <c r="BP57" s="44"/>
      <c r="BQ57" s="44"/>
      <c r="BR57" s="44"/>
      <c r="BS57" s="44"/>
      <c r="BT57" s="134"/>
      <c r="BU57" s="134"/>
      <c r="BV57" s="134"/>
      <c r="BW57" s="134"/>
      <c r="BX57" s="134"/>
      <c r="BY57" s="134"/>
      <c r="BZ57" s="134"/>
      <c r="CA57" s="134"/>
      <c r="CB57" s="134"/>
      <c r="CC57" s="44"/>
      <c r="CD57" s="44"/>
      <c r="CE57" s="134"/>
      <c r="CK57"/>
      <c r="CL57"/>
      <c r="CM57"/>
      <c r="CN57" s="52"/>
      <c r="CO57" s="52"/>
      <c r="CP57" s="52"/>
      <c r="CQ57" s="52"/>
      <c r="CR57" s="134"/>
      <c r="CS57" s="134"/>
      <c r="CT57" s="134"/>
      <c r="CU57" s="134"/>
      <c r="CV57" s="44"/>
      <c r="CW57" s="44"/>
      <c r="CX57" s="44"/>
    </row>
    <row r="58" spans="1:102" ht="15" customHeight="1">
      <c r="A58" s="1054"/>
      <c r="B58" s="362">
        <v>56</v>
      </c>
      <c r="C58" s="344">
        <v>814</v>
      </c>
      <c r="D58" s="206">
        <v>30248591</v>
      </c>
      <c r="E58" s="206" t="s">
        <v>501</v>
      </c>
      <c r="F58" s="206" t="s">
        <v>496</v>
      </c>
      <c r="G58" s="206" t="s">
        <v>497</v>
      </c>
      <c r="H58" s="206" t="s">
        <v>667</v>
      </c>
      <c r="I58" s="207">
        <v>44986.490972222222</v>
      </c>
      <c r="J58" s="206" t="s">
        <v>504</v>
      </c>
      <c r="K58" s="230" t="s">
        <v>8</v>
      </c>
      <c r="L58" s="1">
        <v>44951</v>
      </c>
      <c r="M58" s="2">
        <v>0.85624999999999996</v>
      </c>
      <c r="N58" s="5" t="s">
        <v>504</v>
      </c>
      <c r="O58" s="1">
        <v>44986</v>
      </c>
      <c r="P58" s="2">
        <v>0.4909722222222222</v>
      </c>
      <c r="Q58" s="1">
        <v>44961</v>
      </c>
      <c r="R58" s="2">
        <v>0.95416666666666672</v>
      </c>
      <c r="S58" s="5" t="s">
        <v>504</v>
      </c>
      <c r="T58" s="1">
        <v>44986</v>
      </c>
      <c r="U58" s="2">
        <v>0.4909722222222222</v>
      </c>
      <c r="V58" s="5" t="s">
        <v>504</v>
      </c>
      <c r="W58" s="6">
        <f t="shared" si="6"/>
        <v>0</v>
      </c>
      <c r="X58" s="7"/>
      <c r="Y58" s="8"/>
      <c r="Z58" s="5"/>
      <c r="AA58" s="9">
        <f t="shared" si="21"/>
        <v>-44986.490972222222</v>
      </c>
      <c r="AB58" s="7"/>
      <c r="AC58" s="8"/>
      <c r="AD58" s="5"/>
      <c r="AE58" s="9">
        <f t="shared" si="22"/>
        <v>0</v>
      </c>
      <c r="AF58" s="7"/>
      <c r="AG58" s="5"/>
      <c r="AH58" s="5"/>
      <c r="AI58" s="5"/>
      <c r="AJ58" s="9">
        <f t="shared" si="23"/>
        <v>-44986.490972222222</v>
      </c>
      <c r="AK58" s="7"/>
      <c r="AL58" s="5"/>
      <c r="AM58" s="5"/>
      <c r="AN58" s="9">
        <f t="shared" si="3"/>
        <v>-44986.490972222222</v>
      </c>
      <c r="AO58" s="7">
        <v>44987</v>
      </c>
      <c r="AP58" s="2">
        <v>0.85763888888888884</v>
      </c>
      <c r="AQ58" s="12">
        <f t="shared" si="24"/>
        <v>1.3666666666686069</v>
      </c>
      <c r="AR58" s="7">
        <v>44989</v>
      </c>
      <c r="AS58" s="2">
        <v>0.40833333333333333</v>
      </c>
      <c r="AT58" s="5" t="s">
        <v>680</v>
      </c>
      <c r="AU58" s="14">
        <f t="shared" si="25"/>
        <v>2.9173611111109494</v>
      </c>
      <c r="AV58" s="349">
        <v>4843</v>
      </c>
      <c r="AW58" s="349" t="s">
        <v>1002</v>
      </c>
      <c r="AX58" s="364" t="s">
        <v>9</v>
      </c>
      <c r="AY58" s="364" t="s">
        <v>48</v>
      </c>
      <c r="AZ58" s="364" t="s">
        <v>43</v>
      </c>
      <c r="BA58" s="364" t="s">
        <v>33</v>
      </c>
      <c r="BB58" s="16" t="s">
        <v>792</v>
      </c>
      <c r="BC58" s="16" t="s">
        <v>793</v>
      </c>
      <c r="BD58" s="19"/>
      <c r="BE58" s="18"/>
      <c r="BF58" s="18"/>
      <c r="BI58" s="65"/>
      <c r="BJ58" s="65"/>
      <c r="BK58" s="65"/>
      <c r="BL58" s="65"/>
      <c r="BM58" s="134"/>
      <c r="BN58" s="134"/>
      <c r="BO58" s="134"/>
      <c r="BP58" s="134"/>
      <c r="BQ58" s="44"/>
      <c r="BR58" s="44"/>
      <c r="BS58" s="44"/>
      <c r="BT58" s="134"/>
      <c r="BU58" s="134"/>
      <c r="BV58" s="134"/>
      <c r="BW58" s="134"/>
      <c r="BX58" s="134"/>
      <c r="BY58" s="134"/>
      <c r="BZ58" s="134"/>
      <c r="CA58" s="134"/>
      <c r="CB58" s="134"/>
      <c r="CC58" s="44"/>
      <c r="CD58" s="44"/>
      <c r="CE58" s="134"/>
      <c r="CF58" s="46"/>
      <c r="CG58" s="46"/>
      <c r="CH58" s="59"/>
      <c r="CI58" s="44"/>
      <c r="CJ58" s="45"/>
      <c r="CK58"/>
      <c r="CL58"/>
      <c r="CM58"/>
      <c r="CN58" s="52"/>
      <c r="CO58" s="52"/>
      <c r="CP58" s="52"/>
      <c r="CQ58" s="52"/>
      <c r="CR58" s="134"/>
      <c r="CS58" s="134"/>
      <c r="CT58" s="134"/>
      <c r="CU58" s="134"/>
      <c r="CV58" s="44"/>
      <c r="CW58" s="44"/>
      <c r="CX58" s="44"/>
    </row>
    <row r="59" spans="1:102" ht="15" customHeight="1">
      <c r="A59" s="1054"/>
      <c r="B59" s="362">
        <v>57</v>
      </c>
      <c r="C59" s="345">
        <v>948</v>
      </c>
      <c r="D59" s="208">
        <v>30245206</v>
      </c>
      <c r="E59" s="208" t="s">
        <v>505</v>
      </c>
      <c r="F59" s="208" t="s">
        <v>506</v>
      </c>
      <c r="G59" s="208" t="s">
        <v>497</v>
      </c>
      <c r="H59" s="208" t="s">
        <v>663</v>
      </c>
      <c r="I59" s="209">
        <v>44986.576388888891</v>
      </c>
      <c r="J59" s="208" t="s">
        <v>504</v>
      </c>
      <c r="K59" s="233" t="s">
        <v>0</v>
      </c>
      <c r="L59" s="1">
        <v>44983</v>
      </c>
      <c r="M59" s="2">
        <v>0.47847222222222224</v>
      </c>
      <c r="N59" s="5" t="s">
        <v>504</v>
      </c>
      <c r="O59" s="1">
        <v>44986</v>
      </c>
      <c r="P59" s="2">
        <v>0.57638888888888884</v>
      </c>
      <c r="Q59" s="1"/>
      <c r="R59" s="2"/>
      <c r="S59" s="5"/>
      <c r="T59" s="1">
        <v>44986</v>
      </c>
      <c r="U59" s="2">
        <v>0.58333333333333337</v>
      </c>
      <c r="V59" s="5" t="s">
        <v>504</v>
      </c>
      <c r="W59" s="6">
        <f t="shared" si="6"/>
        <v>6.9444444452528842E-3</v>
      </c>
      <c r="X59" s="7"/>
      <c r="Y59" s="8"/>
      <c r="Z59" s="5"/>
      <c r="AA59" s="9">
        <f t="shared" si="21"/>
        <v>-44986.583333333336</v>
      </c>
      <c r="AB59" s="7"/>
      <c r="AC59" s="8"/>
      <c r="AD59" s="5"/>
      <c r="AE59" s="9">
        <f t="shared" si="22"/>
        <v>0</v>
      </c>
      <c r="AF59" s="7"/>
      <c r="AG59" s="5"/>
      <c r="AH59" s="5"/>
      <c r="AI59" s="5"/>
      <c r="AJ59" s="9">
        <f t="shared" si="23"/>
        <v>-44986.583333333336</v>
      </c>
      <c r="AK59" s="7">
        <v>44986</v>
      </c>
      <c r="AL59" s="165">
        <v>0.49236111111111114</v>
      </c>
      <c r="AM59" s="5" t="s">
        <v>504</v>
      </c>
      <c r="AN59" s="9">
        <f t="shared" si="3"/>
        <v>-9.0972222227719612E-2</v>
      </c>
      <c r="AO59" s="10"/>
      <c r="AP59" s="11"/>
      <c r="AQ59" s="12">
        <f t="shared" si="24"/>
        <v>-44986.583333333336</v>
      </c>
      <c r="AR59" s="7"/>
      <c r="AS59" s="2"/>
      <c r="AT59" s="13"/>
      <c r="AU59" s="14">
        <f t="shared" si="25"/>
        <v>-44986.583333333336</v>
      </c>
      <c r="AV59" s="349"/>
      <c r="AW59" s="349"/>
      <c r="AX59" s="364" t="s">
        <v>9</v>
      </c>
      <c r="AY59" s="364" t="s">
        <v>11</v>
      </c>
      <c r="AZ59" s="364" t="s">
        <v>31</v>
      </c>
      <c r="BA59" s="364" t="s">
        <v>70</v>
      </c>
      <c r="BB59" s="16" t="s">
        <v>906</v>
      </c>
      <c r="BC59" s="370" t="s">
        <v>794</v>
      </c>
      <c r="BD59" s="19"/>
      <c r="BE59" s="18"/>
      <c r="BF59" s="18"/>
      <c r="BI59" s="65"/>
      <c r="BJ59" s="65"/>
      <c r="BK59" s="65"/>
      <c r="BL59" s="65"/>
      <c r="BM59" s="134"/>
      <c r="BN59" s="134"/>
      <c r="BO59" s="134"/>
      <c r="BP59" s="134"/>
      <c r="BQ59" s="134"/>
      <c r="BR59" s="44"/>
      <c r="BS59" s="44"/>
      <c r="BT59" s="134"/>
      <c r="BU59" s="134"/>
      <c r="BV59" s="134"/>
      <c r="BW59" s="134"/>
      <c r="BX59" s="134"/>
      <c r="BY59" s="134"/>
      <c r="BZ59" s="134"/>
      <c r="CA59" s="134"/>
      <c r="CB59" s="134"/>
      <c r="CC59" s="44"/>
      <c r="CD59" s="44"/>
      <c r="CE59" s="134"/>
      <c r="CF59" s="46"/>
      <c r="CG59" s="46"/>
      <c r="CH59" s="46"/>
      <c r="CI59" s="46"/>
      <c r="CJ59" s="45"/>
      <c r="CK59"/>
      <c r="CL59"/>
      <c r="CM59"/>
      <c r="CN59" s="52"/>
      <c r="CO59" s="52"/>
      <c r="CP59" s="52"/>
      <c r="CQ59" s="52"/>
      <c r="CR59" s="52"/>
      <c r="CS59" s="52"/>
      <c r="CT59" s="52"/>
      <c r="CU59" s="52"/>
      <c r="CV59" s="134"/>
      <c r="CW59" s="134"/>
      <c r="CX59" s="134"/>
    </row>
    <row r="60" spans="1:102" ht="15" customHeight="1">
      <c r="BI60" s="134"/>
      <c r="BJ60" s="134"/>
      <c r="BK60" s="134"/>
      <c r="BL60" s="134"/>
      <c r="BM60" s="134"/>
      <c r="BN60" s="134"/>
      <c r="BO60" s="134"/>
      <c r="BP60" s="134"/>
      <c r="BQ60" s="134"/>
      <c r="BR60" s="44"/>
      <c r="BS60" s="44"/>
      <c r="BT60" s="134"/>
      <c r="BU60" s="134"/>
      <c r="BV60" s="134"/>
      <c r="BW60" s="134"/>
      <c r="BX60" s="134"/>
      <c r="BY60" s="134"/>
      <c r="BZ60" s="134"/>
      <c r="CA60" s="134"/>
      <c r="CB60" s="134"/>
      <c r="CC60" s="44"/>
      <c r="CD60" s="44"/>
      <c r="CF60" s="46"/>
      <c r="CG60" s="46"/>
      <c r="CH60" s="46"/>
      <c r="CI60" s="46"/>
      <c r="CJ60" s="45"/>
      <c r="CK60"/>
      <c r="CL60"/>
      <c r="CM60"/>
      <c r="CN60" s="44"/>
      <c r="CO60" s="52"/>
      <c r="CP60" s="134"/>
      <c r="CQ60" s="134"/>
      <c r="CR60" s="134"/>
      <c r="CS60" s="134"/>
      <c r="CT60" s="134"/>
      <c r="CU60" s="134"/>
      <c r="CV60" s="134"/>
      <c r="CW60" s="134"/>
      <c r="CX60" s="134"/>
    </row>
    <row r="61" spans="1:102" ht="15" customHeight="1">
      <c r="H61" s="270"/>
      <c r="I61" s="270"/>
      <c r="AI61" s="1062"/>
      <c r="AJ61" s="1062"/>
      <c r="BI61" s="134"/>
      <c r="BJ61" s="134"/>
      <c r="BK61" s="134"/>
      <c r="BL61" s="134"/>
      <c r="BM61" s="134"/>
      <c r="BN61" s="134"/>
      <c r="BO61" s="134"/>
      <c r="BP61" s="134"/>
      <c r="BQ61" s="134"/>
      <c r="BR61" s="134"/>
      <c r="BS61" s="134"/>
      <c r="BT61" s="134"/>
      <c r="BU61" s="134"/>
      <c r="BV61" s="134"/>
      <c r="BW61" s="134"/>
      <c r="BX61" s="134"/>
      <c r="BY61" s="134"/>
      <c r="BZ61" s="134"/>
      <c r="CA61" s="134"/>
      <c r="CB61" s="134"/>
      <c r="CC61" s="134"/>
      <c r="CD61" s="134"/>
      <c r="CF61" s="46"/>
      <c r="CG61" s="46"/>
      <c r="CH61" s="46"/>
      <c r="CI61" s="46"/>
      <c r="CJ61" s="45"/>
      <c r="CK61"/>
      <c r="CL61"/>
      <c r="CM61"/>
      <c r="CN61" s="134"/>
      <c r="CO61" s="134"/>
      <c r="CP61" s="134"/>
      <c r="CQ61" s="134"/>
      <c r="CR61" s="134"/>
      <c r="CS61" s="134"/>
      <c r="CT61" s="134"/>
      <c r="CU61" s="134"/>
      <c r="CV61" s="134"/>
      <c r="CW61" s="134"/>
      <c r="CX61" s="134"/>
    </row>
    <row r="62" spans="1:102" ht="15" customHeight="1">
      <c r="E62" s="241"/>
      <c r="H62" s="266"/>
      <c r="AI62" s="171"/>
      <c r="AJ62" s="44"/>
      <c r="BI62" s="134"/>
      <c r="BJ62" s="134"/>
      <c r="BK62" s="134"/>
      <c r="BL62" s="134"/>
      <c r="BM62" s="134"/>
      <c r="BN62" s="134"/>
      <c r="BO62" s="134"/>
      <c r="BP62" s="134"/>
      <c r="BQ62" s="134"/>
      <c r="BR62" s="134"/>
      <c r="BS62" s="134"/>
      <c r="BT62" s="134"/>
      <c r="BU62" s="134"/>
      <c r="BV62" s="134"/>
      <c r="BW62" s="134"/>
      <c r="BX62" s="134"/>
      <c r="BY62" s="134"/>
      <c r="BZ62" s="134"/>
      <c r="CA62" s="134"/>
      <c r="CB62" s="134"/>
      <c r="CC62" s="134"/>
      <c r="CD62" s="134"/>
      <c r="CF62" s="59"/>
      <c r="CG62" s="59"/>
      <c r="CH62" s="59"/>
      <c r="CI62" s="59"/>
      <c r="CJ62" s="45"/>
      <c r="CK62"/>
      <c r="CL62"/>
      <c r="CM62"/>
      <c r="CN62" s="134"/>
      <c r="CO62" s="134"/>
      <c r="CP62" s="134"/>
      <c r="CQ62" s="134"/>
      <c r="CR62" s="134"/>
      <c r="CS62" s="134"/>
      <c r="CT62" s="134"/>
      <c r="CU62" s="134"/>
      <c r="CV62" s="134"/>
      <c r="CW62" s="134"/>
      <c r="CX62" s="134"/>
    </row>
    <row r="63" spans="1:102" ht="15" customHeight="1">
      <c r="C63" s="270"/>
      <c r="D63" s="270"/>
      <c r="E63" s="174"/>
      <c r="H63" s="266"/>
      <c r="I63" s="270"/>
      <c r="AI63" s="266"/>
      <c r="AJ63" s="266"/>
      <c r="AR63" s="270"/>
      <c r="BI63" s="134"/>
      <c r="BJ63" s="134"/>
      <c r="BK63" s="134"/>
      <c r="BL63" s="134"/>
      <c r="BM63" s="134"/>
      <c r="BN63" s="134"/>
      <c r="BO63" s="134"/>
      <c r="BP63" s="134"/>
      <c r="BQ63" s="134"/>
      <c r="BR63" s="134"/>
      <c r="BS63" s="134"/>
      <c r="BT63" s="134"/>
      <c r="BU63" s="134"/>
      <c r="BV63" s="134"/>
      <c r="BW63" s="134"/>
      <c r="BX63" s="134"/>
      <c r="BY63" s="134"/>
      <c r="BZ63" s="134"/>
      <c r="CA63" s="134"/>
      <c r="CB63" s="134"/>
      <c r="CC63" s="134"/>
      <c r="CD63" s="134"/>
      <c r="CF63" s="44"/>
      <c r="CG63" s="44"/>
      <c r="CH63" s="44"/>
      <c r="CI63" s="44"/>
      <c r="CJ63" s="50"/>
      <c r="CK63"/>
      <c r="CL63"/>
      <c r="CM63"/>
      <c r="CN63" s="134"/>
      <c r="CO63" s="134"/>
      <c r="CP63" s="134"/>
      <c r="CQ63" s="134"/>
      <c r="CR63" s="134"/>
      <c r="CS63" s="134"/>
      <c r="CT63" s="134"/>
      <c r="CU63" s="134"/>
      <c r="CV63" s="134"/>
      <c r="CW63" s="134"/>
      <c r="CX63" s="134"/>
    </row>
    <row r="64" spans="1:102" ht="15" customHeight="1" thickBot="1">
      <c r="C64" s="270"/>
      <c r="D64" s="270"/>
      <c r="E64" s="241"/>
      <c r="H64" s="266"/>
      <c r="AI64" s="266"/>
      <c r="AJ64" s="266"/>
      <c r="AP64" s="266"/>
      <c r="AR64" s="266"/>
      <c r="AS64" s="266"/>
      <c r="BI64" s="134"/>
      <c r="BJ64" s="134"/>
      <c r="BK64" s="134"/>
      <c r="BL64" s="134"/>
      <c r="BM64" s="134"/>
      <c r="BN64" s="134"/>
      <c r="BO64" s="134"/>
      <c r="BP64" s="134"/>
      <c r="BQ64" s="134"/>
      <c r="BR64" s="134"/>
      <c r="BS64" s="134"/>
      <c r="BT64" s="134"/>
      <c r="BU64" s="134"/>
      <c r="BV64" s="134"/>
      <c r="BW64" s="134"/>
      <c r="BX64" s="134"/>
      <c r="BY64" s="134"/>
      <c r="BZ64" s="134"/>
      <c r="CA64" s="134"/>
      <c r="CB64" s="134"/>
      <c r="CC64" s="134"/>
      <c r="CD64" s="134"/>
      <c r="CF64" s="46"/>
      <c r="CG64" s="46"/>
      <c r="CH64" s="59"/>
      <c r="CI64" s="44"/>
      <c r="CJ64"/>
      <c r="CK64"/>
      <c r="CL64"/>
      <c r="CM64"/>
      <c r="CN64" s="134"/>
      <c r="CO64" s="134"/>
      <c r="CP64" s="134"/>
      <c r="CQ64" s="134"/>
      <c r="CR64" s="134"/>
      <c r="CS64" s="134"/>
      <c r="CT64" s="134"/>
      <c r="CU64" s="134"/>
      <c r="CV64" s="134"/>
      <c r="CW64" s="134"/>
      <c r="CX64" s="134"/>
    </row>
    <row r="65" spans="1:102" ht="15" customHeight="1" thickBot="1">
      <c r="C65" s="270"/>
      <c r="D65" s="270"/>
      <c r="E65" s="171"/>
      <c r="H65" s="266"/>
      <c r="AA65" s="392"/>
      <c r="AB65" s="392"/>
      <c r="AC65" s="392"/>
      <c r="AD65" s="278"/>
      <c r="AF65" s="186" t="s">
        <v>459</v>
      </c>
      <c r="AG65" s="187" t="s">
        <v>460</v>
      </c>
      <c r="AH65" s="187" t="s">
        <v>461</v>
      </c>
      <c r="AI65" s="187" t="s">
        <v>462</v>
      </c>
      <c r="AJ65" s="188" t="s">
        <v>463</v>
      </c>
      <c r="AP65" s="266"/>
      <c r="AR65" s="266"/>
      <c r="AS65" s="266"/>
      <c r="BI65" s="134"/>
      <c r="BJ65" s="134"/>
      <c r="BK65" s="134"/>
      <c r="BL65" s="134"/>
      <c r="BM65" s="134"/>
      <c r="BN65" s="134"/>
      <c r="BO65" s="134"/>
      <c r="BP65" s="134"/>
      <c r="BQ65" s="134"/>
      <c r="BR65" s="134"/>
      <c r="BS65" s="134"/>
      <c r="CB65" s="134"/>
      <c r="CC65" s="134"/>
      <c r="CD65" s="134"/>
      <c r="CF65" s="46"/>
      <c r="CG65" s="46"/>
      <c r="CH65" s="59"/>
      <c r="CI65" s="52"/>
      <c r="CJ65"/>
      <c r="CK65"/>
      <c r="CL65"/>
      <c r="CM65"/>
      <c r="CN65" s="134"/>
      <c r="CO65" s="134"/>
      <c r="CP65" s="134"/>
      <c r="CQ65" s="134"/>
      <c r="CR65" s="134"/>
      <c r="CS65" s="134"/>
      <c r="CT65" s="134"/>
      <c r="CU65" s="134"/>
      <c r="CV65" s="134"/>
      <c r="CW65" s="134"/>
      <c r="CX65" s="134"/>
    </row>
    <row r="66" spans="1:102" ht="15" customHeight="1">
      <c r="A66" s="150" t="s">
        <v>473</v>
      </c>
      <c r="B66" s="151">
        <v>29</v>
      </c>
      <c r="C66" s="270"/>
      <c r="D66" s="270"/>
      <c r="E66" s="152" t="s">
        <v>446</v>
      </c>
      <c r="F66" s="141">
        <v>10</v>
      </c>
      <c r="G66" s="153">
        <f>F66/F70</f>
        <v>0.17543859649122806</v>
      </c>
      <c r="H66" s="266"/>
      <c r="I66" s="1016" t="s">
        <v>451</v>
      </c>
      <c r="J66" s="1016"/>
      <c r="M66" s="393" t="s">
        <v>440</v>
      </c>
      <c r="N66" s="394" t="s">
        <v>441</v>
      </c>
      <c r="O66" s="27" t="s">
        <v>442</v>
      </c>
      <c r="P66" s="28" t="s">
        <v>0</v>
      </c>
      <c r="Q66" s="29" t="s">
        <v>5</v>
      </c>
      <c r="R66" s="30" t="s">
        <v>8</v>
      </c>
      <c r="S66" s="31" t="s">
        <v>443</v>
      </c>
      <c r="T66" s="32" t="s">
        <v>444</v>
      </c>
      <c r="X66" s="974" t="s">
        <v>456</v>
      </c>
      <c r="Y66" s="975"/>
      <c r="Z66" s="66" t="s">
        <v>457</v>
      </c>
      <c r="AA66" s="67" t="s">
        <v>458</v>
      </c>
      <c r="AB66" s="67" t="s">
        <v>457</v>
      </c>
      <c r="AC66" s="68" t="s">
        <v>444</v>
      </c>
      <c r="AD66" s="238"/>
      <c r="AE66" s="274"/>
      <c r="AF66" s="1059">
        <v>8</v>
      </c>
      <c r="AG66" s="189"/>
      <c r="AH66" s="189"/>
      <c r="AI66" s="189">
        <v>1</v>
      </c>
      <c r="AJ66" s="190" t="s">
        <v>498</v>
      </c>
      <c r="AP66" s="266"/>
      <c r="AQ66" s="1016" t="s">
        <v>451</v>
      </c>
      <c r="AR66" s="1016"/>
      <c r="AS66" s="375" t="s">
        <v>464</v>
      </c>
      <c r="AT66" s="3"/>
      <c r="AW66" s="241"/>
      <c r="AX66" s="44"/>
      <c r="AY66" s="171"/>
      <c r="AZ66" s="44"/>
      <c r="BI66" s="134"/>
      <c r="BJ66" s="134"/>
      <c r="BK66" s="134"/>
      <c r="BL66" s="134"/>
      <c r="BM66" s="134"/>
      <c r="BN66" s="134"/>
      <c r="BO66" s="134"/>
      <c r="BP66" s="134"/>
      <c r="BQ66" s="134"/>
      <c r="BR66" s="134"/>
      <c r="BS66" s="134"/>
      <c r="CC66" s="134"/>
      <c r="CD66" s="134"/>
      <c r="CF66" s="46"/>
      <c r="CG66" s="46"/>
      <c r="CH66" s="59"/>
      <c r="CI66" s="52"/>
      <c r="CJ66"/>
      <c r="CK66"/>
      <c r="CL66"/>
      <c r="CM66"/>
      <c r="CN66" s="134"/>
      <c r="CO66" s="134"/>
      <c r="CP66" s="134"/>
      <c r="CQ66" s="134"/>
      <c r="CR66" s="134"/>
      <c r="CS66" s="134"/>
      <c r="CT66" s="134"/>
      <c r="CU66" s="134"/>
      <c r="CV66" s="134"/>
      <c r="CW66" s="134"/>
      <c r="CX66" s="134"/>
    </row>
    <row r="67" spans="1:102" ht="15" customHeight="1">
      <c r="A67" s="1014" t="s">
        <v>475</v>
      </c>
      <c r="B67" s="1015">
        <v>28</v>
      </c>
      <c r="C67" s="270"/>
      <c r="D67" s="270"/>
      <c r="E67" s="156" t="s">
        <v>445</v>
      </c>
      <c r="F67" s="141">
        <v>6</v>
      </c>
      <c r="G67" s="153">
        <f>F67/F70</f>
        <v>0.10526315789473684</v>
      </c>
      <c r="H67" s="266"/>
      <c r="I67" s="85" t="s">
        <v>503</v>
      </c>
      <c r="J67" s="85">
        <v>2</v>
      </c>
      <c r="M67" s="33" t="s">
        <v>528</v>
      </c>
      <c r="N67" s="34">
        <v>19</v>
      </c>
      <c r="O67" s="90">
        <f>N67/N70</f>
        <v>0.33333333333333331</v>
      </c>
      <c r="P67" s="36">
        <v>5</v>
      </c>
      <c r="Q67" s="36">
        <v>4</v>
      </c>
      <c r="R67" s="36">
        <v>1</v>
      </c>
      <c r="S67" s="36">
        <v>9</v>
      </c>
      <c r="T67" s="37">
        <f t="shared" ref="T67" si="26">N67</f>
        <v>19</v>
      </c>
      <c r="X67" s="69" t="s">
        <v>498</v>
      </c>
      <c r="Y67" s="135">
        <v>1</v>
      </c>
      <c r="Z67" s="136">
        <f>Y67/AC70</f>
        <v>1.7857142857142856E-2</v>
      </c>
      <c r="AA67" s="135">
        <v>19</v>
      </c>
      <c r="AB67" s="136">
        <f>AA67/AC70</f>
        <v>0.3392857142857143</v>
      </c>
      <c r="AC67" s="137">
        <f>AA67+Y67</f>
        <v>20</v>
      </c>
      <c r="AD67" s="278"/>
      <c r="AE67" s="274"/>
      <c r="AF67" s="1060"/>
      <c r="AG67" s="189">
        <v>1</v>
      </c>
      <c r="AH67" s="189"/>
      <c r="AI67" s="189">
        <v>4</v>
      </c>
      <c r="AJ67" s="395" t="s">
        <v>504</v>
      </c>
      <c r="AQ67" s="325" t="s">
        <v>804</v>
      </c>
      <c r="AR67" s="325"/>
      <c r="AS67" s="273">
        <f>AVERAGE(AT67:AZ67)</f>
        <v>1.04</v>
      </c>
      <c r="AT67" s="15">
        <v>1.04</v>
      </c>
      <c r="AW67" s="171"/>
      <c r="AX67" s="44"/>
      <c r="AY67" s="3"/>
      <c r="AZ67" s="3"/>
      <c r="BI67" s="134"/>
      <c r="BJ67" s="134"/>
      <c r="BK67" s="134"/>
      <c r="BL67" s="134"/>
      <c r="BM67" s="134"/>
      <c r="BN67" s="134"/>
      <c r="BO67" s="134"/>
      <c r="BP67" s="134"/>
      <c r="BQ67" s="134"/>
      <c r="BR67" s="134"/>
      <c r="BS67" s="134"/>
      <c r="CC67" s="134"/>
      <c r="CD67" s="134"/>
      <c r="CF67" s="260"/>
      <c r="CG67" s="260"/>
      <c r="CH67" s="261"/>
      <c r="CI67" s="46"/>
      <c r="CJ67"/>
      <c r="CK67"/>
      <c r="CL67"/>
      <c r="CM67"/>
      <c r="CN67" s="134"/>
      <c r="CO67" s="134"/>
      <c r="CP67" s="134"/>
      <c r="CQ67" s="134"/>
      <c r="CR67" s="134"/>
      <c r="CS67" s="134"/>
      <c r="CT67" s="134"/>
      <c r="CU67" s="134"/>
      <c r="CV67" s="134"/>
      <c r="CW67" s="134"/>
      <c r="CX67" s="134"/>
    </row>
    <row r="68" spans="1:102" ht="15" customHeight="1" thickBot="1">
      <c r="A68" s="1014"/>
      <c r="B68" s="1015"/>
      <c r="C68" s="270"/>
      <c r="D68" s="270"/>
      <c r="E68" s="157" t="s">
        <v>467</v>
      </c>
      <c r="F68" s="141">
        <v>24</v>
      </c>
      <c r="G68" s="153">
        <f>F68/F70</f>
        <v>0.42105263157894735</v>
      </c>
      <c r="H68" s="266"/>
      <c r="I68" s="85" t="s">
        <v>664</v>
      </c>
      <c r="J68" s="85">
        <v>1</v>
      </c>
      <c r="M68" s="33" t="s">
        <v>498</v>
      </c>
      <c r="N68" s="34">
        <v>20</v>
      </c>
      <c r="O68" s="90">
        <f>N68/N70</f>
        <v>0.35087719298245612</v>
      </c>
      <c r="P68" s="36">
        <v>4</v>
      </c>
      <c r="Q68" s="36">
        <v>4</v>
      </c>
      <c r="R68" s="36">
        <v>1</v>
      </c>
      <c r="S68" s="36">
        <v>11</v>
      </c>
      <c r="T68" s="37">
        <f t="shared" ref="T68:T69" si="27">N68</f>
        <v>20</v>
      </c>
      <c r="X68" s="69" t="s">
        <v>795</v>
      </c>
      <c r="Y68" s="135">
        <v>1</v>
      </c>
      <c r="Z68" s="136">
        <f>Y68/AC70</f>
        <v>1.7857142857142856E-2</v>
      </c>
      <c r="AA68" s="135">
        <v>17</v>
      </c>
      <c r="AB68" s="136">
        <f>AA68/AC70</f>
        <v>0.30357142857142855</v>
      </c>
      <c r="AC68" s="137">
        <f>Y68+AA68</f>
        <v>18</v>
      </c>
      <c r="AF68" s="1061"/>
      <c r="AG68" s="191"/>
      <c r="AH68" s="191"/>
      <c r="AI68" s="191">
        <v>2</v>
      </c>
      <c r="AJ68" s="396" t="s">
        <v>528</v>
      </c>
      <c r="AQ68" s="325" t="s">
        <v>802</v>
      </c>
      <c r="AR68" s="325"/>
      <c r="AS68" s="273">
        <f t="shared" ref="AS68:AS85" si="28">AVERAGE(AT68:AZ68)</f>
        <v>0.22</v>
      </c>
      <c r="AT68" s="275">
        <v>0.22</v>
      </c>
      <c r="AW68" s="171"/>
      <c r="AX68" s="44"/>
      <c r="AY68" s="171"/>
      <c r="AZ68" s="44"/>
      <c r="BI68" s="134"/>
      <c r="BJ68" s="134"/>
      <c r="BK68" s="134"/>
      <c r="BL68" s="134"/>
      <c r="BM68" s="134"/>
      <c r="BN68" s="134"/>
      <c r="BO68" s="134"/>
      <c r="BP68" s="134"/>
      <c r="BQ68" s="134"/>
      <c r="BR68" s="134"/>
      <c r="BS68" s="134"/>
      <c r="CC68" s="134"/>
      <c r="CD68" s="134"/>
      <c r="CF68" s="46"/>
      <c r="CG68" s="46"/>
      <c r="CH68" s="59"/>
      <c r="CI68" s="46"/>
      <c r="CJ68"/>
      <c r="CK68"/>
      <c r="CL68"/>
      <c r="CM68"/>
      <c r="CN68" s="134"/>
      <c r="CO68" s="134"/>
      <c r="CP68" s="134"/>
      <c r="CQ68" s="134"/>
      <c r="CR68" s="134"/>
      <c r="CS68" s="134"/>
      <c r="CT68" s="134"/>
      <c r="CU68" s="134"/>
      <c r="CV68" s="134"/>
      <c r="CW68" s="134"/>
      <c r="CX68" s="134"/>
    </row>
    <row r="69" spans="1:102" ht="15" customHeight="1">
      <c r="A69" s="150" t="s">
        <v>444</v>
      </c>
      <c r="B69" s="95">
        <f>B66+B67</f>
        <v>57</v>
      </c>
      <c r="C69" s="270"/>
      <c r="D69" s="270"/>
      <c r="E69" s="158" t="s">
        <v>575</v>
      </c>
      <c r="F69" s="141">
        <v>17</v>
      </c>
      <c r="G69" s="153">
        <f>F69/F70</f>
        <v>0.2982456140350877</v>
      </c>
      <c r="H69" s="266"/>
      <c r="I69" s="85" t="s">
        <v>535</v>
      </c>
      <c r="J69" s="85">
        <v>1</v>
      </c>
      <c r="M69" s="33" t="s">
        <v>504</v>
      </c>
      <c r="N69" s="34">
        <v>18</v>
      </c>
      <c r="O69" s="90">
        <f>N69/N70</f>
        <v>0.31578947368421051</v>
      </c>
      <c r="P69" s="36">
        <v>4</v>
      </c>
      <c r="Q69" s="36">
        <v>3</v>
      </c>
      <c r="R69" s="36">
        <v>4</v>
      </c>
      <c r="S69" s="36">
        <v>7</v>
      </c>
      <c r="T69" s="37">
        <f t="shared" si="27"/>
        <v>18</v>
      </c>
      <c r="X69" s="69" t="s">
        <v>528</v>
      </c>
      <c r="Y69" s="135">
        <v>2</v>
      </c>
      <c r="Z69" s="136">
        <f>Y69/AC70</f>
        <v>3.5714285714285712E-2</v>
      </c>
      <c r="AA69" s="135">
        <v>16</v>
      </c>
      <c r="AB69" s="136">
        <f>AA69/AC70</f>
        <v>0.2857142857142857</v>
      </c>
      <c r="AC69" s="137">
        <f>Y69+AA69</f>
        <v>18</v>
      </c>
      <c r="AF69" s="65"/>
      <c r="AG69" s="65"/>
      <c r="AJ69" s="60"/>
      <c r="AQ69" s="325" t="s">
        <v>694</v>
      </c>
      <c r="AR69" s="325"/>
      <c r="AS69" s="273">
        <f t="shared" si="28"/>
        <v>32.020000000000003</v>
      </c>
      <c r="AT69" s="271">
        <v>32.020000000000003</v>
      </c>
      <c r="AW69" s="171"/>
      <c r="AX69" s="44"/>
      <c r="AY69" s="171"/>
      <c r="AZ69" s="44"/>
      <c r="BI69" s="134"/>
      <c r="BJ69" s="134"/>
      <c r="BK69" s="134"/>
      <c r="BL69" s="134"/>
      <c r="BM69" s="134"/>
      <c r="BN69" s="134"/>
      <c r="BO69" s="134"/>
      <c r="BP69" s="134"/>
      <c r="BQ69" s="134"/>
      <c r="BR69" s="134"/>
      <c r="BS69" s="134"/>
      <c r="CC69" s="134"/>
      <c r="CD69" s="134"/>
      <c r="CF69" s="46"/>
      <c r="CG69" s="46"/>
      <c r="CH69" s="59"/>
      <c r="CI69" s="46"/>
      <c r="CJ69"/>
      <c r="CK69"/>
      <c r="CL69"/>
      <c r="CM69"/>
      <c r="CN69" s="134"/>
      <c r="CO69" s="134"/>
      <c r="CP69" s="134"/>
      <c r="CQ69" s="134"/>
      <c r="CR69" s="134"/>
      <c r="CS69" s="134"/>
      <c r="CT69" s="134"/>
      <c r="CU69" s="134"/>
      <c r="CV69" s="134"/>
      <c r="CW69" s="134"/>
      <c r="CX69" s="134"/>
    </row>
    <row r="70" spans="1:102" ht="15" customHeight="1" thickBot="1">
      <c r="C70" s="270"/>
      <c r="D70" s="270"/>
      <c r="E70" s="159" t="s">
        <v>444</v>
      </c>
      <c r="F70" s="159">
        <f>F66+F67+F68+F69</f>
        <v>57</v>
      </c>
      <c r="G70" s="390">
        <f>G66+G67+G68+G69</f>
        <v>1</v>
      </c>
      <c r="H70" s="266"/>
      <c r="I70" s="85" t="s">
        <v>663</v>
      </c>
      <c r="J70" s="85">
        <v>2</v>
      </c>
      <c r="M70" s="38" t="s">
        <v>444</v>
      </c>
      <c r="N70" s="39">
        <f>N67+N68+N69</f>
        <v>57</v>
      </c>
      <c r="O70" s="40">
        <f>SUBTOTAL(9,O67:O69)</f>
        <v>0.99999999999999989</v>
      </c>
      <c r="P70" s="89">
        <f>SUBTOTAL(9,P67:P69)</f>
        <v>13</v>
      </c>
      <c r="Q70" s="89">
        <f t="shared" ref="Q70:S70" si="29">SUBTOTAL(9,Q67:Q69)</f>
        <v>11</v>
      </c>
      <c r="R70" s="89">
        <f t="shared" si="29"/>
        <v>6</v>
      </c>
      <c r="S70" s="89">
        <f t="shared" si="29"/>
        <v>27</v>
      </c>
      <c r="T70" s="39">
        <v>57</v>
      </c>
      <c r="X70" s="75" t="s">
        <v>444</v>
      </c>
      <c r="Y70" s="138">
        <f>SUM(Y67:Y69)</f>
        <v>4</v>
      </c>
      <c r="Z70" s="76">
        <f>Z67+Z68+Z69</f>
        <v>7.1428571428571425E-2</v>
      </c>
      <c r="AA70" s="138">
        <f>AA67+AA68+AA69</f>
        <v>52</v>
      </c>
      <c r="AB70" s="77">
        <f>AB67+AB68+AB69</f>
        <v>0.92857142857142849</v>
      </c>
      <c r="AC70" s="78">
        <f>AC67+AC68+AC69</f>
        <v>56</v>
      </c>
      <c r="AF70" s="193"/>
      <c r="AG70" s="193"/>
      <c r="AJ70" s="60"/>
      <c r="AQ70" s="325" t="s">
        <v>695</v>
      </c>
      <c r="AR70" s="325"/>
      <c r="AS70" s="273">
        <f t="shared" si="28"/>
        <v>6.84</v>
      </c>
      <c r="AT70" s="271">
        <v>6.84</v>
      </c>
      <c r="AW70" s="171"/>
      <c r="AX70" s="44"/>
      <c r="AY70" s="3"/>
      <c r="AZ70" s="3"/>
      <c r="BI70" s="134"/>
      <c r="BJ70" s="134"/>
      <c r="BK70" s="134"/>
      <c r="BL70" s="134"/>
      <c r="BM70" s="134"/>
      <c r="BN70" s="134"/>
      <c r="BO70" s="134"/>
      <c r="BP70" s="134"/>
      <c r="BQ70" s="134"/>
      <c r="BR70" s="134"/>
      <c r="BS70" s="134"/>
      <c r="CC70" s="134"/>
      <c r="CD70" s="134"/>
      <c r="CF70" s="46"/>
      <c r="CG70" s="46"/>
      <c r="CH70" s="59"/>
      <c r="CI70" s="46"/>
      <c r="CJ70"/>
      <c r="CK70"/>
      <c r="CL70"/>
      <c r="CM70"/>
      <c r="CN70" s="134"/>
      <c r="CO70" s="134"/>
      <c r="CP70" s="134"/>
      <c r="CQ70" s="134"/>
      <c r="CR70" s="134"/>
      <c r="CS70" s="134"/>
      <c r="CT70" s="134"/>
      <c r="CU70" s="134"/>
      <c r="CV70" s="134"/>
      <c r="CW70" s="134"/>
      <c r="CX70" s="134"/>
    </row>
    <row r="71" spans="1:102" ht="15" customHeight="1" thickBot="1">
      <c r="C71" s="270"/>
      <c r="D71" s="270"/>
      <c r="E71" s="141" t="s">
        <v>448</v>
      </c>
      <c r="F71" s="141">
        <v>14</v>
      </c>
      <c r="G71" s="153">
        <f>F71/F74</f>
        <v>0.24561403508771928</v>
      </c>
      <c r="I71" s="85" t="s">
        <v>530</v>
      </c>
      <c r="J71" s="85">
        <v>1</v>
      </c>
      <c r="X71"/>
      <c r="Y71"/>
      <c r="Z71"/>
      <c r="AA71"/>
      <c r="AB71"/>
      <c r="AC71" s="79">
        <f>AB70+Z70</f>
        <v>0.99999999999999989</v>
      </c>
      <c r="AF71" s="186" t="s">
        <v>472</v>
      </c>
      <c r="AG71" s="187" t="s">
        <v>460</v>
      </c>
      <c r="AH71" s="187" t="s">
        <v>461</v>
      </c>
      <c r="AI71" s="187" t="s">
        <v>462</v>
      </c>
      <c r="AJ71" s="188" t="s">
        <v>463</v>
      </c>
      <c r="AQ71" s="325" t="s">
        <v>664</v>
      </c>
      <c r="AR71" s="325"/>
      <c r="AS71" s="273">
        <f t="shared" si="28"/>
        <v>7.0000000000000007E-2</v>
      </c>
      <c r="AT71" s="271">
        <v>7.0000000000000007E-2</v>
      </c>
      <c r="AW71" s="171"/>
      <c r="AX71" s="44"/>
      <c r="AY71" s="3"/>
      <c r="AZ71" s="3"/>
      <c r="BQ71" s="134"/>
      <c r="BR71" s="134"/>
      <c r="BS71" s="134"/>
      <c r="CC71" s="134"/>
      <c r="CD71" s="134"/>
      <c r="CF71" s="46"/>
      <c r="CG71" s="46"/>
      <c r="CH71" s="59"/>
      <c r="CI71" s="20"/>
      <c r="CJ71"/>
      <c r="CK71"/>
      <c r="CL71"/>
      <c r="CM71"/>
      <c r="CN71" s="134"/>
      <c r="CO71" s="134"/>
      <c r="CP71" s="134"/>
      <c r="CQ71" s="134"/>
      <c r="CR71" s="134"/>
      <c r="CS71" s="134"/>
      <c r="CT71" s="134"/>
      <c r="CU71" s="134"/>
      <c r="CV71" s="134"/>
      <c r="CW71" s="134"/>
      <c r="CX71" s="134"/>
    </row>
    <row r="72" spans="1:102" ht="15" customHeight="1">
      <c r="C72" s="170"/>
      <c r="D72" s="170"/>
      <c r="E72" s="141" t="s">
        <v>449</v>
      </c>
      <c r="F72" s="141">
        <v>37</v>
      </c>
      <c r="G72" s="153">
        <f>F72/F74</f>
        <v>0.64912280701754388</v>
      </c>
      <c r="I72" s="85" t="s">
        <v>667</v>
      </c>
      <c r="J72" s="85">
        <v>2</v>
      </c>
      <c r="AF72" s="1064">
        <v>8</v>
      </c>
      <c r="AG72" s="189"/>
      <c r="AH72" s="189"/>
      <c r="AI72" s="189">
        <v>4</v>
      </c>
      <c r="AJ72" s="190" t="s">
        <v>498</v>
      </c>
      <c r="AQ72" s="325" t="s">
        <v>697</v>
      </c>
      <c r="AR72" s="325"/>
      <c r="AS72" s="273">
        <f t="shared" si="28"/>
        <v>2.87</v>
      </c>
      <c r="AT72" s="271">
        <v>2.87</v>
      </c>
      <c r="AW72" s="175"/>
      <c r="AX72" s="1063"/>
      <c r="AY72" s="1063"/>
      <c r="AZ72" s="1063"/>
      <c r="BR72" s="134"/>
      <c r="BS72" s="134"/>
      <c r="CC72" s="134"/>
      <c r="CD72" s="134"/>
      <c r="CF72" s="260"/>
      <c r="CG72" s="260"/>
      <c r="CH72" s="261"/>
      <c r="CI72" s="20"/>
      <c r="CJ72"/>
      <c r="CK72"/>
      <c r="CL72"/>
      <c r="CM72"/>
      <c r="CN72" s="134"/>
      <c r="CO72" s="134"/>
      <c r="CP72" s="134"/>
      <c r="CQ72" s="134"/>
      <c r="CR72" s="134"/>
      <c r="CS72" s="134"/>
      <c r="CT72" s="134"/>
      <c r="CU72" s="134"/>
      <c r="CV72" s="134"/>
      <c r="CW72" s="134"/>
      <c r="CX72" s="134"/>
    </row>
    <row r="73" spans="1:102" ht="15" customHeight="1">
      <c r="C73" s="270"/>
      <c r="D73" s="270"/>
      <c r="E73" s="141" t="s">
        <v>450</v>
      </c>
      <c r="F73" s="141">
        <v>6</v>
      </c>
      <c r="G73" s="153">
        <f>F73/F74</f>
        <v>0.10526315789473684</v>
      </c>
      <c r="I73" s="85" t="s">
        <v>470</v>
      </c>
      <c r="J73" s="85">
        <v>1</v>
      </c>
      <c r="AF73" s="1064"/>
      <c r="AG73" s="189"/>
      <c r="AH73" s="189">
        <v>1</v>
      </c>
      <c r="AI73" s="189"/>
      <c r="AJ73" s="395" t="s">
        <v>504</v>
      </c>
      <c r="AQ73" s="325" t="s">
        <v>698</v>
      </c>
      <c r="AR73" s="325"/>
      <c r="AS73" s="273">
        <f t="shared" si="28"/>
        <v>3.39</v>
      </c>
      <c r="AT73" s="271">
        <v>3.39</v>
      </c>
      <c r="AX73" s="3"/>
      <c r="AY73" s="3"/>
      <c r="AZ73" s="3"/>
      <c r="BR73" s="134"/>
      <c r="BS73" s="134"/>
      <c r="CC73" s="134"/>
      <c r="CD73" s="134"/>
      <c r="CF73" s="20"/>
      <c r="CG73" s="20"/>
      <c r="CH73" s="20"/>
      <c r="CI73" s="20"/>
      <c r="CJ73"/>
      <c r="CK73"/>
      <c r="CL73"/>
      <c r="CM73"/>
      <c r="CN73" s="134"/>
      <c r="CO73" s="134"/>
    </row>
    <row r="74" spans="1:102" ht="15" customHeight="1" thickBot="1">
      <c r="C74" s="270"/>
      <c r="D74" s="270"/>
      <c r="E74" s="159" t="s">
        <v>444</v>
      </c>
      <c r="F74" s="159">
        <f>F71+F72+F73</f>
        <v>57</v>
      </c>
      <c r="G74" s="390">
        <f>G71+G73+G72</f>
        <v>1</v>
      </c>
      <c r="I74" s="85" t="s">
        <v>471</v>
      </c>
      <c r="J74" s="85">
        <v>1</v>
      </c>
      <c r="AF74" s="1065"/>
      <c r="AG74" s="191"/>
      <c r="AH74" s="191">
        <v>1</v>
      </c>
      <c r="AI74" s="191">
        <v>2</v>
      </c>
      <c r="AJ74" s="192" t="s">
        <v>528</v>
      </c>
      <c r="AQ74" s="325" t="s">
        <v>699</v>
      </c>
      <c r="AR74" s="325"/>
      <c r="AS74" s="273">
        <f t="shared" si="28"/>
        <v>0</v>
      </c>
      <c r="AT74" s="271">
        <v>0</v>
      </c>
      <c r="AX74" s="3"/>
      <c r="AY74" s="3"/>
      <c r="AZ74" s="3"/>
      <c r="BR74" s="134"/>
      <c r="BS74" s="134"/>
      <c r="CC74" s="134"/>
      <c r="CD74" s="134"/>
      <c r="CN74" s="134"/>
      <c r="CO74" s="134"/>
    </row>
    <row r="75" spans="1:102" ht="15" customHeight="1">
      <c r="C75" s="270"/>
      <c r="D75" s="270"/>
      <c r="E75" s="141" t="s">
        <v>451</v>
      </c>
      <c r="F75" s="141">
        <v>29</v>
      </c>
      <c r="G75" s="153">
        <f>F75/F79</f>
        <v>0.50877192982456143</v>
      </c>
      <c r="I75" s="85" t="s">
        <v>659</v>
      </c>
      <c r="J75" s="85">
        <v>1</v>
      </c>
      <c r="AF75" s="65"/>
      <c r="AG75" s="65"/>
      <c r="AJ75" s="60"/>
      <c r="AK75" s="266"/>
      <c r="AM75" s="266"/>
      <c r="AQ75" s="325" t="s">
        <v>693</v>
      </c>
      <c r="AR75" s="325"/>
      <c r="AS75" s="273">
        <f t="shared" si="28"/>
        <v>2.84</v>
      </c>
      <c r="AT75" s="15">
        <v>2.84</v>
      </c>
      <c r="AX75" s="3"/>
      <c r="AY75" s="3"/>
      <c r="AZ75" s="3"/>
      <c r="BR75" s="134"/>
      <c r="BS75" s="134"/>
      <c r="CC75" s="134"/>
      <c r="CD75" s="134"/>
      <c r="CN75" s="134"/>
      <c r="CO75" s="134"/>
    </row>
    <row r="76" spans="1:102" ht="15" customHeight="1">
      <c r="E76" s="141" t="s">
        <v>452</v>
      </c>
      <c r="F76" s="141">
        <v>21</v>
      </c>
      <c r="G76" s="153">
        <f>F76/F79</f>
        <v>0.36842105263157893</v>
      </c>
      <c r="I76" s="85" t="s">
        <v>668</v>
      </c>
      <c r="J76" s="85">
        <v>1</v>
      </c>
      <c r="AF76" s="65"/>
      <c r="AG76" s="65"/>
      <c r="AJ76" s="60"/>
      <c r="AK76" s="266"/>
      <c r="AM76" s="266"/>
      <c r="AO76" s="266"/>
      <c r="AQ76" s="325" t="s">
        <v>651</v>
      </c>
      <c r="AR76" s="325"/>
      <c r="AS76" s="273">
        <f t="shared" si="28"/>
        <v>0</v>
      </c>
      <c r="AT76" s="271">
        <v>0</v>
      </c>
      <c r="AX76" s="3"/>
      <c r="AY76" s="3"/>
      <c r="AZ76" s="3"/>
    </row>
    <row r="77" spans="1:102" ht="15" customHeight="1" thickBot="1">
      <c r="E77" s="141" t="s">
        <v>453</v>
      </c>
      <c r="F77" s="141">
        <v>7</v>
      </c>
      <c r="G77" s="153">
        <f>F77/F79</f>
        <v>0.12280701754385964</v>
      </c>
      <c r="I77" s="85" t="s">
        <v>515</v>
      </c>
      <c r="J77" s="85">
        <v>1</v>
      </c>
      <c r="AF77" s="169"/>
      <c r="AG77" s="169"/>
      <c r="AJ77" s="60"/>
      <c r="AK77" s="266"/>
      <c r="AM77" s="266"/>
      <c r="AO77" s="266"/>
      <c r="AQ77" s="325" t="s">
        <v>654</v>
      </c>
      <c r="AR77" s="325"/>
      <c r="AS77" s="273">
        <f t="shared" si="28"/>
        <v>3.42</v>
      </c>
      <c r="AT77" s="15">
        <v>3.42</v>
      </c>
      <c r="AX77" s="3"/>
      <c r="AY77" s="3"/>
      <c r="AZ77" s="3"/>
    </row>
    <row r="78" spans="1:102" ht="15" customHeight="1">
      <c r="E78" s="141" t="s">
        <v>477</v>
      </c>
      <c r="F78" s="141">
        <v>0</v>
      </c>
      <c r="G78" s="153">
        <f>F78/F79</f>
        <v>0</v>
      </c>
      <c r="I78" s="85" t="s">
        <v>665</v>
      </c>
      <c r="J78" s="85">
        <v>1</v>
      </c>
      <c r="AF78" s="194" t="s">
        <v>478</v>
      </c>
      <c r="AG78" s="195">
        <v>8</v>
      </c>
      <c r="AJ78" s="60"/>
      <c r="AK78" s="266"/>
      <c r="AM78" s="266"/>
      <c r="AO78" s="266"/>
      <c r="AQ78" s="325" t="s">
        <v>800</v>
      </c>
      <c r="AR78" s="325"/>
      <c r="AS78" s="273">
        <f t="shared" si="28"/>
        <v>0</v>
      </c>
      <c r="AT78" s="271">
        <v>0</v>
      </c>
      <c r="AX78" s="3"/>
      <c r="AY78" s="3"/>
      <c r="AZ78" s="3"/>
    </row>
    <row r="79" spans="1:102" ht="15" customHeight="1" thickBot="1">
      <c r="E79" s="159" t="s">
        <v>444</v>
      </c>
      <c r="F79" s="159">
        <f>F75+F76+F77+F78</f>
        <v>57</v>
      </c>
      <c r="G79" s="390">
        <f>G75+G76+G77+G78</f>
        <v>1</v>
      </c>
      <c r="I79" s="85" t="s">
        <v>465</v>
      </c>
      <c r="J79" s="85">
        <v>1</v>
      </c>
      <c r="AF79" s="196" t="s">
        <v>479</v>
      </c>
      <c r="AG79" s="197">
        <v>8</v>
      </c>
      <c r="AH79" s="65"/>
      <c r="AI79" s="65"/>
      <c r="AJ79" s="65"/>
      <c r="AK79" s="266"/>
      <c r="AM79" s="266"/>
      <c r="AO79" s="266"/>
      <c r="AQ79" s="325" t="s">
        <v>696</v>
      </c>
      <c r="AR79" s="325"/>
      <c r="AS79" s="273">
        <f t="shared" si="28"/>
        <v>0.21</v>
      </c>
      <c r="AT79" s="271">
        <v>0.21</v>
      </c>
      <c r="AX79" s="3"/>
      <c r="AY79" s="3"/>
      <c r="AZ79" s="3"/>
    </row>
    <row r="80" spans="1:102" ht="15" customHeight="1">
      <c r="E80" s="149"/>
      <c r="F80" s="149"/>
      <c r="G80" s="149"/>
      <c r="I80" s="85" t="s">
        <v>516</v>
      </c>
      <c r="J80" s="85">
        <v>2</v>
      </c>
      <c r="AK80" s="266"/>
      <c r="AM80" s="266"/>
      <c r="AQ80" s="325" t="s">
        <v>702</v>
      </c>
      <c r="AR80" s="325"/>
      <c r="AS80" s="273">
        <f t="shared" si="28"/>
        <v>1.97</v>
      </c>
      <c r="AT80" s="271">
        <v>1.97</v>
      </c>
      <c r="AX80" s="3"/>
      <c r="AY80" s="3"/>
      <c r="AZ80" s="3"/>
    </row>
    <row r="81" spans="4:106" ht="15" customHeight="1">
      <c r="E81" s="149"/>
      <c r="F81" s="149"/>
      <c r="G81" s="149"/>
      <c r="I81" s="85" t="s">
        <v>658</v>
      </c>
      <c r="J81" s="85">
        <v>1</v>
      </c>
      <c r="AM81" s="266"/>
      <c r="AQ81" s="325" t="s">
        <v>801</v>
      </c>
      <c r="AR81" s="325"/>
      <c r="AS81" s="273">
        <f t="shared" si="28"/>
        <v>0.88</v>
      </c>
      <c r="AT81" s="15">
        <v>0.88</v>
      </c>
      <c r="AX81" s="3"/>
      <c r="AY81" s="3"/>
      <c r="AZ81" s="3"/>
    </row>
    <row r="82" spans="4:106" ht="15" customHeight="1">
      <c r="E82" s="149"/>
      <c r="F82" s="149"/>
      <c r="G82" s="149"/>
      <c r="I82" s="85" t="s">
        <v>531</v>
      </c>
      <c r="J82" s="85">
        <v>1</v>
      </c>
      <c r="AM82" s="266"/>
      <c r="AQ82" s="325" t="s">
        <v>465</v>
      </c>
      <c r="AR82" s="325"/>
      <c r="AS82" s="273">
        <f t="shared" si="28"/>
        <v>0</v>
      </c>
      <c r="AT82" s="271">
        <v>0</v>
      </c>
      <c r="AX82" s="3"/>
      <c r="AY82" s="3"/>
      <c r="AZ82" s="3"/>
    </row>
    <row r="83" spans="4:106" ht="15" customHeight="1">
      <c r="E83" s="149"/>
      <c r="F83" s="149"/>
      <c r="G83" s="149"/>
      <c r="I83" s="85" t="s">
        <v>468</v>
      </c>
      <c r="J83" s="85">
        <v>1</v>
      </c>
      <c r="AM83" s="266"/>
      <c r="AQ83" s="325" t="s">
        <v>646</v>
      </c>
      <c r="AR83" s="325"/>
      <c r="AS83" s="273">
        <f t="shared" si="28"/>
        <v>0.04</v>
      </c>
      <c r="AT83" s="15">
        <v>0.04</v>
      </c>
      <c r="AX83" s="3"/>
      <c r="AY83" s="3"/>
      <c r="AZ83" s="3"/>
    </row>
    <row r="84" spans="4:106" ht="15" customHeight="1">
      <c r="E84" s="149"/>
      <c r="F84" s="149"/>
      <c r="G84" s="149"/>
      <c r="I84" s="85" t="s">
        <v>474</v>
      </c>
      <c r="J84" s="85">
        <v>1</v>
      </c>
      <c r="AM84" s="266"/>
      <c r="AQ84" s="325" t="s">
        <v>701</v>
      </c>
      <c r="AR84" s="325"/>
      <c r="AS84" s="273">
        <f t="shared" si="28"/>
        <v>1.68</v>
      </c>
      <c r="AT84" s="272">
        <v>1.68</v>
      </c>
      <c r="AX84" s="3"/>
      <c r="AY84" s="3"/>
      <c r="AZ84" s="3"/>
    </row>
    <row r="85" spans="4:106" ht="15" customHeight="1">
      <c r="E85" s="149"/>
      <c r="F85" s="149"/>
      <c r="G85" s="149"/>
      <c r="I85" s="85" t="s">
        <v>666</v>
      </c>
      <c r="J85" s="85">
        <v>1</v>
      </c>
      <c r="AM85" s="266"/>
      <c r="AQ85" s="325" t="s">
        <v>703</v>
      </c>
      <c r="AR85" s="325"/>
      <c r="AS85" s="398">
        <f t="shared" si="28"/>
        <v>0</v>
      </c>
      <c r="AT85" s="271">
        <v>0</v>
      </c>
      <c r="AX85" s="3"/>
      <c r="AY85" s="3"/>
      <c r="AZ85" s="3"/>
    </row>
    <row r="86" spans="4:106" ht="15" customHeight="1">
      <c r="E86" s="149"/>
      <c r="F86" s="149"/>
      <c r="G86" s="149"/>
      <c r="I86" s="85" t="s">
        <v>534</v>
      </c>
      <c r="J86" s="85">
        <v>4</v>
      </c>
      <c r="AM86" s="266"/>
      <c r="AQ86" s="1051" t="s">
        <v>444</v>
      </c>
      <c r="AR86" s="1051"/>
      <c r="AS86" s="399">
        <f>SUM(AS67:AS85)</f>
        <v>57.490000000000009</v>
      </c>
      <c r="AT86" s="171"/>
      <c r="AX86" s="3"/>
      <c r="AY86" s="3"/>
      <c r="AZ86" s="3"/>
    </row>
    <row r="87" spans="4:106" ht="15" customHeight="1">
      <c r="D87" s="392"/>
      <c r="E87" s="392"/>
      <c r="F87" s="73"/>
      <c r="G87" s="149"/>
      <c r="I87" s="85" t="s">
        <v>476</v>
      </c>
      <c r="J87" s="85">
        <v>1</v>
      </c>
      <c r="AM87" s="266"/>
      <c r="AQ87" s="397"/>
      <c r="AS87" s="3"/>
      <c r="AT87" s="3"/>
      <c r="AU87" s="239"/>
      <c r="AX87" s="3"/>
      <c r="AY87" s="3"/>
      <c r="AZ87" s="3"/>
    </row>
    <row r="88" spans="4:106" ht="15" customHeight="1">
      <c r="D88" s="170"/>
      <c r="E88" s="81"/>
      <c r="F88"/>
      <c r="G88" s="149"/>
      <c r="H88" s="149"/>
      <c r="I88" s="85" t="s">
        <v>660</v>
      </c>
      <c r="J88" s="85">
        <v>1</v>
      </c>
      <c r="AM88" s="266"/>
      <c r="AQ88" s="1066"/>
      <c r="AR88" s="1066"/>
      <c r="AS88" s="237"/>
      <c r="AT88" s="44"/>
      <c r="AU88" s="44"/>
      <c r="AX88" s="3"/>
      <c r="AY88" s="3"/>
      <c r="AZ88" s="3"/>
    </row>
    <row r="89" spans="4:106" ht="15" customHeight="1">
      <c r="D89" s="170"/>
      <c r="E89" s="81"/>
      <c r="F89"/>
      <c r="I89" s="176" t="s">
        <v>644</v>
      </c>
      <c r="J89" s="176">
        <f>SUM(J67:J88)</f>
        <v>29</v>
      </c>
      <c r="AM89" s="266"/>
      <c r="AQ89" s="1016" t="s">
        <v>480</v>
      </c>
      <c r="AR89" s="1016"/>
      <c r="AS89" s="375" t="s">
        <v>464</v>
      </c>
      <c r="AT89" s="52"/>
      <c r="AX89" s="3"/>
      <c r="AY89" s="3"/>
      <c r="BB89" s="3"/>
      <c r="BF89"/>
      <c r="BG89" s="3"/>
      <c r="CT89" s="265"/>
      <c r="CU89" s="266"/>
      <c r="CV89" s="266"/>
      <c r="CW89" s="266"/>
      <c r="CX89" s="266"/>
      <c r="CY89" s="266"/>
      <c r="CZ89" s="267"/>
      <c r="DA89" s="266"/>
      <c r="DB89" s="268"/>
    </row>
    <row r="90" spans="4:106" ht="15" customHeight="1">
      <c r="D90" s="170"/>
      <c r="E90" s="81"/>
      <c r="F90"/>
      <c r="AM90" s="266"/>
      <c r="AQ90" s="325" t="s">
        <v>648</v>
      </c>
      <c r="AR90" s="85"/>
      <c r="AS90" s="403">
        <f>AVERAGE(AT90:AY90)</f>
        <v>5.98</v>
      </c>
      <c r="AT90" s="400">
        <v>5.98</v>
      </c>
      <c r="AU90" s="276"/>
      <c r="AX90" s="3"/>
      <c r="AY90" s="3"/>
      <c r="BB90" s="3"/>
      <c r="BF90"/>
      <c r="BG90" s="3"/>
      <c r="CT90" s="265"/>
      <c r="CU90" s="266"/>
      <c r="CV90" s="266"/>
      <c r="CW90" s="266"/>
      <c r="CX90" s="266"/>
      <c r="CY90" s="266"/>
      <c r="CZ90" s="267"/>
      <c r="DA90" s="266"/>
      <c r="DB90" s="268"/>
    </row>
    <row r="91" spans="4:106" ht="15" customHeight="1">
      <c r="D91" s="170"/>
      <c r="E91" s="81"/>
      <c r="F91"/>
      <c r="AM91" s="266"/>
      <c r="AQ91" s="373" t="s">
        <v>482</v>
      </c>
      <c r="AR91" s="85"/>
      <c r="AS91" s="403">
        <f>AVERAGE(AT91:AY91)</f>
        <v>6.7949999999999999</v>
      </c>
      <c r="AT91" s="401">
        <v>11.22</v>
      </c>
      <c r="AU91" s="15">
        <v>0.06</v>
      </c>
      <c r="AV91" s="15">
        <v>2</v>
      </c>
      <c r="AW91" s="15">
        <v>13.9</v>
      </c>
      <c r="AX91" s="3"/>
      <c r="AY91" s="3"/>
      <c r="BB91" s="3"/>
      <c r="BF91"/>
      <c r="BG91" s="3"/>
      <c r="CE91" s="265"/>
      <c r="CF91" s="266"/>
      <c r="CG91" s="266"/>
      <c r="CH91" s="266"/>
      <c r="CI91" s="266"/>
      <c r="CJ91" s="266"/>
      <c r="CK91" s="267"/>
      <c r="CL91" s="266"/>
      <c r="CM91" s="268"/>
      <c r="CT91" s="265"/>
      <c r="CU91" s="266"/>
      <c r="CV91" s="266"/>
      <c r="CW91" s="266"/>
      <c r="CX91" s="266"/>
      <c r="CY91" s="266"/>
      <c r="CZ91" s="267"/>
      <c r="DA91" s="266"/>
      <c r="DB91" s="268"/>
    </row>
    <row r="92" spans="4:106" ht="15" customHeight="1">
      <c r="D92" s="170"/>
      <c r="E92" s="81"/>
      <c r="F92"/>
      <c r="I92" s="1035" t="s">
        <v>480</v>
      </c>
      <c r="J92" s="1036"/>
      <c r="AM92" s="266"/>
      <c r="AQ92" s="325" t="s">
        <v>486</v>
      </c>
      <c r="AR92" s="85"/>
      <c r="AS92" s="403">
        <f t="shared" ref="AS92:AS95" si="30">AVERAGE(AT92:AY92)</f>
        <v>0.37333333333333335</v>
      </c>
      <c r="AT92" s="400">
        <v>0.1</v>
      </c>
      <c r="AU92" s="15">
        <v>0.01</v>
      </c>
      <c r="AV92" s="15">
        <v>1.01</v>
      </c>
      <c r="AX92" s="3"/>
      <c r="AY92" s="3"/>
      <c r="BB92" s="3"/>
      <c r="BF92"/>
      <c r="BG92" s="3"/>
      <c r="CE92" s="265"/>
      <c r="CF92" s="266"/>
      <c r="CG92" s="266"/>
      <c r="CH92" s="266"/>
      <c r="CI92" s="266"/>
      <c r="CJ92" s="266"/>
      <c r="CK92" s="267"/>
      <c r="CL92" s="266"/>
      <c r="CM92" s="268"/>
      <c r="CT92" s="265"/>
      <c r="CU92" s="266"/>
      <c r="CV92" s="266"/>
      <c r="CW92" s="266"/>
      <c r="CX92" s="266"/>
      <c r="CY92" s="266"/>
      <c r="CZ92" s="267"/>
      <c r="DA92" s="266"/>
      <c r="DB92" s="268"/>
    </row>
    <row r="93" spans="4:106" ht="15" customHeight="1">
      <c r="D93" s="170"/>
      <c r="E93" s="81"/>
      <c r="F93"/>
      <c r="I93" s="85" t="s">
        <v>483</v>
      </c>
      <c r="J93" s="85">
        <v>6</v>
      </c>
      <c r="U93" s="65"/>
      <c r="V93" s="65"/>
      <c r="W93" s="65"/>
      <c r="Z93" s="266"/>
      <c r="AK93" s="266"/>
      <c r="AL93" s="266"/>
      <c r="AM93" s="266"/>
      <c r="AQ93" s="325" t="s">
        <v>487</v>
      </c>
      <c r="AR93" s="85"/>
      <c r="AS93" s="403">
        <f t="shared" si="30"/>
        <v>0</v>
      </c>
      <c r="AT93" s="402">
        <v>0</v>
      </c>
      <c r="AX93" s="3"/>
      <c r="AY93" s="3"/>
      <c r="BB93" s="3"/>
      <c r="BF93"/>
      <c r="BG93" s="3"/>
      <c r="CE93" s="265"/>
      <c r="CF93" s="266"/>
      <c r="CG93" s="266"/>
      <c r="CH93" s="266"/>
      <c r="CI93" s="266"/>
      <c r="CJ93" s="266"/>
      <c r="CK93" s="267"/>
      <c r="CL93" s="266"/>
      <c r="CM93" s="268"/>
      <c r="CT93" s="265"/>
      <c r="CU93" s="266"/>
      <c r="CV93" s="266"/>
      <c r="CW93" s="266"/>
      <c r="CX93" s="266"/>
      <c r="CY93" s="266"/>
      <c r="CZ93" s="267"/>
      <c r="DA93" s="266"/>
      <c r="DB93" s="268"/>
    </row>
    <row r="94" spans="4:106" ht="15" customHeight="1">
      <c r="D94" s="170"/>
      <c r="E94" s="81"/>
      <c r="F94"/>
      <c r="I94" s="85" t="s">
        <v>657</v>
      </c>
      <c r="J94" s="85">
        <v>1</v>
      </c>
      <c r="U94" s="169"/>
      <c r="V94" s="169"/>
      <c r="W94" s="169"/>
      <c r="Z94" s="266"/>
      <c r="AK94" s="266"/>
      <c r="AL94" s="266"/>
      <c r="AM94" s="266"/>
      <c r="AQ94" s="325" t="s">
        <v>803</v>
      </c>
      <c r="AR94" s="85"/>
      <c r="AS94" s="403">
        <f t="shared" si="30"/>
        <v>1.06</v>
      </c>
      <c r="AT94" s="400">
        <v>1.06</v>
      </c>
      <c r="AX94" s="3"/>
      <c r="AY94" s="3"/>
      <c r="BB94" s="3"/>
      <c r="BF94"/>
      <c r="BG94" s="3"/>
      <c r="CE94" s="265"/>
      <c r="CF94" s="266"/>
      <c r="CG94" s="266"/>
      <c r="CH94" s="266"/>
      <c r="CI94" s="266"/>
      <c r="CJ94" s="266"/>
      <c r="CK94" s="267"/>
      <c r="CL94" s="266"/>
      <c r="CM94" s="268"/>
      <c r="CT94" s="265"/>
      <c r="CU94" s="266"/>
      <c r="CV94" s="266"/>
      <c r="CW94" s="266"/>
      <c r="CX94" s="266"/>
      <c r="CY94" s="266"/>
      <c r="CZ94" s="267"/>
      <c r="DA94" s="266"/>
      <c r="DB94" s="268"/>
    </row>
    <row r="95" spans="4:106" ht="15" customHeight="1">
      <c r="D95" s="170"/>
      <c r="E95" s="81"/>
      <c r="F95"/>
      <c r="G95" s="174"/>
      <c r="I95" s="85" t="s">
        <v>485</v>
      </c>
      <c r="J95" s="85">
        <v>1</v>
      </c>
      <c r="U95" s="169"/>
      <c r="V95" s="169"/>
      <c r="W95" s="169"/>
      <c r="Z95" s="266"/>
      <c r="AK95" s="266"/>
      <c r="AL95" s="266"/>
      <c r="AM95" s="266"/>
      <c r="AQ95" s="373" t="s">
        <v>483</v>
      </c>
      <c r="AR95" s="85"/>
      <c r="AS95" s="403">
        <f t="shared" si="30"/>
        <v>2.3050000000000002</v>
      </c>
      <c r="AT95" s="400">
        <v>0.1</v>
      </c>
      <c r="AU95" s="15">
        <v>8.06</v>
      </c>
      <c r="AV95" s="15">
        <v>0.98</v>
      </c>
      <c r="AW95" s="15">
        <v>0.08</v>
      </c>
      <c r="AX95" s="3"/>
      <c r="AY95" s="3"/>
      <c r="BB95" s="3"/>
      <c r="BF95"/>
      <c r="BG95" s="3"/>
      <c r="CE95" s="265"/>
      <c r="CF95" s="266"/>
      <c r="CG95" s="266"/>
      <c r="CH95" s="266"/>
      <c r="CI95" s="266"/>
      <c r="CJ95" s="266"/>
      <c r="CK95" s="267"/>
      <c r="CL95" s="266"/>
      <c r="CM95" s="268"/>
      <c r="CT95" s="265"/>
      <c r="CU95" s="266"/>
      <c r="CV95" s="266"/>
      <c r="CW95" s="266"/>
      <c r="CX95" s="266"/>
      <c r="CY95" s="266"/>
      <c r="CZ95" s="267"/>
      <c r="DA95" s="266"/>
      <c r="DB95" s="268"/>
    </row>
    <row r="96" spans="4:106" ht="15" customHeight="1">
      <c r="D96" s="170"/>
      <c r="E96" s="81"/>
      <c r="F96"/>
      <c r="G96" s="65"/>
      <c r="I96" s="85" t="s">
        <v>486</v>
      </c>
      <c r="J96" s="85">
        <v>3</v>
      </c>
      <c r="U96" s="169"/>
      <c r="V96" s="169"/>
      <c r="W96" s="169"/>
      <c r="Z96" s="266"/>
      <c r="AK96" s="266"/>
      <c r="AL96" s="266"/>
      <c r="AM96" s="266"/>
      <c r="AQ96" s="325" t="s">
        <v>476</v>
      </c>
      <c r="AR96" s="85"/>
      <c r="AS96" s="403">
        <f t="shared" ref="AS96" si="31">AVERAGE(AT96:AV96)</f>
        <v>23.68</v>
      </c>
      <c r="AT96" s="400">
        <v>23.68</v>
      </c>
      <c r="AU96" s="277"/>
      <c r="AV96" s="277"/>
      <c r="AW96" s="277"/>
      <c r="AX96" s="3"/>
      <c r="AY96" s="3"/>
      <c r="BB96" s="3"/>
      <c r="BF96"/>
      <c r="BG96" s="3"/>
      <c r="CE96" s="265"/>
      <c r="CF96" s="266"/>
      <c r="CG96" s="266"/>
      <c r="CH96" s="266"/>
      <c r="CI96" s="266"/>
      <c r="CJ96" s="266"/>
      <c r="CK96" s="267"/>
      <c r="CL96" s="266"/>
      <c r="CM96" s="268"/>
      <c r="CT96" s="265"/>
      <c r="CU96" s="266"/>
      <c r="CV96" s="266"/>
      <c r="CW96" s="266"/>
      <c r="CX96" s="266"/>
      <c r="CY96" s="266"/>
      <c r="CZ96" s="267"/>
      <c r="DA96" s="266"/>
      <c r="DB96" s="268"/>
    </row>
    <row r="97" spans="4:107" ht="15" customHeight="1">
      <c r="D97" s="391"/>
      <c r="E97" s="81"/>
      <c r="F97"/>
      <c r="G97" s="65"/>
      <c r="I97" s="85" t="s">
        <v>487</v>
      </c>
      <c r="J97" s="85">
        <v>1</v>
      </c>
      <c r="Z97" s="266"/>
      <c r="AM97" s="266"/>
      <c r="AQ97" s="1051" t="s">
        <v>444</v>
      </c>
      <c r="AR97" s="1051"/>
      <c r="AS97" s="399">
        <f>SUM(AS90:AS96)</f>
        <v>40.193333333333335</v>
      </c>
      <c r="AT97" s="3"/>
      <c r="AX97" s="3"/>
      <c r="AY97" s="3"/>
      <c r="BB97" s="3"/>
      <c r="BF97"/>
      <c r="BG97" s="3"/>
      <c r="CE97" s="265"/>
      <c r="CF97" s="266"/>
      <c r="CG97" s="266"/>
      <c r="CH97" s="266"/>
      <c r="CI97" s="266"/>
      <c r="CJ97" s="266"/>
      <c r="CK97" s="267"/>
      <c r="CL97" s="266"/>
      <c r="CM97" s="268"/>
      <c r="CT97" s="265"/>
      <c r="CU97" s="266"/>
      <c r="CV97" s="266"/>
      <c r="CW97" s="266"/>
      <c r="CX97" s="266"/>
      <c r="CY97" s="266"/>
      <c r="CZ97" s="267"/>
      <c r="DA97" s="266"/>
      <c r="DB97" s="268"/>
    </row>
    <row r="98" spans="4:107" ht="15" customHeight="1">
      <c r="E98" s="81"/>
      <c r="F98"/>
      <c r="G98" s="65"/>
      <c r="I98" s="85" t="s">
        <v>482</v>
      </c>
      <c r="J98" s="85">
        <v>8</v>
      </c>
      <c r="Z98" s="266"/>
      <c r="AM98" s="266"/>
      <c r="AR98" s="278"/>
      <c r="AS98" s="278"/>
      <c r="AT98" s="134"/>
      <c r="AU98" s="134"/>
      <c r="AX98" s="3"/>
      <c r="AY98" s="3"/>
      <c r="AZ98" s="3"/>
      <c r="CF98" s="265"/>
      <c r="CG98" s="266"/>
      <c r="CH98" s="266"/>
      <c r="CI98" s="266"/>
      <c r="CJ98" s="266"/>
      <c r="CK98" s="266"/>
      <c r="CL98" s="267"/>
      <c r="CM98" s="266"/>
      <c r="CN98" s="268"/>
      <c r="CU98" s="265"/>
      <c r="CV98" s="266"/>
      <c r="CW98" s="266"/>
      <c r="CX98" s="266"/>
      <c r="CY98" s="266"/>
      <c r="CZ98" s="266"/>
      <c r="DA98" s="267"/>
      <c r="DB98" s="266"/>
      <c r="DC98" s="268"/>
    </row>
    <row r="99" spans="4:107" ht="15" customHeight="1">
      <c r="E99" s="81"/>
      <c r="F99"/>
      <c r="G99" s="65"/>
      <c r="I99" s="85" t="s">
        <v>662</v>
      </c>
      <c r="J99" s="85">
        <v>1</v>
      </c>
      <c r="Z99" s="266"/>
      <c r="AM99" s="266"/>
      <c r="AR99"/>
      <c r="AS99"/>
      <c r="AT99"/>
      <c r="AU99"/>
      <c r="AX99" s="3"/>
      <c r="AY99" s="3"/>
      <c r="AZ99" s="3"/>
      <c r="CF99" s="265"/>
      <c r="CG99" s="266"/>
      <c r="CH99" s="266"/>
      <c r="CI99" s="266"/>
      <c r="CJ99" s="266"/>
      <c r="CK99" s="266"/>
      <c r="CL99" s="267"/>
      <c r="CM99" s="266"/>
      <c r="CN99" s="268"/>
      <c r="CU99" s="265"/>
      <c r="CV99" s="266"/>
      <c r="CW99" s="266"/>
      <c r="CX99" s="266"/>
      <c r="CY99" s="266"/>
      <c r="CZ99" s="266"/>
      <c r="DA99" s="267"/>
      <c r="DB99" s="266"/>
      <c r="DC99" s="268"/>
    </row>
    <row r="100" spans="4:107" ht="15" customHeight="1">
      <c r="E100" s="81"/>
      <c r="F100"/>
      <c r="G100" s="65"/>
      <c r="I100" s="168" t="s">
        <v>644</v>
      </c>
      <c r="J100" s="182">
        <f>SUM(J93:J99)</f>
        <v>21</v>
      </c>
      <c r="Z100" s="266"/>
      <c r="AM100" s="266"/>
      <c r="AR100" s="1062"/>
      <c r="AS100" s="1062"/>
      <c r="AT100" s="278"/>
      <c r="AU100"/>
      <c r="AX100" s="3"/>
      <c r="AY100" s="3"/>
      <c r="AZ100" s="3"/>
      <c r="CF100" s="265"/>
      <c r="CG100" s="266"/>
      <c r="CH100" s="266"/>
      <c r="CI100" s="266"/>
      <c r="CJ100" s="266"/>
      <c r="CK100" s="266"/>
      <c r="CL100" s="267"/>
      <c r="CM100" s="266"/>
      <c r="CN100" s="268"/>
      <c r="CU100" s="265"/>
      <c r="CV100" s="266"/>
      <c r="CW100" s="266"/>
      <c r="CX100" s="266"/>
      <c r="CY100" s="266"/>
      <c r="CZ100" s="266"/>
      <c r="DA100" s="267"/>
      <c r="DB100" s="266"/>
      <c r="DC100" s="268"/>
    </row>
    <row r="101" spans="4:107" ht="15" customHeight="1">
      <c r="E101" s="81"/>
      <c r="F101"/>
      <c r="G101" s="65"/>
      <c r="I101" s="73"/>
      <c r="Z101" s="266"/>
      <c r="AM101" s="266"/>
      <c r="AQ101" s="1035" t="s">
        <v>453</v>
      </c>
      <c r="AR101" s="1036"/>
      <c r="AS101" s="375" t="s">
        <v>464</v>
      </c>
      <c r="AX101" s="3"/>
      <c r="AY101" s="3"/>
      <c r="AZ101" s="3"/>
      <c r="CF101" s="265"/>
      <c r="CG101" s="266"/>
      <c r="CH101" s="266"/>
      <c r="CI101" s="266"/>
      <c r="CJ101" s="266"/>
      <c r="CK101" s="266"/>
      <c r="CL101" s="267"/>
      <c r="CM101" s="266"/>
      <c r="CN101" s="268"/>
      <c r="CU101" s="265"/>
      <c r="CV101" s="266"/>
      <c r="CW101" s="266"/>
      <c r="CX101" s="266"/>
      <c r="CY101" s="266"/>
      <c r="CZ101" s="266"/>
      <c r="DA101" s="267"/>
      <c r="DB101" s="266"/>
      <c r="DC101" s="268"/>
    </row>
    <row r="102" spans="4:107" ht="15" customHeight="1">
      <c r="E102" s="81"/>
      <c r="F102"/>
      <c r="G102" s="169"/>
      <c r="I102" s="44"/>
      <c r="Z102" s="266"/>
      <c r="AM102" s="266"/>
      <c r="AQ102" s="15" t="s">
        <v>647</v>
      </c>
      <c r="AR102" s="92"/>
      <c r="AS102" s="403">
        <f t="shared" ref="AS102:AS107" si="32">AVERAGE(AT102:AW102)</f>
        <v>2.1</v>
      </c>
      <c r="AT102" s="400">
        <v>2.1</v>
      </c>
      <c r="AX102" s="3"/>
      <c r="AY102" s="3"/>
      <c r="AZ102" s="3"/>
      <c r="CF102" s="265"/>
      <c r="CG102" s="266"/>
      <c r="CH102" s="266"/>
      <c r="CI102" s="266"/>
      <c r="CJ102" s="266"/>
      <c r="CK102" s="266"/>
      <c r="CL102" s="267"/>
      <c r="CM102" s="266"/>
      <c r="CN102" s="268"/>
      <c r="CU102" s="265"/>
      <c r="CV102" s="266"/>
      <c r="CW102" s="266"/>
      <c r="CX102" s="266"/>
      <c r="CY102" s="266"/>
      <c r="CZ102" s="266"/>
      <c r="DA102" s="267"/>
      <c r="DB102" s="266"/>
      <c r="DC102" s="268"/>
    </row>
    <row r="103" spans="4:107" ht="15" customHeight="1">
      <c r="D103" s="169"/>
      <c r="E103" s="81"/>
      <c r="F103"/>
      <c r="H103" s="171"/>
      <c r="I103" s="1033" t="s">
        <v>453</v>
      </c>
      <c r="J103" s="1034"/>
      <c r="AM103" s="266"/>
      <c r="AQ103" s="15" t="s">
        <v>799</v>
      </c>
      <c r="AR103" s="92"/>
      <c r="AS103" s="403">
        <f t="shared" si="32"/>
        <v>0</v>
      </c>
      <c r="AT103" s="400">
        <v>0</v>
      </c>
      <c r="AX103" s="3"/>
      <c r="AY103" s="3"/>
      <c r="AZ103" s="3"/>
      <c r="CF103" s="265"/>
      <c r="CG103" s="266"/>
      <c r="CH103" s="266"/>
      <c r="CI103" s="266"/>
      <c r="CJ103" s="266"/>
      <c r="CK103" s="266"/>
      <c r="CL103" s="267"/>
      <c r="CM103" s="266"/>
      <c r="CN103" s="268"/>
      <c r="CU103" s="265"/>
      <c r="CV103" s="266"/>
      <c r="CW103" s="266"/>
      <c r="CX103" s="266"/>
      <c r="CY103" s="266"/>
      <c r="CZ103" s="266"/>
      <c r="DA103" s="267"/>
      <c r="DB103" s="266"/>
      <c r="DC103" s="268"/>
    </row>
    <row r="104" spans="4:107" ht="15" customHeight="1">
      <c r="E104" s="81"/>
      <c r="F104"/>
      <c r="G104" s="312"/>
      <c r="H104" s="332"/>
      <c r="I104" s="85" t="s">
        <v>772</v>
      </c>
      <c r="J104" s="85">
        <v>1</v>
      </c>
      <c r="AM104" s="266"/>
      <c r="AQ104" s="15" t="s">
        <v>700</v>
      </c>
      <c r="AR104" s="92"/>
      <c r="AS104" s="403">
        <f t="shared" si="32"/>
        <v>3.91</v>
      </c>
      <c r="AT104" s="400">
        <v>3.91</v>
      </c>
      <c r="AX104" s="3"/>
      <c r="AY104" s="3"/>
      <c r="CF104" s="265"/>
      <c r="CG104" s="266"/>
      <c r="CH104" s="266"/>
      <c r="CI104" s="266"/>
      <c r="CJ104" s="266"/>
      <c r="CK104" s="266"/>
      <c r="CL104" s="267"/>
      <c r="CM104" s="266"/>
      <c r="CN104" s="268"/>
      <c r="CU104" s="265"/>
      <c r="CV104" s="266"/>
      <c r="CW104" s="266"/>
      <c r="CX104" s="266"/>
      <c r="CY104" s="266"/>
      <c r="CZ104" s="266"/>
      <c r="DA104" s="267"/>
      <c r="DB104" s="266"/>
      <c r="DC104" s="268"/>
    </row>
    <row r="105" spans="4:107" ht="15" customHeight="1">
      <c r="E105" s="81"/>
      <c r="F105"/>
      <c r="H105" s="171"/>
      <c r="I105" s="85" t="s">
        <v>492</v>
      </c>
      <c r="J105" s="85">
        <v>1</v>
      </c>
      <c r="AM105" s="266"/>
      <c r="AQ105" s="15" t="s">
        <v>798</v>
      </c>
      <c r="AR105" s="92"/>
      <c r="AS105" s="403">
        <f t="shared" si="32"/>
        <v>4.21</v>
      </c>
      <c r="AT105" s="400">
        <v>4.21</v>
      </c>
      <c r="AX105" s="3"/>
      <c r="AY105" s="3"/>
      <c r="CF105" s="265"/>
      <c r="CG105" s="266"/>
      <c r="CH105" s="266"/>
      <c r="CI105" s="266"/>
      <c r="CJ105" s="266"/>
      <c r="CK105" s="266"/>
      <c r="CL105" s="267"/>
      <c r="CM105" s="266"/>
      <c r="CN105" s="268"/>
      <c r="CU105" s="265"/>
      <c r="CV105" s="266"/>
      <c r="CW105" s="266"/>
      <c r="CX105" s="266"/>
      <c r="CY105" s="266"/>
      <c r="CZ105" s="266"/>
      <c r="DA105" s="267"/>
      <c r="DB105" s="266"/>
      <c r="DC105" s="268"/>
    </row>
    <row r="106" spans="4:107" ht="15" customHeight="1">
      <c r="E106" s="81"/>
      <c r="F106"/>
      <c r="H106" s="171"/>
      <c r="I106" s="85" t="s">
        <v>524</v>
      </c>
      <c r="J106" s="85">
        <v>1</v>
      </c>
      <c r="AM106" s="266"/>
      <c r="AQ106" s="15" t="s">
        <v>797</v>
      </c>
      <c r="AR106" s="92"/>
      <c r="AS106" s="403">
        <f t="shared" si="32"/>
        <v>23</v>
      </c>
      <c r="AT106" s="400">
        <v>23</v>
      </c>
      <c r="AX106" s="3"/>
      <c r="AY106" s="3"/>
      <c r="CF106" s="265"/>
      <c r="CG106" s="266"/>
      <c r="CH106" s="266"/>
      <c r="CI106" s="266"/>
      <c r="CJ106" s="266"/>
      <c r="CK106" s="266"/>
      <c r="CL106" s="267"/>
      <c r="CM106" s="266"/>
      <c r="CN106" s="269"/>
    </row>
    <row r="107" spans="4:107" ht="15" customHeight="1">
      <c r="E107" s="81"/>
      <c r="F107"/>
      <c r="H107" s="175"/>
      <c r="I107" s="85" t="s">
        <v>494</v>
      </c>
      <c r="J107" s="85">
        <v>1</v>
      </c>
      <c r="AM107" s="266"/>
      <c r="AQ107" s="15" t="s">
        <v>492</v>
      </c>
      <c r="AR107" s="92"/>
      <c r="AS107" s="403">
        <f t="shared" si="32"/>
        <v>5.9399999999999995</v>
      </c>
      <c r="AT107" s="400">
        <v>5.91</v>
      </c>
      <c r="AU107" s="15">
        <v>5.97</v>
      </c>
      <c r="AX107" s="3"/>
      <c r="AY107" s="3"/>
      <c r="CF107" s="265"/>
      <c r="CG107" s="266"/>
      <c r="CH107" s="266"/>
      <c r="CI107" s="266"/>
      <c r="CJ107" s="266"/>
      <c r="CK107" s="266"/>
      <c r="CL107" s="267"/>
      <c r="CM107" s="266"/>
      <c r="CN107" s="268"/>
    </row>
    <row r="108" spans="4:107" ht="15" customHeight="1">
      <c r="E108" s="81"/>
      <c r="F108"/>
      <c r="H108" s="171"/>
      <c r="I108" s="85" t="s">
        <v>490</v>
      </c>
      <c r="J108" s="85">
        <v>1</v>
      </c>
      <c r="M108" s="169"/>
      <c r="N108" s="169"/>
      <c r="O108" s="169"/>
      <c r="P108" s="169"/>
      <c r="Q108" s="169"/>
      <c r="AM108" s="266"/>
      <c r="AQ108" s="375" t="s">
        <v>444</v>
      </c>
      <c r="AR108" s="375"/>
      <c r="AS108" s="399">
        <f>SUM(AS102:AS107)</f>
        <v>39.159999999999997</v>
      </c>
      <c r="AT108" s="3"/>
      <c r="AX108" s="3"/>
      <c r="AY108" s="3"/>
      <c r="CF108" s="265"/>
      <c r="CG108" s="266"/>
      <c r="CH108" s="266"/>
      <c r="CI108" s="266"/>
      <c r="CJ108" s="266"/>
      <c r="CK108" s="266"/>
      <c r="CL108" s="267"/>
      <c r="CM108" s="266"/>
      <c r="CN108" s="268"/>
    </row>
    <row r="109" spans="4:107" ht="15" customHeight="1">
      <c r="E109" s="81"/>
      <c r="F109"/>
      <c r="G109" s="170"/>
      <c r="H109" s="170"/>
      <c r="I109" s="85" t="s">
        <v>661</v>
      </c>
      <c r="J109" s="85">
        <v>1</v>
      </c>
      <c r="N109" s="266"/>
      <c r="Q109" s="62"/>
      <c r="AM109" s="266"/>
      <c r="AR109" s="278"/>
      <c r="AS109" s="278"/>
      <c r="AT109" s="3"/>
      <c r="AX109" s="3"/>
      <c r="AY109" s="3"/>
      <c r="CF109" s="265"/>
      <c r="CG109" s="266"/>
      <c r="CH109" s="266"/>
      <c r="CI109" s="266"/>
      <c r="CJ109" s="266"/>
      <c r="CK109" s="266"/>
      <c r="CL109" s="267"/>
      <c r="CM109" s="266"/>
      <c r="CN109" s="268"/>
    </row>
    <row r="110" spans="4:107" ht="15" customHeight="1">
      <c r="D110" s="174"/>
      <c r="E110" s="171"/>
      <c r="F110" s="44"/>
      <c r="H110" s="171"/>
      <c r="I110" s="85" t="s">
        <v>491</v>
      </c>
      <c r="J110" s="85">
        <v>1</v>
      </c>
      <c r="AM110" s="266"/>
      <c r="CF110" s="265"/>
      <c r="CG110" s="266"/>
      <c r="CH110" s="266"/>
      <c r="CI110" s="266"/>
      <c r="CJ110" s="266"/>
      <c r="CK110" s="266"/>
      <c r="CL110" s="267"/>
      <c r="CM110" s="266"/>
      <c r="CN110" s="268"/>
    </row>
    <row r="111" spans="4:107" ht="15" customHeight="1">
      <c r="E111" s="171"/>
      <c r="F111" s="44"/>
      <c r="H111" s="175"/>
      <c r="I111" s="176" t="s">
        <v>644</v>
      </c>
      <c r="J111" s="173">
        <v>12</v>
      </c>
      <c r="AM111" s="266"/>
      <c r="CF111" s="265"/>
      <c r="CG111" s="266"/>
      <c r="CH111" s="266"/>
      <c r="CI111" s="266"/>
      <c r="CJ111" s="266"/>
      <c r="CK111" s="266"/>
      <c r="CL111" s="267"/>
      <c r="CM111" s="266"/>
      <c r="CN111" s="268"/>
    </row>
    <row r="112" spans="4:107" ht="15" customHeight="1">
      <c r="E112" s="175"/>
      <c r="F112" s="175"/>
      <c r="AM112" s="266"/>
      <c r="CF112" s="265"/>
      <c r="CG112" s="266"/>
      <c r="CH112" s="266"/>
      <c r="CI112" s="266"/>
      <c r="CJ112" s="266"/>
      <c r="CK112" s="266"/>
      <c r="CL112" s="267"/>
      <c r="CM112" s="266"/>
      <c r="CN112" s="268"/>
    </row>
    <row r="113" spans="11:92" ht="15" customHeight="1">
      <c r="AM113" s="266"/>
      <c r="CF113" s="265"/>
      <c r="CG113" s="266"/>
      <c r="CH113" s="266"/>
      <c r="CI113" s="266"/>
      <c r="CJ113" s="266"/>
      <c r="CK113" s="266"/>
      <c r="CL113" s="267"/>
      <c r="CM113" s="266"/>
      <c r="CN113" s="268"/>
    </row>
    <row r="114" spans="11:92" ht="15" customHeight="1">
      <c r="AM114" s="266"/>
      <c r="CF114" s="265"/>
      <c r="CG114" s="266"/>
      <c r="CH114" s="266"/>
      <c r="CI114" s="266"/>
      <c r="CJ114" s="266"/>
      <c r="CK114" s="266"/>
      <c r="CL114" s="267"/>
      <c r="CM114" s="266"/>
      <c r="CN114" s="268"/>
    </row>
    <row r="115" spans="11:92" ht="15" customHeight="1">
      <c r="AM115" s="266"/>
    </row>
    <row r="116" spans="11:92" ht="15" customHeight="1">
      <c r="AM116" s="266"/>
    </row>
    <row r="117" spans="11:92" ht="15" customHeight="1">
      <c r="AM117" s="266"/>
    </row>
    <row r="118" spans="11:92" ht="15" customHeight="1">
      <c r="AM118" s="266"/>
    </row>
    <row r="119" spans="11:92" ht="15" customHeight="1">
      <c r="M119"/>
      <c r="AM119" s="266"/>
    </row>
    <row r="120" spans="11:92" ht="15" customHeight="1">
      <c r="M120"/>
      <c r="AM120" s="266"/>
    </row>
    <row r="121" spans="11:92" ht="15" customHeight="1">
      <c r="M121"/>
      <c r="AM121" s="266"/>
    </row>
    <row r="122" spans="11:92" ht="15" customHeight="1">
      <c r="M122"/>
      <c r="AM122" s="266"/>
    </row>
    <row r="123" spans="11:92" ht="15" customHeight="1">
      <c r="K123"/>
      <c r="L123"/>
      <c r="M123"/>
      <c r="AM123" s="266"/>
    </row>
    <row r="124" spans="11:92" ht="15" customHeight="1">
      <c r="K124"/>
      <c r="L124"/>
      <c r="M124"/>
      <c r="AM124" s="266"/>
    </row>
    <row r="125" spans="11:92" ht="15" customHeight="1">
      <c r="K125"/>
      <c r="L125"/>
      <c r="M125"/>
      <c r="AM125" s="266"/>
    </row>
    <row r="126" spans="11:92" ht="15" customHeight="1">
      <c r="K126"/>
      <c r="L126"/>
      <c r="M126"/>
    </row>
    <row r="127" spans="11:92" ht="15" customHeight="1">
      <c r="K127"/>
      <c r="L127"/>
      <c r="M127"/>
    </row>
    <row r="128" spans="11:92" ht="15" customHeight="1">
      <c r="K128"/>
      <c r="L128"/>
      <c r="M128"/>
    </row>
    <row r="129" spans="11:13" ht="15" customHeight="1">
      <c r="K129"/>
      <c r="L129"/>
      <c r="M129"/>
    </row>
    <row r="130" spans="11:13" ht="15" customHeight="1">
      <c r="K130"/>
      <c r="L130"/>
      <c r="M130"/>
    </row>
    <row r="131" spans="11:13" ht="15" customHeight="1">
      <c r="K131"/>
      <c r="L131"/>
      <c r="M131"/>
    </row>
    <row r="132" spans="11:13" ht="15" customHeight="1">
      <c r="K132"/>
      <c r="L132"/>
      <c r="M132"/>
    </row>
    <row r="133" spans="11:13" ht="15" customHeight="1">
      <c r="K133"/>
      <c r="L133"/>
      <c r="M133"/>
    </row>
    <row r="134" spans="11:13" ht="15" customHeight="1">
      <c r="K134"/>
      <c r="L134"/>
      <c r="M134"/>
    </row>
    <row r="135" spans="11:13" ht="15" customHeight="1">
      <c r="K135"/>
      <c r="L135"/>
      <c r="M135"/>
    </row>
    <row r="136" spans="11:13" ht="15" customHeight="1">
      <c r="K136"/>
      <c r="L136"/>
      <c r="M136"/>
    </row>
    <row r="137" spans="11:13" ht="15" customHeight="1">
      <c r="K137"/>
      <c r="L137"/>
    </row>
    <row r="138" spans="11:13" ht="15" customHeight="1">
      <c r="K138"/>
      <c r="L138"/>
    </row>
    <row r="139" spans="11:13" ht="15" customHeight="1">
      <c r="K139"/>
      <c r="L139"/>
    </row>
    <row r="140" spans="11:13" ht="15" customHeight="1">
      <c r="K140"/>
      <c r="L140"/>
    </row>
    <row r="194" spans="66:86" ht="15" customHeight="1">
      <c r="BZ194" s="212">
        <v>887</v>
      </c>
      <c r="CA194" s="206">
        <v>30246056</v>
      </c>
      <c r="CB194" s="206" t="s">
        <v>505</v>
      </c>
      <c r="CC194" s="206" t="s">
        <v>506</v>
      </c>
      <c r="CD194" s="206" t="s">
        <v>507</v>
      </c>
      <c r="CE194" s="206" t="s">
        <v>487</v>
      </c>
      <c r="CF194" s="207">
        <v>44945.636805555558</v>
      </c>
      <c r="CG194" s="206" t="s">
        <v>528</v>
      </c>
      <c r="CH194" s="205" t="s">
        <v>0</v>
      </c>
    </row>
    <row r="195" spans="66:86" ht="15" customHeight="1">
      <c r="BZ195" s="214">
        <v>848</v>
      </c>
      <c r="CA195" s="206">
        <v>30007356</v>
      </c>
      <c r="CB195" s="206" t="s">
        <v>505</v>
      </c>
      <c r="CC195" s="206" t="s">
        <v>496</v>
      </c>
      <c r="CD195" s="206" t="s">
        <v>507</v>
      </c>
      <c r="CE195" s="206" t="s">
        <v>486</v>
      </c>
      <c r="CF195" s="207">
        <v>44959.568749999999</v>
      </c>
      <c r="CG195" s="206" t="s">
        <v>498</v>
      </c>
      <c r="CH195" s="205" t="s">
        <v>0</v>
      </c>
    </row>
    <row r="196" spans="66:86" ht="15" customHeight="1">
      <c r="BN196" s="213">
        <v>845</v>
      </c>
      <c r="BO196" s="206">
        <v>1595072</v>
      </c>
      <c r="BP196" s="206" t="s">
        <v>529</v>
      </c>
      <c r="BQ196" s="206" t="s">
        <v>496</v>
      </c>
      <c r="BR196" s="206" t="s">
        <v>507</v>
      </c>
      <c r="BS196" s="206" t="s">
        <v>482</v>
      </c>
      <c r="BT196" s="207">
        <v>44958.665972222225</v>
      </c>
      <c r="BU196" s="206" t="s">
        <v>498</v>
      </c>
      <c r="BV196" s="205" t="s">
        <v>17</v>
      </c>
      <c r="BZ196" s="215">
        <v>850</v>
      </c>
      <c r="CA196" s="208">
        <v>0</v>
      </c>
      <c r="CB196" s="208" t="s">
        <v>505</v>
      </c>
      <c r="CC196" s="208" t="s">
        <v>496</v>
      </c>
      <c r="CD196" s="208" t="s">
        <v>507</v>
      </c>
      <c r="CE196" s="208" t="s">
        <v>657</v>
      </c>
      <c r="CF196" s="209">
        <v>44959.697222222225</v>
      </c>
      <c r="CG196" s="208" t="s">
        <v>498</v>
      </c>
      <c r="CH196" s="205" t="s">
        <v>5</v>
      </c>
    </row>
    <row r="197" spans="66:86" ht="15" customHeight="1">
      <c r="BN197" s="216">
        <v>860</v>
      </c>
      <c r="BO197" s="206">
        <v>30249807</v>
      </c>
      <c r="BP197" s="206" t="s">
        <v>529</v>
      </c>
      <c r="BQ197" s="206" t="s">
        <v>496</v>
      </c>
      <c r="BR197" s="206" t="s">
        <v>507</v>
      </c>
      <c r="BS197" s="206" t="s">
        <v>482</v>
      </c>
      <c r="BT197" s="207">
        <v>44961.625</v>
      </c>
      <c r="BU197" s="206" t="s">
        <v>498</v>
      </c>
      <c r="BV197" s="205" t="s">
        <v>0</v>
      </c>
      <c r="BZ197" s="218">
        <v>851</v>
      </c>
      <c r="CA197" s="206">
        <v>30249729</v>
      </c>
      <c r="CB197" s="206" t="s">
        <v>505</v>
      </c>
      <c r="CC197" s="206" t="s">
        <v>496</v>
      </c>
      <c r="CD197" s="206" t="s">
        <v>507</v>
      </c>
      <c r="CE197" s="206" t="s">
        <v>486</v>
      </c>
      <c r="CF197" s="207">
        <v>44963.725694444445</v>
      </c>
      <c r="CG197" s="206" t="s">
        <v>498</v>
      </c>
      <c r="CH197" s="205" t="s">
        <v>17</v>
      </c>
    </row>
    <row r="198" spans="66:86" ht="15" customHeight="1">
      <c r="BN198" s="217">
        <v>868</v>
      </c>
      <c r="BO198" s="206">
        <v>1774163</v>
      </c>
      <c r="BP198" s="206" t="s">
        <v>529</v>
      </c>
      <c r="BQ198" s="206" t="s">
        <v>496</v>
      </c>
      <c r="BR198" s="206" t="s">
        <v>507</v>
      </c>
      <c r="BS198" s="206" t="s">
        <v>483</v>
      </c>
      <c r="BT198" s="207">
        <v>44962.588194444441</v>
      </c>
      <c r="BU198" s="206" t="s">
        <v>504</v>
      </c>
      <c r="BV198" s="205" t="s">
        <v>0</v>
      </c>
      <c r="BZ198" s="219">
        <v>882</v>
      </c>
      <c r="CA198" s="206">
        <v>30023730</v>
      </c>
      <c r="CB198" s="206" t="s">
        <v>505</v>
      </c>
      <c r="CC198" s="206" t="s">
        <v>496</v>
      </c>
      <c r="CD198" s="206" t="s">
        <v>507</v>
      </c>
      <c r="CE198" s="206" t="s">
        <v>486</v>
      </c>
      <c r="CF198" s="207">
        <v>44965.503472222219</v>
      </c>
      <c r="CG198" s="206" t="s">
        <v>528</v>
      </c>
      <c r="CH198" s="205" t="s">
        <v>5</v>
      </c>
    </row>
    <row r="199" spans="66:86" ht="15" customHeight="1">
      <c r="BN199" s="220">
        <v>877</v>
      </c>
      <c r="BO199" s="206">
        <v>30222839</v>
      </c>
      <c r="BP199" s="206" t="s">
        <v>529</v>
      </c>
      <c r="BQ199" s="206" t="s">
        <v>506</v>
      </c>
      <c r="BR199" s="206" t="s">
        <v>507</v>
      </c>
      <c r="BS199" s="206" t="s">
        <v>482</v>
      </c>
      <c r="BT199" s="207">
        <v>44965.542361111111</v>
      </c>
      <c r="BU199" s="206" t="s">
        <v>504</v>
      </c>
      <c r="BV199" s="205" t="s">
        <v>0</v>
      </c>
      <c r="BZ199" s="221">
        <v>883</v>
      </c>
      <c r="CA199" s="206">
        <v>1749141</v>
      </c>
      <c r="CB199" s="206" t="s">
        <v>505</v>
      </c>
      <c r="CC199" s="206" t="s">
        <v>496</v>
      </c>
      <c r="CD199" s="206" t="s">
        <v>497</v>
      </c>
      <c r="CE199" s="206" t="s">
        <v>534</v>
      </c>
      <c r="CF199" s="207">
        <v>44966.574999999997</v>
      </c>
      <c r="CG199" s="206" t="s">
        <v>528</v>
      </c>
      <c r="CH199" s="205" t="s">
        <v>0</v>
      </c>
    </row>
    <row r="200" spans="66:86" ht="15" customHeight="1">
      <c r="BN200" s="222">
        <v>893</v>
      </c>
      <c r="BO200" s="206">
        <v>30190914</v>
      </c>
      <c r="BP200" s="206" t="s">
        <v>529</v>
      </c>
      <c r="BQ200" s="206" t="s">
        <v>496</v>
      </c>
      <c r="BR200" s="206" t="s">
        <v>507</v>
      </c>
      <c r="BS200" s="206" t="s">
        <v>482</v>
      </c>
      <c r="BT200" s="207">
        <v>44966.693055555559</v>
      </c>
      <c r="BU200" s="206" t="s">
        <v>504</v>
      </c>
      <c r="BV200" s="205" t="s">
        <v>8</v>
      </c>
      <c r="BZ200" s="224">
        <v>913</v>
      </c>
      <c r="CA200" s="206">
        <v>30235020</v>
      </c>
      <c r="CB200" s="206" t="s">
        <v>505</v>
      </c>
      <c r="CC200" s="206" t="s">
        <v>506</v>
      </c>
      <c r="CD200" s="206" t="s">
        <v>497</v>
      </c>
      <c r="CE200" s="206" t="s">
        <v>535</v>
      </c>
      <c r="CF200" s="207">
        <v>44972.700694444444</v>
      </c>
      <c r="CG200" s="206" t="s">
        <v>528</v>
      </c>
      <c r="CH200" s="205" t="s">
        <v>8</v>
      </c>
    </row>
    <row r="201" spans="66:86" ht="15" customHeight="1">
      <c r="BN201" s="225">
        <v>925</v>
      </c>
      <c r="BO201" s="206">
        <v>30251308</v>
      </c>
      <c r="BP201" s="206" t="s">
        <v>529</v>
      </c>
      <c r="BQ201" s="206" t="s">
        <v>496</v>
      </c>
      <c r="BR201" s="206" t="s">
        <v>507</v>
      </c>
      <c r="BS201" s="206" t="s">
        <v>482</v>
      </c>
      <c r="BT201" s="207">
        <v>44976.589583333334</v>
      </c>
      <c r="BU201" s="206" t="s">
        <v>528</v>
      </c>
      <c r="BV201" s="205" t="s">
        <v>0</v>
      </c>
      <c r="BZ201" s="226">
        <v>935</v>
      </c>
      <c r="CA201" s="206">
        <v>30112399</v>
      </c>
      <c r="CB201" s="206" t="s">
        <v>505</v>
      </c>
      <c r="CC201" s="206" t="s">
        <v>496</v>
      </c>
      <c r="CD201" s="206" t="s">
        <v>497</v>
      </c>
      <c r="CE201" s="206" t="s">
        <v>664</v>
      </c>
      <c r="CF201" s="207">
        <v>44978.570833333331</v>
      </c>
      <c r="CG201" s="206" t="s">
        <v>504</v>
      </c>
      <c r="CH201" s="205" t="s">
        <v>0</v>
      </c>
    </row>
    <row r="202" spans="66:86" ht="15" customHeight="1">
      <c r="BZ202" s="227">
        <v>954</v>
      </c>
      <c r="CA202" s="206">
        <v>1485008</v>
      </c>
      <c r="CB202" s="206" t="s">
        <v>505</v>
      </c>
      <c r="CC202" s="206" t="s">
        <v>496</v>
      </c>
      <c r="CD202" s="206" t="s">
        <v>497</v>
      </c>
      <c r="CE202" s="206" t="s">
        <v>667</v>
      </c>
      <c r="CF202" s="207">
        <v>44985.527083333334</v>
      </c>
      <c r="CG202" s="206" t="s">
        <v>528</v>
      </c>
      <c r="CH202" s="233" t="s">
        <v>0</v>
      </c>
    </row>
    <row r="203" spans="66:86" ht="15" customHeight="1">
      <c r="BZ203" s="228">
        <v>948</v>
      </c>
      <c r="CA203" s="208">
        <v>30245206</v>
      </c>
      <c r="CB203" s="208" t="s">
        <v>505</v>
      </c>
      <c r="CC203" s="208" t="s">
        <v>506</v>
      </c>
      <c r="CD203" s="208" t="s">
        <v>497</v>
      </c>
      <c r="CE203" s="208" t="s">
        <v>663</v>
      </c>
      <c r="CF203" s="209">
        <v>44986.576388888891</v>
      </c>
      <c r="CG203" s="208" t="s">
        <v>504</v>
      </c>
      <c r="CH203" s="233" t="s">
        <v>0</v>
      </c>
    </row>
  </sheetData>
  <mergeCells count="102">
    <mergeCell ref="I92:J92"/>
    <mergeCell ref="AF66:AF68"/>
    <mergeCell ref="AQ66:AR66"/>
    <mergeCell ref="AQ86:AR86"/>
    <mergeCell ref="AQ101:AR101"/>
    <mergeCell ref="X66:Y66"/>
    <mergeCell ref="AI61:AJ61"/>
    <mergeCell ref="AX72:AZ72"/>
    <mergeCell ref="AF72:AF74"/>
    <mergeCell ref="AR100:AS100"/>
    <mergeCell ref="AQ88:AR88"/>
    <mergeCell ref="AQ89:AR89"/>
    <mergeCell ref="CL1:CL2"/>
    <mergeCell ref="BY1:BY2"/>
    <mergeCell ref="BZ1:BZ2"/>
    <mergeCell ref="CA1:CA2"/>
    <mergeCell ref="CB1:CB2"/>
    <mergeCell ref="CC1:CC2"/>
    <mergeCell ref="CF1:CF2"/>
    <mergeCell ref="CG1:CG2"/>
    <mergeCell ref="CH1:CH2"/>
    <mergeCell ref="CI1:CI2"/>
    <mergeCell ref="CJ1:CJ2"/>
    <mergeCell ref="CK1:CK2"/>
    <mergeCell ref="BW1:BW2"/>
    <mergeCell ref="BX1:BX2"/>
    <mergeCell ref="BK1:BK2"/>
    <mergeCell ref="BL1:BL2"/>
    <mergeCell ref="BM1:BM2"/>
    <mergeCell ref="BN1:BN2"/>
    <mergeCell ref="BO1:BO2"/>
    <mergeCell ref="BP1:BP2"/>
    <mergeCell ref="BQ1:BQ2"/>
    <mergeCell ref="BR1:BR2"/>
    <mergeCell ref="BU1:BU2"/>
    <mergeCell ref="BV1:BV2"/>
    <mergeCell ref="CV1:CV2"/>
    <mergeCell ref="CW1:CW2"/>
    <mergeCell ref="CX1:CX2"/>
    <mergeCell ref="CY1:CY2"/>
    <mergeCell ref="CM1:CM2"/>
    <mergeCell ref="CN1:CN2"/>
    <mergeCell ref="CQ1:CQ2"/>
    <mergeCell ref="CR1:CR2"/>
    <mergeCell ref="CS1:CS2"/>
    <mergeCell ref="CT1:CT2"/>
    <mergeCell ref="CU1:CU2"/>
    <mergeCell ref="BJ1:BJ2"/>
    <mergeCell ref="AV1:AV2"/>
    <mergeCell ref="AW1:AW2"/>
    <mergeCell ref="AX1:AX2"/>
    <mergeCell ref="AY1:AY2"/>
    <mergeCell ref="AZ1:AZ2"/>
    <mergeCell ref="BA1:BA2"/>
    <mergeCell ref="BB1:BB2"/>
    <mergeCell ref="BC1:BC2"/>
    <mergeCell ref="BD1:BD2"/>
    <mergeCell ref="BE1:BE2"/>
    <mergeCell ref="BF1:BF2"/>
    <mergeCell ref="V1:V2"/>
    <mergeCell ref="W1:W2"/>
    <mergeCell ref="X1:Y1"/>
    <mergeCell ref="Z1:Z2"/>
    <mergeCell ref="AA1:AA2"/>
    <mergeCell ref="AB1:AC1"/>
    <mergeCell ref="AD1:AD2"/>
    <mergeCell ref="AU1:AU2"/>
    <mergeCell ref="AF1:AG1"/>
    <mergeCell ref="AH1:AH2"/>
    <mergeCell ref="AI1:AI2"/>
    <mergeCell ref="AJ1:AJ2"/>
    <mergeCell ref="AK1:AL1"/>
    <mergeCell ref="AM1:AM2"/>
    <mergeCell ref="AN1:AN2"/>
    <mergeCell ref="AO1:AP1"/>
    <mergeCell ref="AQ1:AQ2"/>
    <mergeCell ref="AR1:AS1"/>
    <mergeCell ref="AT1:AT2"/>
    <mergeCell ref="I103:J103"/>
    <mergeCell ref="AQ97:AR97"/>
    <mergeCell ref="A67:A68"/>
    <mergeCell ref="B67:B68"/>
    <mergeCell ref="I66:J66"/>
    <mergeCell ref="A1:A2"/>
    <mergeCell ref="B1:B2"/>
    <mergeCell ref="C1:C2"/>
    <mergeCell ref="D1:D2"/>
    <mergeCell ref="E1:E2"/>
    <mergeCell ref="Q1:R1"/>
    <mergeCell ref="N1:N2"/>
    <mergeCell ref="F1:F2"/>
    <mergeCell ref="G1:G2"/>
    <mergeCell ref="H1:H2"/>
    <mergeCell ref="I1:I2"/>
    <mergeCell ref="J1:J2"/>
    <mergeCell ref="L1:M1"/>
    <mergeCell ref="A3:A31"/>
    <mergeCell ref="A32:A59"/>
    <mergeCell ref="AE1:AE2"/>
    <mergeCell ref="O1:P1"/>
    <mergeCell ref="S1:S2"/>
    <mergeCell ref="T1:U1"/>
  </mergeCells>
  <conditionalFormatting sqref="K3">
    <cfRule type="cellIs" dxfId="477" priority="156" operator="equal">
      <formula>"More than 72 Hours"</formula>
    </cfRule>
  </conditionalFormatting>
  <conditionalFormatting sqref="K3:K46">
    <cfRule type="cellIs" dxfId="476" priority="149" operator="equal">
      <formula>"Escalated( مصعدة)"</formula>
    </cfRule>
    <cfRule type="cellIs" dxfId="475" priority="155" operator="equal">
      <formula>"72 Hours"</formula>
    </cfRule>
    <cfRule type="cellIs" dxfId="474" priority="154" operator="equal">
      <formula>"48 Hours"</formula>
    </cfRule>
    <cfRule type="cellIs" dxfId="473" priority="153" operator="equal">
      <formula>"24 Hours"</formula>
    </cfRule>
  </conditionalFormatting>
  <conditionalFormatting sqref="K4:K46">
    <cfRule type="cellIs" dxfId="472" priority="176" operator="equal">
      <formula>"More than 72 hours"</formula>
    </cfRule>
  </conditionalFormatting>
  <conditionalFormatting sqref="BD1:BD88 BC89:BC97 BD98:BD1048576">
    <cfRule type="cellIs" dxfId="471" priority="73" stopIfTrue="1" operator="equal">
      <formula>"Satisfied"</formula>
    </cfRule>
  </conditionalFormatting>
  <conditionalFormatting sqref="BE3:BE12">
    <cfRule type="cellIs" dxfId="468" priority="10" operator="equal">
      <formula>"Patient"</formula>
    </cfRule>
    <cfRule type="cellIs" dxfId="467" priority="11" operator="equal">
      <formula>"Hospital"</formula>
    </cfRule>
  </conditionalFormatting>
  <conditionalFormatting sqref="BE26">
    <cfRule type="cellIs" dxfId="465" priority="8" operator="equal">
      <formula>"Hospital"</formula>
    </cfRule>
    <cfRule type="cellIs" dxfId="464" priority="7" operator="equal">
      <formula>"Patient"</formula>
    </cfRule>
  </conditionalFormatting>
  <conditionalFormatting sqref="BE28:BE39 BE55:BE59">
    <cfRule type="cellIs" dxfId="461" priority="4" operator="equal">
      <formula>"Patient"</formula>
    </cfRule>
    <cfRule type="cellIs" dxfId="460" priority="5" operator="equal">
      <formula>"Hospital"</formula>
    </cfRule>
  </conditionalFormatting>
  <conditionalFormatting sqref="BE53">
    <cfRule type="cellIs" dxfId="459" priority="2" operator="equal">
      <formula>"Hospital"</formula>
    </cfRule>
    <cfRule type="cellIs" dxfId="457" priority="1" operator="equal">
      <formula>"Patient"</formula>
    </cfRule>
  </conditionalFormatting>
  <conditionalFormatting sqref="BR3:BR8">
    <cfRule type="cellIs" dxfId="456" priority="46" operator="equal">
      <formula>"Escalated( مصعدة)"</formula>
    </cfRule>
  </conditionalFormatting>
  <conditionalFormatting sqref="BR3:BR10">
    <cfRule type="cellIs" dxfId="455" priority="50" operator="equal">
      <formula>"More than 72 hours"</formula>
    </cfRule>
    <cfRule type="cellIs" dxfId="454" priority="47" operator="equal">
      <formula>"24 Hours"</formula>
    </cfRule>
    <cfRule type="cellIs" dxfId="453" priority="48" operator="equal">
      <formula>"48 Hours"</formula>
    </cfRule>
    <cfRule type="cellIs" dxfId="452" priority="49" operator="equal">
      <formula>"72 Hours"</formula>
    </cfRule>
  </conditionalFormatting>
  <conditionalFormatting sqref="CC3">
    <cfRule type="cellIs" dxfId="451" priority="39" operator="equal">
      <formula>"More than 72 Hours"</formula>
    </cfRule>
  </conditionalFormatting>
  <conditionalFormatting sqref="CC3:CC10">
    <cfRule type="cellIs" dxfId="450" priority="38" operator="equal">
      <formula>"72 Hours"</formula>
    </cfRule>
    <cfRule type="cellIs" dxfId="449" priority="37" operator="equal">
      <formula>"48 Hours"</formula>
    </cfRule>
    <cfRule type="cellIs" dxfId="448" priority="36" operator="equal">
      <formula>"24 Hours"</formula>
    </cfRule>
    <cfRule type="cellIs" dxfId="447" priority="35" operator="equal">
      <formula>"Escalated( مصعدة)"</formula>
    </cfRule>
  </conditionalFormatting>
  <conditionalFormatting sqref="CC4:CC10">
    <cfRule type="cellIs" dxfId="446" priority="34" operator="equal">
      <formula>"More than 72 hours"</formula>
    </cfRule>
  </conditionalFormatting>
  <conditionalFormatting sqref="CC13:CC16">
    <cfRule type="cellIs" dxfId="445" priority="165" operator="equal">
      <formula>"More than 72 hours"</formula>
    </cfRule>
    <cfRule type="cellIs" dxfId="444" priority="166" operator="equal">
      <formula>"72 Hours"</formula>
    </cfRule>
    <cfRule type="cellIs" dxfId="443" priority="167" operator="equal">
      <formula>"48 Hours"</formula>
    </cfRule>
    <cfRule type="cellIs" dxfId="442" priority="168" operator="equal">
      <formula>"24 Hours"</formula>
    </cfRule>
  </conditionalFormatting>
  <conditionalFormatting sqref="CH194">
    <cfRule type="cellIs" dxfId="441" priority="45" operator="equal">
      <formula>"More than 72 Hours"</formula>
    </cfRule>
  </conditionalFormatting>
  <conditionalFormatting sqref="CH194:CH201">
    <cfRule type="cellIs" dxfId="440" priority="42" operator="equal">
      <formula>"24 Hours"</formula>
    </cfRule>
    <cfRule type="cellIs" dxfId="439" priority="41" operator="equal">
      <formula>"Escalated( مصعدة)"</formula>
    </cfRule>
    <cfRule type="cellIs" dxfId="438" priority="43" operator="equal">
      <formula>"48 Hours"</formula>
    </cfRule>
    <cfRule type="cellIs" dxfId="437" priority="44" operator="equal">
      <formula>"72 Hours"</formula>
    </cfRule>
  </conditionalFormatting>
  <conditionalFormatting sqref="CH195:CH201">
    <cfRule type="cellIs" dxfId="436" priority="40" operator="equal">
      <formula>"More than 72 hours"</formula>
    </cfRule>
  </conditionalFormatting>
  <conditionalFormatting sqref="CN3:CN17">
    <cfRule type="cellIs" dxfId="435" priority="19" operator="equal">
      <formula>"Escalated( مصعدة)"</formula>
    </cfRule>
    <cfRule type="cellIs" dxfId="434" priority="20" operator="equal">
      <formula>"24 Hours"</formula>
    </cfRule>
    <cfRule type="cellIs" dxfId="433" priority="21" operator="equal">
      <formula>"48 Hours"</formula>
    </cfRule>
    <cfRule type="cellIs" dxfId="432" priority="22" operator="equal">
      <formula>"72 Hours"</formula>
    </cfRule>
    <cfRule type="cellIs" dxfId="431" priority="23" operator="equal">
      <formula>"More than 72 hours"</formula>
    </cfRule>
  </conditionalFormatting>
  <conditionalFormatting sqref="CN27:CN38">
    <cfRule type="cellIs" dxfId="430" priority="162" operator="equal">
      <formula>"72 Hours"</formula>
    </cfRule>
    <cfRule type="cellIs" dxfId="429" priority="161" operator="equal">
      <formula>"More than 72 hours"</formula>
    </cfRule>
    <cfRule type="cellIs" dxfId="428" priority="163" operator="equal">
      <formula>"48 Hours"</formula>
    </cfRule>
    <cfRule type="cellIs" dxfId="427" priority="164" operator="equal">
      <formula>"24 Hours"</formula>
    </cfRule>
  </conditionalFormatting>
  <conditionalFormatting sqref="CY3:CY17">
    <cfRule type="cellIs" dxfId="426" priority="14" operator="equal">
      <formula>"Escalated( مصعدة)"</formula>
    </cfRule>
    <cfRule type="cellIs" dxfId="425" priority="15" operator="equal">
      <formula>"24 Hours"</formula>
    </cfRule>
    <cfRule type="cellIs" dxfId="424" priority="16" operator="equal">
      <formula>"48 Hours"</formula>
    </cfRule>
    <cfRule type="cellIs" dxfId="423" priority="17" operator="equal">
      <formula>"72 Hours"</formula>
    </cfRule>
    <cfRule type="cellIs" dxfId="422" priority="18" operator="equal">
      <formula>"More than 72 hours"</formula>
    </cfRule>
  </conditionalFormatting>
  <conditionalFormatting sqref="DB89:DB97 CM91:CM97 DC98:DC103 CN98:CN105 BV196:BV201">
    <cfRule type="cellIs" dxfId="421" priority="52" operator="equal">
      <formula>"24 Hours"</formula>
    </cfRule>
    <cfRule type="cellIs" dxfId="420" priority="51" operator="equal">
      <formula>"Escalated( مصعدة)"</formula>
    </cfRule>
    <cfRule type="cellIs" dxfId="419" priority="54" operator="equal">
      <formula>"72 Hours"</formula>
    </cfRule>
    <cfRule type="cellIs" dxfId="418" priority="55" operator="equal">
      <formula>"More than 72 hours"</formula>
    </cfRule>
    <cfRule type="cellIs" dxfId="417" priority="53" operator="equal">
      <formula>"48 Hours"</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ellIs" priority="72" stopIfTrue="1" operator="equal" id="{C0E89EA0-B084-439B-B1FD-693FA033C9FC}">
            <xm:f>Dropdown!$B$9</xm:f>
            <x14:dxf>
              <fill>
                <patternFill>
                  <bgColor rgb="FFFFEB9C"/>
                </patternFill>
              </fill>
            </x14:dxf>
          </x14:cfRule>
          <xm:sqref>BD1:BD88 BC89:BC97 BD98:BD1048576</xm:sqref>
        </x14:conditionalFormatting>
        <x14:conditionalFormatting xmlns:xm="http://schemas.microsoft.com/office/excel/2006/main">
          <x14:cfRule type="cellIs" priority="70" stopIfTrue="1" operator="equal" id="{AB7C6B94-567F-480B-A6D5-5A8F81A38A1E}">
            <xm:f>Dropdown!$A$10</xm:f>
            <x14:dxf>
              <fill>
                <patternFill>
                  <bgColor rgb="FFFFC7CE"/>
                </patternFill>
              </fill>
            </x14:dxf>
          </x14:cfRule>
          <xm:sqref>BD58:BF88 BD1:BF2 BD3:BD57 BF3:BF57 BC89:BE97 BD98:BF1048576</xm:sqref>
        </x14:conditionalFormatting>
        <x14:conditionalFormatting xmlns:xm="http://schemas.microsoft.com/office/excel/2006/main">
          <x14:cfRule type="cellIs" priority="12" stopIfTrue="1" operator="equal" id="{4D45FABB-394F-5D4E-92E8-40EF454F6D44}">
            <xm:f>Dropdown!$A$10</xm:f>
            <x14:dxf>
              <fill>
                <patternFill>
                  <bgColor rgb="FFFFC7CE"/>
                </patternFill>
              </fill>
            </x14:dxf>
          </x14:cfRule>
          <xm:sqref>BE3:BE12</xm:sqref>
        </x14:conditionalFormatting>
        <x14:conditionalFormatting xmlns:xm="http://schemas.microsoft.com/office/excel/2006/main">
          <x14:cfRule type="cellIs" priority="9" stopIfTrue="1" operator="equal" id="{C7FBEAE4-3A80-DC4C-8F92-828555F61507}">
            <xm:f>Dropdown!$A$10</xm:f>
            <x14:dxf>
              <fill>
                <patternFill>
                  <bgColor rgb="FFFFC7CE"/>
                </patternFill>
              </fill>
            </x14:dxf>
          </x14:cfRule>
          <xm:sqref>BE26</xm:sqref>
        </x14:conditionalFormatting>
        <x14:conditionalFormatting xmlns:xm="http://schemas.microsoft.com/office/excel/2006/main">
          <x14:cfRule type="cellIs" priority="6" stopIfTrue="1" operator="equal" id="{F9F3D104-D6E9-2246-9C40-654304292123}">
            <xm:f>Dropdown!$A$10</xm:f>
            <x14:dxf>
              <fill>
                <patternFill>
                  <bgColor rgb="FFFFC7CE"/>
                </patternFill>
              </fill>
            </x14:dxf>
          </x14:cfRule>
          <xm:sqref>BE28:BE39 BE55:BE57</xm:sqref>
        </x14:conditionalFormatting>
        <x14:conditionalFormatting xmlns:xm="http://schemas.microsoft.com/office/excel/2006/main">
          <x14:cfRule type="cellIs" priority="3" stopIfTrue="1" operator="equal" id="{05233303-D86F-3E41-9381-AFA925635740}">
            <xm:f>Dropdown!$A$10</xm:f>
            <x14:dxf>
              <fill>
                <patternFill>
                  <bgColor rgb="FFFFC7CE"/>
                </patternFill>
              </fill>
            </x14:dxf>
          </x14:cfRule>
          <xm:sqref>BE53</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300-000000000000}">
          <x14:formula1>
            <xm:f>Dropdown!$A$28:$A$33</xm:f>
          </x14:formula1>
          <xm:sqref>AY18 AY57:AY59 AY4 AY23 AY20 AY33 AY10:AY11 AY13 AY35:AY55 AY16 AY25:AY31</xm:sqref>
        </x14:dataValidation>
        <x14:dataValidation type="list" allowBlank="1" showInputMessage="1" showErrorMessage="1" xr:uid="{00000000-0002-0000-0300-000001000000}">
          <x14:formula1>
            <xm:f>Dropdown!$A$22:$A$24</xm:f>
          </x14:formula1>
          <xm:sqref>AX4 AX6:AX11 AX13:AX16 AX18:AX59</xm:sqref>
        </x14:dataValidation>
        <x14:dataValidation type="list" allowBlank="1" showInputMessage="1" showErrorMessage="1" xr:uid="{00000000-0002-0000-0300-000002000000}">
          <x14:formula1>
            <xm:f>Dropdown!$A$16:$A$17</xm:f>
          </x14:formula1>
          <xm:sqref>BE26 BE3:BE12 BE28:BE39 BE55:BE59 BE53</xm:sqref>
        </x14:dataValidation>
        <x14:dataValidation type="list" allowBlank="1" showInputMessage="1" showErrorMessage="1" xr:uid="{00000000-0002-0000-0300-000003000000}">
          <x14:formula1>
            <xm:f>'https://alhammadi0-my.sharepoint.com/Users/n.pr012/OneDrive - Al Hammadi/Patient Experience Department/Final Reports - Complaints Portal/1.1. Complaints Reports/[Complaints Report - 2025.xlsx]DropDown'!#REF!</xm:f>
          </x14:formula1>
          <xm:sqref>BR9:BR10 CC13:CC16 AU99:AU100 CN27:CN38</xm:sqref>
        </x14:dataValidation>
        <x14:dataValidation type="list" allowBlank="1" showInputMessage="1" showErrorMessage="1" xr:uid="{00000000-0002-0000-0300-000005000000}">
          <x14:formula1>
            <xm:f>Dropdown!$B$1:$B$5</xm:f>
          </x14:formula1>
          <xm:sqref>CY3:CY19 K1:K88 K141:K1048576 AZ70:AZ71 BV196:BV201 BR3:BR8 CH194:CH203 CC3:CC12 CN3:CN26 K117:K122 K103:K105 J104:J111 DB89:DB97 DC98:DC105 CM91:CM97 CN98:CN114</xm:sqref>
        </x14:dataValidation>
        <x14:dataValidation type="list" allowBlank="1" showInputMessage="1" showErrorMessage="1" xr:uid="{00000000-0002-0000-0300-000004000000}">
          <x14:formula1>
            <xm:f>Dropdown!$B$8:$B$10</xm:f>
          </x14:formula1>
          <xm:sqref>BD1:BD88 BD98:BD1048576 BC89:BC97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A1:DC146"/>
  <sheetViews>
    <sheetView zoomScale="25" zoomScaleNormal="25" workbookViewId="0">
      <selection activeCell="L133" sqref="L133"/>
    </sheetView>
  </sheetViews>
  <sheetFormatPr defaultColWidth="9.42578125" defaultRowHeight="15" customHeight="1"/>
  <cols>
    <col min="1" max="1" width="11.140625" style="88" bestFit="1" customWidth="1"/>
    <col min="2" max="2" width="6.7109375" style="3" customWidth="1"/>
    <col min="3" max="3" width="13.28515625" style="63" customWidth="1"/>
    <col min="4" max="4" width="16.42578125" style="3" bestFit="1" customWidth="1"/>
    <col min="5" max="5" width="19" style="3" bestFit="1" customWidth="1"/>
    <col min="6" max="6" width="15.42578125" style="3" bestFit="1" customWidth="1"/>
    <col min="7" max="7" width="17.7109375" style="3" customWidth="1"/>
    <col min="8" max="8" width="29.140625" style="3" bestFit="1" customWidth="1"/>
    <col min="9" max="9" width="28.140625" style="3" bestFit="1" customWidth="1"/>
    <col min="10" max="10" width="22.28515625" style="3" customWidth="1"/>
    <col min="11" max="11" width="16.42578125" style="3" bestFit="1" customWidth="1"/>
    <col min="12" max="12" width="28.42578125" style="3" customWidth="1"/>
    <col min="13" max="13" width="12.42578125" style="3" customWidth="1"/>
    <col min="14" max="14" width="16" style="3" customWidth="1"/>
    <col min="15" max="15" width="28.7109375" style="3" customWidth="1"/>
    <col min="16" max="16" width="20.42578125" style="3" customWidth="1"/>
    <col min="17" max="17" width="39.42578125" style="3" customWidth="1"/>
    <col min="18" max="18" width="17.85546875" style="3" customWidth="1"/>
    <col min="19" max="19" width="16.42578125" style="3" customWidth="1"/>
    <col min="20" max="20" width="28.7109375" style="3" customWidth="1"/>
    <col min="21" max="21" width="12.42578125" style="3" customWidth="1"/>
    <col min="22" max="22" width="16" style="3" customWidth="1"/>
    <col min="23" max="23" width="28.140625" style="60" customWidth="1"/>
    <col min="24" max="24" width="27.42578125" style="3" customWidth="1"/>
    <col min="25" max="25" width="13.7109375" style="3" customWidth="1"/>
    <col min="26" max="26" width="16" style="3" customWidth="1"/>
    <col min="27" max="27" width="26.140625" style="3" customWidth="1"/>
    <col min="28" max="28" width="28.28515625" style="3" customWidth="1"/>
    <col min="29" max="29" width="12.7109375" style="3" customWidth="1"/>
    <col min="30" max="30" width="16" style="3" customWidth="1"/>
    <col min="31" max="31" width="25" style="3" customWidth="1"/>
    <col min="32" max="32" width="26.85546875" style="3" customWidth="1"/>
    <col min="33" max="33" width="14.42578125" style="3" customWidth="1"/>
    <col min="34" max="35" width="16" style="3" customWidth="1"/>
    <col min="36" max="36" width="26" style="3" customWidth="1"/>
    <col min="37" max="37" width="29.42578125" style="61" customWidth="1"/>
    <col min="38" max="38" width="11" style="3" bestFit="1" customWidth="1"/>
    <col min="39" max="39" width="16" style="3" customWidth="1"/>
    <col min="40" max="40" width="26.140625" style="3" customWidth="1"/>
    <col min="41" max="41" width="36.7109375" style="3" customWidth="1"/>
    <col min="42" max="42" width="16.42578125" style="62" customWidth="1"/>
    <col min="43" max="43" width="21.140625" style="3" customWidth="1"/>
    <col min="44" max="44" width="36.7109375" style="3" customWidth="1"/>
    <col min="45" max="45" width="28.7109375" style="61" customWidth="1"/>
    <col min="46" max="46" width="15.42578125" style="62" customWidth="1"/>
    <col min="47" max="47" width="31.140625" style="3" customWidth="1"/>
    <col min="48" max="48" width="10.42578125" style="3" customWidth="1"/>
    <col min="49" max="49" width="50.7109375" style="3" customWidth="1"/>
    <col min="50" max="53" width="28.42578125" style="63" customWidth="1"/>
    <col min="54" max="54" width="33.7109375" style="63" customWidth="1"/>
    <col min="55" max="55" width="30" style="3" customWidth="1"/>
    <col min="56" max="56" width="32.42578125" style="3" bestFit="1" customWidth="1"/>
    <col min="57" max="57" width="27.140625" style="3" bestFit="1" customWidth="1"/>
    <col min="58" max="58" width="37.7109375" style="3" customWidth="1"/>
    <col min="60" max="60" width="9.42578125" style="3"/>
    <col min="61" max="61" width="24.28515625" style="3" customWidth="1"/>
    <col min="62" max="62" width="27.140625" style="3" bestFit="1" customWidth="1"/>
    <col min="63" max="63" width="22" style="3" bestFit="1" customWidth="1"/>
    <col min="64" max="64" width="16.7109375" style="3" bestFit="1" customWidth="1"/>
    <col min="65" max="65" width="12" style="3" bestFit="1" customWidth="1"/>
    <col min="66" max="66" width="21.85546875" style="3" bestFit="1" customWidth="1"/>
    <col min="67" max="67" width="19.7109375" style="3" bestFit="1" customWidth="1"/>
    <col min="68" max="68" width="20.7109375" style="3" bestFit="1" customWidth="1"/>
    <col min="69" max="69" width="10.28515625" style="3" bestFit="1" customWidth="1"/>
    <col min="70" max="70" width="12.28515625" style="3" bestFit="1" customWidth="1"/>
    <col min="71" max="71" width="9.42578125" style="3"/>
    <col min="72" max="72" width="16" style="3" customWidth="1"/>
    <col min="73" max="73" width="15" style="3" bestFit="1" customWidth="1"/>
    <col min="74" max="74" width="15.28515625" style="3" bestFit="1" customWidth="1"/>
    <col min="75" max="75" width="16.28515625" style="3" bestFit="1" customWidth="1"/>
    <col min="76" max="76" width="11.7109375" style="3" bestFit="1" customWidth="1"/>
    <col min="77" max="77" width="18.7109375" style="3" bestFit="1" customWidth="1"/>
    <col min="78" max="78" width="18.85546875" style="3" bestFit="1" customWidth="1"/>
    <col min="79" max="79" width="20.7109375" style="3" bestFit="1" customWidth="1"/>
    <col min="80" max="80" width="20.28515625" style="3" bestFit="1" customWidth="1"/>
    <col min="81" max="81" width="12.28515625" style="3" bestFit="1" customWidth="1"/>
    <col min="82" max="82" width="9.42578125" style="3"/>
    <col min="83" max="83" width="20.42578125" style="3" customWidth="1"/>
    <col min="84" max="84" width="23.140625" style="3" bestFit="1" customWidth="1"/>
    <col min="85" max="85" width="15" style="3" bestFit="1" customWidth="1"/>
    <col min="86" max="86" width="16.28515625" style="3" bestFit="1" customWidth="1"/>
    <col min="87" max="88" width="15" style="3" bestFit="1" customWidth="1"/>
    <col min="89" max="89" width="20" style="3" bestFit="1" customWidth="1"/>
    <col min="90" max="90" width="20.7109375" style="3" bestFit="1" customWidth="1"/>
    <col min="91" max="91" width="20.28515625" style="3" bestFit="1" customWidth="1"/>
    <col min="92" max="92" width="12.28515625" style="3" bestFit="1" customWidth="1"/>
    <col min="93" max="93" width="9.42578125" style="3"/>
    <col min="94" max="94" width="17" style="3" bestFit="1" customWidth="1"/>
    <col min="95" max="95" width="23.140625" style="3" bestFit="1" customWidth="1"/>
    <col min="96" max="96" width="15" style="3" bestFit="1" customWidth="1"/>
    <col min="97" max="97" width="16.7109375" style="3" bestFit="1" customWidth="1"/>
    <col min="98" max="98" width="11.85546875" style="3" bestFit="1" customWidth="1"/>
    <col min="99" max="99" width="25.140625" style="3" bestFit="1" customWidth="1"/>
    <col min="100" max="100" width="18.28515625" style="3" bestFit="1" customWidth="1"/>
    <col min="101" max="101" width="20.7109375" style="3" customWidth="1"/>
    <col min="102" max="102" width="21.42578125" style="3" bestFit="1" customWidth="1"/>
    <col min="103" max="103" width="19.140625" style="3" bestFit="1" customWidth="1"/>
    <col min="104" max="105" width="19.85546875" style="3" bestFit="1" customWidth="1"/>
    <col min="106" max="16384" width="9.42578125" style="3"/>
  </cols>
  <sheetData>
    <row r="1" spans="1:105" s="103" customFormat="1" ht="36.75" customHeight="1">
      <c r="A1" s="1019" t="s">
        <v>400</v>
      </c>
      <c r="B1" s="1019" t="s">
        <v>401</v>
      </c>
      <c r="C1" s="1021" t="s">
        <v>402</v>
      </c>
      <c r="D1" s="1017" t="s">
        <v>403</v>
      </c>
      <c r="E1" s="1017" t="s">
        <v>404</v>
      </c>
      <c r="F1" s="1017" t="s">
        <v>405</v>
      </c>
      <c r="G1" s="1017" t="s">
        <v>406</v>
      </c>
      <c r="H1" s="1017" t="s">
        <v>407</v>
      </c>
      <c r="I1" s="1017" t="s">
        <v>408</v>
      </c>
      <c r="J1" s="1017" t="s">
        <v>409</v>
      </c>
      <c r="K1" s="102" t="s">
        <v>410</v>
      </c>
      <c r="L1" s="1052" t="s">
        <v>411</v>
      </c>
      <c r="M1" s="1053"/>
      <c r="N1" s="1011" t="s">
        <v>412</v>
      </c>
      <c r="O1" s="1052" t="s">
        <v>413</v>
      </c>
      <c r="P1" s="1053"/>
      <c r="Q1" s="1052" t="s">
        <v>414</v>
      </c>
      <c r="R1" s="1053"/>
      <c r="S1" s="1011" t="s">
        <v>412</v>
      </c>
      <c r="T1" s="1055" t="s">
        <v>415</v>
      </c>
      <c r="U1" s="1056"/>
      <c r="V1" s="1011" t="s">
        <v>412</v>
      </c>
      <c r="W1" s="1023" t="s">
        <v>416</v>
      </c>
      <c r="X1" s="1057" t="s">
        <v>417</v>
      </c>
      <c r="Y1" s="1058"/>
      <c r="Z1" s="1011" t="s">
        <v>412</v>
      </c>
      <c r="AA1" s="1008" t="s">
        <v>418</v>
      </c>
      <c r="AB1" s="1052" t="s">
        <v>419</v>
      </c>
      <c r="AC1" s="1053"/>
      <c r="AD1" s="1011" t="s">
        <v>412</v>
      </c>
      <c r="AE1" s="1008" t="s">
        <v>420</v>
      </c>
      <c r="AF1" s="1010" t="s">
        <v>421</v>
      </c>
      <c r="AG1" s="1010"/>
      <c r="AH1" s="1011" t="s">
        <v>412</v>
      </c>
      <c r="AI1" s="995" t="s">
        <v>422</v>
      </c>
      <c r="AJ1" s="1008" t="s">
        <v>423</v>
      </c>
      <c r="AK1" s="1010" t="s">
        <v>424</v>
      </c>
      <c r="AL1" s="1010"/>
      <c r="AM1" s="1011" t="s">
        <v>412</v>
      </c>
      <c r="AN1" s="1008" t="s">
        <v>425</v>
      </c>
      <c r="AO1" s="1010" t="s">
        <v>426</v>
      </c>
      <c r="AP1" s="1010"/>
      <c r="AQ1" s="1008" t="s">
        <v>427</v>
      </c>
      <c r="AR1" s="1010" t="s">
        <v>428</v>
      </c>
      <c r="AS1" s="1010"/>
      <c r="AT1" s="1011" t="s">
        <v>412</v>
      </c>
      <c r="AU1" s="993" t="s">
        <v>429</v>
      </c>
      <c r="AV1" s="986" t="s">
        <v>430</v>
      </c>
      <c r="AW1" s="986" t="s">
        <v>431</v>
      </c>
      <c r="AX1" s="986" t="s">
        <v>432</v>
      </c>
      <c r="AY1" s="986" t="s">
        <v>2</v>
      </c>
      <c r="AZ1" s="986" t="s">
        <v>3</v>
      </c>
      <c r="BA1" s="986" t="s">
        <v>4</v>
      </c>
      <c r="BB1" s="982" t="s">
        <v>433</v>
      </c>
      <c r="BC1" s="982" t="s">
        <v>434</v>
      </c>
      <c r="BD1" s="1027" t="s">
        <v>435</v>
      </c>
      <c r="BE1" s="1027" t="s">
        <v>436</v>
      </c>
      <c r="BF1" s="1027" t="s">
        <v>437</v>
      </c>
      <c r="BH1" s="104"/>
      <c r="BJ1" s="978" t="s">
        <v>402</v>
      </c>
      <c r="BK1" s="976" t="s">
        <v>403</v>
      </c>
      <c r="BL1" s="976" t="s">
        <v>404</v>
      </c>
      <c r="BM1" s="976" t="s">
        <v>405</v>
      </c>
      <c r="BN1" s="976" t="s">
        <v>406</v>
      </c>
      <c r="BO1" s="976" t="s">
        <v>407</v>
      </c>
      <c r="BP1" s="978" t="s">
        <v>408</v>
      </c>
      <c r="BQ1" s="976" t="s">
        <v>409</v>
      </c>
      <c r="BR1" s="980" t="s">
        <v>410</v>
      </c>
      <c r="BU1" s="978" t="s">
        <v>402</v>
      </c>
      <c r="BV1" s="976" t="s">
        <v>403</v>
      </c>
      <c r="BW1" s="976" t="s">
        <v>404</v>
      </c>
      <c r="BX1" s="976" t="s">
        <v>405</v>
      </c>
      <c r="BY1" s="976" t="s">
        <v>406</v>
      </c>
      <c r="BZ1" s="976" t="s">
        <v>407</v>
      </c>
      <c r="CA1" s="978" t="s">
        <v>408</v>
      </c>
      <c r="CB1" s="976" t="s">
        <v>409</v>
      </c>
      <c r="CC1" s="980" t="s">
        <v>410</v>
      </c>
      <c r="CF1" s="978" t="s">
        <v>402</v>
      </c>
      <c r="CG1" s="976" t="s">
        <v>403</v>
      </c>
      <c r="CH1" s="976" t="s">
        <v>404</v>
      </c>
      <c r="CI1" s="976" t="s">
        <v>405</v>
      </c>
      <c r="CJ1" s="976" t="s">
        <v>406</v>
      </c>
      <c r="CK1" s="976" t="s">
        <v>407</v>
      </c>
      <c r="CL1" s="978" t="s">
        <v>408</v>
      </c>
      <c r="CM1" s="976" t="s">
        <v>409</v>
      </c>
      <c r="CN1" s="980" t="s">
        <v>410</v>
      </c>
      <c r="CQ1" s="978" t="s">
        <v>402</v>
      </c>
      <c r="CR1" s="976" t="s">
        <v>403</v>
      </c>
      <c r="CS1" s="976" t="s">
        <v>404</v>
      </c>
      <c r="CT1" s="976" t="s">
        <v>405</v>
      </c>
      <c r="CU1" s="976" t="s">
        <v>406</v>
      </c>
      <c r="CV1" s="976" t="s">
        <v>407</v>
      </c>
      <c r="CW1" s="978" t="s">
        <v>408</v>
      </c>
      <c r="CX1" s="976" t="s">
        <v>409</v>
      </c>
      <c r="CY1" s="980" t="s">
        <v>410</v>
      </c>
    </row>
    <row r="2" spans="1:105" s="108" customFormat="1" ht="12.75" customHeight="1">
      <c r="A2" s="1020"/>
      <c r="B2" s="1020"/>
      <c r="C2" s="1022"/>
      <c r="D2" s="1018"/>
      <c r="E2" s="1018"/>
      <c r="F2" s="1018"/>
      <c r="G2" s="1018"/>
      <c r="H2" s="1018"/>
      <c r="I2" s="1018"/>
      <c r="J2" s="1018"/>
      <c r="K2" s="102" t="s">
        <v>410</v>
      </c>
      <c r="L2" s="105" t="s">
        <v>438</v>
      </c>
      <c r="M2" s="106" t="s">
        <v>439</v>
      </c>
      <c r="N2" s="1012"/>
      <c r="O2" s="105" t="s">
        <v>438</v>
      </c>
      <c r="P2" s="106" t="s">
        <v>439</v>
      </c>
      <c r="Q2" s="105" t="s">
        <v>438</v>
      </c>
      <c r="R2" s="106" t="s">
        <v>439</v>
      </c>
      <c r="S2" s="1012"/>
      <c r="T2" s="105" t="s">
        <v>438</v>
      </c>
      <c r="U2" s="106" t="s">
        <v>439</v>
      </c>
      <c r="V2" s="1012"/>
      <c r="W2" s="1024"/>
      <c r="X2" s="105" t="s">
        <v>438</v>
      </c>
      <c r="Y2" s="106" t="s">
        <v>439</v>
      </c>
      <c r="Z2" s="1012"/>
      <c r="AA2" s="1009"/>
      <c r="AB2" s="105" t="s">
        <v>438</v>
      </c>
      <c r="AC2" s="106" t="s">
        <v>439</v>
      </c>
      <c r="AD2" s="1012"/>
      <c r="AE2" s="1009"/>
      <c r="AF2" s="105" t="s">
        <v>438</v>
      </c>
      <c r="AG2" s="106" t="s">
        <v>439</v>
      </c>
      <c r="AH2" s="1012"/>
      <c r="AI2" s="996"/>
      <c r="AJ2" s="1009"/>
      <c r="AK2" s="105" t="s">
        <v>438</v>
      </c>
      <c r="AL2" s="106" t="s">
        <v>439</v>
      </c>
      <c r="AM2" s="1012"/>
      <c r="AN2" s="1009"/>
      <c r="AO2" s="105" t="s">
        <v>438</v>
      </c>
      <c r="AP2" s="106" t="s">
        <v>439</v>
      </c>
      <c r="AQ2" s="1009"/>
      <c r="AR2" s="105" t="s">
        <v>438</v>
      </c>
      <c r="AS2" s="106" t="s">
        <v>439</v>
      </c>
      <c r="AT2" s="1012"/>
      <c r="AU2" s="994"/>
      <c r="AV2" s="987"/>
      <c r="AW2" s="987"/>
      <c r="AX2" s="987"/>
      <c r="AY2" s="987"/>
      <c r="AZ2" s="987"/>
      <c r="BA2" s="987"/>
      <c r="BB2" s="983"/>
      <c r="BC2" s="983"/>
      <c r="BD2" s="1028"/>
      <c r="BE2" s="1028"/>
      <c r="BF2" s="1028"/>
      <c r="BG2" s="107"/>
      <c r="BJ2" s="979"/>
      <c r="BK2" s="977"/>
      <c r="BL2" s="977"/>
      <c r="BM2" s="977"/>
      <c r="BN2" s="977"/>
      <c r="BO2" s="977"/>
      <c r="BP2" s="979"/>
      <c r="BQ2" s="977"/>
      <c r="BR2" s="981"/>
      <c r="BU2" s="979"/>
      <c r="BV2" s="977"/>
      <c r="BW2" s="977"/>
      <c r="BX2" s="977"/>
      <c r="BY2" s="977"/>
      <c r="BZ2" s="977"/>
      <c r="CA2" s="979"/>
      <c r="CB2" s="977"/>
      <c r="CC2" s="981"/>
      <c r="CF2" s="979"/>
      <c r="CG2" s="977"/>
      <c r="CH2" s="977"/>
      <c r="CI2" s="977"/>
      <c r="CJ2" s="977"/>
      <c r="CK2" s="977"/>
      <c r="CL2" s="979"/>
      <c r="CM2" s="977"/>
      <c r="CN2" s="981"/>
      <c r="CQ2" s="979"/>
      <c r="CR2" s="977"/>
      <c r="CS2" s="977"/>
      <c r="CT2" s="977"/>
      <c r="CU2" s="977"/>
      <c r="CV2" s="977"/>
      <c r="CW2" s="979"/>
      <c r="CX2" s="977"/>
      <c r="CY2" s="981"/>
    </row>
    <row r="3" spans="1:105" ht="15" customHeight="1">
      <c r="A3" s="1067">
        <v>1</v>
      </c>
      <c r="B3" s="4">
        <v>1</v>
      </c>
      <c r="C3" s="243">
        <v>960</v>
      </c>
      <c r="D3" s="127">
        <v>30237906</v>
      </c>
      <c r="E3" s="127" t="s">
        <v>495</v>
      </c>
      <c r="F3" s="127" t="s">
        <v>496</v>
      </c>
      <c r="G3" s="127" t="s">
        <v>497</v>
      </c>
      <c r="H3" s="127" t="s">
        <v>516</v>
      </c>
      <c r="I3" s="128">
        <v>44987.571527777778</v>
      </c>
      <c r="J3" s="127" t="s">
        <v>504</v>
      </c>
      <c r="K3" s="95" t="s">
        <v>17</v>
      </c>
      <c r="L3" s="1">
        <v>44986</v>
      </c>
      <c r="M3" s="295">
        <v>0.92222222222222228</v>
      </c>
      <c r="N3" s="5" t="s">
        <v>795</v>
      </c>
      <c r="O3" s="1">
        <v>44987</v>
      </c>
      <c r="P3" s="295">
        <v>0.57152777777777775</v>
      </c>
      <c r="Q3" s="1">
        <v>44987</v>
      </c>
      <c r="R3" s="295">
        <v>0.44791666666666669</v>
      </c>
      <c r="S3" s="5" t="s">
        <v>795</v>
      </c>
      <c r="T3" s="294">
        <v>44987</v>
      </c>
      <c r="U3" s="295">
        <v>0.57152777777777775</v>
      </c>
      <c r="V3" s="296" t="s">
        <v>504</v>
      </c>
      <c r="W3" s="6">
        <f t="shared" ref="W3:W34" si="0">(U3+T3)-(P3+O3)</f>
        <v>0</v>
      </c>
      <c r="X3" s="7"/>
      <c r="Y3" s="8"/>
      <c r="Z3" s="5"/>
      <c r="AA3" s="9">
        <f t="shared" ref="AA3:AA34" si="1">(Y3+X3)-(U3+T3)</f>
        <v>-44987.571527777778</v>
      </c>
      <c r="AB3" s="7"/>
      <c r="AC3" s="8"/>
      <c r="AD3" s="5"/>
      <c r="AE3" s="9">
        <f t="shared" ref="AE3:AE34" si="2">(AC3+AB3)-(Y3+X3)</f>
        <v>0</v>
      </c>
      <c r="AF3" s="294"/>
      <c r="AG3" s="295"/>
      <c r="AH3" s="296"/>
      <c r="AI3" s="5"/>
      <c r="AJ3" s="9">
        <f t="shared" ref="AJ3:AJ34" si="3">(AG3+AF3)-(U3+T3)</f>
        <v>-44987.571527777778</v>
      </c>
      <c r="AK3" s="294"/>
      <c r="AL3" s="296"/>
      <c r="AM3" s="296"/>
      <c r="AN3" s="9">
        <f t="shared" ref="AN3:AN34" si="4">(AL3+AK3)-(U3+T3)</f>
        <v>-44987.571527777778</v>
      </c>
      <c r="AO3" s="10">
        <v>44987</v>
      </c>
      <c r="AP3" s="11">
        <v>0.57986111111111116</v>
      </c>
      <c r="AQ3" s="341">
        <f t="shared" ref="AQ3:AQ34" si="5">(AP3+AO3)-(U3+T3)</f>
        <v>8.333333331393078E-3</v>
      </c>
      <c r="AR3" s="294">
        <v>45018</v>
      </c>
      <c r="AS3" s="295">
        <v>0.63541666666666663</v>
      </c>
      <c r="AT3" s="296" t="s">
        <v>504</v>
      </c>
      <c r="AU3" s="14">
        <f t="shared" ref="AU3:AU34" si="6">(AS3+AR3)-(U3+T3)</f>
        <v>31.06388888888614</v>
      </c>
      <c r="AV3" s="349"/>
      <c r="AW3" s="349" t="s">
        <v>1043</v>
      </c>
      <c r="AX3" s="350" t="s">
        <v>9</v>
      </c>
      <c r="AY3" s="353" t="s">
        <v>11</v>
      </c>
      <c r="AZ3" s="353" t="s">
        <v>43</v>
      </c>
      <c r="BA3" s="353" t="s">
        <v>116</v>
      </c>
      <c r="BB3" s="17" t="s">
        <v>822</v>
      </c>
      <c r="BC3" s="407" t="s">
        <v>825</v>
      </c>
      <c r="BD3" s="19"/>
      <c r="BE3" s="18" t="s">
        <v>89</v>
      </c>
      <c r="BF3" s="18"/>
      <c r="BJ3" s="343">
        <v>1043</v>
      </c>
      <c r="BK3" s="127">
        <v>30207086</v>
      </c>
      <c r="BL3" s="127" t="s">
        <v>529</v>
      </c>
      <c r="BM3" s="127" t="s">
        <v>502</v>
      </c>
      <c r="BN3" s="127" t="s">
        <v>507</v>
      </c>
      <c r="BO3" s="127" t="s">
        <v>527</v>
      </c>
      <c r="BP3" s="128">
        <v>45005.689583333333</v>
      </c>
      <c r="BQ3" s="127" t="s">
        <v>498</v>
      </c>
      <c r="BR3" s="95" t="s">
        <v>0</v>
      </c>
      <c r="BS3" s="20"/>
      <c r="BT3" s="20"/>
      <c r="BU3" s="243">
        <v>967</v>
      </c>
      <c r="BV3" s="127">
        <v>30194116</v>
      </c>
      <c r="BW3" s="127" t="s">
        <v>505</v>
      </c>
      <c r="BX3" s="127" t="s">
        <v>496</v>
      </c>
      <c r="BY3" s="127" t="s">
        <v>497</v>
      </c>
      <c r="BZ3" s="127" t="s">
        <v>534</v>
      </c>
      <c r="CA3" s="128">
        <v>44987.491666666669</v>
      </c>
      <c r="CB3" s="127" t="s">
        <v>504</v>
      </c>
      <c r="CC3" s="95" t="s">
        <v>0</v>
      </c>
      <c r="CD3" s="20"/>
      <c r="CE3" s="20"/>
      <c r="CF3" s="243">
        <v>960</v>
      </c>
      <c r="CG3" s="127">
        <v>30237906</v>
      </c>
      <c r="CH3" s="127" t="s">
        <v>495</v>
      </c>
      <c r="CI3" s="127" t="s">
        <v>496</v>
      </c>
      <c r="CJ3" s="127" t="s">
        <v>497</v>
      </c>
      <c r="CK3" s="127" t="s">
        <v>516</v>
      </c>
      <c r="CL3" s="128">
        <v>44987.571527777778</v>
      </c>
      <c r="CM3" s="127" t="s">
        <v>504</v>
      </c>
      <c r="CN3" s="95" t="s">
        <v>17</v>
      </c>
      <c r="CO3" s="20"/>
      <c r="CP3" s="20"/>
      <c r="CQ3" s="243">
        <v>972</v>
      </c>
      <c r="CR3" s="127">
        <v>1752546</v>
      </c>
      <c r="CS3" s="127" t="s">
        <v>501</v>
      </c>
      <c r="CT3" s="127" t="s">
        <v>506</v>
      </c>
      <c r="CU3" s="127" t="s">
        <v>513</v>
      </c>
      <c r="CV3" s="127" t="s">
        <v>494</v>
      </c>
      <c r="CW3" s="128">
        <v>44992.747916666667</v>
      </c>
      <c r="CX3" s="127" t="s">
        <v>504</v>
      </c>
      <c r="CY3" s="95" t="s">
        <v>5</v>
      </c>
    </row>
    <row r="4" spans="1:105" ht="15" customHeight="1">
      <c r="A4" s="1068"/>
      <c r="B4" s="4">
        <v>2</v>
      </c>
      <c r="C4" s="343">
        <v>961</v>
      </c>
      <c r="D4" s="127">
        <v>30255750</v>
      </c>
      <c r="E4" s="127" t="s">
        <v>495</v>
      </c>
      <c r="F4" s="127" t="s">
        <v>496</v>
      </c>
      <c r="G4" s="127" t="s">
        <v>497</v>
      </c>
      <c r="H4" s="127" t="s">
        <v>468</v>
      </c>
      <c r="I4" s="128">
        <v>44987.579861111109</v>
      </c>
      <c r="J4" s="127" t="s">
        <v>504</v>
      </c>
      <c r="K4" s="95" t="s">
        <v>17</v>
      </c>
      <c r="L4" s="1">
        <v>44986</v>
      </c>
      <c r="M4" s="295">
        <v>0.55763888888888891</v>
      </c>
      <c r="N4" s="5" t="s">
        <v>795</v>
      </c>
      <c r="O4" s="1">
        <v>44987</v>
      </c>
      <c r="P4" s="295">
        <v>0.57986111111111116</v>
      </c>
      <c r="Q4" s="1">
        <v>44987</v>
      </c>
      <c r="R4" s="295">
        <v>0.44861111111111113</v>
      </c>
      <c r="S4" s="5" t="s">
        <v>795</v>
      </c>
      <c r="T4" s="294">
        <v>44987</v>
      </c>
      <c r="U4" s="295">
        <v>0.5805555555555556</v>
      </c>
      <c r="V4" s="296" t="s">
        <v>504</v>
      </c>
      <c r="W4" s="6">
        <f t="shared" si="0"/>
        <v>6.944444467080757E-4</v>
      </c>
      <c r="X4" s="7"/>
      <c r="Y4" s="8"/>
      <c r="Z4" s="5"/>
      <c r="AA4" s="9">
        <f t="shared" si="1"/>
        <v>-44987.580555555556</v>
      </c>
      <c r="AB4" s="7"/>
      <c r="AC4" s="8"/>
      <c r="AD4" s="5"/>
      <c r="AE4" s="9">
        <f t="shared" si="2"/>
        <v>0</v>
      </c>
      <c r="AF4" s="294"/>
      <c r="AG4" s="295"/>
      <c r="AH4" s="296"/>
      <c r="AI4" s="5"/>
      <c r="AJ4" s="9">
        <f t="shared" si="3"/>
        <v>-44987.580555555556</v>
      </c>
      <c r="AK4" s="294"/>
      <c r="AL4" s="296"/>
      <c r="AM4" s="296"/>
      <c r="AN4" s="9">
        <f t="shared" si="4"/>
        <v>-44987.580555555556</v>
      </c>
      <c r="AO4" s="7">
        <v>44989</v>
      </c>
      <c r="AP4" s="2">
        <v>0.7270833333333333</v>
      </c>
      <c r="AQ4" s="341">
        <f t="shared" si="5"/>
        <v>2.1465277777751908</v>
      </c>
      <c r="AR4" s="294">
        <v>44991</v>
      </c>
      <c r="AS4" s="295">
        <v>0.68888888888888899</v>
      </c>
      <c r="AT4" s="296" t="s">
        <v>504</v>
      </c>
      <c r="AU4" s="14">
        <f t="shared" si="6"/>
        <v>4.1083333333299379</v>
      </c>
      <c r="AV4" s="349"/>
      <c r="AW4" s="349" t="s">
        <v>1044</v>
      </c>
      <c r="AX4" s="350" t="s">
        <v>9</v>
      </c>
      <c r="AY4" s="350" t="s">
        <v>41</v>
      </c>
      <c r="AZ4" s="350" t="s">
        <v>886</v>
      </c>
      <c r="BA4" s="353" t="s">
        <v>366</v>
      </c>
      <c r="BB4" s="17" t="s">
        <v>823</v>
      </c>
      <c r="BC4" s="17" t="s">
        <v>826</v>
      </c>
      <c r="BD4" s="19"/>
      <c r="BE4" s="18" t="s">
        <v>89</v>
      </c>
      <c r="BF4" s="18"/>
      <c r="BJ4" s="243">
        <v>1102</v>
      </c>
      <c r="BK4" s="127">
        <v>30240536</v>
      </c>
      <c r="BL4" s="127" t="s">
        <v>529</v>
      </c>
      <c r="BM4" s="127" t="s">
        <v>496</v>
      </c>
      <c r="BN4" s="127" t="s">
        <v>507</v>
      </c>
      <c r="BO4" s="127" t="s">
        <v>483</v>
      </c>
      <c r="BP4" s="128">
        <v>45011.9</v>
      </c>
      <c r="BQ4" s="412" t="s">
        <v>504</v>
      </c>
      <c r="BR4" s="314" t="s">
        <v>0</v>
      </c>
      <c r="BS4" s="20"/>
      <c r="BT4" s="20"/>
      <c r="BU4" s="243">
        <v>968</v>
      </c>
      <c r="BV4" s="127">
        <v>20061581</v>
      </c>
      <c r="BW4" s="127" t="s">
        <v>505</v>
      </c>
      <c r="BX4" s="127" t="s">
        <v>496</v>
      </c>
      <c r="BY4" s="127" t="s">
        <v>497</v>
      </c>
      <c r="BZ4" s="127" t="s">
        <v>468</v>
      </c>
      <c r="CA4" s="128">
        <v>44987.657638888886</v>
      </c>
      <c r="CB4" s="127" t="s">
        <v>498</v>
      </c>
      <c r="CC4" s="95" t="s">
        <v>0</v>
      </c>
      <c r="CD4" s="20"/>
      <c r="CE4" s="20"/>
      <c r="CF4" s="343">
        <v>961</v>
      </c>
      <c r="CG4" s="127">
        <v>30255750</v>
      </c>
      <c r="CH4" s="127" t="s">
        <v>495</v>
      </c>
      <c r="CI4" s="127" t="s">
        <v>496</v>
      </c>
      <c r="CJ4" s="127" t="s">
        <v>497</v>
      </c>
      <c r="CK4" s="127" t="s">
        <v>468</v>
      </c>
      <c r="CL4" s="128">
        <v>44987.579861111109</v>
      </c>
      <c r="CM4" s="127" t="s">
        <v>504</v>
      </c>
      <c r="CN4" s="95" t="s">
        <v>17</v>
      </c>
      <c r="CO4" s="20"/>
      <c r="CP4" s="20"/>
      <c r="CQ4" s="343">
        <v>973</v>
      </c>
      <c r="CR4" s="127">
        <v>30140741</v>
      </c>
      <c r="CS4" s="127" t="s">
        <v>501</v>
      </c>
      <c r="CT4" s="127" t="s">
        <v>496</v>
      </c>
      <c r="CU4" s="127" t="s">
        <v>497</v>
      </c>
      <c r="CV4" s="127" t="s">
        <v>465</v>
      </c>
      <c r="CW4" s="128">
        <v>44990.527083333334</v>
      </c>
      <c r="CX4" s="127" t="s">
        <v>504</v>
      </c>
      <c r="CY4" s="95" t="s">
        <v>17</v>
      </c>
    </row>
    <row r="5" spans="1:105" ht="18.75" customHeight="1">
      <c r="A5" s="1068"/>
      <c r="B5" s="406">
        <v>3</v>
      </c>
      <c r="C5" s="342">
        <v>962</v>
      </c>
      <c r="D5" s="125">
        <v>30232111</v>
      </c>
      <c r="E5" s="125" t="s">
        <v>495</v>
      </c>
      <c r="F5" s="125" t="s">
        <v>496</v>
      </c>
      <c r="G5" s="125" t="s">
        <v>497</v>
      </c>
      <c r="H5" s="125" t="s">
        <v>465</v>
      </c>
      <c r="I5" s="126">
        <v>44992.079861111109</v>
      </c>
      <c r="J5" s="125" t="s">
        <v>504</v>
      </c>
      <c r="K5" s="95" t="s">
        <v>0</v>
      </c>
      <c r="L5" s="1">
        <v>44986</v>
      </c>
      <c r="M5" s="295">
        <v>0.55833333333333335</v>
      </c>
      <c r="N5" s="5" t="s">
        <v>795</v>
      </c>
      <c r="O5" s="1">
        <v>44992</v>
      </c>
      <c r="P5" s="295">
        <v>7.9861111111111105E-2</v>
      </c>
      <c r="Q5" s="1">
        <v>44993</v>
      </c>
      <c r="R5" s="295">
        <v>0.87986111111111109</v>
      </c>
      <c r="S5" s="5" t="s">
        <v>795</v>
      </c>
      <c r="T5" s="294">
        <v>44993</v>
      </c>
      <c r="U5" s="295">
        <v>0.87986111111111109</v>
      </c>
      <c r="V5" s="296" t="s">
        <v>504</v>
      </c>
      <c r="W5" s="6">
        <f t="shared" si="0"/>
        <v>1.8000000000029104</v>
      </c>
      <c r="X5" s="7"/>
      <c r="Y5" s="8"/>
      <c r="Z5" s="5"/>
      <c r="AA5" s="9">
        <f t="shared" si="1"/>
        <v>-44993.879861111112</v>
      </c>
      <c r="AB5" s="7"/>
      <c r="AC5" s="8"/>
      <c r="AD5" s="5"/>
      <c r="AE5" s="9">
        <f t="shared" si="2"/>
        <v>0</v>
      </c>
      <c r="AF5" s="294"/>
      <c r="AG5" s="295"/>
      <c r="AH5" s="296"/>
      <c r="AI5" s="5"/>
      <c r="AJ5" s="9">
        <f t="shared" si="3"/>
        <v>-44993.879861111112</v>
      </c>
      <c r="AK5" s="294">
        <v>44993</v>
      </c>
      <c r="AL5" s="295">
        <v>0.88124999999999998</v>
      </c>
      <c r="AM5" s="296" t="s">
        <v>504</v>
      </c>
      <c r="AN5" s="9">
        <f t="shared" si="4"/>
        <v>1.3888888861401938E-3</v>
      </c>
      <c r="AO5" s="10"/>
      <c r="AP5" s="11"/>
      <c r="AQ5" s="341">
        <f t="shared" si="5"/>
        <v>-44993.879861111112</v>
      </c>
      <c r="AR5" s="294"/>
      <c r="AS5" s="295"/>
      <c r="AT5" s="296"/>
      <c r="AU5" s="14">
        <f t="shared" si="6"/>
        <v>-44993.879861111112</v>
      </c>
      <c r="AV5" s="349">
        <v>6722</v>
      </c>
      <c r="AW5" s="349" t="s">
        <v>1013</v>
      </c>
      <c r="AX5" s="350" t="s">
        <v>18</v>
      </c>
      <c r="AY5" s="350" t="s">
        <v>48</v>
      </c>
      <c r="AZ5" s="359" t="s">
        <v>994</v>
      </c>
      <c r="BA5" s="353" t="s">
        <v>382</v>
      </c>
      <c r="BB5" s="17" t="s">
        <v>824</v>
      </c>
      <c r="BC5" s="17" t="s">
        <v>827</v>
      </c>
      <c r="BD5" s="19"/>
      <c r="BE5" s="18" t="s">
        <v>89</v>
      </c>
      <c r="BF5" s="18"/>
      <c r="BJ5" s="265"/>
      <c r="BK5" s="266"/>
      <c r="BL5" s="266"/>
      <c r="BM5" s="266"/>
      <c r="BN5" s="266"/>
      <c r="BO5" s="266"/>
      <c r="BP5" s="267"/>
      <c r="BQ5" s="266"/>
      <c r="BR5" s="268"/>
      <c r="BS5" s="20"/>
      <c r="BT5" s="20"/>
      <c r="BU5" s="343">
        <v>977</v>
      </c>
      <c r="BV5" s="125">
        <v>0</v>
      </c>
      <c r="BW5" s="125" t="s">
        <v>505</v>
      </c>
      <c r="BX5" s="125" t="s">
        <v>506</v>
      </c>
      <c r="BY5" s="125" t="s">
        <v>507</v>
      </c>
      <c r="BZ5" s="125" t="s">
        <v>508</v>
      </c>
      <c r="CA5" s="126">
        <v>44990.713888888888</v>
      </c>
      <c r="CB5" s="125" t="s">
        <v>504</v>
      </c>
      <c r="CC5" s="95" t="s">
        <v>0</v>
      </c>
      <c r="CD5" s="20"/>
      <c r="CE5" s="20"/>
      <c r="CF5" s="342">
        <v>962</v>
      </c>
      <c r="CG5" s="125">
        <v>30232111</v>
      </c>
      <c r="CH5" s="125" t="s">
        <v>495</v>
      </c>
      <c r="CI5" s="125" t="s">
        <v>496</v>
      </c>
      <c r="CJ5" s="125" t="s">
        <v>497</v>
      </c>
      <c r="CK5" s="125" t="s">
        <v>465</v>
      </c>
      <c r="CL5" s="126">
        <v>44992.079861111109</v>
      </c>
      <c r="CM5" s="125" t="s">
        <v>504</v>
      </c>
      <c r="CN5" s="95" t="s">
        <v>0</v>
      </c>
      <c r="CO5" s="20"/>
      <c r="CP5" s="20"/>
      <c r="CQ5" s="343">
        <v>979</v>
      </c>
      <c r="CR5" s="125">
        <v>30253380</v>
      </c>
      <c r="CS5" s="125" t="s">
        <v>501</v>
      </c>
      <c r="CT5" s="125" t="s">
        <v>496</v>
      </c>
      <c r="CU5" s="125" t="s">
        <v>497</v>
      </c>
      <c r="CV5" s="125" t="s">
        <v>465</v>
      </c>
      <c r="CW5" s="126">
        <v>44991.524305555555</v>
      </c>
      <c r="CX5" s="125" t="s">
        <v>528</v>
      </c>
      <c r="CY5" s="95" t="s">
        <v>17</v>
      </c>
    </row>
    <row r="6" spans="1:105" ht="19.5" customHeight="1">
      <c r="A6" s="1068"/>
      <c r="B6" s="4">
        <v>4</v>
      </c>
      <c r="C6" s="342">
        <v>966</v>
      </c>
      <c r="D6" s="127">
        <v>1424655</v>
      </c>
      <c r="E6" s="127" t="s">
        <v>495</v>
      </c>
      <c r="F6" s="127" t="s">
        <v>496</v>
      </c>
      <c r="G6" s="127" t="s">
        <v>507</v>
      </c>
      <c r="H6" s="127" t="s">
        <v>483</v>
      </c>
      <c r="I6" s="128">
        <v>44989.74722222222</v>
      </c>
      <c r="J6" s="127" t="s">
        <v>498</v>
      </c>
      <c r="K6" s="95" t="s">
        <v>8</v>
      </c>
      <c r="L6" s="1">
        <v>44986</v>
      </c>
      <c r="M6" s="295">
        <v>0.7944444444444444</v>
      </c>
      <c r="N6" s="5" t="s">
        <v>498</v>
      </c>
      <c r="O6" s="1">
        <v>44989</v>
      </c>
      <c r="P6" s="295">
        <v>0.74722222222222223</v>
      </c>
      <c r="Q6" s="1">
        <v>44987</v>
      </c>
      <c r="R6" s="295">
        <v>0.77638888888888891</v>
      </c>
      <c r="S6" s="5" t="s">
        <v>528</v>
      </c>
      <c r="T6" s="294">
        <v>44987</v>
      </c>
      <c r="U6" s="295">
        <v>0.77638888888888891</v>
      </c>
      <c r="V6" s="296" t="s">
        <v>817</v>
      </c>
      <c r="W6" s="6">
        <f t="shared" si="0"/>
        <v>-1.9708333333328483</v>
      </c>
      <c r="X6" s="7">
        <v>44989</v>
      </c>
      <c r="Y6" s="8">
        <v>0.40902777777777777</v>
      </c>
      <c r="Z6" s="5" t="s">
        <v>795</v>
      </c>
      <c r="AA6" s="9">
        <f t="shared" si="1"/>
        <v>1.632638888891961</v>
      </c>
      <c r="AB6" s="7"/>
      <c r="AC6" s="8"/>
      <c r="AD6" s="5"/>
      <c r="AE6" s="9">
        <f t="shared" si="2"/>
        <v>-44989.40902777778</v>
      </c>
      <c r="AF6" s="294"/>
      <c r="AG6" s="295"/>
      <c r="AH6" s="296"/>
      <c r="AI6" s="5"/>
      <c r="AJ6" s="9">
        <f t="shared" si="3"/>
        <v>-44987.776388888888</v>
      </c>
      <c r="AK6" s="294"/>
      <c r="AL6" s="296"/>
      <c r="AM6" s="296"/>
      <c r="AN6" s="9">
        <f t="shared" si="4"/>
        <v>-44987.776388888888</v>
      </c>
      <c r="AO6" s="7"/>
      <c r="AP6" s="2"/>
      <c r="AQ6" s="341">
        <f t="shared" si="5"/>
        <v>-44987.776388888888</v>
      </c>
      <c r="AR6" s="294">
        <v>44989</v>
      </c>
      <c r="AS6" s="295">
        <v>0.85486111111111107</v>
      </c>
      <c r="AT6" s="296" t="s">
        <v>817</v>
      </c>
      <c r="AU6" s="14">
        <f t="shared" si="6"/>
        <v>2.078472222223354</v>
      </c>
      <c r="AV6" s="349"/>
      <c r="AW6" s="349"/>
      <c r="AX6" s="350" t="s">
        <v>18</v>
      </c>
      <c r="AY6" s="350" t="s">
        <v>41</v>
      </c>
      <c r="AZ6" s="350" t="s">
        <v>899</v>
      </c>
      <c r="BA6" s="353" t="s">
        <v>366</v>
      </c>
      <c r="BB6" s="17" t="s">
        <v>828</v>
      </c>
      <c r="BC6" s="17" t="s">
        <v>829</v>
      </c>
      <c r="BD6" s="19"/>
      <c r="BE6" s="18" t="s">
        <v>89</v>
      </c>
      <c r="BF6" s="18"/>
      <c r="BJ6" s="265"/>
      <c r="BK6" s="266"/>
      <c r="BL6" s="266"/>
      <c r="BM6" s="266"/>
      <c r="BN6" s="266"/>
      <c r="BO6" s="266"/>
      <c r="BP6" s="267"/>
      <c r="BQ6" s="266"/>
      <c r="BR6" s="268"/>
      <c r="BS6" s="20"/>
      <c r="BT6" s="20"/>
      <c r="BU6" s="343">
        <v>978</v>
      </c>
      <c r="BV6" s="127">
        <v>30245460</v>
      </c>
      <c r="BW6" s="127" t="s">
        <v>505</v>
      </c>
      <c r="BX6" s="127" t="s">
        <v>506</v>
      </c>
      <c r="BY6" s="127" t="s">
        <v>507</v>
      </c>
      <c r="BZ6" s="127" t="s">
        <v>508</v>
      </c>
      <c r="CA6" s="128">
        <v>44990.714583333334</v>
      </c>
      <c r="CB6" s="127" t="s">
        <v>498</v>
      </c>
      <c r="CC6" s="95" t="s">
        <v>0</v>
      </c>
      <c r="CD6" s="20"/>
      <c r="CE6" s="20"/>
      <c r="CF6" s="342">
        <v>966</v>
      </c>
      <c r="CG6" s="127">
        <v>1424655</v>
      </c>
      <c r="CH6" s="127" t="s">
        <v>495</v>
      </c>
      <c r="CI6" s="127" t="s">
        <v>496</v>
      </c>
      <c r="CJ6" s="127" t="s">
        <v>507</v>
      </c>
      <c r="CK6" s="127" t="s">
        <v>483</v>
      </c>
      <c r="CL6" s="128">
        <v>44989.74722222222</v>
      </c>
      <c r="CM6" s="127" t="s">
        <v>498</v>
      </c>
      <c r="CN6" s="95" t="s">
        <v>8</v>
      </c>
      <c r="CO6" s="20"/>
      <c r="CP6" s="20"/>
      <c r="CQ6" s="343">
        <v>999</v>
      </c>
      <c r="CR6" s="125">
        <v>30254362</v>
      </c>
      <c r="CS6" s="125" t="s">
        <v>501</v>
      </c>
      <c r="CT6" s="125" t="s">
        <v>502</v>
      </c>
      <c r="CU6" s="125" t="s">
        <v>497</v>
      </c>
      <c r="CV6" s="125" t="s">
        <v>503</v>
      </c>
      <c r="CW6" s="126">
        <v>44996.643055555556</v>
      </c>
      <c r="CX6" s="125" t="s">
        <v>504</v>
      </c>
      <c r="CY6" s="95" t="s">
        <v>17</v>
      </c>
    </row>
    <row r="7" spans="1:105" ht="22.5" customHeight="1">
      <c r="A7" s="1068"/>
      <c r="B7" s="4">
        <v>5</v>
      </c>
      <c r="C7" s="243">
        <v>967</v>
      </c>
      <c r="D7" s="127">
        <v>30194116</v>
      </c>
      <c r="E7" s="127" t="s">
        <v>505</v>
      </c>
      <c r="F7" s="127" t="s">
        <v>496</v>
      </c>
      <c r="G7" s="127" t="s">
        <v>497</v>
      </c>
      <c r="H7" s="127" t="s">
        <v>534</v>
      </c>
      <c r="I7" s="128">
        <v>44987.491666666669</v>
      </c>
      <c r="J7" s="127" t="s">
        <v>504</v>
      </c>
      <c r="K7" s="95" t="s">
        <v>0</v>
      </c>
      <c r="L7" s="1">
        <v>44987</v>
      </c>
      <c r="M7" s="295">
        <v>0.46736111111111112</v>
      </c>
      <c r="N7" s="5" t="s">
        <v>795</v>
      </c>
      <c r="O7" s="1">
        <v>44987</v>
      </c>
      <c r="P7" s="295">
        <v>0.49166666666666664</v>
      </c>
      <c r="Q7" s="1"/>
      <c r="R7" s="295"/>
      <c r="S7" s="5"/>
      <c r="T7" s="297">
        <v>44987</v>
      </c>
      <c r="U7" s="295">
        <v>0.49236111111111108</v>
      </c>
      <c r="V7" s="296" t="s">
        <v>504</v>
      </c>
      <c r="W7" s="6">
        <f t="shared" si="0"/>
        <v>6.9444443943211809E-4</v>
      </c>
      <c r="X7" s="7"/>
      <c r="Y7" s="8"/>
      <c r="Z7" s="5"/>
      <c r="AA7" s="9">
        <f t="shared" si="1"/>
        <v>-44987.492361111108</v>
      </c>
      <c r="AB7" s="7"/>
      <c r="AC7" s="8"/>
      <c r="AD7" s="5"/>
      <c r="AE7" s="9">
        <f t="shared" si="2"/>
        <v>0</v>
      </c>
      <c r="AF7" s="298"/>
      <c r="AG7" s="299"/>
      <c r="AH7" s="300"/>
      <c r="AI7" s="5"/>
      <c r="AJ7" s="9">
        <f t="shared" si="3"/>
        <v>-44987.492361111108</v>
      </c>
      <c r="AK7" s="298"/>
      <c r="AL7" s="301"/>
      <c r="AM7" s="300"/>
      <c r="AN7" s="9">
        <f t="shared" si="4"/>
        <v>-44987.492361111108</v>
      </c>
      <c r="AO7" s="7">
        <v>44987</v>
      </c>
      <c r="AP7" s="2">
        <v>0.62638888888888888</v>
      </c>
      <c r="AQ7" s="341">
        <f t="shared" si="5"/>
        <v>0.13402777777810115</v>
      </c>
      <c r="AR7" s="297">
        <v>44987</v>
      </c>
      <c r="AS7" s="295">
        <v>0.6381944444444444</v>
      </c>
      <c r="AT7" s="296" t="s">
        <v>504</v>
      </c>
      <c r="AU7" s="14">
        <f t="shared" si="6"/>
        <v>0.14583333333575865</v>
      </c>
      <c r="AV7" s="349"/>
      <c r="AW7" s="349"/>
      <c r="AX7" s="350" t="s">
        <v>9</v>
      </c>
      <c r="AY7" s="353" t="s">
        <v>20</v>
      </c>
      <c r="AZ7" s="350" t="s">
        <v>50</v>
      </c>
      <c r="BA7" s="350" t="s">
        <v>132</v>
      </c>
      <c r="BB7" s="16" t="s">
        <v>830</v>
      </c>
      <c r="BC7" s="16" t="s">
        <v>831</v>
      </c>
      <c r="BD7" s="19"/>
      <c r="BE7" s="18" t="s">
        <v>89</v>
      </c>
      <c r="BF7" s="18"/>
      <c r="BG7" s="3"/>
      <c r="BJ7" s="265"/>
      <c r="BK7" s="266"/>
      <c r="BL7" s="266"/>
      <c r="BM7" s="266"/>
      <c r="BN7" s="266"/>
      <c r="BO7" s="266"/>
      <c r="BP7" s="267"/>
      <c r="BQ7" s="266"/>
      <c r="BR7" s="268"/>
      <c r="BS7" s="20"/>
      <c r="BT7" s="20"/>
      <c r="BU7" s="343">
        <v>986</v>
      </c>
      <c r="BV7" s="127">
        <v>30247738</v>
      </c>
      <c r="BW7" s="127" t="s">
        <v>505</v>
      </c>
      <c r="BX7" s="127" t="s">
        <v>506</v>
      </c>
      <c r="BY7" s="127" t="s">
        <v>497</v>
      </c>
      <c r="BZ7" s="127" t="s">
        <v>663</v>
      </c>
      <c r="CA7" s="128">
        <v>44992.800694444442</v>
      </c>
      <c r="CB7" s="127" t="s">
        <v>504</v>
      </c>
      <c r="CC7" s="95" t="s">
        <v>0</v>
      </c>
      <c r="CD7" s="20"/>
      <c r="CE7" s="20"/>
      <c r="CF7" s="342">
        <v>970</v>
      </c>
      <c r="CG7" s="127">
        <v>30049777</v>
      </c>
      <c r="CH7" s="127" t="s">
        <v>495</v>
      </c>
      <c r="CI7" s="127" t="s">
        <v>496</v>
      </c>
      <c r="CJ7" s="127" t="s">
        <v>497</v>
      </c>
      <c r="CK7" s="127" t="s">
        <v>468</v>
      </c>
      <c r="CL7" s="128">
        <v>44987.825694444444</v>
      </c>
      <c r="CM7" s="127" t="s">
        <v>498</v>
      </c>
      <c r="CN7" s="95" t="s">
        <v>8</v>
      </c>
      <c r="CO7" s="20"/>
      <c r="CP7" s="20"/>
      <c r="CQ7" s="343">
        <v>999</v>
      </c>
      <c r="CR7" s="125">
        <v>30254362</v>
      </c>
      <c r="CS7" s="125" t="s">
        <v>501</v>
      </c>
      <c r="CT7" s="125" t="s">
        <v>496</v>
      </c>
      <c r="CU7" s="125" t="s">
        <v>497</v>
      </c>
      <c r="CV7" s="125" t="s">
        <v>468</v>
      </c>
      <c r="CW7" s="126">
        <v>44996.643055555556</v>
      </c>
      <c r="CX7" s="125" t="s">
        <v>504</v>
      </c>
      <c r="CY7" s="95" t="s">
        <v>17</v>
      </c>
    </row>
    <row r="8" spans="1:105" ht="14.25" customHeight="1">
      <c r="A8" s="1068"/>
      <c r="B8" s="4">
        <v>6</v>
      </c>
      <c r="C8" s="243">
        <v>968</v>
      </c>
      <c r="D8" s="127">
        <v>20061581</v>
      </c>
      <c r="E8" s="127" t="s">
        <v>505</v>
      </c>
      <c r="F8" s="127" t="s">
        <v>496</v>
      </c>
      <c r="G8" s="127" t="s">
        <v>497</v>
      </c>
      <c r="H8" s="127" t="s">
        <v>468</v>
      </c>
      <c r="I8" s="128">
        <v>44987.657638888886</v>
      </c>
      <c r="J8" s="127" t="s">
        <v>498</v>
      </c>
      <c r="K8" s="95" t="s">
        <v>0</v>
      </c>
      <c r="L8" s="1">
        <v>44987</v>
      </c>
      <c r="M8" s="295">
        <v>0.65763888888888888</v>
      </c>
      <c r="N8" s="5" t="s">
        <v>498</v>
      </c>
      <c r="O8" s="1">
        <v>44987</v>
      </c>
      <c r="P8" s="295">
        <v>0.65763888888888888</v>
      </c>
      <c r="Q8" s="1"/>
      <c r="R8" s="295"/>
      <c r="S8" s="5"/>
      <c r="T8" s="1">
        <v>44987</v>
      </c>
      <c r="U8" s="2">
        <v>0.65763888888888888</v>
      </c>
      <c r="V8" s="5" t="s">
        <v>498</v>
      </c>
      <c r="W8" s="6">
        <f t="shared" si="0"/>
        <v>0</v>
      </c>
      <c r="X8" s="7"/>
      <c r="Y8" s="8"/>
      <c r="Z8" s="5"/>
      <c r="AA8" s="9">
        <f t="shared" si="1"/>
        <v>-44987.657638888886</v>
      </c>
      <c r="AB8" s="7"/>
      <c r="AC8" s="8"/>
      <c r="AD8" s="5"/>
      <c r="AE8" s="9">
        <f t="shared" si="2"/>
        <v>0</v>
      </c>
      <c r="AF8" s="294"/>
      <c r="AG8" s="295"/>
      <c r="AH8" s="296"/>
      <c r="AI8" s="5"/>
      <c r="AJ8" s="9">
        <f t="shared" si="3"/>
        <v>-44987.657638888886</v>
      </c>
      <c r="AK8" s="294"/>
      <c r="AL8" s="296"/>
      <c r="AM8" s="296"/>
      <c r="AN8" s="9">
        <f t="shared" si="4"/>
        <v>-44987.657638888886</v>
      </c>
      <c r="AO8" s="7"/>
      <c r="AP8" s="2"/>
      <c r="AQ8" s="341">
        <f t="shared" si="5"/>
        <v>-44987.657638888886</v>
      </c>
      <c r="AR8" s="294">
        <v>44987</v>
      </c>
      <c r="AS8" s="295">
        <v>0.66666666666666663</v>
      </c>
      <c r="AT8" s="296" t="s">
        <v>498</v>
      </c>
      <c r="AU8" s="14">
        <f t="shared" si="6"/>
        <v>9.0277777781011537E-3</v>
      </c>
      <c r="AV8" s="349"/>
      <c r="AW8" s="349"/>
      <c r="AX8" s="350" t="s">
        <v>18</v>
      </c>
      <c r="AY8" s="350" t="s">
        <v>41</v>
      </c>
      <c r="AZ8" s="350" t="s">
        <v>22</v>
      </c>
      <c r="BA8" s="350" t="s">
        <v>324</v>
      </c>
      <c r="BB8" s="17" t="s">
        <v>832</v>
      </c>
      <c r="BC8" s="17" t="s">
        <v>833</v>
      </c>
      <c r="BD8" s="19"/>
      <c r="BE8" s="18" t="s">
        <v>89</v>
      </c>
      <c r="BF8" s="18"/>
      <c r="BJ8" s="265"/>
      <c r="BK8" s="266"/>
      <c r="BL8" s="266"/>
      <c r="BM8" s="266"/>
      <c r="BN8" s="266"/>
      <c r="BO8" s="266"/>
      <c r="BP8" s="267"/>
      <c r="BQ8" s="266"/>
      <c r="BR8" s="268"/>
      <c r="BS8" s="20"/>
      <c r="BT8" s="20"/>
      <c r="BU8" s="343">
        <v>1024</v>
      </c>
      <c r="BV8" s="127">
        <v>20106274</v>
      </c>
      <c r="BW8" s="127" t="s">
        <v>505</v>
      </c>
      <c r="BX8" s="127" t="s">
        <v>506</v>
      </c>
      <c r="BY8" s="127" t="s">
        <v>497</v>
      </c>
      <c r="BZ8" s="127" t="s">
        <v>469</v>
      </c>
      <c r="CA8" s="128">
        <v>45003.672222222223</v>
      </c>
      <c r="CB8" s="127" t="s">
        <v>498</v>
      </c>
      <c r="CC8" s="95" t="s">
        <v>0</v>
      </c>
      <c r="CD8" s="20"/>
      <c r="CE8" s="20"/>
      <c r="CF8" s="342">
        <v>976</v>
      </c>
      <c r="CG8" s="127">
        <v>30256517</v>
      </c>
      <c r="CH8" s="127" t="s">
        <v>495</v>
      </c>
      <c r="CI8" s="127" t="s">
        <v>496</v>
      </c>
      <c r="CJ8" s="127" t="s">
        <v>497</v>
      </c>
      <c r="CK8" s="127" t="s">
        <v>465</v>
      </c>
      <c r="CL8" s="128">
        <v>44992.674305555556</v>
      </c>
      <c r="CM8" s="127" t="s">
        <v>504</v>
      </c>
      <c r="CN8" s="95" t="s">
        <v>8</v>
      </c>
      <c r="CO8" s="20"/>
      <c r="CP8" s="20"/>
      <c r="CQ8" s="343">
        <v>1000</v>
      </c>
      <c r="CR8" s="125">
        <v>30191304</v>
      </c>
      <c r="CS8" s="125" t="s">
        <v>501</v>
      </c>
      <c r="CT8" s="125" t="s">
        <v>496</v>
      </c>
      <c r="CU8" s="125" t="s">
        <v>497</v>
      </c>
      <c r="CV8" s="125" t="s">
        <v>476</v>
      </c>
      <c r="CW8" s="126">
        <v>44996.738194444442</v>
      </c>
      <c r="CX8" s="125" t="s">
        <v>498</v>
      </c>
      <c r="CY8" s="95" t="s">
        <v>0</v>
      </c>
      <c r="CZ8" s="23"/>
    </row>
    <row r="9" spans="1:105" ht="15" customHeight="1">
      <c r="A9" s="1068"/>
      <c r="B9" s="406">
        <v>7</v>
      </c>
      <c r="C9" s="342">
        <v>970</v>
      </c>
      <c r="D9" s="127">
        <v>30049777</v>
      </c>
      <c r="E9" s="127" t="s">
        <v>495</v>
      </c>
      <c r="F9" s="127" t="s">
        <v>496</v>
      </c>
      <c r="G9" s="127" t="s">
        <v>497</v>
      </c>
      <c r="H9" s="127" t="s">
        <v>468</v>
      </c>
      <c r="I9" s="128">
        <v>44987.825694444444</v>
      </c>
      <c r="J9" s="127" t="s">
        <v>498</v>
      </c>
      <c r="K9" s="95" t="s">
        <v>8</v>
      </c>
      <c r="L9" s="1">
        <v>44987</v>
      </c>
      <c r="M9" s="295">
        <v>0.78402777777777777</v>
      </c>
      <c r="N9" s="5" t="s">
        <v>498</v>
      </c>
      <c r="O9" s="1">
        <v>44987</v>
      </c>
      <c r="P9" s="295">
        <v>0.8256944444444444</v>
      </c>
      <c r="Q9" s="1">
        <v>44987</v>
      </c>
      <c r="R9" s="295">
        <v>0.81458333333333333</v>
      </c>
      <c r="S9" s="5" t="s">
        <v>498</v>
      </c>
      <c r="T9" s="1">
        <v>44987</v>
      </c>
      <c r="U9" s="2">
        <v>0.8256944444444444</v>
      </c>
      <c r="V9" s="5" t="s">
        <v>498</v>
      </c>
      <c r="W9" s="6">
        <f t="shared" si="0"/>
        <v>0</v>
      </c>
      <c r="X9" s="7">
        <v>44989</v>
      </c>
      <c r="Y9" s="8">
        <v>0.72291666666666665</v>
      </c>
      <c r="Z9" s="5" t="s">
        <v>528</v>
      </c>
      <c r="AA9" s="9">
        <f t="shared" si="1"/>
        <v>1.8972222222218988</v>
      </c>
      <c r="AB9" s="7"/>
      <c r="AC9" s="8"/>
      <c r="AD9" s="5"/>
      <c r="AE9" s="9">
        <f t="shared" si="2"/>
        <v>-44989.722916666666</v>
      </c>
      <c r="AF9" s="294"/>
      <c r="AG9" s="295"/>
      <c r="AH9" s="296"/>
      <c r="AI9" s="5"/>
      <c r="AJ9" s="9">
        <f t="shared" si="3"/>
        <v>-44987.825694444444</v>
      </c>
      <c r="AK9" s="294"/>
      <c r="AL9" s="296"/>
      <c r="AM9" s="296"/>
      <c r="AN9" s="9">
        <f t="shared" si="4"/>
        <v>-44987.825694444444</v>
      </c>
      <c r="AO9" s="7">
        <v>44990</v>
      </c>
      <c r="AP9" s="2">
        <v>0.39305555555555555</v>
      </c>
      <c r="AQ9" s="341">
        <f t="shared" si="5"/>
        <v>2.5673611111124046</v>
      </c>
      <c r="AR9" s="294">
        <v>44990</v>
      </c>
      <c r="AS9" s="295">
        <v>0.73263888888888884</v>
      </c>
      <c r="AT9" s="296" t="s">
        <v>498</v>
      </c>
      <c r="AU9" s="14">
        <f t="shared" si="6"/>
        <v>2.9069444444467081</v>
      </c>
      <c r="AV9" s="349"/>
      <c r="AW9" s="349" t="s">
        <v>1045</v>
      </c>
      <c r="AX9" s="350" t="s">
        <v>18</v>
      </c>
      <c r="AY9" s="350" t="s">
        <v>41</v>
      </c>
      <c r="AZ9" s="350" t="s">
        <v>110</v>
      </c>
      <c r="BA9" s="350" t="s">
        <v>382</v>
      </c>
      <c r="BB9" s="17" t="s">
        <v>834</v>
      </c>
      <c r="BC9" s="17" t="s">
        <v>835</v>
      </c>
      <c r="BD9" s="19"/>
      <c r="BE9" s="18" t="s">
        <v>89</v>
      </c>
      <c r="BF9" s="18"/>
      <c r="BJ9" s="248"/>
      <c r="BK9" s="249"/>
      <c r="BL9" s="249"/>
      <c r="BM9" s="249"/>
      <c r="BN9" s="249"/>
      <c r="BO9" s="249"/>
      <c r="BP9" s="250"/>
      <c r="BQ9" s="249"/>
      <c r="BR9" s="251"/>
      <c r="BS9" s="20"/>
      <c r="BT9" s="20"/>
      <c r="BU9" s="343">
        <v>1027</v>
      </c>
      <c r="BV9" s="127">
        <v>30152472</v>
      </c>
      <c r="BW9" s="127" t="s">
        <v>505</v>
      </c>
      <c r="BX9" s="127" t="s">
        <v>496</v>
      </c>
      <c r="BY9" s="127" t="s">
        <v>497</v>
      </c>
      <c r="BZ9" s="127" t="s">
        <v>532</v>
      </c>
      <c r="CA9" s="128">
        <v>45003.834027777775</v>
      </c>
      <c r="CB9" s="127" t="s">
        <v>504</v>
      </c>
      <c r="CC9" s="95" t="s">
        <v>0</v>
      </c>
      <c r="CD9" s="20"/>
      <c r="CE9" s="20"/>
      <c r="CF9" s="343">
        <v>981</v>
      </c>
      <c r="CG9" s="127">
        <v>30221699</v>
      </c>
      <c r="CH9" s="127" t="s">
        <v>495</v>
      </c>
      <c r="CI9" s="127" t="s">
        <v>506</v>
      </c>
      <c r="CJ9" s="127" t="s">
        <v>507</v>
      </c>
      <c r="CK9" s="127" t="s">
        <v>487</v>
      </c>
      <c r="CL9" s="128">
        <v>44991.763194444444</v>
      </c>
      <c r="CM9" s="127" t="s">
        <v>528</v>
      </c>
      <c r="CN9" s="95" t="s">
        <v>17</v>
      </c>
      <c r="CO9" s="20"/>
      <c r="CP9" s="20"/>
      <c r="CQ9" s="343">
        <v>1003</v>
      </c>
      <c r="CR9" s="127">
        <v>30220567</v>
      </c>
      <c r="CS9" s="127" t="s">
        <v>501</v>
      </c>
      <c r="CT9" s="127" t="s">
        <v>506</v>
      </c>
      <c r="CU9" s="127" t="s">
        <v>513</v>
      </c>
      <c r="CV9" s="127" t="s">
        <v>489</v>
      </c>
      <c r="CW9" s="128">
        <v>44998.496527777781</v>
      </c>
      <c r="CX9" s="127" t="s">
        <v>498</v>
      </c>
      <c r="CY9" s="95" t="s">
        <v>17</v>
      </c>
    </row>
    <row r="10" spans="1:105" ht="15" customHeight="1">
      <c r="A10" s="1068"/>
      <c r="B10" s="4">
        <v>8</v>
      </c>
      <c r="C10" s="243">
        <v>972</v>
      </c>
      <c r="D10" s="127">
        <v>1752546</v>
      </c>
      <c r="E10" s="127" t="s">
        <v>501</v>
      </c>
      <c r="F10" s="127" t="s">
        <v>506</v>
      </c>
      <c r="G10" s="127" t="s">
        <v>513</v>
      </c>
      <c r="H10" s="127" t="s">
        <v>494</v>
      </c>
      <c r="I10" s="128">
        <v>44992.747916666667</v>
      </c>
      <c r="J10" s="127" t="s">
        <v>504</v>
      </c>
      <c r="K10" s="95" t="s">
        <v>5</v>
      </c>
      <c r="L10" s="1">
        <v>44989</v>
      </c>
      <c r="M10" s="295">
        <v>0.44722222222222224</v>
      </c>
      <c r="N10" s="5" t="s">
        <v>795</v>
      </c>
      <c r="O10" s="1">
        <v>44992</v>
      </c>
      <c r="P10" s="295">
        <v>0.74791666666666667</v>
      </c>
      <c r="Q10" s="1">
        <v>44990</v>
      </c>
      <c r="R10" s="295">
        <v>0.53125</v>
      </c>
      <c r="S10" s="5" t="s">
        <v>795</v>
      </c>
      <c r="T10" s="1">
        <v>44992</v>
      </c>
      <c r="U10" s="2">
        <v>0.74861111111111101</v>
      </c>
      <c r="V10" s="5" t="s">
        <v>504</v>
      </c>
      <c r="W10" s="6">
        <f t="shared" si="0"/>
        <v>6.944444467080757E-4</v>
      </c>
      <c r="X10" s="7">
        <v>44994</v>
      </c>
      <c r="Y10" s="8">
        <v>0.65625</v>
      </c>
      <c r="Z10" s="5" t="s">
        <v>795</v>
      </c>
      <c r="AA10" s="9">
        <f t="shared" si="1"/>
        <v>1.9076388888861402</v>
      </c>
      <c r="AB10" s="7"/>
      <c r="AC10" s="8"/>
      <c r="AD10" s="5"/>
      <c r="AE10" s="9">
        <f t="shared" si="2"/>
        <v>-44994.65625</v>
      </c>
      <c r="AF10" s="294"/>
      <c r="AG10" s="295"/>
      <c r="AH10" s="296"/>
      <c r="AI10" s="5"/>
      <c r="AJ10" s="9">
        <f t="shared" si="3"/>
        <v>-44992.748611111114</v>
      </c>
      <c r="AK10" s="294"/>
      <c r="AL10" s="296"/>
      <c r="AM10" s="296"/>
      <c r="AN10" s="9">
        <f t="shared" si="4"/>
        <v>-44992.748611111114</v>
      </c>
      <c r="AO10" s="7"/>
      <c r="AP10" s="2"/>
      <c r="AQ10" s="341">
        <f t="shared" si="5"/>
        <v>-44992.748611111114</v>
      </c>
      <c r="AR10" s="294">
        <v>44994</v>
      </c>
      <c r="AS10" s="295">
        <v>0.74097222222222225</v>
      </c>
      <c r="AT10" s="296" t="s">
        <v>504</v>
      </c>
      <c r="AU10" s="14">
        <f t="shared" si="6"/>
        <v>1.992361111108039</v>
      </c>
      <c r="AV10" s="349"/>
      <c r="AW10" s="349"/>
      <c r="AX10" s="350" t="s">
        <v>18</v>
      </c>
      <c r="AY10" s="350" t="s">
        <v>41</v>
      </c>
      <c r="AZ10" s="350" t="s">
        <v>899</v>
      </c>
      <c r="BA10" s="353" t="s">
        <v>366</v>
      </c>
      <c r="BB10" s="17" t="s">
        <v>836</v>
      </c>
      <c r="BC10" s="17" t="s">
        <v>837</v>
      </c>
      <c r="BD10" s="19"/>
      <c r="BE10" s="18" t="s">
        <v>89</v>
      </c>
      <c r="BF10" s="18"/>
      <c r="BJ10" s="248"/>
      <c r="BK10" s="249"/>
      <c r="BL10" s="249"/>
      <c r="BM10" s="249"/>
      <c r="BN10" s="249"/>
      <c r="BO10" s="249"/>
      <c r="BP10" s="250"/>
      <c r="BQ10" s="249"/>
      <c r="BR10" s="251"/>
      <c r="BS10" s="20"/>
      <c r="BT10" s="20"/>
      <c r="BU10" s="243">
        <v>1030</v>
      </c>
      <c r="BV10" s="127">
        <v>30148801</v>
      </c>
      <c r="BW10" s="127" t="s">
        <v>505</v>
      </c>
      <c r="BX10" s="127" t="s">
        <v>496</v>
      </c>
      <c r="BY10" s="127" t="s">
        <v>507</v>
      </c>
      <c r="BZ10" s="127" t="s">
        <v>486</v>
      </c>
      <c r="CA10" s="128">
        <v>45004.396527777775</v>
      </c>
      <c r="CB10" s="127" t="s">
        <v>498</v>
      </c>
      <c r="CC10" s="95" t="s">
        <v>0</v>
      </c>
      <c r="CD10" s="20"/>
      <c r="CE10" s="20"/>
      <c r="CF10" s="343">
        <v>981</v>
      </c>
      <c r="CG10" s="127">
        <v>30221699</v>
      </c>
      <c r="CH10" s="127" t="s">
        <v>495</v>
      </c>
      <c r="CI10" s="127" t="s">
        <v>502</v>
      </c>
      <c r="CJ10" s="127" t="s">
        <v>507</v>
      </c>
      <c r="CK10" s="127" t="s">
        <v>484</v>
      </c>
      <c r="CL10" s="128">
        <v>44991.763194444444</v>
      </c>
      <c r="CM10" s="127" t="s">
        <v>528</v>
      </c>
      <c r="CN10" s="95" t="s">
        <v>17</v>
      </c>
      <c r="CO10" s="20"/>
      <c r="CP10" s="20"/>
      <c r="CQ10" s="243">
        <v>1005</v>
      </c>
      <c r="CR10" s="127">
        <v>30199975</v>
      </c>
      <c r="CS10" s="127" t="s">
        <v>501</v>
      </c>
      <c r="CT10" s="127" t="s">
        <v>506</v>
      </c>
      <c r="CU10" s="127" t="s">
        <v>497</v>
      </c>
      <c r="CV10" s="127" t="s">
        <v>807</v>
      </c>
      <c r="CW10" s="128">
        <v>44997.703472222223</v>
      </c>
      <c r="CX10" s="127" t="s">
        <v>528</v>
      </c>
      <c r="CY10" s="95" t="s">
        <v>0</v>
      </c>
    </row>
    <row r="11" spans="1:105" ht="15" customHeight="1">
      <c r="A11" s="1068"/>
      <c r="B11" s="4">
        <v>9</v>
      </c>
      <c r="C11" s="343">
        <v>973</v>
      </c>
      <c r="D11" s="127">
        <v>30140741</v>
      </c>
      <c r="E11" s="127" t="s">
        <v>501</v>
      </c>
      <c r="F11" s="127" t="s">
        <v>496</v>
      </c>
      <c r="G11" s="127" t="s">
        <v>497</v>
      </c>
      <c r="H11" s="127" t="s">
        <v>465</v>
      </c>
      <c r="I11" s="128">
        <v>44990.527083333334</v>
      </c>
      <c r="J11" s="127" t="s">
        <v>504</v>
      </c>
      <c r="K11" s="95" t="s">
        <v>17</v>
      </c>
      <c r="L11" s="1">
        <v>44989</v>
      </c>
      <c r="M11" s="295">
        <v>0.48680555555555555</v>
      </c>
      <c r="N11" s="5" t="s">
        <v>795</v>
      </c>
      <c r="O11" s="1">
        <v>44990</v>
      </c>
      <c r="P11" s="295">
        <v>0.52708333333333335</v>
      </c>
      <c r="Q11" s="1">
        <v>44990</v>
      </c>
      <c r="R11" s="295">
        <v>0.93611111111111112</v>
      </c>
      <c r="S11" s="5" t="s">
        <v>795</v>
      </c>
      <c r="T11" s="1">
        <v>44990</v>
      </c>
      <c r="U11" s="2">
        <v>0.52777777777777779</v>
      </c>
      <c r="V11" s="5" t="s">
        <v>504</v>
      </c>
      <c r="W11" s="6">
        <f t="shared" si="0"/>
        <v>6.944444467080757E-4</v>
      </c>
      <c r="X11" s="7"/>
      <c r="Y11" s="8"/>
      <c r="Z11" s="5"/>
      <c r="AA11" s="9">
        <f t="shared" si="1"/>
        <v>-44990.527777777781</v>
      </c>
      <c r="AB11" s="7"/>
      <c r="AC11" s="8"/>
      <c r="AD11" s="5"/>
      <c r="AE11" s="9">
        <f t="shared" si="2"/>
        <v>0</v>
      </c>
      <c r="AF11" s="294"/>
      <c r="AG11" s="295"/>
      <c r="AH11" s="296"/>
      <c r="AI11" s="5"/>
      <c r="AJ11" s="9">
        <f t="shared" si="3"/>
        <v>-44990.527777777781</v>
      </c>
      <c r="AK11" s="294"/>
      <c r="AL11" s="296"/>
      <c r="AM11" s="296"/>
      <c r="AN11" s="9">
        <f t="shared" si="4"/>
        <v>-44990.527777777781</v>
      </c>
      <c r="AO11" s="7">
        <v>44990</v>
      </c>
      <c r="AP11" s="2">
        <v>0.86250000000000004</v>
      </c>
      <c r="AQ11" s="341">
        <f t="shared" si="5"/>
        <v>0.33472222222189885</v>
      </c>
      <c r="AR11" s="294">
        <v>44993</v>
      </c>
      <c r="AS11" s="295">
        <v>0.80347222222222225</v>
      </c>
      <c r="AT11" s="296" t="s">
        <v>817</v>
      </c>
      <c r="AU11" s="14">
        <f t="shared" si="6"/>
        <v>3.2756944444408873</v>
      </c>
      <c r="AV11" s="349"/>
      <c r="AW11" s="349" t="s">
        <v>1046</v>
      </c>
      <c r="AX11" s="350" t="s">
        <v>27</v>
      </c>
      <c r="AY11" s="353" t="s">
        <v>992</v>
      </c>
      <c r="AZ11" s="350" t="s">
        <v>997</v>
      </c>
      <c r="BA11" s="353" t="s">
        <v>274</v>
      </c>
      <c r="BB11" s="17" t="s">
        <v>838</v>
      </c>
      <c r="BC11" s="17" t="s">
        <v>839</v>
      </c>
      <c r="BD11" s="19"/>
      <c r="BE11" s="18" t="s">
        <v>89</v>
      </c>
      <c r="BF11" s="18"/>
      <c r="BJ11" s="20"/>
      <c r="BK11" s="20"/>
      <c r="BL11" s="20"/>
      <c r="BM11" s="20"/>
      <c r="BN11" s="20"/>
      <c r="BO11" s="20"/>
      <c r="BP11" s="20"/>
      <c r="BQ11" s="20"/>
      <c r="BR11" s="20"/>
      <c r="BS11" s="20"/>
      <c r="BT11" s="20"/>
      <c r="BU11" s="343">
        <v>1042</v>
      </c>
      <c r="BV11" s="127">
        <v>30225446</v>
      </c>
      <c r="BW11" s="127" t="s">
        <v>505</v>
      </c>
      <c r="BX11" s="127" t="s">
        <v>496</v>
      </c>
      <c r="BY11" s="127" t="s">
        <v>507</v>
      </c>
      <c r="BZ11" s="127" t="s">
        <v>482</v>
      </c>
      <c r="CA11" s="128">
        <v>45004.6875</v>
      </c>
      <c r="CB11" s="127" t="s">
        <v>498</v>
      </c>
      <c r="CC11" s="95" t="s">
        <v>5</v>
      </c>
      <c r="CD11" s="20"/>
      <c r="CE11" s="20"/>
      <c r="CF11" s="343">
        <v>984</v>
      </c>
      <c r="CG11" s="127">
        <v>1575864</v>
      </c>
      <c r="CH11" s="127" t="s">
        <v>495</v>
      </c>
      <c r="CI11" s="127" t="s">
        <v>496</v>
      </c>
      <c r="CJ11" s="127" t="s">
        <v>507</v>
      </c>
      <c r="CK11" s="127" t="s">
        <v>482</v>
      </c>
      <c r="CL11" s="128">
        <v>44994.719444444447</v>
      </c>
      <c r="CM11" s="127" t="s">
        <v>504</v>
      </c>
      <c r="CN11" s="95" t="s">
        <v>17</v>
      </c>
      <c r="CO11" s="20"/>
      <c r="CP11" s="20"/>
      <c r="CQ11" s="343">
        <v>1007</v>
      </c>
      <c r="CR11" s="125" t="s">
        <v>808</v>
      </c>
      <c r="CS11" s="125" t="s">
        <v>501</v>
      </c>
      <c r="CT11" s="125" t="s">
        <v>506</v>
      </c>
      <c r="CU11" s="125" t="s">
        <v>497</v>
      </c>
      <c r="CV11" s="125" t="s">
        <v>809</v>
      </c>
      <c r="CW11" s="126">
        <v>44999.560416666667</v>
      </c>
      <c r="CX11" s="125" t="s">
        <v>504</v>
      </c>
      <c r="CY11" s="95" t="s">
        <v>0</v>
      </c>
    </row>
    <row r="12" spans="1:105" ht="15" customHeight="1">
      <c r="A12" s="1068"/>
      <c r="B12" s="4">
        <v>10</v>
      </c>
      <c r="C12" s="342">
        <v>976</v>
      </c>
      <c r="D12" s="127">
        <v>30256517</v>
      </c>
      <c r="E12" s="127" t="s">
        <v>495</v>
      </c>
      <c r="F12" s="127" t="s">
        <v>496</v>
      </c>
      <c r="G12" s="127" t="s">
        <v>497</v>
      </c>
      <c r="H12" s="127" t="s">
        <v>465</v>
      </c>
      <c r="I12" s="128">
        <v>44992.674305555556</v>
      </c>
      <c r="J12" s="127" t="s">
        <v>504</v>
      </c>
      <c r="K12" s="95" t="s">
        <v>8</v>
      </c>
      <c r="L12" s="1">
        <v>44990</v>
      </c>
      <c r="M12" s="295">
        <v>0.56388888888888888</v>
      </c>
      <c r="N12" s="5" t="s">
        <v>795</v>
      </c>
      <c r="O12" s="1">
        <v>44992</v>
      </c>
      <c r="P12" s="295">
        <v>0.6743055555555556</v>
      </c>
      <c r="Q12" s="1">
        <v>44991</v>
      </c>
      <c r="R12" s="295">
        <v>0.76458333333333328</v>
      </c>
      <c r="S12" s="5" t="s">
        <v>795</v>
      </c>
      <c r="T12" s="1">
        <v>44992</v>
      </c>
      <c r="U12" s="2">
        <v>0.6743055555555556</v>
      </c>
      <c r="V12" s="5" t="s">
        <v>504</v>
      </c>
      <c r="W12" s="6">
        <f t="shared" si="0"/>
        <v>0</v>
      </c>
      <c r="X12" s="7">
        <v>44993</v>
      </c>
      <c r="Y12" s="8">
        <v>0.7055555555555556</v>
      </c>
      <c r="Z12" s="5" t="s">
        <v>795</v>
      </c>
      <c r="AA12" s="9">
        <f t="shared" si="1"/>
        <v>1.03125</v>
      </c>
      <c r="AB12" s="7">
        <v>44994</v>
      </c>
      <c r="AC12" s="8">
        <v>0.7416666666666667</v>
      </c>
      <c r="AD12" s="5" t="s">
        <v>795</v>
      </c>
      <c r="AE12" s="9">
        <f t="shared" si="2"/>
        <v>1.0361111111124046</v>
      </c>
      <c r="AF12" s="294"/>
      <c r="AG12" s="295"/>
      <c r="AH12" s="296"/>
      <c r="AI12" s="5"/>
      <c r="AJ12" s="9">
        <f t="shared" si="3"/>
        <v>-44992.674305555556</v>
      </c>
      <c r="AK12" s="294"/>
      <c r="AL12" s="296"/>
      <c r="AM12" s="296"/>
      <c r="AN12" s="9">
        <f t="shared" si="4"/>
        <v>-44992.674305555556</v>
      </c>
      <c r="AO12" s="7"/>
      <c r="AP12" s="2"/>
      <c r="AQ12" s="341">
        <f t="shared" si="5"/>
        <v>-44992.674305555556</v>
      </c>
      <c r="AR12" s="294">
        <v>44994</v>
      </c>
      <c r="AS12" s="295">
        <v>0.8652777777777777</v>
      </c>
      <c r="AT12" s="296" t="s">
        <v>504</v>
      </c>
      <c r="AU12" s="14">
        <f t="shared" si="6"/>
        <v>2.1909722222189885</v>
      </c>
      <c r="AV12" s="349">
        <v>6722</v>
      </c>
      <c r="AW12" s="349" t="s">
        <v>983</v>
      </c>
      <c r="AX12" s="350" t="s">
        <v>18</v>
      </c>
      <c r="AY12" s="350" t="s">
        <v>48</v>
      </c>
      <c r="AZ12" s="350" t="s">
        <v>995</v>
      </c>
      <c r="BA12" s="353" t="s">
        <v>382</v>
      </c>
      <c r="BB12" s="17" t="s">
        <v>840</v>
      </c>
      <c r="BC12" s="17" t="s">
        <v>841</v>
      </c>
      <c r="BD12" s="19"/>
      <c r="BE12" s="333" t="s">
        <v>89</v>
      </c>
      <c r="BF12" s="18"/>
      <c r="BR12" s="20"/>
      <c r="BS12" s="20"/>
      <c r="BT12" s="20"/>
      <c r="BU12" s="343">
        <v>1101</v>
      </c>
      <c r="BV12" s="127">
        <v>30120154</v>
      </c>
      <c r="BW12" s="127" t="s">
        <v>505</v>
      </c>
      <c r="BX12" s="127" t="s">
        <v>506</v>
      </c>
      <c r="BY12" s="127" t="s">
        <v>497</v>
      </c>
      <c r="BZ12" s="127" t="s">
        <v>813</v>
      </c>
      <c r="CA12" s="128">
        <v>45010.997916666667</v>
      </c>
      <c r="CB12" s="127" t="s">
        <v>528</v>
      </c>
      <c r="CC12" s="95" t="s">
        <v>5</v>
      </c>
      <c r="CD12" s="20"/>
      <c r="CE12" s="20"/>
      <c r="CF12" s="343">
        <v>990</v>
      </c>
      <c r="CG12" s="127">
        <v>30245694</v>
      </c>
      <c r="CH12" s="127" t="s">
        <v>495</v>
      </c>
      <c r="CI12" s="127" t="s">
        <v>496</v>
      </c>
      <c r="CJ12" s="127" t="s">
        <v>497</v>
      </c>
      <c r="CK12" s="127" t="s">
        <v>668</v>
      </c>
      <c r="CL12" s="128">
        <v>44997.55</v>
      </c>
      <c r="CM12" s="127" t="s">
        <v>498</v>
      </c>
      <c r="CN12" s="95" t="s">
        <v>17</v>
      </c>
      <c r="CO12" s="20"/>
      <c r="CP12" s="20"/>
      <c r="CQ12" s="343">
        <v>1018</v>
      </c>
      <c r="CR12" s="125">
        <v>0</v>
      </c>
      <c r="CS12" s="125" t="s">
        <v>501</v>
      </c>
      <c r="CT12" s="125" t="s">
        <v>506</v>
      </c>
      <c r="CU12" s="125" t="s">
        <v>497</v>
      </c>
      <c r="CV12" s="125" t="s">
        <v>530</v>
      </c>
      <c r="CW12" s="126">
        <v>45001.570833333331</v>
      </c>
      <c r="CX12" s="125" t="s">
        <v>498</v>
      </c>
      <c r="CY12" s="95" t="s">
        <v>8</v>
      </c>
    </row>
    <row r="13" spans="1:105" ht="15" customHeight="1">
      <c r="A13" s="1068"/>
      <c r="B13" s="406">
        <v>11</v>
      </c>
      <c r="C13" s="343">
        <v>978</v>
      </c>
      <c r="D13" s="127">
        <v>30245460</v>
      </c>
      <c r="E13" s="127" t="s">
        <v>505</v>
      </c>
      <c r="F13" s="127" t="s">
        <v>506</v>
      </c>
      <c r="G13" s="127" t="s">
        <v>507</v>
      </c>
      <c r="H13" s="127" t="s">
        <v>508</v>
      </c>
      <c r="I13" s="128">
        <v>44990.714583333334</v>
      </c>
      <c r="J13" s="127" t="s">
        <v>498</v>
      </c>
      <c r="K13" s="95" t="s">
        <v>0</v>
      </c>
      <c r="L13" s="1">
        <v>44990</v>
      </c>
      <c r="M13" s="295">
        <v>0.71458333333333335</v>
      </c>
      <c r="N13" s="5" t="s">
        <v>498</v>
      </c>
      <c r="O13" s="1">
        <v>44990</v>
      </c>
      <c r="P13" s="295">
        <v>0.71458333333333335</v>
      </c>
      <c r="Q13" s="1"/>
      <c r="R13" s="295"/>
      <c r="S13" s="5"/>
      <c r="T13" s="1">
        <v>44990</v>
      </c>
      <c r="U13" s="2">
        <v>0.71458333333333324</v>
      </c>
      <c r="V13" s="5" t="s">
        <v>498</v>
      </c>
      <c r="W13" s="6">
        <f t="shared" si="0"/>
        <v>0</v>
      </c>
      <c r="X13" s="7"/>
      <c r="Y13" s="8"/>
      <c r="Z13" s="5"/>
      <c r="AA13" s="9">
        <f t="shared" si="1"/>
        <v>-44990.714583333334</v>
      </c>
      <c r="AB13" s="7"/>
      <c r="AC13" s="8"/>
      <c r="AD13" s="5"/>
      <c r="AE13" s="9">
        <f t="shared" si="2"/>
        <v>0</v>
      </c>
      <c r="AF13" s="294"/>
      <c r="AG13" s="295"/>
      <c r="AH13" s="296"/>
      <c r="AI13" s="5"/>
      <c r="AJ13" s="9">
        <f t="shared" si="3"/>
        <v>-44990.714583333334</v>
      </c>
      <c r="AK13" s="294"/>
      <c r="AL13" s="296"/>
      <c r="AM13" s="296"/>
      <c r="AN13" s="9">
        <f t="shared" si="4"/>
        <v>-44990.714583333334</v>
      </c>
      <c r="AO13" s="7"/>
      <c r="AP13" s="2"/>
      <c r="AQ13" s="341">
        <f t="shared" si="5"/>
        <v>-44990.714583333334</v>
      </c>
      <c r="AR13" s="294">
        <v>44990</v>
      </c>
      <c r="AS13" s="295">
        <v>0.85069444444444453</v>
      </c>
      <c r="AT13" s="296" t="s">
        <v>498</v>
      </c>
      <c r="AU13" s="14">
        <f t="shared" si="6"/>
        <v>0.13611111111094942</v>
      </c>
      <c r="AV13" s="349"/>
      <c r="AW13" s="349"/>
      <c r="AX13" s="350" t="s">
        <v>27</v>
      </c>
      <c r="AY13" s="350" t="s">
        <v>11</v>
      </c>
      <c r="AZ13" s="350" t="s">
        <v>22</v>
      </c>
      <c r="BA13" s="350" t="s">
        <v>57</v>
      </c>
      <c r="BB13" s="17" t="s">
        <v>842</v>
      </c>
      <c r="BC13" s="17" t="s">
        <v>843</v>
      </c>
      <c r="BD13" s="19"/>
      <c r="BE13" s="333" t="s">
        <v>89</v>
      </c>
      <c r="BF13" s="18"/>
      <c r="BR13" s="20"/>
      <c r="BS13" s="20"/>
      <c r="BT13" s="20"/>
      <c r="BU13" s="342">
        <v>1107</v>
      </c>
      <c r="BV13" s="127">
        <v>30052349</v>
      </c>
      <c r="BW13" s="127" t="s">
        <v>505</v>
      </c>
      <c r="BX13" s="127" t="s">
        <v>496</v>
      </c>
      <c r="BY13" s="127" t="s">
        <v>507</v>
      </c>
      <c r="BZ13" s="127" t="s">
        <v>486</v>
      </c>
      <c r="CA13" s="128">
        <v>45012.979861111111</v>
      </c>
      <c r="CB13" s="127" t="s">
        <v>504</v>
      </c>
      <c r="CC13" s="95" t="s">
        <v>0</v>
      </c>
      <c r="CD13" s="20"/>
      <c r="CE13" s="20"/>
      <c r="CF13" s="343">
        <v>995</v>
      </c>
      <c r="CG13" s="127">
        <v>1575864</v>
      </c>
      <c r="CH13" s="127" t="s">
        <v>495</v>
      </c>
      <c r="CI13" s="127" t="s">
        <v>496</v>
      </c>
      <c r="CJ13" s="127" t="s">
        <v>497</v>
      </c>
      <c r="CK13" s="127" t="s">
        <v>531</v>
      </c>
      <c r="CL13" s="128">
        <v>44994.729861111111</v>
      </c>
      <c r="CM13" s="127" t="s">
        <v>504</v>
      </c>
      <c r="CN13" s="95" t="s">
        <v>17</v>
      </c>
      <c r="CO13" s="20"/>
      <c r="CP13" s="20"/>
      <c r="CQ13" s="343">
        <v>1021</v>
      </c>
      <c r="CR13" s="127">
        <v>30122465</v>
      </c>
      <c r="CS13" s="127" t="s">
        <v>501</v>
      </c>
      <c r="CT13" s="127" t="s">
        <v>506</v>
      </c>
      <c r="CU13" s="127" t="s">
        <v>497</v>
      </c>
      <c r="CV13" s="127" t="s">
        <v>530</v>
      </c>
      <c r="CW13" s="128">
        <v>45003.797222222223</v>
      </c>
      <c r="CX13" s="127" t="s">
        <v>504</v>
      </c>
      <c r="CY13" s="95" t="s">
        <v>17</v>
      </c>
    </row>
    <row r="14" spans="1:105" ht="15" customHeight="1">
      <c r="A14" s="1068"/>
      <c r="B14" s="4">
        <v>12</v>
      </c>
      <c r="C14" s="281">
        <v>979</v>
      </c>
      <c r="D14" s="125">
        <v>30253380</v>
      </c>
      <c r="E14" s="125" t="s">
        <v>501</v>
      </c>
      <c r="F14" s="125" t="s">
        <v>496</v>
      </c>
      <c r="G14" s="125" t="s">
        <v>497</v>
      </c>
      <c r="H14" s="125" t="s">
        <v>465</v>
      </c>
      <c r="I14" s="126">
        <v>44991.524305555555</v>
      </c>
      <c r="J14" s="125" t="s">
        <v>528</v>
      </c>
      <c r="K14" s="95" t="s">
        <v>17</v>
      </c>
      <c r="L14" s="1">
        <v>44991</v>
      </c>
      <c r="M14" s="295">
        <v>0.4777777777777778</v>
      </c>
      <c r="N14" s="5" t="s">
        <v>528</v>
      </c>
      <c r="O14" s="1">
        <v>44991</v>
      </c>
      <c r="P14" s="295" t="s">
        <v>844</v>
      </c>
      <c r="Q14" s="1">
        <v>44992</v>
      </c>
      <c r="R14" s="295">
        <v>0.6020833333333333</v>
      </c>
      <c r="S14" s="5" t="s">
        <v>528</v>
      </c>
      <c r="T14" s="294">
        <v>44992</v>
      </c>
      <c r="U14" s="295">
        <v>0.60277777777777775</v>
      </c>
      <c r="V14" s="296" t="s">
        <v>817</v>
      </c>
      <c r="W14" s="6" t="e">
        <f t="shared" si="0"/>
        <v>#VALUE!</v>
      </c>
      <c r="X14" s="7">
        <v>44996</v>
      </c>
      <c r="Y14" s="8">
        <v>0.71319444444444446</v>
      </c>
      <c r="Z14" s="5" t="s">
        <v>528</v>
      </c>
      <c r="AA14" s="9">
        <f t="shared" si="1"/>
        <v>4.1104166666627862</v>
      </c>
      <c r="AB14" s="7">
        <v>44997</v>
      </c>
      <c r="AC14" s="8">
        <v>0.55069444444444449</v>
      </c>
      <c r="AD14" s="5" t="s">
        <v>498</v>
      </c>
      <c r="AE14" s="9">
        <f t="shared" si="2"/>
        <v>0.83750000000145519</v>
      </c>
      <c r="AF14" s="294"/>
      <c r="AG14" s="295"/>
      <c r="AH14" s="296"/>
      <c r="AI14" s="5"/>
      <c r="AJ14" s="9">
        <f t="shared" si="3"/>
        <v>-44992.602777777778</v>
      </c>
      <c r="AK14" s="294">
        <v>45455</v>
      </c>
      <c r="AL14" s="295">
        <v>0.85</v>
      </c>
      <c r="AM14" s="296" t="s">
        <v>498</v>
      </c>
      <c r="AN14" s="9">
        <f t="shared" si="4"/>
        <v>463.24722222222044</v>
      </c>
      <c r="AO14" s="7"/>
      <c r="AP14" s="2"/>
      <c r="AQ14" s="341">
        <f t="shared" si="5"/>
        <v>-44992.602777777778</v>
      </c>
      <c r="AR14" s="294"/>
      <c r="AS14" s="295"/>
      <c r="AT14" s="296"/>
      <c r="AU14" s="14">
        <f t="shared" si="6"/>
        <v>-44992.602777777778</v>
      </c>
      <c r="AV14" s="349"/>
      <c r="AW14" s="349" t="s">
        <v>1047</v>
      </c>
      <c r="AX14" s="350" t="s">
        <v>18</v>
      </c>
      <c r="AY14" s="350" t="s">
        <v>41</v>
      </c>
      <c r="AZ14" s="350" t="s">
        <v>899</v>
      </c>
      <c r="BA14" s="350" t="s">
        <v>368</v>
      </c>
      <c r="BB14" s="17" t="s">
        <v>845</v>
      </c>
      <c r="BC14" s="369" t="s">
        <v>846</v>
      </c>
      <c r="BD14" s="19"/>
      <c r="BE14" s="333" t="s">
        <v>89</v>
      </c>
      <c r="BF14" s="18"/>
      <c r="BR14" s="20"/>
      <c r="BS14" s="20"/>
      <c r="BT14" s="20"/>
      <c r="BU14" s="342">
        <v>1109</v>
      </c>
      <c r="BV14" s="127">
        <v>30259950</v>
      </c>
      <c r="BW14" s="127" t="s">
        <v>505</v>
      </c>
      <c r="BX14" s="127" t="s">
        <v>506</v>
      </c>
      <c r="BY14" s="127" t="s">
        <v>517</v>
      </c>
      <c r="BZ14" s="127" t="s">
        <v>815</v>
      </c>
      <c r="CA14" s="128">
        <v>45013.572222222225</v>
      </c>
      <c r="CB14" s="127" t="s">
        <v>498</v>
      </c>
      <c r="CC14" s="95" t="s">
        <v>0</v>
      </c>
      <c r="CD14" s="20"/>
      <c r="CE14" s="20"/>
      <c r="CF14" s="343">
        <v>996</v>
      </c>
      <c r="CG14" s="127">
        <v>1180185</v>
      </c>
      <c r="CH14" s="127" t="s">
        <v>495</v>
      </c>
      <c r="CI14" s="127" t="s">
        <v>496</v>
      </c>
      <c r="CJ14" s="127" t="s">
        <v>497</v>
      </c>
      <c r="CK14" s="127" t="s">
        <v>471</v>
      </c>
      <c r="CL14" s="128">
        <v>44999.761111111111</v>
      </c>
      <c r="CM14" s="127" t="s">
        <v>504</v>
      </c>
      <c r="CN14" s="95" t="s">
        <v>17</v>
      </c>
      <c r="CO14" s="20"/>
      <c r="CP14" s="20"/>
      <c r="CQ14" s="343">
        <v>1021</v>
      </c>
      <c r="CR14" s="127">
        <v>30122465</v>
      </c>
      <c r="CS14" s="127" t="s">
        <v>501</v>
      </c>
      <c r="CT14" s="127" t="s">
        <v>506</v>
      </c>
      <c r="CU14" s="127" t="s">
        <v>497</v>
      </c>
      <c r="CV14" s="127" t="s">
        <v>660</v>
      </c>
      <c r="CW14" s="128">
        <v>45003.811805555553</v>
      </c>
      <c r="CX14" s="127" t="s">
        <v>504</v>
      </c>
      <c r="CY14" s="95" t="s">
        <v>17</v>
      </c>
    </row>
    <row r="15" spans="1:105" ht="15" customHeight="1">
      <c r="A15" s="1068"/>
      <c r="B15" s="4">
        <v>13</v>
      </c>
      <c r="C15" s="343">
        <v>981</v>
      </c>
      <c r="D15" s="127">
        <v>30221699</v>
      </c>
      <c r="E15" s="127" t="s">
        <v>495</v>
      </c>
      <c r="F15" s="127" t="s">
        <v>506</v>
      </c>
      <c r="G15" s="127" t="s">
        <v>507</v>
      </c>
      <c r="H15" s="127" t="s">
        <v>487</v>
      </c>
      <c r="I15" s="128">
        <v>44991.763194444444</v>
      </c>
      <c r="J15" s="127" t="s">
        <v>528</v>
      </c>
      <c r="K15" s="95" t="s">
        <v>17</v>
      </c>
      <c r="L15" s="1">
        <v>44991</v>
      </c>
      <c r="M15" s="295">
        <v>0.62986111111111109</v>
      </c>
      <c r="N15" s="5" t="s">
        <v>528</v>
      </c>
      <c r="O15" s="1">
        <v>44991</v>
      </c>
      <c r="P15" s="295">
        <v>0.7631944444444444</v>
      </c>
      <c r="Q15" s="1">
        <v>44998</v>
      </c>
      <c r="R15" s="295">
        <v>0.53125</v>
      </c>
      <c r="S15" s="5" t="s">
        <v>498</v>
      </c>
      <c r="T15" s="294">
        <v>44998</v>
      </c>
      <c r="U15" s="295">
        <v>0.53263888888888888</v>
      </c>
      <c r="V15" s="296" t="s">
        <v>498</v>
      </c>
      <c r="W15" s="6">
        <f t="shared" si="0"/>
        <v>6.7694444444423425</v>
      </c>
      <c r="X15" s="7">
        <v>45000</v>
      </c>
      <c r="Y15" s="8">
        <v>0.51041666666666663</v>
      </c>
      <c r="Z15" s="5" t="s">
        <v>528</v>
      </c>
      <c r="AA15" s="9">
        <f t="shared" si="1"/>
        <v>1.9777777777781012</v>
      </c>
      <c r="AB15" s="7">
        <v>45003</v>
      </c>
      <c r="AC15" s="8">
        <v>0.74722222222222223</v>
      </c>
      <c r="AD15" s="5" t="s">
        <v>528</v>
      </c>
      <c r="AE15" s="9">
        <f t="shared" si="2"/>
        <v>3.2368055555562023</v>
      </c>
      <c r="AF15" s="294"/>
      <c r="AG15" s="295"/>
      <c r="AH15" s="296"/>
      <c r="AI15" s="5"/>
      <c r="AJ15" s="9">
        <f t="shared" si="3"/>
        <v>-44998.532638888886</v>
      </c>
      <c r="AK15" s="294"/>
      <c r="AL15" s="296"/>
      <c r="AM15" s="296"/>
      <c r="AN15" s="9">
        <f t="shared" si="4"/>
        <v>-44998.532638888886</v>
      </c>
      <c r="AO15" s="7">
        <v>45012</v>
      </c>
      <c r="AP15" s="2">
        <v>0.92847222222222225</v>
      </c>
      <c r="AQ15" s="341">
        <f t="shared" si="5"/>
        <v>14.395833333335759</v>
      </c>
      <c r="AR15" s="294">
        <v>45012</v>
      </c>
      <c r="AS15" s="295">
        <v>0.93055555555555547</v>
      </c>
      <c r="AT15" s="296" t="s">
        <v>504</v>
      </c>
      <c r="AU15" s="14">
        <f t="shared" si="6"/>
        <v>14.397916666668607</v>
      </c>
      <c r="AV15" s="349"/>
      <c r="AW15" s="349"/>
      <c r="AX15" s="350" t="s">
        <v>27</v>
      </c>
      <c r="AY15" s="353" t="s">
        <v>992</v>
      </c>
      <c r="AZ15" s="350" t="s">
        <v>997</v>
      </c>
      <c r="BA15" s="353" t="s">
        <v>274</v>
      </c>
      <c r="BB15" s="17" t="s">
        <v>847</v>
      </c>
      <c r="BC15" s="17" t="s">
        <v>848</v>
      </c>
      <c r="BD15" s="19"/>
      <c r="BE15" s="333" t="s">
        <v>89</v>
      </c>
      <c r="BF15" s="18"/>
      <c r="BR15" s="20"/>
      <c r="BS15" s="20"/>
      <c r="BT15" s="20"/>
      <c r="BU15" s="342">
        <v>1111</v>
      </c>
      <c r="BV15" s="127">
        <v>30229970</v>
      </c>
      <c r="BW15" s="127" t="s">
        <v>505</v>
      </c>
      <c r="BX15" s="127" t="s">
        <v>496</v>
      </c>
      <c r="BY15" s="127" t="s">
        <v>497</v>
      </c>
      <c r="BZ15" s="127" t="s">
        <v>534</v>
      </c>
      <c r="CA15" s="128">
        <v>45014.015277777777</v>
      </c>
      <c r="CB15" s="127" t="s">
        <v>504</v>
      </c>
      <c r="CC15" s="95" t="s">
        <v>0</v>
      </c>
      <c r="CD15" s="20"/>
      <c r="CE15" s="20"/>
      <c r="CF15" s="343">
        <v>998</v>
      </c>
      <c r="CG15" s="127">
        <v>1537252</v>
      </c>
      <c r="CH15" s="127" t="s">
        <v>495</v>
      </c>
      <c r="CI15" s="127" t="s">
        <v>496</v>
      </c>
      <c r="CJ15" s="127" t="s">
        <v>497</v>
      </c>
      <c r="CK15" s="127" t="s">
        <v>516</v>
      </c>
      <c r="CL15" s="128">
        <v>44997.791666666664</v>
      </c>
      <c r="CM15" s="127" t="s">
        <v>504</v>
      </c>
      <c r="CN15" s="95" t="s">
        <v>17</v>
      </c>
      <c r="CO15" s="20"/>
      <c r="CP15" s="20"/>
      <c r="CQ15" s="342">
        <v>1028</v>
      </c>
      <c r="CR15" s="127">
        <v>30259102</v>
      </c>
      <c r="CS15" s="127" t="s">
        <v>501</v>
      </c>
      <c r="CT15" s="127" t="s">
        <v>496</v>
      </c>
      <c r="CU15" s="127" t="s">
        <v>497</v>
      </c>
      <c r="CV15" s="127" t="s">
        <v>810</v>
      </c>
      <c r="CW15" s="128">
        <v>45004.093055555553</v>
      </c>
      <c r="CX15" s="127" t="s">
        <v>504</v>
      </c>
      <c r="CY15" s="95" t="s">
        <v>8</v>
      </c>
    </row>
    <row r="16" spans="1:105" ht="15" customHeight="1">
      <c r="A16" s="1068"/>
      <c r="B16" s="4">
        <v>14</v>
      </c>
      <c r="C16" s="343">
        <v>981</v>
      </c>
      <c r="D16" s="127">
        <v>30221699</v>
      </c>
      <c r="E16" s="127" t="s">
        <v>495</v>
      </c>
      <c r="F16" s="127" t="s">
        <v>502</v>
      </c>
      <c r="G16" s="127" t="s">
        <v>507</v>
      </c>
      <c r="H16" s="127" t="s">
        <v>484</v>
      </c>
      <c r="I16" s="128">
        <v>44991.763194444444</v>
      </c>
      <c r="J16" s="127" t="s">
        <v>528</v>
      </c>
      <c r="K16" s="95" t="s">
        <v>17</v>
      </c>
      <c r="L16" s="1">
        <v>44991</v>
      </c>
      <c r="M16" s="295">
        <v>0.62986111111111109</v>
      </c>
      <c r="N16" s="5" t="s">
        <v>528</v>
      </c>
      <c r="O16" s="1">
        <v>44991</v>
      </c>
      <c r="P16" s="295">
        <v>0.7631944444444444</v>
      </c>
      <c r="Q16" s="1">
        <v>44998</v>
      </c>
      <c r="R16" s="295">
        <v>0.53125</v>
      </c>
      <c r="S16" s="5" t="s">
        <v>498</v>
      </c>
      <c r="T16" s="294">
        <v>44998</v>
      </c>
      <c r="U16" s="295">
        <v>0.53263888888888888</v>
      </c>
      <c r="V16" s="296" t="s">
        <v>498</v>
      </c>
      <c r="W16" s="6">
        <f t="shared" si="0"/>
        <v>6.7694444444423425</v>
      </c>
      <c r="X16" s="7">
        <v>45003</v>
      </c>
      <c r="Y16" s="8">
        <v>0.71597222222222223</v>
      </c>
      <c r="Z16" s="5" t="s">
        <v>528</v>
      </c>
      <c r="AA16" s="9">
        <f t="shared" si="1"/>
        <v>5.1833333333343035</v>
      </c>
      <c r="AB16" s="7"/>
      <c r="AC16" s="8"/>
      <c r="AD16" s="5"/>
      <c r="AE16" s="9">
        <f t="shared" si="2"/>
        <v>-45003.71597222222</v>
      </c>
      <c r="AF16" s="294"/>
      <c r="AG16" s="295"/>
      <c r="AH16" s="296"/>
      <c r="AI16" s="5"/>
      <c r="AJ16" s="9">
        <f t="shared" si="3"/>
        <v>-44998.532638888886</v>
      </c>
      <c r="AK16" s="294"/>
      <c r="AL16" s="296"/>
      <c r="AM16" s="296"/>
      <c r="AN16" s="9">
        <f t="shared" si="4"/>
        <v>-44998.532638888886</v>
      </c>
      <c r="AO16" s="7">
        <v>45003</v>
      </c>
      <c r="AP16" s="2">
        <v>0.76249999999999996</v>
      </c>
      <c r="AQ16" s="341">
        <f t="shared" si="5"/>
        <v>5.2298611111109494</v>
      </c>
      <c r="AR16" s="294">
        <v>45003</v>
      </c>
      <c r="AS16" s="295">
        <v>0.76874999999999993</v>
      </c>
      <c r="AT16" s="296" t="s">
        <v>504</v>
      </c>
      <c r="AU16" s="14">
        <f t="shared" si="6"/>
        <v>5.2361111111167702</v>
      </c>
      <c r="AV16" s="349"/>
      <c r="AW16" s="349"/>
      <c r="AX16" s="350" t="s">
        <v>27</v>
      </c>
      <c r="AY16" s="353" t="s">
        <v>992</v>
      </c>
      <c r="AZ16" s="350" t="s">
        <v>997</v>
      </c>
      <c r="BA16" s="353" t="s">
        <v>274</v>
      </c>
      <c r="BB16" s="17" t="s">
        <v>847</v>
      </c>
      <c r="BC16" s="17" t="s">
        <v>848</v>
      </c>
      <c r="BD16" s="19"/>
      <c r="BE16" s="333" t="s">
        <v>89</v>
      </c>
      <c r="BF16" s="18"/>
      <c r="BR16" s="20"/>
      <c r="BS16" s="20"/>
      <c r="BT16" s="20"/>
      <c r="BU16" s="343">
        <v>1115</v>
      </c>
      <c r="BV16" s="127">
        <v>30215892</v>
      </c>
      <c r="BW16" s="127" t="s">
        <v>505</v>
      </c>
      <c r="BX16" s="127" t="s">
        <v>496</v>
      </c>
      <c r="BY16" s="127" t="s">
        <v>507</v>
      </c>
      <c r="BZ16" s="127" t="s">
        <v>483</v>
      </c>
      <c r="CA16" s="128">
        <v>44998.872916666667</v>
      </c>
      <c r="CB16" s="127" t="s">
        <v>504</v>
      </c>
      <c r="CC16" s="95" t="s">
        <v>5</v>
      </c>
      <c r="CD16" s="20"/>
      <c r="CE16" s="20"/>
      <c r="CF16" s="343">
        <v>1015</v>
      </c>
      <c r="CG16" s="127">
        <v>671821</v>
      </c>
      <c r="CH16" s="127" t="s">
        <v>495</v>
      </c>
      <c r="CI16" s="127" t="s">
        <v>496</v>
      </c>
      <c r="CJ16" s="127" t="s">
        <v>507</v>
      </c>
      <c r="CK16" s="127" t="s">
        <v>485</v>
      </c>
      <c r="CL16" s="128">
        <v>45001.623611111114</v>
      </c>
      <c r="CM16" s="127" t="s">
        <v>528</v>
      </c>
      <c r="CN16" s="95" t="s">
        <v>17</v>
      </c>
      <c r="CO16" s="20"/>
      <c r="CP16" s="20"/>
      <c r="CQ16" s="343">
        <v>1031</v>
      </c>
      <c r="CR16" s="127">
        <v>30256873</v>
      </c>
      <c r="CS16" s="127" t="s">
        <v>501</v>
      </c>
      <c r="CT16" s="127" t="s">
        <v>496</v>
      </c>
      <c r="CU16" s="127" t="s">
        <v>497</v>
      </c>
      <c r="CV16" s="127" t="s">
        <v>465</v>
      </c>
      <c r="CW16" s="128">
        <v>45004.443055555559</v>
      </c>
      <c r="CX16" s="127" t="s">
        <v>498</v>
      </c>
      <c r="CY16" s="95" t="s">
        <v>17</v>
      </c>
      <c r="CZ16"/>
      <c r="DA16"/>
    </row>
    <row r="17" spans="1:106" ht="15" customHeight="1">
      <c r="A17" s="1068"/>
      <c r="B17" s="406">
        <v>15</v>
      </c>
      <c r="C17" s="343">
        <v>984</v>
      </c>
      <c r="D17" s="127">
        <v>1575864</v>
      </c>
      <c r="E17" s="127" t="s">
        <v>495</v>
      </c>
      <c r="F17" s="127" t="s">
        <v>496</v>
      </c>
      <c r="G17" s="127" t="s">
        <v>507</v>
      </c>
      <c r="H17" s="127" t="s">
        <v>482</v>
      </c>
      <c r="I17" s="128">
        <v>44994.719444444447</v>
      </c>
      <c r="J17" s="127" t="s">
        <v>504</v>
      </c>
      <c r="K17" s="95" t="s">
        <v>17</v>
      </c>
      <c r="L17" s="1">
        <v>45002</v>
      </c>
      <c r="M17" s="295">
        <v>0.66597222222222219</v>
      </c>
      <c r="N17" s="5" t="s">
        <v>795</v>
      </c>
      <c r="O17" s="1">
        <v>44994</v>
      </c>
      <c r="P17" s="295">
        <v>0.71944444444444444</v>
      </c>
      <c r="Q17" s="1">
        <v>44994</v>
      </c>
      <c r="R17" s="295">
        <v>0.70625000000000004</v>
      </c>
      <c r="S17" s="5" t="s">
        <v>795</v>
      </c>
      <c r="T17" s="294">
        <v>44993</v>
      </c>
      <c r="U17" s="295">
        <v>0.86388888888888893</v>
      </c>
      <c r="V17" s="296" t="s">
        <v>817</v>
      </c>
      <c r="W17" s="6">
        <f t="shared" si="0"/>
        <v>-0.8555555555576575</v>
      </c>
      <c r="X17" s="7"/>
      <c r="Y17" s="8"/>
      <c r="Z17" s="5"/>
      <c r="AA17" s="9">
        <f t="shared" si="1"/>
        <v>-44993.863888888889</v>
      </c>
      <c r="AB17" s="7"/>
      <c r="AC17" s="8"/>
      <c r="AD17" s="5"/>
      <c r="AE17" s="9">
        <f t="shared" si="2"/>
        <v>0</v>
      </c>
      <c r="AF17" s="294"/>
      <c r="AG17" s="295"/>
      <c r="AH17" s="296"/>
      <c r="AI17" s="5"/>
      <c r="AJ17" s="9">
        <f t="shared" si="3"/>
        <v>-44993.863888888889</v>
      </c>
      <c r="AK17" s="294"/>
      <c r="AL17" s="296"/>
      <c r="AM17" s="296"/>
      <c r="AN17" s="9">
        <f t="shared" si="4"/>
        <v>-44993.863888888889</v>
      </c>
      <c r="AO17" s="7">
        <v>44994</v>
      </c>
      <c r="AP17" s="2">
        <v>0.68541666666666667</v>
      </c>
      <c r="AQ17" s="341">
        <f t="shared" si="5"/>
        <v>0.82152777777810115</v>
      </c>
      <c r="AR17" s="294">
        <v>44999</v>
      </c>
      <c r="AS17" s="295">
        <v>0.78888888888888886</v>
      </c>
      <c r="AT17" s="296" t="s">
        <v>504</v>
      </c>
      <c r="AU17" s="14">
        <f t="shared" si="6"/>
        <v>5.9250000000029104</v>
      </c>
      <c r="AV17" s="349"/>
      <c r="AW17" s="349"/>
      <c r="AX17" s="350" t="s">
        <v>18</v>
      </c>
      <c r="AY17" s="350" t="s">
        <v>41</v>
      </c>
      <c r="AZ17" s="350" t="s">
        <v>114</v>
      </c>
      <c r="BA17" s="350" t="s">
        <v>376</v>
      </c>
      <c r="BB17" s="17" t="s">
        <v>849</v>
      </c>
      <c r="BC17" s="17" t="s">
        <v>850</v>
      </c>
      <c r="BD17" s="19"/>
      <c r="BE17" s="333" t="s">
        <v>89</v>
      </c>
      <c r="BF17" s="18"/>
      <c r="BR17" s="20"/>
      <c r="BS17" s="20"/>
      <c r="BT17" s="20"/>
      <c r="CC17" s="20"/>
      <c r="CD17" s="20"/>
      <c r="CE17" s="20"/>
      <c r="CF17" s="343">
        <v>1017</v>
      </c>
      <c r="CG17" s="127">
        <v>30258590</v>
      </c>
      <c r="CH17" s="127" t="s">
        <v>495</v>
      </c>
      <c r="CI17" s="127" t="s">
        <v>496</v>
      </c>
      <c r="CJ17" s="127" t="s">
        <v>497</v>
      </c>
      <c r="CK17" s="127" t="s">
        <v>465</v>
      </c>
      <c r="CL17" s="128">
        <v>45000.746527777781</v>
      </c>
      <c r="CM17" s="127" t="s">
        <v>498</v>
      </c>
      <c r="CN17" s="95" t="s">
        <v>17</v>
      </c>
      <c r="CO17" s="20"/>
      <c r="CP17" s="20"/>
      <c r="CQ17" s="343">
        <v>1035</v>
      </c>
      <c r="CR17" s="127">
        <v>30038375</v>
      </c>
      <c r="CS17" s="127" t="s">
        <v>501</v>
      </c>
      <c r="CT17" s="127" t="s">
        <v>502</v>
      </c>
      <c r="CU17" s="127" t="s">
        <v>497</v>
      </c>
      <c r="CV17" s="127" t="s">
        <v>503</v>
      </c>
      <c r="CW17" s="128">
        <v>45004.752083333333</v>
      </c>
      <c r="CX17" s="127" t="s">
        <v>504</v>
      </c>
      <c r="CY17" s="95" t="s">
        <v>17</v>
      </c>
    </row>
    <row r="18" spans="1:106" ht="15" customHeight="1">
      <c r="A18" s="1068"/>
      <c r="B18" s="4">
        <v>16</v>
      </c>
      <c r="C18" s="343">
        <v>986</v>
      </c>
      <c r="D18" s="127">
        <v>30247738</v>
      </c>
      <c r="E18" s="127" t="s">
        <v>505</v>
      </c>
      <c r="F18" s="127" t="s">
        <v>506</v>
      </c>
      <c r="G18" s="127" t="s">
        <v>497</v>
      </c>
      <c r="H18" s="127" t="s">
        <v>663</v>
      </c>
      <c r="I18" s="128">
        <v>44992.800694444442</v>
      </c>
      <c r="J18" s="127" t="s">
        <v>504</v>
      </c>
      <c r="K18" s="95" t="s">
        <v>0</v>
      </c>
      <c r="L18" s="1">
        <v>44992</v>
      </c>
      <c r="M18" s="295">
        <v>0.78541666666666665</v>
      </c>
      <c r="N18" s="5" t="s">
        <v>795</v>
      </c>
      <c r="O18" s="1">
        <v>44992</v>
      </c>
      <c r="P18" s="295">
        <v>0.80138888888888893</v>
      </c>
      <c r="Q18" s="1"/>
      <c r="R18" s="295"/>
      <c r="S18" s="5"/>
      <c r="T18" s="1">
        <v>44992</v>
      </c>
      <c r="U18" s="320">
        <v>0.79583333333333339</v>
      </c>
      <c r="V18" s="1" t="s">
        <v>795</v>
      </c>
      <c r="W18" s="6">
        <f t="shared" si="0"/>
        <v>-5.5555555591126904E-3</v>
      </c>
      <c r="X18" s="7"/>
      <c r="Y18" s="8"/>
      <c r="Z18" s="5"/>
      <c r="AA18" s="9">
        <f t="shared" si="1"/>
        <v>-44992.79583333333</v>
      </c>
      <c r="AB18" s="7"/>
      <c r="AC18" s="8"/>
      <c r="AD18" s="5"/>
      <c r="AE18" s="9">
        <f t="shared" si="2"/>
        <v>0</v>
      </c>
      <c r="AF18" s="294"/>
      <c r="AG18" s="295"/>
      <c r="AH18" s="296"/>
      <c r="AI18" s="5"/>
      <c r="AJ18" s="9">
        <f t="shared" si="3"/>
        <v>-44992.79583333333</v>
      </c>
      <c r="AK18" s="294"/>
      <c r="AL18" s="296"/>
      <c r="AM18" s="296"/>
      <c r="AN18" s="9">
        <f t="shared" si="4"/>
        <v>-44992.79583333333</v>
      </c>
      <c r="AO18" s="1"/>
      <c r="AP18" s="2"/>
      <c r="AQ18" s="341">
        <f t="shared" si="5"/>
        <v>-44992.79583333333</v>
      </c>
      <c r="AR18" s="294">
        <v>44992</v>
      </c>
      <c r="AS18" s="295">
        <v>0.80069444444444438</v>
      </c>
      <c r="AT18" s="296" t="s">
        <v>504</v>
      </c>
      <c r="AU18" s="14">
        <f t="shared" si="6"/>
        <v>4.8611111124046147E-3</v>
      </c>
      <c r="AV18" s="349"/>
      <c r="AW18" s="349"/>
      <c r="AX18" s="350" t="s">
        <v>27</v>
      </c>
      <c r="AY18" s="353" t="s">
        <v>992</v>
      </c>
      <c r="AZ18" s="353" t="s">
        <v>90</v>
      </c>
      <c r="BA18" s="353" t="s">
        <v>320</v>
      </c>
      <c r="BB18" s="17" t="s">
        <v>851</v>
      </c>
      <c r="BC18" s="17" t="s">
        <v>852</v>
      </c>
      <c r="BD18" s="19"/>
      <c r="BE18" s="333" t="s">
        <v>89</v>
      </c>
      <c r="BF18" s="18"/>
      <c r="BR18" s="20"/>
      <c r="BS18" s="20"/>
      <c r="BT18" s="20"/>
      <c r="CC18" s="20"/>
      <c r="CD18" s="20"/>
      <c r="CE18" s="20"/>
      <c r="CF18" s="343">
        <v>1026</v>
      </c>
      <c r="CG18" s="127">
        <v>30256661</v>
      </c>
      <c r="CH18" s="127" t="s">
        <v>495</v>
      </c>
      <c r="CI18" s="127" t="s">
        <v>496</v>
      </c>
      <c r="CJ18" s="127" t="s">
        <v>497</v>
      </c>
      <c r="CK18" s="127" t="s">
        <v>465</v>
      </c>
      <c r="CL18" s="128">
        <v>45004.908333333333</v>
      </c>
      <c r="CM18" s="127" t="s">
        <v>528</v>
      </c>
      <c r="CN18" s="95" t="s">
        <v>17</v>
      </c>
      <c r="CO18" s="20"/>
      <c r="CP18" s="20"/>
      <c r="CQ18" s="342">
        <v>1036</v>
      </c>
      <c r="CR18" s="127">
        <v>30077609</v>
      </c>
      <c r="CS18" s="127" t="s">
        <v>501</v>
      </c>
      <c r="CT18" s="127" t="s">
        <v>496</v>
      </c>
      <c r="CU18" s="127" t="s">
        <v>497</v>
      </c>
      <c r="CV18" s="127" t="s">
        <v>811</v>
      </c>
      <c r="CW18" s="128">
        <v>45004.70416666667</v>
      </c>
      <c r="CX18" s="127" t="s">
        <v>504</v>
      </c>
      <c r="CY18" s="95" t="s">
        <v>8</v>
      </c>
      <c r="CZ18"/>
      <c r="DA18"/>
      <c r="DB18"/>
    </row>
    <row r="19" spans="1:106" ht="15" customHeight="1">
      <c r="A19" s="1068"/>
      <c r="B19" s="4">
        <v>17</v>
      </c>
      <c r="C19" s="343">
        <v>990</v>
      </c>
      <c r="D19" s="127">
        <v>30245694</v>
      </c>
      <c r="E19" s="127" t="s">
        <v>495</v>
      </c>
      <c r="F19" s="127" t="s">
        <v>496</v>
      </c>
      <c r="G19" s="127" t="s">
        <v>497</v>
      </c>
      <c r="H19" s="127" t="s">
        <v>668</v>
      </c>
      <c r="I19" s="128">
        <v>44997.55</v>
      </c>
      <c r="J19" s="127" t="s">
        <v>498</v>
      </c>
      <c r="K19" s="95" t="s">
        <v>17</v>
      </c>
      <c r="L19" s="1">
        <v>44993</v>
      </c>
      <c r="M19" s="295">
        <v>0.59166666666666667</v>
      </c>
      <c r="N19" s="5" t="s">
        <v>498</v>
      </c>
      <c r="O19" s="1">
        <v>44997</v>
      </c>
      <c r="P19" s="295">
        <v>0.55000000000000004</v>
      </c>
      <c r="Q19" s="1">
        <v>44996</v>
      </c>
      <c r="R19" s="295">
        <v>0.73263888888888884</v>
      </c>
      <c r="S19" s="5" t="s">
        <v>498</v>
      </c>
      <c r="T19" s="294">
        <v>44997</v>
      </c>
      <c r="U19" s="295">
        <v>0.55069444444444449</v>
      </c>
      <c r="V19" s="296" t="s">
        <v>498</v>
      </c>
      <c r="W19" s="6">
        <f t="shared" si="0"/>
        <v>6.9444443943211809E-4</v>
      </c>
      <c r="X19" s="7"/>
      <c r="Y19" s="8"/>
      <c r="Z19" s="5"/>
      <c r="AA19" s="9">
        <f t="shared" si="1"/>
        <v>-44997.550694444442</v>
      </c>
      <c r="AB19" s="7"/>
      <c r="AC19" s="8"/>
      <c r="AD19" s="5"/>
      <c r="AE19" s="9">
        <f t="shared" si="2"/>
        <v>0</v>
      </c>
      <c r="AF19" s="294"/>
      <c r="AG19" s="295"/>
      <c r="AH19" s="296"/>
      <c r="AI19" s="5"/>
      <c r="AJ19" s="9">
        <f t="shared" si="3"/>
        <v>-44997.550694444442</v>
      </c>
      <c r="AK19" s="294"/>
      <c r="AL19" s="296"/>
      <c r="AM19" s="296"/>
      <c r="AN19" s="9">
        <f t="shared" si="4"/>
        <v>-44997.550694444442</v>
      </c>
      <c r="AO19" s="7">
        <v>44997</v>
      </c>
      <c r="AP19" s="2">
        <v>0.76736111111111116</v>
      </c>
      <c r="AQ19" s="341">
        <f t="shared" si="5"/>
        <v>0.21666666666715173</v>
      </c>
      <c r="AR19" s="294">
        <v>45011</v>
      </c>
      <c r="AS19" s="295">
        <v>0.67152777777777783</v>
      </c>
      <c r="AT19" s="296" t="s">
        <v>498</v>
      </c>
      <c r="AU19" s="14">
        <f t="shared" si="6"/>
        <v>14.120833333334303</v>
      </c>
      <c r="AV19" s="349"/>
      <c r="AW19" s="349" t="s">
        <v>1042</v>
      </c>
      <c r="AX19" s="350" t="s">
        <v>18</v>
      </c>
      <c r="AY19" s="350" t="s">
        <v>41</v>
      </c>
      <c r="AZ19" s="350" t="s">
        <v>899</v>
      </c>
      <c r="BA19" s="350" t="s">
        <v>896</v>
      </c>
      <c r="BB19" s="17" t="s">
        <v>853</v>
      </c>
      <c r="BC19" s="17" t="s">
        <v>854</v>
      </c>
      <c r="BD19" s="19"/>
      <c r="BE19" s="333" t="s">
        <v>89</v>
      </c>
      <c r="BF19" s="18"/>
      <c r="BR19" s="20"/>
      <c r="BS19" s="20"/>
      <c r="BT19" s="20"/>
      <c r="CC19" s="20"/>
      <c r="CD19" s="20"/>
      <c r="CE19" s="20"/>
      <c r="CF19" s="343">
        <v>1034</v>
      </c>
      <c r="CG19" s="127">
        <v>30247204</v>
      </c>
      <c r="CH19" s="127" t="s">
        <v>495</v>
      </c>
      <c r="CI19" s="127" t="s">
        <v>502</v>
      </c>
      <c r="CJ19" s="127" t="s">
        <v>497</v>
      </c>
      <c r="CK19" s="127" t="s">
        <v>503</v>
      </c>
      <c r="CL19" s="128">
        <v>45004.636111111111</v>
      </c>
      <c r="CM19" s="127" t="s">
        <v>504</v>
      </c>
      <c r="CN19" s="95" t="s">
        <v>17</v>
      </c>
      <c r="CO19" s="20"/>
      <c r="CP19" s="20"/>
      <c r="CQ19" s="343">
        <v>1048</v>
      </c>
      <c r="CR19" s="125">
        <v>30254419</v>
      </c>
      <c r="CS19" s="125" t="s">
        <v>501</v>
      </c>
      <c r="CT19" s="125" t="s">
        <v>496</v>
      </c>
      <c r="CU19" s="125" t="s">
        <v>497</v>
      </c>
      <c r="CV19" s="125" t="s">
        <v>659</v>
      </c>
      <c r="CW19" s="126">
        <v>45006.509027777778</v>
      </c>
      <c r="CX19" s="125" t="s">
        <v>498</v>
      </c>
      <c r="CY19" s="95" t="s">
        <v>0</v>
      </c>
      <c r="CZ19"/>
      <c r="DA19"/>
      <c r="DB19"/>
    </row>
    <row r="20" spans="1:106" ht="15" customHeight="1">
      <c r="A20" s="1068"/>
      <c r="B20" s="4">
        <v>18</v>
      </c>
      <c r="C20" s="343">
        <v>995</v>
      </c>
      <c r="D20" s="127">
        <v>1575864</v>
      </c>
      <c r="E20" s="127" t="s">
        <v>495</v>
      </c>
      <c r="F20" s="127" t="s">
        <v>496</v>
      </c>
      <c r="G20" s="127" t="s">
        <v>497</v>
      </c>
      <c r="H20" s="127" t="s">
        <v>531</v>
      </c>
      <c r="I20" s="128">
        <v>44994.729861111111</v>
      </c>
      <c r="J20" s="127" t="s">
        <v>504</v>
      </c>
      <c r="K20" s="95" t="s">
        <v>17</v>
      </c>
      <c r="L20" s="1">
        <v>44994</v>
      </c>
      <c r="M20" s="295">
        <v>0.71944444444444444</v>
      </c>
      <c r="N20" s="5" t="s">
        <v>795</v>
      </c>
      <c r="O20" s="1">
        <v>44994</v>
      </c>
      <c r="P20" s="295">
        <v>0.72986111111111107</v>
      </c>
      <c r="Q20" s="1">
        <v>44994</v>
      </c>
      <c r="R20" s="295">
        <v>0.7319444444444444</v>
      </c>
      <c r="S20" s="5" t="s">
        <v>795</v>
      </c>
      <c r="T20" s="294">
        <v>44994</v>
      </c>
      <c r="U20" s="295">
        <v>0.7319444444444444</v>
      </c>
      <c r="V20" s="296" t="s">
        <v>504</v>
      </c>
      <c r="W20" s="6">
        <f t="shared" si="0"/>
        <v>2.0833333328482695E-3</v>
      </c>
      <c r="X20" s="7">
        <v>44996</v>
      </c>
      <c r="Y20" s="8">
        <v>0.51111111111111107</v>
      </c>
      <c r="Z20" s="5" t="s">
        <v>795</v>
      </c>
      <c r="AA20" s="9">
        <f t="shared" si="1"/>
        <v>1.7791666666671517</v>
      </c>
      <c r="AB20" s="7">
        <v>44997</v>
      </c>
      <c r="AC20" s="8">
        <v>0.71597222222222223</v>
      </c>
      <c r="AD20" s="5" t="s">
        <v>795</v>
      </c>
      <c r="AE20" s="9">
        <f t="shared" si="2"/>
        <v>1.2048611111094942</v>
      </c>
      <c r="AF20" s="294"/>
      <c r="AG20" s="295"/>
      <c r="AH20" s="296"/>
      <c r="AI20" s="5"/>
      <c r="AJ20" s="9">
        <f t="shared" si="3"/>
        <v>-44994.731944444444</v>
      </c>
      <c r="AK20" s="294"/>
      <c r="AL20" s="296"/>
      <c r="AM20" s="296"/>
      <c r="AN20" s="9">
        <f t="shared" si="4"/>
        <v>-44994.731944444444</v>
      </c>
      <c r="AO20" s="10">
        <v>44998</v>
      </c>
      <c r="AP20" s="11">
        <v>0.52361111111111114</v>
      </c>
      <c r="AQ20" s="341">
        <f t="shared" si="5"/>
        <v>3.7916666666642413</v>
      </c>
      <c r="AR20" s="294">
        <v>44998</v>
      </c>
      <c r="AS20" s="295">
        <v>0.78333333333333333</v>
      </c>
      <c r="AT20" s="296" t="s">
        <v>504</v>
      </c>
      <c r="AU20" s="14">
        <f t="shared" si="6"/>
        <v>4.0513888888890506</v>
      </c>
      <c r="AV20" s="349"/>
      <c r="AW20" s="349" t="s">
        <v>1048</v>
      </c>
      <c r="AX20" s="350" t="s">
        <v>18</v>
      </c>
      <c r="AY20" s="350" t="s">
        <v>41</v>
      </c>
      <c r="AZ20" s="350" t="s">
        <v>114</v>
      </c>
      <c r="BA20" s="350" t="s">
        <v>376</v>
      </c>
      <c r="BB20" s="17" t="s">
        <v>855</v>
      </c>
      <c r="BC20" s="17" t="s">
        <v>856</v>
      </c>
      <c r="BD20" s="19"/>
      <c r="BE20" s="333" t="s">
        <v>89</v>
      </c>
      <c r="BF20" s="18"/>
      <c r="BR20" s="20"/>
      <c r="BS20" s="20"/>
      <c r="BT20" s="20"/>
      <c r="CC20" s="20"/>
      <c r="CD20" s="20"/>
      <c r="CE20" s="20"/>
      <c r="CF20" s="343">
        <v>1034</v>
      </c>
      <c r="CG20" s="127">
        <v>30247204</v>
      </c>
      <c r="CH20" s="127" t="s">
        <v>495</v>
      </c>
      <c r="CI20" s="127" t="s">
        <v>502</v>
      </c>
      <c r="CJ20" s="127" t="s">
        <v>497</v>
      </c>
      <c r="CK20" s="127" t="s">
        <v>503</v>
      </c>
      <c r="CL20" s="128">
        <v>45004.894444444442</v>
      </c>
      <c r="CM20" s="127" t="s">
        <v>504</v>
      </c>
      <c r="CN20" s="95" t="s">
        <v>17</v>
      </c>
      <c r="CO20" s="20"/>
      <c r="CP20" s="20"/>
      <c r="CQ20" s="243">
        <v>1084</v>
      </c>
      <c r="CR20" s="125">
        <v>998705</v>
      </c>
      <c r="CS20" s="125" t="s">
        <v>501</v>
      </c>
      <c r="CT20" s="125" t="s">
        <v>496</v>
      </c>
      <c r="CU20" s="125" t="s">
        <v>497</v>
      </c>
      <c r="CV20" s="125" t="s">
        <v>531</v>
      </c>
      <c r="CW20" s="126">
        <v>45009.000694444447</v>
      </c>
      <c r="CX20" s="282" t="s">
        <v>498</v>
      </c>
      <c r="CY20" s="95" t="s">
        <v>5</v>
      </c>
      <c r="CZ20"/>
      <c r="DA20"/>
      <c r="DB20"/>
    </row>
    <row r="21" spans="1:106" ht="15" customHeight="1">
      <c r="A21" s="1068"/>
      <c r="B21" s="406">
        <v>19</v>
      </c>
      <c r="C21" s="343">
        <v>996</v>
      </c>
      <c r="D21" s="127">
        <v>1180185</v>
      </c>
      <c r="E21" s="127" t="s">
        <v>495</v>
      </c>
      <c r="F21" s="127" t="s">
        <v>496</v>
      </c>
      <c r="G21" s="127" t="s">
        <v>497</v>
      </c>
      <c r="H21" s="127" t="s">
        <v>471</v>
      </c>
      <c r="I21" s="128">
        <v>44999.761111111111</v>
      </c>
      <c r="J21" s="127" t="s">
        <v>504</v>
      </c>
      <c r="K21" s="95" t="s">
        <v>17</v>
      </c>
      <c r="L21" s="1">
        <v>44994</v>
      </c>
      <c r="M21" s="295">
        <v>0.84513888888888888</v>
      </c>
      <c r="N21" s="5" t="s">
        <v>795</v>
      </c>
      <c r="O21" s="1">
        <v>44999</v>
      </c>
      <c r="P21" s="295">
        <v>0.76111111111111107</v>
      </c>
      <c r="Q21" s="1">
        <v>44999</v>
      </c>
      <c r="R21" s="295">
        <v>0.76041666666666663</v>
      </c>
      <c r="S21" s="5" t="s">
        <v>795</v>
      </c>
      <c r="T21" s="294">
        <v>44999</v>
      </c>
      <c r="U21" s="295">
        <v>0.76041666666666663</v>
      </c>
      <c r="V21" s="296" t="s">
        <v>504</v>
      </c>
      <c r="W21" s="6">
        <f t="shared" si="0"/>
        <v>-6.944444467080757E-4</v>
      </c>
      <c r="X21" s="7">
        <v>44999</v>
      </c>
      <c r="Y21" s="8">
        <v>0.76111111111111107</v>
      </c>
      <c r="Z21" s="5" t="s">
        <v>795</v>
      </c>
      <c r="AA21" s="9">
        <f t="shared" si="1"/>
        <v>6.944444467080757E-4</v>
      </c>
      <c r="AB21" s="7"/>
      <c r="AC21" s="8"/>
      <c r="AD21" s="5"/>
      <c r="AE21" s="9">
        <f t="shared" si="2"/>
        <v>-44999.761111111111</v>
      </c>
      <c r="AF21" s="294"/>
      <c r="AG21" s="295"/>
      <c r="AH21" s="296"/>
      <c r="AI21" s="5"/>
      <c r="AJ21" s="9">
        <f t="shared" si="3"/>
        <v>-44999.760416666664</v>
      </c>
      <c r="AK21" s="294"/>
      <c r="AL21" s="296"/>
      <c r="AM21" s="296"/>
      <c r="AN21" s="9">
        <f t="shared" si="4"/>
        <v>-44999.760416666664</v>
      </c>
      <c r="AO21" s="7">
        <v>44999</v>
      </c>
      <c r="AP21" s="2">
        <v>0.8305555555555556</v>
      </c>
      <c r="AQ21" s="341">
        <f t="shared" si="5"/>
        <v>7.013888889196096E-2</v>
      </c>
      <c r="AR21" s="294">
        <v>45008</v>
      </c>
      <c r="AS21" s="295">
        <v>0.93819444444444444</v>
      </c>
      <c r="AT21" s="296" t="s">
        <v>504</v>
      </c>
      <c r="AU21" s="14">
        <f t="shared" si="6"/>
        <v>9.1777777777824667</v>
      </c>
      <c r="AV21" s="349"/>
      <c r="AW21" s="349" t="s">
        <v>1049</v>
      </c>
      <c r="AX21" s="350" t="s">
        <v>9</v>
      </c>
      <c r="AY21" s="353" t="s">
        <v>11</v>
      </c>
      <c r="AZ21" s="353" t="s">
        <v>13</v>
      </c>
      <c r="BA21" s="350" t="s">
        <v>33</v>
      </c>
      <c r="BB21" s="17" t="s">
        <v>857</v>
      </c>
      <c r="BC21" s="17" t="s">
        <v>858</v>
      </c>
      <c r="BD21" s="19"/>
      <c r="BE21" s="333" t="s">
        <v>89</v>
      </c>
      <c r="BF21" s="18"/>
      <c r="BJ21" s="25" t="s">
        <v>440</v>
      </c>
      <c r="BK21" s="25" t="s">
        <v>441</v>
      </c>
      <c r="BL21" s="318" t="s">
        <v>442</v>
      </c>
      <c r="BM21" s="47" t="s">
        <v>0</v>
      </c>
      <c r="BN21" s="386" t="s">
        <v>5</v>
      </c>
      <c r="BO21" s="387" t="s">
        <v>8</v>
      </c>
      <c r="BP21" s="388" t="s">
        <v>443</v>
      </c>
      <c r="BQ21" s="51" t="s">
        <v>444</v>
      </c>
      <c r="BR21" s="20"/>
      <c r="BS21" s="20"/>
      <c r="BT21" s="20"/>
      <c r="CC21" s="20"/>
      <c r="CD21" s="20"/>
      <c r="CE21" s="20"/>
      <c r="CF21" s="343">
        <v>1037</v>
      </c>
      <c r="CG21" s="127">
        <v>30243179</v>
      </c>
      <c r="CH21" s="127" t="s">
        <v>495</v>
      </c>
      <c r="CI21" s="127" t="s">
        <v>506</v>
      </c>
      <c r="CJ21" s="127" t="s">
        <v>513</v>
      </c>
      <c r="CK21" s="127" t="s">
        <v>661</v>
      </c>
      <c r="CL21" s="128">
        <v>45004.711805555555</v>
      </c>
      <c r="CM21" s="127" t="s">
        <v>504</v>
      </c>
      <c r="CN21" s="95" t="s">
        <v>17</v>
      </c>
      <c r="CO21" s="20"/>
      <c r="CP21" s="20"/>
      <c r="CQ21" s="243">
        <v>1085</v>
      </c>
      <c r="CR21" s="127">
        <v>30259945</v>
      </c>
      <c r="CS21" s="127" t="s">
        <v>501</v>
      </c>
      <c r="CT21" s="127" t="s">
        <v>502</v>
      </c>
      <c r="CU21" s="127" t="s">
        <v>507</v>
      </c>
      <c r="CV21" s="127" t="s">
        <v>527</v>
      </c>
      <c r="CW21" s="128">
        <v>45009.679166666669</v>
      </c>
      <c r="CX21" s="283" t="s">
        <v>504</v>
      </c>
      <c r="CY21" s="95" t="s">
        <v>5</v>
      </c>
      <c r="CZ21"/>
      <c r="DA21"/>
      <c r="DB21"/>
    </row>
    <row r="22" spans="1:106" ht="15" customHeight="1">
      <c r="A22" s="1068"/>
      <c r="B22" s="4">
        <v>20</v>
      </c>
      <c r="C22" s="343">
        <v>998</v>
      </c>
      <c r="D22" s="127">
        <v>1537252</v>
      </c>
      <c r="E22" s="127" t="s">
        <v>495</v>
      </c>
      <c r="F22" s="127" t="s">
        <v>496</v>
      </c>
      <c r="G22" s="127" t="s">
        <v>497</v>
      </c>
      <c r="H22" s="127" t="s">
        <v>516</v>
      </c>
      <c r="I22" s="128">
        <v>44997.791666666664</v>
      </c>
      <c r="J22" s="127" t="s">
        <v>504</v>
      </c>
      <c r="K22" s="95" t="s">
        <v>17</v>
      </c>
      <c r="L22" s="1">
        <v>44996</v>
      </c>
      <c r="M22" s="295">
        <v>0.53888888888888886</v>
      </c>
      <c r="N22" s="5" t="s">
        <v>795</v>
      </c>
      <c r="O22" s="1">
        <v>44997</v>
      </c>
      <c r="P22" s="295">
        <v>0.79166666666666663</v>
      </c>
      <c r="Q22" s="1">
        <v>44997</v>
      </c>
      <c r="R22" s="295">
        <v>0.78125</v>
      </c>
      <c r="S22" s="5" t="s">
        <v>795</v>
      </c>
      <c r="T22" s="294">
        <v>44997</v>
      </c>
      <c r="U22" s="295">
        <v>0.79166666666666663</v>
      </c>
      <c r="V22" s="296" t="s">
        <v>504</v>
      </c>
      <c r="W22" s="6">
        <f t="shared" si="0"/>
        <v>0</v>
      </c>
      <c r="X22" s="7"/>
      <c r="Y22" s="8"/>
      <c r="Z22" s="5"/>
      <c r="AA22" s="9">
        <f t="shared" si="1"/>
        <v>-44997.791666666664</v>
      </c>
      <c r="AB22" s="7"/>
      <c r="AC22" s="8"/>
      <c r="AD22" s="5"/>
      <c r="AE22" s="9">
        <f t="shared" si="2"/>
        <v>0</v>
      </c>
      <c r="AF22" s="294"/>
      <c r="AG22" s="295"/>
      <c r="AH22" s="296"/>
      <c r="AI22" s="5"/>
      <c r="AJ22" s="9">
        <f t="shared" si="3"/>
        <v>-44997.791666666664</v>
      </c>
      <c r="AK22" s="294"/>
      <c r="AL22" s="296"/>
      <c r="AM22" s="296"/>
      <c r="AN22" s="9">
        <f t="shared" si="4"/>
        <v>-44997.791666666664</v>
      </c>
      <c r="AO22" s="7">
        <v>44997</v>
      </c>
      <c r="AP22" s="2">
        <v>0.79652777777777772</v>
      </c>
      <c r="AQ22" s="341">
        <f t="shared" si="5"/>
        <v>4.8611111124046147E-3</v>
      </c>
      <c r="AR22" s="294">
        <v>45001</v>
      </c>
      <c r="AS22" s="295">
        <v>0.4055555555555555</v>
      </c>
      <c r="AT22" s="296" t="s">
        <v>504</v>
      </c>
      <c r="AU22" s="14">
        <f t="shared" si="6"/>
        <v>3.6138888888890506</v>
      </c>
      <c r="AV22" s="349"/>
      <c r="AW22" s="349" t="s">
        <v>1043</v>
      </c>
      <c r="AX22" s="350" t="s">
        <v>18</v>
      </c>
      <c r="AY22" s="350" t="s">
        <v>41</v>
      </c>
      <c r="AZ22" s="350" t="s">
        <v>999</v>
      </c>
      <c r="BA22" s="132" t="s">
        <v>368</v>
      </c>
      <c r="BB22" s="17" t="s">
        <v>862</v>
      </c>
      <c r="BC22" s="17" t="s">
        <v>861</v>
      </c>
      <c r="BD22" s="19"/>
      <c r="BE22" s="333" t="s">
        <v>89</v>
      </c>
      <c r="BF22" s="18"/>
      <c r="BJ22" s="319" t="s">
        <v>795</v>
      </c>
      <c r="BK22" s="315">
        <v>1</v>
      </c>
      <c r="BL22" s="413">
        <f>BK22/BK24</f>
        <v>0.5</v>
      </c>
      <c r="BM22" s="316">
        <v>1</v>
      </c>
      <c r="BN22" s="316"/>
      <c r="BO22" s="316"/>
      <c r="BP22" s="316"/>
      <c r="BQ22" s="317">
        <f t="shared" ref="BQ22" si="7">BK22</f>
        <v>1</v>
      </c>
      <c r="BR22" s="20"/>
      <c r="BS22" s="20"/>
      <c r="BT22" s="20"/>
      <c r="BU22" s="25" t="s">
        <v>440</v>
      </c>
      <c r="BV22" s="26" t="s">
        <v>441</v>
      </c>
      <c r="BW22" s="27" t="s">
        <v>442</v>
      </c>
      <c r="BX22" s="28" t="s">
        <v>0</v>
      </c>
      <c r="BY22" s="29" t="s">
        <v>5</v>
      </c>
      <c r="BZ22" s="30" t="s">
        <v>8</v>
      </c>
      <c r="CA22" s="31" t="s">
        <v>443</v>
      </c>
      <c r="CB22" s="32" t="s">
        <v>444</v>
      </c>
      <c r="CC22" s="20"/>
      <c r="CD22" s="20"/>
      <c r="CE22" s="20"/>
      <c r="CF22" s="343">
        <v>1037</v>
      </c>
      <c r="CG22" s="127">
        <v>30243179</v>
      </c>
      <c r="CH22" s="127" t="s">
        <v>495</v>
      </c>
      <c r="CI22" s="127" t="s">
        <v>506</v>
      </c>
      <c r="CJ22" s="127" t="s">
        <v>497</v>
      </c>
      <c r="CK22" s="127" t="s">
        <v>660</v>
      </c>
      <c r="CL22" s="128">
        <v>45004.711805555555</v>
      </c>
      <c r="CM22" s="127" t="s">
        <v>504</v>
      </c>
      <c r="CN22" s="95" t="s">
        <v>17</v>
      </c>
      <c r="CO22" s="20"/>
      <c r="CP22" s="20"/>
      <c r="CQ22" s="253"/>
      <c r="CR22" s="253"/>
      <c r="CS22" s="254"/>
      <c r="CT22" s="46"/>
      <c r="CU22" s="46"/>
      <c r="CV22" s="46"/>
      <c r="CW22" s="46"/>
      <c r="CX22" s="46"/>
      <c r="CY22" s="20"/>
      <c r="CZ22"/>
      <c r="DA22"/>
      <c r="DB22"/>
    </row>
    <row r="23" spans="1:106" ht="17.25" customHeight="1">
      <c r="A23" s="1068"/>
      <c r="B23" s="4">
        <v>21</v>
      </c>
      <c r="C23" s="343">
        <v>999</v>
      </c>
      <c r="D23" s="125">
        <v>30254362</v>
      </c>
      <c r="E23" s="125" t="s">
        <v>501</v>
      </c>
      <c r="F23" s="125" t="s">
        <v>502</v>
      </c>
      <c r="G23" s="125" t="s">
        <v>497</v>
      </c>
      <c r="H23" s="125" t="s">
        <v>503</v>
      </c>
      <c r="I23" s="126">
        <v>44996.643055555556</v>
      </c>
      <c r="J23" s="125" t="s">
        <v>504</v>
      </c>
      <c r="K23" s="95" t="s">
        <v>17</v>
      </c>
      <c r="L23" s="1">
        <v>44996</v>
      </c>
      <c r="M23" s="295">
        <v>0.54722222222222228</v>
      </c>
      <c r="N23" s="5" t="s">
        <v>795</v>
      </c>
      <c r="O23" s="1">
        <v>44996</v>
      </c>
      <c r="P23" s="295">
        <v>0.6430555555555556</v>
      </c>
      <c r="Q23" s="1">
        <v>44996</v>
      </c>
      <c r="R23" s="295">
        <v>0.61736111111111114</v>
      </c>
      <c r="S23" s="5" t="s">
        <v>795</v>
      </c>
      <c r="T23" s="294">
        <v>44996</v>
      </c>
      <c r="U23" s="295">
        <v>0.6430555555555556</v>
      </c>
      <c r="V23" s="296" t="s">
        <v>504</v>
      </c>
      <c r="W23" s="6">
        <f t="shared" si="0"/>
        <v>0</v>
      </c>
      <c r="X23" s="7"/>
      <c r="Y23" s="8"/>
      <c r="Z23" s="5"/>
      <c r="AA23" s="9">
        <f t="shared" si="1"/>
        <v>-44996.643055555556</v>
      </c>
      <c r="AB23" s="7"/>
      <c r="AC23" s="8"/>
      <c r="AD23" s="5"/>
      <c r="AE23" s="9">
        <f t="shared" si="2"/>
        <v>0</v>
      </c>
      <c r="AF23" s="294"/>
      <c r="AG23" s="295"/>
      <c r="AH23" s="296"/>
      <c r="AI23" s="5"/>
      <c r="AJ23" s="9">
        <f t="shared" si="3"/>
        <v>-44996.643055555556</v>
      </c>
      <c r="AK23" s="294"/>
      <c r="AL23" s="296"/>
      <c r="AM23" s="296"/>
      <c r="AN23" s="9">
        <f t="shared" si="4"/>
        <v>-44996.643055555556</v>
      </c>
      <c r="AO23" s="7">
        <v>44997</v>
      </c>
      <c r="AP23" s="2">
        <v>0.52430555555555558</v>
      </c>
      <c r="AQ23" s="341">
        <f t="shared" si="5"/>
        <v>0.88124999999854481</v>
      </c>
      <c r="AR23" s="294">
        <v>45056</v>
      </c>
      <c r="AS23" s="295">
        <v>0.63680555555555551</v>
      </c>
      <c r="AT23" s="296" t="s">
        <v>504</v>
      </c>
      <c r="AU23" s="14">
        <f t="shared" si="6"/>
        <v>59.993750000001455</v>
      </c>
      <c r="AV23" s="349"/>
      <c r="AW23" s="349"/>
      <c r="AX23" s="350" t="s">
        <v>18</v>
      </c>
      <c r="AY23" s="350" t="s">
        <v>48</v>
      </c>
      <c r="AZ23" s="151" t="s">
        <v>993</v>
      </c>
      <c r="BA23" s="350" t="s">
        <v>380</v>
      </c>
      <c r="BB23" s="17" t="s">
        <v>859</v>
      </c>
      <c r="BC23" s="17" t="s">
        <v>860</v>
      </c>
      <c r="BD23" s="19"/>
      <c r="BE23" s="333" t="s">
        <v>89</v>
      </c>
      <c r="BF23" s="18"/>
      <c r="BJ23" s="319" t="s">
        <v>498</v>
      </c>
      <c r="BK23" s="315">
        <v>1</v>
      </c>
      <c r="BL23" s="413">
        <f>BK23/BK24</f>
        <v>0.5</v>
      </c>
      <c r="BM23" s="316">
        <v>1</v>
      </c>
      <c r="BN23" s="316"/>
      <c r="BO23" s="316"/>
      <c r="BP23" s="316"/>
      <c r="BQ23" s="317">
        <f t="shared" ref="BQ23" si="8">BK23</f>
        <v>1</v>
      </c>
      <c r="BR23" s="20"/>
      <c r="BS23" s="20"/>
      <c r="BT23" s="20"/>
      <c r="BU23" s="33" t="s">
        <v>795</v>
      </c>
      <c r="BV23" s="34">
        <v>7</v>
      </c>
      <c r="BW23" s="35">
        <f>BV23/BV26</f>
        <v>0.5</v>
      </c>
      <c r="BX23" s="36"/>
      <c r="BY23" s="36"/>
      <c r="BZ23" s="36"/>
      <c r="CA23" s="36"/>
      <c r="CB23" s="37">
        <f>BV23</f>
        <v>7</v>
      </c>
      <c r="CC23" s="20"/>
      <c r="CD23" s="20"/>
      <c r="CE23" s="20"/>
      <c r="CF23" s="343">
        <v>1037</v>
      </c>
      <c r="CG23" s="127">
        <v>30243179</v>
      </c>
      <c r="CH23" s="127" t="s">
        <v>495</v>
      </c>
      <c r="CI23" s="127" t="s">
        <v>506</v>
      </c>
      <c r="CJ23" s="127" t="s">
        <v>497</v>
      </c>
      <c r="CK23" s="127" t="s">
        <v>530</v>
      </c>
      <c r="CL23" s="128">
        <v>45004.722222222219</v>
      </c>
      <c r="CM23" s="127" t="s">
        <v>504</v>
      </c>
      <c r="CN23" s="95" t="s">
        <v>17</v>
      </c>
      <c r="CO23" s="20"/>
      <c r="CP23" s="20"/>
      <c r="CQ23" s="25" t="s">
        <v>440</v>
      </c>
      <c r="CR23" s="26" t="s">
        <v>441</v>
      </c>
      <c r="CS23" s="27" t="s">
        <v>442</v>
      </c>
      <c r="CT23" s="28" t="s">
        <v>0</v>
      </c>
      <c r="CU23" s="29" t="s">
        <v>5</v>
      </c>
      <c r="CV23" s="30" t="s">
        <v>8</v>
      </c>
      <c r="CW23" s="31" t="s">
        <v>443</v>
      </c>
      <c r="CX23" s="32" t="s">
        <v>444</v>
      </c>
      <c r="CY23" s="20"/>
      <c r="CZ23"/>
      <c r="DA23"/>
      <c r="DB23"/>
    </row>
    <row r="24" spans="1:106" ht="15" customHeight="1">
      <c r="A24" s="1068"/>
      <c r="B24" s="4">
        <v>22</v>
      </c>
      <c r="C24" s="343">
        <v>999</v>
      </c>
      <c r="D24" s="125">
        <v>30254362</v>
      </c>
      <c r="E24" s="125" t="s">
        <v>501</v>
      </c>
      <c r="F24" s="125" t="s">
        <v>496</v>
      </c>
      <c r="G24" s="125" t="s">
        <v>497</v>
      </c>
      <c r="H24" s="125" t="s">
        <v>468</v>
      </c>
      <c r="I24" s="126">
        <v>44996.643055555556</v>
      </c>
      <c r="J24" s="125" t="s">
        <v>504</v>
      </c>
      <c r="K24" s="95" t="s">
        <v>17</v>
      </c>
      <c r="L24" s="1">
        <v>44996</v>
      </c>
      <c r="M24" s="295">
        <v>0.54722222222222228</v>
      </c>
      <c r="N24" s="5" t="s">
        <v>795</v>
      </c>
      <c r="O24" s="1">
        <v>44996</v>
      </c>
      <c r="P24" s="295">
        <v>0.6430555555555556</v>
      </c>
      <c r="Q24" s="1">
        <v>44996</v>
      </c>
      <c r="R24" s="295">
        <v>0.61736111111111114</v>
      </c>
      <c r="S24" s="5" t="s">
        <v>795</v>
      </c>
      <c r="T24" s="294">
        <v>44996</v>
      </c>
      <c r="U24" s="295">
        <v>0.6430555555555556</v>
      </c>
      <c r="V24" s="296" t="s">
        <v>504</v>
      </c>
      <c r="W24" s="6">
        <f t="shared" si="0"/>
        <v>0</v>
      </c>
      <c r="X24" s="7">
        <v>44997</v>
      </c>
      <c r="Y24" s="8">
        <v>0.71250000000000002</v>
      </c>
      <c r="Z24" s="5" t="s">
        <v>795</v>
      </c>
      <c r="AA24" s="9">
        <f t="shared" si="1"/>
        <v>1.0694444444452529</v>
      </c>
      <c r="AB24" s="7"/>
      <c r="AC24" s="8"/>
      <c r="AD24" s="5"/>
      <c r="AE24" s="9">
        <f t="shared" si="2"/>
        <v>-44997.712500000001</v>
      </c>
      <c r="AF24" s="294"/>
      <c r="AG24" s="295"/>
      <c r="AH24" s="296"/>
      <c r="AI24" s="5"/>
      <c r="AJ24" s="9">
        <f t="shared" si="3"/>
        <v>-44996.643055555556</v>
      </c>
      <c r="AK24" s="294"/>
      <c r="AL24" s="296"/>
      <c r="AM24" s="296"/>
      <c r="AN24" s="9">
        <f t="shared" si="4"/>
        <v>-44996.643055555556</v>
      </c>
      <c r="AO24" s="7">
        <v>44998</v>
      </c>
      <c r="AP24" s="2">
        <v>0.93472222222222223</v>
      </c>
      <c r="AQ24" s="341">
        <f t="shared" si="5"/>
        <v>2.2916666666642413</v>
      </c>
      <c r="AR24" s="294">
        <v>45056</v>
      </c>
      <c r="AS24" s="295">
        <v>0.63680555555555551</v>
      </c>
      <c r="AT24" s="296" t="s">
        <v>504</v>
      </c>
      <c r="AU24" s="14">
        <f t="shared" si="6"/>
        <v>59.993750000001455</v>
      </c>
      <c r="AV24" s="349">
        <v>11245</v>
      </c>
      <c r="AW24" s="349" t="s">
        <v>1014</v>
      </c>
      <c r="AX24" s="350" t="s">
        <v>18</v>
      </c>
      <c r="AY24" s="350" t="s">
        <v>48</v>
      </c>
      <c r="AZ24" s="151" t="s">
        <v>993</v>
      </c>
      <c r="BA24" s="350" t="s">
        <v>380</v>
      </c>
      <c r="BB24" s="17" t="s">
        <v>859</v>
      </c>
      <c r="BC24" s="17" t="s">
        <v>860</v>
      </c>
      <c r="BD24" s="19"/>
      <c r="BE24" s="333" t="s">
        <v>89</v>
      </c>
      <c r="BF24" s="18"/>
      <c r="BJ24" s="318" t="s">
        <v>444</v>
      </c>
      <c r="BK24" s="318">
        <f t="shared" ref="BK24:BQ24" si="9">SUBTOTAL(9,BK22:BK23)</f>
        <v>2</v>
      </c>
      <c r="BL24" s="414">
        <f t="shared" si="9"/>
        <v>1</v>
      </c>
      <c r="BM24" s="415">
        <f t="shared" si="9"/>
        <v>2</v>
      </c>
      <c r="BN24" s="415">
        <f t="shared" si="9"/>
        <v>0</v>
      </c>
      <c r="BO24" s="415">
        <f t="shared" si="9"/>
        <v>0</v>
      </c>
      <c r="BP24" s="415">
        <f t="shared" si="9"/>
        <v>0</v>
      </c>
      <c r="BQ24" s="318">
        <f t="shared" si="9"/>
        <v>2</v>
      </c>
      <c r="BR24" s="20"/>
      <c r="BS24" s="20"/>
      <c r="BT24" s="20"/>
      <c r="BU24" s="33" t="s">
        <v>796</v>
      </c>
      <c r="BV24" s="34">
        <v>1</v>
      </c>
      <c r="BW24" s="35">
        <f>BV24/BV26</f>
        <v>7.1428571428571425E-2</v>
      </c>
      <c r="BX24" s="36"/>
      <c r="BY24" s="36"/>
      <c r="BZ24" s="36"/>
      <c r="CA24" s="36"/>
      <c r="CB24" s="37">
        <f>BV24</f>
        <v>1</v>
      </c>
      <c r="CC24" s="20"/>
      <c r="CD24" s="20"/>
      <c r="CE24" s="20"/>
      <c r="CF24" s="343">
        <v>1040</v>
      </c>
      <c r="CG24" s="125">
        <v>950443</v>
      </c>
      <c r="CH24" s="125" t="s">
        <v>495</v>
      </c>
      <c r="CI24" s="125" t="s">
        <v>496</v>
      </c>
      <c r="CJ24" s="125" t="s">
        <v>507</v>
      </c>
      <c r="CK24" s="125" t="s">
        <v>812</v>
      </c>
      <c r="CL24" s="126">
        <v>45004.940972222219</v>
      </c>
      <c r="CM24" s="125" t="s">
        <v>504</v>
      </c>
      <c r="CN24" s="95" t="s">
        <v>0</v>
      </c>
      <c r="CO24" s="20"/>
      <c r="CP24" s="20"/>
      <c r="CQ24" s="33" t="s">
        <v>498</v>
      </c>
      <c r="CR24" s="34">
        <v>6</v>
      </c>
      <c r="CS24" s="35">
        <f>CR24/CR27</f>
        <v>0.31578947368421051</v>
      </c>
      <c r="CT24" s="36">
        <v>2</v>
      </c>
      <c r="CU24" s="36">
        <v>1</v>
      </c>
      <c r="CV24" s="36">
        <v>1</v>
      </c>
      <c r="CW24" s="36">
        <v>2</v>
      </c>
      <c r="CX24" s="37">
        <f>CR24</f>
        <v>6</v>
      </c>
      <c r="CY24" s="20"/>
      <c r="CZ24"/>
      <c r="DA24"/>
      <c r="DB24"/>
    </row>
    <row r="25" spans="1:106" ht="15" customHeight="1">
      <c r="A25" s="1068"/>
      <c r="B25" s="406">
        <v>23</v>
      </c>
      <c r="C25" s="343">
        <v>1000</v>
      </c>
      <c r="D25" s="125">
        <v>30191304</v>
      </c>
      <c r="E25" s="125" t="s">
        <v>501</v>
      </c>
      <c r="F25" s="125" t="s">
        <v>496</v>
      </c>
      <c r="G25" s="125" t="s">
        <v>497</v>
      </c>
      <c r="H25" s="125" t="s">
        <v>476</v>
      </c>
      <c r="I25" s="126">
        <v>44996.738194444442</v>
      </c>
      <c r="J25" s="125" t="s">
        <v>498</v>
      </c>
      <c r="K25" s="95" t="s">
        <v>0</v>
      </c>
      <c r="L25" s="1">
        <v>44996</v>
      </c>
      <c r="M25" s="295">
        <v>0.7006944444444444</v>
      </c>
      <c r="N25" s="5" t="s">
        <v>498</v>
      </c>
      <c r="O25" s="1">
        <v>44996</v>
      </c>
      <c r="P25" s="295">
        <v>0.73819444444444449</v>
      </c>
      <c r="Q25" s="1">
        <v>44996</v>
      </c>
      <c r="R25" s="295">
        <v>0.73819444444444449</v>
      </c>
      <c r="S25" s="5" t="s">
        <v>498</v>
      </c>
      <c r="T25" s="294">
        <v>44996</v>
      </c>
      <c r="U25" s="295">
        <v>0.73819444444444438</v>
      </c>
      <c r="V25" s="296" t="s">
        <v>498</v>
      </c>
      <c r="W25" s="6">
        <f t="shared" si="0"/>
        <v>0</v>
      </c>
      <c r="X25" s="7"/>
      <c r="Y25" s="8"/>
      <c r="Z25" s="5"/>
      <c r="AA25" s="9">
        <f t="shared" si="1"/>
        <v>-44996.738194444442</v>
      </c>
      <c r="AB25" s="7"/>
      <c r="AC25" s="8"/>
      <c r="AD25" s="5"/>
      <c r="AE25" s="9">
        <f t="shared" si="2"/>
        <v>0</v>
      </c>
      <c r="AF25" s="294"/>
      <c r="AG25" s="295"/>
      <c r="AH25" s="296"/>
      <c r="AI25" s="5"/>
      <c r="AJ25" s="9">
        <f t="shared" si="3"/>
        <v>-44996.738194444442</v>
      </c>
      <c r="AK25" s="294">
        <v>44996</v>
      </c>
      <c r="AL25" s="295">
        <v>0.8041666666666667</v>
      </c>
      <c r="AM25" s="296" t="s">
        <v>498</v>
      </c>
      <c r="AN25" s="9">
        <f t="shared" si="4"/>
        <v>6.5972222226264421E-2</v>
      </c>
      <c r="AO25" s="7"/>
      <c r="AP25" s="2"/>
      <c r="AQ25" s="341">
        <f t="shared" si="5"/>
        <v>-44996.738194444442</v>
      </c>
      <c r="AR25" s="294"/>
      <c r="AS25" s="295"/>
      <c r="AT25" s="296"/>
      <c r="AU25" s="14">
        <f t="shared" si="6"/>
        <v>-44996.738194444442</v>
      </c>
      <c r="AV25" s="349"/>
      <c r="AW25" s="349"/>
      <c r="AX25" s="350" t="s">
        <v>9</v>
      </c>
      <c r="AY25" s="353" t="s">
        <v>11</v>
      </c>
      <c r="AZ25" s="353" t="s">
        <v>13</v>
      </c>
      <c r="BA25" s="350" t="s">
        <v>39</v>
      </c>
      <c r="BB25" s="17" t="s">
        <v>863</v>
      </c>
      <c r="BC25" s="17" t="s">
        <v>864</v>
      </c>
      <c r="BD25" s="19"/>
      <c r="BE25" s="333" t="s">
        <v>89</v>
      </c>
      <c r="BF25" s="18"/>
      <c r="BJ25" s="254"/>
      <c r="BK25" s="254"/>
      <c r="BL25" s="259"/>
      <c r="BM25" s="46"/>
      <c r="BN25" s="46"/>
      <c r="BO25" s="46"/>
      <c r="BP25" s="46"/>
      <c r="BQ25" s="254"/>
      <c r="BR25" s="20"/>
      <c r="BS25" s="20"/>
      <c r="BT25" s="20"/>
      <c r="BU25" s="33" t="s">
        <v>498</v>
      </c>
      <c r="BV25" s="34">
        <v>6</v>
      </c>
      <c r="BW25" s="35">
        <f>BV25/BV26</f>
        <v>0.42857142857142855</v>
      </c>
      <c r="BX25" s="36"/>
      <c r="BY25" s="36"/>
      <c r="BZ25" s="36"/>
      <c r="CA25" s="36"/>
      <c r="CB25" s="37">
        <f>BV25</f>
        <v>6</v>
      </c>
      <c r="CC25" s="20"/>
      <c r="CD25" s="20"/>
      <c r="CE25" s="20"/>
      <c r="CF25" s="243">
        <v>1082</v>
      </c>
      <c r="CG25" s="127">
        <v>20001461</v>
      </c>
      <c r="CH25" s="127" t="s">
        <v>495</v>
      </c>
      <c r="CI25" s="127" t="s">
        <v>496</v>
      </c>
      <c r="CJ25" s="127" t="s">
        <v>497</v>
      </c>
      <c r="CK25" s="127" t="s">
        <v>471</v>
      </c>
      <c r="CL25" s="128">
        <v>45008.588888888888</v>
      </c>
      <c r="CM25" s="127" t="s">
        <v>498</v>
      </c>
      <c r="CN25" s="95" t="s">
        <v>5</v>
      </c>
      <c r="CO25" s="20"/>
      <c r="CP25" s="20"/>
      <c r="CQ25" s="33" t="s">
        <v>528</v>
      </c>
      <c r="CR25" s="34">
        <v>2</v>
      </c>
      <c r="CS25" s="35">
        <f>CR25/CR27</f>
        <v>0.10526315789473684</v>
      </c>
      <c r="CT25" s="36">
        <v>1</v>
      </c>
      <c r="CU25" s="36"/>
      <c r="CV25" s="36"/>
      <c r="CW25" s="36">
        <v>1</v>
      </c>
      <c r="CX25" s="37">
        <f t="shared" ref="CX25" si="10">CR25</f>
        <v>2</v>
      </c>
      <c r="CY25" s="20"/>
      <c r="CZ25"/>
      <c r="DA25"/>
      <c r="DB25"/>
    </row>
    <row r="26" spans="1:106" ht="15" customHeight="1">
      <c r="A26" s="1068"/>
      <c r="B26" s="4">
        <v>24</v>
      </c>
      <c r="C26" s="343">
        <v>1003</v>
      </c>
      <c r="D26" s="127">
        <v>30220567</v>
      </c>
      <c r="E26" s="127" t="s">
        <v>501</v>
      </c>
      <c r="F26" s="127" t="s">
        <v>506</v>
      </c>
      <c r="G26" s="127" t="s">
        <v>513</v>
      </c>
      <c r="H26" s="127" t="s">
        <v>489</v>
      </c>
      <c r="I26" s="128">
        <v>44998.496527777781</v>
      </c>
      <c r="J26" s="127" t="s">
        <v>498</v>
      </c>
      <c r="K26" s="95" t="s">
        <v>17</v>
      </c>
      <c r="L26" s="1">
        <v>44996</v>
      </c>
      <c r="M26" s="295">
        <v>0.88402777777777775</v>
      </c>
      <c r="N26" s="5" t="s">
        <v>498</v>
      </c>
      <c r="O26" s="1">
        <v>44998</v>
      </c>
      <c r="P26" s="295">
        <v>0.49652777777777779</v>
      </c>
      <c r="Q26" s="1">
        <v>44996</v>
      </c>
      <c r="R26" s="295">
        <v>0.89583333333333337</v>
      </c>
      <c r="S26" s="5" t="s">
        <v>498</v>
      </c>
      <c r="T26" s="294">
        <v>44998</v>
      </c>
      <c r="U26" s="295">
        <v>0.49722222222222223</v>
      </c>
      <c r="V26" s="296" t="s">
        <v>498</v>
      </c>
      <c r="W26" s="6">
        <f t="shared" si="0"/>
        <v>6.9444443943211809E-4</v>
      </c>
      <c r="X26" s="7">
        <v>44999</v>
      </c>
      <c r="Y26" s="8">
        <v>0.4</v>
      </c>
      <c r="Z26" s="296" t="s">
        <v>498</v>
      </c>
      <c r="AA26" s="9">
        <f t="shared" si="1"/>
        <v>0.90277777778101154</v>
      </c>
      <c r="AB26" s="7">
        <v>45001</v>
      </c>
      <c r="AC26" s="8">
        <v>0.75069444444444444</v>
      </c>
      <c r="AD26" s="296" t="s">
        <v>498</v>
      </c>
      <c r="AE26" s="9">
        <f t="shared" si="2"/>
        <v>2.3506944444452529</v>
      </c>
      <c r="AF26" s="294"/>
      <c r="AG26" s="295"/>
      <c r="AH26" s="296"/>
      <c r="AI26" s="5"/>
      <c r="AJ26" s="9">
        <f t="shared" si="3"/>
        <v>-44998.49722222222</v>
      </c>
      <c r="AK26" s="294"/>
      <c r="AL26" s="296"/>
      <c r="AM26" s="296"/>
      <c r="AN26" s="9">
        <f t="shared" si="4"/>
        <v>-44998.49722222222</v>
      </c>
      <c r="AO26" s="10">
        <v>45002</v>
      </c>
      <c r="AP26" s="11">
        <v>0.79236111111111107</v>
      </c>
      <c r="AQ26" s="341">
        <f t="shared" si="5"/>
        <v>4.2951388888905058</v>
      </c>
      <c r="AR26" s="294">
        <v>45012</v>
      </c>
      <c r="AS26" s="295">
        <v>0.65763888888888888</v>
      </c>
      <c r="AT26" s="296" t="s">
        <v>498</v>
      </c>
      <c r="AU26" s="14">
        <f t="shared" si="6"/>
        <v>14.160416666665697</v>
      </c>
      <c r="AV26" s="349"/>
      <c r="AW26" s="349" t="s">
        <v>984</v>
      </c>
      <c r="AX26" s="350" t="s">
        <v>18</v>
      </c>
      <c r="AY26" s="350" t="s">
        <v>41</v>
      </c>
      <c r="AZ26" s="350" t="s">
        <v>899</v>
      </c>
      <c r="BA26" s="353" t="s">
        <v>366</v>
      </c>
      <c r="BB26" s="17" t="s">
        <v>866</v>
      </c>
      <c r="BC26" s="17" t="s">
        <v>865</v>
      </c>
      <c r="BD26" s="19"/>
      <c r="BE26" s="333" t="s">
        <v>89</v>
      </c>
      <c r="BF26" s="18"/>
      <c r="BR26" s="20"/>
      <c r="BS26" s="20"/>
      <c r="BT26" s="20"/>
      <c r="BU26" s="38" t="s">
        <v>444</v>
      </c>
      <c r="BV26" s="39">
        <f>SUBTOTAL(9,BV23:BV25)</f>
        <v>14</v>
      </c>
      <c r="BW26" s="40">
        <f>SUBTOTAL(9,BW23:BW25)</f>
        <v>1</v>
      </c>
      <c r="BX26" s="89">
        <f>SUM(BX23:BX25)</f>
        <v>0</v>
      </c>
      <c r="BY26" s="89">
        <f t="shared" ref="BY26:CA26" si="11">SUM(BY23:BY25)</f>
        <v>0</v>
      </c>
      <c r="BZ26" s="89">
        <f t="shared" si="11"/>
        <v>0</v>
      </c>
      <c r="CA26" s="89">
        <f t="shared" si="11"/>
        <v>0</v>
      </c>
      <c r="CB26" s="39">
        <f>SUBTOTAL(9,CB23:CB25)</f>
        <v>14</v>
      </c>
      <c r="CC26" s="20"/>
      <c r="CD26" s="20"/>
      <c r="CE26" s="20"/>
      <c r="CF26" s="343">
        <v>1093</v>
      </c>
      <c r="CG26" s="127">
        <v>1539287</v>
      </c>
      <c r="CH26" s="127" t="s">
        <v>495</v>
      </c>
      <c r="CI26" s="127" t="s">
        <v>496</v>
      </c>
      <c r="CJ26" s="127" t="s">
        <v>497</v>
      </c>
      <c r="CK26" s="127" t="s">
        <v>468</v>
      </c>
      <c r="CL26" s="128">
        <v>45010.613194444442</v>
      </c>
      <c r="CM26" s="127" t="s">
        <v>498</v>
      </c>
      <c r="CN26" s="95" t="s">
        <v>17</v>
      </c>
      <c r="CO26" s="20"/>
      <c r="CP26" s="20"/>
      <c r="CQ26" s="33" t="s">
        <v>795</v>
      </c>
      <c r="CR26" s="34">
        <v>11</v>
      </c>
      <c r="CS26" s="35">
        <f>CR26/CR27</f>
        <v>0.57894736842105265</v>
      </c>
      <c r="CT26" s="36">
        <v>1</v>
      </c>
      <c r="CU26" s="36">
        <v>2</v>
      </c>
      <c r="CV26" s="36">
        <v>1</v>
      </c>
      <c r="CW26" s="36">
        <v>6</v>
      </c>
      <c r="CX26" s="37">
        <f>CR26</f>
        <v>11</v>
      </c>
      <c r="CY26" s="20"/>
      <c r="CZ26"/>
      <c r="DA26"/>
      <c r="DB26"/>
    </row>
    <row r="27" spans="1:106" ht="15" customHeight="1">
      <c r="A27" s="1068"/>
      <c r="B27" s="4">
        <v>25</v>
      </c>
      <c r="C27" s="243">
        <v>1005</v>
      </c>
      <c r="D27" s="127">
        <v>30199975</v>
      </c>
      <c r="E27" s="127" t="s">
        <v>501</v>
      </c>
      <c r="F27" s="127" t="s">
        <v>506</v>
      </c>
      <c r="G27" s="127" t="s">
        <v>497</v>
      </c>
      <c r="H27" s="127" t="s">
        <v>807</v>
      </c>
      <c r="I27" s="128">
        <v>44997.703472222223</v>
      </c>
      <c r="J27" s="127" t="s">
        <v>528</v>
      </c>
      <c r="K27" s="95" t="s">
        <v>0</v>
      </c>
      <c r="L27" s="1">
        <v>44997</v>
      </c>
      <c r="M27" s="295">
        <v>0.69513888888888886</v>
      </c>
      <c r="N27" s="5" t="s">
        <v>528</v>
      </c>
      <c r="O27" s="1">
        <v>44997</v>
      </c>
      <c r="P27" s="295">
        <v>0.70347222222222217</v>
      </c>
      <c r="Q27" s="1">
        <v>45000</v>
      </c>
      <c r="R27" s="295">
        <v>0.89930555555555547</v>
      </c>
      <c r="S27" s="5" t="s">
        <v>528</v>
      </c>
      <c r="T27" s="1">
        <v>45000</v>
      </c>
      <c r="U27" s="2">
        <v>0.39930555555555558</v>
      </c>
      <c r="V27" s="2" t="s">
        <v>528</v>
      </c>
      <c r="W27" s="6">
        <f t="shared" si="0"/>
        <v>2.6958333333313931</v>
      </c>
      <c r="X27" s="7"/>
      <c r="Y27" s="8"/>
      <c r="Z27" s="5"/>
      <c r="AA27" s="9">
        <f t="shared" si="1"/>
        <v>-45000.399305555555</v>
      </c>
      <c r="AB27" s="7"/>
      <c r="AC27" s="8"/>
      <c r="AD27" s="5"/>
      <c r="AE27" s="9">
        <f t="shared" si="2"/>
        <v>0</v>
      </c>
      <c r="AF27" s="294"/>
      <c r="AG27" s="295"/>
      <c r="AH27" s="296"/>
      <c r="AI27" s="5"/>
      <c r="AJ27" s="9">
        <f t="shared" si="3"/>
        <v>-45000.399305555555</v>
      </c>
      <c r="AK27" s="294"/>
      <c r="AL27" s="296"/>
      <c r="AM27" s="296"/>
      <c r="AN27" s="9">
        <f t="shared" si="4"/>
        <v>-45000.399305555555</v>
      </c>
      <c r="AO27" s="10"/>
      <c r="AP27" s="11"/>
      <c r="AQ27" s="341">
        <f t="shared" si="5"/>
        <v>-45000.399305555555</v>
      </c>
      <c r="AR27" s="294">
        <v>45000</v>
      </c>
      <c r="AS27" s="295">
        <v>0.40069444444444446</v>
      </c>
      <c r="AT27" s="296" t="s">
        <v>817</v>
      </c>
      <c r="AU27" s="14">
        <f t="shared" si="6"/>
        <v>1.3888888861401938E-3</v>
      </c>
      <c r="AV27" s="349"/>
      <c r="AW27" s="349"/>
      <c r="AX27" s="350" t="s">
        <v>27</v>
      </c>
      <c r="AY27" s="353" t="s">
        <v>992</v>
      </c>
      <c r="AZ27" s="353" t="s">
        <v>90</v>
      </c>
      <c r="BA27" s="353" t="s">
        <v>320</v>
      </c>
      <c r="BB27" s="17" t="s">
        <v>867</v>
      </c>
      <c r="BC27" s="17" t="s">
        <v>868</v>
      </c>
      <c r="BD27" s="19"/>
      <c r="BE27" s="18" t="s">
        <v>89</v>
      </c>
      <c r="BF27" s="18"/>
      <c r="BR27" s="20"/>
      <c r="BS27" s="20"/>
      <c r="BT27" s="20"/>
      <c r="CC27" s="20"/>
      <c r="CD27" s="20"/>
      <c r="CE27" s="20"/>
      <c r="CF27" s="343">
        <v>1105</v>
      </c>
      <c r="CG27" s="127">
        <v>30066740</v>
      </c>
      <c r="CH27" s="127" t="s">
        <v>495</v>
      </c>
      <c r="CI27" s="127" t="s">
        <v>502</v>
      </c>
      <c r="CJ27" s="127" t="s">
        <v>513</v>
      </c>
      <c r="CK27" s="127" t="s">
        <v>492</v>
      </c>
      <c r="CL27" s="128">
        <v>45012.465277777781</v>
      </c>
      <c r="CM27" s="127" t="s">
        <v>504</v>
      </c>
      <c r="CN27" s="95" t="s">
        <v>17</v>
      </c>
      <c r="CO27" s="20"/>
      <c r="CP27" s="20"/>
      <c r="CQ27" s="38" t="s">
        <v>444</v>
      </c>
      <c r="CR27" s="39">
        <f>SUBTOTAL(9,CR24:CR26)</f>
        <v>19</v>
      </c>
      <c r="CS27" s="53">
        <f>CS24+CS25+CS26</f>
        <v>1</v>
      </c>
      <c r="CT27" s="91">
        <f>SUBTOTAL(9,CT24:CT26)</f>
        <v>4</v>
      </c>
      <c r="CU27" s="91">
        <f t="shared" ref="CU27:CW27" si="12">SUBTOTAL(9,CU24:CU26)</f>
        <v>3</v>
      </c>
      <c r="CV27" s="91">
        <v>3</v>
      </c>
      <c r="CW27" s="91">
        <f t="shared" si="12"/>
        <v>9</v>
      </c>
      <c r="CX27" s="39">
        <f>SUM(CT27:CW27)</f>
        <v>19</v>
      </c>
      <c r="CY27" s="20"/>
      <c r="CZ27"/>
      <c r="DA27"/>
      <c r="DB27"/>
    </row>
    <row r="28" spans="1:106" ht="15" customHeight="1">
      <c r="A28" s="1068"/>
      <c r="B28" s="4">
        <v>26</v>
      </c>
      <c r="C28" s="343">
        <v>1007</v>
      </c>
      <c r="D28" s="125" t="s">
        <v>808</v>
      </c>
      <c r="E28" s="125" t="s">
        <v>501</v>
      </c>
      <c r="F28" s="125" t="s">
        <v>506</v>
      </c>
      <c r="G28" s="125" t="s">
        <v>497</v>
      </c>
      <c r="H28" s="125" t="s">
        <v>809</v>
      </c>
      <c r="I28" s="126">
        <v>44999.560416666667</v>
      </c>
      <c r="J28" s="125" t="s">
        <v>504</v>
      </c>
      <c r="K28" s="95" t="s">
        <v>0</v>
      </c>
      <c r="L28" s="1">
        <v>44998</v>
      </c>
      <c r="M28" s="295">
        <v>0.77013888888888893</v>
      </c>
      <c r="N28" s="5" t="s">
        <v>795</v>
      </c>
      <c r="O28" s="1">
        <v>44999</v>
      </c>
      <c r="P28" s="295">
        <v>0.56041666666666667</v>
      </c>
      <c r="Q28" s="1">
        <v>45053</v>
      </c>
      <c r="R28" s="295">
        <v>0.92222222222222217</v>
      </c>
      <c r="S28" s="5" t="s">
        <v>795</v>
      </c>
      <c r="T28" s="294">
        <v>45053</v>
      </c>
      <c r="U28" s="295">
        <v>0.42222222222222222</v>
      </c>
      <c r="V28" s="296" t="s">
        <v>504</v>
      </c>
      <c r="W28" s="6">
        <f t="shared" si="0"/>
        <v>53.861805555556202</v>
      </c>
      <c r="X28" s="7"/>
      <c r="Y28" s="8"/>
      <c r="Z28" s="5"/>
      <c r="AA28" s="9">
        <f t="shared" si="1"/>
        <v>-45053.422222222223</v>
      </c>
      <c r="AB28" s="7"/>
      <c r="AC28" s="8"/>
      <c r="AD28" s="5"/>
      <c r="AE28" s="9">
        <f t="shared" si="2"/>
        <v>0</v>
      </c>
      <c r="AF28" s="294"/>
      <c r="AG28" s="295"/>
      <c r="AH28" s="296"/>
      <c r="AI28" s="5"/>
      <c r="AJ28" s="9">
        <f t="shared" si="3"/>
        <v>-45053.422222222223</v>
      </c>
      <c r="AK28" s="294">
        <v>45053</v>
      </c>
      <c r="AL28" s="295">
        <v>0.42499999999999999</v>
      </c>
      <c r="AM28" s="296" t="s">
        <v>504</v>
      </c>
      <c r="AN28" s="9">
        <f t="shared" si="4"/>
        <v>2.7777777795563452E-3</v>
      </c>
      <c r="AO28" s="10"/>
      <c r="AP28" s="11"/>
      <c r="AQ28" s="341">
        <f t="shared" si="5"/>
        <v>-45053.422222222223</v>
      </c>
      <c r="AR28" s="294"/>
      <c r="AS28" s="295"/>
      <c r="AT28" s="296"/>
      <c r="AU28" s="14">
        <f t="shared" si="6"/>
        <v>-45053.422222222223</v>
      </c>
      <c r="AV28" s="349"/>
      <c r="AW28" s="349"/>
      <c r="AX28" s="350" t="s">
        <v>9</v>
      </c>
      <c r="AY28" s="350" t="s">
        <v>41</v>
      </c>
      <c r="AZ28" s="350" t="s">
        <v>31</v>
      </c>
      <c r="BA28" s="350" t="s">
        <v>324</v>
      </c>
      <c r="BB28" s="17" t="s">
        <v>869</v>
      </c>
      <c r="BC28" s="17" t="s">
        <v>870</v>
      </c>
      <c r="BD28" s="19"/>
      <c r="BE28" s="18" t="s">
        <v>89</v>
      </c>
      <c r="BF28" s="18"/>
      <c r="BJ28" s="42" t="s">
        <v>445</v>
      </c>
      <c r="BK28" s="32">
        <v>2</v>
      </c>
      <c r="BL28" s="43">
        <f>BK28/62</f>
        <v>3.2258064516129031E-2</v>
      </c>
      <c r="BM28" s="44"/>
      <c r="BN28" s="45"/>
      <c r="BO28" s="45"/>
      <c r="BP28" s="45"/>
      <c r="BQ28" s="45"/>
      <c r="BR28" s="20"/>
      <c r="BS28" s="20"/>
      <c r="BT28" s="20"/>
      <c r="BU28" s="42" t="s">
        <v>446</v>
      </c>
      <c r="BV28" s="32">
        <f>BV26</f>
        <v>14</v>
      </c>
      <c r="BW28" s="43">
        <f>BV28/62</f>
        <v>0.22580645161290322</v>
      </c>
      <c r="BX28" s="44"/>
      <c r="BY28" s="45"/>
      <c r="BZ28" s="45"/>
      <c r="CA28" s="45"/>
      <c r="CB28" s="45"/>
      <c r="CC28" s="20"/>
      <c r="CD28" s="20"/>
      <c r="CE28" s="20"/>
      <c r="CF28" s="343">
        <v>1108</v>
      </c>
      <c r="CG28" s="127" t="s">
        <v>814</v>
      </c>
      <c r="CH28" s="127" t="s">
        <v>495</v>
      </c>
      <c r="CI28" s="127" t="s">
        <v>506</v>
      </c>
      <c r="CJ28" s="127" t="s">
        <v>507</v>
      </c>
      <c r="CK28" s="127" t="s">
        <v>485</v>
      </c>
      <c r="CL28" s="128">
        <v>45012.999305555553</v>
      </c>
      <c r="CM28" s="283" t="s">
        <v>498</v>
      </c>
      <c r="CN28" s="95" t="s">
        <v>17</v>
      </c>
      <c r="CO28" s="20"/>
      <c r="CP28" s="20"/>
      <c r="CY28" s="20"/>
      <c r="CZ28"/>
      <c r="DA28"/>
      <c r="DB28"/>
    </row>
    <row r="29" spans="1:106" ht="15" customHeight="1">
      <c r="A29" s="1068"/>
      <c r="B29" s="406">
        <v>27</v>
      </c>
      <c r="C29" s="343">
        <v>1015</v>
      </c>
      <c r="D29" s="127">
        <v>671821</v>
      </c>
      <c r="E29" s="127" t="s">
        <v>495</v>
      </c>
      <c r="F29" s="127" t="s">
        <v>496</v>
      </c>
      <c r="G29" s="127" t="s">
        <v>507</v>
      </c>
      <c r="H29" s="127" t="s">
        <v>485</v>
      </c>
      <c r="I29" s="128">
        <v>45001.623611111114</v>
      </c>
      <c r="J29" s="127" t="s">
        <v>528</v>
      </c>
      <c r="K29" s="95" t="s">
        <v>17</v>
      </c>
      <c r="L29" s="1">
        <v>45000</v>
      </c>
      <c r="M29" s="295">
        <v>0.6958333333333333</v>
      </c>
      <c r="N29" s="5" t="s">
        <v>528</v>
      </c>
      <c r="O29" s="1">
        <v>45001</v>
      </c>
      <c r="P29" s="295">
        <v>0.62361111111111112</v>
      </c>
      <c r="Q29" s="1">
        <v>45001</v>
      </c>
      <c r="R29" s="295">
        <v>0.62361111111111112</v>
      </c>
      <c r="S29" s="5" t="s">
        <v>498</v>
      </c>
      <c r="T29" s="294">
        <v>45001</v>
      </c>
      <c r="U29" s="295">
        <v>0.62361111111111112</v>
      </c>
      <c r="V29" s="296" t="s">
        <v>498</v>
      </c>
      <c r="W29" s="6">
        <f t="shared" si="0"/>
        <v>0</v>
      </c>
      <c r="X29" s="7"/>
      <c r="Y29" s="8"/>
      <c r="Z29" s="5"/>
      <c r="AA29" s="9">
        <f t="shared" si="1"/>
        <v>-45001.623611111114</v>
      </c>
      <c r="AB29" s="7"/>
      <c r="AC29" s="8"/>
      <c r="AD29" s="5"/>
      <c r="AE29" s="9">
        <f t="shared" si="2"/>
        <v>0</v>
      </c>
      <c r="AF29" s="294"/>
      <c r="AG29" s="295"/>
      <c r="AH29" s="296"/>
      <c r="AI29" s="5"/>
      <c r="AJ29" s="9">
        <f t="shared" si="3"/>
        <v>-45001.623611111114</v>
      </c>
      <c r="AK29" s="294"/>
      <c r="AL29" s="296"/>
      <c r="AM29" s="296"/>
      <c r="AN29" s="9">
        <f t="shared" si="4"/>
        <v>-45001.623611111114</v>
      </c>
      <c r="AO29" s="7">
        <v>45001</v>
      </c>
      <c r="AP29" s="2">
        <v>0.79791666666666661</v>
      </c>
      <c r="AQ29" s="341">
        <f t="shared" si="5"/>
        <v>0.17430555555620231</v>
      </c>
      <c r="AR29" s="294">
        <v>45006</v>
      </c>
      <c r="AS29" s="295">
        <v>0.41666666666666669</v>
      </c>
      <c r="AT29" s="296" t="s">
        <v>498</v>
      </c>
      <c r="AU29" s="14">
        <f t="shared" si="6"/>
        <v>4.7930555555503815</v>
      </c>
      <c r="AV29" s="349"/>
      <c r="AW29" s="349" t="s">
        <v>1050</v>
      </c>
      <c r="AX29" s="350" t="s">
        <v>18</v>
      </c>
      <c r="AY29" s="350" t="s">
        <v>41</v>
      </c>
      <c r="AZ29" s="350" t="s">
        <v>899</v>
      </c>
      <c r="BA29" s="350" t="s">
        <v>366</v>
      </c>
      <c r="BB29" s="17" t="s">
        <v>871</v>
      </c>
      <c r="BC29" s="17" t="s">
        <v>872</v>
      </c>
      <c r="BD29" s="19"/>
      <c r="BE29" s="18" t="s">
        <v>89</v>
      </c>
      <c r="BF29" s="18"/>
      <c r="BJ29" s="46"/>
      <c r="BK29" s="46"/>
      <c r="BL29" s="46"/>
      <c r="BM29" s="46"/>
      <c r="BN29" s="45"/>
      <c r="BO29" s="45"/>
      <c r="BP29" s="45"/>
      <c r="BQ29" s="45"/>
      <c r="BR29" s="20"/>
      <c r="BS29" s="20"/>
      <c r="BT29" s="20"/>
      <c r="BU29" s="46"/>
      <c r="BV29" s="46"/>
      <c r="BW29" s="46"/>
      <c r="BX29" s="46"/>
      <c r="BY29" s="45"/>
      <c r="BZ29" s="45"/>
      <c r="CA29" s="45"/>
      <c r="CB29" s="45"/>
      <c r="CC29" s="20"/>
      <c r="CD29" s="20"/>
      <c r="CE29" s="20"/>
      <c r="CF29" s="343">
        <v>1110</v>
      </c>
      <c r="CG29" s="127">
        <v>1433336</v>
      </c>
      <c r="CH29" s="127" t="s">
        <v>495</v>
      </c>
      <c r="CI29" s="127" t="s">
        <v>496</v>
      </c>
      <c r="CJ29" s="127" t="s">
        <v>507</v>
      </c>
      <c r="CK29" s="127" t="s">
        <v>816</v>
      </c>
      <c r="CL29" s="128">
        <v>45013.974305555559</v>
      </c>
      <c r="CM29" s="283" t="s">
        <v>498</v>
      </c>
      <c r="CN29" s="95" t="s">
        <v>17</v>
      </c>
      <c r="CO29" s="20"/>
      <c r="CP29" s="20"/>
      <c r="CY29" s="20"/>
      <c r="CZ29"/>
      <c r="DA29"/>
      <c r="DB29"/>
    </row>
    <row r="30" spans="1:106" ht="15" customHeight="1">
      <c r="A30" s="1068"/>
      <c r="B30" s="4">
        <v>28</v>
      </c>
      <c r="C30" s="343">
        <v>1017</v>
      </c>
      <c r="D30" s="127">
        <v>30258590</v>
      </c>
      <c r="E30" s="127" t="s">
        <v>495</v>
      </c>
      <c r="F30" s="127" t="s">
        <v>496</v>
      </c>
      <c r="G30" s="127" t="s">
        <v>497</v>
      </c>
      <c r="H30" s="127" t="s">
        <v>465</v>
      </c>
      <c r="I30" s="128">
        <v>45000.746527777781</v>
      </c>
      <c r="J30" s="127" t="s">
        <v>498</v>
      </c>
      <c r="K30" s="95" t="s">
        <v>17</v>
      </c>
      <c r="L30" s="1">
        <v>45000</v>
      </c>
      <c r="M30" s="295">
        <v>0.7416666666666667</v>
      </c>
      <c r="N30" s="5" t="s">
        <v>498</v>
      </c>
      <c r="O30" s="1">
        <v>45000</v>
      </c>
      <c r="P30" s="295">
        <v>0.74652777777777779</v>
      </c>
      <c r="Q30" s="1">
        <v>45001</v>
      </c>
      <c r="R30" s="295">
        <v>0.64097222222222217</v>
      </c>
      <c r="S30" s="5" t="s">
        <v>498</v>
      </c>
      <c r="T30" s="294">
        <v>45006</v>
      </c>
      <c r="U30" s="295">
        <v>0.6020833333333333</v>
      </c>
      <c r="V30" s="296" t="s">
        <v>498</v>
      </c>
      <c r="W30" s="6">
        <f t="shared" si="0"/>
        <v>5.8555555555503815</v>
      </c>
      <c r="X30" s="7"/>
      <c r="Y30" s="8"/>
      <c r="Z30" s="5"/>
      <c r="AA30" s="9">
        <f t="shared" si="1"/>
        <v>-45006.602083333331</v>
      </c>
      <c r="AB30" s="7"/>
      <c r="AC30" s="8"/>
      <c r="AD30" s="5"/>
      <c r="AE30" s="9">
        <f t="shared" si="2"/>
        <v>0</v>
      </c>
      <c r="AF30" s="294"/>
      <c r="AG30" s="295"/>
      <c r="AH30" s="296"/>
      <c r="AI30" s="5"/>
      <c r="AJ30" s="9">
        <f t="shared" si="3"/>
        <v>-45006.602083333331</v>
      </c>
      <c r="AK30" s="294"/>
      <c r="AL30" s="296"/>
      <c r="AM30" s="296"/>
      <c r="AN30" s="9">
        <f t="shared" si="4"/>
        <v>-45006.602083333331</v>
      </c>
      <c r="AO30" s="7">
        <v>45006</v>
      </c>
      <c r="AP30" s="2">
        <v>0.71805555555555556</v>
      </c>
      <c r="AQ30" s="341">
        <f t="shared" si="5"/>
        <v>0.11597222222189885</v>
      </c>
      <c r="AR30" s="294">
        <v>45011</v>
      </c>
      <c r="AS30" s="295">
        <v>0.67083333333333339</v>
      </c>
      <c r="AT30" s="296" t="s">
        <v>498</v>
      </c>
      <c r="AU30" s="14">
        <f t="shared" si="6"/>
        <v>5.0687499999985448</v>
      </c>
      <c r="AV30" s="349">
        <v>6884</v>
      </c>
      <c r="AW30" s="349" t="s">
        <v>1015</v>
      </c>
      <c r="AX30" s="350" t="s">
        <v>18</v>
      </c>
      <c r="AY30" s="350" t="s">
        <v>48</v>
      </c>
      <c r="AZ30" s="350" t="s">
        <v>995</v>
      </c>
      <c r="BA30" s="352" t="s">
        <v>382</v>
      </c>
      <c r="BB30" s="17" t="s">
        <v>873</v>
      </c>
      <c r="BC30" s="17" t="s">
        <v>874</v>
      </c>
      <c r="BD30" s="19"/>
      <c r="BE30" s="18" t="s">
        <v>89</v>
      </c>
      <c r="BF30" s="18"/>
      <c r="BJ30" s="47" t="s">
        <v>0</v>
      </c>
      <c r="BK30" s="29" t="s">
        <v>5</v>
      </c>
      <c r="BL30" s="30" t="s">
        <v>8</v>
      </c>
      <c r="BM30" s="31" t="s">
        <v>443</v>
      </c>
      <c r="BN30" s="45"/>
      <c r="BO30" s="45"/>
      <c r="BP30" s="45"/>
      <c r="BQ30" s="45"/>
      <c r="BR30" s="20"/>
      <c r="BS30" s="20"/>
      <c r="BT30" s="20"/>
      <c r="BU30" s="47" t="s">
        <v>0</v>
      </c>
      <c r="BV30" s="29" t="s">
        <v>5</v>
      </c>
      <c r="BW30" s="30" t="s">
        <v>8</v>
      </c>
      <c r="BX30" s="31" t="s">
        <v>443</v>
      </c>
      <c r="BY30" s="45"/>
      <c r="BZ30" s="45"/>
      <c r="CA30" s="45"/>
      <c r="CB30" s="45"/>
      <c r="CC30" s="20"/>
      <c r="CD30" s="20"/>
      <c r="CE30" s="20"/>
      <c r="CF30" s="343">
        <v>1114</v>
      </c>
      <c r="CG30" s="127">
        <v>30260618</v>
      </c>
      <c r="CH30" s="127" t="s">
        <v>495</v>
      </c>
      <c r="CI30" s="127" t="s">
        <v>496</v>
      </c>
      <c r="CJ30" s="127" t="s">
        <v>507</v>
      </c>
      <c r="CK30" s="127" t="s">
        <v>482</v>
      </c>
      <c r="CL30" s="128">
        <v>45014.677083333336</v>
      </c>
      <c r="CM30" s="283" t="s">
        <v>504</v>
      </c>
      <c r="CN30" s="95" t="s">
        <v>17</v>
      </c>
      <c r="CO30" s="20"/>
      <c r="CP30" s="20"/>
      <c r="CQ30" s="42" t="s">
        <v>447</v>
      </c>
      <c r="CR30" s="32">
        <f>CR27</f>
        <v>19</v>
      </c>
      <c r="CS30" s="43">
        <f>CR30/62</f>
        <v>0.30645161290322581</v>
      </c>
      <c r="CT30" s="44"/>
      <c r="CU30" s="45"/>
      <c r="CV30" s="45"/>
      <c r="CW30" s="45"/>
      <c r="CX30" s="45"/>
      <c r="CY30" s="20"/>
      <c r="CZ30"/>
      <c r="DA30"/>
      <c r="DB30"/>
    </row>
    <row r="31" spans="1:106" ht="15" customHeight="1">
      <c r="A31" s="1068"/>
      <c r="B31" s="4">
        <v>29</v>
      </c>
      <c r="C31" s="343">
        <v>1018</v>
      </c>
      <c r="D31" s="125">
        <v>0</v>
      </c>
      <c r="E31" s="125" t="s">
        <v>501</v>
      </c>
      <c r="F31" s="125" t="s">
        <v>506</v>
      </c>
      <c r="G31" s="125" t="s">
        <v>497</v>
      </c>
      <c r="H31" s="125" t="s">
        <v>530</v>
      </c>
      <c r="I31" s="126">
        <v>45001.570833333331</v>
      </c>
      <c r="J31" s="125" t="s">
        <v>498</v>
      </c>
      <c r="K31" s="95" t="s">
        <v>8</v>
      </c>
      <c r="L31" s="1">
        <v>45000</v>
      </c>
      <c r="M31" s="295">
        <v>0.80763888888888891</v>
      </c>
      <c r="N31" s="5" t="s">
        <v>498</v>
      </c>
      <c r="O31" s="1">
        <v>45001</v>
      </c>
      <c r="P31" s="295">
        <v>0.55833333333333335</v>
      </c>
      <c r="Q31" s="1">
        <v>45001</v>
      </c>
      <c r="R31" s="295">
        <v>0.64236111111111105</v>
      </c>
      <c r="S31" s="5" t="s">
        <v>498</v>
      </c>
      <c r="T31" s="294">
        <v>45001</v>
      </c>
      <c r="U31" s="295">
        <v>0.64236111111111105</v>
      </c>
      <c r="V31" s="296" t="s">
        <v>498</v>
      </c>
      <c r="W31" s="6">
        <f t="shared" si="0"/>
        <v>8.4027777775190771E-2</v>
      </c>
      <c r="X31" s="7"/>
      <c r="Y31" s="8"/>
      <c r="Z31" s="5"/>
      <c r="AA31" s="9">
        <f t="shared" si="1"/>
        <v>-45001.642361111109</v>
      </c>
      <c r="AB31" s="7"/>
      <c r="AC31" s="8"/>
      <c r="AD31" s="5"/>
      <c r="AE31" s="9">
        <f t="shared" si="2"/>
        <v>0</v>
      </c>
      <c r="AF31" s="294"/>
      <c r="AG31" s="295"/>
      <c r="AH31" s="296"/>
      <c r="AI31" s="5"/>
      <c r="AJ31" s="9">
        <f t="shared" si="3"/>
        <v>-45001.642361111109</v>
      </c>
      <c r="AK31" s="294">
        <v>45004</v>
      </c>
      <c r="AL31" s="295">
        <v>0.44722222222222219</v>
      </c>
      <c r="AM31" s="296" t="s">
        <v>498</v>
      </c>
      <c r="AN31" s="9">
        <f t="shared" si="4"/>
        <v>2.804861111115315</v>
      </c>
      <c r="AO31" s="10"/>
      <c r="AP31" s="11"/>
      <c r="AQ31" s="341">
        <f t="shared" si="5"/>
        <v>-45001.642361111109</v>
      </c>
      <c r="AR31" s="294"/>
      <c r="AS31" s="295"/>
      <c r="AT31" s="296"/>
      <c r="AU31" s="14">
        <f t="shared" si="6"/>
        <v>-45001.642361111109</v>
      </c>
      <c r="AV31" s="349">
        <v>13454</v>
      </c>
      <c r="AW31" s="349" t="s">
        <v>1010</v>
      </c>
      <c r="AX31" s="350"/>
      <c r="AY31" s="350"/>
      <c r="AZ31" s="350"/>
      <c r="BA31" s="350"/>
      <c r="BB31" s="17">
        <v>0</v>
      </c>
      <c r="BC31" s="17"/>
      <c r="BD31" s="19"/>
      <c r="BE31" s="333" t="s">
        <v>89</v>
      </c>
      <c r="BF31" s="18"/>
      <c r="BJ31" s="48">
        <v>2</v>
      </c>
      <c r="BK31" s="41">
        <f>BN25</f>
        <v>0</v>
      </c>
      <c r="BL31" s="41">
        <f>BO25</f>
        <v>0</v>
      </c>
      <c r="BM31" s="41">
        <f>BP25</f>
        <v>0</v>
      </c>
      <c r="BN31" s="45"/>
      <c r="BO31" s="45"/>
      <c r="BP31" s="45"/>
      <c r="BQ31" s="45"/>
      <c r="BR31" s="20"/>
      <c r="BS31" s="20"/>
      <c r="BT31" s="20"/>
      <c r="BU31" s="48">
        <v>11</v>
      </c>
      <c r="BV31" s="41">
        <v>3</v>
      </c>
      <c r="BW31" s="41">
        <f>BZ26</f>
        <v>0</v>
      </c>
      <c r="BX31" s="41">
        <f>CA26</f>
        <v>0</v>
      </c>
      <c r="BY31" s="45"/>
      <c r="BZ31" s="45"/>
      <c r="CA31" s="45"/>
      <c r="CB31" s="45"/>
      <c r="CC31" s="20"/>
      <c r="CD31" s="20"/>
      <c r="CE31" s="20"/>
      <c r="CF31" s="343">
        <v>1116</v>
      </c>
      <c r="CG31" s="127">
        <v>18118</v>
      </c>
      <c r="CH31" s="127" t="s">
        <v>495</v>
      </c>
      <c r="CI31" s="127" t="s">
        <v>496</v>
      </c>
      <c r="CJ31" s="127" t="s">
        <v>497</v>
      </c>
      <c r="CK31" s="127" t="s">
        <v>476</v>
      </c>
      <c r="CL31" s="128">
        <v>45015.030555555553</v>
      </c>
      <c r="CM31" s="283" t="s">
        <v>498</v>
      </c>
      <c r="CN31" s="95" t="s">
        <v>17</v>
      </c>
      <c r="CO31" s="20"/>
      <c r="CP31" s="20"/>
      <c r="CQ31" s="46"/>
      <c r="CR31" s="46"/>
      <c r="CS31" s="46"/>
      <c r="CT31" s="46"/>
      <c r="CU31" s="45"/>
      <c r="CV31" s="45"/>
      <c r="CW31" s="45"/>
      <c r="CX31" s="45"/>
      <c r="CY31" s="20"/>
      <c r="CZ31"/>
      <c r="DA31"/>
      <c r="DB31"/>
    </row>
    <row r="32" spans="1:106" ht="15" customHeight="1">
      <c r="A32" s="1054">
        <v>2</v>
      </c>
      <c r="B32" s="4">
        <v>30</v>
      </c>
      <c r="C32" s="343">
        <v>1021</v>
      </c>
      <c r="D32" s="127">
        <v>30122465</v>
      </c>
      <c r="E32" s="127" t="s">
        <v>501</v>
      </c>
      <c r="F32" s="127" t="s">
        <v>506</v>
      </c>
      <c r="G32" s="127" t="s">
        <v>497</v>
      </c>
      <c r="H32" s="127" t="s">
        <v>530</v>
      </c>
      <c r="I32" s="128">
        <v>45003.797222222223</v>
      </c>
      <c r="J32" s="127" t="s">
        <v>504</v>
      </c>
      <c r="K32" s="95" t="s">
        <v>17</v>
      </c>
      <c r="L32" s="1">
        <v>45001</v>
      </c>
      <c r="M32" s="295">
        <v>0.54791666666666672</v>
      </c>
      <c r="N32" s="5" t="s">
        <v>795</v>
      </c>
      <c r="O32" s="1">
        <v>45003</v>
      </c>
      <c r="P32" s="295">
        <v>0.79722222222222217</v>
      </c>
      <c r="Q32" s="1">
        <v>45003</v>
      </c>
      <c r="R32" s="295">
        <v>0.79791666666666661</v>
      </c>
      <c r="S32" s="5" t="s">
        <v>795</v>
      </c>
      <c r="T32" s="294">
        <v>45003</v>
      </c>
      <c r="U32" s="295">
        <v>0.79791666666666661</v>
      </c>
      <c r="V32" s="296" t="s">
        <v>504</v>
      </c>
      <c r="W32" s="6">
        <f t="shared" si="0"/>
        <v>6.944444467080757E-4</v>
      </c>
      <c r="X32" s="7"/>
      <c r="Y32" s="8"/>
      <c r="Z32" s="5"/>
      <c r="AA32" s="9">
        <f t="shared" si="1"/>
        <v>-45003.79791666667</v>
      </c>
      <c r="AB32" s="7"/>
      <c r="AC32" s="8"/>
      <c r="AD32" s="5"/>
      <c r="AE32" s="9">
        <f t="shared" si="2"/>
        <v>0</v>
      </c>
      <c r="AF32" s="294"/>
      <c r="AG32" s="295"/>
      <c r="AH32" s="296"/>
      <c r="AI32" s="5"/>
      <c r="AJ32" s="9">
        <f t="shared" si="3"/>
        <v>-45003.79791666667</v>
      </c>
      <c r="AK32" s="294"/>
      <c r="AL32" s="296"/>
      <c r="AM32" s="296"/>
      <c r="AN32" s="9">
        <f t="shared" si="4"/>
        <v>-45003.79791666667</v>
      </c>
      <c r="AO32" s="7">
        <v>45007</v>
      </c>
      <c r="AP32" s="2">
        <v>0.46319444444444446</v>
      </c>
      <c r="AQ32" s="341">
        <f t="shared" si="5"/>
        <v>3.6652777777708252</v>
      </c>
      <c r="AR32" s="294">
        <v>45018</v>
      </c>
      <c r="AS32" s="295">
        <v>0.50694444444444442</v>
      </c>
      <c r="AT32" s="296" t="s">
        <v>504</v>
      </c>
      <c r="AU32" s="14">
        <f t="shared" si="6"/>
        <v>14.709027777775191</v>
      </c>
      <c r="AV32" s="349">
        <v>6722</v>
      </c>
      <c r="AW32" s="349" t="s">
        <v>1013</v>
      </c>
      <c r="AX32" s="350" t="s">
        <v>9</v>
      </c>
      <c r="AY32" s="353" t="s">
        <v>11</v>
      </c>
      <c r="AZ32" s="350" t="s">
        <v>904</v>
      </c>
      <c r="BA32" s="350" t="s">
        <v>87</v>
      </c>
      <c r="BB32" s="17" t="s">
        <v>875</v>
      </c>
      <c r="BC32" s="17" t="s">
        <v>876</v>
      </c>
      <c r="BD32" s="19"/>
      <c r="BE32" s="18" t="s">
        <v>89</v>
      </c>
      <c r="BF32" s="18"/>
      <c r="BJ32" s="49">
        <f>BJ31/BK28</f>
        <v>1</v>
      </c>
      <c r="BK32" s="49">
        <f>BK31/BK28</f>
        <v>0</v>
      </c>
      <c r="BL32" s="49">
        <f>BL31/BK28</f>
        <v>0</v>
      </c>
      <c r="BM32" s="49">
        <f>BM31/BK28</f>
        <v>0</v>
      </c>
      <c r="BN32" s="45"/>
      <c r="BO32" s="45"/>
      <c r="BP32" s="45"/>
      <c r="BQ32" s="45"/>
      <c r="BR32" s="20"/>
      <c r="BS32" s="20"/>
      <c r="BT32" s="20"/>
      <c r="BU32" s="49">
        <f>BU31/BV28</f>
        <v>0.7857142857142857</v>
      </c>
      <c r="BV32" s="49">
        <f>BV31/BV28</f>
        <v>0.21428571428571427</v>
      </c>
      <c r="BW32" s="49">
        <f>BW31/BV28</f>
        <v>0</v>
      </c>
      <c r="BX32" s="49">
        <f>BX31/BV28</f>
        <v>0</v>
      </c>
      <c r="BY32" s="45"/>
      <c r="BZ32" s="45"/>
      <c r="CA32" s="45"/>
      <c r="CB32" s="45"/>
      <c r="CC32" s="20"/>
      <c r="CD32" s="20"/>
      <c r="CE32" s="20"/>
      <c r="CF32" s="342">
        <v>1117</v>
      </c>
      <c r="CG32" s="125">
        <v>560722264</v>
      </c>
      <c r="CH32" s="125" t="s">
        <v>495</v>
      </c>
      <c r="CI32" s="125" t="s">
        <v>496</v>
      </c>
      <c r="CJ32" s="125" t="s">
        <v>497</v>
      </c>
      <c r="CK32" s="125" t="s">
        <v>468</v>
      </c>
      <c r="CL32" s="126">
        <v>45015.543749999997</v>
      </c>
      <c r="CM32" s="282" t="s">
        <v>504</v>
      </c>
      <c r="CN32" s="95" t="s">
        <v>8</v>
      </c>
      <c r="CO32" s="20"/>
      <c r="CP32" s="20"/>
      <c r="CQ32" s="47" t="s">
        <v>0</v>
      </c>
      <c r="CR32" s="29" t="s">
        <v>5</v>
      </c>
      <c r="CS32" s="30" t="s">
        <v>8</v>
      </c>
      <c r="CT32" s="31" t="s">
        <v>443</v>
      </c>
      <c r="CU32" s="45"/>
      <c r="CV32" s="45"/>
      <c r="CW32" s="45"/>
      <c r="CX32" s="45"/>
      <c r="CY32" s="20"/>
      <c r="CZ32"/>
      <c r="DA32"/>
      <c r="DB32"/>
    </row>
    <row r="33" spans="1:106" ht="15" customHeight="1">
      <c r="A33" s="1054"/>
      <c r="B33" s="406">
        <v>31</v>
      </c>
      <c r="C33" s="343">
        <v>1021</v>
      </c>
      <c r="D33" s="127">
        <v>30122465</v>
      </c>
      <c r="E33" s="127" t="s">
        <v>501</v>
      </c>
      <c r="F33" s="127" t="s">
        <v>506</v>
      </c>
      <c r="G33" s="127" t="s">
        <v>497</v>
      </c>
      <c r="H33" s="127" t="s">
        <v>660</v>
      </c>
      <c r="I33" s="128">
        <v>45003.811805555553</v>
      </c>
      <c r="J33" s="127" t="s">
        <v>504</v>
      </c>
      <c r="K33" s="95" t="s">
        <v>17</v>
      </c>
      <c r="L33" s="1">
        <v>45001</v>
      </c>
      <c r="M33" s="295">
        <v>0.54791666666666672</v>
      </c>
      <c r="N33" s="5" t="s">
        <v>795</v>
      </c>
      <c r="O33" s="1">
        <v>45003</v>
      </c>
      <c r="P33" s="295">
        <v>0.81180555555555556</v>
      </c>
      <c r="Q33" s="1">
        <v>45003</v>
      </c>
      <c r="R33" s="295">
        <v>0.81180555555555556</v>
      </c>
      <c r="S33" s="5" t="s">
        <v>795</v>
      </c>
      <c r="T33" s="294">
        <v>45003</v>
      </c>
      <c r="U33" s="295">
        <v>0.81180555555555556</v>
      </c>
      <c r="V33" s="296" t="s">
        <v>504</v>
      </c>
      <c r="W33" s="6">
        <f t="shared" si="0"/>
        <v>0</v>
      </c>
      <c r="X33" s="7">
        <v>45008</v>
      </c>
      <c r="Y33" s="8">
        <v>0.93680555555555556</v>
      </c>
      <c r="Z33" s="5" t="s">
        <v>795</v>
      </c>
      <c r="AA33" s="9">
        <f t="shared" si="1"/>
        <v>5.125</v>
      </c>
      <c r="AB33" s="7">
        <v>45008</v>
      </c>
      <c r="AC33" s="8">
        <v>0.93680555555555556</v>
      </c>
      <c r="AD33" s="5" t="s">
        <v>795</v>
      </c>
      <c r="AE33" s="9">
        <f t="shared" si="2"/>
        <v>0</v>
      </c>
      <c r="AF33" s="294">
        <v>45010</v>
      </c>
      <c r="AG33" s="295">
        <v>0.8618055555555556</v>
      </c>
      <c r="AH33" s="296" t="s">
        <v>504</v>
      </c>
      <c r="AI33" s="234" t="s">
        <v>595</v>
      </c>
      <c r="AJ33" s="9">
        <f t="shared" si="3"/>
        <v>7.0500000000029104</v>
      </c>
      <c r="AK33" s="294"/>
      <c r="AL33" s="296"/>
      <c r="AM33" s="296"/>
      <c r="AN33" s="9">
        <f t="shared" si="4"/>
        <v>-45003.811805555553</v>
      </c>
      <c r="AO33" s="10"/>
      <c r="AP33" s="11"/>
      <c r="AQ33" s="341">
        <f t="shared" si="5"/>
        <v>-45003.811805555553</v>
      </c>
      <c r="AR33" s="294">
        <v>45018</v>
      </c>
      <c r="AS33" s="295">
        <v>0.50972222222222219</v>
      </c>
      <c r="AT33" s="296" t="s">
        <v>504</v>
      </c>
      <c r="AU33" s="14">
        <f t="shared" si="6"/>
        <v>14.697916666671517</v>
      </c>
      <c r="AV33" s="349">
        <v>15023</v>
      </c>
      <c r="AW33" s="349" t="s">
        <v>1009</v>
      </c>
      <c r="AX33" s="350" t="s">
        <v>18</v>
      </c>
      <c r="AY33" s="350" t="s">
        <v>41</v>
      </c>
      <c r="AZ33" s="350" t="s">
        <v>899</v>
      </c>
      <c r="BA33" s="350" t="s">
        <v>368</v>
      </c>
      <c r="BB33" s="17" t="s">
        <v>875</v>
      </c>
      <c r="BC33" s="17" t="s">
        <v>876</v>
      </c>
      <c r="BD33" s="19"/>
      <c r="BE33" s="18" t="s">
        <v>89</v>
      </c>
      <c r="BF33" s="18"/>
      <c r="BJ33" s="44"/>
      <c r="BK33" s="44"/>
      <c r="BL33" s="44"/>
      <c r="BM33" s="44"/>
      <c r="BN33" s="50"/>
      <c r="BO33" s="45"/>
      <c r="BP33" s="45"/>
      <c r="BQ33" s="45"/>
      <c r="BR33" s="20"/>
      <c r="BS33" s="20"/>
      <c r="BT33" s="20"/>
      <c r="BU33" s="44"/>
      <c r="BV33" s="44"/>
      <c r="BW33" s="44"/>
      <c r="BX33" s="44"/>
      <c r="BY33" s="50"/>
      <c r="BZ33" s="45"/>
      <c r="CA33" s="45"/>
      <c r="CB33" s="45"/>
      <c r="CC33" s="20"/>
      <c r="CD33" s="20"/>
      <c r="CE33" s="20"/>
      <c r="CN33" s="251"/>
      <c r="CO33" s="20"/>
      <c r="CP33" s="20"/>
      <c r="CQ33" s="48">
        <v>4</v>
      </c>
      <c r="CR33" s="41">
        <v>3</v>
      </c>
      <c r="CS33" s="41">
        <v>3</v>
      </c>
      <c r="CT33" s="41">
        <v>9</v>
      </c>
      <c r="CU33" s="45"/>
      <c r="CV33" s="45"/>
      <c r="CW33" s="45"/>
      <c r="CX33" s="45"/>
      <c r="CY33" s="20"/>
      <c r="CZ33"/>
      <c r="DA33"/>
      <c r="DB33"/>
    </row>
    <row r="34" spans="1:106" ht="15" customHeight="1">
      <c r="A34" s="1054"/>
      <c r="B34" s="4">
        <v>32</v>
      </c>
      <c r="C34" s="343">
        <v>1024</v>
      </c>
      <c r="D34" s="127">
        <v>20106274</v>
      </c>
      <c r="E34" s="127" t="s">
        <v>505</v>
      </c>
      <c r="F34" s="127" t="s">
        <v>506</v>
      </c>
      <c r="G34" s="127" t="s">
        <v>497</v>
      </c>
      <c r="H34" s="127" t="s">
        <v>469</v>
      </c>
      <c r="I34" s="128">
        <v>45003.672222222223</v>
      </c>
      <c r="J34" s="127" t="s">
        <v>498</v>
      </c>
      <c r="K34" s="95" t="s">
        <v>0</v>
      </c>
      <c r="L34" s="1">
        <v>44998</v>
      </c>
      <c r="M34" s="295">
        <v>0.67222222222222217</v>
      </c>
      <c r="N34" s="5" t="s">
        <v>498</v>
      </c>
      <c r="O34" s="1">
        <v>44998</v>
      </c>
      <c r="P34" s="295">
        <v>0.67222222222222217</v>
      </c>
      <c r="Q34" s="5"/>
      <c r="R34" s="295"/>
      <c r="S34" s="5"/>
      <c r="T34" s="1">
        <v>45003</v>
      </c>
      <c r="U34" s="2">
        <v>0.67222222222222217</v>
      </c>
      <c r="V34" s="296" t="s">
        <v>498</v>
      </c>
      <c r="W34" s="6">
        <f t="shared" si="0"/>
        <v>5</v>
      </c>
      <c r="X34" s="7"/>
      <c r="Y34" s="8"/>
      <c r="Z34" s="5"/>
      <c r="AA34" s="9">
        <f t="shared" si="1"/>
        <v>-45003.672222222223</v>
      </c>
      <c r="AB34" s="7"/>
      <c r="AC34" s="8"/>
      <c r="AD34" s="5"/>
      <c r="AE34" s="9">
        <f t="shared" si="2"/>
        <v>0</v>
      </c>
      <c r="AF34" s="294"/>
      <c r="AG34" s="295"/>
      <c r="AH34" s="296"/>
      <c r="AI34" s="234"/>
      <c r="AJ34" s="9">
        <f t="shared" si="3"/>
        <v>-45003.672222222223</v>
      </c>
      <c r="AK34" s="294"/>
      <c r="AL34" s="296"/>
      <c r="AM34" s="296"/>
      <c r="AN34" s="9">
        <f t="shared" si="4"/>
        <v>-45003.672222222223</v>
      </c>
      <c r="AO34" s="10"/>
      <c r="AP34" s="11"/>
      <c r="AQ34" s="341">
        <f t="shared" si="5"/>
        <v>-45003.672222222223</v>
      </c>
      <c r="AR34" s="294">
        <v>45003</v>
      </c>
      <c r="AS34" s="295">
        <v>0.69861111111111107</v>
      </c>
      <c r="AT34" s="296" t="s">
        <v>498</v>
      </c>
      <c r="AU34" s="14">
        <f t="shared" si="6"/>
        <v>2.6388888887595385E-2</v>
      </c>
      <c r="AV34" s="349"/>
      <c r="AW34" s="349" t="s">
        <v>1051</v>
      </c>
      <c r="AX34" s="350" t="s">
        <v>18</v>
      </c>
      <c r="AY34" s="350" t="s">
        <v>48</v>
      </c>
      <c r="AZ34" s="363" t="s">
        <v>889</v>
      </c>
      <c r="BA34" s="350" t="s">
        <v>284</v>
      </c>
      <c r="BB34" s="17" t="s">
        <v>877</v>
      </c>
      <c r="BC34" s="17" t="s">
        <v>878</v>
      </c>
      <c r="BD34" s="19"/>
      <c r="BE34" s="18" t="s">
        <v>89</v>
      </c>
      <c r="BF34" s="18"/>
      <c r="BJ34" s="51" t="s">
        <v>448</v>
      </c>
      <c r="BK34" s="32"/>
      <c r="BL34" s="43">
        <f>BK34/BK37</f>
        <v>0</v>
      </c>
      <c r="BM34" s="44"/>
      <c r="BN34" s="45"/>
      <c r="BO34" s="45"/>
      <c r="BP34" s="45"/>
      <c r="BQ34" s="45"/>
      <c r="BR34" s="20"/>
      <c r="BS34" s="20"/>
      <c r="BT34" s="20"/>
      <c r="BU34" s="51" t="s">
        <v>448</v>
      </c>
      <c r="BV34" s="15">
        <v>6</v>
      </c>
      <c r="BW34" s="43">
        <f>BV34/BV37</f>
        <v>0.42857142857142855</v>
      </c>
      <c r="BX34" s="44"/>
      <c r="BY34" s="45"/>
      <c r="BZ34" s="45"/>
      <c r="CA34" s="45"/>
      <c r="CB34" s="45"/>
      <c r="CC34" s="20"/>
      <c r="CD34" s="20"/>
      <c r="CE34" s="20"/>
      <c r="CF34" s="25" t="s">
        <v>440</v>
      </c>
      <c r="CG34" s="26" t="s">
        <v>441</v>
      </c>
      <c r="CH34" s="27" t="s">
        <v>442</v>
      </c>
      <c r="CI34" s="28" t="s">
        <v>0</v>
      </c>
      <c r="CJ34" s="29" t="s">
        <v>5</v>
      </c>
      <c r="CK34" s="30" t="s">
        <v>8</v>
      </c>
      <c r="CL34" s="31" t="s">
        <v>443</v>
      </c>
      <c r="CM34" s="32" t="s">
        <v>444</v>
      </c>
      <c r="CN34" s="251"/>
      <c r="CO34" s="20"/>
      <c r="CP34" s="20"/>
      <c r="CQ34" s="49">
        <f>CQ33/CR30</f>
        <v>0.21052631578947367</v>
      </c>
      <c r="CR34" s="49">
        <f>CR33/CR30</f>
        <v>0.15789473684210525</v>
      </c>
      <c r="CS34" s="49">
        <f>CS33/CR30</f>
        <v>0.15789473684210525</v>
      </c>
      <c r="CT34" s="49">
        <f>CT33/CR30</f>
        <v>0.47368421052631576</v>
      </c>
      <c r="CU34" s="45"/>
      <c r="CV34" s="45"/>
      <c r="CW34" s="45"/>
      <c r="CX34" s="45"/>
      <c r="CY34" s="20"/>
      <c r="CZ34"/>
      <c r="DA34"/>
      <c r="DB34"/>
    </row>
    <row r="35" spans="1:106" ht="15" customHeight="1">
      <c r="A35" s="1054"/>
      <c r="B35" s="4">
        <v>33</v>
      </c>
      <c r="C35" s="343">
        <v>1026</v>
      </c>
      <c r="D35" s="127">
        <v>30256661</v>
      </c>
      <c r="E35" s="127" t="s">
        <v>495</v>
      </c>
      <c r="F35" s="127" t="s">
        <v>496</v>
      </c>
      <c r="G35" s="127" t="s">
        <v>497</v>
      </c>
      <c r="H35" s="127" t="s">
        <v>465</v>
      </c>
      <c r="I35" s="128">
        <v>45004.908333333333</v>
      </c>
      <c r="J35" s="127" t="s">
        <v>528</v>
      </c>
      <c r="K35" s="95" t="s">
        <v>17</v>
      </c>
      <c r="L35" s="1">
        <v>45003</v>
      </c>
      <c r="M35" s="295">
        <v>0.71388888888888891</v>
      </c>
      <c r="N35" s="5" t="s">
        <v>528</v>
      </c>
      <c r="O35" s="1">
        <v>45004</v>
      </c>
      <c r="P35" s="295">
        <v>0.90833333333333333</v>
      </c>
      <c r="Q35" s="1">
        <v>45007</v>
      </c>
      <c r="R35" s="295">
        <v>4.3055555555555562E-2</v>
      </c>
      <c r="S35" s="5" t="s">
        <v>795</v>
      </c>
      <c r="T35" s="1">
        <v>45009</v>
      </c>
      <c r="U35" s="2">
        <v>4.3055555555555555E-2</v>
      </c>
      <c r="V35" s="5" t="s">
        <v>504</v>
      </c>
      <c r="W35" s="6">
        <f t="shared" ref="W35:W64" si="13">(U35+T35)-(P35+O35)</f>
        <v>4.1347222222248092</v>
      </c>
      <c r="X35" s="7">
        <v>45011</v>
      </c>
      <c r="Y35" s="140">
        <v>1.3194444444444444E-2</v>
      </c>
      <c r="Z35" s="5" t="s">
        <v>528</v>
      </c>
      <c r="AA35" s="9">
        <f t="shared" ref="AA35:AA64" si="14">(Y35+X35)-(U35+T35)</f>
        <v>1.9701388888861402</v>
      </c>
      <c r="AB35" s="7">
        <v>45012</v>
      </c>
      <c r="AC35" s="8">
        <v>0.89722222222222225</v>
      </c>
      <c r="AD35" s="5" t="s">
        <v>795</v>
      </c>
      <c r="AE35" s="9">
        <f t="shared" ref="AE35:AE64" si="15">(AC35+AB35)-(Y35+X35)</f>
        <v>1.8840277777781012</v>
      </c>
      <c r="AF35" s="294"/>
      <c r="AG35" s="295"/>
      <c r="AH35" s="296"/>
      <c r="AI35" s="234"/>
      <c r="AJ35" s="9">
        <f t="shared" ref="AJ35:AJ64" si="16">(AG35+AF35)-(U35+T35)</f>
        <v>-45009.043055555558</v>
      </c>
      <c r="AK35" s="294"/>
      <c r="AL35" s="296"/>
      <c r="AM35" s="296"/>
      <c r="AN35" s="9">
        <f t="shared" ref="AN35:AN64" si="17">(AL35+AK35)-(U35+T35)</f>
        <v>-45009.043055555558</v>
      </c>
      <c r="AO35" s="7"/>
      <c r="AP35" s="2"/>
      <c r="AQ35" s="341">
        <f t="shared" ref="AQ35:AQ64" si="18">(AP35+AO35)-(U35+T35)</f>
        <v>-45009.043055555558</v>
      </c>
      <c r="AR35" s="294">
        <v>45015</v>
      </c>
      <c r="AS35" s="295">
        <v>2.5000000000000001E-2</v>
      </c>
      <c r="AT35" s="296" t="s">
        <v>504</v>
      </c>
      <c r="AU35" s="14">
        <f t="shared" ref="AU35:AU64" si="19">(AS35+AR35)-(U35+T35)</f>
        <v>5.9819444444437977</v>
      </c>
      <c r="AV35" s="349">
        <v>12978</v>
      </c>
      <c r="AW35" s="349" t="s">
        <v>1016</v>
      </c>
      <c r="AX35" s="350" t="s">
        <v>9</v>
      </c>
      <c r="AY35" s="353" t="s">
        <v>11</v>
      </c>
      <c r="AZ35" s="350" t="s">
        <v>904</v>
      </c>
      <c r="BA35" s="352" t="s">
        <v>87</v>
      </c>
      <c r="BB35" s="17" t="s">
        <v>879</v>
      </c>
      <c r="BC35" s="17" t="s">
        <v>880</v>
      </c>
      <c r="BD35" s="19"/>
      <c r="BE35" s="18" t="s">
        <v>89</v>
      </c>
      <c r="BF35" s="18"/>
      <c r="BJ35" s="48" t="s">
        <v>449</v>
      </c>
      <c r="BK35" s="41">
        <v>1</v>
      </c>
      <c r="BL35" s="43">
        <f>BK35/BK37</f>
        <v>0.5</v>
      </c>
      <c r="BM35" s="52"/>
      <c r="BN35" s="45"/>
      <c r="BO35" s="45"/>
      <c r="BP35" s="45"/>
      <c r="BQ35" s="45"/>
      <c r="BR35" s="20"/>
      <c r="BS35" s="20"/>
      <c r="BT35" s="20"/>
      <c r="BU35" s="48" t="s">
        <v>449</v>
      </c>
      <c r="BV35" s="32">
        <v>8</v>
      </c>
      <c r="BW35" s="43">
        <f>BV35/BV37</f>
        <v>0.5714285714285714</v>
      </c>
      <c r="BX35" s="52"/>
      <c r="BY35" s="45"/>
      <c r="BZ35" s="45"/>
      <c r="CA35" s="45"/>
      <c r="CB35" s="45"/>
      <c r="CC35" s="20"/>
      <c r="CD35" s="20"/>
      <c r="CE35" s="20"/>
      <c r="CF35" s="33" t="s">
        <v>498</v>
      </c>
      <c r="CG35" s="34">
        <v>9</v>
      </c>
      <c r="CH35" s="35">
        <f>CG35/CG38</f>
        <v>0.3</v>
      </c>
      <c r="CI35" s="36"/>
      <c r="CJ35" s="36">
        <v>1</v>
      </c>
      <c r="CK35" s="36">
        <v>2</v>
      </c>
      <c r="CL35" s="36">
        <v>6</v>
      </c>
      <c r="CM35" s="37">
        <f>CG35</f>
        <v>9</v>
      </c>
      <c r="CN35" s="251"/>
      <c r="CO35" s="20"/>
      <c r="CP35" s="20"/>
      <c r="CQ35" s="59"/>
      <c r="CR35" s="59"/>
      <c r="CS35" s="59"/>
      <c r="CT35" s="59"/>
      <c r="CU35" s="45"/>
      <c r="CV35" s="45"/>
      <c r="CW35" s="45"/>
      <c r="CX35" s="45"/>
      <c r="CY35"/>
      <c r="CZ35"/>
      <c r="DA35"/>
      <c r="DB35"/>
    </row>
    <row r="36" spans="1:106" ht="15" customHeight="1">
      <c r="A36" s="1054"/>
      <c r="B36" s="4">
        <v>34</v>
      </c>
      <c r="C36" s="343">
        <v>1027</v>
      </c>
      <c r="D36" s="127">
        <v>30152472</v>
      </c>
      <c r="E36" s="127" t="s">
        <v>505</v>
      </c>
      <c r="F36" s="127" t="s">
        <v>496</v>
      </c>
      <c r="G36" s="127" t="s">
        <v>497</v>
      </c>
      <c r="H36" s="127" t="s">
        <v>532</v>
      </c>
      <c r="I36" s="128">
        <v>45003.834027777775</v>
      </c>
      <c r="J36" s="127" t="s">
        <v>504</v>
      </c>
      <c r="K36" s="95" t="s">
        <v>0</v>
      </c>
      <c r="L36" s="1">
        <v>45001</v>
      </c>
      <c r="M36" s="295">
        <v>0.81388888888888899</v>
      </c>
      <c r="N36" s="5" t="s">
        <v>795</v>
      </c>
      <c r="O36" s="1">
        <v>45003</v>
      </c>
      <c r="P36" s="295">
        <v>0.8340277777777777</v>
      </c>
      <c r="Q36" s="1"/>
      <c r="R36" s="295"/>
      <c r="S36" s="5"/>
      <c r="T36" s="1">
        <v>45003</v>
      </c>
      <c r="U36" s="2">
        <v>0.83402777777777781</v>
      </c>
      <c r="V36" s="5" t="s">
        <v>504</v>
      </c>
      <c r="W36" s="6">
        <f t="shared" si="13"/>
        <v>0</v>
      </c>
      <c r="X36" s="7"/>
      <c r="Y36" s="8"/>
      <c r="Z36" s="5"/>
      <c r="AA36" s="9">
        <f t="shared" si="14"/>
        <v>-45003.834027777775</v>
      </c>
      <c r="AB36" s="7"/>
      <c r="AC36" s="8"/>
      <c r="AD36" s="5"/>
      <c r="AE36" s="9">
        <f t="shared" si="15"/>
        <v>0</v>
      </c>
      <c r="AF36" s="294"/>
      <c r="AG36" s="295"/>
      <c r="AH36" s="296"/>
      <c r="AI36" s="234"/>
      <c r="AJ36" s="9">
        <f t="shared" si="16"/>
        <v>-45003.834027777775</v>
      </c>
      <c r="AK36" s="294"/>
      <c r="AL36" s="296"/>
      <c r="AM36" s="296"/>
      <c r="AN36" s="9">
        <f t="shared" si="17"/>
        <v>-45003.834027777775</v>
      </c>
      <c r="AO36" s="7"/>
      <c r="AP36" s="2"/>
      <c r="AQ36" s="341">
        <f t="shared" si="18"/>
        <v>-45003.834027777775</v>
      </c>
      <c r="AR36" s="294">
        <v>45003</v>
      </c>
      <c r="AS36" s="295">
        <v>0.83611111111111114</v>
      </c>
      <c r="AT36" s="296" t="s">
        <v>504</v>
      </c>
      <c r="AU36" s="14">
        <f t="shared" si="19"/>
        <v>2.0833333328482695E-3</v>
      </c>
      <c r="AV36" s="349"/>
      <c r="AW36" s="349"/>
      <c r="AX36" s="350" t="s">
        <v>27</v>
      </c>
      <c r="AY36" s="350" t="s">
        <v>11</v>
      </c>
      <c r="AZ36" s="350" t="s">
        <v>22</v>
      </c>
      <c r="BA36" s="350" t="s">
        <v>57</v>
      </c>
      <c r="BB36" s="17" t="s">
        <v>881</v>
      </c>
      <c r="BC36" s="17" t="s">
        <v>882</v>
      </c>
      <c r="BD36" s="19"/>
      <c r="BE36" s="18" t="s">
        <v>89</v>
      </c>
      <c r="BF36" s="18"/>
      <c r="BJ36" s="48" t="s">
        <v>450</v>
      </c>
      <c r="BK36" s="41">
        <v>1</v>
      </c>
      <c r="BL36" s="43">
        <f>BK36/BK37</f>
        <v>0.5</v>
      </c>
      <c r="BM36" s="52"/>
      <c r="BN36" s="45"/>
      <c r="BO36" s="45"/>
      <c r="BP36" s="45"/>
      <c r="BQ36" s="45"/>
      <c r="BR36" s="20"/>
      <c r="BS36" s="20"/>
      <c r="BT36" s="20"/>
      <c r="BU36" s="48" t="s">
        <v>450</v>
      </c>
      <c r="BV36" s="41">
        <v>0</v>
      </c>
      <c r="BW36" s="43">
        <f>BV36/BV37</f>
        <v>0</v>
      </c>
      <c r="BX36" s="52"/>
      <c r="BY36" s="45"/>
      <c r="BZ36" s="45"/>
      <c r="CA36" s="45"/>
      <c r="CB36" s="45"/>
      <c r="CC36" s="20"/>
      <c r="CD36" s="20"/>
      <c r="CE36" s="20"/>
      <c r="CF36" s="33" t="s">
        <v>528</v>
      </c>
      <c r="CG36" s="34">
        <v>4</v>
      </c>
      <c r="CH36" s="35">
        <f>CG36/CG38</f>
        <v>0.13333333333333333</v>
      </c>
      <c r="CI36" s="36"/>
      <c r="CJ36" s="36"/>
      <c r="CK36" s="36"/>
      <c r="CL36" s="36">
        <v>4</v>
      </c>
      <c r="CM36" s="37">
        <f t="shared" ref="CM36" si="20">CG36</f>
        <v>4</v>
      </c>
      <c r="CN36" s="251"/>
      <c r="CO36" s="20"/>
      <c r="CP36" s="20"/>
      <c r="CQ36" s="44"/>
      <c r="CR36" s="44"/>
      <c r="CS36" s="44"/>
      <c r="CT36" s="44"/>
      <c r="CU36" s="50"/>
      <c r="CV36" s="45"/>
      <c r="CW36"/>
      <c r="CX36"/>
      <c r="CY36"/>
    </row>
    <row r="37" spans="1:106" ht="15" customHeight="1">
      <c r="A37" s="1054"/>
      <c r="B37" s="406">
        <v>35</v>
      </c>
      <c r="C37" s="342">
        <v>1028</v>
      </c>
      <c r="D37" s="127">
        <v>30259102</v>
      </c>
      <c r="E37" s="127" t="s">
        <v>501</v>
      </c>
      <c r="F37" s="127" t="s">
        <v>496</v>
      </c>
      <c r="G37" s="127" t="s">
        <v>497</v>
      </c>
      <c r="H37" s="127" t="s">
        <v>810</v>
      </c>
      <c r="I37" s="128">
        <v>45004.093055555553</v>
      </c>
      <c r="J37" s="127" t="s">
        <v>504</v>
      </c>
      <c r="K37" s="95" t="s">
        <v>8</v>
      </c>
      <c r="L37" s="1">
        <v>45003</v>
      </c>
      <c r="M37" s="295">
        <v>0.8305555555555556</v>
      </c>
      <c r="N37" s="5" t="s">
        <v>795</v>
      </c>
      <c r="O37" s="1">
        <v>45003</v>
      </c>
      <c r="P37" s="295">
        <v>0.59305555555555556</v>
      </c>
      <c r="Q37" s="1">
        <v>45006</v>
      </c>
      <c r="R37" s="295">
        <v>0.75763888888888886</v>
      </c>
      <c r="S37" s="5" t="s">
        <v>795</v>
      </c>
      <c r="T37" s="1">
        <v>45006</v>
      </c>
      <c r="U37" s="2">
        <v>0.86944444444444446</v>
      </c>
      <c r="V37" s="5" t="s">
        <v>504</v>
      </c>
      <c r="W37" s="6">
        <f t="shared" si="13"/>
        <v>3.2763888888875954</v>
      </c>
      <c r="X37" s="7"/>
      <c r="Y37" s="8"/>
      <c r="Z37" s="5"/>
      <c r="AA37" s="9">
        <f t="shared" si="14"/>
        <v>-45006.869444444441</v>
      </c>
      <c r="AB37" s="7"/>
      <c r="AC37" s="8"/>
      <c r="AD37" s="5"/>
      <c r="AE37" s="9">
        <f t="shared" si="15"/>
        <v>0</v>
      </c>
      <c r="AF37" s="294"/>
      <c r="AG37" s="295"/>
      <c r="AH37" s="296"/>
      <c r="AI37" s="234"/>
      <c r="AJ37" s="9">
        <f t="shared" si="16"/>
        <v>-45006.869444444441</v>
      </c>
      <c r="AK37" s="294"/>
      <c r="AL37" s="296"/>
      <c r="AM37" s="296"/>
      <c r="AN37" s="9">
        <f t="shared" si="17"/>
        <v>-45006.869444444441</v>
      </c>
      <c r="AO37" s="7">
        <v>45007</v>
      </c>
      <c r="AP37" s="2">
        <v>0.55555555555555558</v>
      </c>
      <c r="AQ37" s="341">
        <f t="shared" si="18"/>
        <v>0.68611111111385981</v>
      </c>
      <c r="AR37" s="294">
        <v>45008</v>
      </c>
      <c r="AS37" s="295">
        <v>0.95347222222222228</v>
      </c>
      <c r="AT37" s="296" t="s">
        <v>504</v>
      </c>
      <c r="AU37" s="14">
        <f t="shared" si="19"/>
        <v>2.0840277777824667</v>
      </c>
      <c r="AV37" s="349">
        <v>15547</v>
      </c>
      <c r="AW37" s="349" t="s">
        <v>1017</v>
      </c>
      <c r="AX37" s="350" t="s">
        <v>18</v>
      </c>
      <c r="AY37" s="350" t="s">
        <v>41</v>
      </c>
      <c r="AZ37" s="350" t="s">
        <v>883</v>
      </c>
      <c r="BA37" s="352" t="s">
        <v>366</v>
      </c>
      <c r="BB37" s="17" t="s">
        <v>884</v>
      </c>
      <c r="BC37" s="17" t="s">
        <v>885</v>
      </c>
      <c r="BD37" s="19"/>
      <c r="BE37" s="18" t="s">
        <v>89</v>
      </c>
      <c r="BF37" s="18"/>
      <c r="BJ37" s="54" t="s">
        <v>444</v>
      </c>
      <c r="BK37" s="55">
        <f>BK34+BK35+BK36</f>
        <v>2</v>
      </c>
      <c r="BL37" s="56">
        <f>SUM(BL34:BL36)</f>
        <v>1</v>
      </c>
      <c r="BM37" s="46"/>
      <c r="BN37" s="45"/>
      <c r="BO37" s="45"/>
      <c r="BP37" s="45"/>
      <c r="BQ37" s="45"/>
      <c r="BR37" s="20"/>
      <c r="BS37" s="20"/>
      <c r="BT37" s="20"/>
      <c r="BU37" s="54" t="s">
        <v>444</v>
      </c>
      <c r="BV37" s="55">
        <v>14</v>
      </c>
      <c r="BW37" s="56">
        <f>SUM(BW34:BW36)</f>
        <v>1</v>
      </c>
      <c r="BX37" s="46"/>
      <c r="BY37" s="45"/>
      <c r="BZ37" s="45"/>
      <c r="CA37" s="45"/>
      <c r="CB37" s="45"/>
      <c r="CC37" s="20"/>
      <c r="CD37" s="20"/>
      <c r="CE37" s="20"/>
      <c r="CF37" s="33" t="s">
        <v>795</v>
      </c>
      <c r="CG37" s="34">
        <v>17</v>
      </c>
      <c r="CH37" s="35">
        <f>CG37/CG38</f>
        <v>0.56666666666666665</v>
      </c>
      <c r="CI37" s="36">
        <v>2</v>
      </c>
      <c r="CJ37" s="36"/>
      <c r="CK37" s="36">
        <v>2</v>
      </c>
      <c r="CL37" s="36">
        <v>13</v>
      </c>
      <c r="CM37" s="37">
        <f>CG37</f>
        <v>17</v>
      </c>
      <c r="CN37" s="251"/>
      <c r="CO37" s="20"/>
      <c r="CP37" s="20"/>
      <c r="CQ37" s="51" t="s">
        <v>448</v>
      </c>
      <c r="CR37" s="32">
        <v>7</v>
      </c>
      <c r="CS37" s="43">
        <f>CR37/CR40</f>
        <v>0.36842105263157893</v>
      </c>
      <c r="CT37" s="44"/>
      <c r="CU37" s="45"/>
      <c r="CV37" s="45"/>
      <c r="CW37"/>
      <c r="CX37"/>
      <c r="CY37"/>
    </row>
    <row r="38" spans="1:106" ht="15" customHeight="1">
      <c r="A38" s="1054"/>
      <c r="B38" s="4">
        <v>36</v>
      </c>
      <c r="C38" s="243">
        <v>1030</v>
      </c>
      <c r="D38" s="127">
        <v>30148801</v>
      </c>
      <c r="E38" s="127" t="s">
        <v>505</v>
      </c>
      <c r="F38" s="127" t="s">
        <v>496</v>
      </c>
      <c r="G38" s="127" t="s">
        <v>507</v>
      </c>
      <c r="H38" s="127" t="s">
        <v>486</v>
      </c>
      <c r="I38" s="128">
        <v>45004.396527777775</v>
      </c>
      <c r="J38" s="127" t="s">
        <v>498</v>
      </c>
      <c r="K38" s="95" t="s">
        <v>0</v>
      </c>
      <c r="L38" s="1">
        <v>45004</v>
      </c>
      <c r="M38" s="295">
        <v>0.39652777777777781</v>
      </c>
      <c r="N38" s="5" t="s">
        <v>498</v>
      </c>
      <c r="O38" s="1">
        <v>45004</v>
      </c>
      <c r="P38" s="295">
        <v>0.39652777777777781</v>
      </c>
      <c r="Q38" s="1"/>
      <c r="R38" s="295"/>
      <c r="S38" s="5"/>
      <c r="T38" s="1">
        <v>45004</v>
      </c>
      <c r="U38" s="2">
        <v>0.39652777777777776</v>
      </c>
      <c r="V38" s="296" t="s">
        <v>498</v>
      </c>
      <c r="W38" s="6">
        <f t="shared" si="13"/>
        <v>0</v>
      </c>
      <c r="X38" s="7"/>
      <c r="Y38" s="8"/>
      <c r="Z38" s="5"/>
      <c r="AA38" s="9">
        <f t="shared" si="14"/>
        <v>-45004.396527777775</v>
      </c>
      <c r="AB38" s="7"/>
      <c r="AC38" s="8"/>
      <c r="AD38" s="5"/>
      <c r="AE38" s="9">
        <f t="shared" si="15"/>
        <v>0</v>
      </c>
      <c r="AF38" s="294"/>
      <c r="AG38" s="295"/>
      <c r="AH38" s="296"/>
      <c r="AI38" s="234"/>
      <c r="AJ38" s="9">
        <f t="shared" si="16"/>
        <v>-45004.396527777775</v>
      </c>
      <c r="AK38" s="294"/>
      <c r="AL38" s="296"/>
      <c r="AM38" s="296"/>
      <c r="AN38" s="9">
        <f t="shared" si="17"/>
        <v>-45004.396527777775</v>
      </c>
      <c r="AO38" s="7"/>
      <c r="AP38" s="2"/>
      <c r="AQ38" s="341">
        <f t="shared" si="18"/>
        <v>-45004.396527777775</v>
      </c>
      <c r="AR38" s="294">
        <v>45004</v>
      </c>
      <c r="AS38" s="295">
        <v>0.41944444444444445</v>
      </c>
      <c r="AT38" s="296" t="s">
        <v>498</v>
      </c>
      <c r="AU38" s="14">
        <f t="shared" si="19"/>
        <v>2.2916666668606922E-2</v>
      </c>
      <c r="AV38" s="349"/>
      <c r="AW38" s="349"/>
      <c r="AX38" s="350" t="s">
        <v>27</v>
      </c>
      <c r="AY38" s="353" t="s">
        <v>992</v>
      </c>
      <c r="AZ38" s="353" t="s">
        <v>90</v>
      </c>
      <c r="BA38" s="353" t="s">
        <v>320</v>
      </c>
      <c r="BB38" s="17" t="s">
        <v>887</v>
      </c>
      <c r="BC38" s="17" t="s">
        <v>888</v>
      </c>
      <c r="BD38" s="19"/>
      <c r="BE38" s="333" t="s">
        <v>89</v>
      </c>
      <c r="BF38" s="18"/>
      <c r="BJ38" s="48" t="s">
        <v>451</v>
      </c>
      <c r="BK38" s="41"/>
      <c r="BL38" s="57">
        <f>BK38/BK40</f>
        <v>0</v>
      </c>
      <c r="BM38" s="46"/>
      <c r="BN38" s="45"/>
      <c r="BO38" s="45"/>
      <c r="BP38" s="45"/>
      <c r="BQ38" s="45"/>
      <c r="BR38" s="20"/>
      <c r="BS38" s="20"/>
      <c r="BT38" s="20"/>
      <c r="BU38" s="48" t="s">
        <v>451</v>
      </c>
      <c r="BV38" s="3">
        <v>7</v>
      </c>
      <c r="BW38" s="57">
        <f>BV38/BV42</f>
        <v>0.5</v>
      </c>
      <c r="BX38" s="46"/>
      <c r="BY38" s="45"/>
      <c r="BZ38" s="45"/>
      <c r="CA38" s="45"/>
      <c r="CB38" s="45"/>
      <c r="CC38" s="20"/>
      <c r="CD38" s="20"/>
      <c r="CE38" s="20"/>
      <c r="CF38" s="38" t="s">
        <v>444</v>
      </c>
      <c r="CG38" s="39">
        <f>SUBTOTAL(9,CG35:CG37)</f>
        <v>30</v>
      </c>
      <c r="CH38" s="40">
        <f>CH35+CH36+CH37</f>
        <v>1</v>
      </c>
      <c r="CI38" s="91">
        <f>SUBTOTAL(9,CI35:CI37)</f>
        <v>2</v>
      </c>
      <c r="CJ38" s="91">
        <f t="shared" ref="CJ38:CL38" si="21">SUBTOTAL(9,CJ35:CJ37)</f>
        <v>1</v>
      </c>
      <c r="CK38" s="91">
        <f t="shared" si="21"/>
        <v>4</v>
      </c>
      <c r="CL38" s="91">
        <f t="shared" si="21"/>
        <v>23</v>
      </c>
      <c r="CM38" s="39">
        <f>SUM(CI38:CL38)</f>
        <v>30</v>
      </c>
      <c r="CN38" s="251"/>
      <c r="CO38" s="20"/>
      <c r="CP38" s="20"/>
      <c r="CQ38" s="48" t="s">
        <v>449</v>
      </c>
      <c r="CR38" s="41">
        <v>9</v>
      </c>
      <c r="CS38" s="43">
        <f>CR38/CR40</f>
        <v>0.47368421052631576</v>
      </c>
      <c r="CT38" s="52"/>
      <c r="CU38" s="45"/>
      <c r="CV38" s="45"/>
      <c r="CW38"/>
      <c r="CX38"/>
      <c r="CY38"/>
    </row>
    <row r="39" spans="1:106" ht="15" customHeight="1">
      <c r="A39" s="1054"/>
      <c r="B39" s="4">
        <v>37</v>
      </c>
      <c r="C39" s="343">
        <v>1031</v>
      </c>
      <c r="D39" s="127">
        <v>30256873</v>
      </c>
      <c r="E39" s="127" t="s">
        <v>501</v>
      </c>
      <c r="F39" s="127" t="s">
        <v>496</v>
      </c>
      <c r="G39" s="127" t="s">
        <v>497</v>
      </c>
      <c r="H39" s="127" t="s">
        <v>465</v>
      </c>
      <c r="I39" s="128">
        <v>45004.443055555559</v>
      </c>
      <c r="J39" s="127" t="s">
        <v>498</v>
      </c>
      <c r="K39" s="95" t="s">
        <v>17</v>
      </c>
      <c r="L39" s="1">
        <v>45004</v>
      </c>
      <c r="M39" s="295">
        <v>0.44027777777777777</v>
      </c>
      <c r="N39" s="5" t="s">
        <v>498</v>
      </c>
      <c r="O39" s="1">
        <v>45004</v>
      </c>
      <c r="P39" s="295">
        <v>0.4458333333333333</v>
      </c>
      <c r="Q39" s="1">
        <v>45004</v>
      </c>
      <c r="R39" s="295">
        <v>0.4458333333333333</v>
      </c>
      <c r="S39" s="5" t="s">
        <v>498</v>
      </c>
      <c r="T39" s="1">
        <v>45004</v>
      </c>
      <c r="U39" s="295">
        <v>0.65416666666666667</v>
      </c>
      <c r="V39" s="296" t="s">
        <v>498</v>
      </c>
      <c r="W39" s="6">
        <f t="shared" si="13"/>
        <v>0.20833333333575865</v>
      </c>
      <c r="X39" s="7">
        <v>45005</v>
      </c>
      <c r="Y39" s="8">
        <v>0.41736111111111113</v>
      </c>
      <c r="Z39" s="296" t="s">
        <v>498</v>
      </c>
      <c r="AA39" s="9">
        <f t="shared" si="14"/>
        <v>0.76319444444379769</v>
      </c>
      <c r="AB39" s="7"/>
      <c r="AC39" s="8"/>
      <c r="AD39" s="5"/>
      <c r="AE39" s="9">
        <f t="shared" si="15"/>
        <v>-45005.417361111111</v>
      </c>
      <c r="AF39" s="294"/>
      <c r="AG39" s="295"/>
      <c r="AH39" s="296"/>
      <c r="AI39" s="234"/>
      <c r="AJ39" s="9">
        <f t="shared" si="16"/>
        <v>-45004.654166666667</v>
      </c>
      <c r="AK39" s="294"/>
      <c r="AL39" s="296"/>
      <c r="AM39" s="296"/>
      <c r="AN39" s="9">
        <f t="shared" si="17"/>
        <v>-45004.654166666667</v>
      </c>
      <c r="AO39" s="7">
        <v>45004</v>
      </c>
      <c r="AP39" s="2">
        <v>0.44305555555555554</v>
      </c>
      <c r="AQ39" s="341">
        <f t="shared" si="18"/>
        <v>-0.21111111110803904</v>
      </c>
      <c r="AR39" s="294">
        <v>45014</v>
      </c>
      <c r="AS39" s="295">
        <v>0.64027777777777772</v>
      </c>
      <c r="AT39" s="296" t="s">
        <v>498</v>
      </c>
      <c r="AU39" s="14">
        <f t="shared" si="19"/>
        <v>9.9861111111094942</v>
      </c>
      <c r="AV39" s="349">
        <v>13454</v>
      </c>
      <c r="AW39" s="349" t="s">
        <v>1010</v>
      </c>
      <c r="AX39" s="350" t="s">
        <v>9</v>
      </c>
      <c r="AY39" s="350" t="s">
        <v>20</v>
      </c>
      <c r="AZ39" s="405" t="s">
        <v>55</v>
      </c>
      <c r="BA39" s="350" t="s">
        <v>174</v>
      </c>
      <c r="BB39" s="17" t="s">
        <v>890</v>
      </c>
      <c r="BC39" s="17" t="s">
        <v>891</v>
      </c>
      <c r="BD39" s="19"/>
      <c r="BE39" s="333" t="s">
        <v>89</v>
      </c>
      <c r="BF39" s="18"/>
      <c r="BJ39" s="48" t="s">
        <v>452</v>
      </c>
      <c r="BK39" s="41">
        <v>2</v>
      </c>
      <c r="BL39" s="57">
        <f>BK39/BK40</f>
        <v>1</v>
      </c>
      <c r="BM39" s="46"/>
      <c r="BN39" s="45"/>
      <c r="BO39" s="45"/>
      <c r="BP39" s="45"/>
      <c r="BQ39" s="45"/>
      <c r="BR39" s="20"/>
      <c r="BS39" s="20"/>
      <c r="BT39" s="20"/>
      <c r="BU39" s="48" t="s">
        <v>452</v>
      </c>
      <c r="BV39" s="51">
        <v>6</v>
      </c>
      <c r="BW39" s="57">
        <f>BV39/BV42</f>
        <v>0.42857142857142855</v>
      </c>
      <c r="BX39" s="46"/>
      <c r="BY39" s="45"/>
      <c r="BZ39" s="45"/>
      <c r="CA39" s="45"/>
      <c r="CB39" s="45"/>
      <c r="CC39" s="20"/>
      <c r="CD39" s="20"/>
      <c r="CE39" s="20"/>
      <c r="CN39"/>
      <c r="CO39" s="20"/>
      <c r="CP39" s="20"/>
      <c r="CQ39" s="48" t="s">
        <v>450</v>
      </c>
      <c r="CR39" s="41">
        <v>3</v>
      </c>
      <c r="CS39" s="43">
        <f>CR39/CR40</f>
        <v>0.15789473684210525</v>
      </c>
      <c r="CT39" s="52"/>
      <c r="CU39" s="45"/>
      <c r="CV39" s="45"/>
      <c r="CW39"/>
      <c r="CX39"/>
      <c r="CY39"/>
    </row>
    <row r="40" spans="1:106" ht="15.75" customHeight="1">
      <c r="A40" s="1054"/>
      <c r="B40" s="4">
        <v>38</v>
      </c>
      <c r="C40" s="343">
        <v>1034</v>
      </c>
      <c r="D40" s="127">
        <v>30247204</v>
      </c>
      <c r="E40" s="127" t="s">
        <v>495</v>
      </c>
      <c r="F40" s="127" t="s">
        <v>502</v>
      </c>
      <c r="G40" s="127" t="s">
        <v>497</v>
      </c>
      <c r="H40" s="127" t="s">
        <v>503</v>
      </c>
      <c r="I40" s="128">
        <v>45004.636111111111</v>
      </c>
      <c r="J40" s="127" t="s">
        <v>504</v>
      </c>
      <c r="K40" s="95" t="s">
        <v>17</v>
      </c>
      <c r="L40" s="1">
        <v>45004</v>
      </c>
      <c r="M40" s="295">
        <v>0.63611111111111118</v>
      </c>
      <c r="N40" s="5" t="s">
        <v>795</v>
      </c>
      <c r="O40" s="1">
        <v>45008</v>
      </c>
      <c r="P40" s="295">
        <v>0.63611111111111118</v>
      </c>
      <c r="Q40" s="1">
        <v>45008</v>
      </c>
      <c r="R40" s="295">
        <v>0.63611111111111118</v>
      </c>
      <c r="S40" s="5" t="s">
        <v>795</v>
      </c>
      <c r="T40" s="294">
        <v>45008</v>
      </c>
      <c r="U40" s="295">
        <v>0.93472222222222223</v>
      </c>
      <c r="V40" s="296" t="s">
        <v>504</v>
      </c>
      <c r="W40" s="6">
        <f t="shared" si="13"/>
        <v>0.29861111110949423</v>
      </c>
      <c r="X40" s="7">
        <v>45010</v>
      </c>
      <c r="Y40" s="8">
        <v>0.87152777777777779</v>
      </c>
      <c r="Z40" s="5" t="s">
        <v>795</v>
      </c>
      <c r="AA40" s="9">
        <f t="shared" si="14"/>
        <v>1.9368055555605679</v>
      </c>
      <c r="AB40" s="7">
        <v>45012</v>
      </c>
      <c r="AC40" s="8">
        <v>0.87152777777777779</v>
      </c>
      <c r="AD40" s="5" t="s">
        <v>795</v>
      </c>
      <c r="AE40" s="9">
        <f t="shared" si="15"/>
        <v>2</v>
      </c>
      <c r="AF40" s="294"/>
      <c r="AG40" s="295"/>
      <c r="AH40" s="296"/>
      <c r="AI40" s="234"/>
      <c r="AJ40" s="9">
        <f t="shared" si="16"/>
        <v>-45008.93472222222</v>
      </c>
      <c r="AK40" s="294"/>
      <c r="AL40" s="296"/>
      <c r="AM40" s="296"/>
      <c r="AN40" s="9">
        <f t="shared" si="17"/>
        <v>-45008.93472222222</v>
      </c>
      <c r="AO40" s="7"/>
      <c r="AP40" s="2"/>
      <c r="AQ40" s="341">
        <f t="shared" si="18"/>
        <v>-45008.93472222222</v>
      </c>
      <c r="AR40" s="294">
        <v>45033</v>
      </c>
      <c r="AS40" s="295">
        <v>0.97291666666666665</v>
      </c>
      <c r="AT40" s="296" t="s">
        <v>504</v>
      </c>
      <c r="AU40" s="14">
        <f t="shared" si="19"/>
        <v>25.038194444445253</v>
      </c>
      <c r="AV40" s="349"/>
      <c r="AW40" s="349" t="s">
        <v>1052</v>
      </c>
      <c r="AX40" s="350" t="s">
        <v>9</v>
      </c>
      <c r="AY40" s="350" t="s">
        <v>48</v>
      </c>
      <c r="AZ40" s="353" t="s">
        <v>43</v>
      </c>
      <c r="BA40" s="353" t="s">
        <v>116</v>
      </c>
      <c r="BB40" s="17" t="s">
        <v>892</v>
      </c>
      <c r="BC40" s="17" t="s">
        <v>893</v>
      </c>
      <c r="BD40" s="19"/>
      <c r="BE40" s="333" t="s">
        <v>89</v>
      </c>
      <c r="BF40" s="18"/>
      <c r="BJ40" s="54" t="s">
        <v>444</v>
      </c>
      <c r="BK40" s="55">
        <v>2</v>
      </c>
      <c r="BL40" s="56">
        <f>BL37+BL39</f>
        <v>2</v>
      </c>
      <c r="BM40" s="46"/>
      <c r="BN40" s="45"/>
      <c r="BO40" s="45"/>
      <c r="BP40" s="45"/>
      <c r="BQ40" s="45"/>
      <c r="BR40" s="20"/>
      <c r="BS40" s="20"/>
      <c r="BT40" s="20"/>
      <c r="BU40" s="48" t="s">
        <v>453</v>
      </c>
      <c r="BV40" s="41">
        <v>0</v>
      </c>
      <c r="BW40" s="57">
        <f>BV40/BV42</f>
        <v>0</v>
      </c>
      <c r="BX40" s="46"/>
      <c r="BY40" s="45"/>
      <c r="BZ40" s="45"/>
      <c r="CA40" s="45"/>
      <c r="CB40" s="45"/>
      <c r="CC40" s="20"/>
      <c r="CD40" s="20"/>
      <c r="CE40" s="20"/>
      <c r="CK40"/>
      <c r="CL40"/>
      <c r="CM40"/>
      <c r="CN40"/>
      <c r="CO40" s="20"/>
      <c r="CP40" s="20"/>
      <c r="CQ40" s="54" t="s">
        <v>444</v>
      </c>
      <c r="CR40" s="55">
        <f>CR37+CR38+CR39</f>
        <v>19</v>
      </c>
      <c r="CS40" s="56">
        <f>SUM(CS37:CS39)</f>
        <v>1</v>
      </c>
      <c r="CT40" s="46"/>
      <c r="CU40" s="45"/>
      <c r="CV40" s="45"/>
      <c r="CW40"/>
      <c r="CX40"/>
      <c r="CY40"/>
    </row>
    <row r="41" spans="1:106" ht="15" customHeight="1">
      <c r="A41" s="1054"/>
      <c r="B41" s="406">
        <v>39</v>
      </c>
      <c r="C41" s="343">
        <v>1035</v>
      </c>
      <c r="D41" s="127">
        <v>30038375</v>
      </c>
      <c r="E41" s="127" t="s">
        <v>501</v>
      </c>
      <c r="F41" s="127" t="s">
        <v>502</v>
      </c>
      <c r="G41" s="127" t="s">
        <v>497</v>
      </c>
      <c r="H41" s="127" t="s">
        <v>503</v>
      </c>
      <c r="I41" s="128">
        <v>45004.752083333333</v>
      </c>
      <c r="J41" s="127" t="s">
        <v>504</v>
      </c>
      <c r="K41" s="95" t="s">
        <v>17</v>
      </c>
      <c r="L41" s="1">
        <v>45004</v>
      </c>
      <c r="M41" s="295">
        <v>0.63680555555555551</v>
      </c>
      <c r="N41" s="5" t="s">
        <v>795</v>
      </c>
      <c r="O41" s="1">
        <v>45004</v>
      </c>
      <c r="P41" s="295">
        <v>0.75208333333333333</v>
      </c>
      <c r="Q41" s="1">
        <v>45005</v>
      </c>
      <c r="R41" s="295">
        <v>0.65625</v>
      </c>
      <c r="S41" s="5" t="s">
        <v>498</v>
      </c>
      <c r="T41" s="294">
        <v>45005</v>
      </c>
      <c r="U41" s="295">
        <v>0.67569444444444449</v>
      </c>
      <c r="V41" s="296" t="s">
        <v>498</v>
      </c>
      <c r="W41" s="6">
        <f t="shared" si="13"/>
        <v>0.92361111110949423</v>
      </c>
      <c r="X41" s="7">
        <v>45008</v>
      </c>
      <c r="Y41" s="8">
        <v>0.95138888888888884</v>
      </c>
      <c r="Z41" s="5" t="s">
        <v>795</v>
      </c>
      <c r="AA41" s="9">
        <f t="shared" si="14"/>
        <v>3.2756944444481633</v>
      </c>
      <c r="AB41" s="7">
        <v>45008</v>
      </c>
      <c r="AC41" s="8">
        <v>0.86319444444444438</v>
      </c>
      <c r="AD41" s="5" t="s">
        <v>795</v>
      </c>
      <c r="AE41" s="9">
        <f t="shared" si="15"/>
        <v>-8.8194444448163267E-2</v>
      </c>
      <c r="AF41" s="294"/>
      <c r="AG41" s="295"/>
      <c r="AH41" s="296"/>
      <c r="AI41" s="234"/>
      <c r="AJ41" s="9">
        <f t="shared" si="16"/>
        <v>-45005.675694444442</v>
      </c>
      <c r="AK41" s="294"/>
      <c r="AL41" s="296"/>
      <c r="AM41" s="296"/>
      <c r="AN41" s="9">
        <f t="shared" si="17"/>
        <v>-45005.675694444442</v>
      </c>
      <c r="AO41" s="10">
        <v>45011</v>
      </c>
      <c r="AP41" s="11">
        <v>0.87708333333333333</v>
      </c>
      <c r="AQ41" s="341">
        <f t="shared" si="18"/>
        <v>6.2013888888905058</v>
      </c>
      <c r="AR41" s="294">
        <v>45012</v>
      </c>
      <c r="AS41" s="295">
        <v>0.87013888888888891</v>
      </c>
      <c r="AT41" s="296" t="s">
        <v>504</v>
      </c>
      <c r="AU41" s="14">
        <f t="shared" si="19"/>
        <v>7.1944444444452529</v>
      </c>
      <c r="AV41" s="349">
        <v>8810</v>
      </c>
      <c r="AW41" s="349" t="s">
        <v>1018</v>
      </c>
      <c r="AX41" s="350" t="s">
        <v>9</v>
      </c>
      <c r="AY41" s="350" t="s">
        <v>48</v>
      </c>
      <c r="AZ41" s="353" t="s">
        <v>43</v>
      </c>
      <c r="BA41" s="353" t="s">
        <v>116</v>
      </c>
      <c r="BB41" s="17" t="s">
        <v>894</v>
      </c>
      <c r="BC41" s="17" t="s">
        <v>895</v>
      </c>
      <c r="BD41" s="19"/>
      <c r="BE41" s="333" t="s">
        <v>89</v>
      </c>
      <c r="BF41" s="18"/>
      <c r="BN41" s="45"/>
      <c r="BO41" s="45"/>
      <c r="BP41" s="45"/>
      <c r="BQ41" s="45"/>
      <c r="BR41" s="20"/>
      <c r="BS41" s="20"/>
      <c r="BT41" s="20"/>
      <c r="BU41" s="48" t="s">
        <v>455</v>
      </c>
      <c r="BV41" s="41">
        <v>1</v>
      </c>
      <c r="BW41" s="57">
        <f>BV41/BV42</f>
        <v>7.1428571428571425E-2</v>
      </c>
      <c r="BX41"/>
      <c r="BY41" s="45"/>
      <c r="BZ41" s="45"/>
      <c r="CA41" s="45"/>
      <c r="CB41" s="45"/>
      <c r="CC41" s="20"/>
      <c r="CD41" s="20"/>
      <c r="CE41" s="20"/>
      <c r="CF41" s="42" t="s">
        <v>89</v>
      </c>
      <c r="CG41" s="32">
        <f>CG38</f>
        <v>30</v>
      </c>
      <c r="CH41" s="43">
        <f>CG41/62</f>
        <v>0.4838709677419355</v>
      </c>
      <c r="CI41" s="44"/>
      <c r="CJ41" s="45"/>
      <c r="CK41"/>
      <c r="CL41"/>
      <c r="CM41"/>
      <c r="CN41"/>
      <c r="CO41" s="20"/>
      <c r="CP41" s="20"/>
      <c r="CQ41" s="48" t="s">
        <v>451</v>
      </c>
      <c r="CR41" s="41">
        <v>15</v>
      </c>
      <c r="CS41" s="57">
        <f>CR41/CR44</f>
        <v>0.88235294117647056</v>
      </c>
      <c r="CT41" s="46"/>
      <c r="CU41" s="45"/>
      <c r="CV41" s="45"/>
      <c r="CW41"/>
      <c r="CX41"/>
      <c r="CY41"/>
    </row>
    <row r="42" spans="1:106" ht="15" customHeight="1">
      <c r="A42" s="1054"/>
      <c r="B42" s="4">
        <v>40</v>
      </c>
      <c r="C42" s="342">
        <v>1036</v>
      </c>
      <c r="D42" s="127">
        <v>30077609</v>
      </c>
      <c r="E42" s="127" t="s">
        <v>501</v>
      </c>
      <c r="F42" s="127" t="s">
        <v>496</v>
      </c>
      <c r="G42" s="127" t="s">
        <v>497</v>
      </c>
      <c r="H42" s="127" t="s">
        <v>811</v>
      </c>
      <c r="I42" s="128">
        <v>45004.70416666667</v>
      </c>
      <c r="J42" s="127" t="s">
        <v>504</v>
      </c>
      <c r="K42" s="95" t="s">
        <v>8</v>
      </c>
      <c r="L42" s="1">
        <v>45004</v>
      </c>
      <c r="M42" s="295">
        <v>0.69444444444444453</v>
      </c>
      <c r="N42" s="5" t="s">
        <v>795</v>
      </c>
      <c r="O42" s="1">
        <v>45004</v>
      </c>
      <c r="P42" s="295">
        <v>0.70416666666666661</v>
      </c>
      <c r="Q42" s="1">
        <v>45006</v>
      </c>
      <c r="R42" s="295">
        <v>0.73402777777777783</v>
      </c>
      <c r="S42" s="5" t="s">
        <v>795</v>
      </c>
      <c r="T42" s="297">
        <v>45006</v>
      </c>
      <c r="U42" s="295">
        <v>0.82777777777777772</v>
      </c>
      <c r="V42" s="296" t="s">
        <v>504</v>
      </c>
      <c r="W42" s="6">
        <f t="shared" si="13"/>
        <v>2.1236111111065838</v>
      </c>
      <c r="X42" s="7"/>
      <c r="Y42" s="8"/>
      <c r="Z42" s="5"/>
      <c r="AA42" s="9">
        <f t="shared" si="14"/>
        <v>-45006.827777777777</v>
      </c>
      <c r="AB42" s="7"/>
      <c r="AC42" s="8"/>
      <c r="AD42" s="5"/>
      <c r="AE42" s="9">
        <f t="shared" si="15"/>
        <v>0</v>
      </c>
      <c r="AF42" s="294"/>
      <c r="AG42" s="295"/>
      <c r="AH42" s="296"/>
      <c r="AI42" s="234"/>
      <c r="AJ42" s="9">
        <f t="shared" si="16"/>
        <v>-45006.827777777777</v>
      </c>
      <c r="AK42" s="294"/>
      <c r="AL42" s="296"/>
      <c r="AM42" s="296"/>
      <c r="AN42" s="9">
        <f t="shared" si="17"/>
        <v>-45006.827777777777</v>
      </c>
      <c r="AO42" s="10">
        <v>45006</v>
      </c>
      <c r="AP42" s="11" t="s">
        <v>913</v>
      </c>
      <c r="AQ42" s="341" t="e">
        <f t="shared" si="18"/>
        <v>#VALUE!</v>
      </c>
      <c r="AR42" s="294">
        <v>45008</v>
      </c>
      <c r="AS42" s="295">
        <v>0.9506944444444444</v>
      </c>
      <c r="AT42" s="296" t="s">
        <v>504</v>
      </c>
      <c r="AU42" s="14">
        <f t="shared" si="19"/>
        <v>2.1229166666671517</v>
      </c>
      <c r="AV42" s="349"/>
      <c r="AW42" s="349" t="s">
        <v>1053</v>
      </c>
      <c r="AX42" s="350" t="s">
        <v>27</v>
      </c>
      <c r="AY42" s="350" t="s">
        <v>11</v>
      </c>
      <c r="AZ42" s="350" t="s">
        <v>13</v>
      </c>
      <c r="BA42" s="350" t="s">
        <v>15</v>
      </c>
      <c r="BB42" s="17" t="s">
        <v>912</v>
      </c>
      <c r="BC42" s="17" t="s">
        <v>914</v>
      </c>
      <c r="BD42" s="19"/>
      <c r="BE42" s="333" t="s">
        <v>89</v>
      </c>
      <c r="BF42" s="18"/>
      <c r="BJ42" s="20"/>
      <c r="BK42" s="20"/>
      <c r="BL42" s="20"/>
      <c r="BM42" s="20"/>
      <c r="BN42" s="20"/>
      <c r="BO42" s="20"/>
      <c r="BP42" s="20"/>
      <c r="BQ42" s="20"/>
      <c r="BR42" s="20"/>
      <c r="BS42" s="20"/>
      <c r="BT42" s="20"/>
      <c r="BU42" s="54" t="s">
        <v>444</v>
      </c>
      <c r="BV42" s="55">
        <v>14</v>
      </c>
      <c r="BW42" s="56">
        <f>SUM(BW38:BW41)</f>
        <v>1</v>
      </c>
      <c r="BX42"/>
      <c r="BY42" s="20"/>
      <c r="BZ42" s="20"/>
      <c r="CA42" s="20"/>
      <c r="CB42" s="20"/>
      <c r="CC42" s="20"/>
      <c r="CD42" s="20"/>
      <c r="CE42" s="20"/>
      <c r="CF42" s="47" t="s">
        <v>0</v>
      </c>
      <c r="CG42" s="29" t="s">
        <v>5</v>
      </c>
      <c r="CH42" s="30" t="s">
        <v>8</v>
      </c>
      <c r="CI42" s="31" t="s">
        <v>443</v>
      </c>
      <c r="CJ42" s="45"/>
      <c r="CK42"/>
      <c r="CL42"/>
      <c r="CM42"/>
      <c r="CN42"/>
      <c r="CO42" s="20"/>
      <c r="CP42" s="20"/>
      <c r="CQ42" s="48" t="s">
        <v>454</v>
      </c>
      <c r="CR42" s="41">
        <v>2</v>
      </c>
      <c r="CS42" s="57">
        <f>CR42/CR44</f>
        <v>0.11764705882352941</v>
      </c>
      <c r="CT42" s="46"/>
      <c r="CU42" s="45"/>
      <c r="CV42" s="45"/>
      <c r="CW42"/>
      <c r="CX42"/>
      <c r="CY42"/>
    </row>
    <row r="43" spans="1:106" ht="15" customHeight="1">
      <c r="A43" s="1054"/>
      <c r="B43" s="4">
        <v>41</v>
      </c>
      <c r="C43" s="343">
        <v>1037</v>
      </c>
      <c r="D43" s="127">
        <v>30243179</v>
      </c>
      <c r="E43" s="127" t="s">
        <v>495</v>
      </c>
      <c r="F43" s="127" t="s">
        <v>506</v>
      </c>
      <c r="G43" s="127" t="s">
        <v>513</v>
      </c>
      <c r="H43" s="127" t="s">
        <v>661</v>
      </c>
      <c r="I43" s="128">
        <v>45004.711805555555</v>
      </c>
      <c r="J43" s="127" t="s">
        <v>504</v>
      </c>
      <c r="K43" s="95" t="s">
        <v>17</v>
      </c>
      <c r="L43" s="1">
        <v>45004</v>
      </c>
      <c r="M43" s="295">
        <v>0.71180555555555547</v>
      </c>
      <c r="N43" s="5" t="s">
        <v>795</v>
      </c>
      <c r="O43" s="1">
        <v>45004</v>
      </c>
      <c r="P43" s="295">
        <v>0.71180555555555547</v>
      </c>
      <c r="Q43" s="1">
        <v>45005</v>
      </c>
      <c r="R43" s="295">
        <v>0.62986111111111109</v>
      </c>
      <c r="S43" s="5" t="s">
        <v>498</v>
      </c>
      <c r="T43" s="297">
        <v>45005</v>
      </c>
      <c r="U43" s="295">
        <v>0.66874999999999996</v>
      </c>
      <c r="V43" s="296" t="s">
        <v>498</v>
      </c>
      <c r="W43" s="6">
        <f t="shared" si="13"/>
        <v>0.9569444444423425</v>
      </c>
      <c r="X43" s="7">
        <v>45008</v>
      </c>
      <c r="Y43" s="8">
        <v>0.93958333333333333</v>
      </c>
      <c r="Z43" s="5" t="s">
        <v>795</v>
      </c>
      <c r="AA43" s="9">
        <f t="shared" si="14"/>
        <v>3.2708333333357587</v>
      </c>
      <c r="AB43" s="7">
        <v>45010</v>
      </c>
      <c r="AC43" s="8">
        <v>0.86319444444444438</v>
      </c>
      <c r="AD43" s="5" t="s">
        <v>795</v>
      </c>
      <c r="AE43" s="9">
        <f t="shared" si="15"/>
        <v>1.9236111111094942</v>
      </c>
      <c r="AF43" s="294"/>
      <c r="AG43" s="295"/>
      <c r="AH43" s="296"/>
      <c r="AI43" s="234"/>
      <c r="AJ43" s="9">
        <f t="shared" si="16"/>
        <v>-45005.668749999997</v>
      </c>
      <c r="AK43" s="294"/>
      <c r="AL43" s="296"/>
      <c r="AM43" s="296"/>
      <c r="AN43" s="9">
        <f t="shared" si="17"/>
        <v>-45005.668749999997</v>
      </c>
      <c r="AO43" s="7">
        <v>45011</v>
      </c>
      <c r="AP43" s="2">
        <v>0.64513888888888882</v>
      </c>
      <c r="AQ43" s="341">
        <f t="shared" si="18"/>
        <v>5.976388888891961</v>
      </c>
      <c r="AR43" s="294">
        <v>45014</v>
      </c>
      <c r="AS43" s="295">
        <v>6.9444444444444448E-2</v>
      </c>
      <c r="AT43" s="296" t="s">
        <v>504</v>
      </c>
      <c r="AU43" s="14">
        <f t="shared" si="19"/>
        <v>8.4006944444481633</v>
      </c>
      <c r="AV43" s="349"/>
      <c r="AW43" s="349"/>
      <c r="AX43" s="350" t="s">
        <v>9</v>
      </c>
      <c r="AY43" s="350" t="s">
        <v>48</v>
      </c>
      <c r="AZ43" s="350" t="s">
        <v>910</v>
      </c>
      <c r="BA43" s="350" t="s">
        <v>917</v>
      </c>
      <c r="BB43" s="17" t="s">
        <v>916</v>
      </c>
      <c r="BC43" s="17" t="s">
        <v>915</v>
      </c>
      <c r="BD43" s="19"/>
      <c r="BE43" s="333" t="s">
        <v>89</v>
      </c>
      <c r="BF43" s="18"/>
      <c r="BJ43" s="20"/>
      <c r="BK43" s="20"/>
      <c r="BL43" s="20"/>
      <c r="BM43" s="20"/>
      <c r="BN43" s="20"/>
      <c r="BO43" s="20"/>
      <c r="BP43" s="20"/>
      <c r="BQ43" s="20"/>
      <c r="BR43" s="20"/>
      <c r="BS43" s="20"/>
      <c r="BT43" s="20"/>
      <c r="BV43"/>
      <c r="BW43"/>
      <c r="BX43"/>
      <c r="CD43" s="20"/>
      <c r="CE43" s="20"/>
      <c r="CF43" s="48">
        <v>2</v>
      </c>
      <c r="CG43" s="41">
        <v>1</v>
      </c>
      <c r="CH43" s="41">
        <v>4</v>
      </c>
      <c r="CI43" s="41">
        <v>22</v>
      </c>
      <c r="CJ43" s="45"/>
      <c r="CK43"/>
      <c r="CL43"/>
      <c r="CM43"/>
      <c r="CN43"/>
      <c r="CO43" s="20"/>
      <c r="CP43" s="20"/>
      <c r="CQ43" s="48" t="s">
        <v>455</v>
      </c>
      <c r="CR43" s="41"/>
      <c r="CS43" s="57">
        <f>CR43/CR44</f>
        <v>0</v>
      </c>
      <c r="CT43" s="20"/>
      <c r="CU43" s="20"/>
      <c r="CV43" s="20"/>
      <c r="CW43"/>
      <c r="CX43"/>
      <c r="CY43"/>
    </row>
    <row r="44" spans="1:106" ht="15" customHeight="1">
      <c r="A44" s="1054"/>
      <c r="B44" s="4">
        <v>42</v>
      </c>
      <c r="C44" s="343">
        <v>1037</v>
      </c>
      <c r="D44" s="127">
        <v>30243179</v>
      </c>
      <c r="E44" s="127" t="s">
        <v>495</v>
      </c>
      <c r="F44" s="127" t="s">
        <v>506</v>
      </c>
      <c r="G44" s="127" t="s">
        <v>497</v>
      </c>
      <c r="H44" s="127" t="s">
        <v>660</v>
      </c>
      <c r="I44" s="128">
        <v>45004.711805555555</v>
      </c>
      <c r="J44" s="127" t="s">
        <v>504</v>
      </c>
      <c r="K44" s="95" t="s">
        <v>17</v>
      </c>
      <c r="L44" s="1">
        <v>45004</v>
      </c>
      <c r="M44" s="295">
        <v>0.71180555555555547</v>
      </c>
      <c r="N44" s="5" t="s">
        <v>795</v>
      </c>
      <c r="O44" s="1">
        <v>45004</v>
      </c>
      <c r="P44" s="295">
        <v>0.71180555555555547</v>
      </c>
      <c r="Q44" s="1">
        <v>45005</v>
      </c>
      <c r="R44" s="295">
        <v>0.62986111111111109</v>
      </c>
      <c r="S44" s="5" t="s">
        <v>498</v>
      </c>
      <c r="T44" s="294">
        <v>45005</v>
      </c>
      <c r="U44" s="295">
        <v>0.6875</v>
      </c>
      <c r="V44" s="296" t="s">
        <v>498</v>
      </c>
      <c r="W44" s="6">
        <f t="shared" si="13"/>
        <v>0.97569444444525288</v>
      </c>
      <c r="X44" s="7">
        <v>45008</v>
      </c>
      <c r="Y44" s="8">
        <v>0.93958333333333333</v>
      </c>
      <c r="Z44" s="5" t="s">
        <v>795</v>
      </c>
      <c r="AA44" s="9">
        <f t="shared" si="14"/>
        <v>3.2520833333328483</v>
      </c>
      <c r="AB44" s="7">
        <v>45010</v>
      </c>
      <c r="AC44" s="8">
        <v>0.86319444444444438</v>
      </c>
      <c r="AD44" s="5" t="s">
        <v>795</v>
      </c>
      <c r="AE44" s="9">
        <f t="shared" si="15"/>
        <v>1.9236111111094942</v>
      </c>
      <c r="AF44" s="294">
        <v>45014</v>
      </c>
      <c r="AG44" s="295">
        <v>6.9444444444444448E-2</v>
      </c>
      <c r="AH44" s="296" t="s">
        <v>504</v>
      </c>
      <c r="AI44" s="234" t="s">
        <v>595</v>
      </c>
      <c r="AJ44" s="9">
        <f t="shared" si="16"/>
        <v>8.3819444444452529</v>
      </c>
      <c r="AK44" s="294"/>
      <c r="AL44" s="296"/>
      <c r="AM44" s="296"/>
      <c r="AN44" s="9">
        <f t="shared" si="17"/>
        <v>-45005.6875</v>
      </c>
      <c r="AO44" s="7">
        <v>45016</v>
      </c>
      <c r="AP44" s="2">
        <v>0.63750000000000007</v>
      </c>
      <c r="AQ44" s="341">
        <f t="shared" si="18"/>
        <v>10.94999999999709</v>
      </c>
      <c r="AR44" s="294">
        <v>45018</v>
      </c>
      <c r="AS44" s="295">
        <v>0.50555555555555554</v>
      </c>
      <c r="AT44" s="296" t="s">
        <v>504</v>
      </c>
      <c r="AU44" s="14">
        <f t="shared" si="19"/>
        <v>12.818055555559113</v>
      </c>
      <c r="AV44" s="349"/>
      <c r="AW44" s="349" t="s">
        <v>1054</v>
      </c>
      <c r="AX44" s="350" t="s">
        <v>27</v>
      </c>
      <c r="AY44" s="350" t="s">
        <v>35</v>
      </c>
      <c r="AZ44" s="361" t="s">
        <v>886</v>
      </c>
      <c r="BA44" s="350" t="s">
        <v>354</v>
      </c>
      <c r="BB44" s="17" t="s">
        <v>918</v>
      </c>
      <c r="BC44" s="17" t="s">
        <v>919</v>
      </c>
      <c r="BD44" s="19"/>
      <c r="BE44" s="333" t="s">
        <v>89</v>
      </c>
      <c r="BF44" s="18"/>
      <c r="BJ44" s="20"/>
      <c r="BK44" s="20"/>
      <c r="BL44" s="20"/>
      <c r="BM44" s="20"/>
      <c r="BN44" s="20"/>
      <c r="BO44" s="20"/>
      <c r="BP44" s="20"/>
      <c r="BQ44" s="20"/>
      <c r="BR44" s="20"/>
      <c r="BS44" s="20"/>
      <c r="BT44" s="20"/>
      <c r="BU44" s="20"/>
      <c r="BV44"/>
      <c r="BW44"/>
      <c r="BX44"/>
      <c r="BY44" s="20"/>
      <c r="BZ44" s="20"/>
      <c r="CA44" s="20"/>
      <c r="CB44" s="20"/>
      <c r="CC44" s="20"/>
      <c r="CD44" s="20"/>
      <c r="CE44" s="20"/>
      <c r="CF44" s="49">
        <f>CF43/CG41</f>
        <v>6.6666666666666666E-2</v>
      </c>
      <c r="CG44" s="49">
        <f>CG43/CG41</f>
        <v>3.3333333333333333E-2</v>
      </c>
      <c r="CH44" s="49">
        <f>CH43/CG41</f>
        <v>0.13333333333333333</v>
      </c>
      <c r="CI44" s="49">
        <f>CI43/CG41</f>
        <v>0.73333333333333328</v>
      </c>
      <c r="CJ44" s="45"/>
      <c r="CK44"/>
      <c r="CL44"/>
      <c r="CM44"/>
      <c r="CN44"/>
      <c r="CO44" s="20"/>
      <c r="CP44" s="20"/>
      <c r="CQ44" s="54" t="s">
        <v>444</v>
      </c>
      <c r="CR44" s="55">
        <f>CR41+CR42+CR43</f>
        <v>17</v>
      </c>
      <c r="CS44" s="56">
        <f>CS41+CS42+CS43</f>
        <v>1</v>
      </c>
      <c r="CT44" s="20"/>
      <c r="CU44" s="20"/>
      <c r="CV44" s="20"/>
      <c r="CW44"/>
      <c r="CX44"/>
      <c r="CY44"/>
    </row>
    <row r="45" spans="1:106" ht="15" customHeight="1">
      <c r="A45" s="1054"/>
      <c r="B45" s="406">
        <v>43</v>
      </c>
      <c r="C45" s="343">
        <v>1037</v>
      </c>
      <c r="D45" s="127">
        <v>30243179</v>
      </c>
      <c r="E45" s="127" t="s">
        <v>495</v>
      </c>
      <c r="F45" s="127" t="s">
        <v>506</v>
      </c>
      <c r="G45" s="127" t="s">
        <v>497</v>
      </c>
      <c r="H45" s="127" t="s">
        <v>530</v>
      </c>
      <c r="I45" s="128">
        <v>45004.722222222219</v>
      </c>
      <c r="J45" s="127" t="s">
        <v>504</v>
      </c>
      <c r="K45" s="95" t="s">
        <v>17</v>
      </c>
      <c r="L45" s="1">
        <v>45004</v>
      </c>
      <c r="M45" s="295">
        <v>0.71180555555555547</v>
      </c>
      <c r="N45" s="5" t="s">
        <v>795</v>
      </c>
      <c r="O45" s="1">
        <v>45004</v>
      </c>
      <c r="P45" s="295">
        <v>0.71180555555555547</v>
      </c>
      <c r="Q45" s="1">
        <v>45005</v>
      </c>
      <c r="R45" s="295">
        <v>0.62986111111111109</v>
      </c>
      <c r="S45" s="5" t="s">
        <v>498</v>
      </c>
      <c r="T45" s="294">
        <v>45005</v>
      </c>
      <c r="U45" s="295">
        <v>0.66597222222222219</v>
      </c>
      <c r="V45" s="296" t="s">
        <v>498</v>
      </c>
      <c r="W45" s="6">
        <f t="shared" si="13"/>
        <v>0.95416666667006211</v>
      </c>
      <c r="X45" s="1"/>
      <c r="Y45" s="2"/>
      <c r="Z45" s="5"/>
      <c r="AA45" s="9">
        <f t="shared" si="14"/>
        <v>-45005.665972222225</v>
      </c>
      <c r="AB45" s="7"/>
      <c r="AC45" s="8"/>
      <c r="AD45" s="5"/>
      <c r="AE45" s="9">
        <f t="shared" si="15"/>
        <v>0</v>
      </c>
      <c r="AF45" s="294"/>
      <c r="AG45" s="295"/>
      <c r="AH45" s="296"/>
      <c r="AI45" s="5"/>
      <c r="AJ45" s="9">
        <f t="shared" si="16"/>
        <v>-45005.665972222225</v>
      </c>
      <c r="AK45" s="294"/>
      <c r="AL45" s="296"/>
      <c r="AM45" s="296"/>
      <c r="AN45" s="9">
        <f t="shared" si="17"/>
        <v>-45005.665972222225</v>
      </c>
      <c r="AO45" s="7">
        <v>45007</v>
      </c>
      <c r="AP45" s="2">
        <v>0.55138888888888882</v>
      </c>
      <c r="AQ45" s="341">
        <f t="shared" si="18"/>
        <v>1.8854166666642413</v>
      </c>
      <c r="AR45" s="294">
        <v>45018</v>
      </c>
      <c r="AS45" s="295">
        <v>0.50624999999999998</v>
      </c>
      <c r="AT45" s="296" t="s">
        <v>504</v>
      </c>
      <c r="AU45" s="14">
        <f t="shared" si="19"/>
        <v>12.840277777773736</v>
      </c>
      <c r="AV45" s="349">
        <v>14761</v>
      </c>
      <c r="AW45" s="349" t="s">
        <v>1005</v>
      </c>
      <c r="AX45" s="350" t="s">
        <v>27</v>
      </c>
      <c r="AY45" s="405" t="s">
        <v>35</v>
      </c>
      <c r="AZ45" s="361" t="s">
        <v>886</v>
      </c>
      <c r="BA45" s="350" t="s">
        <v>354</v>
      </c>
      <c r="BB45" s="17" t="s">
        <v>920</v>
      </c>
      <c r="BC45" s="17" t="s">
        <v>921</v>
      </c>
      <c r="BD45" s="19"/>
      <c r="BE45" s="333" t="s">
        <v>89</v>
      </c>
      <c r="BF45" s="18"/>
      <c r="BJ45" s="20"/>
      <c r="BK45" s="20"/>
      <c r="BL45" s="20"/>
      <c r="BM45" s="20"/>
      <c r="BN45" s="20"/>
      <c r="BO45" s="20"/>
      <c r="BP45" s="20"/>
      <c r="BQ45" s="20"/>
      <c r="BR45" s="20"/>
      <c r="BS45" s="20"/>
      <c r="BT45" s="20"/>
      <c r="BU45" s="20"/>
      <c r="BV45"/>
      <c r="BW45"/>
      <c r="BX45"/>
      <c r="BY45" s="20"/>
      <c r="BZ45" s="20"/>
      <c r="CA45" s="20"/>
      <c r="CB45" s="20"/>
      <c r="CC45" s="20"/>
      <c r="CD45" s="20"/>
      <c r="CE45" s="20"/>
      <c r="CF45" s="44"/>
      <c r="CG45" s="44"/>
      <c r="CH45" s="44"/>
      <c r="CI45" s="44"/>
      <c r="CJ45" s="50"/>
      <c r="CK45"/>
      <c r="CL45"/>
      <c r="CM45"/>
      <c r="CN45"/>
      <c r="CO45" s="20"/>
      <c r="CP45" s="20"/>
      <c r="CQ45" s="20"/>
      <c r="CR45" s="20"/>
      <c r="CS45" s="20"/>
      <c r="CT45" s="20"/>
      <c r="CU45" s="20"/>
      <c r="CV45" s="20"/>
      <c r="CW45"/>
      <c r="CX45"/>
      <c r="CY45"/>
    </row>
    <row r="46" spans="1:106" ht="15" customHeight="1">
      <c r="A46" s="1054"/>
      <c r="B46" s="4">
        <v>44</v>
      </c>
      <c r="C46" s="343">
        <v>1040</v>
      </c>
      <c r="D46" s="125">
        <v>950443</v>
      </c>
      <c r="E46" s="125" t="s">
        <v>495</v>
      </c>
      <c r="F46" s="125" t="s">
        <v>496</v>
      </c>
      <c r="G46" s="125" t="s">
        <v>507</v>
      </c>
      <c r="H46" s="125" t="s">
        <v>812</v>
      </c>
      <c r="I46" s="126">
        <v>45004.940972222219</v>
      </c>
      <c r="J46" s="125" t="s">
        <v>504</v>
      </c>
      <c r="K46" s="95" t="s">
        <v>0</v>
      </c>
      <c r="L46" s="1">
        <v>45004</v>
      </c>
      <c r="M46" s="295">
        <v>0.90138888888888891</v>
      </c>
      <c r="N46" s="5" t="s">
        <v>795</v>
      </c>
      <c r="O46" s="1">
        <v>45004</v>
      </c>
      <c r="P46" s="295">
        <v>0.94097222222222221</v>
      </c>
      <c r="Q46" s="1">
        <v>45053</v>
      </c>
      <c r="R46" s="295">
        <v>0.92222222222222217</v>
      </c>
      <c r="S46" s="5" t="s">
        <v>795</v>
      </c>
      <c r="T46" s="294">
        <v>45053</v>
      </c>
      <c r="U46" s="295">
        <v>0.42222222222222222</v>
      </c>
      <c r="V46" s="296" t="s">
        <v>504</v>
      </c>
      <c r="W46" s="6">
        <f t="shared" si="13"/>
        <v>48.481250000004366</v>
      </c>
      <c r="X46" s="7"/>
      <c r="Y46" s="8"/>
      <c r="Z46" s="5"/>
      <c r="AA46" s="9">
        <f t="shared" si="14"/>
        <v>-45053.422222222223</v>
      </c>
      <c r="AB46" s="7"/>
      <c r="AC46" s="8"/>
      <c r="AD46" s="5"/>
      <c r="AE46" s="9">
        <f t="shared" si="15"/>
        <v>0</v>
      </c>
      <c r="AF46" s="294"/>
      <c r="AG46" s="295"/>
      <c r="AH46" s="296"/>
      <c r="AI46" s="5"/>
      <c r="AJ46" s="9">
        <f t="shared" si="16"/>
        <v>-45053.422222222223</v>
      </c>
      <c r="AK46" s="294">
        <v>45053</v>
      </c>
      <c r="AL46" s="295">
        <v>0.42430555555555555</v>
      </c>
      <c r="AM46" s="296" t="s">
        <v>504</v>
      </c>
      <c r="AN46" s="9">
        <f t="shared" si="17"/>
        <v>2.0833333328482695E-3</v>
      </c>
      <c r="AO46" s="7"/>
      <c r="AP46" s="2"/>
      <c r="AQ46" s="341">
        <f t="shared" si="18"/>
        <v>-45053.422222222223</v>
      </c>
      <c r="AR46" s="294"/>
      <c r="AS46" s="295"/>
      <c r="AT46" s="296"/>
      <c r="AU46" s="14">
        <f t="shared" si="19"/>
        <v>-45053.422222222223</v>
      </c>
      <c r="AV46" s="349"/>
      <c r="AW46" s="349"/>
      <c r="AX46" s="350" t="s">
        <v>18</v>
      </c>
      <c r="AY46" s="350" t="s">
        <v>48</v>
      </c>
      <c r="AZ46" s="351" t="s">
        <v>126</v>
      </c>
      <c r="BA46" s="350" t="s">
        <v>394</v>
      </c>
      <c r="BB46" s="17" t="s">
        <v>922</v>
      </c>
      <c r="BC46" s="17" t="s">
        <v>923</v>
      </c>
      <c r="BD46" s="19"/>
      <c r="BE46" s="333" t="s">
        <v>89</v>
      </c>
      <c r="BF46" s="18"/>
      <c r="BI46" s="20"/>
      <c r="BJ46" s="20"/>
      <c r="BK46" s="20"/>
      <c r="BL46" s="20"/>
      <c r="BM46" s="20"/>
      <c r="BN46" s="20"/>
      <c r="BO46" s="20"/>
      <c r="BP46" s="20"/>
      <c r="BQ46" s="20"/>
      <c r="BR46" s="20"/>
      <c r="BS46" s="20"/>
      <c r="BT46" s="20"/>
      <c r="BU46"/>
      <c r="BV46"/>
      <c r="BW46"/>
      <c r="BX46" s="20"/>
      <c r="BY46" s="20"/>
      <c r="BZ46" s="20"/>
      <c r="CA46" s="20"/>
      <c r="CB46" s="20"/>
      <c r="CC46" s="20"/>
      <c r="CD46" s="20"/>
      <c r="CE46" s="20"/>
      <c r="CF46" s="51" t="s">
        <v>448</v>
      </c>
      <c r="CG46" s="51">
        <v>5</v>
      </c>
      <c r="CH46" s="409">
        <f>CG46/CG49</f>
        <v>0.16666666666666666</v>
      </c>
      <c r="CI46" s="44"/>
      <c r="CJ46"/>
      <c r="CK46"/>
      <c r="CL46"/>
      <c r="CM46"/>
      <c r="CN46" s="20"/>
      <c r="CO46" s="20"/>
      <c r="CP46" s="20"/>
      <c r="CQ46" s="134"/>
      <c r="CR46" s="134"/>
      <c r="CS46" s="134"/>
      <c r="CT46" s="134"/>
      <c r="CU46" s="134"/>
      <c r="CV46" s="134"/>
      <c r="CW46" s="134"/>
      <c r="CX46" s="134"/>
    </row>
    <row r="47" spans="1:106" s="64" customFormat="1" ht="15" customHeight="1">
      <c r="A47" s="1054"/>
      <c r="B47" s="4">
        <v>45</v>
      </c>
      <c r="C47" s="343">
        <v>1042</v>
      </c>
      <c r="D47" s="127">
        <v>30225446</v>
      </c>
      <c r="E47" s="127" t="s">
        <v>505</v>
      </c>
      <c r="F47" s="127" t="s">
        <v>496</v>
      </c>
      <c r="G47" s="127" t="s">
        <v>507</v>
      </c>
      <c r="H47" s="127" t="s">
        <v>482</v>
      </c>
      <c r="I47" s="128">
        <v>45004.6875</v>
      </c>
      <c r="J47" s="127" t="s">
        <v>498</v>
      </c>
      <c r="K47" s="95" t="s">
        <v>5</v>
      </c>
      <c r="L47" s="1">
        <v>45004</v>
      </c>
      <c r="M47" s="295">
        <v>0.6875</v>
      </c>
      <c r="N47" s="5" t="s">
        <v>498</v>
      </c>
      <c r="O47" s="1">
        <v>45004</v>
      </c>
      <c r="P47" s="295">
        <v>0.6875</v>
      </c>
      <c r="Q47" s="1"/>
      <c r="R47" s="295"/>
      <c r="S47" s="5"/>
      <c r="T47" s="1">
        <v>45004</v>
      </c>
      <c r="U47" s="2">
        <v>0.6875</v>
      </c>
      <c r="V47" s="5" t="s">
        <v>498</v>
      </c>
      <c r="W47" s="6">
        <f t="shared" si="13"/>
        <v>0</v>
      </c>
      <c r="X47" s="7"/>
      <c r="Y47" s="8"/>
      <c r="Z47" s="5"/>
      <c r="AA47" s="9">
        <f t="shared" si="14"/>
        <v>-45004.6875</v>
      </c>
      <c r="AB47" s="7"/>
      <c r="AC47" s="8"/>
      <c r="AD47" s="5"/>
      <c r="AE47" s="9">
        <f t="shared" si="15"/>
        <v>0</v>
      </c>
      <c r="AF47" s="294"/>
      <c r="AG47" s="295"/>
      <c r="AH47" s="296"/>
      <c r="AI47" s="5"/>
      <c r="AJ47" s="9">
        <f t="shared" si="16"/>
        <v>-45004.6875</v>
      </c>
      <c r="AK47" s="294"/>
      <c r="AL47" s="296"/>
      <c r="AM47" s="296"/>
      <c r="AN47" s="9">
        <f t="shared" si="17"/>
        <v>-45004.6875</v>
      </c>
      <c r="AO47" s="294">
        <v>45005</v>
      </c>
      <c r="AP47" s="295">
        <v>0.72638888888888886</v>
      </c>
      <c r="AQ47" s="341">
        <f t="shared" si="18"/>
        <v>1.038888888891961</v>
      </c>
      <c r="AR47" s="294">
        <v>45005</v>
      </c>
      <c r="AS47" s="295">
        <v>0.72638888888888886</v>
      </c>
      <c r="AT47" s="296" t="s">
        <v>504</v>
      </c>
      <c r="AU47" s="14">
        <f t="shared" si="19"/>
        <v>1.038888888891961</v>
      </c>
      <c r="AV47" s="349"/>
      <c r="AW47" s="349"/>
      <c r="AX47" s="350" t="s">
        <v>18</v>
      </c>
      <c r="AY47" s="350" t="s">
        <v>48</v>
      </c>
      <c r="AZ47" s="350" t="s">
        <v>130</v>
      </c>
      <c r="BA47" s="350" t="s">
        <v>398</v>
      </c>
      <c r="BB47" s="17" t="s">
        <v>924</v>
      </c>
      <c r="BC47" s="17" t="s">
        <v>925</v>
      </c>
      <c r="BD47" s="19"/>
      <c r="BE47" s="333" t="s">
        <v>89</v>
      </c>
      <c r="BF47" s="18"/>
      <c r="BG47" s="134"/>
      <c r="BH47" s="134"/>
      <c r="BI47" s="20"/>
      <c r="BJ47" s="20"/>
      <c r="BK47" s="20"/>
      <c r="BL47" s="20"/>
      <c r="BM47" s="20"/>
      <c r="BN47" s="20"/>
      <c r="BO47" s="20"/>
      <c r="BP47" s="20"/>
      <c r="BQ47" s="20"/>
      <c r="BR47" s="20"/>
      <c r="BS47" s="20"/>
      <c r="BT47" s="20"/>
      <c r="BU47"/>
      <c r="BV47"/>
      <c r="BW47"/>
      <c r="BX47" s="20"/>
      <c r="BY47" s="20"/>
      <c r="BZ47" s="20"/>
      <c r="CA47" s="20"/>
      <c r="CB47" s="20"/>
      <c r="CC47" s="20"/>
      <c r="CD47" s="20"/>
      <c r="CE47" s="20"/>
      <c r="CF47" s="51" t="s">
        <v>449</v>
      </c>
      <c r="CG47" s="51">
        <v>21</v>
      </c>
      <c r="CH47" s="409">
        <f>CG47/CG49</f>
        <v>0.7</v>
      </c>
      <c r="CI47" s="52"/>
      <c r="CJ47"/>
      <c r="CK47"/>
      <c r="CL47"/>
      <c r="CM47"/>
      <c r="CN47" s="20"/>
      <c r="CO47" s="20"/>
      <c r="CP47" s="20"/>
      <c r="CQ47" s="253"/>
      <c r="CR47" s="253"/>
      <c r="CS47" s="254"/>
      <c r="CT47" s="46"/>
      <c r="CU47" s="46"/>
      <c r="CV47" s="46"/>
      <c r="CW47" s="46"/>
      <c r="CX47" s="46"/>
      <c r="CY47" s="3"/>
      <c r="CZ47" s="134"/>
      <c r="DA47" s="134"/>
      <c r="DB47" s="134"/>
    </row>
    <row r="48" spans="1:106" ht="15" customHeight="1">
      <c r="A48" s="1054"/>
      <c r="B48" s="4">
        <v>46</v>
      </c>
      <c r="C48" s="343">
        <v>1043</v>
      </c>
      <c r="D48" s="127">
        <v>30207086</v>
      </c>
      <c r="E48" s="127" t="s">
        <v>529</v>
      </c>
      <c r="F48" s="127" t="s">
        <v>502</v>
      </c>
      <c r="G48" s="127" t="s">
        <v>507</v>
      </c>
      <c r="H48" s="127" t="s">
        <v>527</v>
      </c>
      <c r="I48" s="128">
        <v>45005.689583333333</v>
      </c>
      <c r="J48" s="127" t="s">
        <v>498</v>
      </c>
      <c r="K48" s="95" t="s">
        <v>0</v>
      </c>
      <c r="L48" s="1">
        <v>45005</v>
      </c>
      <c r="M48" s="295">
        <v>0.68194444444444446</v>
      </c>
      <c r="N48" s="5" t="s">
        <v>498</v>
      </c>
      <c r="O48" s="1">
        <v>45005</v>
      </c>
      <c r="P48" s="295">
        <v>0.68194444444444446</v>
      </c>
      <c r="Q48" s="1"/>
      <c r="R48" s="295"/>
      <c r="S48" s="5"/>
      <c r="T48" s="1">
        <v>45005</v>
      </c>
      <c r="U48" s="2">
        <v>0.68958333333333333</v>
      </c>
      <c r="V48" s="5" t="s">
        <v>498</v>
      </c>
      <c r="W48" s="6">
        <f t="shared" si="13"/>
        <v>7.6388888919609599E-3</v>
      </c>
      <c r="X48" s="7"/>
      <c r="Y48" s="8"/>
      <c r="Z48" s="5"/>
      <c r="AA48" s="9">
        <f t="shared" si="14"/>
        <v>-45005.689583333333</v>
      </c>
      <c r="AB48" s="7"/>
      <c r="AC48" s="8"/>
      <c r="AD48" s="5"/>
      <c r="AE48" s="9">
        <f t="shared" si="15"/>
        <v>0</v>
      </c>
      <c r="AF48" s="294"/>
      <c r="AG48" s="295"/>
      <c r="AH48" s="296"/>
      <c r="AI48" s="5"/>
      <c r="AJ48" s="9">
        <f t="shared" si="16"/>
        <v>-45005.689583333333</v>
      </c>
      <c r="AK48" s="294"/>
      <c r="AL48" s="296"/>
      <c r="AM48" s="296"/>
      <c r="AN48" s="9">
        <f t="shared" si="17"/>
        <v>-45005.689583333333</v>
      </c>
      <c r="AO48" s="10"/>
      <c r="AP48" s="11"/>
      <c r="AQ48" s="341">
        <f t="shared" si="18"/>
        <v>-45005.689583333333</v>
      </c>
      <c r="AR48" s="294">
        <v>45005</v>
      </c>
      <c r="AS48" s="295">
        <v>0.70208333333333328</v>
      </c>
      <c r="AT48" s="296" t="s">
        <v>498</v>
      </c>
      <c r="AU48" s="14">
        <f t="shared" si="19"/>
        <v>1.2499999997089617E-2</v>
      </c>
      <c r="AV48" s="349"/>
      <c r="AW48" s="349"/>
      <c r="AX48" s="350" t="s">
        <v>18</v>
      </c>
      <c r="AY48" s="350" t="s">
        <v>41</v>
      </c>
      <c r="AZ48" s="132" t="s">
        <v>1000</v>
      </c>
      <c r="BA48" s="132" t="s">
        <v>376</v>
      </c>
      <c r="BB48" s="17" t="s">
        <v>926</v>
      </c>
      <c r="BC48" s="17" t="s">
        <v>929</v>
      </c>
      <c r="BD48" s="19"/>
      <c r="BE48" s="333" t="s">
        <v>89</v>
      </c>
      <c r="BF48" s="18"/>
      <c r="BI48" s="44"/>
      <c r="BJ48" s="44"/>
      <c r="BK48" s="44"/>
      <c r="BL48" s="44"/>
      <c r="BM48" s="44"/>
      <c r="BN48" s="44"/>
      <c r="BO48" s="44"/>
      <c r="BP48" s="44"/>
      <c r="BQ48" s="44"/>
      <c r="BR48" s="44"/>
      <c r="BS48" s="44"/>
      <c r="BT48" s="44"/>
      <c r="BU48" s="44"/>
      <c r="BV48" s="44"/>
      <c r="BW48" s="44"/>
      <c r="BX48" s="44"/>
      <c r="BY48" s="44"/>
      <c r="BZ48" s="44"/>
      <c r="CA48" s="44"/>
      <c r="CB48" s="44"/>
      <c r="CC48" s="44"/>
      <c r="CD48" s="44"/>
      <c r="CE48" s="134"/>
      <c r="CF48" s="51" t="s">
        <v>450</v>
      </c>
      <c r="CG48" s="51">
        <v>4</v>
      </c>
      <c r="CH48" s="409">
        <f>CG48/CG49</f>
        <v>0.13333333333333333</v>
      </c>
      <c r="CI48" s="52"/>
      <c r="CJ48"/>
      <c r="CK48"/>
      <c r="CL48"/>
      <c r="CM48"/>
      <c r="CN48" s="52"/>
      <c r="CO48" s="52"/>
      <c r="CP48" s="52"/>
      <c r="CQ48" s="201"/>
      <c r="CR48" s="255"/>
      <c r="CS48" s="256"/>
      <c r="CT48" s="257"/>
      <c r="CU48" s="257"/>
      <c r="CV48" s="257"/>
      <c r="CW48" s="257"/>
      <c r="CX48" s="258"/>
    </row>
    <row r="49" spans="1:102" ht="15" customHeight="1">
      <c r="A49" s="1054"/>
      <c r="B49" s="406">
        <v>47</v>
      </c>
      <c r="C49" s="343">
        <v>1048</v>
      </c>
      <c r="D49" s="125">
        <v>30254419</v>
      </c>
      <c r="E49" s="125" t="s">
        <v>501</v>
      </c>
      <c r="F49" s="125" t="s">
        <v>496</v>
      </c>
      <c r="G49" s="125" t="s">
        <v>497</v>
      </c>
      <c r="H49" s="125" t="s">
        <v>659</v>
      </c>
      <c r="I49" s="126">
        <v>45006.509027777778</v>
      </c>
      <c r="J49" s="125" t="s">
        <v>498</v>
      </c>
      <c r="K49" s="95" t="s">
        <v>0</v>
      </c>
      <c r="L49" s="1">
        <v>45006</v>
      </c>
      <c r="M49" s="295">
        <v>0.49722222222222223</v>
      </c>
      <c r="N49" s="5" t="s">
        <v>498</v>
      </c>
      <c r="O49" s="1">
        <v>45006</v>
      </c>
      <c r="P49" s="295">
        <v>0.50902777777777775</v>
      </c>
      <c r="Q49" s="1">
        <v>45014</v>
      </c>
      <c r="R49" s="295">
        <v>0.56944444444444442</v>
      </c>
      <c r="S49" s="5" t="s">
        <v>498</v>
      </c>
      <c r="T49" s="1">
        <v>45024</v>
      </c>
      <c r="U49" s="295">
        <v>0.95277777777777772</v>
      </c>
      <c r="V49" s="5" t="s">
        <v>498</v>
      </c>
      <c r="W49" s="6">
        <f t="shared" si="13"/>
        <v>18.443749999998545</v>
      </c>
      <c r="X49" s="7"/>
      <c r="Y49" s="8"/>
      <c r="Z49" s="5"/>
      <c r="AA49" s="9">
        <f t="shared" si="14"/>
        <v>-45024.952777777777</v>
      </c>
      <c r="AB49" s="7"/>
      <c r="AC49" s="8"/>
      <c r="AD49" s="5"/>
      <c r="AE49" s="9">
        <f t="shared" si="15"/>
        <v>0</v>
      </c>
      <c r="AF49" s="294"/>
      <c r="AG49" s="295"/>
      <c r="AH49" s="296"/>
      <c r="AI49" s="234"/>
      <c r="AJ49" s="9">
        <f t="shared" si="16"/>
        <v>-45024.952777777777</v>
      </c>
      <c r="AK49" s="294">
        <v>45025</v>
      </c>
      <c r="AL49" s="295">
        <v>0.49166666666666664</v>
      </c>
      <c r="AM49" s="296" t="s">
        <v>498</v>
      </c>
      <c r="AN49" s="9">
        <f t="shared" si="17"/>
        <v>0.53888888889196096</v>
      </c>
      <c r="AO49" s="7"/>
      <c r="AP49" s="2"/>
      <c r="AQ49" s="341">
        <f t="shared" si="18"/>
        <v>-45024.952777777777</v>
      </c>
      <c r="AR49" s="294"/>
      <c r="AS49" s="295"/>
      <c r="AT49" s="296"/>
      <c r="AU49" s="14">
        <f t="shared" si="19"/>
        <v>-45024.952777777777</v>
      </c>
      <c r="AV49" s="349"/>
      <c r="AW49" s="349" t="s">
        <v>1035</v>
      </c>
      <c r="AX49" s="350" t="s">
        <v>27</v>
      </c>
      <c r="AY49" s="353" t="s">
        <v>992</v>
      </c>
      <c r="AZ49" s="350" t="s">
        <v>64</v>
      </c>
      <c r="BA49" s="353" t="s">
        <v>208</v>
      </c>
      <c r="BB49" s="17" t="s">
        <v>927</v>
      </c>
      <c r="BC49" s="17" t="s">
        <v>928</v>
      </c>
      <c r="BD49" s="19"/>
      <c r="BE49" s="333" t="s">
        <v>89</v>
      </c>
      <c r="BF49" s="18"/>
      <c r="BI49" s="44"/>
      <c r="BJ49" s="44"/>
      <c r="BK49" s="44"/>
      <c r="BL49" s="44"/>
      <c r="BM49" s="44"/>
      <c r="BN49" s="44"/>
      <c r="BO49" s="44"/>
      <c r="BP49" s="44"/>
      <c r="BQ49" s="44"/>
      <c r="BR49" s="44"/>
      <c r="BS49" s="44"/>
      <c r="BT49" s="44"/>
      <c r="BU49" s="44"/>
      <c r="BV49" s="44"/>
      <c r="BW49" s="44"/>
      <c r="BX49" s="44"/>
      <c r="BY49" s="44"/>
      <c r="BZ49" s="44"/>
      <c r="CA49" s="44"/>
      <c r="CB49" s="44"/>
      <c r="CC49" s="44"/>
      <c r="CD49" s="44"/>
      <c r="CE49" s="134"/>
      <c r="CF49" s="410" t="s">
        <v>444</v>
      </c>
      <c r="CG49" s="410">
        <f>CG46+CG47+CG48</f>
        <v>30</v>
      </c>
      <c r="CH49" s="411">
        <f>SUM(CH46:CH48)</f>
        <v>0.99999999999999989</v>
      </c>
      <c r="CI49" s="46"/>
      <c r="CJ49"/>
      <c r="CK49"/>
      <c r="CL49"/>
      <c r="CM49"/>
      <c r="CN49" s="52"/>
      <c r="CO49" s="52"/>
      <c r="CP49" s="52"/>
      <c r="CQ49" s="201"/>
      <c r="CR49" s="255"/>
      <c r="CS49" s="256"/>
      <c r="CT49" s="257"/>
      <c r="CU49" s="257"/>
      <c r="CV49" s="257"/>
      <c r="CW49" s="257"/>
      <c r="CX49" s="258"/>
    </row>
    <row r="50" spans="1:102" ht="15" customHeight="1">
      <c r="A50" s="1054"/>
      <c r="B50" s="4">
        <v>48</v>
      </c>
      <c r="C50" s="243">
        <v>1082</v>
      </c>
      <c r="D50" s="127">
        <v>20001461</v>
      </c>
      <c r="E50" s="127" t="s">
        <v>495</v>
      </c>
      <c r="F50" s="127" t="s">
        <v>496</v>
      </c>
      <c r="G50" s="127" t="s">
        <v>497</v>
      </c>
      <c r="H50" s="127" t="s">
        <v>471</v>
      </c>
      <c r="I50" s="128">
        <v>45008.588888888888</v>
      </c>
      <c r="J50" s="127" t="s">
        <v>498</v>
      </c>
      <c r="K50" s="95" t="s">
        <v>5</v>
      </c>
      <c r="L50" s="1">
        <v>45008</v>
      </c>
      <c r="M50" s="295">
        <v>0.58472222222222225</v>
      </c>
      <c r="N50" s="5" t="s">
        <v>498</v>
      </c>
      <c r="O50" s="1">
        <v>45008</v>
      </c>
      <c r="P50" s="295">
        <v>0.58888888888888891</v>
      </c>
      <c r="Q50" s="1">
        <v>45010</v>
      </c>
      <c r="R50" s="295">
        <v>0.67222222222222217</v>
      </c>
      <c r="S50" s="5" t="s">
        <v>498</v>
      </c>
      <c r="T50" s="1">
        <v>45010</v>
      </c>
      <c r="U50" s="295">
        <v>0.6791666666666667</v>
      </c>
      <c r="V50" s="5" t="s">
        <v>498</v>
      </c>
      <c r="W50" s="6">
        <f t="shared" si="13"/>
        <v>2.0902777777810115</v>
      </c>
      <c r="X50" s="7"/>
      <c r="Y50" s="8"/>
      <c r="Z50" s="5"/>
      <c r="AA50" s="9">
        <f t="shared" si="14"/>
        <v>-45010.679166666669</v>
      </c>
      <c r="AB50" s="7"/>
      <c r="AC50" s="8"/>
      <c r="AD50" s="5"/>
      <c r="AE50" s="9">
        <f t="shared" si="15"/>
        <v>0</v>
      </c>
      <c r="AF50" s="294"/>
      <c r="AG50" s="295"/>
      <c r="AH50" s="296"/>
      <c r="AI50" s="5"/>
      <c r="AJ50" s="9">
        <f t="shared" si="16"/>
        <v>-45010.679166666669</v>
      </c>
      <c r="AK50" s="294"/>
      <c r="AL50" s="296"/>
      <c r="AM50" s="296"/>
      <c r="AN50" s="9">
        <f t="shared" si="17"/>
        <v>-45010.679166666669</v>
      </c>
      <c r="AO50" s="7">
        <v>45010</v>
      </c>
      <c r="AP50" s="2">
        <v>0.92013888888888884</v>
      </c>
      <c r="AQ50" s="341">
        <f t="shared" si="18"/>
        <v>0.24097222222189885</v>
      </c>
      <c r="AR50" s="294">
        <v>45012</v>
      </c>
      <c r="AS50" s="295">
        <v>0.6381944444444444</v>
      </c>
      <c r="AT50" s="296" t="s">
        <v>498</v>
      </c>
      <c r="AU50" s="14">
        <f t="shared" si="19"/>
        <v>1.9590277777751908</v>
      </c>
      <c r="AV50" s="349"/>
      <c r="AW50" s="349" t="s">
        <v>1049</v>
      </c>
      <c r="AX50" s="350" t="s">
        <v>18</v>
      </c>
      <c r="AY50" s="350" t="s">
        <v>48</v>
      </c>
      <c r="AZ50" s="350" t="s">
        <v>995</v>
      </c>
      <c r="BA50" s="353" t="s">
        <v>382</v>
      </c>
      <c r="BB50" s="17" t="s">
        <v>930</v>
      </c>
      <c r="BC50" s="17" t="s">
        <v>931</v>
      </c>
      <c r="BD50" s="19"/>
      <c r="BE50" s="333" t="s">
        <v>89</v>
      </c>
      <c r="BF50" s="18"/>
      <c r="BI50" s="44"/>
      <c r="BJ50" s="44"/>
      <c r="BK50" s="44"/>
      <c r="BL50" s="44"/>
      <c r="BM50" s="44"/>
      <c r="BN50" s="44"/>
      <c r="BO50" s="44"/>
      <c r="BP50" s="44"/>
      <c r="BQ50" s="44"/>
      <c r="BR50" s="44"/>
      <c r="BS50" s="44"/>
      <c r="BT50" s="44"/>
      <c r="BU50" s="44"/>
      <c r="BV50" s="44"/>
      <c r="BW50" s="44"/>
      <c r="BX50" s="44"/>
      <c r="BY50" s="44"/>
      <c r="BZ50" s="44"/>
      <c r="CA50" s="44"/>
      <c r="CB50" s="44"/>
      <c r="CC50" s="44"/>
      <c r="CD50" s="44"/>
      <c r="CE50" s="134"/>
      <c r="CF50" s="51" t="s">
        <v>451</v>
      </c>
      <c r="CG50" s="51">
        <v>19</v>
      </c>
      <c r="CH50" s="409">
        <f>CG50/CG54</f>
        <v>0.6333333333333333</v>
      </c>
      <c r="CI50" s="46"/>
      <c r="CJ50"/>
      <c r="CK50"/>
      <c r="CL50"/>
      <c r="CM50"/>
      <c r="CN50" s="52"/>
      <c r="CO50" s="52"/>
      <c r="CP50" s="52"/>
      <c r="CQ50" s="201"/>
      <c r="CR50" s="255"/>
      <c r="CS50" s="256"/>
      <c r="CT50" s="257"/>
      <c r="CU50" s="257"/>
      <c r="CV50" s="257"/>
      <c r="CW50" s="257"/>
      <c r="CX50" s="258"/>
    </row>
    <row r="51" spans="1:102" ht="15" customHeight="1">
      <c r="A51" s="1054"/>
      <c r="B51" s="4">
        <v>49</v>
      </c>
      <c r="C51" s="243">
        <v>1084</v>
      </c>
      <c r="D51" s="125">
        <v>998705</v>
      </c>
      <c r="E51" s="125" t="s">
        <v>501</v>
      </c>
      <c r="F51" s="125" t="s">
        <v>496</v>
      </c>
      <c r="G51" s="125" t="s">
        <v>497</v>
      </c>
      <c r="H51" s="125" t="s">
        <v>531</v>
      </c>
      <c r="I51" s="126">
        <v>45009.000694444447</v>
      </c>
      <c r="J51" s="282" t="s">
        <v>498</v>
      </c>
      <c r="K51" s="95" t="s">
        <v>5</v>
      </c>
      <c r="L51" s="1">
        <v>45009</v>
      </c>
      <c r="M51" s="295">
        <v>6.9444444444444447E-4</v>
      </c>
      <c r="N51" s="5" t="s">
        <v>498</v>
      </c>
      <c r="O51" s="1">
        <v>45009</v>
      </c>
      <c r="P51" s="295">
        <v>6.9444444444444447E-4</v>
      </c>
      <c r="Q51" s="1">
        <v>45012</v>
      </c>
      <c r="R51" s="295">
        <v>0.66041666666666665</v>
      </c>
      <c r="S51" s="5" t="s">
        <v>498</v>
      </c>
      <c r="T51" s="1">
        <v>45012</v>
      </c>
      <c r="U51" s="295">
        <v>0.66041666666666665</v>
      </c>
      <c r="V51" s="5" t="s">
        <v>498</v>
      </c>
      <c r="W51" s="6">
        <f t="shared" si="13"/>
        <v>3.6597222222189885</v>
      </c>
      <c r="X51" s="7"/>
      <c r="Y51" s="8"/>
      <c r="Z51" s="5"/>
      <c r="AA51" s="9">
        <f t="shared" si="14"/>
        <v>-45012.660416666666</v>
      </c>
      <c r="AB51" s="7"/>
      <c r="AC51" s="8"/>
      <c r="AD51" s="5"/>
      <c r="AE51" s="9">
        <f t="shared" si="15"/>
        <v>0</v>
      </c>
      <c r="AF51" s="294"/>
      <c r="AG51" s="295"/>
      <c r="AH51" s="296"/>
      <c r="AI51" s="5"/>
      <c r="AJ51" s="9">
        <f t="shared" si="16"/>
        <v>-45012.660416666666</v>
      </c>
      <c r="AK51" s="294">
        <v>45014</v>
      </c>
      <c r="AL51" s="295">
        <v>0.56527777777777777</v>
      </c>
      <c r="AM51" s="296" t="s">
        <v>498</v>
      </c>
      <c r="AN51" s="9">
        <f t="shared" si="17"/>
        <v>1.9048611111138598</v>
      </c>
      <c r="AO51" s="7"/>
      <c r="AP51" s="2"/>
      <c r="AQ51" s="341">
        <f t="shared" si="18"/>
        <v>-45012.660416666666</v>
      </c>
      <c r="AR51" s="294"/>
      <c r="AS51" s="295"/>
      <c r="AT51" s="296"/>
      <c r="AU51" s="14">
        <f t="shared" si="19"/>
        <v>-45012.660416666666</v>
      </c>
      <c r="AV51" s="349"/>
      <c r="AW51" s="349" t="s">
        <v>1055</v>
      </c>
      <c r="AX51" s="350" t="s">
        <v>9</v>
      </c>
      <c r="AY51" s="350" t="s">
        <v>41</v>
      </c>
      <c r="AZ51" s="350" t="s">
        <v>31</v>
      </c>
      <c r="BA51" s="350" t="s">
        <v>324</v>
      </c>
      <c r="BB51" s="17" t="s">
        <v>932</v>
      </c>
      <c r="BC51" s="17" t="s">
        <v>933</v>
      </c>
      <c r="BD51" s="19"/>
      <c r="BE51" s="333" t="s">
        <v>89</v>
      </c>
      <c r="BF51" s="18"/>
      <c r="BI51" s="44"/>
      <c r="BJ51" s="44"/>
      <c r="BK51" s="44"/>
      <c r="BL51" s="44"/>
      <c r="BM51" s="44"/>
      <c r="BN51" s="44"/>
      <c r="BO51" s="44"/>
      <c r="BP51" s="44"/>
      <c r="BQ51" s="44"/>
      <c r="BR51" s="44"/>
      <c r="BS51" s="44"/>
      <c r="BT51" s="134"/>
      <c r="BU51" s="134"/>
      <c r="BV51" s="134"/>
      <c r="BW51" s="134"/>
      <c r="BX51" s="134"/>
      <c r="BY51" s="134"/>
      <c r="BZ51" s="134"/>
      <c r="CA51" s="134"/>
      <c r="CB51" s="44"/>
      <c r="CC51" s="44"/>
      <c r="CD51" s="44"/>
      <c r="CE51" s="134"/>
      <c r="CF51" s="51" t="s">
        <v>452</v>
      </c>
      <c r="CG51" s="51">
        <v>9</v>
      </c>
      <c r="CH51" s="409">
        <f>CG51/CG54</f>
        <v>0.3</v>
      </c>
      <c r="CI51" s="46"/>
      <c r="CJ51"/>
      <c r="CK51"/>
      <c r="CL51"/>
      <c r="CM51"/>
      <c r="CN51" s="52"/>
      <c r="CO51" s="52"/>
      <c r="CP51" s="52"/>
      <c r="CQ51" s="254"/>
      <c r="CR51" s="254"/>
      <c r="CS51" s="279"/>
      <c r="CT51" s="257"/>
      <c r="CU51" s="257"/>
      <c r="CV51" s="257"/>
      <c r="CW51" s="257"/>
      <c r="CX51" s="254"/>
    </row>
    <row r="52" spans="1:102" ht="15" customHeight="1">
      <c r="A52" s="1054"/>
      <c r="B52" s="4">
        <v>50</v>
      </c>
      <c r="C52" s="243">
        <v>1085</v>
      </c>
      <c r="D52" s="127">
        <v>30259945</v>
      </c>
      <c r="E52" s="127" t="s">
        <v>501</v>
      </c>
      <c r="F52" s="127" t="s">
        <v>502</v>
      </c>
      <c r="G52" s="127" t="s">
        <v>507</v>
      </c>
      <c r="H52" s="127" t="s">
        <v>527</v>
      </c>
      <c r="I52" s="128">
        <v>45009.679166666669</v>
      </c>
      <c r="J52" s="283" t="s">
        <v>504</v>
      </c>
      <c r="K52" s="95" t="s">
        <v>5</v>
      </c>
      <c r="L52" s="1">
        <v>45009</v>
      </c>
      <c r="M52" s="295">
        <v>0.6791666666666667</v>
      </c>
      <c r="N52" s="5" t="s">
        <v>795</v>
      </c>
      <c r="O52" s="1">
        <v>45009</v>
      </c>
      <c r="P52" s="295">
        <v>0.6791666666666667</v>
      </c>
      <c r="Q52" s="1">
        <v>45010</v>
      </c>
      <c r="R52" s="295">
        <v>0.98125000000000007</v>
      </c>
      <c r="S52" s="5" t="s">
        <v>795</v>
      </c>
      <c r="T52" s="1">
        <v>45013</v>
      </c>
      <c r="U52" s="295">
        <v>1.3194444444444444E-2</v>
      </c>
      <c r="V52" s="5" t="s">
        <v>504</v>
      </c>
      <c r="W52" s="6">
        <f t="shared" si="13"/>
        <v>3.3340277777751908</v>
      </c>
      <c r="X52" s="7"/>
      <c r="Y52" s="8"/>
      <c r="Z52" s="5"/>
      <c r="AA52" s="9">
        <f t="shared" si="14"/>
        <v>-45013.013194444444</v>
      </c>
      <c r="AB52" s="7"/>
      <c r="AC52" s="8"/>
      <c r="AD52" s="5"/>
      <c r="AE52" s="9">
        <f t="shared" si="15"/>
        <v>0</v>
      </c>
      <c r="AF52" s="294"/>
      <c r="AG52" s="295"/>
      <c r="AH52" s="296"/>
      <c r="AI52" s="5"/>
      <c r="AJ52" s="9">
        <f t="shared" si="16"/>
        <v>-45013.013194444444</v>
      </c>
      <c r="AK52" s="294"/>
      <c r="AL52" s="296"/>
      <c r="AM52" s="296"/>
      <c r="AN52" s="9">
        <f t="shared" si="17"/>
        <v>-45013.013194444444</v>
      </c>
      <c r="AO52" s="10"/>
      <c r="AP52" s="11"/>
      <c r="AQ52" s="341">
        <f t="shared" si="18"/>
        <v>-45013.013194444444</v>
      </c>
      <c r="AR52" s="294">
        <v>45014</v>
      </c>
      <c r="AS52" s="295">
        <v>2.6388888888888889E-2</v>
      </c>
      <c r="AT52" s="296" t="s">
        <v>504</v>
      </c>
      <c r="AU52" s="14">
        <f t="shared" si="19"/>
        <v>1.0131944444437977</v>
      </c>
      <c r="AV52" s="349"/>
      <c r="AW52" s="349"/>
      <c r="AX52" s="350" t="s">
        <v>27</v>
      </c>
      <c r="AY52" s="353" t="s">
        <v>992</v>
      </c>
      <c r="AZ52" s="350" t="s">
        <v>901</v>
      </c>
      <c r="BA52" s="353" t="s">
        <v>274</v>
      </c>
      <c r="BB52" s="17" t="s">
        <v>934</v>
      </c>
      <c r="BC52" s="17" t="s">
        <v>935</v>
      </c>
      <c r="BD52" s="19"/>
      <c r="BE52" s="333" t="s">
        <v>89</v>
      </c>
      <c r="BF52" s="18"/>
      <c r="BI52" s="44"/>
      <c r="BJ52" s="44"/>
      <c r="BK52" s="44"/>
      <c r="BL52" s="44"/>
      <c r="BM52" s="44"/>
      <c r="BN52" s="44"/>
      <c r="BO52" s="44"/>
      <c r="BP52" s="44"/>
      <c r="BQ52" s="44"/>
      <c r="BR52" s="44"/>
      <c r="BS52" s="44"/>
      <c r="BT52" s="134"/>
      <c r="BU52" s="134"/>
      <c r="BV52" s="134"/>
      <c r="BW52" s="134"/>
      <c r="BX52" s="134"/>
      <c r="BY52" s="134"/>
      <c r="BZ52" s="134"/>
      <c r="CA52" s="134"/>
      <c r="CB52" s="134"/>
      <c r="CC52" s="44"/>
      <c r="CD52" s="44"/>
      <c r="CE52" s="134"/>
      <c r="CF52" s="51" t="s">
        <v>454</v>
      </c>
      <c r="CG52" s="51">
        <v>2</v>
      </c>
      <c r="CH52" s="409">
        <f>CG52/CG54</f>
        <v>6.6666666666666666E-2</v>
      </c>
      <c r="CI52" s="46"/>
      <c r="CJ52"/>
      <c r="CK52"/>
      <c r="CL52"/>
      <c r="CM52"/>
      <c r="CN52" s="52"/>
      <c r="CO52" s="52"/>
      <c r="CP52" s="52"/>
    </row>
    <row r="53" spans="1:102" ht="15" customHeight="1">
      <c r="A53" s="1054"/>
      <c r="B53" s="406">
        <v>51</v>
      </c>
      <c r="C53" s="343">
        <v>1093</v>
      </c>
      <c r="D53" s="127">
        <v>1539287</v>
      </c>
      <c r="E53" s="127" t="s">
        <v>495</v>
      </c>
      <c r="F53" s="127" t="s">
        <v>496</v>
      </c>
      <c r="G53" s="127" t="s">
        <v>497</v>
      </c>
      <c r="H53" s="127" t="s">
        <v>468</v>
      </c>
      <c r="I53" s="128">
        <v>45010.613194444442</v>
      </c>
      <c r="J53" s="127" t="s">
        <v>498</v>
      </c>
      <c r="K53" s="95" t="s">
        <v>17</v>
      </c>
      <c r="L53" s="1">
        <v>45010</v>
      </c>
      <c r="M53" s="295">
        <v>0.61319444444444449</v>
      </c>
      <c r="N53" s="5" t="s">
        <v>498</v>
      </c>
      <c r="O53" s="1">
        <v>45010</v>
      </c>
      <c r="P53" s="295">
        <v>0.61319444444444449</v>
      </c>
      <c r="Q53" s="1">
        <v>45010</v>
      </c>
      <c r="R53" s="295">
        <v>0.6743055555555556</v>
      </c>
      <c r="S53" s="5" t="s">
        <v>498</v>
      </c>
      <c r="T53" s="1">
        <v>45010</v>
      </c>
      <c r="U53" s="295">
        <v>0.6743055555555556</v>
      </c>
      <c r="V53" s="5" t="s">
        <v>498</v>
      </c>
      <c r="W53" s="6">
        <f t="shared" si="13"/>
        <v>6.1111111113859806E-2</v>
      </c>
      <c r="X53" s="7"/>
      <c r="Y53" s="8"/>
      <c r="Z53" s="5"/>
      <c r="AA53" s="9">
        <f t="shared" si="14"/>
        <v>-45010.674305555556</v>
      </c>
      <c r="AB53" s="7"/>
      <c r="AC53" s="8"/>
      <c r="AD53" s="5"/>
      <c r="AE53" s="9">
        <f t="shared" si="15"/>
        <v>0</v>
      </c>
      <c r="AF53" s="294"/>
      <c r="AG53" s="295"/>
      <c r="AH53" s="296"/>
      <c r="AI53" s="5"/>
      <c r="AJ53" s="9">
        <f t="shared" si="16"/>
        <v>-45010.674305555556</v>
      </c>
      <c r="AK53" s="294"/>
      <c r="AL53" s="296"/>
      <c r="AM53" s="296"/>
      <c r="AN53" s="9">
        <f t="shared" si="17"/>
        <v>-45010.674305555556</v>
      </c>
      <c r="AO53" s="7">
        <v>45011</v>
      </c>
      <c r="AP53" s="2">
        <v>0.53125</v>
      </c>
      <c r="AQ53" s="341">
        <f t="shared" si="18"/>
        <v>0.85694444444379769</v>
      </c>
      <c r="AR53" s="294">
        <v>45014</v>
      </c>
      <c r="AS53" s="295">
        <v>0.55833333333333335</v>
      </c>
      <c r="AT53" s="296" t="s">
        <v>498</v>
      </c>
      <c r="AU53" s="14">
        <f t="shared" si="19"/>
        <v>3.8840277777781012</v>
      </c>
      <c r="AV53" s="349"/>
      <c r="AW53" s="349"/>
      <c r="AX53" s="350" t="s">
        <v>9</v>
      </c>
      <c r="AY53" s="350" t="s">
        <v>48</v>
      </c>
      <c r="AZ53" s="350" t="s">
        <v>910</v>
      </c>
      <c r="BA53" s="350" t="s">
        <v>82</v>
      </c>
      <c r="BB53" s="17" t="s">
        <v>974</v>
      </c>
      <c r="BC53" s="17" t="s">
        <v>975</v>
      </c>
      <c r="BD53" s="19"/>
      <c r="BE53" s="333" t="s">
        <v>89</v>
      </c>
      <c r="BF53" s="18"/>
      <c r="BI53" s="44"/>
      <c r="BJ53" s="44"/>
      <c r="BK53" s="44"/>
      <c r="BL53" s="44"/>
      <c r="BM53" s="44"/>
      <c r="BN53" s="44"/>
      <c r="BO53" s="44"/>
      <c r="BP53" s="44"/>
      <c r="BQ53" s="44"/>
      <c r="BR53" s="44"/>
      <c r="BS53" s="44"/>
      <c r="BT53" s="134"/>
      <c r="BU53" s="134"/>
      <c r="BV53" s="134"/>
      <c r="BW53" s="134"/>
      <c r="BX53" s="134"/>
      <c r="BY53" s="134"/>
      <c r="BZ53" s="134"/>
      <c r="CA53" s="134"/>
      <c r="CB53" s="134"/>
      <c r="CC53" s="44"/>
      <c r="CD53" s="44"/>
      <c r="CE53" s="134"/>
      <c r="CF53" s="51" t="s">
        <v>455</v>
      </c>
      <c r="CG53" s="51"/>
      <c r="CH53" s="409">
        <f>CG53/CG54</f>
        <v>0</v>
      </c>
      <c r="CI53" s="20"/>
      <c r="CJ53"/>
      <c r="CK53"/>
      <c r="CL53"/>
      <c r="CM53"/>
      <c r="CN53" s="52"/>
      <c r="CO53" s="52"/>
      <c r="CP53" s="52"/>
    </row>
    <row r="54" spans="1:102" ht="15" customHeight="1">
      <c r="A54" s="1054"/>
      <c r="B54" s="4">
        <v>52</v>
      </c>
      <c r="C54" s="343">
        <v>1101</v>
      </c>
      <c r="D54" s="127">
        <v>30120154</v>
      </c>
      <c r="E54" s="127" t="s">
        <v>505</v>
      </c>
      <c r="F54" s="127" t="s">
        <v>506</v>
      </c>
      <c r="G54" s="127" t="s">
        <v>497</v>
      </c>
      <c r="H54" s="127" t="s">
        <v>813</v>
      </c>
      <c r="I54" s="128">
        <v>45010.997916666667</v>
      </c>
      <c r="J54" s="127" t="s">
        <v>528</v>
      </c>
      <c r="K54" s="95" t="s">
        <v>5</v>
      </c>
      <c r="L54" s="1">
        <v>45010</v>
      </c>
      <c r="M54" s="295">
        <v>0.99791666666666667</v>
      </c>
      <c r="N54" s="5" t="s">
        <v>528</v>
      </c>
      <c r="O54" s="1">
        <v>45010</v>
      </c>
      <c r="P54" s="295">
        <v>4.6645833333333337</v>
      </c>
      <c r="Q54" s="1">
        <v>45012</v>
      </c>
      <c r="R54" s="295">
        <v>6.3194444444444442E-2</v>
      </c>
      <c r="S54" s="5" t="s">
        <v>795</v>
      </c>
      <c r="T54" s="1">
        <v>45012</v>
      </c>
      <c r="U54" s="295">
        <v>6.3194444444444442E-2</v>
      </c>
      <c r="V54" s="5" t="s">
        <v>504</v>
      </c>
      <c r="W54" s="6">
        <f t="shared" si="13"/>
        <v>-2.601388888884685</v>
      </c>
      <c r="X54" s="7">
        <v>45012</v>
      </c>
      <c r="Y54" s="8">
        <v>6.6666666666666666E-2</v>
      </c>
      <c r="Z54" s="5" t="s">
        <v>795</v>
      </c>
      <c r="AA54" s="9">
        <f t="shared" si="14"/>
        <v>3.4722222189884633E-3</v>
      </c>
      <c r="AB54" s="7"/>
      <c r="AC54" s="8"/>
      <c r="AD54" s="5"/>
      <c r="AE54" s="9">
        <f t="shared" si="15"/>
        <v>-45012.066666666666</v>
      </c>
      <c r="AF54" s="294"/>
      <c r="AG54" s="295"/>
      <c r="AH54" s="296"/>
      <c r="AI54" s="5"/>
      <c r="AJ54" s="9">
        <f t="shared" si="16"/>
        <v>-45012.063194444447</v>
      </c>
      <c r="AK54" s="294"/>
      <c r="AL54" s="296"/>
      <c r="AM54" s="296"/>
      <c r="AN54" s="9">
        <f t="shared" si="17"/>
        <v>-45012.063194444447</v>
      </c>
      <c r="AO54" s="10">
        <v>45013</v>
      </c>
      <c r="AP54" s="11">
        <v>0.56666666666666665</v>
      </c>
      <c r="AQ54" s="341">
        <f t="shared" si="18"/>
        <v>1.5034722222189885</v>
      </c>
      <c r="AR54" s="294">
        <v>45013</v>
      </c>
      <c r="AS54" s="295">
        <v>0.87569444444444444</v>
      </c>
      <c r="AT54" s="296" t="s">
        <v>817</v>
      </c>
      <c r="AU54" s="14">
        <f t="shared" si="19"/>
        <v>1.8125</v>
      </c>
      <c r="AV54" s="349"/>
      <c r="AW54" s="349" t="s">
        <v>1056</v>
      </c>
      <c r="AX54" s="350" t="s">
        <v>18</v>
      </c>
      <c r="AY54" s="350" t="s">
        <v>48</v>
      </c>
      <c r="AZ54" s="350" t="s">
        <v>130</v>
      </c>
      <c r="BA54" s="350" t="s">
        <v>398</v>
      </c>
      <c r="BB54" s="17" t="s">
        <v>936</v>
      </c>
      <c r="BC54" s="17" t="s">
        <v>937</v>
      </c>
      <c r="BD54" s="19"/>
      <c r="BE54" s="18" t="s">
        <v>89</v>
      </c>
      <c r="BF54" s="18"/>
      <c r="BI54" s="44"/>
      <c r="BJ54" s="44"/>
      <c r="BK54" s="44"/>
      <c r="BL54" s="44"/>
      <c r="BM54" s="44"/>
      <c r="BN54" s="44"/>
      <c r="BO54" s="44"/>
      <c r="BP54" s="44"/>
      <c r="BQ54" s="44"/>
      <c r="BR54" s="44"/>
      <c r="BS54" s="44"/>
      <c r="BT54" s="134"/>
      <c r="BU54" s="134"/>
      <c r="BV54" s="134"/>
      <c r="BW54" s="134"/>
      <c r="BX54" s="134"/>
      <c r="BY54" s="134"/>
      <c r="BZ54" s="134"/>
      <c r="CA54" s="134"/>
      <c r="CB54" s="134"/>
      <c r="CC54" s="44"/>
      <c r="CD54" s="44"/>
      <c r="CE54" s="134"/>
      <c r="CF54" s="410" t="s">
        <v>444</v>
      </c>
      <c r="CG54" s="410">
        <f>CG50+CG51+CG52+CG53</f>
        <v>30</v>
      </c>
      <c r="CH54" s="411">
        <f>CH50+CH51+CH52+CH53</f>
        <v>1</v>
      </c>
      <c r="CI54" s="20"/>
      <c r="CJ54"/>
      <c r="CK54"/>
      <c r="CL54"/>
      <c r="CM54"/>
      <c r="CN54" s="52"/>
      <c r="CO54" s="52"/>
      <c r="CP54" s="52"/>
      <c r="CQ54" s="46"/>
      <c r="CR54" s="46"/>
      <c r="CS54" s="59"/>
      <c r="CT54" s="44"/>
      <c r="CU54" s="45"/>
      <c r="CV54" s="45"/>
      <c r="CW54" s="45"/>
      <c r="CX54" s="45"/>
    </row>
    <row r="55" spans="1:102" ht="15" customHeight="1">
      <c r="A55" s="1054"/>
      <c r="B55" s="4">
        <v>53</v>
      </c>
      <c r="C55" s="243">
        <v>1102</v>
      </c>
      <c r="D55" s="127">
        <v>30240536</v>
      </c>
      <c r="E55" s="127" t="s">
        <v>529</v>
      </c>
      <c r="F55" s="127" t="s">
        <v>496</v>
      </c>
      <c r="G55" s="127" t="s">
        <v>507</v>
      </c>
      <c r="H55" s="127" t="s">
        <v>483</v>
      </c>
      <c r="I55" s="128">
        <v>45011.9</v>
      </c>
      <c r="J55" s="127" t="s">
        <v>504</v>
      </c>
      <c r="K55" s="95" t="s">
        <v>0</v>
      </c>
      <c r="L55" s="1">
        <v>45011</v>
      </c>
      <c r="M55" s="295">
        <v>0.9</v>
      </c>
      <c r="N55" s="5" t="s">
        <v>795</v>
      </c>
      <c r="O55" s="1">
        <v>45011</v>
      </c>
      <c r="P55" s="295">
        <v>0.9</v>
      </c>
      <c r="Q55" s="1"/>
      <c r="R55" s="295"/>
      <c r="S55" s="5"/>
      <c r="T55" s="1">
        <v>45011</v>
      </c>
      <c r="U55" s="2">
        <v>0.9</v>
      </c>
      <c r="V55" s="5" t="s">
        <v>795</v>
      </c>
      <c r="W55" s="6">
        <f t="shared" si="13"/>
        <v>0</v>
      </c>
      <c r="X55" s="7"/>
      <c r="Y55" s="8"/>
      <c r="Z55" s="5"/>
      <c r="AA55" s="9">
        <f t="shared" si="14"/>
        <v>-45011.9</v>
      </c>
      <c r="AB55" s="7"/>
      <c r="AC55" s="8"/>
      <c r="AD55" s="5"/>
      <c r="AE55" s="9">
        <f t="shared" si="15"/>
        <v>0</v>
      </c>
      <c r="AF55" s="294"/>
      <c r="AG55" s="295"/>
      <c r="AH55" s="296"/>
      <c r="AI55" s="5"/>
      <c r="AJ55" s="9">
        <f t="shared" si="16"/>
        <v>-45011.9</v>
      </c>
      <c r="AK55" s="294"/>
      <c r="AL55" s="296"/>
      <c r="AM55" s="296"/>
      <c r="AN55" s="9">
        <f t="shared" si="17"/>
        <v>-45011.9</v>
      </c>
      <c r="AO55" s="10"/>
      <c r="AP55" s="11"/>
      <c r="AQ55" s="341">
        <f t="shared" si="18"/>
        <v>-45011.9</v>
      </c>
      <c r="AR55" s="294">
        <v>45011</v>
      </c>
      <c r="AS55" s="295">
        <v>0.90555555555555556</v>
      </c>
      <c r="AT55" s="296" t="s">
        <v>504</v>
      </c>
      <c r="AU55" s="14">
        <f t="shared" si="19"/>
        <v>5.5555555518367328E-3</v>
      </c>
      <c r="AV55" s="349"/>
      <c r="AW55" s="349"/>
      <c r="AX55" s="350" t="s">
        <v>27</v>
      </c>
      <c r="AY55" s="353" t="s">
        <v>992</v>
      </c>
      <c r="AZ55" s="350" t="s">
        <v>64</v>
      </c>
      <c r="BA55" s="353" t="s">
        <v>208</v>
      </c>
      <c r="BB55" s="17" t="s">
        <v>938</v>
      </c>
      <c r="BC55" s="17" t="s">
        <v>939</v>
      </c>
      <c r="BD55" s="19"/>
      <c r="BE55" s="18" t="s">
        <v>89</v>
      </c>
      <c r="BF55" s="18"/>
      <c r="BI55" s="44"/>
      <c r="BJ55" s="44"/>
      <c r="BK55" s="44"/>
      <c r="BL55" s="44"/>
      <c r="BM55" s="44"/>
      <c r="BN55" s="44"/>
      <c r="BO55" s="44"/>
      <c r="BP55" s="44"/>
      <c r="BQ55" s="44"/>
      <c r="BR55" s="44"/>
      <c r="BS55" s="44"/>
      <c r="BT55" s="134"/>
      <c r="BU55" s="134"/>
      <c r="BV55" s="134"/>
      <c r="BW55" s="134"/>
      <c r="BX55" s="134"/>
      <c r="BY55" s="134"/>
      <c r="BZ55" s="134"/>
      <c r="CA55" s="134"/>
      <c r="CB55" s="134"/>
      <c r="CC55" s="44"/>
      <c r="CD55" s="44"/>
      <c r="CE55" s="134"/>
      <c r="CF55" s="201"/>
      <c r="CG55" s="255"/>
      <c r="CH55" s="256"/>
      <c r="CI55" s="257"/>
      <c r="CJ55" s="257"/>
      <c r="CK55" s="257"/>
      <c r="CL55" s="257"/>
      <c r="CM55" s="258"/>
      <c r="CN55" s="52"/>
      <c r="CO55" s="52"/>
      <c r="CP55" s="52"/>
      <c r="CQ55" s="46"/>
      <c r="CR55" s="46"/>
      <c r="CS55" s="46"/>
      <c r="CT55" s="46"/>
      <c r="CU55" s="45"/>
      <c r="CV55" s="45"/>
      <c r="CW55" s="45"/>
      <c r="CX55" s="45"/>
    </row>
    <row r="56" spans="1:102" ht="15" customHeight="1">
      <c r="A56" s="1054"/>
      <c r="B56" s="4">
        <v>54</v>
      </c>
      <c r="C56" s="343">
        <v>1105</v>
      </c>
      <c r="D56" s="127">
        <v>30066740</v>
      </c>
      <c r="E56" s="127" t="s">
        <v>495</v>
      </c>
      <c r="F56" s="127" t="s">
        <v>502</v>
      </c>
      <c r="G56" s="127" t="s">
        <v>513</v>
      </c>
      <c r="H56" s="127" t="s">
        <v>492</v>
      </c>
      <c r="I56" s="128">
        <v>45012.465277777781</v>
      </c>
      <c r="J56" s="127" t="s">
        <v>504</v>
      </c>
      <c r="K56" s="95" t="s">
        <v>17</v>
      </c>
      <c r="L56" s="1">
        <v>45011</v>
      </c>
      <c r="M56" s="295">
        <v>0.9770833333333333</v>
      </c>
      <c r="N56" s="5" t="s">
        <v>795</v>
      </c>
      <c r="O56" s="1">
        <v>45012</v>
      </c>
      <c r="P56" s="295">
        <v>0.9770833333333333</v>
      </c>
      <c r="Q56" s="1">
        <v>45014</v>
      </c>
      <c r="R56" s="295">
        <v>0.55972222222222223</v>
      </c>
      <c r="S56" s="5" t="s">
        <v>795</v>
      </c>
      <c r="T56" s="1">
        <v>45014</v>
      </c>
      <c r="U56" s="2">
        <v>6.5277777777777782E-2</v>
      </c>
      <c r="V56" s="5" t="s">
        <v>504</v>
      </c>
      <c r="W56" s="6">
        <f t="shared" si="13"/>
        <v>1.0881944444481633</v>
      </c>
      <c r="X56" s="7">
        <v>45014</v>
      </c>
      <c r="Y56" s="8">
        <v>0.37083333333333335</v>
      </c>
      <c r="Z56" s="5" t="s">
        <v>795</v>
      </c>
      <c r="AA56" s="9">
        <f t="shared" si="14"/>
        <v>0.30555555555474712</v>
      </c>
      <c r="AB56" s="7">
        <v>45018</v>
      </c>
      <c r="AC56" s="8">
        <v>0.50347222222222221</v>
      </c>
      <c r="AD56" s="5" t="s">
        <v>795</v>
      </c>
      <c r="AE56" s="9">
        <f t="shared" si="15"/>
        <v>4.132638888884685</v>
      </c>
      <c r="AF56" s="294"/>
      <c r="AG56" s="295"/>
      <c r="AH56" s="296"/>
      <c r="AI56" s="5"/>
      <c r="AJ56" s="9">
        <f t="shared" si="16"/>
        <v>-45014.06527777778</v>
      </c>
      <c r="AK56" s="294"/>
      <c r="AL56" s="296"/>
      <c r="AM56" s="296"/>
      <c r="AN56" s="9">
        <f t="shared" si="17"/>
        <v>-45014.06527777778</v>
      </c>
      <c r="AO56" s="7">
        <v>45018</v>
      </c>
      <c r="AP56" s="2">
        <v>0.86805555555555547</v>
      </c>
      <c r="AQ56" s="341">
        <f t="shared" si="18"/>
        <v>4.8027777777751908</v>
      </c>
      <c r="AR56" s="294">
        <v>45019</v>
      </c>
      <c r="AS56" s="295">
        <v>0.94166666666666665</v>
      </c>
      <c r="AT56" s="296" t="s">
        <v>504</v>
      </c>
      <c r="AU56" s="14">
        <f t="shared" si="19"/>
        <v>5.8763888888861402</v>
      </c>
      <c r="AV56" s="349"/>
      <c r="AW56" s="349"/>
      <c r="AX56" s="350" t="s">
        <v>27</v>
      </c>
      <c r="AY56" s="350" t="s">
        <v>48</v>
      </c>
      <c r="AZ56" s="350" t="s">
        <v>910</v>
      </c>
      <c r="BA56" s="350" t="s">
        <v>70</v>
      </c>
      <c r="BB56" s="17" t="s">
        <v>940</v>
      </c>
      <c r="BC56" s="17" t="s">
        <v>991</v>
      </c>
      <c r="BD56" s="19"/>
      <c r="BE56" s="333" t="s">
        <v>89</v>
      </c>
      <c r="BF56" s="18"/>
      <c r="BI56" s="65"/>
      <c r="BJ56" s="44"/>
      <c r="BK56" s="44"/>
      <c r="BL56" s="44"/>
      <c r="BM56" s="44"/>
      <c r="BN56" s="44"/>
      <c r="BO56" s="44"/>
      <c r="BP56" s="44"/>
      <c r="BQ56" s="44"/>
      <c r="BR56" s="44"/>
      <c r="BS56" s="44"/>
      <c r="BT56" s="134"/>
      <c r="BU56" s="134"/>
      <c r="BV56" s="134"/>
      <c r="BW56" s="134"/>
      <c r="BX56" s="134"/>
      <c r="BY56" s="134"/>
      <c r="BZ56" s="134"/>
      <c r="CA56" s="134"/>
      <c r="CB56" s="134"/>
      <c r="CC56" s="44"/>
      <c r="CD56" s="44"/>
      <c r="CE56" s="134"/>
      <c r="CF56" s="201"/>
      <c r="CG56" s="255"/>
      <c r="CH56" s="256"/>
      <c r="CI56" s="257"/>
      <c r="CJ56" s="257"/>
      <c r="CK56" s="257"/>
      <c r="CL56" s="257"/>
      <c r="CM56" s="258"/>
      <c r="CN56" s="52"/>
      <c r="CO56" s="52"/>
      <c r="CP56" s="52"/>
      <c r="CQ56" s="46"/>
      <c r="CR56" s="46"/>
      <c r="CS56" s="46"/>
      <c r="CT56" s="46"/>
      <c r="CU56" s="45"/>
      <c r="CV56" s="45"/>
      <c r="CW56" s="45"/>
      <c r="CX56" s="45"/>
    </row>
    <row r="57" spans="1:102" ht="15" customHeight="1">
      <c r="A57" s="1054"/>
      <c r="B57" s="406">
        <v>55</v>
      </c>
      <c r="C57" s="342">
        <v>1107</v>
      </c>
      <c r="D57" s="127">
        <v>30052349</v>
      </c>
      <c r="E57" s="127" t="s">
        <v>505</v>
      </c>
      <c r="F57" s="127" t="s">
        <v>496</v>
      </c>
      <c r="G57" s="127" t="s">
        <v>507</v>
      </c>
      <c r="H57" s="127" t="s">
        <v>486</v>
      </c>
      <c r="I57" s="128">
        <v>45012.979861111111</v>
      </c>
      <c r="J57" s="127" t="s">
        <v>504</v>
      </c>
      <c r="K57" s="95" t="s">
        <v>0</v>
      </c>
      <c r="L57" s="1">
        <v>45012</v>
      </c>
      <c r="M57" s="295">
        <v>0.97986111111111107</v>
      </c>
      <c r="N57" s="5" t="s">
        <v>795</v>
      </c>
      <c r="O57" s="1">
        <v>45012</v>
      </c>
      <c r="P57" s="295">
        <v>0.97986111111111107</v>
      </c>
      <c r="Q57" s="1"/>
      <c r="R57" s="295"/>
      <c r="S57" s="5"/>
      <c r="T57" s="1">
        <v>45012</v>
      </c>
      <c r="U57" s="2">
        <v>0.97986111111111107</v>
      </c>
      <c r="V57" s="5" t="s">
        <v>504</v>
      </c>
      <c r="W57" s="6">
        <f t="shared" si="13"/>
        <v>0</v>
      </c>
      <c r="X57" s="7"/>
      <c r="Y57" s="8"/>
      <c r="Z57" s="5"/>
      <c r="AA57" s="9">
        <f t="shared" si="14"/>
        <v>-45012.979861111111</v>
      </c>
      <c r="AB57" s="7"/>
      <c r="AC57" s="8"/>
      <c r="AD57" s="5"/>
      <c r="AE57" s="9">
        <f t="shared" si="15"/>
        <v>0</v>
      </c>
      <c r="AF57" s="294"/>
      <c r="AG57" s="295"/>
      <c r="AH57" s="296"/>
      <c r="AI57" s="5"/>
      <c r="AJ57" s="9">
        <f t="shared" si="16"/>
        <v>-45012.979861111111</v>
      </c>
      <c r="AK57" s="294"/>
      <c r="AL57" s="296"/>
      <c r="AM57" s="296"/>
      <c r="AN57" s="9">
        <f t="shared" si="17"/>
        <v>-45012.979861111111</v>
      </c>
      <c r="AO57" s="10"/>
      <c r="AP57" s="11"/>
      <c r="AQ57" s="341">
        <f t="shared" si="18"/>
        <v>-45012.979861111111</v>
      </c>
      <c r="AR57" s="294">
        <v>45013</v>
      </c>
      <c r="AS57" s="295">
        <v>8.3333333333333332E-3</v>
      </c>
      <c r="AT57" s="296" t="s">
        <v>504</v>
      </c>
      <c r="AU57" s="14">
        <f t="shared" si="19"/>
        <v>2.8472222220443655E-2</v>
      </c>
      <c r="AV57" s="349"/>
      <c r="AW57" s="349"/>
      <c r="AX57" s="350" t="s">
        <v>27</v>
      </c>
      <c r="AY57" s="353" t="s">
        <v>992</v>
      </c>
      <c r="AZ57" s="353" t="s">
        <v>90</v>
      </c>
      <c r="BA57" s="353" t="s">
        <v>320</v>
      </c>
      <c r="BB57" s="17" t="s">
        <v>941</v>
      </c>
      <c r="BC57" s="17" t="s">
        <v>942</v>
      </c>
      <c r="BD57" s="19"/>
      <c r="BE57" s="333" t="s">
        <v>89</v>
      </c>
      <c r="BF57" s="18"/>
      <c r="BI57" s="65"/>
      <c r="BJ57" s="65"/>
      <c r="BK57" s="65"/>
      <c r="BL57" s="65"/>
      <c r="BM57" s="134"/>
      <c r="BN57" s="134"/>
      <c r="BO57" s="134"/>
      <c r="BP57" s="134"/>
      <c r="BQ57" s="44"/>
      <c r="BR57" s="44"/>
      <c r="BS57" s="44"/>
      <c r="BT57" s="134"/>
      <c r="BU57" s="134"/>
      <c r="BV57" s="134"/>
      <c r="BW57" s="134"/>
      <c r="BX57" s="134"/>
      <c r="BY57" s="134"/>
      <c r="BZ57" s="134"/>
      <c r="CA57" s="134"/>
      <c r="CB57" s="134"/>
      <c r="CC57" s="44"/>
      <c r="CD57" s="44"/>
      <c r="CE57" s="134"/>
      <c r="CF57" s="254"/>
      <c r="CG57" s="254"/>
      <c r="CH57" s="259"/>
      <c r="CI57" s="257"/>
      <c r="CJ57" s="257"/>
      <c r="CK57" s="257"/>
      <c r="CL57" s="257"/>
      <c r="CM57" s="254"/>
      <c r="CN57" s="52"/>
      <c r="CO57" s="52"/>
      <c r="CP57" s="52"/>
      <c r="CQ57" s="46"/>
      <c r="CR57" s="46"/>
      <c r="CS57" s="46"/>
      <c r="CT57" s="46"/>
      <c r="CU57" s="45"/>
      <c r="CV57" s="45"/>
      <c r="CW57" s="45"/>
      <c r="CX57" s="45"/>
    </row>
    <row r="58" spans="1:102" ht="15" customHeight="1">
      <c r="A58" s="1054"/>
      <c r="B58" s="4">
        <v>56</v>
      </c>
      <c r="C58" s="343">
        <v>1108</v>
      </c>
      <c r="D58" s="127" t="s">
        <v>814</v>
      </c>
      <c r="E58" s="127" t="s">
        <v>495</v>
      </c>
      <c r="F58" s="127" t="s">
        <v>506</v>
      </c>
      <c r="G58" s="127" t="s">
        <v>507</v>
      </c>
      <c r="H58" s="127" t="s">
        <v>485</v>
      </c>
      <c r="I58" s="128">
        <v>45012.999305555553</v>
      </c>
      <c r="J58" s="283" t="s">
        <v>498</v>
      </c>
      <c r="K58" s="95" t="s">
        <v>17</v>
      </c>
      <c r="L58" s="1">
        <v>45012</v>
      </c>
      <c r="M58" s="295">
        <v>0.99930555555555556</v>
      </c>
      <c r="N58" s="5" t="s">
        <v>498</v>
      </c>
      <c r="O58" s="1">
        <v>45012</v>
      </c>
      <c r="P58" s="295">
        <v>0.99930555555555556</v>
      </c>
      <c r="Q58" s="1">
        <v>45013</v>
      </c>
      <c r="R58" s="295">
        <v>0.65347222222222223</v>
      </c>
      <c r="S58" s="5" t="s">
        <v>498</v>
      </c>
      <c r="T58" s="1">
        <v>45013</v>
      </c>
      <c r="U58" s="2">
        <v>0.65833333333333333</v>
      </c>
      <c r="V58" s="5" t="s">
        <v>498</v>
      </c>
      <c r="W58" s="6">
        <f t="shared" si="13"/>
        <v>0.65902777777955635</v>
      </c>
      <c r="X58" s="7"/>
      <c r="Y58" s="8"/>
      <c r="Z58" s="5"/>
      <c r="AA58" s="9">
        <f t="shared" si="14"/>
        <v>-45013.658333333333</v>
      </c>
      <c r="AB58" s="7"/>
      <c r="AC58" s="8"/>
      <c r="AD58" s="5"/>
      <c r="AE58" s="9">
        <f t="shared" si="15"/>
        <v>0</v>
      </c>
      <c r="AF58" s="294"/>
      <c r="AG58" s="295"/>
      <c r="AH58" s="296"/>
      <c r="AI58" s="234"/>
      <c r="AJ58" s="9">
        <f t="shared" si="16"/>
        <v>-45013.658333333333</v>
      </c>
      <c r="AK58" s="294"/>
      <c r="AL58" s="296"/>
      <c r="AM58" s="296"/>
      <c r="AN58" s="9">
        <f t="shared" si="17"/>
        <v>-45013.658333333333</v>
      </c>
      <c r="AO58" s="7">
        <v>45020</v>
      </c>
      <c r="AP58" s="2">
        <v>0.51666666666666672</v>
      </c>
      <c r="AQ58" s="341">
        <f t="shared" si="18"/>
        <v>6.8583333333372138</v>
      </c>
      <c r="AR58" s="294">
        <v>45031</v>
      </c>
      <c r="AS58" s="295">
        <v>0.93263888888888891</v>
      </c>
      <c r="AT58" s="296" t="s">
        <v>498</v>
      </c>
      <c r="AU58" s="14">
        <f t="shared" si="19"/>
        <v>18.274305555554747</v>
      </c>
      <c r="AV58" s="349">
        <v>13618</v>
      </c>
      <c r="AW58" s="349" t="s">
        <v>985</v>
      </c>
      <c r="AX58" s="350" t="s">
        <v>9</v>
      </c>
      <c r="AY58" s="350" t="s">
        <v>20</v>
      </c>
      <c r="AZ58" s="350" t="s">
        <v>1001</v>
      </c>
      <c r="BA58" s="350" t="s">
        <v>200</v>
      </c>
      <c r="BB58" s="17" t="s">
        <v>943</v>
      </c>
      <c r="BC58" s="17" t="s">
        <v>944</v>
      </c>
      <c r="BD58" s="19"/>
      <c r="BE58" s="333" t="s">
        <v>89</v>
      </c>
      <c r="BF58" s="18"/>
      <c r="BI58" s="65"/>
      <c r="BJ58" s="65"/>
      <c r="BK58" s="65"/>
      <c r="BL58" s="65"/>
      <c r="BM58" s="134"/>
      <c r="BN58" s="134"/>
      <c r="BO58" s="134"/>
      <c r="BP58" s="134"/>
      <c r="BQ58" s="134"/>
      <c r="BR58" s="44"/>
      <c r="BS58" s="44"/>
      <c r="BT58" s="134"/>
      <c r="BU58" s="134"/>
      <c r="BV58" s="134"/>
      <c r="BW58" s="134"/>
      <c r="BX58" s="134"/>
      <c r="BY58" s="134"/>
      <c r="BZ58" s="134"/>
      <c r="CA58" s="134"/>
      <c r="CB58" s="134"/>
      <c r="CC58" s="44"/>
      <c r="CD58" s="44"/>
      <c r="CE58" s="134"/>
      <c r="CN58" s="52"/>
      <c r="CO58" s="52"/>
      <c r="CP58" s="52"/>
      <c r="CQ58" s="59"/>
      <c r="CR58" s="59"/>
      <c r="CS58" s="59"/>
      <c r="CT58" s="59"/>
      <c r="CU58" s="45"/>
      <c r="CV58" s="45"/>
      <c r="CW58" s="45"/>
      <c r="CX58" s="45"/>
    </row>
    <row r="59" spans="1:102" ht="15" customHeight="1">
      <c r="A59" s="1054"/>
      <c r="B59" s="4">
        <v>57</v>
      </c>
      <c r="C59" s="342">
        <v>1109</v>
      </c>
      <c r="D59" s="127">
        <v>30259950</v>
      </c>
      <c r="E59" s="127" t="s">
        <v>505</v>
      </c>
      <c r="F59" s="127" t="s">
        <v>506</v>
      </c>
      <c r="G59" s="127" t="s">
        <v>517</v>
      </c>
      <c r="H59" s="127" t="s">
        <v>815</v>
      </c>
      <c r="I59" s="128">
        <v>45013.572222222225</v>
      </c>
      <c r="J59" s="127" t="s">
        <v>498</v>
      </c>
      <c r="K59" s="95" t="s">
        <v>0</v>
      </c>
      <c r="L59" s="1">
        <v>45013</v>
      </c>
      <c r="M59" s="295">
        <v>0.57222222222222219</v>
      </c>
      <c r="N59" s="5" t="s">
        <v>498</v>
      </c>
      <c r="O59" s="1">
        <v>45013</v>
      </c>
      <c r="P59" s="295">
        <v>0.57222222222222219</v>
      </c>
      <c r="Q59" s="1"/>
      <c r="R59" s="295"/>
      <c r="S59" s="5"/>
      <c r="T59" s="1">
        <v>45013</v>
      </c>
      <c r="U59" s="2">
        <v>0.57222222222222219</v>
      </c>
      <c r="V59" s="5" t="s">
        <v>818</v>
      </c>
      <c r="W59" s="6">
        <f t="shared" si="13"/>
        <v>0</v>
      </c>
      <c r="X59" s="7"/>
      <c r="Y59" s="8"/>
      <c r="Z59" s="5"/>
      <c r="AA59" s="9">
        <f t="shared" si="14"/>
        <v>-45013.572222222225</v>
      </c>
      <c r="AB59" s="7"/>
      <c r="AC59" s="8"/>
      <c r="AD59" s="5"/>
      <c r="AE59" s="9">
        <f t="shared" si="15"/>
        <v>0</v>
      </c>
      <c r="AF59" s="294"/>
      <c r="AG59" s="295"/>
      <c r="AH59" s="296"/>
      <c r="AI59" s="5"/>
      <c r="AJ59" s="9">
        <f t="shared" si="16"/>
        <v>-45013.572222222225</v>
      </c>
      <c r="AK59" s="294"/>
      <c r="AL59" s="296"/>
      <c r="AM59" s="296"/>
      <c r="AN59" s="9">
        <f t="shared" si="17"/>
        <v>-45013.572222222225</v>
      </c>
      <c r="AO59" s="7"/>
      <c r="AP59" s="2"/>
      <c r="AQ59" s="341">
        <f t="shared" si="18"/>
        <v>-45013.572222222225</v>
      </c>
      <c r="AR59" s="294">
        <v>45013</v>
      </c>
      <c r="AS59" s="295">
        <v>0.61041666666666672</v>
      </c>
      <c r="AT59" s="296" t="s">
        <v>498</v>
      </c>
      <c r="AU59" s="14">
        <f t="shared" si="19"/>
        <v>3.8194444445252884E-2</v>
      </c>
      <c r="AV59" s="349"/>
      <c r="AW59" s="349"/>
      <c r="AX59" s="350" t="s">
        <v>9</v>
      </c>
      <c r="AY59" s="350" t="s">
        <v>48</v>
      </c>
      <c r="AZ59" s="350" t="s">
        <v>889</v>
      </c>
      <c r="BA59" s="350" t="s">
        <v>948</v>
      </c>
      <c r="BB59" s="17" t="s">
        <v>946</v>
      </c>
      <c r="BC59" s="17" t="s">
        <v>947</v>
      </c>
      <c r="BD59" s="19"/>
      <c r="BE59" s="333" t="s">
        <v>89</v>
      </c>
      <c r="BF59" s="18"/>
      <c r="BI59" s="134"/>
      <c r="BJ59" s="134"/>
      <c r="BK59" s="134"/>
      <c r="BL59" s="134"/>
      <c r="BM59" s="134"/>
      <c r="BN59" s="134"/>
      <c r="BO59" s="134"/>
      <c r="BP59" s="134"/>
      <c r="BQ59" s="134"/>
      <c r="BR59" s="44"/>
      <c r="BS59" s="44"/>
      <c r="BT59" s="134"/>
      <c r="BU59" s="134"/>
      <c r="BV59" s="134"/>
      <c r="BW59" s="134"/>
      <c r="BX59" s="134"/>
      <c r="BY59" s="134"/>
      <c r="BZ59" s="134"/>
      <c r="CA59" s="134"/>
      <c r="CB59" s="134"/>
      <c r="CC59" s="44"/>
      <c r="CD59" s="44"/>
      <c r="CK59"/>
      <c r="CL59"/>
      <c r="CM59"/>
      <c r="CN59" s="44"/>
      <c r="CO59" s="52"/>
      <c r="CP59" s="134"/>
      <c r="CQ59" s="59"/>
      <c r="CR59" s="59"/>
      <c r="CS59" s="59"/>
      <c r="CT59" s="59"/>
      <c r="CU59" s="45"/>
      <c r="CV59" s="45"/>
      <c r="CW59" s="45"/>
      <c r="CX59" s="45"/>
    </row>
    <row r="60" spans="1:102" ht="15" customHeight="1">
      <c r="A60" s="1054"/>
      <c r="B60" s="4">
        <v>58</v>
      </c>
      <c r="C60" s="343">
        <v>1110</v>
      </c>
      <c r="D60" s="127">
        <v>1433336</v>
      </c>
      <c r="E60" s="127" t="s">
        <v>495</v>
      </c>
      <c r="F60" s="127" t="s">
        <v>496</v>
      </c>
      <c r="G60" s="127" t="s">
        <v>507</v>
      </c>
      <c r="H60" s="127" t="s">
        <v>816</v>
      </c>
      <c r="I60" s="128">
        <v>45013.974305555559</v>
      </c>
      <c r="J60" s="283" t="s">
        <v>498</v>
      </c>
      <c r="K60" s="95" t="s">
        <v>17</v>
      </c>
      <c r="L60" s="1">
        <v>45013</v>
      </c>
      <c r="M60" s="295">
        <v>0.97430555555555554</v>
      </c>
      <c r="N60" s="5" t="s">
        <v>498</v>
      </c>
      <c r="O60" s="1">
        <v>45013</v>
      </c>
      <c r="P60" s="295">
        <v>0.97430555555555554</v>
      </c>
      <c r="Q60" s="1">
        <v>45014</v>
      </c>
      <c r="R60" s="295">
        <v>0.56874999999999998</v>
      </c>
      <c r="S60" s="5" t="s">
        <v>498</v>
      </c>
      <c r="T60" s="1">
        <v>45014</v>
      </c>
      <c r="U60" s="2">
        <v>0.58125000000000004</v>
      </c>
      <c r="V60" s="5" t="s">
        <v>498</v>
      </c>
      <c r="W60" s="6">
        <f t="shared" si="13"/>
        <v>0.60694444444379769</v>
      </c>
      <c r="X60" s="7">
        <v>45022</v>
      </c>
      <c r="Y60" s="8">
        <v>0.99930555555555556</v>
      </c>
      <c r="Z60" s="5" t="s">
        <v>498</v>
      </c>
      <c r="AA60" s="9">
        <f t="shared" si="14"/>
        <v>8.4180555555503815</v>
      </c>
      <c r="AB60" s="7"/>
      <c r="AC60" s="8"/>
      <c r="AD60" s="5"/>
      <c r="AE60" s="9">
        <f t="shared" si="15"/>
        <v>-45022.999305555553</v>
      </c>
      <c r="AF60" s="294"/>
      <c r="AG60" s="295"/>
      <c r="AH60" s="296"/>
      <c r="AI60" s="5"/>
      <c r="AJ60" s="9">
        <f t="shared" si="16"/>
        <v>-45014.581250000003</v>
      </c>
      <c r="AK60" s="294"/>
      <c r="AL60" s="296"/>
      <c r="AM60" s="296"/>
      <c r="AN60" s="9">
        <f t="shared" si="17"/>
        <v>-45014.581250000003</v>
      </c>
      <c r="AO60" s="7">
        <v>45023</v>
      </c>
      <c r="AP60" s="2">
        <v>4.7916666666666663E-2</v>
      </c>
      <c r="AQ60" s="341">
        <f t="shared" si="18"/>
        <v>8.4666666666671517</v>
      </c>
      <c r="AR60" s="294">
        <v>45024</v>
      </c>
      <c r="AS60" s="295">
        <v>0.90277777777777779</v>
      </c>
      <c r="AT60" s="296" t="s">
        <v>498</v>
      </c>
      <c r="AU60" s="14">
        <f t="shared" si="19"/>
        <v>10.321527777778101</v>
      </c>
      <c r="AV60" s="349"/>
      <c r="AW60" s="349" t="s">
        <v>1057</v>
      </c>
      <c r="AX60" s="350" t="s">
        <v>18</v>
      </c>
      <c r="AY60" s="350" t="s">
        <v>41</v>
      </c>
      <c r="AZ60" s="350" t="s">
        <v>910</v>
      </c>
      <c r="BA60" s="352" t="s">
        <v>366</v>
      </c>
      <c r="BB60" s="17" t="s">
        <v>949</v>
      </c>
      <c r="BC60" s="17" t="s">
        <v>950</v>
      </c>
      <c r="BD60" s="19"/>
      <c r="BE60" s="333" t="s">
        <v>89</v>
      </c>
      <c r="BF60" s="18"/>
      <c r="BI60" s="134"/>
      <c r="BJ60" s="134"/>
      <c r="BK60" s="134"/>
      <c r="BL60" s="134"/>
      <c r="BM60" s="134"/>
      <c r="BN60" s="134"/>
      <c r="BO60" s="134"/>
      <c r="BP60" s="134"/>
      <c r="BQ60" s="134"/>
      <c r="BR60" s="134"/>
      <c r="BS60" s="134"/>
      <c r="BT60" s="134"/>
      <c r="BU60" s="134"/>
      <c r="BV60" s="134"/>
      <c r="BW60" s="134"/>
      <c r="BX60" s="134"/>
      <c r="BY60" s="134"/>
      <c r="BZ60" s="134"/>
      <c r="CA60" s="134"/>
      <c r="CB60" s="134"/>
      <c r="CC60" s="134"/>
      <c r="CD60" s="134"/>
      <c r="CF60" s="46"/>
      <c r="CG60" s="46"/>
      <c r="CH60" s="59"/>
      <c r="CI60" s="44"/>
      <c r="CJ60" s="45"/>
      <c r="CK60"/>
      <c r="CL60"/>
      <c r="CM60"/>
      <c r="CN60" s="134"/>
      <c r="CO60" s="134"/>
      <c r="CP60" s="134"/>
      <c r="CQ60" s="44"/>
      <c r="CR60" s="44"/>
      <c r="CS60" s="44"/>
      <c r="CT60" s="44"/>
      <c r="CU60" s="50"/>
      <c r="CV60" s="45"/>
      <c r="CW60"/>
      <c r="CX60"/>
    </row>
    <row r="61" spans="1:102" ht="15" customHeight="1">
      <c r="A61" s="1054"/>
      <c r="B61" s="406">
        <v>59</v>
      </c>
      <c r="C61" s="342">
        <v>1111</v>
      </c>
      <c r="D61" s="127">
        <v>30229970</v>
      </c>
      <c r="E61" s="127" t="s">
        <v>505</v>
      </c>
      <c r="F61" s="127" t="s">
        <v>496</v>
      </c>
      <c r="G61" s="127" t="s">
        <v>497</v>
      </c>
      <c r="H61" s="127" t="s">
        <v>534</v>
      </c>
      <c r="I61" s="128">
        <v>45014.015277777777</v>
      </c>
      <c r="J61" s="127" t="s">
        <v>504</v>
      </c>
      <c r="K61" s="95" t="s">
        <v>0</v>
      </c>
      <c r="L61" s="1">
        <v>45014</v>
      </c>
      <c r="M61" s="295">
        <v>0.51527777777777783</v>
      </c>
      <c r="N61" s="5" t="s">
        <v>795</v>
      </c>
      <c r="O61" s="1">
        <v>45014</v>
      </c>
      <c r="P61" s="295">
        <v>0.51527777777777783</v>
      </c>
      <c r="Q61" s="1"/>
      <c r="R61" s="295"/>
      <c r="S61" s="5"/>
      <c r="T61" s="1">
        <v>45014</v>
      </c>
      <c r="U61" s="2">
        <v>1.5277777777777777E-2</v>
      </c>
      <c r="V61" s="296" t="s">
        <v>504</v>
      </c>
      <c r="W61" s="6">
        <f t="shared" si="13"/>
        <v>-0.5</v>
      </c>
      <c r="X61" s="7"/>
      <c r="Y61" s="8"/>
      <c r="Z61" s="5"/>
      <c r="AA61" s="9">
        <f t="shared" si="14"/>
        <v>-45014.015277777777</v>
      </c>
      <c r="AB61" s="7"/>
      <c r="AC61" s="8"/>
      <c r="AD61" s="5"/>
      <c r="AE61" s="9">
        <f t="shared" si="15"/>
        <v>0</v>
      </c>
      <c r="AF61" s="294"/>
      <c r="AG61" s="295"/>
      <c r="AH61" s="296"/>
      <c r="AI61" s="5"/>
      <c r="AJ61" s="9">
        <f t="shared" si="16"/>
        <v>-45014.015277777777</v>
      </c>
      <c r="AK61" s="294"/>
      <c r="AL61" s="296"/>
      <c r="AM61" s="296"/>
      <c r="AN61" s="9">
        <f t="shared" si="17"/>
        <v>-45014.015277777777</v>
      </c>
      <c r="AO61" s="10"/>
      <c r="AP61" s="11"/>
      <c r="AQ61" s="341">
        <f t="shared" si="18"/>
        <v>-45014.015277777777</v>
      </c>
      <c r="AR61" s="294">
        <v>45014</v>
      </c>
      <c r="AS61" s="295">
        <v>3.3333333333333333E-2</v>
      </c>
      <c r="AT61" s="296" t="s">
        <v>504</v>
      </c>
      <c r="AU61" s="14">
        <f t="shared" si="19"/>
        <v>1.8055555556202307E-2</v>
      </c>
      <c r="AV61" s="349"/>
      <c r="AW61" s="349"/>
      <c r="AX61" s="350" t="s">
        <v>9</v>
      </c>
      <c r="AY61" s="350" t="s">
        <v>11</v>
      </c>
      <c r="AZ61" s="350" t="s">
        <v>889</v>
      </c>
      <c r="BA61" s="350" t="s">
        <v>951</v>
      </c>
      <c r="BB61" s="17" t="s">
        <v>952</v>
      </c>
      <c r="BC61" s="17" t="s">
        <v>953</v>
      </c>
      <c r="BD61" s="19"/>
      <c r="BE61" s="333" t="s">
        <v>89</v>
      </c>
      <c r="BF61" s="18"/>
      <c r="BI61" s="134"/>
      <c r="BJ61" s="134"/>
      <c r="BK61" s="134"/>
      <c r="BL61" s="134"/>
      <c r="BM61" s="134"/>
      <c r="BN61" s="134"/>
      <c r="BO61" s="134"/>
      <c r="BP61" s="134"/>
      <c r="BQ61" s="134"/>
      <c r="BR61" s="134"/>
      <c r="BS61" s="134"/>
      <c r="BT61" s="134"/>
      <c r="BU61" s="134"/>
      <c r="BV61" s="134"/>
      <c r="BW61" s="134"/>
      <c r="BX61" s="134"/>
      <c r="BY61" s="134"/>
      <c r="BZ61" s="134"/>
      <c r="CA61" s="134"/>
      <c r="CB61" s="134"/>
      <c r="CC61" s="134"/>
      <c r="CD61" s="134"/>
      <c r="CF61" s="46"/>
      <c r="CG61" s="46"/>
      <c r="CH61" s="46"/>
      <c r="CI61" s="46"/>
      <c r="CJ61" s="45"/>
      <c r="CK61"/>
      <c r="CL61"/>
      <c r="CM61"/>
      <c r="CN61" s="134"/>
      <c r="CO61" s="134"/>
      <c r="CP61" s="134"/>
      <c r="CQ61" s="46"/>
      <c r="CR61" s="46"/>
      <c r="CS61" s="59"/>
      <c r="CT61" s="44"/>
      <c r="CU61" s="45"/>
      <c r="CV61" s="45"/>
      <c r="CW61"/>
      <c r="CX61"/>
    </row>
    <row r="62" spans="1:102" ht="15" customHeight="1">
      <c r="A62" s="1054"/>
      <c r="B62" s="4">
        <v>60</v>
      </c>
      <c r="C62" s="343">
        <v>1114</v>
      </c>
      <c r="D62" s="127">
        <v>30260618</v>
      </c>
      <c r="E62" s="127" t="s">
        <v>495</v>
      </c>
      <c r="F62" s="127" t="s">
        <v>496</v>
      </c>
      <c r="G62" s="127" t="s">
        <v>507</v>
      </c>
      <c r="H62" s="127" t="s">
        <v>482</v>
      </c>
      <c r="I62" s="128">
        <v>45014.677083333336</v>
      </c>
      <c r="J62" s="283" t="s">
        <v>504</v>
      </c>
      <c r="K62" s="95" t="s">
        <v>17</v>
      </c>
      <c r="L62" s="1">
        <v>45014</v>
      </c>
      <c r="M62" s="295">
        <v>0.67708333333333337</v>
      </c>
      <c r="N62" s="5" t="s">
        <v>795</v>
      </c>
      <c r="O62" s="1">
        <v>45014</v>
      </c>
      <c r="P62" s="295">
        <v>0.6777777777777777</v>
      </c>
      <c r="Q62" s="1">
        <v>45014</v>
      </c>
      <c r="R62" s="295">
        <v>0.85625000000000007</v>
      </c>
      <c r="S62" s="5" t="s">
        <v>795</v>
      </c>
      <c r="T62" s="294">
        <v>45014</v>
      </c>
      <c r="U62" s="295">
        <v>0.99097222222222225</v>
      </c>
      <c r="V62" s="296" t="s">
        <v>504</v>
      </c>
      <c r="W62" s="6">
        <f t="shared" si="13"/>
        <v>0.31319444444670808</v>
      </c>
      <c r="X62" s="7">
        <v>45014</v>
      </c>
      <c r="Y62" s="8">
        <v>0.99097222222222225</v>
      </c>
      <c r="Z62" s="5" t="s">
        <v>795</v>
      </c>
      <c r="AA62" s="9">
        <f t="shared" si="14"/>
        <v>0</v>
      </c>
      <c r="AB62" s="7"/>
      <c r="AC62" s="8"/>
      <c r="AD62" s="5"/>
      <c r="AE62" s="9">
        <f t="shared" si="15"/>
        <v>-45014.990972222222</v>
      </c>
      <c r="AF62" s="294"/>
      <c r="AG62" s="295"/>
      <c r="AH62" s="296"/>
      <c r="AI62" s="5"/>
      <c r="AJ62" s="9">
        <f t="shared" si="16"/>
        <v>-45014.990972222222</v>
      </c>
      <c r="AK62" s="294"/>
      <c r="AL62" s="296"/>
      <c r="AM62" s="296"/>
      <c r="AN62" s="9">
        <f t="shared" si="17"/>
        <v>-45014.990972222222</v>
      </c>
      <c r="AO62" s="7">
        <v>45015</v>
      </c>
      <c r="AP62" s="2">
        <v>0.4909722222222222</v>
      </c>
      <c r="AQ62" s="341">
        <f t="shared" si="18"/>
        <v>0.5</v>
      </c>
      <c r="AR62" s="294">
        <v>45018</v>
      </c>
      <c r="AS62" s="295">
        <v>0.61944444444444446</v>
      </c>
      <c r="AT62" s="296" t="s">
        <v>504</v>
      </c>
      <c r="AU62" s="14">
        <f t="shared" si="19"/>
        <v>3.6284722222189885</v>
      </c>
      <c r="AV62" s="349"/>
      <c r="AW62" s="349" t="s">
        <v>1058</v>
      </c>
      <c r="AX62" s="350" t="s">
        <v>18</v>
      </c>
      <c r="AY62" s="350" t="s">
        <v>48</v>
      </c>
      <c r="AZ62" s="350" t="s">
        <v>995</v>
      </c>
      <c r="BA62" s="352" t="s">
        <v>382</v>
      </c>
      <c r="BB62" s="17" t="s">
        <v>996</v>
      </c>
      <c r="BC62" s="17" t="s">
        <v>954</v>
      </c>
      <c r="BD62" s="19"/>
      <c r="BE62" s="333" t="s">
        <v>89</v>
      </c>
      <c r="BF62" s="18"/>
      <c r="BI62" s="134"/>
      <c r="BJ62" s="134"/>
      <c r="BK62" s="134"/>
      <c r="BL62" s="134"/>
      <c r="BM62" s="134"/>
      <c r="BN62" s="134"/>
      <c r="BO62" s="134"/>
      <c r="BP62" s="134"/>
      <c r="BQ62" s="134"/>
      <c r="BR62" s="134"/>
      <c r="BS62" s="134"/>
      <c r="BT62" s="134"/>
      <c r="BU62" s="134"/>
      <c r="BV62" s="134"/>
      <c r="BW62" s="134"/>
      <c r="BX62" s="134"/>
      <c r="BY62" s="134"/>
      <c r="BZ62" s="134"/>
      <c r="CA62" s="134"/>
      <c r="CB62" s="134"/>
      <c r="CC62" s="134"/>
      <c r="CD62" s="134"/>
      <c r="CF62" s="46"/>
      <c r="CG62" s="46"/>
      <c r="CH62" s="46"/>
      <c r="CI62" s="46"/>
      <c r="CJ62" s="45"/>
      <c r="CK62"/>
      <c r="CL62"/>
      <c r="CM62"/>
      <c r="CN62" s="134"/>
      <c r="CO62" s="134"/>
      <c r="CP62" s="134"/>
      <c r="CQ62" s="46"/>
      <c r="CR62" s="46"/>
      <c r="CS62" s="59"/>
      <c r="CT62" s="52"/>
      <c r="CU62" s="45"/>
      <c r="CV62" s="45"/>
      <c r="CW62"/>
      <c r="CX62"/>
    </row>
    <row r="63" spans="1:102" ht="15" customHeight="1">
      <c r="A63" s="1054"/>
      <c r="B63" s="4">
        <v>61</v>
      </c>
      <c r="C63" s="343">
        <v>1115</v>
      </c>
      <c r="D63" s="127">
        <v>30215892</v>
      </c>
      <c r="E63" s="127" t="s">
        <v>505</v>
      </c>
      <c r="F63" s="127" t="s">
        <v>496</v>
      </c>
      <c r="G63" s="127" t="s">
        <v>507</v>
      </c>
      <c r="H63" s="127" t="s">
        <v>483</v>
      </c>
      <c r="I63" s="128">
        <v>44998.872916666667</v>
      </c>
      <c r="J63" s="127" t="s">
        <v>504</v>
      </c>
      <c r="K63" s="95" t="s">
        <v>5</v>
      </c>
      <c r="L63" s="1">
        <v>45014</v>
      </c>
      <c r="M63" s="295">
        <v>0.67708333333333337</v>
      </c>
      <c r="N63" s="5" t="s">
        <v>795</v>
      </c>
      <c r="O63" s="1">
        <v>45014</v>
      </c>
      <c r="P63" s="295">
        <v>0.67708333333333337</v>
      </c>
      <c r="Q63" s="1">
        <v>45014</v>
      </c>
      <c r="R63" s="295">
        <v>0.85625000000000007</v>
      </c>
      <c r="S63" s="5" t="s">
        <v>795</v>
      </c>
      <c r="T63" s="294">
        <v>45014</v>
      </c>
      <c r="U63" s="295">
        <v>0.92152777777777783</v>
      </c>
      <c r="V63" s="296" t="s">
        <v>504</v>
      </c>
      <c r="W63" s="6">
        <f t="shared" si="13"/>
        <v>0.24444444444088731</v>
      </c>
      <c r="X63" s="7"/>
      <c r="Y63" s="8"/>
      <c r="Z63" s="5"/>
      <c r="AA63" s="9">
        <f t="shared" si="14"/>
        <v>-45014.921527777777</v>
      </c>
      <c r="AB63" s="7"/>
      <c r="AC63" s="8"/>
      <c r="AD63" s="5"/>
      <c r="AE63" s="9">
        <f t="shared" si="15"/>
        <v>0</v>
      </c>
      <c r="AF63" s="294"/>
      <c r="AG63" s="295"/>
      <c r="AH63" s="296"/>
      <c r="AI63" s="5"/>
      <c r="AJ63" s="9">
        <f t="shared" si="16"/>
        <v>-45014.921527777777</v>
      </c>
      <c r="AK63" s="294"/>
      <c r="AL63" s="296"/>
      <c r="AM63" s="296"/>
      <c r="AN63" s="9">
        <f t="shared" si="17"/>
        <v>-45014.921527777777</v>
      </c>
      <c r="AO63" s="10">
        <v>45015</v>
      </c>
      <c r="AP63" s="11">
        <v>0.9819444444444444</v>
      </c>
      <c r="AQ63" s="341">
        <f t="shared" si="18"/>
        <v>1.0604166666671517</v>
      </c>
      <c r="AR63" s="294">
        <v>45015</v>
      </c>
      <c r="AS63" s="295">
        <v>0.98819444444444438</v>
      </c>
      <c r="AT63" s="296" t="s">
        <v>504</v>
      </c>
      <c r="AU63" s="14">
        <f t="shared" si="19"/>
        <v>1.0666666666656965</v>
      </c>
      <c r="AV63" s="349">
        <v>9751</v>
      </c>
      <c r="AW63" s="349" t="s">
        <v>986</v>
      </c>
      <c r="AX63" s="350" t="s">
        <v>27</v>
      </c>
      <c r="AY63" s="353" t="s">
        <v>992</v>
      </c>
      <c r="AZ63" s="350" t="s">
        <v>901</v>
      </c>
      <c r="BA63" s="350" t="s">
        <v>276</v>
      </c>
      <c r="BB63" s="17" t="s">
        <v>955</v>
      </c>
      <c r="BC63" s="17" t="s">
        <v>956</v>
      </c>
      <c r="BD63" s="19"/>
      <c r="BE63" s="333" t="s">
        <v>89</v>
      </c>
      <c r="BF63" s="18"/>
      <c r="BI63" s="134"/>
      <c r="BJ63" s="134"/>
      <c r="BK63" s="134"/>
      <c r="BL63" s="134"/>
      <c r="BM63" s="134"/>
      <c r="BN63" s="134"/>
      <c r="BO63" s="134"/>
      <c r="BP63" s="134"/>
      <c r="BQ63" s="134"/>
      <c r="BR63" s="134"/>
      <c r="BS63" s="134"/>
      <c r="BT63" s="134"/>
      <c r="BU63" s="134"/>
      <c r="BV63" s="134"/>
      <c r="BW63" s="134"/>
      <c r="BX63" s="134"/>
      <c r="BY63" s="134"/>
      <c r="BZ63" s="134"/>
      <c r="CA63" s="134"/>
      <c r="CB63" s="134"/>
      <c r="CC63" s="134"/>
      <c r="CD63" s="134"/>
      <c r="CF63" s="46"/>
      <c r="CG63" s="46"/>
      <c r="CH63" s="46"/>
      <c r="CI63" s="46"/>
      <c r="CJ63" s="45"/>
      <c r="CK63"/>
      <c r="CL63"/>
      <c r="CM63"/>
      <c r="CN63" s="134"/>
      <c r="CO63" s="134"/>
      <c r="CP63" s="134"/>
      <c r="CQ63" s="46"/>
      <c r="CR63" s="46"/>
      <c r="CS63" s="59"/>
      <c r="CT63" s="52"/>
      <c r="CU63" s="45"/>
      <c r="CV63" s="45"/>
      <c r="CW63"/>
      <c r="CX63"/>
    </row>
    <row r="64" spans="1:102" ht="15" customHeight="1">
      <c r="A64" s="1054"/>
      <c r="B64" s="4">
        <v>62</v>
      </c>
      <c r="C64" s="343">
        <v>1116</v>
      </c>
      <c r="D64" s="127">
        <v>18118</v>
      </c>
      <c r="E64" s="127" t="s">
        <v>495</v>
      </c>
      <c r="F64" s="127" t="s">
        <v>496</v>
      </c>
      <c r="G64" s="127" t="s">
        <v>497</v>
      </c>
      <c r="H64" s="127" t="s">
        <v>476</v>
      </c>
      <c r="I64" s="128">
        <v>45015.030555555553</v>
      </c>
      <c r="J64" s="283" t="s">
        <v>498</v>
      </c>
      <c r="K64" s="95" t="s">
        <v>17</v>
      </c>
      <c r="L64" s="1">
        <v>45015</v>
      </c>
      <c r="M64" s="295">
        <v>3.0555555555555555E-2</v>
      </c>
      <c r="N64" s="5" t="s">
        <v>498</v>
      </c>
      <c r="O64" s="1">
        <v>45015</v>
      </c>
      <c r="P64" s="295">
        <v>3.0555555555555555E-2</v>
      </c>
      <c r="Q64" s="1">
        <v>45015</v>
      </c>
      <c r="R64" s="295">
        <v>0.67499999999999993</v>
      </c>
      <c r="S64" s="5" t="s">
        <v>498</v>
      </c>
      <c r="T64" s="294">
        <v>45018</v>
      </c>
      <c r="U64" s="295">
        <v>4.3749999999999997E-2</v>
      </c>
      <c r="V64" s="296" t="s">
        <v>498</v>
      </c>
      <c r="W64" s="6">
        <f t="shared" si="13"/>
        <v>3.0131944444437977</v>
      </c>
      <c r="X64" s="7"/>
      <c r="Y64" s="8"/>
      <c r="Z64" s="5"/>
      <c r="AA64" s="9">
        <f t="shared" si="14"/>
        <v>-45018.043749999997</v>
      </c>
      <c r="AB64" s="7">
        <v>45020</v>
      </c>
      <c r="AC64" s="8">
        <v>0.97569444444444453</v>
      </c>
      <c r="AD64" s="5" t="s">
        <v>528</v>
      </c>
      <c r="AE64" s="9">
        <f t="shared" si="15"/>
        <v>45020.975694444445</v>
      </c>
      <c r="AF64" s="294"/>
      <c r="AG64" s="295"/>
      <c r="AH64" s="296"/>
      <c r="AI64" s="5"/>
      <c r="AJ64" s="9">
        <f t="shared" si="16"/>
        <v>-45018.043749999997</v>
      </c>
      <c r="AK64" s="294"/>
      <c r="AL64" s="296"/>
      <c r="AM64" s="296"/>
      <c r="AN64" s="9">
        <f t="shared" si="17"/>
        <v>-45018.043749999997</v>
      </c>
      <c r="AO64" s="10">
        <v>45022</v>
      </c>
      <c r="AP64" s="11" t="s">
        <v>959</v>
      </c>
      <c r="AQ64" s="341" t="e">
        <f t="shared" si="18"/>
        <v>#VALUE!</v>
      </c>
      <c r="AR64" s="294">
        <v>45023</v>
      </c>
      <c r="AS64" s="295">
        <v>6.9444444444444447E-4</v>
      </c>
      <c r="AT64" s="296" t="s">
        <v>498</v>
      </c>
      <c r="AU64" s="14">
        <f t="shared" si="19"/>
        <v>4.9569444444496185</v>
      </c>
      <c r="AV64" s="349"/>
      <c r="AW64" s="349" t="s">
        <v>1059</v>
      </c>
      <c r="AX64" s="350" t="s">
        <v>9</v>
      </c>
      <c r="AY64" s="350" t="s">
        <v>48</v>
      </c>
      <c r="AZ64" s="350" t="s">
        <v>911</v>
      </c>
      <c r="BA64" s="132" t="s">
        <v>905</v>
      </c>
      <c r="BB64" s="17" t="s">
        <v>957</v>
      </c>
      <c r="BC64" s="17" t="s">
        <v>958</v>
      </c>
      <c r="BD64" s="19"/>
      <c r="BE64" s="18" t="s">
        <v>89</v>
      </c>
      <c r="BF64" s="18"/>
      <c r="BI64" s="134"/>
      <c r="BJ64" s="134"/>
      <c r="BK64" s="134"/>
      <c r="BL64" s="134"/>
      <c r="BM64" s="134"/>
      <c r="BN64" s="134"/>
      <c r="BO64" s="134"/>
      <c r="BP64" s="134"/>
      <c r="BQ64" s="134"/>
      <c r="BR64" s="134"/>
      <c r="BS64" s="134"/>
      <c r="CB64" s="134"/>
      <c r="CC64" s="134"/>
      <c r="CD64" s="134"/>
      <c r="CF64" s="59"/>
      <c r="CG64" s="59"/>
      <c r="CH64" s="59"/>
      <c r="CI64" s="59"/>
      <c r="CJ64" s="45"/>
      <c r="CK64"/>
      <c r="CL64"/>
      <c r="CM64"/>
      <c r="CN64" s="134"/>
      <c r="CO64" s="134"/>
      <c r="CP64" s="134"/>
      <c r="CQ64" s="260"/>
      <c r="CR64" s="260"/>
      <c r="CS64" s="261"/>
      <c r="CT64" s="46"/>
      <c r="CU64" s="45"/>
      <c r="CV64" s="45"/>
      <c r="CW64"/>
      <c r="CX64"/>
    </row>
    <row r="65" spans="1:102" ht="15" customHeight="1">
      <c r="A65" s="1043"/>
      <c r="B65" s="1043"/>
      <c r="C65" s="1043"/>
      <c r="D65" s="1043"/>
      <c r="E65" s="1043"/>
      <c r="F65" s="1043"/>
      <c r="G65" s="1043"/>
      <c r="H65" s="1043"/>
      <c r="I65" s="1043"/>
      <c r="J65" s="1043"/>
      <c r="K65" s="1043"/>
      <c r="L65" s="1043"/>
      <c r="M65" s="1043"/>
      <c r="N65" s="1043"/>
      <c r="O65" s="1043"/>
      <c r="P65" s="1043"/>
      <c r="Q65" s="1043"/>
      <c r="R65" s="1043"/>
      <c r="S65" s="1043"/>
      <c r="T65" s="1043"/>
      <c r="U65" s="1043"/>
      <c r="V65" s="1043"/>
      <c r="W65" s="1043"/>
      <c r="X65" s="1043"/>
      <c r="Y65" s="1043"/>
      <c r="Z65" s="1043"/>
      <c r="AA65" s="1043"/>
      <c r="AB65" s="1043"/>
      <c r="AC65" s="1043"/>
      <c r="AD65" s="1043"/>
      <c r="AE65" s="1043"/>
      <c r="AF65" s="1043"/>
      <c r="AG65" s="1043"/>
      <c r="AH65" s="1043"/>
      <c r="AI65" s="1043"/>
      <c r="AJ65" s="1043"/>
      <c r="AK65" s="1043"/>
      <c r="AL65" s="1043"/>
      <c r="AM65" s="1043"/>
      <c r="AN65" s="1043"/>
      <c r="AO65" s="1043"/>
      <c r="AP65" s="1043"/>
      <c r="AQ65" s="1043"/>
      <c r="AR65" s="1043"/>
      <c r="AS65" s="1043"/>
      <c r="AT65" s="1043"/>
      <c r="AU65" s="1043"/>
      <c r="AV65" s="1043"/>
      <c r="AW65" s="1043"/>
      <c r="AX65" s="1043"/>
      <c r="AY65" s="1043"/>
      <c r="AZ65" s="1043"/>
      <c r="BA65" s="1043"/>
      <c r="BB65" s="1043"/>
      <c r="BC65" s="1043"/>
      <c r="BD65" s="1043"/>
      <c r="BE65" s="1043"/>
      <c r="BF65" s="1043"/>
      <c r="BI65" s="134"/>
      <c r="BJ65" s="134"/>
      <c r="BK65" s="134"/>
      <c r="BL65" s="134"/>
      <c r="BM65" s="134"/>
      <c r="BN65" s="134"/>
      <c r="BO65" s="134"/>
      <c r="BP65" s="134"/>
      <c r="BQ65" s="134"/>
      <c r="BR65" s="134"/>
      <c r="BS65" s="134"/>
      <c r="CC65" s="134"/>
      <c r="CD65" s="134"/>
      <c r="CF65" s="44"/>
      <c r="CG65" s="44"/>
      <c r="CH65" s="44"/>
      <c r="CI65" s="44"/>
      <c r="CJ65" s="50"/>
      <c r="CK65"/>
      <c r="CL65"/>
      <c r="CM65"/>
      <c r="CN65" s="134"/>
      <c r="CO65" s="134"/>
      <c r="CP65" s="134"/>
      <c r="CQ65" s="46"/>
      <c r="CR65" s="46"/>
      <c r="CS65" s="59"/>
      <c r="CT65" s="46"/>
      <c r="CU65" s="45"/>
      <c r="CV65" s="45"/>
      <c r="CW65"/>
      <c r="CX65"/>
    </row>
    <row r="66" spans="1:102" ht="15" customHeight="1">
      <c r="A66" s="1043"/>
      <c r="B66" s="1043"/>
      <c r="C66" s="1043"/>
      <c r="D66" s="1043"/>
      <c r="E66" s="1043"/>
      <c r="F66" s="1043"/>
      <c r="G66" s="1043"/>
      <c r="H66" s="1043"/>
      <c r="I66" s="1043"/>
      <c r="J66" s="1043"/>
      <c r="K66" s="1043"/>
      <c r="L66" s="1043"/>
      <c r="M66" s="1043"/>
      <c r="N66" s="1043"/>
      <c r="O66" s="1043"/>
      <c r="P66" s="1043"/>
      <c r="Q66" s="1043"/>
      <c r="R66" s="1043"/>
      <c r="S66" s="1043"/>
      <c r="T66" s="1043"/>
      <c r="U66" s="1043"/>
      <c r="V66" s="1043"/>
      <c r="W66" s="1043"/>
      <c r="X66" s="1043"/>
      <c r="Y66" s="1043"/>
      <c r="Z66" s="1043"/>
      <c r="AA66" s="1043"/>
      <c r="AB66" s="1043"/>
      <c r="AC66" s="1043"/>
      <c r="AD66" s="1043"/>
      <c r="AE66" s="1043"/>
      <c r="AF66" s="1043"/>
      <c r="AG66" s="1043"/>
      <c r="AH66" s="1043"/>
      <c r="AI66" s="1043"/>
      <c r="AJ66" s="1043"/>
      <c r="AK66" s="1043"/>
      <c r="AL66" s="1043"/>
      <c r="AM66" s="1043"/>
      <c r="AN66" s="1043"/>
      <c r="AO66" s="1043"/>
      <c r="AP66" s="1043"/>
      <c r="AQ66" s="1043"/>
      <c r="AR66" s="1043"/>
      <c r="AS66" s="1043"/>
      <c r="AT66" s="1043"/>
      <c r="AU66" s="1043"/>
      <c r="AV66" s="1043"/>
      <c r="AW66" s="1043"/>
      <c r="AX66" s="1043"/>
      <c r="AY66" s="1043"/>
      <c r="AZ66" s="1043"/>
      <c r="BA66" s="1043"/>
      <c r="BB66" s="1043"/>
      <c r="BC66" s="1043"/>
      <c r="BD66" s="1043"/>
      <c r="BE66" s="1043"/>
      <c r="BF66" s="1043"/>
      <c r="BI66" s="134"/>
      <c r="BJ66" s="134"/>
      <c r="BK66" s="134"/>
      <c r="BL66" s="134"/>
      <c r="BM66" s="134"/>
      <c r="BN66" s="134"/>
      <c r="BO66" s="134"/>
      <c r="BP66" s="134"/>
      <c r="BQ66" s="134"/>
      <c r="BR66" s="134"/>
      <c r="BS66" s="134"/>
      <c r="CC66" s="134"/>
      <c r="CD66" s="134"/>
      <c r="CF66" s="46"/>
      <c r="CG66" s="46"/>
      <c r="CH66" s="59"/>
      <c r="CI66" s="44"/>
      <c r="CJ66"/>
      <c r="CK66"/>
      <c r="CL66"/>
      <c r="CM66"/>
      <c r="CN66" s="134"/>
      <c r="CO66" s="134"/>
      <c r="CP66" s="134"/>
      <c r="CQ66" s="46"/>
      <c r="CR66" s="46"/>
      <c r="CS66" s="59"/>
      <c r="CT66" s="46"/>
      <c r="CU66" s="45"/>
      <c r="CV66" s="45"/>
      <c r="CW66"/>
      <c r="CX66"/>
    </row>
    <row r="67" spans="1:102" ht="15" customHeight="1">
      <c r="C67" s="1043"/>
      <c r="D67" s="1043"/>
      <c r="H67" s="266"/>
      <c r="L67" s="284"/>
      <c r="M67" s="285"/>
      <c r="N67" s="286"/>
      <c r="O67" s="284"/>
      <c r="P67" s="285"/>
      <c r="Q67" s="284"/>
      <c r="R67" s="285"/>
      <c r="S67" s="286"/>
      <c r="T67" s="284"/>
      <c r="U67" s="285"/>
      <c r="V67" s="286"/>
      <c r="W67" s="336"/>
      <c r="X67" s="287"/>
      <c r="Y67" s="288"/>
      <c r="Z67" s="286"/>
      <c r="AA67" s="336"/>
      <c r="AB67" s="287"/>
      <c r="AC67" s="288"/>
      <c r="AD67" s="286"/>
      <c r="AE67" s="336"/>
      <c r="AF67" s="287"/>
      <c r="AG67" s="286"/>
      <c r="AH67" s="286"/>
      <c r="AI67" s="286"/>
      <c r="AJ67" s="336"/>
      <c r="AK67" s="287"/>
      <c r="AL67" s="289"/>
      <c r="AM67" s="286"/>
      <c r="AN67" s="336"/>
      <c r="AO67" s="290"/>
      <c r="AP67" s="291"/>
      <c r="AQ67" s="336"/>
      <c r="AR67" s="287"/>
      <c r="AS67" s="285"/>
      <c r="AT67" s="292"/>
      <c r="AU67" s="293"/>
      <c r="AX67" s="3"/>
      <c r="AY67" s="3"/>
      <c r="AZ67" s="3"/>
      <c r="BA67" s="3"/>
      <c r="BB67" s="337"/>
      <c r="BC67" s="337"/>
      <c r="BD67" s="338"/>
      <c r="BE67" s="335"/>
      <c r="BF67" s="335"/>
      <c r="BI67" s="134"/>
      <c r="BJ67" s="134"/>
      <c r="BK67" s="134"/>
      <c r="BL67" s="134"/>
      <c r="BM67" s="134"/>
      <c r="BN67" s="134"/>
      <c r="BO67" s="134"/>
      <c r="BP67" s="134"/>
      <c r="BQ67" s="134"/>
      <c r="BR67" s="134"/>
      <c r="BS67" s="134"/>
      <c r="CC67" s="134"/>
      <c r="CD67" s="134"/>
      <c r="CF67" s="46"/>
      <c r="CG67" s="46"/>
      <c r="CH67" s="59"/>
      <c r="CI67" s="52"/>
      <c r="CJ67"/>
      <c r="CK67"/>
      <c r="CL67"/>
      <c r="CM67"/>
      <c r="CN67" s="134"/>
      <c r="CO67" s="134"/>
      <c r="CP67" s="134"/>
      <c r="CQ67" s="46"/>
      <c r="CR67" s="46"/>
      <c r="CS67" s="59"/>
      <c r="CT67" s="46"/>
      <c r="CU67" s="45"/>
      <c r="CV67" s="45"/>
      <c r="CW67"/>
      <c r="CX67"/>
    </row>
    <row r="68" spans="1:102" ht="15" customHeight="1">
      <c r="A68" s="141" t="s">
        <v>473</v>
      </c>
      <c r="B68" s="151">
        <v>29</v>
      </c>
      <c r="C68" s="1043"/>
      <c r="D68" s="1043"/>
      <c r="E68" s="152" t="s">
        <v>446</v>
      </c>
      <c r="F68" s="141">
        <v>13</v>
      </c>
      <c r="G68" s="153">
        <f>F68/F72</f>
        <v>0.20967741935483872</v>
      </c>
      <c r="H68" s="266"/>
      <c r="I68" s="1032" t="s">
        <v>451</v>
      </c>
      <c r="J68" s="85" t="s">
        <v>503</v>
      </c>
      <c r="K68" s="85">
        <v>3</v>
      </c>
      <c r="M68" s="1084"/>
      <c r="N68" s="1085"/>
      <c r="AA68" s="1043"/>
      <c r="AB68" s="1043"/>
      <c r="AC68" s="193"/>
      <c r="AD68" s="238"/>
      <c r="AG68" s="171"/>
      <c r="AH68" s="44"/>
      <c r="AP68" s="266"/>
      <c r="AR68" s="266"/>
      <c r="AS68" s="3"/>
      <c r="BI68" s="134"/>
      <c r="BJ68" s="134"/>
      <c r="BK68" s="134"/>
      <c r="BL68" s="134"/>
      <c r="BM68" s="134"/>
      <c r="BN68" s="134"/>
      <c r="BO68" s="134"/>
      <c r="BP68" s="134"/>
      <c r="BQ68" s="134"/>
      <c r="BR68" s="134"/>
      <c r="BS68" s="134"/>
      <c r="CC68" s="134"/>
      <c r="CD68" s="134"/>
      <c r="CF68" s="46"/>
      <c r="CG68" s="46"/>
      <c r="CH68" s="59"/>
      <c r="CI68" s="52"/>
      <c r="CJ68"/>
      <c r="CK68"/>
      <c r="CL68"/>
      <c r="CM68"/>
      <c r="CN68" s="134"/>
      <c r="CO68" s="134"/>
      <c r="CP68" s="134"/>
      <c r="CQ68" s="46"/>
      <c r="CR68" s="46"/>
      <c r="CS68" s="59"/>
      <c r="CT68" s="20"/>
      <c r="CU68" s="20"/>
      <c r="CV68" s="20"/>
      <c r="CW68"/>
      <c r="CX68"/>
    </row>
    <row r="69" spans="1:102" ht="15" customHeight="1">
      <c r="A69" s="141" t="s">
        <v>475</v>
      </c>
      <c r="B69" s="151">
        <v>33</v>
      </c>
      <c r="C69" s="1043"/>
      <c r="D69" s="1043"/>
      <c r="E69" s="156" t="s">
        <v>445</v>
      </c>
      <c r="F69" s="141">
        <v>2</v>
      </c>
      <c r="G69" s="153">
        <f>F69/F72</f>
        <v>3.2258064516129031E-2</v>
      </c>
      <c r="H69" s="266"/>
      <c r="I69" s="1032"/>
      <c r="J69" s="85" t="s">
        <v>663</v>
      </c>
      <c r="K69" s="85">
        <v>1</v>
      </c>
      <c r="M69" s="1084"/>
      <c r="N69" s="1085"/>
      <c r="O69" s="254"/>
      <c r="P69" s="46"/>
      <c r="Q69" s="46"/>
      <c r="R69" s="46"/>
      <c r="S69" s="46"/>
      <c r="T69" s="46"/>
      <c r="AA69" s="1043"/>
      <c r="AB69" s="1043"/>
      <c r="AC69" s="193"/>
      <c r="AD69" s="238"/>
      <c r="AE69" s="274"/>
      <c r="AG69" s="171"/>
      <c r="AH69" s="44"/>
      <c r="AI69" s="171"/>
      <c r="AJ69" s="44"/>
      <c r="AP69" s="266"/>
      <c r="AR69" s="266"/>
      <c r="AS69" s="266"/>
      <c r="BI69" s="134"/>
      <c r="BJ69" s="134"/>
      <c r="BK69" s="134"/>
      <c r="BL69" s="134"/>
      <c r="BM69" s="134"/>
      <c r="BN69" s="134"/>
      <c r="BO69" s="134"/>
      <c r="BP69" s="134"/>
      <c r="BQ69" s="134"/>
      <c r="BR69" s="134"/>
      <c r="BS69" s="134"/>
      <c r="CC69" s="134"/>
      <c r="CD69" s="134"/>
      <c r="CF69" s="260"/>
      <c r="CG69" s="260"/>
      <c r="CH69" s="261"/>
      <c r="CI69" s="46"/>
      <c r="CJ69"/>
      <c r="CK69"/>
      <c r="CL69"/>
      <c r="CM69"/>
      <c r="CN69" s="134"/>
      <c r="CO69" s="134"/>
      <c r="CP69" s="134"/>
      <c r="CQ69" s="260"/>
      <c r="CR69" s="260"/>
      <c r="CS69" s="261"/>
      <c r="CT69" s="20"/>
      <c r="CU69" s="20"/>
      <c r="CV69" s="20"/>
      <c r="CW69"/>
      <c r="CX69"/>
    </row>
    <row r="70" spans="1:102" ht="15" customHeight="1" thickBot="1">
      <c r="A70" s="141" t="s">
        <v>444</v>
      </c>
      <c r="B70" s="95">
        <f>B68+B69</f>
        <v>62</v>
      </c>
      <c r="C70" s="1043"/>
      <c r="D70" s="1043"/>
      <c r="E70" s="157" t="s">
        <v>467</v>
      </c>
      <c r="F70" s="141">
        <v>28</v>
      </c>
      <c r="G70" s="153">
        <f>F70/F72</f>
        <v>0.45161290322580644</v>
      </c>
      <c r="I70" s="1032"/>
      <c r="J70" s="85" t="s">
        <v>530</v>
      </c>
      <c r="K70" s="85">
        <v>3</v>
      </c>
      <c r="M70" s="201"/>
      <c r="N70" s="255"/>
      <c r="O70" s="256"/>
      <c r="P70" s="257"/>
      <c r="Q70" s="257"/>
      <c r="R70" s="257"/>
      <c r="S70" s="257"/>
      <c r="T70" s="258"/>
      <c r="AA70" s="1043"/>
      <c r="AB70" s="1043"/>
      <c r="AC70" s="193"/>
      <c r="AD70" s="238"/>
      <c r="AE70" s="274"/>
      <c r="AG70" s="171"/>
      <c r="AH70" s="44"/>
      <c r="AI70" s="171"/>
      <c r="AJ70" s="44"/>
      <c r="AP70" s="266"/>
      <c r="AR70" s="266"/>
      <c r="AS70" s="266"/>
      <c r="BQ70" s="134"/>
      <c r="BR70" s="134"/>
      <c r="BS70" s="134"/>
      <c r="CC70" s="134"/>
      <c r="CD70" s="134"/>
      <c r="CF70" s="46"/>
      <c r="CG70" s="46"/>
      <c r="CH70" s="59"/>
      <c r="CI70" s="46"/>
      <c r="CJ70"/>
      <c r="CK70"/>
      <c r="CL70"/>
      <c r="CM70"/>
      <c r="CN70" s="134"/>
      <c r="CO70" s="134"/>
      <c r="CP70" s="134"/>
      <c r="CQ70" s="20"/>
      <c r="CR70" s="20"/>
      <c r="CS70" s="20"/>
      <c r="CT70" s="20"/>
      <c r="CU70" s="20"/>
      <c r="CV70" s="20"/>
      <c r="CW70"/>
      <c r="CX70"/>
    </row>
    <row r="71" spans="1:102" ht="15" customHeight="1">
      <c r="C71" s="1044"/>
      <c r="D71" s="1044"/>
      <c r="E71" s="158" t="s">
        <v>575</v>
      </c>
      <c r="F71" s="141">
        <v>19</v>
      </c>
      <c r="G71" s="153">
        <f>F71/F72</f>
        <v>0.30645161290322581</v>
      </c>
      <c r="I71" s="1032"/>
      <c r="J71" s="85" t="s">
        <v>471</v>
      </c>
      <c r="K71" s="85">
        <v>2</v>
      </c>
      <c r="M71" s="141" t="s">
        <v>440</v>
      </c>
      <c r="N71" s="304" t="s">
        <v>441</v>
      </c>
      <c r="O71" s="159" t="s">
        <v>442</v>
      </c>
      <c r="P71" s="305" t="s">
        <v>0</v>
      </c>
      <c r="Q71" s="156" t="s">
        <v>5</v>
      </c>
      <c r="R71" s="306" t="s">
        <v>8</v>
      </c>
      <c r="S71" s="307" t="s">
        <v>443</v>
      </c>
      <c r="T71" s="141" t="s">
        <v>444</v>
      </c>
      <c r="U71" s="308" t="s">
        <v>821</v>
      </c>
      <c r="W71" s="974" t="s">
        <v>456</v>
      </c>
      <c r="X71" s="975"/>
      <c r="Y71" s="66" t="s">
        <v>457</v>
      </c>
      <c r="Z71" s="67" t="s">
        <v>458</v>
      </c>
      <c r="AA71" s="67" t="s">
        <v>457</v>
      </c>
      <c r="AB71" s="68" t="s">
        <v>444</v>
      </c>
      <c r="AC71" s="193"/>
      <c r="AD71" s="238"/>
      <c r="AE71" s="274"/>
      <c r="AF71" s="302" t="s">
        <v>459</v>
      </c>
      <c r="AG71" s="302" t="s">
        <v>460</v>
      </c>
      <c r="AH71" s="302" t="s">
        <v>461</v>
      </c>
      <c r="AI71" s="302" t="s">
        <v>462</v>
      </c>
      <c r="AJ71" s="302" t="s">
        <v>463</v>
      </c>
      <c r="AO71" s="1035" t="s">
        <v>451</v>
      </c>
      <c r="AP71" s="1036"/>
      <c r="AR71" s="61"/>
      <c r="BR71" s="134"/>
      <c r="BS71" s="134"/>
      <c r="CC71" s="134"/>
      <c r="CD71" s="134"/>
      <c r="CF71" s="46"/>
      <c r="CG71" s="46"/>
      <c r="CH71" s="59"/>
      <c r="CI71" s="46"/>
      <c r="CJ71"/>
      <c r="CK71"/>
      <c r="CL71"/>
      <c r="CM71"/>
      <c r="CN71" s="134"/>
      <c r="CO71" s="134"/>
      <c r="CP71" s="134"/>
      <c r="CQ71" s="134"/>
      <c r="CR71" s="134"/>
      <c r="CS71" s="134"/>
      <c r="CT71" s="134"/>
      <c r="CU71" s="134"/>
      <c r="CV71" s="134"/>
      <c r="CW71" s="134"/>
      <c r="CX71" s="134"/>
    </row>
    <row r="72" spans="1:102" ht="15" customHeight="1">
      <c r="C72" s="1043"/>
      <c r="D72" s="1043"/>
      <c r="E72" s="159" t="s">
        <v>444</v>
      </c>
      <c r="F72" s="159">
        <f>F68+F71+F70+F69</f>
        <v>62</v>
      </c>
      <c r="G72" s="160">
        <f>G68+G69+G70+G71</f>
        <v>1</v>
      </c>
      <c r="I72" s="1032"/>
      <c r="J72" s="85" t="s">
        <v>659</v>
      </c>
      <c r="K72" s="85">
        <v>1</v>
      </c>
      <c r="M72" s="302" t="s">
        <v>504</v>
      </c>
      <c r="N72" s="1072">
        <v>36</v>
      </c>
      <c r="O72" s="1074">
        <f>N72/N78</f>
        <v>0.55384615384615388</v>
      </c>
      <c r="P72" s="141">
        <v>10</v>
      </c>
      <c r="Q72" s="141">
        <v>3</v>
      </c>
      <c r="R72" s="141">
        <v>4</v>
      </c>
      <c r="S72" s="141">
        <v>19</v>
      </c>
      <c r="T72" s="1072">
        <f>P72+Q72+R72+S72</f>
        <v>36</v>
      </c>
      <c r="U72" s="1069">
        <v>6</v>
      </c>
      <c r="W72" s="69" t="s">
        <v>498</v>
      </c>
      <c r="X72" s="135">
        <v>14</v>
      </c>
      <c r="Y72" s="136">
        <f>X72/AB75</f>
        <v>0.22580645161290322</v>
      </c>
      <c r="Z72" s="135">
        <v>7</v>
      </c>
      <c r="AA72" s="136">
        <f>Z72/AB75</f>
        <v>0.11290322580645161</v>
      </c>
      <c r="AB72" s="137">
        <f>Z72+X72</f>
        <v>21</v>
      </c>
      <c r="AC72" s="193"/>
      <c r="AD72" s="238"/>
      <c r="AE72" s="274"/>
      <c r="AF72" s="1069">
        <v>3</v>
      </c>
      <c r="AG72" s="141"/>
      <c r="AH72" s="141">
        <v>1</v>
      </c>
      <c r="AI72" s="141">
        <v>2</v>
      </c>
      <c r="AJ72" s="302" t="s">
        <v>504</v>
      </c>
      <c r="AO72" s="85" t="s">
        <v>503</v>
      </c>
      <c r="AP72" s="85">
        <v>3</v>
      </c>
      <c r="AQ72" s="408" t="e">
        <f>AVERAGE(AR72:AX72)</f>
        <v>#DIV/0!</v>
      </c>
      <c r="AR72" s="15"/>
      <c r="AS72" s="15"/>
      <c r="AT72" s="15"/>
      <c r="AU72" s="15"/>
      <c r="BR72" s="134"/>
      <c r="BS72" s="134"/>
      <c r="CC72" s="134"/>
      <c r="CD72" s="134"/>
      <c r="CF72" s="46"/>
      <c r="CG72" s="46"/>
      <c r="CH72" s="59"/>
      <c r="CI72" s="46"/>
      <c r="CJ72"/>
      <c r="CK72"/>
      <c r="CL72"/>
      <c r="CM72"/>
      <c r="CN72" s="134"/>
      <c r="CO72" s="134"/>
    </row>
    <row r="73" spans="1:102" ht="15" customHeight="1">
      <c r="E73" s="141" t="s">
        <v>448</v>
      </c>
      <c r="F73" s="141">
        <v>17</v>
      </c>
      <c r="G73" s="153">
        <f>F73/F76</f>
        <v>0.27419354838709675</v>
      </c>
      <c r="I73" s="1032"/>
      <c r="J73" s="85" t="s">
        <v>668</v>
      </c>
      <c r="K73" s="85">
        <v>1</v>
      </c>
      <c r="M73" s="141" t="s">
        <v>457</v>
      </c>
      <c r="N73" s="1073"/>
      <c r="O73" s="1075"/>
      <c r="P73" s="153">
        <f>P72/P78</f>
        <v>0.52631578947368418</v>
      </c>
      <c r="Q73" s="153">
        <f>Q72/Q78</f>
        <v>0.42857142857142855</v>
      </c>
      <c r="R73" s="153">
        <f>R72/R78</f>
        <v>0.5714285714285714</v>
      </c>
      <c r="S73" s="153">
        <f t="shared" ref="S73" si="22">S72/S78</f>
        <v>0.59375</v>
      </c>
      <c r="T73" s="1073"/>
      <c r="U73" s="1071"/>
      <c r="W73" s="69" t="s">
        <v>795</v>
      </c>
      <c r="X73" s="135">
        <v>24</v>
      </c>
      <c r="Y73" s="136">
        <f>X73/AB75</f>
        <v>0.38709677419354838</v>
      </c>
      <c r="Z73" s="135">
        <v>11</v>
      </c>
      <c r="AA73" s="136">
        <f>Z73/AB75</f>
        <v>0.17741935483870969</v>
      </c>
      <c r="AB73" s="137">
        <f>X73+Z73</f>
        <v>35</v>
      </c>
      <c r="AC73" s="193"/>
      <c r="AD73" s="238"/>
      <c r="AE73" s="274"/>
      <c r="AF73" s="1070"/>
      <c r="AG73" s="141"/>
      <c r="AH73" s="141"/>
      <c r="AI73" s="141"/>
      <c r="AJ73" s="302" t="s">
        <v>819</v>
      </c>
      <c r="AO73" s="85" t="s">
        <v>663</v>
      </c>
      <c r="AP73" s="85">
        <v>1</v>
      </c>
      <c r="AQ73" s="408" t="e">
        <f t="shared" ref="AQ73:AQ89" si="23">AVERAGE(AR73:AX73)</f>
        <v>#DIV/0!</v>
      </c>
      <c r="AR73" s="271"/>
      <c r="AS73" s="271"/>
      <c r="AT73" s="271"/>
      <c r="AU73" s="271"/>
      <c r="BR73" s="134"/>
      <c r="BS73" s="134"/>
      <c r="CC73" s="134"/>
      <c r="CD73" s="134"/>
      <c r="CF73" s="46"/>
      <c r="CG73" s="46"/>
      <c r="CH73" s="59"/>
      <c r="CI73" s="20"/>
      <c r="CJ73"/>
      <c r="CK73"/>
      <c r="CL73"/>
      <c r="CM73"/>
      <c r="CN73" s="134"/>
      <c r="CO73" s="134"/>
    </row>
    <row r="74" spans="1:102" ht="15" customHeight="1">
      <c r="E74" s="141" t="s">
        <v>449</v>
      </c>
      <c r="F74" s="141">
        <v>38</v>
      </c>
      <c r="G74" s="153">
        <f>F74/F76</f>
        <v>0.61290322580645162</v>
      </c>
      <c r="I74" s="1032"/>
      <c r="J74" s="85" t="s">
        <v>532</v>
      </c>
      <c r="K74" s="85">
        <v>1</v>
      </c>
      <c r="M74" s="302" t="s">
        <v>819</v>
      </c>
      <c r="N74" s="1072">
        <v>22</v>
      </c>
      <c r="O74" s="1074">
        <f>N74/N78</f>
        <v>0.33846153846153848</v>
      </c>
      <c r="P74" s="141">
        <v>8</v>
      </c>
      <c r="Q74" s="141">
        <v>3</v>
      </c>
      <c r="R74" s="141">
        <v>3</v>
      </c>
      <c r="S74" s="141">
        <v>8</v>
      </c>
      <c r="T74" s="1072">
        <f>P74+Q74+R74+S74</f>
        <v>22</v>
      </c>
      <c r="U74" s="1069"/>
      <c r="W74" s="69" t="s">
        <v>528</v>
      </c>
      <c r="X74" s="135">
        <v>4</v>
      </c>
      <c r="Y74" s="136">
        <f>X74/AB75</f>
        <v>6.4516129032258063E-2</v>
      </c>
      <c r="Z74" s="135">
        <v>2</v>
      </c>
      <c r="AA74" s="136">
        <f>Z74/AB75</f>
        <v>3.2258064516129031E-2</v>
      </c>
      <c r="AB74" s="137">
        <f>X74+Z74</f>
        <v>6</v>
      </c>
      <c r="AC74" s="193"/>
      <c r="AD74" s="238"/>
      <c r="AE74" s="274"/>
      <c r="AF74" s="1071"/>
      <c r="AG74" s="141"/>
      <c r="AH74" s="141"/>
      <c r="AI74" s="141"/>
      <c r="AJ74" s="302" t="s">
        <v>820</v>
      </c>
      <c r="AK74" s="266"/>
      <c r="AO74" s="85" t="s">
        <v>530</v>
      </c>
      <c r="AP74" s="85">
        <v>3</v>
      </c>
      <c r="AQ74" s="408" t="e">
        <f t="shared" si="23"/>
        <v>#DIV/0!</v>
      </c>
      <c r="AR74" s="271"/>
      <c r="AS74" s="271"/>
      <c r="AT74" s="271"/>
      <c r="AU74" s="271"/>
      <c r="BR74" s="134"/>
      <c r="BS74" s="134"/>
      <c r="CC74" s="134"/>
      <c r="CD74" s="134"/>
      <c r="CF74" s="260"/>
      <c r="CG74" s="260"/>
      <c r="CH74" s="261"/>
      <c r="CI74" s="20"/>
      <c r="CJ74"/>
      <c r="CK74"/>
      <c r="CL74"/>
      <c r="CM74"/>
      <c r="CN74" s="134"/>
      <c r="CO74" s="134"/>
    </row>
    <row r="75" spans="1:102" ht="15" customHeight="1" thickBot="1">
      <c r="E75" s="141" t="s">
        <v>450</v>
      </c>
      <c r="F75" s="141">
        <v>7</v>
      </c>
      <c r="G75" s="153">
        <f>F75/F76</f>
        <v>0.11290322580645161</v>
      </c>
      <c r="I75" s="1032"/>
      <c r="J75" s="85" t="s">
        <v>811</v>
      </c>
      <c r="K75" s="85">
        <v>1</v>
      </c>
      <c r="M75" s="141" t="s">
        <v>457</v>
      </c>
      <c r="N75" s="1073"/>
      <c r="O75" s="1075"/>
      <c r="P75" s="153">
        <f>P74/P78</f>
        <v>0.42105263157894735</v>
      </c>
      <c r="Q75" s="153">
        <f>Q74/Q78</f>
        <v>0.42857142857142855</v>
      </c>
      <c r="R75" s="153">
        <f>R74/R78</f>
        <v>0.42857142857142855</v>
      </c>
      <c r="S75" s="153">
        <f>S74/S78</f>
        <v>0.25</v>
      </c>
      <c r="T75" s="1073"/>
      <c r="U75" s="1071"/>
      <c r="W75" s="75" t="s">
        <v>444</v>
      </c>
      <c r="X75" s="138">
        <f>SUM(X72:X74)</f>
        <v>42</v>
      </c>
      <c r="Y75" s="76">
        <f>Y72+Y73+Y74</f>
        <v>0.67741935483870974</v>
      </c>
      <c r="Z75" s="138">
        <f>Z72+Z73+Z74</f>
        <v>20</v>
      </c>
      <c r="AA75" s="77">
        <f>AA72+AA73+AA74</f>
        <v>0.32258064516129037</v>
      </c>
      <c r="AB75" s="78">
        <f>AB72+AB73+AB74</f>
        <v>62</v>
      </c>
      <c r="AC75" s="193"/>
      <c r="AD75" s="238"/>
      <c r="AE75" s="274"/>
      <c r="AF75" s="166"/>
      <c r="AG75" s="166"/>
      <c r="AH75" s="166"/>
      <c r="AI75" s="166"/>
      <c r="AJ75" s="166"/>
      <c r="AK75" s="303"/>
      <c r="AL75" s="303"/>
      <c r="AM75" s="303"/>
      <c r="AN75" s="303"/>
      <c r="AO75" s="85" t="s">
        <v>471</v>
      </c>
      <c r="AP75" s="85">
        <v>2</v>
      </c>
      <c r="AQ75" s="408" t="e">
        <f t="shared" si="23"/>
        <v>#DIV/0!</v>
      </c>
      <c r="AR75" s="271"/>
      <c r="AS75" s="271"/>
      <c r="AT75" s="271"/>
      <c r="AU75" s="271"/>
      <c r="CF75" s="134"/>
      <c r="CG75" s="134"/>
      <c r="CH75" s="134"/>
      <c r="CI75" s="134"/>
      <c r="CJ75" s="134"/>
      <c r="CK75" s="134"/>
      <c r="CL75" s="134"/>
      <c r="CM75" s="134"/>
    </row>
    <row r="76" spans="1:102" ht="15" customHeight="1" thickBot="1">
      <c r="E76" s="159" t="s">
        <v>444</v>
      </c>
      <c r="F76" s="159">
        <f>F75+F74+F73</f>
        <v>62</v>
      </c>
      <c r="G76" s="160">
        <f>G73+G75+G74</f>
        <v>1</v>
      </c>
      <c r="I76" s="1032"/>
      <c r="J76" s="85" t="s">
        <v>810</v>
      </c>
      <c r="K76" s="85">
        <v>1</v>
      </c>
      <c r="M76" s="302" t="s">
        <v>528</v>
      </c>
      <c r="N76" s="1072">
        <v>7</v>
      </c>
      <c r="O76" s="1074">
        <f>N76/N78</f>
        <v>0.1076923076923077</v>
      </c>
      <c r="P76" s="141">
        <v>1</v>
      </c>
      <c r="Q76" s="141">
        <v>1</v>
      </c>
      <c r="R76" s="141">
        <v>0</v>
      </c>
      <c r="S76" s="141">
        <v>5</v>
      </c>
      <c r="T76" s="1072">
        <f t="shared" ref="T76" si="24">P76+Q76+R76+S76</f>
        <v>7</v>
      </c>
      <c r="U76" s="1069"/>
      <c r="W76"/>
      <c r="X76"/>
      <c r="Y76"/>
      <c r="Z76"/>
      <c r="AA76"/>
      <c r="AB76" s="79">
        <f>AA75+Y75</f>
        <v>1</v>
      </c>
      <c r="AC76" s="193"/>
      <c r="AD76" s="238"/>
      <c r="AF76" s="166"/>
      <c r="AG76" s="166"/>
      <c r="AH76" s="166"/>
      <c r="AI76" s="166"/>
      <c r="AJ76" s="166"/>
      <c r="AK76" s="1083"/>
      <c r="AL76" s="166"/>
      <c r="AM76" s="166"/>
      <c r="AN76" s="166"/>
      <c r="AO76" s="85" t="s">
        <v>659</v>
      </c>
      <c r="AP76" s="85">
        <v>1</v>
      </c>
      <c r="AQ76" s="408" t="e">
        <f t="shared" si="23"/>
        <v>#DIV/0!</v>
      </c>
      <c r="AR76" s="271"/>
      <c r="AS76" s="271"/>
      <c r="AT76" s="271"/>
      <c r="AU76" s="271"/>
    </row>
    <row r="77" spans="1:102" ht="15" customHeight="1">
      <c r="E77" s="141" t="s">
        <v>451</v>
      </c>
      <c r="F77" s="141">
        <v>40</v>
      </c>
      <c r="G77" s="153">
        <f>F77/F81</f>
        <v>0.64516129032258063</v>
      </c>
      <c r="I77" s="1032"/>
      <c r="J77" s="85" t="s">
        <v>465</v>
      </c>
      <c r="K77" s="85">
        <v>7</v>
      </c>
      <c r="M77" s="141" t="s">
        <v>457</v>
      </c>
      <c r="N77" s="1073"/>
      <c r="O77" s="1075"/>
      <c r="P77" s="153">
        <f>P76/P78</f>
        <v>5.2631578947368418E-2</v>
      </c>
      <c r="Q77" s="153">
        <f>Q76/Q78</f>
        <v>0.14285714285714285</v>
      </c>
      <c r="R77" s="153">
        <f t="shared" ref="R77:S77" si="25">R76/R78</f>
        <v>0</v>
      </c>
      <c r="S77" s="153">
        <f t="shared" si="25"/>
        <v>0.15625</v>
      </c>
      <c r="T77" s="1073"/>
      <c r="U77" s="1071"/>
      <c r="AA77" s="1043"/>
      <c r="AB77" s="1043"/>
      <c r="AC77" s="193"/>
      <c r="AD77" s="238"/>
      <c r="AE77" s="274"/>
      <c r="AF77" s="302" t="s">
        <v>472</v>
      </c>
      <c r="AG77" s="302" t="s">
        <v>460</v>
      </c>
      <c r="AH77" s="302" t="s">
        <v>461</v>
      </c>
      <c r="AI77" s="302" t="s">
        <v>462</v>
      </c>
      <c r="AJ77" s="302" t="s">
        <v>463</v>
      </c>
      <c r="AK77" s="1083"/>
      <c r="AL77" s="166"/>
      <c r="AM77" s="166"/>
      <c r="AN77" s="166"/>
      <c r="AO77" s="85" t="s">
        <v>668</v>
      </c>
      <c r="AP77" s="85">
        <v>1</v>
      </c>
      <c r="AQ77" s="408" t="e">
        <f t="shared" si="23"/>
        <v>#DIV/0!</v>
      </c>
      <c r="AR77" s="271"/>
      <c r="AS77" s="271"/>
      <c r="AT77" s="271"/>
      <c r="AU77" s="271"/>
    </row>
    <row r="78" spans="1:102" ht="15" customHeight="1">
      <c r="E78" s="141" t="s">
        <v>452</v>
      </c>
      <c r="F78" s="141">
        <v>17</v>
      </c>
      <c r="G78" s="153">
        <f>F78/F81</f>
        <v>0.27419354838709675</v>
      </c>
      <c r="I78" s="1032"/>
      <c r="J78" s="85" t="s">
        <v>516</v>
      </c>
      <c r="K78" s="85">
        <v>2</v>
      </c>
      <c r="M78" s="309" t="s">
        <v>444</v>
      </c>
      <c r="N78" s="1076">
        <f t="shared" ref="N78:U78" si="26">N72+N74+N76</f>
        <v>65</v>
      </c>
      <c r="O78" s="1078">
        <f t="shared" si="26"/>
        <v>1</v>
      </c>
      <c r="P78" s="141">
        <f t="shared" si="26"/>
        <v>19</v>
      </c>
      <c r="Q78" s="141">
        <f t="shared" si="26"/>
        <v>7</v>
      </c>
      <c r="R78" s="141">
        <f t="shared" si="26"/>
        <v>7</v>
      </c>
      <c r="S78" s="141">
        <f t="shared" si="26"/>
        <v>32</v>
      </c>
      <c r="T78" s="1076">
        <f>T72+T74+T76</f>
        <v>65</v>
      </c>
      <c r="U78" s="1079">
        <f t="shared" si="26"/>
        <v>6</v>
      </c>
      <c r="AA78" s="1043"/>
      <c r="AB78" s="1043"/>
      <c r="AC78" s="193"/>
      <c r="AD78" s="238"/>
      <c r="AF78" s="1069">
        <v>9</v>
      </c>
      <c r="AG78" s="141">
        <v>1</v>
      </c>
      <c r="AH78" s="141">
        <v>2</v>
      </c>
      <c r="AI78" s="141"/>
      <c r="AJ78" s="302" t="s">
        <v>504</v>
      </c>
      <c r="AK78" s="1083"/>
      <c r="AL78" s="166"/>
      <c r="AM78" s="166"/>
      <c r="AN78" s="166"/>
      <c r="AO78" s="85" t="s">
        <v>532</v>
      </c>
      <c r="AP78" s="85">
        <v>1</v>
      </c>
      <c r="AQ78" s="408" t="e">
        <f t="shared" si="23"/>
        <v>#DIV/0!</v>
      </c>
      <c r="AR78" s="271"/>
      <c r="AS78" s="271"/>
      <c r="AT78" s="271"/>
      <c r="AU78" s="271"/>
    </row>
    <row r="79" spans="1:102" ht="15" customHeight="1">
      <c r="E79" s="141" t="s">
        <v>453</v>
      </c>
      <c r="F79" s="141">
        <v>4</v>
      </c>
      <c r="G79" s="153">
        <f>F79/F81</f>
        <v>6.4516129032258063E-2</v>
      </c>
      <c r="I79" s="1032"/>
      <c r="J79" s="85" t="s">
        <v>531</v>
      </c>
      <c r="K79" s="85">
        <v>2</v>
      </c>
      <c r="M79" s="310"/>
      <c r="N79" s="1077"/>
      <c r="O79" s="1077"/>
      <c r="P79" s="153">
        <f>P78/N78</f>
        <v>0.29230769230769232</v>
      </c>
      <c r="Q79" s="153">
        <f>Q78/N78</f>
        <v>0.1076923076923077</v>
      </c>
      <c r="R79" s="153">
        <f>R78/N78</f>
        <v>0.1076923076923077</v>
      </c>
      <c r="S79" s="153">
        <f>S78/N78</f>
        <v>0.49230769230769234</v>
      </c>
      <c r="T79" s="1077"/>
      <c r="U79" s="1080"/>
      <c r="AA79" s="1043"/>
      <c r="AB79" s="1043"/>
      <c r="AC79" s="193"/>
      <c r="AD79" s="238"/>
      <c r="AE79" s="274"/>
      <c r="AF79" s="1070"/>
      <c r="AG79" s="141">
        <v>1</v>
      </c>
      <c r="AH79" s="141">
        <v>3</v>
      </c>
      <c r="AI79" s="141">
        <v>1</v>
      </c>
      <c r="AJ79" s="302" t="s">
        <v>819</v>
      </c>
      <c r="AK79" s="166"/>
      <c r="AL79" s="166"/>
      <c r="AM79" s="166"/>
      <c r="AN79" s="166"/>
      <c r="AO79" s="85" t="s">
        <v>811</v>
      </c>
      <c r="AP79" s="85">
        <v>1</v>
      </c>
      <c r="AQ79" s="408" t="e">
        <f t="shared" si="23"/>
        <v>#DIV/0!</v>
      </c>
      <c r="AR79" s="271"/>
      <c r="AS79" s="271"/>
      <c r="AT79" s="271"/>
      <c r="AU79" s="271"/>
    </row>
    <row r="80" spans="1:102" ht="15" customHeight="1">
      <c r="E80" s="141" t="s">
        <v>477</v>
      </c>
      <c r="F80" s="141">
        <v>1</v>
      </c>
      <c r="G80" s="153">
        <f>F80/F81</f>
        <v>1.6129032258064516E-2</v>
      </c>
      <c r="I80" s="1032"/>
      <c r="J80" s="85" t="s">
        <v>468</v>
      </c>
      <c r="K80" s="85">
        <v>5</v>
      </c>
      <c r="AA80" s="1043"/>
      <c r="AB80" s="1043"/>
      <c r="AC80" s="193"/>
      <c r="AD80" s="238"/>
      <c r="AE80" s="274"/>
      <c r="AF80" s="1071"/>
      <c r="AG80" s="141"/>
      <c r="AH80" s="141"/>
      <c r="AI80" s="141"/>
      <c r="AJ80" s="302" t="s">
        <v>820</v>
      </c>
      <c r="AK80" s="166"/>
      <c r="AL80" s="166"/>
      <c r="AM80" s="166"/>
      <c r="AN80" s="166"/>
      <c r="AO80" s="85" t="s">
        <v>810</v>
      </c>
      <c r="AP80" s="85">
        <v>1</v>
      </c>
      <c r="AQ80" s="408" t="e">
        <f t="shared" si="23"/>
        <v>#DIV/0!</v>
      </c>
      <c r="AR80" s="15"/>
      <c r="AS80" s="15"/>
      <c r="AT80" s="15"/>
      <c r="AU80" s="15"/>
    </row>
    <row r="81" spans="4:107" ht="15" customHeight="1">
      <c r="E81" s="159" t="s">
        <v>444</v>
      </c>
      <c r="F81" s="159">
        <f>F80+F79+F78+F77</f>
        <v>62</v>
      </c>
      <c r="G81" s="153">
        <f>G77+G78+G79+G80</f>
        <v>1</v>
      </c>
      <c r="I81" s="1032"/>
      <c r="J81" s="85" t="s">
        <v>534</v>
      </c>
      <c r="K81" s="85">
        <v>2</v>
      </c>
      <c r="S81" s="242"/>
      <c r="T81" s="242"/>
      <c r="U81" s="242"/>
      <c r="V81" s="242"/>
      <c r="W81" s="242"/>
      <c r="AA81" s="1043"/>
      <c r="AB81" s="1043"/>
      <c r="AC81" s="193"/>
      <c r="AD81" s="238"/>
      <c r="AE81" s="274"/>
      <c r="AG81" s="62"/>
      <c r="AJ81" s="61"/>
      <c r="AK81" s="303"/>
      <c r="AL81" s="303"/>
      <c r="AM81" s="303"/>
      <c r="AN81" s="303"/>
      <c r="AO81" s="85" t="s">
        <v>465</v>
      </c>
      <c r="AP81" s="85">
        <v>7</v>
      </c>
      <c r="AQ81" s="408" t="e">
        <f t="shared" si="23"/>
        <v>#DIV/0!</v>
      </c>
      <c r="AR81" s="271"/>
      <c r="AS81" s="271"/>
      <c r="AT81" s="271"/>
      <c r="AU81" s="271"/>
    </row>
    <row r="82" spans="4:107" ht="15" customHeight="1">
      <c r="E82" s="149"/>
      <c r="F82" s="149"/>
      <c r="G82" s="149"/>
      <c r="I82" s="1032"/>
      <c r="J82" s="85" t="s">
        <v>809</v>
      </c>
      <c r="K82" s="85">
        <v>1</v>
      </c>
      <c r="S82" s="1082"/>
      <c r="T82" s="199"/>
      <c r="U82" s="199"/>
      <c r="V82" s="199"/>
      <c r="W82" s="242"/>
      <c r="AA82" s="1043"/>
      <c r="AB82" s="1043"/>
      <c r="AC82" s="193"/>
      <c r="AD82" s="238"/>
      <c r="AG82" s="62"/>
      <c r="AJ82" s="61"/>
      <c r="AK82" s="1083"/>
      <c r="AL82" s="166"/>
      <c r="AM82" s="166"/>
      <c r="AN82" s="166"/>
      <c r="AO82" s="85" t="s">
        <v>516</v>
      </c>
      <c r="AP82" s="85">
        <v>2</v>
      </c>
      <c r="AQ82" s="408" t="e">
        <f t="shared" si="23"/>
        <v>#DIV/0!</v>
      </c>
      <c r="AR82" s="15"/>
      <c r="AS82" s="15"/>
      <c r="AT82" s="15"/>
      <c r="AU82" s="15"/>
    </row>
    <row r="83" spans="4:107" ht="15" customHeight="1">
      <c r="E83" s="149"/>
      <c r="F83" s="149"/>
      <c r="G83" s="149"/>
      <c r="I83" s="1032"/>
      <c r="J83" s="85" t="s">
        <v>476</v>
      </c>
      <c r="K83" s="85">
        <v>2</v>
      </c>
      <c r="S83" s="1082"/>
      <c r="T83" s="199"/>
      <c r="U83" s="199"/>
      <c r="V83" s="199"/>
      <c r="W83" s="198"/>
      <c r="AA83" s="1043"/>
      <c r="AB83" s="1043"/>
      <c r="AC83" s="193"/>
      <c r="AD83" s="238"/>
      <c r="AE83" s="274"/>
      <c r="AG83" s="62"/>
      <c r="AJ83" s="61"/>
      <c r="AK83" s="1083"/>
      <c r="AL83" s="166"/>
      <c r="AM83" s="166"/>
      <c r="AN83" s="166"/>
      <c r="AO83" s="85" t="s">
        <v>531</v>
      </c>
      <c r="AP83" s="85">
        <v>2</v>
      </c>
      <c r="AQ83" s="408" t="e">
        <f t="shared" si="23"/>
        <v>#DIV/0!</v>
      </c>
      <c r="AR83" s="271"/>
      <c r="AS83" s="271"/>
      <c r="AT83" s="271"/>
      <c r="AU83" s="271"/>
    </row>
    <row r="84" spans="4:107" ht="15" customHeight="1">
      <c r="E84" s="149"/>
      <c r="F84" s="149"/>
      <c r="G84" s="149"/>
      <c r="I84" s="1032"/>
      <c r="J84" s="85" t="s">
        <v>660</v>
      </c>
      <c r="K84" s="85">
        <v>2</v>
      </c>
      <c r="S84" s="65"/>
      <c r="T84" s="199"/>
      <c r="U84" s="199"/>
      <c r="V84" s="199"/>
      <c r="W84" s="198"/>
      <c r="AA84" s="1043"/>
      <c r="AB84" s="1043"/>
      <c r="AC84" s="193"/>
      <c r="AD84" s="238"/>
      <c r="AG84" s="62"/>
      <c r="AJ84" s="61"/>
      <c r="AK84" s="1083"/>
      <c r="AL84" s="166"/>
      <c r="AM84" s="166"/>
      <c r="AN84" s="166"/>
      <c r="AO84" s="85" t="s">
        <v>468</v>
      </c>
      <c r="AP84" s="85">
        <v>5</v>
      </c>
      <c r="AQ84" s="408" t="e">
        <f t="shared" si="23"/>
        <v>#DIV/0!</v>
      </c>
      <c r="AR84" s="271"/>
      <c r="AS84" s="271"/>
      <c r="AT84" s="271"/>
      <c r="AU84" s="271"/>
    </row>
    <row r="85" spans="4:107" ht="15" customHeight="1" thickBot="1">
      <c r="E85" s="149"/>
      <c r="F85" s="149"/>
      <c r="G85" s="149"/>
      <c r="I85" s="1032"/>
      <c r="J85" s="85" t="s">
        <v>469</v>
      </c>
      <c r="K85" s="85">
        <v>1</v>
      </c>
      <c r="S85" s="65"/>
      <c r="T85" s="65"/>
      <c r="U85" s="65"/>
      <c r="V85" s="65"/>
      <c r="W85" s="65"/>
      <c r="AA85" s="1043"/>
      <c r="AB85" s="1043"/>
      <c r="AC85" s="193"/>
      <c r="AD85" s="238"/>
      <c r="AE85" s="327"/>
      <c r="AG85" s="62"/>
      <c r="AJ85" s="61"/>
      <c r="AO85" s="85" t="s">
        <v>534</v>
      </c>
      <c r="AP85" s="85">
        <v>2</v>
      </c>
      <c r="AQ85" s="408" t="e">
        <f t="shared" si="23"/>
        <v>#DIV/0!</v>
      </c>
      <c r="AR85" s="271"/>
      <c r="AS85" s="271"/>
      <c r="AT85" s="271"/>
      <c r="AU85" s="271"/>
    </row>
    <row r="86" spans="4:107" ht="15" customHeight="1">
      <c r="D86" s="1062"/>
      <c r="E86" s="1062"/>
      <c r="F86" s="73"/>
      <c r="G86" s="149"/>
      <c r="I86" s="1032"/>
      <c r="J86" s="85" t="s">
        <v>807</v>
      </c>
      <c r="K86" s="85">
        <v>1</v>
      </c>
      <c r="S86" s="193"/>
      <c r="T86" s="193"/>
      <c r="U86" s="167"/>
      <c r="V86" s="167"/>
      <c r="W86" s="167"/>
      <c r="AA86" s="1043"/>
      <c r="AB86" s="1043"/>
      <c r="AC86" s="193"/>
      <c r="AD86" s="238"/>
      <c r="AE86" s="274"/>
      <c r="AF86" s="194" t="s">
        <v>478</v>
      </c>
      <c r="AG86" s="195">
        <v>8</v>
      </c>
      <c r="AJ86" s="61"/>
      <c r="AO86" s="85" t="s">
        <v>809</v>
      </c>
      <c r="AP86" s="85">
        <v>1</v>
      </c>
      <c r="AQ86" s="408" t="e">
        <f t="shared" si="23"/>
        <v>#DIV/0!</v>
      </c>
      <c r="AR86" s="15"/>
      <c r="AS86" s="15"/>
      <c r="AT86" s="15"/>
      <c r="AU86" s="15"/>
    </row>
    <row r="87" spans="4:107" ht="15" customHeight="1" thickBot="1">
      <c r="D87" s="1044"/>
      <c r="E87" s="1044"/>
      <c r="F87" s="44"/>
      <c r="G87" s="149"/>
      <c r="H87" s="149"/>
      <c r="I87" s="1032"/>
      <c r="J87" s="85" t="s">
        <v>813</v>
      </c>
      <c r="K87" s="85">
        <v>1</v>
      </c>
      <c r="S87" s="242"/>
      <c r="T87" s="242"/>
      <c r="U87" s="242"/>
      <c r="V87" s="242"/>
      <c r="W87" s="242"/>
      <c r="AA87" s="1081"/>
      <c r="AB87" s="1081"/>
      <c r="AC87" s="1081"/>
      <c r="AD87" s="278"/>
      <c r="AE87" s="239"/>
      <c r="AF87" s="196" t="s">
        <v>479</v>
      </c>
      <c r="AG87" s="197">
        <v>9</v>
      </c>
      <c r="AJ87" s="61"/>
      <c r="AO87" s="85" t="s">
        <v>476</v>
      </c>
      <c r="AP87" s="85">
        <v>2</v>
      </c>
      <c r="AQ87" s="408" t="e">
        <f t="shared" si="23"/>
        <v>#DIV/0!</v>
      </c>
      <c r="AR87" s="271"/>
      <c r="AS87" s="271"/>
      <c r="AT87" s="271"/>
      <c r="AU87" s="271"/>
    </row>
    <row r="88" spans="4:107" ht="15" customHeight="1">
      <c r="D88" s="1044"/>
      <c r="E88" s="1044"/>
      <c r="F88" s="44"/>
      <c r="H88" s="73"/>
      <c r="I88" s="1032"/>
      <c r="J88" s="313" t="s">
        <v>444</v>
      </c>
      <c r="K88" s="313">
        <f>SUBTOTAL(9,K68:K87)</f>
        <v>40</v>
      </c>
      <c r="S88" s="1082"/>
      <c r="T88" s="199"/>
      <c r="U88" s="199"/>
      <c r="V88" s="199"/>
      <c r="W88" s="242"/>
      <c r="AA88" s="1081"/>
      <c r="AB88" s="1081"/>
      <c r="AC88" s="278"/>
      <c r="AD88" s="238"/>
      <c r="AE88" s="239"/>
      <c r="AO88" s="85" t="s">
        <v>660</v>
      </c>
      <c r="AP88" s="85">
        <v>2</v>
      </c>
      <c r="AQ88" s="408" t="e">
        <f t="shared" si="23"/>
        <v>#DIV/0!</v>
      </c>
      <c r="AR88" s="15"/>
      <c r="AS88" s="15"/>
      <c r="AT88" s="15"/>
      <c r="AU88" s="15"/>
      <c r="CU88" s="265"/>
      <c r="CV88" s="266"/>
      <c r="CW88" s="266"/>
      <c r="CX88" s="266"/>
      <c r="CY88" s="266"/>
      <c r="CZ88" s="266"/>
      <c r="DA88" s="267"/>
      <c r="DB88" s="266"/>
      <c r="DC88" s="268"/>
    </row>
    <row r="89" spans="4:107" ht="15" customHeight="1">
      <c r="D89" s="1044"/>
      <c r="E89" s="1044"/>
      <c r="F89" s="44"/>
      <c r="H89" s="171"/>
      <c r="I89" s="44"/>
      <c r="J89" s="171"/>
      <c r="K89" s="44"/>
      <c r="S89" s="1082"/>
      <c r="T89" s="199"/>
      <c r="U89" s="199"/>
      <c r="V89" s="199"/>
      <c r="W89" s="198"/>
      <c r="AA89" s="1066"/>
      <c r="AB89" s="1066"/>
      <c r="AC89" s="237"/>
      <c r="AD89" s="44"/>
      <c r="AE89" s="44"/>
      <c r="AO89" s="85" t="s">
        <v>469</v>
      </c>
      <c r="AP89" s="85">
        <v>1</v>
      </c>
      <c r="AQ89" s="408" t="e">
        <f t="shared" si="23"/>
        <v>#DIV/0!</v>
      </c>
      <c r="AR89" s="271"/>
      <c r="AS89" s="271"/>
      <c r="AT89" s="271"/>
      <c r="AU89" s="271"/>
      <c r="CU89" s="265"/>
      <c r="CV89" s="266"/>
      <c r="CW89" s="266"/>
      <c r="CX89" s="266"/>
      <c r="CY89" s="266"/>
      <c r="CZ89" s="266"/>
      <c r="DA89" s="267"/>
      <c r="DB89" s="266"/>
      <c r="DC89" s="268"/>
    </row>
    <row r="90" spans="4:107" ht="15" customHeight="1">
      <c r="H90" s="171"/>
      <c r="I90" s="44"/>
      <c r="J90" s="171"/>
      <c r="K90" s="44"/>
      <c r="S90" s="1082"/>
      <c r="T90" s="199"/>
      <c r="U90" s="199"/>
      <c r="V90" s="199"/>
      <c r="W90" s="242"/>
      <c r="AB90" s="1062"/>
      <c r="AC90" s="1062"/>
      <c r="AD90" s="278"/>
      <c r="AE90" s="52"/>
      <c r="AO90" s="85" t="s">
        <v>807</v>
      </c>
      <c r="AP90" s="85">
        <v>1</v>
      </c>
      <c r="AQ90" s="408" t="e">
        <f>AVERAGE(AR90:AX90)</f>
        <v>#DIV/0!</v>
      </c>
      <c r="AR90" s="271"/>
      <c r="AS90" s="271"/>
      <c r="AT90" s="271"/>
      <c r="AU90" s="271"/>
      <c r="CF90" s="265"/>
      <c r="CG90" s="266"/>
      <c r="CH90" s="266"/>
      <c r="CI90" s="266"/>
      <c r="CJ90" s="266"/>
      <c r="CK90" s="266"/>
      <c r="CL90" s="267"/>
      <c r="CM90" s="266"/>
      <c r="CN90" s="268"/>
      <c r="CU90" s="265"/>
      <c r="CV90" s="266"/>
      <c r="CW90" s="266"/>
      <c r="CX90" s="266"/>
      <c r="CY90" s="266"/>
      <c r="CZ90" s="266"/>
      <c r="DA90" s="267"/>
      <c r="DB90" s="266"/>
      <c r="DC90" s="268"/>
    </row>
    <row r="91" spans="4:107" ht="15" customHeight="1">
      <c r="H91" s="171"/>
      <c r="I91" s="1032" t="s">
        <v>480</v>
      </c>
      <c r="J91" s="85" t="s">
        <v>508</v>
      </c>
      <c r="K91" s="85">
        <v>1</v>
      </c>
      <c r="S91" s="65"/>
      <c r="T91" s="65"/>
      <c r="U91" s="65"/>
      <c r="V91" s="65"/>
      <c r="W91" s="65"/>
      <c r="AB91" s="171"/>
      <c r="AC91" s="162"/>
      <c r="AD91" s="238"/>
      <c r="AF91" s="328"/>
      <c r="AO91" s="85" t="s">
        <v>813</v>
      </c>
      <c r="AP91" s="85">
        <v>1</v>
      </c>
      <c r="AQ91" s="408" t="e">
        <f>AVERAGE(AR91:AX91)</f>
        <v>#DIV/0!</v>
      </c>
      <c r="AR91" s="271"/>
      <c r="AS91" s="271"/>
      <c r="AT91" s="271"/>
      <c r="AU91" s="271"/>
      <c r="CF91" s="265"/>
      <c r="CG91" s="266"/>
      <c r="CH91" s="266"/>
      <c r="CI91" s="266"/>
      <c r="CJ91" s="266"/>
      <c r="CK91" s="266"/>
      <c r="CL91" s="267"/>
      <c r="CM91" s="266"/>
      <c r="CN91" s="268"/>
      <c r="CU91" s="265"/>
      <c r="CV91" s="266"/>
      <c r="CW91" s="266"/>
      <c r="CX91" s="266"/>
      <c r="CY91" s="266"/>
      <c r="CZ91" s="266"/>
      <c r="DA91" s="267"/>
      <c r="DB91" s="266"/>
      <c r="DC91" s="268"/>
    </row>
    <row r="92" spans="4:107" ht="15" customHeight="1">
      <c r="H92" s="171"/>
      <c r="I92" s="1032"/>
      <c r="J92" s="85" t="s">
        <v>527</v>
      </c>
      <c r="K92" s="85">
        <v>2</v>
      </c>
      <c r="S92" s="65"/>
      <c r="T92" s="65"/>
      <c r="U92" s="65"/>
      <c r="V92" s="65"/>
      <c r="W92" s="65"/>
      <c r="Z92" s="266"/>
      <c r="AB92" s="241"/>
      <c r="AC92" s="162"/>
      <c r="AD92" s="238"/>
      <c r="AK92" s="266"/>
      <c r="AL92" s="266"/>
      <c r="AO92" s="1051" t="s">
        <v>444</v>
      </c>
      <c r="AP92" s="1051"/>
      <c r="AQ92" s="399" t="e">
        <f>SUM(AQ72:AQ90)</f>
        <v>#DIV/0!</v>
      </c>
      <c r="CF92" s="265"/>
      <c r="CG92" s="266"/>
      <c r="CH92" s="266"/>
      <c r="CI92" s="266"/>
      <c r="CJ92" s="266"/>
      <c r="CK92" s="266"/>
      <c r="CL92" s="267"/>
      <c r="CM92" s="266"/>
      <c r="CN92" s="268"/>
      <c r="CU92" s="265"/>
      <c r="CV92" s="266"/>
      <c r="CW92" s="266"/>
      <c r="CX92" s="266"/>
      <c r="CY92" s="266"/>
      <c r="CZ92" s="266"/>
      <c r="DA92" s="267"/>
      <c r="DB92" s="266"/>
      <c r="DC92" s="268"/>
    </row>
    <row r="93" spans="4:107" ht="15" customHeight="1">
      <c r="H93" s="241"/>
      <c r="I93" s="1032"/>
      <c r="J93" s="85" t="s">
        <v>483</v>
      </c>
      <c r="K93" s="85">
        <v>3</v>
      </c>
      <c r="S93" s="169"/>
      <c r="T93" s="169"/>
      <c r="U93" s="169"/>
      <c r="V93" s="169"/>
      <c r="W93" s="169"/>
      <c r="Z93" s="266"/>
      <c r="AB93" s="171"/>
      <c r="AC93" s="162"/>
      <c r="AD93" s="238"/>
      <c r="AK93" s="266"/>
      <c r="AL93" s="266"/>
      <c r="AO93" s="61"/>
      <c r="AP93" s="61"/>
      <c r="AQ93" s="61"/>
      <c r="CF93" s="265"/>
      <c r="CG93" s="266"/>
      <c r="CH93" s="266"/>
      <c r="CI93" s="266"/>
      <c r="CJ93" s="266"/>
      <c r="CK93" s="266"/>
      <c r="CL93" s="267"/>
      <c r="CM93" s="266"/>
      <c r="CN93" s="268"/>
      <c r="CU93" s="265"/>
      <c r="CV93" s="266"/>
      <c r="CW93" s="266"/>
      <c r="CX93" s="266"/>
      <c r="CY93" s="266"/>
      <c r="CZ93" s="266"/>
      <c r="DA93" s="267"/>
      <c r="DB93" s="266"/>
      <c r="DC93" s="268"/>
    </row>
    <row r="94" spans="4:107" ht="15" customHeight="1">
      <c r="G94" s="174"/>
      <c r="H94" s="174"/>
      <c r="I94" s="1032"/>
      <c r="J94" s="85" t="s">
        <v>816</v>
      </c>
      <c r="K94" s="85">
        <v>1</v>
      </c>
      <c r="S94" s="311"/>
      <c r="T94" s="311"/>
      <c r="U94" s="169"/>
      <c r="V94" s="169"/>
      <c r="W94" s="169"/>
      <c r="Z94" s="266"/>
      <c r="AB94" s="171"/>
      <c r="AC94" s="162"/>
      <c r="AD94" s="238"/>
      <c r="AE94" s="162"/>
      <c r="AK94" s="266"/>
      <c r="AL94" s="266"/>
      <c r="AO94" s="61"/>
      <c r="AP94" s="61"/>
      <c r="AQ94" s="61"/>
      <c r="CF94" s="265"/>
      <c r="CG94" s="266"/>
      <c r="CH94" s="266"/>
      <c r="CI94" s="266"/>
      <c r="CJ94" s="266"/>
      <c r="CK94" s="266"/>
      <c r="CL94" s="267"/>
      <c r="CM94" s="266"/>
      <c r="CN94" s="268"/>
      <c r="CU94" s="265"/>
      <c r="CV94" s="266"/>
      <c r="CW94" s="266"/>
      <c r="CX94" s="266"/>
      <c r="CY94" s="266"/>
      <c r="CZ94" s="266"/>
      <c r="DA94" s="267"/>
      <c r="DB94" s="266"/>
      <c r="DC94" s="268"/>
    </row>
    <row r="95" spans="4:107" ht="15" customHeight="1">
      <c r="G95" s="65"/>
      <c r="H95" s="241"/>
      <c r="I95" s="1032"/>
      <c r="J95" s="85" t="s">
        <v>484</v>
      </c>
      <c r="K95" s="85">
        <v>1</v>
      </c>
      <c r="S95" s="311"/>
      <c r="T95" s="311"/>
      <c r="U95" s="169"/>
      <c r="V95" s="169"/>
      <c r="W95" s="169"/>
      <c r="Z95" s="266"/>
      <c r="AB95" s="171"/>
      <c r="AC95" s="162"/>
      <c r="AD95" s="238"/>
      <c r="AK95" s="266"/>
      <c r="AL95" s="266"/>
      <c r="AO95" s="1016" t="s">
        <v>480</v>
      </c>
      <c r="AP95" s="1016"/>
      <c r="AQ95" s="375" t="s">
        <v>464</v>
      </c>
      <c r="AR95" s="52"/>
      <c r="AS95" s="3"/>
      <c r="AT95" s="3"/>
      <c r="CF95" s="265"/>
      <c r="CG95" s="266"/>
      <c r="CH95" s="266"/>
      <c r="CI95" s="266"/>
      <c r="CJ95" s="266"/>
      <c r="CK95" s="266"/>
      <c r="CL95" s="267"/>
      <c r="CM95" s="266"/>
      <c r="CN95" s="268"/>
      <c r="CU95" s="265"/>
      <c r="CV95" s="266"/>
      <c r="CW95" s="266"/>
      <c r="CX95" s="266"/>
      <c r="CY95" s="266"/>
      <c r="CZ95" s="266"/>
      <c r="DA95" s="267"/>
      <c r="DB95" s="266"/>
      <c r="DC95" s="268"/>
    </row>
    <row r="96" spans="4:107" ht="15" customHeight="1">
      <c r="G96" s="65"/>
      <c r="H96" s="171"/>
      <c r="I96" s="1032"/>
      <c r="J96" s="85" t="s">
        <v>485</v>
      </c>
      <c r="K96" s="85">
        <v>2</v>
      </c>
      <c r="Z96" s="266"/>
      <c r="AB96" s="329"/>
      <c r="AC96" s="162"/>
      <c r="AD96" s="238"/>
      <c r="AO96" s="85" t="s">
        <v>508</v>
      </c>
      <c r="AP96" s="85">
        <v>1</v>
      </c>
      <c r="AQ96" s="403" t="e">
        <f>AVERAGE(AR96:AW96)</f>
        <v>#DIV/0!</v>
      </c>
      <c r="AR96" s="15"/>
      <c r="AS96" s="404"/>
      <c r="AT96" s="15"/>
      <c r="AU96" s="15"/>
      <c r="CF96" s="265"/>
      <c r="CG96" s="266"/>
      <c r="CH96" s="266"/>
      <c r="CI96" s="266"/>
      <c r="CJ96" s="266"/>
      <c r="CK96" s="266"/>
      <c r="CL96" s="267"/>
      <c r="CM96" s="266"/>
      <c r="CN96" s="268"/>
      <c r="CU96" s="265"/>
      <c r="CV96" s="266"/>
      <c r="CW96" s="266"/>
      <c r="CX96" s="266"/>
      <c r="CY96" s="266"/>
      <c r="CZ96" s="266"/>
      <c r="DA96" s="267"/>
      <c r="DB96" s="266"/>
      <c r="DC96" s="268"/>
    </row>
    <row r="97" spans="4:107" ht="15" customHeight="1">
      <c r="G97" s="65"/>
      <c r="H97" s="171"/>
      <c r="I97" s="1032"/>
      <c r="J97" s="85" t="s">
        <v>486</v>
      </c>
      <c r="K97" s="85">
        <v>2</v>
      </c>
      <c r="Z97" s="266"/>
      <c r="AB97" s="171"/>
      <c r="AC97" s="162"/>
      <c r="AD97" s="238"/>
      <c r="AO97" s="85" t="s">
        <v>527</v>
      </c>
      <c r="AP97" s="85">
        <v>2</v>
      </c>
      <c r="AQ97" s="403" t="e">
        <f t="shared" ref="AQ97:AQ101" si="27">AVERAGE(AR97:AW97)</f>
        <v>#DIV/0!</v>
      </c>
      <c r="AR97" s="15"/>
      <c r="AS97" s="15"/>
      <c r="AT97" s="15"/>
      <c r="AU97" s="15"/>
      <c r="AV97" s="44"/>
      <c r="AX97" s="3"/>
      <c r="CF97" s="265"/>
      <c r="CG97" s="266"/>
      <c r="CH97" s="266"/>
      <c r="CI97" s="266"/>
      <c r="CJ97" s="266"/>
      <c r="CK97" s="266"/>
      <c r="CL97" s="267"/>
      <c r="CM97" s="266"/>
      <c r="CN97" s="268"/>
      <c r="CU97" s="265"/>
      <c r="CV97" s="266"/>
      <c r="CW97" s="266"/>
      <c r="CX97" s="266"/>
      <c r="CY97" s="266"/>
      <c r="CZ97" s="266"/>
      <c r="DA97" s="267"/>
      <c r="DB97" s="266"/>
      <c r="DC97" s="268"/>
    </row>
    <row r="98" spans="4:107" ht="15" customHeight="1">
      <c r="G98" s="65"/>
      <c r="H98" s="171"/>
      <c r="I98" s="1032"/>
      <c r="J98" s="85" t="s">
        <v>487</v>
      </c>
      <c r="K98" s="85">
        <v>1</v>
      </c>
      <c r="L98" s="169"/>
      <c r="M98" s="169"/>
      <c r="N98" s="169"/>
      <c r="O98" s="169"/>
      <c r="P98" s="169"/>
      <c r="Z98" s="266"/>
      <c r="AB98" s="1081"/>
      <c r="AC98" s="1081"/>
      <c r="AD98" s="278"/>
      <c r="AO98" s="85" t="s">
        <v>483</v>
      </c>
      <c r="AP98" s="85">
        <v>3</v>
      </c>
      <c r="AQ98" s="403" t="e">
        <f t="shared" si="27"/>
        <v>#DIV/0!</v>
      </c>
      <c r="AR98" s="15"/>
      <c r="AS98" s="15"/>
      <c r="AT98" s="15"/>
      <c r="AU98" s="15"/>
      <c r="AV98" s="44"/>
      <c r="AW98" s="171"/>
      <c r="AX98" s="44"/>
      <c r="CF98" s="265"/>
      <c r="CG98" s="266"/>
      <c r="CH98" s="266"/>
      <c r="CI98" s="266"/>
      <c r="CJ98" s="266"/>
      <c r="CK98" s="266"/>
      <c r="CL98" s="267"/>
      <c r="CM98" s="266"/>
      <c r="CN98" s="268"/>
      <c r="CU98" s="265"/>
      <c r="CV98" s="266"/>
      <c r="CW98" s="266"/>
      <c r="CX98" s="266"/>
      <c r="CY98" s="266"/>
      <c r="CZ98" s="266"/>
      <c r="DA98" s="267"/>
      <c r="DB98" s="266"/>
      <c r="DC98" s="268"/>
    </row>
    <row r="99" spans="4:107" ht="15" customHeight="1">
      <c r="G99" s="65"/>
      <c r="H99" s="171"/>
      <c r="I99" s="1032"/>
      <c r="J99" s="85" t="s">
        <v>482</v>
      </c>
      <c r="K99" s="85">
        <v>3</v>
      </c>
      <c r="Z99" s="266"/>
      <c r="AB99" s="278"/>
      <c r="AC99" s="278"/>
      <c r="AD99" s="134"/>
      <c r="AE99" s="134"/>
      <c r="AO99" s="85" t="s">
        <v>816</v>
      </c>
      <c r="AP99" s="85">
        <v>1</v>
      </c>
      <c r="AQ99" s="403" t="e">
        <f t="shared" si="27"/>
        <v>#DIV/0!</v>
      </c>
      <c r="AR99" s="85"/>
      <c r="AS99" s="15"/>
      <c r="AT99" s="15"/>
      <c r="AU99" s="15"/>
      <c r="AV99" s="44"/>
      <c r="AW99" s="171"/>
      <c r="AX99" s="44"/>
      <c r="CF99" s="265"/>
      <c r="CG99" s="266"/>
      <c r="CH99" s="266"/>
      <c r="CI99" s="266"/>
      <c r="CJ99" s="266"/>
      <c r="CK99" s="266"/>
      <c r="CL99" s="267"/>
      <c r="CM99" s="266"/>
      <c r="CN99" s="268"/>
      <c r="CU99" s="265"/>
      <c r="CV99" s="266"/>
      <c r="CW99" s="266"/>
      <c r="CX99" s="266"/>
      <c r="CY99" s="266"/>
      <c r="CZ99" s="266"/>
      <c r="DA99" s="267"/>
      <c r="DB99" s="266"/>
      <c r="DC99" s="268"/>
    </row>
    <row r="100" spans="4:107" ht="15" customHeight="1">
      <c r="G100" s="65"/>
      <c r="H100" s="171"/>
      <c r="I100" s="1032"/>
      <c r="J100" s="85" t="s">
        <v>812</v>
      </c>
      <c r="K100" s="85">
        <v>1</v>
      </c>
      <c r="Z100" s="266"/>
      <c r="AB100"/>
      <c r="AC100"/>
      <c r="AD100"/>
      <c r="AE100"/>
      <c r="AO100" s="85" t="s">
        <v>484</v>
      </c>
      <c r="AP100" s="85">
        <v>1</v>
      </c>
      <c r="AQ100" s="403" t="e">
        <f t="shared" si="27"/>
        <v>#DIV/0!</v>
      </c>
      <c r="AR100" s="15"/>
      <c r="AS100" s="15"/>
      <c r="AT100" s="15"/>
      <c r="AU100" s="15"/>
      <c r="AV100" s="44"/>
      <c r="AX100" s="3"/>
      <c r="CF100" s="265"/>
      <c r="CG100" s="266"/>
      <c r="CH100" s="266"/>
      <c r="CI100" s="266"/>
      <c r="CJ100" s="266"/>
      <c r="CK100" s="266"/>
      <c r="CL100" s="267"/>
      <c r="CM100" s="266"/>
      <c r="CN100" s="268"/>
      <c r="CU100" s="265"/>
      <c r="CV100" s="266"/>
      <c r="CW100" s="266"/>
      <c r="CX100" s="266"/>
      <c r="CY100" s="266"/>
      <c r="CZ100" s="266"/>
      <c r="DA100" s="267"/>
      <c r="DB100" s="266"/>
      <c r="DC100" s="268"/>
    </row>
    <row r="101" spans="4:107" ht="15" customHeight="1">
      <c r="G101" s="169"/>
      <c r="H101" s="175"/>
      <c r="I101" s="1032"/>
      <c r="J101" s="313" t="s">
        <v>444</v>
      </c>
      <c r="K101" s="313">
        <f>SUBTOTAL(9,K91:K100)</f>
        <v>17</v>
      </c>
      <c r="Z101" s="266"/>
      <c r="AB101" s="1062"/>
      <c r="AC101" s="1062"/>
      <c r="AD101" s="278"/>
      <c r="AE101"/>
      <c r="AO101" s="85" t="s">
        <v>485</v>
      </c>
      <c r="AP101" s="85">
        <v>2</v>
      </c>
      <c r="AQ101" s="403" t="e">
        <f t="shared" si="27"/>
        <v>#DIV/0!</v>
      </c>
      <c r="AR101" s="15"/>
      <c r="AS101" s="15"/>
      <c r="AT101" s="15"/>
      <c r="AU101" s="15"/>
      <c r="AV101" s="44"/>
      <c r="AX101" s="3"/>
      <c r="CF101" s="265"/>
      <c r="CG101" s="266"/>
      <c r="CH101" s="266"/>
      <c r="CI101" s="266"/>
      <c r="CJ101" s="266"/>
      <c r="CK101" s="266"/>
      <c r="CL101" s="267"/>
      <c r="CM101" s="266"/>
      <c r="CN101" s="268"/>
      <c r="CU101" s="265"/>
      <c r="CV101" s="266"/>
      <c r="CW101" s="266"/>
      <c r="CX101" s="266"/>
      <c r="CY101" s="266"/>
      <c r="CZ101" s="266"/>
      <c r="DA101" s="267"/>
      <c r="DB101" s="266"/>
      <c r="DC101" s="268"/>
    </row>
    <row r="102" spans="4:107" ht="15" customHeight="1">
      <c r="H102" s="171"/>
      <c r="I102" s="44"/>
      <c r="AB102" s="1062"/>
      <c r="AC102" s="1062"/>
      <c r="AD102" s="278"/>
      <c r="AE102" s="162"/>
      <c r="AO102" s="85" t="s">
        <v>486</v>
      </c>
      <c r="AP102" s="85">
        <v>2</v>
      </c>
      <c r="AQ102" s="403" t="e">
        <f>AVERAGE(AR102:AW102)</f>
        <v>#DIV/0!</v>
      </c>
      <c r="AR102" s="15"/>
      <c r="AS102" s="15"/>
      <c r="AT102" s="15"/>
      <c r="AU102" s="15"/>
      <c r="AV102" s="1063"/>
      <c r="AW102" s="1063"/>
      <c r="AX102" s="1063"/>
      <c r="CF102" s="265"/>
      <c r="CG102" s="266"/>
      <c r="CH102" s="266"/>
      <c r="CI102" s="266"/>
      <c r="CJ102" s="266"/>
      <c r="CK102" s="266"/>
      <c r="CL102" s="267"/>
      <c r="CM102" s="266"/>
      <c r="CN102" s="268"/>
      <c r="CU102" s="265"/>
      <c r="CV102" s="266"/>
      <c r="CW102" s="266"/>
      <c r="CX102" s="266"/>
      <c r="CY102" s="266"/>
      <c r="CZ102" s="266"/>
      <c r="DA102" s="267"/>
      <c r="DB102" s="266"/>
      <c r="DC102" s="268"/>
    </row>
    <row r="103" spans="4:107" ht="15" customHeight="1">
      <c r="G103" s="312"/>
      <c r="H103" s="332"/>
      <c r="I103" s="73"/>
      <c r="AC103" s="193"/>
      <c r="AD103" s="238"/>
      <c r="AO103" s="85" t="s">
        <v>487</v>
      </c>
      <c r="AP103" s="85">
        <v>1</v>
      </c>
      <c r="AQ103" s="403" t="e">
        <f>AVERAGE(AR103:AW103)</f>
        <v>#DIV/0!</v>
      </c>
      <c r="AR103" s="15"/>
      <c r="AS103" s="15"/>
      <c r="AT103" s="15"/>
      <c r="AU103" s="15"/>
      <c r="AX103" s="3"/>
      <c r="CF103" s="265"/>
      <c r="CG103" s="266"/>
      <c r="CH103" s="266"/>
      <c r="CI103" s="266"/>
      <c r="CJ103" s="266"/>
      <c r="CK103" s="266"/>
      <c r="CL103" s="267"/>
      <c r="CM103" s="266"/>
      <c r="CN103" s="268"/>
      <c r="CU103" s="265"/>
      <c r="CV103" s="266"/>
      <c r="CW103" s="266"/>
      <c r="CX103" s="266"/>
      <c r="CY103" s="266"/>
      <c r="CZ103" s="266"/>
      <c r="DA103" s="267"/>
      <c r="DB103" s="266"/>
      <c r="DC103" s="268"/>
    </row>
    <row r="104" spans="4:107" ht="15" customHeight="1">
      <c r="H104" s="171"/>
      <c r="I104" s="1069" t="s">
        <v>453</v>
      </c>
      <c r="J104" s="85" t="s">
        <v>492</v>
      </c>
      <c r="K104" s="85">
        <v>1</v>
      </c>
      <c r="AC104" s="193"/>
      <c r="AD104" s="238"/>
      <c r="AO104" s="85" t="s">
        <v>482</v>
      </c>
      <c r="AP104" s="85">
        <v>3</v>
      </c>
      <c r="AQ104" s="403" t="e">
        <f>AVERAGE(AR104:AW104)</f>
        <v>#DIV/0!</v>
      </c>
      <c r="AR104" s="15"/>
      <c r="AS104" s="15"/>
      <c r="AT104" s="15"/>
      <c r="AU104" s="15"/>
      <c r="AX104" s="3"/>
      <c r="CF104" s="265"/>
      <c r="CG104" s="266"/>
      <c r="CH104" s="266"/>
      <c r="CI104" s="266"/>
      <c r="CJ104" s="266"/>
      <c r="CK104" s="266"/>
      <c r="CL104" s="267"/>
      <c r="CM104" s="266"/>
      <c r="CN104" s="268"/>
      <c r="CU104" s="265"/>
      <c r="CV104" s="266"/>
      <c r="CW104" s="266"/>
      <c r="CX104" s="266"/>
      <c r="CY104" s="266"/>
      <c r="CZ104" s="266"/>
      <c r="DA104" s="267"/>
      <c r="DB104" s="266"/>
      <c r="DC104" s="268"/>
    </row>
    <row r="105" spans="4:107" ht="15" customHeight="1">
      <c r="H105" s="171"/>
      <c r="I105" s="1070"/>
      <c r="J105" s="85" t="s">
        <v>494</v>
      </c>
      <c r="K105" s="85">
        <v>1</v>
      </c>
      <c r="AC105" s="193"/>
      <c r="AD105" s="238"/>
      <c r="AO105" s="85" t="s">
        <v>812</v>
      </c>
      <c r="AP105" s="85">
        <v>1</v>
      </c>
      <c r="AQ105" s="403" t="e">
        <f>AVERAGE(AR105:AW105)</f>
        <v>#DIV/0!</v>
      </c>
      <c r="AR105" s="15"/>
      <c r="AS105" s="15"/>
      <c r="AT105" s="15"/>
      <c r="AU105" s="15"/>
      <c r="AX105" s="3"/>
      <c r="CF105" s="265"/>
      <c r="CG105" s="266"/>
      <c r="CH105" s="266"/>
      <c r="CI105" s="266"/>
      <c r="CJ105" s="266"/>
      <c r="CK105" s="266"/>
      <c r="CL105" s="267"/>
      <c r="CM105" s="266"/>
      <c r="CN105" s="269"/>
    </row>
    <row r="106" spans="4:107" ht="15" customHeight="1">
      <c r="H106" s="175"/>
      <c r="I106" s="1070"/>
      <c r="J106" s="85" t="s">
        <v>661</v>
      </c>
      <c r="K106" s="85">
        <v>1</v>
      </c>
      <c r="AC106" s="193"/>
      <c r="AD106" s="238"/>
      <c r="AO106" s="1051" t="s">
        <v>444</v>
      </c>
      <c r="AP106" s="1051"/>
      <c r="AQ106" s="399" t="e">
        <f>SUM(AQ96:AQ102)</f>
        <v>#DIV/0!</v>
      </c>
      <c r="AT106" s="3"/>
      <c r="AX106" s="3"/>
      <c r="CF106" s="265"/>
      <c r="CG106" s="266"/>
      <c r="CH106" s="266"/>
      <c r="CI106" s="266"/>
      <c r="CJ106" s="266"/>
      <c r="CK106" s="266"/>
      <c r="CL106" s="267"/>
      <c r="CM106" s="266"/>
      <c r="CN106" s="268"/>
    </row>
    <row r="107" spans="4:107" ht="15" customHeight="1">
      <c r="H107" s="171"/>
      <c r="I107" s="1070"/>
      <c r="J107" s="85" t="s">
        <v>489</v>
      </c>
      <c r="K107" s="85">
        <v>1</v>
      </c>
      <c r="AC107" s="193"/>
      <c r="AD107" s="238"/>
      <c r="AJ107" s="266"/>
      <c r="AT107" s="3"/>
      <c r="AX107" s="3"/>
      <c r="CF107" s="265"/>
      <c r="CG107" s="266"/>
      <c r="CH107" s="266"/>
      <c r="CI107" s="266"/>
      <c r="CJ107" s="266"/>
      <c r="CK107" s="266"/>
      <c r="CL107" s="267"/>
      <c r="CM107" s="266"/>
      <c r="CN107" s="268"/>
    </row>
    <row r="108" spans="4:107" ht="15" customHeight="1">
      <c r="G108" s="170"/>
      <c r="H108" s="170"/>
      <c r="I108" s="1071"/>
      <c r="J108" s="313" t="s">
        <v>444</v>
      </c>
      <c r="K108" s="313">
        <f>SUBTOTAL(9,K104:K107)</f>
        <v>4</v>
      </c>
      <c r="AC108" s="193"/>
      <c r="AD108" s="238"/>
      <c r="AJ108" s="266"/>
      <c r="AT108" s="3"/>
      <c r="AX108" s="3"/>
      <c r="CF108" s="265"/>
      <c r="CG108" s="266"/>
      <c r="CH108" s="266"/>
      <c r="CI108" s="266"/>
      <c r="CJ108" s="266"/>
      <c r="CK108" s="266"/>
      <c r="CL108" s="267"/>
      <c r="CM108" s="266"/>
      <c r="CN108" s="268"/>
    </row>
    <row r="109" spans="4:107" ht="15" customHeight="1">
      <c r="H109" s="171"/>
      <c r="I109" s="44"/>
      <c r="AB109" s="1081"/>
      <c r="AC109" s="1081"/>
      <c r="AD109" s="278"/>
      <c r="AO109" s="1016" t="s">
        <v>453</v>
      </c>
      <c r="AP109" s="1016"/>
      <c r="AQ109" s="375" t="s">
        <v>464</v>
      </c>
      <c r="AR109" s="162"/>
      <c r="AS109" s="3"/>
      <c r="AT109" s="3"/>
      <c r="AX109" s="3"/>
      <c r="CF109" s="265"/>
      <c r="CG109" s="266"/>
      <c r="CH109" s="266"/>
      <c r="CI109" s="266"/>
      <c r="CJ109" s="266"/>
      <c r="CK109" s="266"/>
      <c r="CL109" s="267"/>
      <c r="CM109" s="266"/>
      <c r="CN109" s="268"/>
    </row>
    <row r="110" spans="4:107" ht="15" customHeight="1">
      <c r="H110" s="175"/>
      <c r="I110" s="175"/>
      <c r="AB110" s="278"/>
      <c r="AC110" s="278"/>
      <c r="AO110" s="85" t="s">
        <v>492</v>
      </c>
      <c r="AP110" s="85">
        <v>1</v>
      </c>
      <c r="AQ110" s="403" t="e">
        <f>AVERAGE(AR110:AT110)</f>
        <v>#DIV/0!</v>
      </c>
      <c r="AR110" s="15"/>
      <c r="AS110" s="15"/>
      <c r="AT110" s="3"/>
      <c r="AX110" s="3"/>
      <c r="CF110" s="265"/>
      <c r="CG110" s="266"/>
      <c r="CH110" s="266"/>
      <c r="CI110" s="266"/>
      <c r="CJ110" s="266"/>
      <c r="CK110" s="266"/>
      <c r="CL110" s="267"/>
      <c r="CM110" s="266"/>
      <c r="CN110" s="268"/>
    </row>
    <row r="111" spans="4:107" ht="15" customHeight="1">
      <c r="D111" s="149"/>
      <c r="E111" s="149"/>
      <c r="F111" s="149"/>
      <c r="I111" s="1069" t="s">
        <v>477</v>
      </c>
      <c r="J111" s="141" t="s">
        <v>815</v>
      </c>
      <c r="K111" s="141">
        <v>1</v>
      </c>
      <c r="AO111" s="85" t="s">
        <v>494</v>
      </c>
      <c r="AP111" s="85">
        <v>1</v>
      </c>
      <c r="AQ111" s="403" t="e">
        <f>AVERAGE(AR111:AT111)</f>
        <v>#DIV/0!</v>
      </c>
      <c r="AR111" s="15"/>
      <c r="AS111" s="15"/>
      <c r="AT111" s="3"/>
      <c r="AX111" s="3"/>
      <c r="CF111" s="265"/>
      <c r="CG111" s="266"/>
      <c r="CH111" s="266"/>
      <c r="CI111" s="266"/>
      <c r="CJ111" s="266"/>
      <c r="CK111" s="266"/>
      <c r="CL111" s="267"/>
      <c r="CM111" s="266"/>
      <c r="CN111" s="268"/>
    </row>
    <row r="112" spans="4:107" ht="15" customHeight="1">
      <c r="I112" s="1071"/>
      <c r="J112" s="313" t="s">
        <v>444</v>
      </c>
      <c r="K112" s="313">
        <f>K111</f>
        <v>1</v>
      </c>
      <c r="AO112" s="85" t="s">
        <v>661</v>
      </c>
      <c r="AP112" s="85">
        <v>1</v>
      </c>
      <c r="AQ112" s="403" t="e">
        <f>AVERAGE(AR112:AT112)</f>
        <v>#DIV/0!</v>
      </c>
      <c r="AR112" s="15"/>
      <c r="AS112" s="15"/>
      <c r="AT112" s="3"/>
      <c r="AX112" s="3"/>
      <c r="CF112" s="265"/>
      <c r="CG112" s="266"/>
      <c r="CH112" s="266"/>
      <c r="CI112" s="266"/>
      <c r="CJ112" s="266"/>
      <c r="CK112" s="266"/>
      <c r="CL112" s="267"/>
      <c r="CM112" s="266"/>
      <c r="CN112" s="268"/>
    </row>
    <row r="113" spans="4:92" ht="15" customHeight="1">
      <c r="AO113" s="85" t="s">
        <v>489</v>
      </c>
      <c r="AP113" s="85">
        <v>1</v>
      </c>
      <c r="AQ113" s="403" t="e">
        <f>AVERAGE(AR113:AT113)</f>
        <v>#DIV/0!</v>
      </c>
      <c r="AR113" s="15"/>
      <c r="AS113" s="15"/>
      <c r="AT113" s="3"/>
      <c r="AX113" s="3"/>
      <c r="CF113" s="265"/>
      <c r="CG113" s="266"/>
      <c r="CH113" s="266"/>
      <c r="CI113" s="266"/>
      <c r="CJ113" s="266"/>
      <c r="CK113" s="266"/>
      <c r="CL113" s="267"/>
      <c r="CM113" s="266"/>
      <c r="CN113" s="268"/>
    </row>
    <row r="114" spans="4:92" ht="15" customHeight="1">
      <c r="I114" s="159" t="s">
        <v>444</v>
      </c>
      <c r="J114" s="159"/>
      <c r="K114" s="159">
        <f>K88+K101+K108+K112</f>
        <v>62</v>
      </c>
      <c r="AO114" s="375" t="s">
        <v>444</v>
      </c>
      <c r="AP114" s="375"/>
      <c r="AQ114" s="399" t="e">
        <f>SUM(AQ110:AQ113)</f>
        <v>#DIV/0!</v>
      </c>
      <c r="AS114" s="3"/>
      <c r="AT114" s="3"/>
      <c r="AX114" s="3"/>
    </row>
    <row r="115" spans="4:92" ht="15" customHeight="1">
      <c r="AO115" s="61"/>
      <c r="AP115" s="61"/>
      <c r="AQ115" s="61"/>
      <c r="AS115" s="3"/>
      <c r="AT115" s="3"/>
      <c r="AX115" s="3"/>
      <c r="AY115" s="3"/>
      <c r="AZ115" s="3"/>
    </row>
    <row r="116" spans="4:92" ht="15" customHeight="1">
      <c r="AO116" s="1066"/>
      <c r="AP116" s="1066"/>
      <c r="AQ116" s="237"/>
      <c r="AS116" s="3"/>
      <c r="AT116" s="3"/>
      <c r="AX116" s="3"/>
      <c r="AY116" s="3"/>
      <c r="AZ116" s="3"/>
    </row>
    <row r="117" spans="4:92" ht="15" customHeight="1">
      <c r="AO117" s="1016" t="s">
        <v>453</v>
      </c>
      <c r="AP117" s="1016"/>
      <c r="AQ117" s="375" t="s">
        <v>464</v>
      </c>
      <c r="AR117" s="162"/>
      <c r="AS117" s="3"/>
      <c r="AT117" s="3"/>
      <c r="AX117" s="3"/>
      <c r="AY117" s="3"/>
      <c r="AZ117" s="3"/>
    </row>
    <row r="118" spans="4:92" ht="15" customHeight="1">
      <c r="AO118" s="85" t="s">
        <v>815</v>
      </c>
      <c r="AP118" s="85">
        <v>1</v>
      </c>
      <c r="AQ118" s="403" t="e">
        <f>AVERAGE(AR118:AT118)</f>
        <v>#DIV/0!</v>
      </c>
      <c r="AR118" s="15"/>
      <c r="AS118" s="15"/>
      <c r="AT118" s="3"/>
      <c r="AX118" s="3"/>
      <c r="AY118" s="3"/>
      <c r="AZ118" s="3"/>
    </row>
    <row r="119" spans="4:92" ht="15" customHeight="1">
      <c r="AO119" s="375" t="s">
        <v>444</v>
      </c>
      <c r="AP119" s="375"/>
      <c r="AQ119" s="399" t="e">
        <f>SUM(AQ118)</f>
        <v>#DIV/0!</v>
      </c>
      <c r="AS119" s="3"/>
      <c r="AT119" s="3"/>
      <c r="AX119" s="3"/>
      <c r="AY119" s="3"/>
      <c r="AZ119" s="3"/>
    </row>
    <row r="120" spans="4:92" ht="15" customHeight="1">
      <c r="AS120" s="3"/>
      <c r="AT120" s="3"/>
      <c r="AX120" s="3"/>
      <c r="AY120" s="3"/>
      <c r="AZ120" s="3"/>
    </row>
    <row r="121" spans="4:92" ht="15" customHeight="1">
      <c r="AS121" s="3"/>
      <c r="AT121" s="3"/>
      <c r="AX121" s="3"/>
      <c r="AY121" s="3"/>
      <c r="AZ121" s="3"/>
    </row>
    <row r="122" spans="4:92" ht="15" customHeight="1">
      <c r="K122"/>
      <c r="L122"/>
      <c r="M122"/>
      <c r="AS122" s="3"/>
      <c r="AT122" s="3"/>
      <c r="AX122" s="3"/>
      <c r="AY122" s="3"/>
      <c r="AZ122" s="3"/>
    </row>
    <row r="123" spans="4:92" ht="15" customHeight="1">
      <c r="D123" s="149"/>
      <c r="E123" s="149"/>
      <c r="F123" s="149"/>
      <c r="K123"/>
      <c r="L123"/>
      <c r="M123"/>
      <c r="AS123" s="3"/>
      <c r="AT123" s="3"/>
      <c r="AX123" s="3"/>
      <c r="AY123" s="3"/>
      <c r="AZ123" s="3"/>
    </row>
    <row r="124" spans="4:92" ht="15" customHeight="1">
      <c r="K124"/>
      <c r="L124"/>
      <c r="M124"/>
      <c r="AS124" s="3"/>
      <c r="AT124" s="3"/>
      <c r="AX124" s="3"/>
      <c r="AY124" s="3"/>
      <c r="AZ124" s="3"/>
    </row>
    <row r="125" spans="4:92" ht="15" customHeight="1">
      <c r="K125"/>
      <c r="L125"/>
      <c r="M125"/>
      <c r="AS125" s="3"/>
      <c r="AT125" s="3"/>
      <c r="AX125" s="3"/>
      <c r="AY125" s="3"/>
      <c r="AZ125" s="3"/>
    </row>
    <row r="126" spans="4:92" ht="15" customHeight="1">
      <c r="K126"/>
      <c r="L126"/>
      <c r="M126"/>
      <c r="AP126" s="278"/>
      <c r="AQ126" s="278"/>
      <c r="AS126" s="3"/>
      <c r="AT126" s="3"/>
      <c r="AX126" s="3"/>
      <c r="AY126" s="3"/>
      <c r="AZ126" s="3"/>
    </row>
    <row r="127" spans="4:92" ht="15" customHeight="1">
      <c r="K127"/>
      <c r="L127"/>
      <c r="M127"/>
      <c r="AP127"/>
      <c r="AQ127"/>
      <c r="AS127" s="3"/>
      <c r="AT127" s="3"/>
      <c r="AX127" s="3"/>
      <c r="AY127" s="3"/>
      <c r="AZ127" s="3"/>
    </row>
    <row r="128" spans="4:92" ht="15" customHeight="1">
      <c r="K128"/>
      <c r="L128"/>
      <c r="M128"/>
      <c r="AP128" s="1062"/>
      <c r="AQ128" s="1062"/>
      <c r="AS128" s="3"/>
      <c r="AT128" s="3"/>
      <c r="AX128" s="3"/>
      <c r="AY128" s="3"/>
      <c r="AZ128" s="3"/>
    </row>
    <row r="129" spans="4:52" ht="15" customHeight="1">
      <c r="D129" s="149"/>
      <c r="E129" s="149"/>
      <c r="F129" s="149"/>
      <c r="K129"/>
      <c r="L129"/>
      <c r="M129"/>
      <c r="AS129" s="3"/>
      <c r="AT129" s="3"/>
      <c r="AX129" s="3"/>
      <c r="AY129" s="3"/>
      <c r="AZ129" s="3"/>
    </row>
    <row r="130" spans="4:52" ht="15" customHeight="1">
      <c r="K130"/>
      <c r="L130"/>
      <c r="M130"/>
      <c r="AS130" s="3"/>
      <c r="AT130" s="3"/>
      <c r="AX130" s="3"/>
      <c r="AY130" s="3"/>
      <c r="AZ130" s="3"/>
    </row>
    <row r="131" spans="4:52" ht="15" customHeight="1">
      <c r="K131"/>
      <c r="L131"/>
      <c r="M131"/>
      <c r="AS131" s="3"/>
      <c r="AT131" s="3"/>
      <c r="AX131" s="3"/>
      <c r="AY131" s="3"/>
      <c r="AZ131" s="3"/>
    </row>
    <row r="132" spans="4:52" ht="15" customHeight="1">
      <c r="D132" s="166"/>
      <c r="E132" s="166"/>
      <c r="F132" s="166"/>
      <c r="K132"/>
      <c r="L132"/>
      <c r="M132"/>
      <c r="AS132" s="3"/>
      <c r="AT132" s="3"/>
      <c r="AX132" s="3"/>
      <c r="AY132" s="3"/>
      <c r="AZ132" s="3"/>
    </row>
    <row r="133" spans="4:52" ht="15" customHeight="1">
      <c r="K133"/>
      <c r="L133"/>
      <c r="M133"/>
      <c r="AS133" s="3"/>
      <c r="AT133" s="3"/>
      <c r="AX133" s="3"/>
      <c r="AY133" s="3"/>
      <c r="AZ133" s="3"/>
    </row>
    <row r="134" spans="4:52" ht="15" customHeight="1">
      <c r="K134"/>
      <c r="L134"/>
      <c r="M134"/>
      <c r="AS134" s="3"/>
      <c r="AT134" s="3"/>
      <c r="AX134" s="3"/>
      <c r="AY134" s="3"/>
      <c r="AZ134" s="3"/>
    </row>
    <row r="135" spans="4:52" ht="15" customHeight="1">
      <c r="K135"/>
      <c r="L135"/>
      <c r="M135"/>
      <c r="AS135" s="3"/>
      <c r="AT135" s="3"/>
      <c r="AX135" s="3"/>
      <c r="AY135" s="3"/>
      <c r="AZ135" s="3"/>
    </row>
    <row r="136" spans="4:52" ht="15" customHeight="1">
      <c r="K136"/>
      <c r="L136"/>
      <c r="M136"/>
      <c r="AS136" s="3"/>
      <c r="AT136" s="3"/>
      <c r="AX136" s="3"/>
      <c r="AY136" s="3"/>
      <c r="AZ136" s="3"/>
    </row>
    <row r="137" spans="4:52" ht="15" customHeight="1">
      <c r="K137"/>
      <c r="L137"/>
      <c r="M137"/>
      <c r="AS137" s="3"/>
      <c r="AT137" s="3"/>
      <c r="AX137" s="3"/>
      <c r="AY137" s="3"/>
      <c r="AZ137" s="3"/>
    </row>
    <row r="138" spans="4:52" ht="15" customHeight="1">
      <c r="K138"/>
      <c r="L138"/>
      <c r="M138"/>
      <c r="AS138" s="3"/>
      <c r="AT138" s="3"/>
      <c r="AX138" s="3"/>
      <c r="AY138" s="3"/>
      <c r="AZ138" s="3"/>
    </row>
    <row r="139" spans="4:52" ht="15" customHeight="1">
      <c r="K139"/>
      <c r="L139"/>
      <c r="M139"/>
      <c r="AS139" s="3"/>
      <c r="AT139" s="3"/>
      <c r="AX139" s="3"/>
      <c r="AY139" s="3"/>
      <c r="AZ139" s="3"/>
    </row>
    <row r="140" spans="4:52" ht="15" customHeight="1">
      <c r="AS140" s="3"/>
      <c r="AT140" s="3"/>
      <c r="AX140" s="3"/>
      <c r="AY140" s="3"/>
      <c r="AZ140" s="3"/>
    </row>
    <row r="141" spans="4:52" ht="15" customHeight="1">
      <c r="AS141" s="3"/>
      <c r="AT141" s="3"/>
      <c r="AX141" s="3"/>
      <c r="AY141" s="3"/>
      <c r="AZ141" s="3"/>
    </row>
    <row r="142" spans="4:52" ht="15" customHeight="1">
      <c r="AS142" s="3"/>
      <c r="AT142" s="3"/>
      <c r="AX142" s="3"/>
      <c r="AY142" s="3"/>
      <c r="AZ142" s="3"/>
    </row>
    <row r="143" spans="4:52" ht="15" customHeight="1">
      <c r="AS143" s="3"/>
      <c r="AT143" s="3"/>
      <c r="AX143" s="3"/>
      <c r="AY143" s="3"/>
      <c r="AZ143" s="3"/>
    </row>
    <row r="144" spans="4:52" ht="15" customHeight="1">
      <c r="AS144" s="3"/>
      <c r="AT144" s="3"/>
      <c r="AX144" s="3"/>
      <c r="AY144" s="3"/>
      <c r="AZ144" s="3"/>
    </row>
    <row r="145" spans="46:52" ht="15" customHeight="1">
      <c r="AT145" s="3"/>
      <c r="AX145" s="3"/>
      <c r="AY145" s="3"/>
      <c r="AZ145" s="3"/>
    </row>
    <row r="146" spans="46:52" ht="15" customHeight="1">
      <c r="AT146" s="3"/>
      <c r="AX146" s="3"/>
      <c r="AY146" s="3"/>
      <c r="AZ146" s="3"/>
    </row>
  </sheetData>
  <sortState xmlns:xlrd2="http://schemas.microsoft.com/office/spreadsheetml/2017/richdata2" ref="C3:BF65">
    <sortCondition ref="C3:C65"/>
  </sortState>
  <mergeCells count="212">
    <mergeCell ref="AO92:AP92"/>
    <mergeCell ref="AQ66:AR66"/>
    <mergeCell ref="AS66:AT66"/>
    <mergeCell ref="AU66:AV66"/>
    <mergeCell ref="AW66:AX66"/>
    <mergeCell ref="AY66:AZ66"/>
    <mergeCell ref="BA66:BB66"/>
    <mergeCell ref="BC66:BD66"/>
    <mergeCell ref="BE66:BF66"/>
    <mergeCell ref="AO71:AP71"/>
    <mergeCell ref="BC65:BD65"/>
    <mergeCell ref="BE65:BF65"/>
    <mergeCell ref="A66:B66"/>
    <mergeCell ref="C66:D66"/>
    <mergeCell ref="E66:F66"/>
    <mergeCell ref="G66:H66"/>
    <mergeCell ref="I66:J66"/>
    <mergeCell ref="K66:L66"/>
    <mergeCell ref="M66:N66"/>
    <mergeCell ref="O66:P66"/>
    <mergeCell ref="Q66:R66"/>
    <mergeCell ref="S66:T66"/>
    <mergeCell ref="U66:V66"/>
    <mergeCell ref="W66:X66"/>
    <mergeCell ref="Y66:Z66"/>
    <mergeCell ref="AA66:AB66"/>
    <mergeCell ref="AC66:AD66"/>
    <mergeCell ref="AE66:AF66"/>
    <mergeCell ref="AG66:AH66"/>
    <mergeCell ref="AI66:AJ66"/>
    <mergeCell ref="AK66:AL66"/>
    <mergeCell ref="AM66:AN66"/>
    <mergeCell ref="AO66:AP66"/>
    <mergeCell ref="AK65:AL65"/>
    <mergeCell ref="AM65:AN65"/>
    <mergeCell ref="AO65:AP65"/>
    <mergeCell ref="AQ65:AR65"/>
    <mergeCell ref="AS65:AT65"/>
    <mergeCell ref="AU65:AV65"/>
    <mergeCell ref="AW65:AX65"/>
    <mergeCell ref="AY65:AZ65"/>
    <mergeCell ref="BA65:BB65"/>
    <mergeCell ref="S65:T65"/>
    <mergeCell ref="U65:V65"/>
    <mergeCell ref="W65:X65"/>
    <mergeCell ref="Y65:Z65"/>
    <mergeCell ref="AA65:AB65"/>
    <mergeCell ref="AC65:AD65"/>
    <mergeCell ref="AE65:AF65"/>
    <mergeCell ref="AG65:AH65"/>
    <mergeCell ref="AI65:AJ65"/>
    <mergeCell ref="A32:A64"/>
    <mergeCell ref="A65:B65"/>
    <mergeCell ref="C65:D65"/>
    <mergeCell ref="E65:F65"/>
    <mergeCell ref="G65:H65"/>
    <mergeCell ref="I65:J65"/>
    <mergeCell ref="K65:L65"/>
    <mergeCell ref="M65:N65"/>
    <mergeCell ref="O65:P65"/>
    <mergeCell ref="AO117:AP117"/>
    <mergeCell ref="AO116:AP116"/>
    <mergeCell ref="AO95:AP95"/>
    <mergeCell ref="AP128:AQ128"/>
    <mergeCell ref="AO109:AP109"/>
    <mergeCell ref="AO106:AP106"/>
    <mergeCell ref="AV102:AX102"/>
    <mergeCell ref="G1:G2"/>
    <mergeCell ref="H1:H2"/>
    <mergeCell ref="I1:I2"/>
    <mergeCell ref="J1:J2"/>
    <mergeCell ref="L1:M1"/>
    <mergeCell ref="N1:N2"/>
    <mergeCell ref="AB1:AC1"/>
    <mergeCell ref="AD1:AD2"/>
    <mergeCell ref="AE1:AE2"/>
    <mergeCell ref="AN1:AN2"/>
    <mergeCell ref="AO1:AP1"/>
    <mergeCell ref="AQ1:AQ2"/>
    <mergeCell ref="AR1:AS1"/>
    <mergeCell ref="AT1:AT2"/>
    <mergeCell ref="AU1:AU2"/>
    <mergeCell ref="AF1:AG1"/>
    <mergeCell ref="Q65:R65"/>
    <mergeCell ref="AH1:AH2"/>
    <mergeCell ref="AI1:AI2"/>
    <mergeCell ref="A1:A2"/>
    <mergeCell ref="B1:B2"/>
    <mergeCell ref="C1:C2"/>
    <mergeCell ref="D1:D2"/>
    <mergeCell ref="E1:E2"/>
    <mergeCell ref="F1:F2"/>
    <mergeCell ref="X1:Y1"/>
    <mergeCell ref="Z1:Z2"/>
    <mergeCell ref="AA1:AA2"/>
    <mergeCell ref="O1:P1"/>
    <mergeCell ref="Q1:R1"/>
    <mergeCell ref="S1:S2"/>
    <mergeCell ref="T1:U1"/>
    <mergeCell ref="V1:V2"/>
    <mergeCell ref="W1:W2"/>
    <mergeCell ref="BN1:BN2"/>
    <mergeCell ref="BO1:BO2"/>
    <mergeCell ref="BP1:BP2"/>
    <mergeCell ref="AJ1:AJ2"/>
    <mergeCell ref="AK1:AL1"/>
    <mergeCell ref="AM1:AM2"/>
    <mergeCell ref="BB1:BB2"/>
    <mergeCell ref="BC1:BC2"/>
    <mergeCell ref="BD1:BD2"/>
    <mergeCell ref="BE1:BE2"/>
    <mergeCell ref="BF1:BF2"/>
    <mergeCell ref="BJ1:BJ2"/>
    <mergeCell ref="AV1:AV2"/>
    <mergeCell ref="AW1:AW2"/>
    <mergeCell ref="AX1:AX2"/>
    <mergeCell ref="AY1:AY2"/>
    <mergeCell ref="AZ1:AZ2"/>
    <mergeCell ref="BA1:BA2"/>
    <mergeCell ref="CW1:CW2"/>
    <mergeCell ref="CX1:CX2"/>
    <mergeCell ref="CY1:CY2"/>
    <mergeCell ref="CM1:CM2"/>
    <mergeCell ref="CN1:CN2"/>
    <mergeCell ref="CQ1:CQ2"/>
    <mergeCell ref="CR1:CR2"/>
    <mergeCell ref="CS1:CS2"/>
    <mergeCell ref="CT1:CT2"/>
    <mergeCell ref="C67:D67"/>
    <mergeCell ref="CU1:CU2"/>
    <mergeCell ref="CV1:CV2"/>
    <mergeCell ref="CG1:CG2"/>
    <mergeCell ref="CH1:CH2"/>
    <mergeCell ref="CI1:CI2"/>
    <mergeCell ref="CJ1:CJ2"/>
    <mergeCell ref="CK1:CK2"/>
    <mergeCell ref="CL1:CL2"/>
    <mergeCell ref="BY1:BY2"/>
    <mergeCell ref="BZ1:BZ2"/>
    <mergeCell ref="CA1:CA2"/>
    <mergeCell ref="CB1:CB2"/>
    <mergeCell ref="CC1:CC2"/>
    <mergeCell ref="CF1:CF2"/>
    <mergeCell ref="BQ1:BQ2"/>
    <mergeCell ref="BR1:BR2"/>
    <mergeCell ref="BU1:BU2"/>
    <mergeCell ref="BV1:BV2"/>
    <mergeCell ref="BW1:BW2"/>
    <mergeCell ref="BX1:BX2"/>
    <mergeCell ref="BK1:BK2"/>
    <mergeCell ref="BL1:BL2"/>
    <mergeCell ref="BM1:BM2"/>
    <mergeCell ref="AF78:AF80"/>
    <mergeCell ref="AK76:AK78"/>
    <mergeCell ref="AK82:AK84"/>
    <mergeCell ref="AB98:AC98"/>
    <mergeCell ref="AB101:AC101"/>
    <mergeCell ref="AB102:AC102"/>
    <mergeCell ref="AB109:AC109"/>
    <mergeCell ref="I68:I88"/>
    <mergeCell ref="AB90:AC90"/>
    <mergeCell ref="AF72:AF74"/>
    <mergeCell ref="U72:U73"/>
    <mergeCell ref="T74:T75"/>
    <mergeCell ref="AA70:AB70"/>
    <mergeCell ref="AA86:AB86"/>
    <mergeCell ref="AA77:AB77"/>
    <mergeCell ref="AA78:AB78"/>
    <mergeCell ref="AA79:AB79"/>
    <mergeCell ref="AA80:AB80"/>
    <mergeCell ref="AA81:AB81"/>
    <mergeCell ref="M68:M69"/>
    <mergeCell ref="N68:N69"/>
    <mergeCell ref="AA68:AB68"/>
    <mergeCell ref="AA69:AB69"/>
    <mergeCell ref="W71:X71"/>
    <mergeCell ref="AA87:AC87"/>
    <mergeCell ref="D88:E88"/>
    <mergeCell ref="S88:S90"/>
    <mergeCell ref="AA88:AB88"/>
    <mergeCell ref="D89:E89"/>
    <mergeCell ref="AA89:AB89"/>
    <mergeCell ref="S82:S83"/>
    <mergeCell ref="AA82:AB82"/>
    <mergeCell ref="AA83:AB83"/>
    <mergeCell ref="AA84:AB84"/>
    <mergeCell ref="AA85:AB85"/>
    <mergeCell ref="D86:E86"/>
    <mergeCell ref="A3:A31"/>
    <mergeCell ref="I91:I101"/>
    <mergeCell ref="I104:I108"/>
    <mergeCell ref="I111:I112"/>
    <mergeCell ref="U74:U75"/>
    <mergeCell ref="N76:N77"/>
    <mergeCell ref="O76:O77"/>
    <mergeCell ref="T76:T77"/>
    <mergeCell ref="U76:U77"/>
    <mergeCell ref="N78:N79"/>
    <mergeCell ref="O78:O79"/>
    <mergeCell ref="T78:T79"/>
    <mergeCell ref="U78:U79"/>
    <mergeCell ref="N72:N73"/>
    <mergeCell ref="O72:O73"/>
    <mergeCell ref="T72:T73"/>
    <mergeCell ref="N74:N75"/>
    <mergeCell ref="O74:O75"/>
    <mergeCell ref="D87:E87"/>
    <mergeCell ref="C70:D70"/>
    <mergeCell ref="C71:D71"/>
    <mergeCell ref="C72:D72"/>
    <mergeCell ref="C68:D68"/>
    <mergeCell ref="C69:D69"/>
  </mergeCells>
  <conditionalFormatting sqref="K3:K64">
    <cfRule type="cellIs" dxfId="416" priority="71" operator="equal">
      <formula>"More than 72 Hours"</formula>
    </cfRule>
    <cfRule type="cellIs" dxfId="415" priority="70" operator="equal">
      <formula>"72 Hours"</formula>
    </cfRule>
    <cfRule type="cellIs" dxfId="414" priority="69" operator="equal">
      <formula>"48 Hours"</formula>
    </cfRule>
    <cfRule type="cellIs" dxfId="413" priority="68" operator="equal">
      <formula>"24 Hours"</formula>
    </cfRule>
    <cfRule type="cellIs" dxfId="412" priority="67" operator="equal">
      <formula>"مصعدة"</formula>
    </cfRule>
  </conditionalFormatting>
  <conditionalFormatting sqref="BD1:BD64 BD67:BD1048576">
    <cfRule type="cellIs" dxfId="410" priority="118" stopIfTrue="1" operator="equal">
      <formula>"Satisfied"</formula>
    </cfRule>
  </conditionalFormatting>
  <conditionalFormatting sqref="BE3:BE11">
    <cfRule type="cellIs" dxfId="408" priority="20" operator="equal">
      <formula>"Patient"</formula>
    </cfRule>
    <cfRule type="cellIs" dxfId="407" priority="21" operator="equal">
      <formula>"Hospital"</formula>
    </cfRule>
  </conditionalFormatting>
  <conditionalFormatting sqref="BE27:BE30 BE32:BE38">
    <cfRule type="cellIs" dxfId="404" priority="11" operator="equal">
      <formula>"Patient"</formula>
    </cfRule>
    <cfRule type="cellIs" dxfId="403" priority="12" operator="equal">
      <formula>"Hospital"</formula>
    </cfRule>
  </conditionalFormatting>
  <conditionalFormatting sqref="BE64 BE54:BE56 BE67">
    <cfRule type="cellIs" dxfId="401" priority="5" operator="equal">
      <formula>"Patient"</formula>
    </cfRule>
    <cfRule type="cellIs" dxfId="400" priority="6" operator="equal">
      <formula>"Hospital"</formula>
    </cfRule>
  </conditionalFormatting>
  <conditionalFormatting sqref="BL34:BL39">
    <cfRule type="top10" dxfId="398" priority="26" percent="1" rank="10"/>
  </conditionalFormatting>
  <conditionalFormatting sqref="BR3:BR4">
    <cfRule type="cellIs" dxfId="397" priority="46" operator="equal">
      <formula>"More than 72 Hours"</formula>
    </cfRule>
    <cfRule type="cellIs" dxfId="396" priority="42" operator="equal">
      <formula>"مصعدة"</formula>
    </cfRule>
  </conditionalFormatting>
  <conditionalFormatting sqref="BR3:BR10">
    <cfRule type="cellIs" dxfId="395" priority="45" operator="equal">
      <formula>"72 Hours"</formula>
    </cfRule>
    <cfRule type="cellIs" dxfId="394" priority="44" operator="equal">
      <formula>"48 Hours"</formula>
    </cfRule>
    <cfRule type="cellIs" dxfId="393" priority="43" operator="equal">
      <formula>"24 Hours"</formula>
    </cfRule>
  </conditionalFormatting>
  <conditionalFormatting sqref="BR5:BR8">
    <cfRule type="cellIs" dxfId="392" priority="104" operator="equal">
      <formula>"Escalated( مصعدة)"</formula>
    </cfRule>
  </conditionalFormatting>
  <conditionalFormatting sqref="BR5:BR10">
    <cfRule type="cellIs" dxfId="391" priority="108" operator="equal">
      <formula>"More than 72 hours"</formula>
    </cfRule>
  </conditionalFormatting>
  <conditionalFormatting sqref="BW34:BW36">
    <cfRule type="top10" dxfId="390" priority="25" percent="1" rank="10"/>
  </conditionalFormatting>
  <conditionalFormatting sqref="CC3:CC16">
    <cfRule type="cellIs" dxfId="389" priority="37" operator="equal">
      <formula>"مصعدة"</formula>
    </cfRule>
    <cfRule type="cellIs" dxfId="388" priority="38" operator="equal">
      <formula>"24 Hours"</formula>
    </cfRule>
    <cfRule type="cellIs" dxfId="387" priority="39" operator="equal">
      <formula>"48 Hours"</formula>
    </cfRule>
    <cfRule type="cellIs" dxfId="386" priority="40" operator="equal">
      <formula>"72 Hours"</formula>
    </cfRule>
    <cfRule type="cellIs" dxfId="385" priority="41" operator="equal">
      <formula>"More than 72 Hours"</formula>
    </cfRule>
  </conditionalFormatting>
  <conditionalFormatting sqref="CN3:CN32">
    <cfRule type="cellIs" dxfId="384" priority="36" operator="equal">
      <formula>"More than 72 Hours"</formula>
    </cfRule>
    <cfRule type="cellIs" dxfId="383" priority="32" operator="equal">
      <formula>"مصعدة"</formula>
    </cfRule>
  </conditionalFormatting>
  <conditionalFormatting sqref="CN3:CN38">
    <cfRule type="cellIs" dxfId="382" priority="35" operator="equal">
      <formula>"72 Hours"</formula>
    </cfRule>
    <cfRule type="cellIs" dxfId="381" priority="34" operator="equal">
      <formula>"48 Hours"</formula>
    </cfRule>
    <cfRule type="cellIs" dxfId="380" priority="33" operator="equal">
      <formula>"24 Hours"</formula>
    </cfRule>
  </conditionalFormatting>
  <conditionalFormatting sqref="CN33:CN38">
    <cfRule type="cellIs" dxfId="379" priority="124" operator="equal">
      <formula>"More than 72 hours"</formula>
    </cfRule>
  </conditionalFormatting>
  <conditionalFormatting sqref="CN90:CN104">
    <cfRule type="cellIs" dxfId="378" priority="87" operator="equal">
      <formula>"Escalated( مصعدة)"</formula>
    </cfRule>
    <cfRule type="cellIs" dxfId="377" priority="88" operator="equal">
      <formula>"24 Hours"</formula>
    </cfRule>
    <cfRule type="cellIs" dxfId="376" priority="89" operator="equal">
      <formula>"48 Hours"</formula>
    </cfRule>
    <cfRule type="cellIs" dxfId="375" priority="90" operator="equal">
      <formula>"72 Hours"</formula>
    </cfRule>
    <cfRule type="cellIs" dxfId="374" priority="91" operator="equal">
      <formula>"More than 72 hours"</formula>
    </cfRule>
  </conditionalFormatting>
  <conditionalFormatting sqref="CY3:CY21">
    <cfRule type="cellIs" dxfId="373" priority="30" operator="equal">
      <formula>"72 Hours"</formula>
    </cfRule>
    <cfRule type="cellIs" dxfId="372" priority="29" operator="equal">
      <formula>"48 Hours"</formula>
    </cfRule>
    <cfRule type="cellIs" dxfId="371" priority="28" operator="equal">
      <formula>"24 Hours"</formula>
    </cfRule>
    <cfRule type="cellIs" dxfId="370" priority="27" operator="equal">
      <formula>"مصعدة"</formula>
    </cfRule>
    <cfRule type="cellIs" dxfId="369" priority="31" operator="equal">
      <formula>"More than 72 Hours"</formula>
    </cfRule>
  </conditionalFormatting>
  <conditionalFormatting sqref="DC88:DC102">
    <cfRule type="cellIs" dxfId="368" priority="82" operator="equal">
      <formula>"Escalated( مصعدة)"</formula>
    </cfRule>
    <cfRule type="cellIs" dxfId="367" priority="83" operator="equal">
      <formula>"24 Hours"</formula>
    </cfRule>
    <cfRule type="cellIs" dxfId="366" priority="84" operator="equal">
      <formula>"48 Hours"</formula>
    </cfRule>
    <cfRule type="cellIs" dxfId="365" priority="86" operator="equal">
      <formula>"More than 72 hours"</formula>
    </cfRule>
    <cfRule type="cellIs" dxfId="364" priority="85" operator="equal">
      <formula>"72 Hours"</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ellIs" priority="117" stopIfTrue="1" operator="equal" id="{7658FDDA-E7BD-4793-89FB-7E702370A8F9}">
            <xm:f>Dropdown!$B$9</xm:f>
            <x14:dxf>
              <fill>
                <patternFill>
                  <bgColor rgb="FFFFEB9C"/>
                </patternFill>
              </fill>
            </x14:dxf>
          </x14:cfRule>
          <xm:sqref>BD1:BD64 BD67:BD1048576</xm:sqref>
        </x14:conditionalFormatting>
        <x14:conditionalFormatting xmlns:xm="http://schemas.microsoft.com/office/excel/2006/main">
          <x14:cfRule type="cellIs" priority="116" stopIfTrue="1" operator="equal" id="{146BD84D-5BAB-4C0E-8309-A0CC4044F77C}">
            <xm:f>Dropdown!$A$10</xm:f>
            <x14:dxf>
              <fill>
                <patternFill>
                  <bgColor rgb="FFFFC7CE"/>
                </patternFill>
              </fill>
            </x14:dxf>
          </x14:cfRule>
          <xm:sqref>BD67:BF1048576 BD1:BF2 BD3:BD64 BF3:BF64</xm:sqref>
        </x14:conditionalFormatting>
        <x14:conditionalFormatting xmlns:xm="http://schemas.microsoft.com/office/excel/2006/main">
          <x14:cfRule type="cellIs" priority="22" stopIfTrue="1" operator="equal" id="{86EAA426-3879-C84F-9113-172F63AF957E}">
            <xm:f>Dropdown!$A$10</xm:f>
            <x14:dxf>
              <fill>
                <patternFill>
                  <bgColor rgb="FFFFC7CE"/>
                </patternFill>
              </fill>
            </x14:dxf>
          </x14:cfRule>
          <xm:sqref>BE3:BE11</xm:sqref>
        </x14:conditionalFormatting>
        <x14:conditionalFormatting xmlns:xm="http://schemas.microsoft.com/office/excel/2006/main">
          <x14:cfRule type="cellIs" priority="13" stopIfTrue="1" operator="equal" id="{DFBB0E3B-1811-2E48-91AE-C85B4EB1A15A}">
            <xm:f>Dropdown!$A$10</xm:f>
            <x14:dxf>
              <fill>
                <patternFill>
                  <bgColor rgb="FFFFC7CE"/>
                </patternFill>
              </fill>
            </x14:dxf>
          </x14:cfRule>
          <xm:sqref>BE27:BE30 BE32:BE38</xm:sqref>
        </x14:conditionalFormatting>
        <x14:conditionalFormatting xmlns:xm="http://schemas.microsoft.com/office/excel/2006/main">
          <x14:cfRule type="cellIs" priority="7" stopIfTrue="1" operator="equal" id="{1AA9EA62-BB17-6644-9FF5-5A938D1F1D4D}">
            <xm:f>Dropdown!$A$10</xm:f>
            <x14:dxf>
              <fill>
                <patternFill>
                  <bgColor rgb="FFFFC7CE"/>
                </patternFill>
              </fill>
            </x14:dxf>
          </x14:cfRule>
          <xm:sqref>BE54:BE56</xm:sqref>
        </x14:conditionalFormatting>
        <x14:conditionalFormatting xmlns:xm="http://schemas.microsoft.com/office/excel/2006/main">
          <x14:cfRule type="cellIs" priority="1" stopIfTrue="1" operator="equal" id="{A8E407DD-67CF-274D-8D32-3D658D2B05A2}">
            <xm:f>Dropdown!$A$10</xm:f>
            <x14:dxf>
              <fill>
                <patternFill>
                  <bgColor rgb="FFFFC7CE"/>
                </patternFill>
              </fill>
            </x14:dxf>
          </x14:cfRule>
          <xm:sqref>BE64</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400-000000000000}">
          <x14:formula1>
            <xm:f>Dropdown!$B$1:$B$5</xm:f>
          </x14:formula1>
          <xm:sqref>K1:K2 CN90:CN113 K140:K1048576 DC88:DC104 K67 AX100:AX101 BR5:BR8 K102:K113 K115:K121 AP110:AP113 AP118</xm:sqref>
        </x14:dataValidation>
        <x14:dataValidation type="list" allowBlank="1" showInputMessage="1" showErrorMessage="1" xr:uid="{00000000-0002-0000-0400-000001000000}">
          <x14:formula1>
            <xm:f>'https://alhammadi0-my.sharepoint.com/Users/n.pr012/OneDrive - Al Hammadi/Patient Experience Department/Final Reports - Complaints Portal/1.1. Complaints Reports/[Complaints Report - 2025.xlsx]DropDown'!#REF!</xm:f>
          </x14:formula1>
          <xm:sqref>BR9:BR10 AE100:AE101 CN33:CN38</xm:sqref>
        </x14:dataValidation>
        <x14:dataValidation type="list" allowBlank="1" showInputMessage="1" showErrorMessage="1" xr:uid="{00000000-0002-0000-0400-000002000000}">
          <x14:formula1>
            <xm:f>Dropdown!$B$8:$B$10</xm:f>
          </x14:formula1>
          <xm:sqref>BD1:BD64 BD67:BD1048576</xm:sqref>
        </x14:dataValidation>
        <x14:dataValidation type="list" allowBlank="1" showInputMessage="1" showErrorMessage="1" xr:uid="{00000000-0002-0000-0400-000003000000}">
          <x14:formula1>
            <xm:f>Dropdown!$A$16:$A$17</xm:f>
          </x14:formula1>
          <xm:sqref>BE3:BE11 BE54:BE56 BE67 BE64 BE27:BE30 BE32:BE38</xm:sqref>
        </x14:dataValidation>
        <x14:dataValidation type="list" allowBlank="1" showInputMessage="1" showErrorMessage="1" xr:uid="{00000000-0002-0000-0400-000004000000}">
          <x14:formula1>
            <xm:f>Dropdown!$A$22:$A$24</xm:f>
          </x14:formula1>
          <xm:sqref>AX67 AX37 AX14 AX19 AX28 AX31 AX63:AX64 AX12 AX39 AX45:AX51 AX8:AX9 AX23 AX55:AX58 AX43</xm:sqref>
        </x14:dataValidation>
        <x14:dataValidation type="list" allowBlank="1" showInputMessage="1" showErrorMessage="1" xr:uid="{00000000-0002-0000-0400-000005000000}">
          <x14:formula1>
            <xm:f>Dropdown!$A$28:$A$33</xm:f>
          </x14:formula1>
          <xm:sqref>AY67 AY31 AY51 AY63 AY12 AY55 AY47:AY48 AY8:AY9 AY23 AY37 AY14 AY43 AY57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A8812-EC5D-4296-916E-094C8078BC1A}">
  <sheetPr>
    <pageSetUpPr autoPageBreaks="0"/>
  </sheetPr>
  <dimension ref="A1:GN150"/>
  <sheetViews>
    <sheetView zoomScaleNormal="100" workbookViewId="0">
      <pane ySplit="1" topLeftCell="A26" activePane="bottomLeft" state="frozen"/>
      <selection activeCell="BB1" sqref="BB1"/>
      <selection pane="bottomLeft" activeCell="CT32" sqref="CT32"/>
    </sheetView>
  </sheetViews>
  <sheetFormatPr defaultColWidth="9.5703125" defaultRowHeight="15" customHeight="1"/>
  <cols>
    <col min="1" max="1" width="11.140625" style="563" bestFit="1" customWidth="1"/>
    <col min="2" max="2" width="6.7109375" style="443" customWidth="1"/>
    <col min="3" max="3" width="13.28515625" style="462" customWidth="1"/>
    <col min="4" max="4" width="16.5703125" style="443" bestFit="1" customWidth="1"/>
    <col min="5" max="5" width="19" style="443" bestFit="1" customWidth="1"/>
    <col min="6" max="6" width="15.42578125" style="443" bestFit="1" customWidth="1"/>
    <col min="7" max="7" width="17.7109375" style="443" customWidth="1"/>
    <col min="8" max="8" width="29.140625" style="443" bestFit="1" customWidth="1"/>
    <col min="9" max="9" width="28.140625" style="443" bestFit="1" customWidth="1"/>
    <col min="10" max="10" width="18" style="443" customWidth="1"/>
    <col min="11" max="11" width="20.7109375" style="443" bestFit="1" customWidth="1"/>
    <col min="12" max="12" width="28.42578125" style="443" customWidth="1"/>
    <col min="13" max="13" width="12.5703125" style="443" customWidth="1"/>
    <col min="14" max="14" width="16" style="443" customWidth="1"/>
    <col min="15" max="15" width="28.7109375" style="443" customWidth="1"/>
    <col min="16" max="16" width="20.5703125" style="443" customWidth="1"/>
    <col min="17" max="17" width="39.42578125" style="443" customWidth="1"/>
    <col min="18" max="18" width="17.85546875" style="443" customWidth="1"/>
    <col min="19" max="19" width="16.42578125" style="443" customWidth="1"/>
    <col min="20" max="20" width="28.7109375" style="443" customWidth="1"/>
    <col min="21" max="21" width="12.5703125" style="443" customWidth="1"/>
    <col min="22" max="22" width="16" style="443" customWidth="1"/>
    <col min="23" max="23" width="28.140625" style="459" customWidth="1"/>
    <col min="24" max="24" width="27.42578125" style="443" customWidth="1"/>
    <col min="25" max="25" width="13.7109375" style="443" customWidth="1"/>
    <col min="26" max="26" width="16" style="443" customWidth="1"/>
    <col min="27" max="27" width="26.140625" style="443" customWidth="1"/>
    <col min="28" max="28" width="28.28515625" style="443" customWidth="1"/>
    <col min="29" max="29" width="12.7109375" style="443" customWidth="1"/>
    <col min="30" max="30" width="16" style="443" customWidth="1"/>
    <col min="31" max="31" width="25" style="443" customWidth="1"/>
    <col min="32" max="32" width="28.28515625" style="443" customWidth="1"/>
    <col min="33" max="33" width="14.42578125" style="443" customWidth="1"/>
    <col min="34" max="35" width="16" style="443" customWidth="1"/>
    <col min="36" max="36" width="26" style="443" customWidth="1"/>
    <col min="37" max="37" width="29.5703125" style="460" customWidth="1"/>
    <col min="38" max="38" width="10.85546875" style="461" bestFit="1" customWidth="1"/>
    <col min="39" max="39" width="16" style="443" customWidth="1"/>
    <col min="40" max="40" width="26.140625" style="443" customWidth="1"/>
    <col min="41" max="41" width="36.7109375" style="443" customWidth="1"/>
    <col min="42" max="42" width="16.5703125" style="461" customWidth="1"/>
    <col min="43" max="43" width="21.140625" style="443" customWidth="1"/>
    <col min="44" max="44" width="36.7109375" style="443" customWidth="1"/>
    <col min="45" max="45" width="28.7109375" style="460" customWidth="1"/>
    <col min="46" max="46" width="15.5703125" style="461" customWidth="1"/>
    <col min="47" max="47" width="31.140625" style="443" customWidth="1"/>
    <col min="48" max="48" width="10.42578125" style="443" customWidth="1"/>
    <col min="49" max="49" width="50.7109375" style="443" customWidth="1"/>
    <col min="50" max="53" width="28.42578125" style="462" customWidth="1"/>
    <col min="54" max="54" width="33.7109375" style="462" customWidth="1"/>
    <col min="55" max="55" width="30" style="443" customWidth="1"/>
    <col min="56" max="56" width="32.5703125" style="443" bestFit="1" customWidth="1"/>
    <col min="57" max="57" width="27.140625" style="443" bestFit="1" customWidth="1"/>
    <col min="58" max="58" width="37.7109375" style="443" customWidth="1"/>
    <col min="60" max="60" width="9.5703125" style="443"/>
    <col min="61" max="61" width="24.28515625" style="443" customWidth="1"/>
    <col min="62" max="62" width="27.140625" style="443" bestFit="1" customWidth="1"/>
    <col min="63" max="63" width="18.5703125" style="443" bestFit="1" customWidth="1"/>
    <col min="64" max="64" width="16.7109375" style="443" bestFit="1" customWidth="1"/>
    <col min="65" max="65" width="12" style="443" bestFit="1" customWidth="1"/>
    <col min="66" max="66" width="21.85546875" style="443" bestFit="1" customWidth="1"/>
    <col min="67" max="67" width="19.7109375" style="443" bestFit="1" customWidth="1"/>
    <col min="68" max="68" width="20.7109375" style="443" bestFit="1" customWidth="1"/>
    <col min="69" max="69" width="11.42578125" style="443" bestFit="1" customWidth="1"/>
    <col min="70" max="70" width="19.28515625" style="443" bestFit="1" customWidth="1"/>
    <col min="71" max="71" width="9.5703125" style="443"/>
    <col min="72" max="72" width="16" style="443" customWidth="1"/>
    <col min="73" max="73" width="15" style="443" bestFit="1" customWidth="1"/>
    <col min="74" max="74" width="15.28515625" style="443" bestFit="1" customWidth="1"/>
    <col min="75" max="75" width="16.28515625" style="443" bestFit="1" customWidth="1"/>
    <col min="76" max="76" width="11.7109375" style="443" bestFit="1" customWidth="1"/>
    <col min="77" max="77" width="18.7109375" style="443" bestFit="1" customWidth="1"/>
    <col min="78" max="78" width="18.85546875" style="443" bestFit="1" customWidth="1"/>
    <col min="79" max="79" width="20.7109375" style="443" bestFit="1" customWidth="1"/>
    <col min="80" max="80" width="20.28515625" style="443" bestFit="1" customWidth="1"/>
    <col min="81" max="81" width="19.28515625" style="443" bestFit="1" customWidth="1"/>
    <col min="82" max="82" width="9.5703125" style="443"/>
    <col min="83" max="83" width="20.5703125" style="443" customWidth="1"/>
    <col min="84" max="84" width="23.140625" style="443" bestFit="1" customWidth="1"/>
    <col min="85" max="85" width="15" style="443" bestFit="1" customWidth="1"/>
    <col min="86" max="86" width="16.28515625" style="443" bestFit="1" customWidth="1"/>
    <col min="87" max="88" width="15" style="443" bestFit="1" customWidth="1"/>
    <col min="89" max="89" width="20" style="443" bestFit="1" customWidth="1"/>
    <col min="90" max="90" width="20.7109375" style="443" bestFit="1" customWidth="1"/>
    <col min="91" max="91" width="20.28515625" style="443" bestFit="1" customWidth="1"/>
    <col min="92" max="92" width="19.28515625" style="443" bestFit="1" customWidth="1"/>
    <col min="93" max="93" width="9.5703125" style="443"/>
    <col min="94" max="94" width="17" style="443" bestFit="1" customWidth="1"/>
    <col min="95" max="95" width="23.140625" style="443" bestFit="1" customWidth="1"/>
    <col min="96" max="96" width="15" style="443" bestFit="1" customWidth="1"/>
    <col min="97" max="97" width="16.7109375" style="443" bestFit="1" customWidth="1"/>
    <col min="98" max="98" width="11.85546875" style="443" bestFit="1" customWidth="1"/>
    <col min="99" max="99" width="25.140625" style="443" bestFit="1" customWidth="1"/>
    <col min="100" max="100" width="18.28515625" style="443" bestFit="1" customWidth="1"/>
    <col min="101" max="101" width="20.7109375" style="443" customWidth="1"/>
    <col min="102" max="102" width="21.42578125" style="443" bestFit="1" customWidth="1"/>
    <col min="103" max="103" width="19.140625" style="443" bestFit="1" customWidth="1"/>
    <col min="104" max="105" width="19.85546875" style="443" bestFit="1" customWidth="1"/>
    <col min="106" max="16384" width="9.5703125" style="443"/>
  </cols>
  <sheetData>
    <row r="1" spans="1:105" s="417" customFormat="1" ht="36.75" customHeight="1">
      <c r="A1" s="1111" t="s">
        <v>400</v>
      </c>
      <c r="B1" s="1111" t="s">
        <v>401</v>
      </c>
      <c r="C1" s="1113" t="s">
        <v>402</v>
      </c>
      <c r="D1" s="1109" t="s">
        <v>403</v>
      </c>
      <c r="E1" s="1109" t="s">
        <v>404</v>
      </c>
      <c r="F1" s="1109" t="s">
        <v>405</v>
      </c>
      <c r="G1" s="1109" t="s">
        <v>406</v>
      </c>
      <c r="H1" s="1109" t="s">
        <v>407</v>
      </c>
      <c r="I1" s="1109" t="s">
        <v>408</v>
      </c>
      <c r="J1" s="1109" t="s">
        <v>409</v>
      </c>
      <c r="K1" s="416" t="s">
        <v>410</v>
      </c>
      <c r="L1" s="1102" t="s">
        <v>411</v>
      </c>
      <c r="M1" s="1102"/>
      <c r="N1" s="1103" t="s">
        <v>412</v>
      </c>
      <c r="O1" s="1102" t="s">
        <v>413</v>
      </c>
      <c r="P1" s="1102"/>
      <c r="Q1" s="1102" t="s">
        <v>414</v>
      </c>
      <c r="R1" s="1102"/>
      <c r="S1" s="1103" t="s">
        <v>412</v>
      </c>
      <c r="T1" s="1106" t="s">
        <v>415</v>
      </c>
      <c r="U1" s="1106"/>
      <c r="V1" s="1103" t="s">
        <v>412</v>
      </c>
      <c r="W1" s="1107" t="s">
        <v>416</v>
      </c>
      <c r="X1" s="1105" t="s">
        <v>417</v>
      </c>
      <c r="Y1" s="1105"/>
      <c r="Z1" s="1103" t="s">
        <v>412</v>
      </c>
      <c r="AA1" s="1100" t="s">
        <v>418</v>
      </c>
      <c r="AB1" s="1102" t="s">
        <v>419</v>
      </c>
      <c r="AC1" s="1102"/>
      <c r="AD1" s="1103" t="s">
        <v>412</v>
      </c>
      <c r="AE1" s="1100" t="s">
        <v>420</v>
      </c>
      <c r="AF1" s="1102" t="s">
        <v>421</v>
      </c>
      <c r="AG1" s="1102"/>
      <c r="AH1" s="1103" t="s">
        <v>412</v>
      </c>
      <c r="AI1" s="995" t="s">
        <v>422</v>
      </c>
      <c r="AJ1" s="1100" t="s">
        <v>423</v>
      </c>
      <c r="AK1" s="1102" t="s">
        <v>424</v>
      </c>
      <c r="AL1" s="1102"/>
      <c r="AM1" s="1103" t="s">
        <v>412</v>
      </c>
      <c r="AN1" s="1100" t="s">
        <v>425</v>
      </c>
      <c r="AO1" s="1102" t="s">
        <v>426</v>
      </c>
      <c r="AP1" s="1102"/>
      <c r="AQ1" s="1100" t="s">
        <v>427</v>
      </c>
      <c r="AR1" s="1102" t="s">
        <v>428</v>
      </c>
      <c r="AS1" s="1102"/>
      <c r="AT1" s="1103" t="s">
        <v>412</v>
      </c>
      <c r="AU1" s="993" t="s">
        <v>429</v>
      </c>
      <c r="AV1" s="986" t="s">
        <v>430</v>
      </c>
      <c r="AW1" s="986" t="s">
        <v>431</v>
      </c>
      <c r="AX1" s="986" t="s">
        <v>432</v>
      </c>
      <c r="AY1" s="986" t="s">
        <v>2</v>
      </c>
      <c r="AZ1" s="986" t="s">
        <v>3</v>
      </c>
      <c r="BA1" s="986" t="s">
        <v>4</v>
      </c>
      <c r="BB1" s="982" t="s">
        <v>433</v>
      </c>
      <c r="BC1" s="982" t="s">
        <v>434</v>
      </c>
      <c r="BD1" s="1098" t="s">
        <v>435</v>
      </c>
      <c r="BE1" s="1098" t="s">
        <v>436</v>
      </c>
      <c r="BF1" s="1098" t="s">
        <v>437</v>
      </c>
      <c r="BH1" s="418"/>
      <c r="BJ1" s="978" t="s">
        <v>402</v>
      </c>
      <c r="BK1" s="976" t="s">
        <v>403</v>
      </c>
      <c r="BL1" s="976" t="s">
        <v>404</v>
      </c>
      <c r="BM1" s="976" t="s">
        <v>405</v>
      </c>
      <c r="BN1" s="976" t="s">
        <v>406</v>
      </c>
      <c r="BO1" s="976" t="s">
        <v>407</v>
      </c>
      <c r="BP1" s="978" t="s">
        <v>408</v>
      </c>
      <c r="BQ1" s="976" t="s">
        <v>409</v>
      </c>
      <c r="BR1" s="980" t="s">
        <v>410</v>
      </c>
      <c r="BU1" s="978" t="s">
        <v>402</v>
      </c>
      <c r="BV1" s="976" t="s">
        <v>403</v>
      </c>
      <c r="BW1" s="976" t="s">
        <v>404</v>
      </c>
      <c r="BX1" s="976" t="s">
        <v>405</v>
      </c>
      <c r="BY1" s="976" t="s">
        <v>406</v>
      </c>
      <c r="BZ1" s="976" t="s">
        <v>407</v>
      </c>
      <c r="CA1" s="978" t="s">
        <v>408</v>
      </c>
      <c r="CB1" s="976" t="s">
        <v>409</v>
      </c>
      <c r="CC1" s="980" t="s">
        <v>410</v>
      </c>
      <c r="CF1" s="978" t="s">
        <v>402</v>
      </c>
      <c r="CG1" s="976" t="s">
        <v>403</v>
      </c>
      <c r="CH1" s="976" t="s">
        <v>404</v>
      </c>
      <c r="CI1" s="976" t="s">
        <v>405</v>
      </c>
      <c r="CJ1" s="976" t="s">
        <v>406</v>
      </c>
      <c r="CK1" s="976" t="s">
        <v>407</v>
      </c>
      <c r="CL1" s="978" t="s">
        <v>408</v>
      </c>
      <c r="CM1" s="976" t="s">
        <v>409</v>
      </c>
      <c r="CN1" s="980" t="s">
        <v>410</v>
      </c>
      <c r="CQ1" s="978" t="s">
        <v>402</v>
      </c>
      <c r="CR1" s="976" t="s">
        <v>403</v>
      </c>
      <c r="CS1" s="976" t="s">
        <v>404</v>
      </c>
      <c r="CT1" s="976" t="s">
        <v>405</v>
      </c>
      <c r="CU1" s="976" t="s">
        <v>406</v>
      </c>
      <c r="CV1" s="976" t="s">
        <v>407</v>
      </c>
      <c r="CW1" s="978" t="s">
        <v>408</v>
      </c>
      <c r="CX1" s="976" t="s">
        <v>409</v>
      </c>
      <c r="CY1" s="980" t="s">
        <v>410</v>
      </c>
    </row>
    <row r="2" spans="1:105" s="421" customFormat="1" ht="19.5">
      <c r="A2" s="1112"/>
      <c r="B2" s="1112"/>
      <c r="C2" s="1114"/>
      <c r="D2" s="1110"/>
      <c r="E2" s="1110"/>
      <c r="F2" s="1110"/>
      <c r="G2" s="1110"/>
      <c r="H2" s="1110"/>
      <c r="I2" s="1110"/>
      <c r="J2" s="1110"/>
      <c r="K2" s="416" t="s">
        <v>410</v>
      </c>
      <c r="L2" s="419" t="s">
        <v>438</v>
      </c>
      <c r="M2" s="420" t="s">
        <v>439</v>
      </c>
      <c r="N2" s="1104"/>
      <c r="O2" s="419" t="s">
        <v>438</v>
      </c>
      <c r="P2" s="420" t="s">
        <v>439</v>
      </c>
      <c r="Q2" s="419" t="s">
        <v>438</v>
      </c>
      <c r="R2" s="420" t="s">
        <v>439</v>
      </c>
      <c r="S2" s="1104"/>
      <c r="T2" s="419" t="s">
        <v>438</v>
      </c>
      <c r="U2" s="420" t="s">
        <v>439</v>
      </c>
      <c r="V2" s="1104"/>
      <c r="W2" s="1108"/>
      <c r="X2" s="419" t="s">
        <v>438</v>
      </c>
      <c r="Y2" s="420" t="s">
        <v>439</v>
      </c>
      <c r="Z2" s="1104"/>
      <c r="AA2" s="1101"/>
      <c r="AB2" s="419" t="s">
        <v>438</v>
      </c>
      <c r="AC2" s="420" t="s">
        <v>439</v>
      </c>
      <c r="AD2" s="1104"/>
      <c r="AE2" s="1101"/>
      <c r="AF2" s="419" t="s">
        <v>438</v>
      </c>
      <c r="AG2" s="420" t="s">
        <v>439</v>
      </c>
      <c r="AH2" s="1104"/>
      <c r="AI2" s="996"/>
      <c r="AJ2" s="1101"/>
      <c r="AK2" s="419" t="s">
        <v>438</v>
      </c>
      <c r="AL2" s="420" t="s">
        <v>439</v>
      </c>
      <c r="AM2" s="1104"/>
      <c r="AN2" s="1101"/>
      <c r="AO2" s="419" t="s">
        <v>438</v>
      </c>
      <c r="AP2" s="420" t="s">
        <v>439</v>
      </c>
      <c r="AQ2" s="1101"/>
      <c r="AR2" s="419" t="s">
        <v>438</v>
      </c>
      <c r="AS2" s="420" t="s">
        <v>439</v>
      </c>
      <c r="AT2" s="1104"/>
      <c r="AU2" s="994"/>
      <c r="AV2" s="987"/>
      <c r="AW2" s="987"/>
      <c r="AX2" s="987"/>
      <c r="AY2" s="987"/>
      <c r="AZ2" s="987"/>
      <c r="BA2" s="987"/>
      <c r="BB2" s="983"/>
      <c r="BC2" s="983"/>
      <c r="BD2" s="1099"/>
      <c r="BE2" s="1099"/>
      <c r="BF2" s="1099"/>
      <c r="BG2" s="107"/>
      <c r="BJ2" s="979"/>
      <c r="BK2" s="977"/>
      <c r="BL2" s="977"/>
      <c r="BM2" s="977"/>
      <c r="BN2" s="977"/>
      <c r="BO2" s="977"/>
      <c r="BP2" s="979"/>
      <c r="BQ2" s="977"/>
      <c r="BR2" s="981"/>
      <c r="BU2" s="979"/>
      <c r="BV2" s="977"/>
      <c r="BW2" s="977"/>
      <c r="BX2" s="977"/>
      <c r="BY2" s="977"/>
      <c r="BZ2" s="977"/>
      <c r="CA2" s="979"/>
      <c r="CB2" s="977"/>
      <c r="CC2" s="981"/>
      <c r="CF2" s="979"/>
      <c r="CG2" s="977"/>
      <c r="CH2" s="977"/>
      <c r="CI2" s="977"/>
      <c r="CJ2" s="977"/>
      <c r="CK2" s="977"/>
      <c r="CL2" s="979"/>
      <c r="CM2" s="977"/>
      <c r="CN2" s="981"/>
      <c r="CQ2" s="979"/>
      <c r="CR2" s="977"/>
      <c r="CS2" s="977"/>
      <c r="CT2" s="977"/>
      <c r="CU2" s="977"/>
      <c r="CV2" s="977"/>
      <c r="CW2" s="979"/>
      <c r="CX2" s="977"/>
      <c r="CY2" s="981"/>
    </row>
    <row r="3" spans="1:105" ht="12.75" customHeight="1">
      <c r="A3" s="1086">
        <v>1</v>
      </c>
      <c r="B3" s="422">
        <v>1</v>
      </c>
      <c r="C3" s="423">
        <v>1123</v>
      </c>
      <c r="D3" s="424">
        <v>30163874</v>
      </c>
      <c r="E3" s="424" t="s">
        <v>495</v>
      </c>
      <c r="F3" s="424" t="s">
        <v>496</v>
      </c>
      <c r="G3" s="424" t="s">
        <v>497</v>
      </c>
      <c r="H3" s="424" t="s">
        <v>810</v>
      </c>
      <c r="I3" s="425">
        <v>45019.007638888892</v>
      </c>
      <c r="J3" s="424" t="s">
        <v>498</v>
      </c>
      <c r="K3" s="95" t="s">
        <v>17</v>
      </c>
      <c r="L3" s="426">
        <v>45018</v>
      </c>
      <c r="M3" s="427">
        <v>0.99930555555555556</v>
      </c>
      <c r="N3" s="428" t="s">
        <v>498</v>
      </c>
      <c r="O3" s="426">
        <v>45019</v>
      </c>
      <c r="P3" s="427">
        <v>7.6388888888888886E-3</v>
      </c>
      <c r="Q3" s="426">
        <v>45019</v>
      </c>
      <c r="R3" s="427">
        <v>0.51527777777777783</v>
      </c>
      <c r="S3" s="428" t="s">
        <v>498</v>
      </c>
      <c r="T3" s="426">
        <v>45020</v>
      </c>
      <c r="U3" s="427">
        <v>9.7222222222222224E-3</v>
      </c>
      <c r="V3" s="428" t="s">
        <v>498</v>
      </c>
      <c r="W3" s="429">
        <f t="shared" ref="W3:W42" si="0">(U3+T3)-(P3+O3)</f>
        <v>1.0020833333328483</v>
      </c>
      <c r="X3" s="430">
        <v>45020</v>
      </c>
      <c r="Y3" s="431">
        <v>0.97986111111111107</v>
      </c>
      <c r="Z3" s="428" t="s">
        <v>528</v>
      </c>
      <c r="AA3" s="432">
        <f t="shared" ref="AA3:AA42" si="1">(Y3+X3)-(U3+T3)</f>
        <v>0.97013888888614019</v>
      </c>
      <c r="AB3" s="430"/>
      <c r="AC3" s="431"/>
      <c r="AD3" s="428"/>
      <c r="AE3" s="432">
        <f t="shared" ref="AE3:AE42" si="2">(AC3+AB3)-(Y3+X3)</f>
        <v>-45020.979861111111</v>
      </c>
      <c r="AF3" s="430"/>
      <c r="AG3" s="428"/>
      <c r="AH3" s="428"/>
      <c r="AI3" s="428"/>
      <c r="AJ3" s="432">
        <f t="shared" ref="AJ3:AJ42" si="3">(AG3+AF3)-(U3+T3)</f>
        <v>-45020.009722222225</v>
      </c>
      <c r="AK3" s="430">
        <v>45057</v>
      </c>
      <c r="AL3" s="427">
        <v>0.74791666666666667</v>
      </c>
      <c r="AM3" s="428" t="s">
        <v>498</v>
      </c>
      <c r="AN3" s="432">
        <f t="shared" ref="AN3:AN42" si="4">(AL3+AK3)-(U3+T3)</f>
        <v>37.738194444442343</v>
      </c>
      <c r="AO3" s="433"/>
      <c r="AP3" s="434"/>
      <c r="AQ3" s="435">
        <f t="shared" ref="AQ3:AQ42" si="5">(AP3+AO3)-(U3+T3)</f>
        <v>-45020.009722222225</v>
      </c>
      <c r="AR3" s="433"/>
      <c r="AS3" s="434"/>
      <c r="AT3" s="436"/>
      <c r="AU3" s="14">
        <f t="shared" ref="AU3:AU42" si="6">(AS3+AR3)-(U3+T3)</f>
        <v>-45020.009722222225</v>
      </c>
      <c r="AV3" s="437"/>
      <c r="AW3" s="437"/>
      <c r="AX3" s="437" t="s">
        <v>27</v>
      </c>
      <c r="AY3" s="437" t="s">
        <v>29</v>
      </c>
      <c r="AZ3" s="438" t="s">
        <v>76</v>
      </c>
      <c r="BA3" s="437" t="s">
        <v>274</v>
      </c>
      <c r="BB3" s="439" t="s">
        <v>1060</v>
      </c>
      <c r="BC3" s="440" t="s">
        <v>1061</v>
      </c>
      <c r="BD3" s="19"/>
      <c r="BE3" s="675" t="s">
        <v>89</v>
      </c>
      <c r="BF3" s="442"/>
      <c r="BJ3" s="444">
        <v>1131</v>
      </c>
      <c r="BK3" s="424">
        <v>20130625</v>
      </c>
      <c r="BL3" s="424" t="s">
        <v>529</v>
      </c>
      <c r="BM3" s="424" t="s">
        <v>502</v>
      </c>
      <c r="BN3" s="424" t="s">
        <v>507</v>
      </c>
      <c r="BO3" s="445" t="s">
        <v>527</v>
      </c>
      <c r="BP3" s="425">
        <v>45022.059027777781</v>
      </c>
      <c r="BQ3" s="424" t="s">
        <v>504</v>
      </c>
      <c r="BR3" s="446" t="s">
        <v>0</v>
      </c>
      <c r="BS3" s="447"/>
      <c r="BT3" s="447"/>
      <c r="BU3" s="444">
        <v>1128</v>
      </c>
      <c r="BV3" s="424">
        <v>1769640</v>
      </c>
      <c r="BW3" s="424" t="s">
        <v>505</v>
      </c>
      <c r="BX3" s="424" t="s">
        <v>496</v>
      </c>
      <c r="BY3" s="424" t="s">
        <v>497</v>
      </c>
      <c r="BZ3" s="424" t="s">
        <v>534</v>
      </c>
      <c r="CA3" s="425">
        <v>45021.034722222219</v>
      </c>
      <c r="CB3" s="424" t="s">
        <v>504</v>
      </c>
      <c r="CC3" s="446" t="s">
        <v>17</v>
      </c>
      <c r="CD3" s="447"/>
      <c r="CE3" s="447"/>
      <c r="CF3" s="423">
        <v>1123</v>
      </c>
      <c r="CG3" s="424">
        <v>30163874</v>
      </c>
      <c r="CH3" s="424" t="s">
        <v>495</v>
      </c>
      <c r="CI3" s="424" t="s">
        <v>496</v>
      </c>
      <c r="CJ3" s="424" t="s">
        <v>497</v>
      </c>
      <c r="CK3" s="424" t="s">
        <v>810</v>
      </c>
      <c r="CL3" s="425">
        <v>45019.007638888892</v>
      </c>
      <c r="CM3" s="424" t="s">
        <v>498</v>
      </c>
      <c r="CN3" s="95" t="s">
        <v>17</v>
      </c>
      <c r="CO3" s="447"/>
      <c r="CP3" s="447"/>
      <c r="CQ3" s="448">
        <v>1132</v>
      </c>
      <c r="CR3" s="424">
        <v>30261887</v>
      </c>
      <c r="CS3" s="424" t="s">
        <v>501</v>
      </c>
      <c r="CT3" s="424" t="s">
        <v>502</v>
      </c>
      <c r="CU3" s="424" t="s">
        <v>497</v>
      </c>
      <c r="CV3" s="424" t="s">
        <v>503</v>
      </c>
      <c r="CW3" s="425">
        <v>45022.65625</v>
      </c>
      <c r="CX3" s="424" t="s">
        <v>528</v>
      </c>
      <c r="CY3" s="446" t="s">
        <v>17</v>
      </c>
    </row>
    <row r="4" spans="1:105" ht="12.75" customHeight="1">
      <c r="A4" s="1087"/>
      <c r="B4" s="422">
        <v>2</v>
      </c>
      <c r="C4" s="448">
        <v>1125</v>
      </c>
      <c r="D4" s="424">
        <v>30261471</v>
      </c>
      <c r="E4" s="424" t="s">
        <v>495</v>
      </c>
      <c r="F4" s="424" t="s">
        <v>496</v>
      </c>
      <c r="G4" s="424" t="s">
        <v>497</v>
      </c>
      <c r="H4" s="424" t="s">
        <v>471</v>
      </c>
      <c r="I4" s="425">
        <v>45019.013888888891</v>
      </c>
      <c r="J4" s="424" t="s">
        <v>498</v>
      </c>
      <c r="K4" s="446" t="s">
        <v>5</v>
      </c>
      <c r="L4" s="426">
        <v>45019</v>
      </c>
      <c r="M4" s="427">
        <v>8.3333333333333332E-3</v>
      </c>
      <c r="N4" s="428" t="s">
        <v>498</v>
      </c>
      <c r="O4" s="426">
        <v>45019</v>
      </c>
      <c r="P4" s="427">
        <v>1.3888888888888888E-2</v>
      </c>
      <c r="Q4" s="426">
        <v>45019</v>
      </c>
      <c r="R4" s="427">
        <v>0.51527777777777783</v>
      </c>
      <c r="S4" s="428" t="s">
        <v>504</v>
      </c>
      <c r="T4" s="426">
        <v>45021</v>
      </c>
      <c r="U4" s="427">
        <v>0.86250000000000004</v>
      </c>
      <c r="V4" s="428" t="s">
        <v>498</v>
      </c>
      <c r="W4" s="429">
        <f t="shared" si="0"/>
        <v>2.8486111111124046</v>
      </c>
      <c r="X4" s="430"/>
      <c r="Y4" s="431"/>
      <c r="Z4" s="428"/>
      <c r="AA4" s="432">
        <f t="shared" si="1"/>
        <v>-45021.862500000003</v>
      </c>
      <c r="AB4" s="430"/>
      <c r="AC4" s="431"/>
      <c r="AD4" s="428"/>
      <c r="AE4" s="432">
        <f t="shared" si="2"/>
        <v>0</v>
      </c>
      <c r="AF4" s="430"/>
      <c r="AG4" s="431"/>
      <c r="AH4" s="428"/>
      <c r="AI4" s="428"/>
      <c r="AJ4" s="432">
        <f t="shared" si="3"/>
        <v>-45021.862500000003</v>
      </c>
      <c r="AK4" s="430"/>
      <c r="AL4" s="427"/>
      <c r="AM4" s="428"/>
      <c r="AN4" s="432">
        <f t="shared" si="4"/>
        <v>-45021.862500000003</v>
      </c>
      <c r="AO4" s="433">
        <v>45022</v>
      </c>
      <c r="AP4" s="434">
        <v>0.63888888888888895</v>
      </c>
      <c r="AQ4" s="435">
        <f t="shared" si="5"/>
        <v>0.77638888888759539</v>
      </c>
      <c r="AR4" s="433">
        <v>45023</v>
      </c>
      <c r="AS4" s="434">
        <v>1.3888888888888889E-3</v>
      </c>
      <c r="AT4" s="449" t="s">
        <v>498</v>
      </c>
      <c r="AU4" s="14">
        <f t="shared" si="6"/>
        <v>1.1388888888832298</v>
      </c>
      <c r="AV4" s="437">
        <v>8825</v>
      </c>
      <c r="AW4" s="437" t="s">
        <v>1062</v>
      </c>
      <c r="AX4" s="437" t="s">
        <v>27</v>
      </c>
      <c r="AY4" s="437" t="s">
        <v>29</v>
      </c>
      <c r="AZ4" s="438" t="s">
        <v>76</v>
      </c>
      <c r="BA4" s="437" t="s">
        <v>280</v>
      </c>
      <c r="BB4" s="439" t="s">
        <v>1063</v>
      </c>
      <c r="BC4" s="439" t="s">
        <v>1356</v>
      </c>
      <c r="BD4" s="19"/>
      <c r="BE4" s="676" t="s">
        <v>84</v>
      </c>
      <c r="BF4" s="442"/>
      <c r="BJ4" s="444">
        <v>1178</v>
      </c>
      <c r="BK4" s="424">
        <v>30246811</v>
      </c>
      <c r="BL4" s="424" t="s">
        <v>529</v>
      </c>
      <c r="BM4" s="424" t="s">
        <v>496</v>
      </c>
      <c r="BN4" s="424" t="s">
        <v>513</v>
      </c>
      <c r="BO4" s="424" t="s">
        <v>493</v>
      </c>
      <c r="BP4" s="425">
        <v>45033.588194444441</v>
      </c>
      <c r="BQ4" s="424" t="s">
        <v>498</v>
      </c>
      <c r="BR4" s="446" t="s">
        <v>17</v>
      </c>
      <c r="BS4" s="447"/>
      <c r="BT4" s="447"/>
      <c r="BU4" s="444">
        <v>1130</v>
      </c>
      <c r="BV4" s="424">
        <v>20260826</v>
      </c>
      <c r="BW4" s="424" t="s">
        <v>505</v>
      </c>
      <c r="BX4" s="424" t="s">
        <v>506</v>
      </c>
      <c r="BY4" s="424" t="s">
        <v>507</v>
      </c>
      <c r="BZ4" s="424" t="s">
        <v>487</v>
      </c>
      <c r="CA4" s="425">
        <v>45022.000694444447</v>
      </c>
      <c r="CB4" s="424" t="s">
        <v>504</v>
      </c>
      <c r="CC4" s="446" t="s">
        <v>0</v>
      </c>
      <c r="CD4" s="447"/>
      <c r="CE4" s="447"/>
      <c r="CF4" s="448">
        <v>1125</v>
      </c>
      <c r="CG4" s="424">
        <v>30261471</v>
      </c>
      <c r="CH4" s="424" t="s">
        <v>495</v>
      </c>
      <c r="CI4" s="424" t="s">
        <v>496</v>
      </c>
      <c r="CJ4" s="424" t="s">
        <v>497</v>
      </c>
      <c r="CK4" s="424" t="s">
        <v>471</v>
      </c>
      <c r="CL4" s="425">
        <v>45019.013888888891</v>
      </c>
      <c r="CM4" s="424" t="s">
        <v>498</v>
      </c>
      <c r="CN4" s="446" t="s">
        <v>5</v>
      </c>
      <c r="CO4" s="447"/>
      <c r="CP4" s="447"/>
      <c r="CQ4" s="444">
        <v>1132</v>
      </c>
      <c r="CR4" s="424">
        <v>30261887</v>
      </c>
      <c r="CS4" s="424" t="s">
        <v>501</v>
      </c>
      <c r="CT4" s="424" t="s">
        <v>502</v>
      </c>
      <c r="CU4" s="424" t="s">
        <v>497</v>
      </c>
      <c r="CV4" s="424" t="s">
        <v>503</v>
      </c>
      <c r="CW4" s="425">
        <v>45022.90625</v>
      </c>
      <c r="CX4" s="424" t="s">
        <v>528</v>
      </c>
      <c r="CY4" s="446" t="s">
        <v>5</v>
      </c>
    </row>
    <row r="5" spans="1:105" ht="12.75" customHeight="1">
      <c r="A5" s="1087"/>
      <c r="B5" s="451">
        <v>3</v>
      </c>
      <c r="C5" s="448">
        <v>1126</v>
      </c>
      <c r="D5" s="424">
        <v>30020917</v>
      </c>
      <c r="E5" s="424" t="s">
        <v>495</v>
      </c>
      <c r="F5" s="424" t="s">
        <v>496</v>
      </c>
      <c r="G5" s="424" t="s">
        <v>497</v>
      </c>
      <c r="H5" s="424" t="s">
        <v>531</v>
      </c>
      <c r="I5" s="425">
        <v>45020.049305555556</v>
      </c>
      <c r="J5" s="424" t="s">
        <v>504</v>
      </c>
      <c r="K5" s="446" t="s">
        <v>17</v>
      </c>
      <c r="L5" s="426">
        <v>45020</v>
      </c>
      <c r="M5" s="427">
        <v>2.4999999999999998E-2</v>
      </c>
      <c r="N5" s="428" t="s">
        <v>504</v>
      </c>
      <c r="O5" s="426">
        <v>45020</v>
      </c>
      <c r="P5" s="427">
        <v>4.9305555555555554E-2</v>
      </c>
      <c r="Q5" s="426">
        <v>45021</v>
      </c>
      <c r="R5" s="427">
        <v>0.45833333333333331</v>
      </c>
      <c r="S5" s="428" t="s">
        <v>504</v>
      </c>
      <c r="T5" s="426">
        <v>45021</v>
      </c>
      <c r="U5" s="427">
        <v>0.99236111111111114</v>
      </c>
      <c r="V5" s="428" t="s">
        <v>504</v>
      </c>
      <c r="W5" s="429">
        <f t="shared" si="0"/>
        <v>1.9430555555518367</v>
      </c>
      <c r="X5" s="430">
        <v>45025</v>
      </c>
      <c r="Y5" s="431">
        <v>1.0416666666666666E-2</v>
      </c>
      <c r="Z5" s="428" t="s">
        <v>504</v>
      </c>
      <c r="AA5" s="432">
        <f t="shared" si="1"/>
        <v>3.0180555555562023</v>
      </c>
      <c r="AB5" s="430">
        <v>45026</v>
      </c>
      <c r="AC5" s="431">
        <v>0.51041666666666663</v>
      </c>
      <c r="AD5" s="428" t="s">
        <v>504</v>
      </c>
      <c r="AE5" s="432">
        <f t="shared" si="2"/>
        <v>1.5</v>
      </c>
      <c r="AF5" s="430">
        <v>45029</v>
      </c>
      <c r="AG5" s="427">
        <v>0.46736111111111112</v>
      </c>
      <c r="AH5" s="428" t="s">
        <v>504</v>
      </c>
      <c r="AI5" s="428"/>
      <c r="AJ5" s="432">
        <f t="shared" si="3"/>
        <v>7.4750000000058208</v>
      </c>
      <c r="AK5" s="430">
        <v>45052</v>
      </c>
      <c r="AL5" s="427">
        <v>0.46041666666666664</v>
      </c>
      <c r="AM5" s="428" t="s">
        <v>504</v>
      </c>
      <c r="AN5" s="432">
        <f t="shared" si="4"/>
        <v>30.468055555560568</v>
      </c>
      <c r="AO5" s="433"/>
      <c r="AP5" s="434"/>
      <c r="AQ5" s="435">
        <f t="shared" si="5"/>
        <v>-45021.992361111108</v>
      </c>
      <c r="AR5" s="433"/>
      <c r="AS5" s="434"/>
      <c r="AT5" s="449"/>
      <c r="AU5" s="14">
        <f t="shared" si="6"/>
        <v>-45021.992361111108</v>
      </c>
      <c r="AV5" s="437">
        <v>90575</v>
      </c>
      <c r="AW5" s="437" t="s">
        <v>1064</v>
      </c>
      <c r="AX5" s="437" t="s">
        <v>27</v>
      </c>
      <c r="AY5" s="437" t="s">
        <v>35</v>
      </c>
      <c r="AZ5" s="437" t="s">
        <v>94</v>
      </c>
      <c r="BA5" s="437" t="s">
        <v>328</v>
      </c>
      <c r="BB5" s="439" t="s">
        <v>1065</v>
      </c>
      <c r="BC5" s="439" t="s">
        <v>1066</v>
      </c>
      <c r="BD5" s="19"/>
      <c r="BE5" s="675" t="s">
        <v>89</v>
      </c>
      <c r="BF5" s="442"/>
      <c r="BJ5" s="45"/>
      <c r="BK5" s="45"/>
      <c r="BL5" s="45"/>
      <c r="BM5" s="45"/>
      <c r="BN5" s="45"/>
      <c r="BO5" s="45"/>
      <c r="BP5" s="45"/>
      <c r="BQ5" s="45"/>
      <c r="BR5" s="45"/>
      <c r="BS5" s="447"/>
      <c r="BT5" s="447"/>
      <c r="BU5" s="423">
        <v>1140</v>
      </c>
      <c r="BV5" s="424">
        <v>30258040</v>
      </c>
      <c r="BW5" s="424" t="s">
        <v>505</v>
      </c>
      <c r="BX5" s="424" t="s">
        <v>496</v>
      </c>
      <c r="BY5" s="424" t="s">
        <v>507</v>
      </c>
      <c r="BZ5" s="424" t="s">
        <v>481</v>
      </c>
      <c r="CA5" s="425">
        <v>45024.678472222222</v>
      </c>
      <c r="CB5" s="424" t="s">
        <v>528</v>
      </c>
      <c r="CC5" s="446" t="s">
        <v>0</v>
      </c>
      <c r="CD5" s="447"/>
      <c r="CE5" s="447"/>
      <c r="CF5" s="448">
        <v>1126</v>
      </c>
      <c r="CG5" s="424">
        <v>30020917</v>
      </c>
      <c r="CH5" s="424" t="s">
        <v>495</v>
      </c>
      <c r="CI5" s="424" t="s">
        <v>496</v>
      </c>
      <c r="CJ5" s="424" t="s">
        <v>497</v>
      </c>
      <c r="CK5" s="424" t="s">
        <v>531</v>
      </c>
      <c r="CL5" s="425">
        <v>45020.049305555556</v>
      </c>
      <c r="CM5" s="424" t="s">
        <v>504</v>
      </c>
      <c r="CN5" s="446" t="s">
        <v>17</v>
      </c>
      <c r="CO5" s="447"/>
      <c r="CP5" s="447"/>
      <c r="CQ5" s="444">
        <v>1151</v>
      </c>
      <c r="CR5" s="424">
        <v>1364308</v>
      </c>
      <c r="CS5" s="424" t="s">
        <v>501</v>
      </c>
      <c r="CT5" s="424" t="s">
        <v>506</v>
      </c>
      <c r="CU5" s="424" t="s">
        <v>513</v>
      </c>
      <c r="CV5" s="424" t="s">
        <v>489</v>
      </c>
      <c r="CW5" s="425">
        <v>45027.429861111108</v>
      </c>
      <c r="CX5" s="424" t="s">
        <v>498</v>
      </c>
      <c r="CY5" s="446" t="s">
        <v>17</v>
      </c>
    </row>
    <row r="6" spans="1:105" ht="12.75" customHeight="1">
      <c r="A6" s="1087"/>
      <c r="B6" s="422">
        <v>4</v>
      </c>
      <c r="C6" s="444">
        <v>1128</v>
      </c>
      <c r="D6" s="424">
        <v>1769640</v>
      </c>
      <c r="E6" s="424" t="s">
        <v>505</v>
      </c>
      <c r="F6" s="424" t="s">
        <v>496</v>
      </c>
      <c r="G6" s="424" t="s">
        <v>497</v>
      </c>
      <c r="H6" s="424" t="s">
        <v>534</v>
      </c>
      <c r="I6" s="425">
        <v>45021.034722222219</v>
      </c>
      <c r="J6" s="424" t="s">
        <v>504</v>
      </c>
      <c r="K6" s="446" t="s">
        <v>17</v>
      </c>
      <c r="L6" s="426">
        <v>45021</v>
      </c>
      <c r="M6" s="427">
        <v>3.4722222222222224E-2</v>
      </c>
      <c r="N6" s="428" t="s">
        <v>504</v>
      </c>
      <c r="O6" s="426">
        <v>45021</v>
      </c>
      <c r="P6" s="427">
        <v>3.4722222222222224E-2</v>
      </c>
      <c r="Q6" s="426"/>
      <c r="R6" s="427"/>
      <c r="S6" s="428"/>
      <c r="T6" s="426">
        <v>45021</v>
      </c>
      <c r="U6" s="427">
        <v>4.7222222222222221E-2</v>
      </c>
      <c r="V6" s="428" t="s">
        <v>504</v>
      </c>
      <c r="W6" s="429">
        <f t="shared" si="0"/>
        <v>1.2500000004365575E-2</v>
      </c>
      <c r="X6" s="430">
        <v>45021</v>
      </c>
      <c r="Y6" s="431">
        <v>0.97013888888888899</v>
      </c>
      <c r="Z6" s="428" t="s">
        <v>504</v>
      </c>
      <c r="AA6" s="432">
        <f t="shared" si="1"/>
        <v>0.92291666666278616</v>
      </c>
      <c r="AB6" s="430">
        <v>45024</v>
      </c>
      <c r="AC6" s="431">
        <v>0.99305555555555547</v>
      </c>
      <c r="AD6" s="428" t="s">
        <v>504</v>
      </c>
      <c r="AE6" s="432">
        <f t="shared" si="2"/>
        <v>3.0229166666686069</v>
      </c>
      <c r="AF6" s="430">
        <v>45026</v>
      </c>
      <c r="AG6" s="427">
        <v>0.50694444444444442</v>
      </c>
      <c r="AH6" s="428" t="s">
        <v>504</v>
      </c>
      <c r="AI6" s="428"/>
      <c r="AJ6" s="432">
        <f t="shared" si="3"/>
        <v>5.4597222222218988</v>
      </c>
      <c r="AK6" s="430"/>
      <c r="AL6" s="427"/>
      <c r="AM6" s="428"/>
      <c r="AN6" s="432">
        <f t="shared" si="4"/>
        <v>-45021.047222222223</v>
      </c>
      <c r="AO6" s="433">
        <v>45052</v>
      </c>
      <c r="AP6" s="434">
        <v>0.45069444444444445</v>
      </c>
      <c r="AQ6" s="435">
        <f t="shared" si="5"/>
        <v>31.403472222220444</v>
      </c>
      <c r="AR6" s="433">
        <v>45052</v>
      </c>
      <c r="AS6" s="434">
        <v>0.45069444444444445</v>
      </c>
      <c r="AT6" s="452" t="s">
        <v>504</v>
      </c>
      <c r="AU6" s="14">
        <f t="shared" si="6"/>
        <v>31.403472222220444</v>
      </c>
      <c r="AV6" s="437"/>
      <c r="AW6" s="437"/>
      <c r="AX6" s="437" t="s">
        <v>9</v>
      </c>
      <c r="AY6" s="437" t="s">
        <v>20</v>
      </c>
      <c r="AZ6" s="438" t="s">
        <v>50</v>
      </c>
      <c r="BA6" s="437" t="s">
        <v>146</v>
      </c>
      <c r="BB6" s="439" t="s">
        <v>1067</v>
      </c>
      <c r="BC6" s="439" t="s">
        <v>1068</v>
      </c>
      <c r="BD6" s="19"/>
      <c r="BE6" s="676" t="s">
        <v>84</v>
      </c>
      <c r="BF6" s="442"/>
      <c r="BJ6" s="45"/>
      <c r="BK6" s="45"/>
      <c r="BL6" s="45"/>
      <c r="BM6" s="45"/>
      <c r="BN6" s="45"/>
      <c r="BO6" s="45"/>
      <c r="BP6" s="45"/>
      <c r="BQ6" s="45"/>
      <c r="BR6" s="45"/>
      <c r="BS6" s="447"/>
      <c r="BT6" s="447"/>
      <c r="BU6" s="444">
        <v>1146</v>
      </c>
      <c r="BV6" s="424">
        <v>30171186</v>
      </c>
      <c r="BW6" s="424" t="s">
        <v>505</v>
      </c>
      <c r="BX6" s="424" t="s">
        <v>496</v>
      </c>
      <c r="BY6" s="424" t="s">
        <v>507</v>
      </c>
      <c r="BZ6" s="424" t="s">
        <v>483</v>
      </c>
      <c r="CA6" s="425">
        <v>45026.450694444444</v>
      </c>
      <c r="CB6" s="424" t="s">
        <v>504</v>
      </c>
      <c r="CC6" s="446" t="s">
        <v>0</v>
      </c>
      <c r="CD6" s="447"/>
      <c r="CE6" s="447"/>
      <c r="CF6" s="444">
        <v>1133</v>
      </c>
      <c r="CG6" s="424">
        <v>1812784</v>
      </c>
      <c r="CH6" s="424" t="s">
        <v>495</v>
      </c>
      <c r="CI6" s="424" t="s">
        <v>502</v>
      </c>
      <c r="CJ6" s="424" t="s">
        <v>497</v>
      </c>
      <c r="CK6" s="424" t="s">
        <v>503</v>
      </c>
      <c r="CL6" s="425">
        <v>45024.193749999999</v>
      </c>
      <c r="CM6" s="424" t="s">
        <v>504</v>
      </c>
      <c r="CN6" s="446" t="s">
        <v>17</v>
      </c>
      <c r="CO6" s="447"/>
      <c r="CP6" s="447"/>
      <c r="CQ6" s="444">
        <v>1161</v>
      </c>
      <c r="CR6" s="424">
        <v>1093785</v>
      </c>
      <c r="CS6" s="424" t="s">
        <v>501</v>
      </c>
      <c r="CT6" s="424" t="s">
        <v>506</v>
      </c>
      <c r="CU6" s="424" t="s">
        <v>497</v>
      </c>
      <c r="CV6" s="424" t="s">
        <v>469</v>
      </c>
      <c r="CW6" s="425">
        <v>45029.02847222222</v>
      </c>
      <c r="CX6" s="424" t="s">
        <v>528</v>
      </c>
      <c r="CY6" s="446" t="s">
        <v>17</v>
      </c>
    </row>
    <row r="7" spans="1:105" s="453" customFormat="1" ht="12.75" customHeight="1">
      <c r="A7" s="1087"/>
      <c r="B7" s="422">
        <v>5</v>
      </c>
      <c r="C7" s="444">
        <v>1130</v>
      </c>
      <c r="D7" s="424">
        <v>20260826</v>
      </c>
      <c r="E7" s="424" t="s">
        <v>505</v>
      </c>
      <c r="F7" s="424" t="s">
        <v>506</v>
      </c>
      <c r="G7" s="424" t="s">
        <v>507</v>
      </c>
      <c r="H7" s="424" t="s">
        <v>487</v>
      </c>
      <c r="I7" s="425">
        <v>45022.000694444447</v>
      </c>
      <c r="J7" s="424" t="s">
        <v>504</v>
      </c>
      <c r="K7" s="446" t="s">
        <v>0</v>
      </c>
      <c r="L7" s="426">
        <v>45022</v>
      </c>
      <c r="M7" s="427">
        <v>6.9444444444444447E-4</v>
      </c>
      <c r="N7" s="428" t="s">
        <v>504</v>
      </c>
      <c r="O7" s="426">
        <v>45022</v>
      </c>
      <c r="P7" s="427">
        <v>6.9444444444444447E-4</v>
      </c>
      <c r="Q7" s="426">
        <v>45022</v>
      </c>
      <c r="R7" s="427">
        <v>6.9444444444444447E-4</v>
      </c>
      <c r="S7" s="428" t="s">
        <v>504</v>
      </c>
      <c r="T7" s="426">
        <v>45022</v>
      </c>
      <c r="U7" s="427">
        <v>6.9444444444444447E-4</v>
      </c>
      <c r="V7" s="428" t="s">
        <v>504</v>
      </c>
      <c r="W7" s="429">
        <f t="shared" si="0"/>
        <v>0</v>
      </c>
      <c r="X7" s="430"/>
      <c r="Y7" s="431"/>
      <c r="Z7" s="428"/>
      <c r="AA7" s="432">
        <f t="shared" si="1"/>
        <v>-45022.000694444447</v>
      </c>
      <c r="AB7" s="430"/>
      <c r="AC7" s="431"/>
      <c r="AD7" s="428"/>
      <c r="AE7" s="432">
        <f t="shared" si="2"/>
        <v>0</v>
      </c>
      <c r="AF7" s="430"/>
      <c r="AG7" s="428"/>
      <c r="AH7" s="428"/>
      <c r="AI7" s="428"/>
      <c r="AJ7" s="432">
        <f t="shared" si="3"/>
        <v>-45022.000694444447</v>
      </c>
      <c r="AK7" s="430"/>
      <c r="AL7" s="427"/>
      <c r="AM7" s="428"/>
      <c r="AN7" s="432">
        <f t="shared" si="4"/>
        <v>-45022.000694444447</v>
      </c>
      <c r="AO7" s="433">
        <v>45022</v>
      </c>
      <c r="AP7" s="434">
        <v>5.8333333333333327E-2</v>
      </c>
      <c r="AQ7" s="435">
        <f t="shared" si="5"/>
        <v>5.7638888887595385E-2</v>
      </c>
      <c r="AR7" s="433">
        <v>45022</v>
      </c>
      <c r="AS7" s="434">
        <v>5.8333333333333334E-2</v>
      </c>
      <c r="AT7" s="452" t="s">
        <v>504</v>
      </c>
      <c r="AU7" s="14">
        <f t="shared" si="6"/>
        <v>5.7638888887595385E-2</v>
      </c>
      <c r="AV7" s="437"/>
      <c r="AW7" s="437"/>
      <c r="AX7" s="437" t="s">
        <v>27</v>
      </c>
      <c r="AY7" s="437" t="s">
        <v>29</v>
      </c>
      <c r="AZ7" s="438" t="s">
        <v>76</v>
      </c>
      <c r="BA7" s="437" t="s">
        <v>274</v>
      </c>
      <c r="BB7" s="439" t="s">
        <v>1069</v>
      </c>
      <c r="BC7" s="439" t="s">
        <v>1070</v>
      </c>
      <c r="BD7" s="19"/>
      <c r="BE7" s="675" t="s">
        <v>89</v>
      </c>
      <c r="BF7" s="442"/>
      <c r="BJ7" s="45"/>
      <c r="BK7" s="45"/>
      <c r="BL7" s="45"/>
      <c r="BM7" s="45"/>
      <c r="BN7" s="45"/>
      <c r="BO7" s="45"/>
      <c r="BP7" s="45"/>
      <c r="BQ7" s="45"/>
      <c r="BR7" s="45"/>
      <c r="BS7" s="447"/>
      <c r="BT7" s="447"/>
      <c r="BU7" s="444">
        <v>1149</v>
      </c>
      <c r="BV7" s="424">
        <v>30198378</v>
      </c>
      <c r="BW7" s="424" t="s">
        <v>505</v>
      </c>
      <c r="BX7" s="424" t="s">
        <v>496</v>
      </c>
      <c r="BY7" s="424" t="s">
        <v>507</v>
      </c>
      <c r="BZ7" s="424" t="s">
        <v>486</v>
      </c>
      <c r="CA7" s="425">
        <v>45025.459027777775</v>
      </c>
      <c r="CB7" s="424" t="s">
        <v>504</v>
      </c>
      <c r="CC7" s="446" t="s">
        <v>8</v>
      </c>
      <c r="CD7" s="447"/>
      <c r="CE7" s="447"/>
      <c r="CF7" s="423">
        <v>1142</v>
      </c>
      <c r="CG7" s="424">
        <v>30056336</v>
      </c>
      <c r="CH7" s="424" t="s">
        <v>495</v>
      </c>
      <c r="CI7" s="424" t="s">
        <v>496</v>
      </c>
      <c r="CJ7" s="424" t="s">
        <v>497</v>
      </c>
      <c r="CK7" s="424" t="s">
        <v>531</v>
      </c>
      <c r="CL7" s="425">
        <v>45025.523611111108</v>
      </c>
      <c r="CM7" s="424" t="s">
        <v>498</v>
      </c>
      <c r="CN7" s="446" t="s">
        <v>17</v>
      </c>
      <c r="CO7" s="447"/>
      <c r="CP7" s="447"/>
      <c r="CQ7" s="423">
        <v>1165</v>
      </c>
      <c r="CR7" s="424">
        <v>30263043</v>
      </c>
      <c r="CS7" s="424" t="s">
        <v>501</v>
      </c>
      <c r="CT7" s="424" t="s">
        <v>496</v>
      </c>
      <c r="CU7" s="424" t="s">
        <v>513</v>
      </c>
      <c r="CV7" s="424" t="s">
        <v>1071</v>
      </c>
      <c r="CW7" s="425">
        <v>45029.689583333333</v>
      </c>
      <c r="CX7" s="424" t="s">
        <v>504</v>
      </c>
      <c r="CY7" s="446" t="s">
        <v>5</v>
      </c>
      <c r="CZ7" s="443"/>
    </row>
    <row r="8" spans="1:105" ht="12.75" customHeight="1">
      <c r="A8" s="1087"/>
      <c r="B8" s="422">
        <v>6</v>
      </c>
      <c r="C8" s="444">
        <v>1131</v>
      </c>
      <c r="D8" s="424">
        <v>20130625</v>
      </c>
      <c r="E8" s="424" t="s">
        <v>529</v>
      </c>
      <c r="F8" s="424" t="s">
        <v>502</v>
      </c>
      <c r="G8" s="424" t="s">
        <v>507</v>
      </c>
      <c r="H8" s="445" t="s">
        <v>527</v>
      </c>
      <c r="I8" s="425">
        <v>45022.059027777781</v>
      </c>
      <c r="J8" s="424" t="s">
        <v>504</v>
      </c>
      <c r="K8" s="446" t="s">
        <v>0</v>
      </c>
      <c r="L8" s="426">
        <v>45022</v>
      </c>
      <c r="M8" s="427">
        <v>5.9027777777777776E-2</v>
      </c>
      <c r="N8" s="428" t="s">
        <v>504</v>
      </c>
      <c r="O8" s="426">
        <v>45022</v>
      </c>
      <c r="P8" s="427">
        <v>5.9027777777777783E-2</v>
      </c>
      <c r="Q8" s="426">
        <v>45022</v>
      </c>
      <c r="R8" s="427">
        <v>5.9027777777777783E-2</v>
      </c>
      <c r="S8" s="428" t="s">
        <v>504</v>
      </c>
      <c r="T8" s="426">
        <v>45022</v>
      </c>
      <c r="U8" s="427">
        <v>5.9027777777777776E-2</v>
      </c>
      <c r="V8" s="428" t="s">
        <v>504</v>
      </c>
      <c r="W8" s="429">
        <f t="shared" si="0"/>
        <v>0</v>
      </c>
      <c r="X8" s="430"/>
      <c r="Y8" s="431"/>
      <c r="Z8" s="428"/>
      <c r="AA8" s="432">
        <f t="shared" si="1"/>
        <v>-45022.059027777781</v>
      </c>
      <c r="AB8" s="430"/>
      <c r="AC8" s="431"/>
      <c r="AD8" s="428"/>
      <c r="AE8" s="432">
        <f t="shared" si="2"/>
        <v>0</v>
      </c>
      <c r="AF8" s="430"/>
      <c r="AG8" s="428"/>
      <c r="AH8" s="428"/>
      <c r="AI8" s="428"/>
      <c r="AJ8" s="432">
        <f t="shared" si="3"/>
        <v>-45022.059027777781</v>
      </c>
      <c r="AK8" s="430"/>
      <c r="AL8" s="427"/>
      <c r="AM8" s="428"/>
      <c r="AN8" s="432">
        <f t="shared" si="4"/>
        <v>-45022.059027777781</v>
      </c>
      <c r="AO8" s="433">
        <v>45022</v>
      </c>
      <c r="AP8" s="434">
        <v>0.99375000000000002</v>
      </c>
      <c r="AQ8" s="435">
        <f t="shared" si="5"/>
        <v>0.93472222222044365</v>
      </c>
      <c r="AR8" s="433">
        <v>45022</v>
      </c>
      <c r="AS8" s="434">
        <v>0.99375000000000002</v>
      </c>
      <c r="AT8" s="436" t="s">
        <v>504</v>
      </c>
      <c r="AU8" s="14">
        <f t="shared" si="6"/>
        <v>0.93472222222044365</v>
      </c>
      <c r="AV8" s="437"/>
      <c r="AW8" s="437"/>
      <c r="AX8" s="437" t="s">
        <v>27</v>
      </c>
      <c r="AY8" s="437" t="s">
        <v>35</v>
      </c>
      <c r="AZ8" s="437" t="s">
        <v>102</v>
      </c>
      <c r="BA8" s="437" t="s">
        <v>342</v>
      </c>
      <c r="BB8" s="439" t="s">
        <v>1072</v>
      </c>
      <c r="BC8" s="439" t="s">
        <v>1073</v>
      </c>
      <c r="BD8" s="19"/>
      <c r="BE8" s="675" t="s">
        <v>89</v>
      </c>
      <c r="BF8" s="442"/>
      <c r="BJ8" s="45"/>
      <c r="BK8" s="45"/>
      <c r="BL8" s="45"/>
      <c r="BM8" s="45"/>
      <c r="BN8" s="45"/>
      <c r="BO8" s="45"/>
      <c r="BP8" s="45"/>
      <c r="BQ8" s="45"/>
      <c r="BR8" s="45"/>
      <c r="BS8" s="447"/>
      <c r="BT8" s="447"/>
      <c r="BU8" s="423">
        <v>1152</v>
      </c>
      <c r="BV8" s="424">
        <v>1713604</v>
      </c>
      <c r="BW8" s="424" t="s">
        <v>505</v>
      </c>
      <c r="BX8" s="424" t="s">
        <v>506</v>
      </c>
      <c r="BY8" s="424" t="s">
        <v>497</v>
      </c>
      <c r="BZ8" s="424" t="s">
        <v>530</v>
      </c>
      <c r="CA8" s="425">
        <v>45027.005555555559</v>
      </c>
      <c r="CB8" s="424" t="s">
        <v>498</v>
      </c>
      <c r="CC8" s="446" t="s">
        <v>17</v>
      </c>
      <c r="CD8" s="447"/>
      <c r="CE8" s="447"/>
      <c r="CF8" s="444">
        <v>1144</v>
      </c>
      <c r="CG8" s="424">
        <v>861932</v>
      </c>
      <c r="CH8" s="424" t="s">
        <v>495</v>
      </c>
      <c r="CI8" s="424" t="s">
        <v>506</v>
      </c>
      <c r="CJ8" s="424" t="s">
        <v>513</v>
      </c>
      <c r="CK8" s="424" t="s">
        <v>494</v>
      </c>
      <c r="CL8" s="425">
        <v>45025.634722222225</v>
      </c>
      <c r="CM8" s="424" t="s">
        <v>498</v>
      </c>
      <c r="CN8" s="446" t="s">
        <v>17</v>
      </c>
      <c r="CO8" s="447"/>
      <c r="CP8" s="447"/>
      <c r="CQ8" s="423">
        <v>1165</v>
      </c>
      <c r="CR8" s="424">
        <v>30263043</v>
      </c>
      <c r="CS8" s="424" t="s">
        <v>501</v>
      </c>
      <c r="CT8" s="424" t="s">
        <v>496</v>
      </c>
      <c r="CU8" s="424" t="s">
        <v>497</v>
      </c>
      <c r="CV8" s="424" t="s">
        <v>667</v>
      </c>
      <c r="CW8" s="425">
        <v>45029.689583333333</v>
      </c>
      <c r="CX8" s="424" t="s">
        <v>504</v>
      </c>
      <c r="CY8" s="446" t="s">
        <v>8</v>
      </c>
      <c r="CZ8" s="453"/>
    </row>
    <row r="9" spans="1:105" ht="12.75" customHeight="1">
      <c r="A9" s="1087"/>
      <c r="B9" s="451">
        <v>7</v>
      </c>
      <c r="C9" s="448">
        <v>1132</v>
      </c>
      <c r="D9" s="424">
        <v>30261887</v>
      </c>
      <c r="E9" s="424" t="s">
        <v>501</v>
      </c>
      <c r="F9" s="424" t="s">
        <v>502</v>
      </c>
      <c r="G9" s="424" t="s">
        <v>497</v>
      </c>
      <c r="H9" s="424" t="s">
        <v>503</v>
      </c>
      <c r="I9" s="425">
        <v>45022.65625</v>
      </c>
      <c r="J9" s="424" t="s">
        <v>528</v>
      </c>
      <c r="K9" s="446" t="s">
        <v>17</v>
      </c>
      <c r="L9" s="426">
        <v>45022</v>
      </c>
      <c r="M9" s="427">
        <v>0.65625</v>
      </c>
      <c r="N9" s="428" t="s">
        <v>817</v>
      </c>
      <c r="O9" s="426">
        <v>45022</v>
      </c>
      <c r="P9" s="427">
        <v>0.90625</v>
      </c>
      <c r="Q9" s="426">
        <v>45027</v>
      </c>
      <c r="R9" s="427">
        <v>0.44861111111111113</v>
      </c>
      <c r="S9" s="428" t="s">
        <v>504</v>
      </c>
      <c r="T9" s="426">
        <v>45027</v>
      </c>
      <c r="U9" s="427">
        <v>0.94861111111111107</v>
      </c>
      <c r="V9" s="428" t="s">
        <v>528</v>
      </c>
      <c r="W9" s="429">
        <f t="shared" si="0"/>
        <v>5.0423611111109494</v>
      </c>
      <c r="X9" s="430"/>
      <c r="Y9" s="431"/>
      <c r="Z9" s="428"/>
      <c r="AA9" s="432">
        <f t="shared" si="1"/>
        <v>-45027.948611111111</v>
      </c>
      <c r="AB9" s="430"/>
      <c r="AC9" s="431"/>
      <c r="AD9" s="428"/>
      <c r="AE9" s="432">
        <f t="shared" si="2"/>
        <v>0</v>
      </c>
      <c r="AF9" s="430"/>
      <c r="AG9" s="428"/>
      <c r="AH9" s="428"/>
      <c r="AI9" s="428"/>
      <c r="AJ9" s="432">
        <f t="shared" si="3"/>
        <v>-45027.948611111111</v>
      </c>
      <c r="AK9" s="430">
        <v>45054</v>
      </c>
      <c r="AL9" s="427">
        <v>0.86944444444444446</v>
      </c>
      <c r="AM9" s="428" t="s">
        <v>498</v>
      </c>
      <c r="AN9" s="432">
        <f t="shared" si="4"/>
        <v>26.920833333329938</v>
      </c>
      <c r="AO9" s="433">
        <v>45029</v>
      </c>
      <c r="AP9" s="434">
        <v>0.11041666666666666</v>
      </c>
      <c r="AQ9" s="435">
        <f t="shared" si="5"/>
        <v>1.1618055555591127</v>
      </c>
      <c r="AR9" s="433"/>
      <c r="AS9" s="434"/>
      <c r="AT9" s="452"/>
      <c r="AU9" s="14">
        <f t="shared" si="6"/>
        <v>-45027.948611111111</v>
      </c>
      <c r="AV9" s="437">
        <v>14316</v>
      </c>
      <c r="AW9" s="437" t="s">
        <v>1351</v>
      </c>
      <c r="AX9" s="437" t="s">
        <v>9</v>
      </c>
      <c r="AY9" s="437" t="s">
        <v>11</v>
      </c>
      <c r="AZ9" s="437" t="s">
        <v>31</v>
      </c>
      <c r="BA9" s="438" t="s">
        <v>70</v>
      </c>
      <c r="BB9" s="439" t="s">
        <v>1074</v>
      </c>
      <c r="BC9" s="439" t="s">
        <v>1075</v>
      </c>
      <c r="BD9" s="19"/>
      <c r="BE9" s="675" t="s">
        <v>89</v>
      </c>
      <c r="BF9" s="442"/>
      <c r="BJ9" s="45"/>
      <c r="BK9" s="45"/>
      <c r="BL9" s="45"/>
      <c r="BM9" s="45"/>
      <c r="BN9" s="45"/>
      <c r="BO9" s="45"/>
      <c r="BP9" s="45"/>
      <c r="BQ9" s="45"/>
      <c r="BR9" s="45"/>
      <c r="BS9" s="447"/>
      <c r="BT9" s="447"/>
      <c r="BU9" s="423">
        <v>1153</v>
      </c>
      <c r="BV9" s="424">
        <v>1713604</v>
      </c>
      <c r="BW9" s="424" t="s">
        <v>505</v>
      </c>
      <c r="BX9" s="424" t="s">
        <v>506</v>
      </c>
      <c r="BY9" s="424" t="s">
        <v>497</v>
      </c>
      <c r="BZ9" s="424" t="s">
        <v>530</v>
      </c>
      <c r="CA9" s="425">
        <v>45027.029861111114</v>
      </c>
      <c r="CB9" s="424" t="s">
        <v>528</v>
      </c>
      <c r="CC9" s="446" t="s">
        <v>0</v>
      </c>
      <c r="CD9" s="447"/>
      <c r="CE9" s="447"/>
      <c r="CF9" s="444">
        <v>1145</v>
      </c>
      <c r="CG9" s="424">
        <v>30032505</v>
      </c>
      <c r="CH9" s="424" t="s">
        <v>495</v>
      </c>
      <c r="CI9" s="424" t="s">
        <v>506</v>
      </c>
      <c r="CJ9" s="424" t="s">
        <v>517</v>
      </c>
      <c r="CK9" s="424" t="s">
        <v>521</v>
      </c>
      <c r="CL9" s="425">
        <v>45025.777083333334</v>
      </c>
      <c r="CM9" s="424" t="s">
        <v>498</v>
      </c>
      <c r="CN9" s="446" t="s">
        <v>17</v>
      </c>
      <c r="CO9" s="447"/>
      <c r="CP9" s="447"/>
      <c r="CQ9" s="448">
        <v>1165</v>
      </c>
      <c r="CR9" s="424">
        <v>30263043</v>
      </c>
      <c r="CS9" s="424" t="s">
        <v>501</v>
      </c>
      <c r="CT9" s="424" t="s">
        <v>496</v>
      </c>
      <c r="CU9" s="424" t="s">
        <v>507</v>
      </c>
      <c r="CV9" s="424" t="s">
        <v>481</v>
      </c>
      <c r="CW9" s="425">
        <v>45029.706944444442</v>
      </c>
      <c r="CX9" s="424" t="s">
        <v>504</v>
      </c>
      <c r="CY9" s="446" t="s">
        <v>8</v>
      </c>
    </row>
    <row r="10" spans="1:105" ht="12.75" customHeight="1">
      <c r="A10" s="1086">
        <v>2</v>
      </c>
      <c r="B10" s="673">
        <v>8</v>
      </c>
      <c r="C10" s="444">
        <v>1133</v>
      </c>
      <c r="D10" s="424">
        <v>1812784</v>
      </c>
      <c r="E10" s="424" t="s">
        <v>495</v>
      </c>
      <c r="F10" s="424" t="s">
        <v>502</v>
      </c>
      <c r="G10" s="424" t="s">
        <v>497</v>
      </c>
      <c r="H10" s="424" t="s">
        <v>503</v>
      </c>
      <c r="I10" s="425">
        <v>45024.193749999999</v>
      </c>
      <c r="J10" s="424" t="s">
        <v>504</v>
      </c>
      <c r="K10" s="446" t="s">
        <v>17</v>
      </c>
      <c r="L10" s="426">
        <v>45022</v>
      </c>
      <c r="M10" s="427">
        <v>0.95138888888888884</v>
      </c>
      <c r="N10" s="428" t="s">
        <v>504</v>
      </c>
      <c r="O10" s="426">
        <v>45024</v>
      </c>
      <c r="P10" s="427">
        <v>0.19375000000000001</v>
      </c>
      <c r="Q10" s="426">
        <v>45025</v>
      </c>
      <c r="R10" s="427">
        <v>0.5131944444444444</v>
      </c>
      <c r="S10" s="428" t="s">
        <v>504</v>
      </c>
      <c r="T10" s="426">
        <v>45025</v>
      </c>
      <c r="U10" s="427">
        <v>0.91666666666666663</v>
      </c>
      <c r="V10" s="428" t="s">
        <v>504</v>
      </c>
      <c r="W10" s="429">
        <f t="shared" si="0"/>
        <v>1.7229166666656965</v>
      </c>
      <c r="X10" s="430">
        <v>45026</v>
      </c>
      <c r="Y10" s="431">
        <v>9.0277777777777787E-3</v>
      </c>
      <c r="Z10" s="428" t="s">
        <v>528</v>
      </c>
      <c r="AA10" s="432">
        <f t="shared" si="1"/>
        <v>9.2361111113859806E-2</v>
      </c>
      <c r="AB10" s="430"/>
      <c r="AC10" s="431"/>
      <c r="AD10" s="428"/>
      <c r="AE10" s="432">
        <f t="shared" si="2"/>
        <v>-45026.009027777778</v>
      </c>
      <c r="AF10" s="430"/>
      <c r="AG10" s="431"/>
      <c r="AH10" s="428"/>
      <c r="AI10" s="428"/>
      <c r="AJ10" s="432">
        <f t="shared" si="3"/>
        <v>-45025.916666666664</v>
      </c>
      <c r="AK10" s="430"/>
      <c r="AL10" s="427"/>
      <c r="AM10" s="428"/>
      <c r="AN10" s="432">
        <f t="shared" si="4"/>
        <v>-45025.916666666664</v>
      </c>
      <c r="AO10" s="456">
        <v>45026</v>
      </c>
      <c r="AP10" s="434">
        <v>0.14583333333333334</v>
      </c>
      <c r="AQ10" s="435">
        <f t="shared" si="5"/>
        <v>0.22916666667151731</v>
      </c>
      <c r="AR10" s="433">
        <v>45029</v>
      </c>
      <c r="AS10" s="434">
        <v>0.46597222222222223</v>
      </c>
      <c r="AT10" s="428" t="s">
        <v>504</v>
      </c>
      <c r="AU10" s="14">
        <f t="shared" si="6"/>
        <v>3.5493055555562023</v>
      </c>
      <c r="AV10" s="437">
        <v>13382</v>
      </c>
      <c r="AW10" s="437" t="s">
        <v>1076</v>
      </c>
      <c r="AX10" s="437" t="s">
        <v>18</v>
      </c>
      <c r="AY10" s="437" t="s">
        <v>41</v>
      </c>
      <c r="AZ10" s="438" t="s">
        <v>110</v>
      </c>
      <c r="BA10" s="437" t="s">
        <v>366</v>
      </c>
      <c r="BB10" s="439" t="s">
        <v>1077</v>
      </c>
      <c r="BC10" s="439" t="s">
        <v>1078</v>
      </c>
      <c r="BD10" s="19"/>
      <c r="BE10" s="675" t="s">
        <v>89</v>
      </c>
      <c r="BF10" s="442"/>
      <c r="BJ10" s="45"/>
      <c r="BK10" s="45"/>
      <c r="BL10" s="45"/>
      <c r="BM10" s="45"/>
      <c r="BN10" s="45"/>
      <c r="BO10" s="45"/>
      <c r="BP10" s="45"/>
      <c r="BQ10" s="45"/>
      <c r="BR10" s="45"/>
      <c r="BS10" s="447"/>
      <c r="BT10" s="447"/>
      <c r="BU10" s="444">
        <v>1162</v>
      </c>
      <c r="BV10" s="424">
        <v>1295664</v>
      </c>
      <c r="BW10" s="424" t="s">
        <v>505</v>
      </c>
      <c r="BX10" s="424" t="s">
        <v>496</v>
      </c>
      <c r="BY10" s="424" t="s">
        <v>507</v>
      </c>
      <c r="BZ10" s="424" t="s">
        <v>481</v>
      </c>
      <c r="CA10" s="425">
        <v>45029.489583333336</v>
      </c>
      <c r="CB10" s="424" t="s">
        <v>504</v>
      </c>
      <c r="CC10" s="446" t="s">
        <v>0</v>
      </c>
      <c r="CD10" s="447"/>
      <c r="CE10" s="447"/>
      <c r="CF10" s="423">
        <v>1159</v>
      </c>
      <c r="CG10" s="454">
        <v>30059156</v>
      </c>
      <c r="CH10" s="454" t="s">
        <v>495</v>
      </c>
      <c r="CI10" s="454" t="s">
        <v>496</v>
      </c>
      <c r="CJ10" s="454" t="s">
        <v>497</v>
      </c>
      <c r="CK10" s="454" t="s">
        <v>471</v>
      </c>
      <c r="CL10" s="455">
        <v>45028.598611111112</v>
      </c>
      <c r="CM10" s="454" t="s">
        <v>504</v>
      </c>
      <c r="CN10" s="446" t="s">
        <v>8</v>
      </c>
      <c r="CO10" s="447"/>
      <c r="CP10" s="447"/>
      <c r="CQ10" s="423">
        <v>1171</v>
      </c>
      <c r="CR10" s="424">
        <v>30239877</v>
      </c>
      <c r="CS10" s="424" t="s">
        <v>501</v>
      </c>
      <c r="CT10" s="424" t="s">
        <v>502</v>
      </c>
      <c r="CU10" s="424" t="s">
        <v>497</v>
      </c>
      <c r="CV10" s="424" t="s">
        <v>503</v>
      </c>
      <c r="CW10" s="425">
        <v>45032.117361111108</v>
      </c>
      <c r="CX10" s="424" t="s">
        <v>504</v>
      </c>
      <c r="CY10" s="446" t="s">
        <v>17</v>
      </c>
    </row>
    <row r="11" spans="1:105" ht="12.75" customHeight="1">
      <c r="A11" s="1087"/>
      <c r="B11" s="673">
        <v>9</v>
      </c>
      <c r="C11" s="423">
        <v>1140</v>
      </c>
      <c r="D11" s="424">
        <v>30258040</v>
      </c>
      <c r="E11" s="424" t="s">
        <v>505</v>
      </c>
      <c r="F11" s="424" t="s">
        <v>496</v>
      </c>
      <c r="G11" s="424" t="s">
        <v>507</v>
      </c>
      <c r="H11" s="424" t="s">
        <v>481</v>
      </c>
      <c r="I11" s="425">
        <v>45024.678472222222</v>
      </c>
      <c r="J11" s="424" t="s">
        <v>528</v>
      </c>
      <c r="K11" s="446" t="s">
        <v>0</v>
      </c>
      <c r="L11" s="426">
        <v>45024</v>
      </c>
      <c r="M11" s="427">
        <v>0.67847222222222225</v>
      </c>
      <c r="N11" s="428" t="s">
        <v>817</v>
      </c>
      <c r="O11" s="426">
        <v>45024</v>
      </c>
      <c r="P11" s="427">
        <v>0.67847222222222225</v>
      </c>
      <c r="Q11" s="426"/>
      <c r="R11" s="427"/>
      <c r="S11" s="428"/>
      <c r="T11" s="426">
        <v>45024</v>
      </c>
      <c r="U11" s="427">
        <v>0.6958333333333333</v>
      </c>
      <c r="V11" s="428" t="s">
        <v>528</v>
      </c>
      <c r="W11" s="429">
        <f t="shared" si="0"/>
        <v>1.7361111109494232E-2</v>
      </c>
      <c r="X11" s="430"/>
      <c r="Y11" s="431"/>
      <c r="Z11" s="428"/>
      <c r="AA11" s="432">
        <f t="shared" si="1"/>
        <v>-45024.695833333331</v>
      </c>
      <c r="AB11" s="430"/>
      <c r="AC11" s="431"/>
      <c r="AD11" s="428"/>
      <c r="AE11" s="432">
        <f t="shared" si="2"/>
        <v>0</v>
      </c>
      <c r="AF11" s="430"/>
      <c r="AG11" s="428"/>
      <c r="AH11" s="428"/>
      <c r="AI11" s="428"/>
      <c r="AJ11" s="432">
        <f t="shared" si="3"/>
        <v>-45024.695833333331</v>
      </c>
      <c r="AK11" s="430"/>
      <c r="AL11" s="427"/>
      <c r="AM11" s="428"/>
      <c r="AN11" s="432">
        <f t="shared" si="4"/>
        <v>-45024.695833333331</v>
      </c>
      <c r="AO11" s="433">
        <v>45025</v>
      </c>
      <c r="AP11" s="434">
        <v>0.4777777777777778</v>
      </c>
      <c r="AQ11" s="435">
        <f t="shared" si="5"/>
        <v>0.78194444444670808</v>
      </c>
      <c r="AR11" s="433">
        <v>45025</v>
      </c>
      <c r="AS11" s="434">
        <v>0.4777777777777778</v>
      </c>
      <c r="AT11" s="449" t="s">
        <v>498</v>
      </c>
      <c r="AU11" s="14">
        <f t="shared" si="6"/>
        <v>0.78194444444670808</v>
      </c>
      <c r="AV11" s="437"/>
      <c r="AW11" s="437"/>
      <c r="AX11" s="437" t="s">
        <v>27</v>
      </c>
      <c r="AY11" s="437" t="s">
        <v>35</v>
      </c>
      <c r="AZ11" s="437" t="s">
        <v>94</v>
      </c>
      <c r="BA11" s="438" t="s">
        <v>322</v>
      </c>
      <c r="BB11" s="439" t="s">
        <v>1079</v>
      </c>
      <c r="BC11" s="439" t="s">
        <v>1080</v>
      </c>
      <c r="BD11" s="19"/>
      <c r="BE11" s="675" t="s">
        <v>89</v>
      </c>
      <c r="BF11" s="442"/>
      <c r="BJ11" s="45"/>
      <c r="BK11" s="45"/>
      <c r="BL11" s="45"/>
      <c r="BM11" s="45"/>
      <c r="BN11" s="45"/>
      <c r="BO11" s="45"/>
      <c r="BP11" s="45"/>
      <c r="BQ11" s="45"/>
      <c r="BR11" s="45"/>
      <c r="BS11" s="447"/>
      <c r="BT11" s="447"/>
      <c r="BU11" s="444">
        <v>1163</v>
      </c>
      <c r="BV11" s="424">
        <v>30229970</v>
      </c>
      <c r="BW11" s="424" t="s">
        <v>505</v>
      </c>
      <c r="BX11" s="424" t="s">
        <v>496</v>
      </c>
      <c r="BY11" s="424" t="s">
        <v>507</v>
      </c>
      <c r="BZ11" s="424" t="s">
        <v>486</v>
      </c>
      <c r="CA11" s="425">
        <v>45029.490972222222</v>
      </c>
      <c r="CB11" s="424" t="s">
        <v>504</v>
      </c>
      <c r="CC11" s="446" t="s">
        <v>0</v>
      </c>
      <c r="CD11" s="447"/>
      <c r="CE11" s="447"/>
      <c r="CF11" s="444">
        <v>1160</v>
      </c>
      <c r="CG11" s="454">
        <v>30244746</v>
      </c>
      <c r="CH11" s="454" t="s">
        <v>495</v>
      </c>
      <c r="CI11" s="454" t="s">
        <v>496</v>
      </c>
      <c r="CJ11" s="454" t="s">
        <v>507</v>
      </c>
      <c r="CK11" s="454" t="s">
        <v>483</v>
      </c>
      <c r="CL11" s="455">
        <v>45028.933333333334</v>
      </c>
      <c r="CM11" s="454" t="s">
        <v>528</v>
      </c>
      <c r="CN11" s="446" t="s">
        <v>17</v>
      </c>
      <c r="CO11" s="447"/>
      <c r="CP11" s="447"/>
      <c r="CQ11" s="423">
        <v>1172</v>
      </c>
      <c r="CR11" s="424">
        <v>30121719</v>
      </c>
      <c r="CS11" s="424" t="s">
        <v>501</v>
      </c>
      <c r="CT11" s="424" t="s">
        <v>496</v>
      </c>
      <c r="CU11" s="424" t="s">
        <v>497</v>
      </c>
      <c r="CV11" s="424" t="s">
        <v>531</v>
      </c>
      <c r="CW11" s="425">
        <v>45032.063194444447</v>
      </c>
      <c r="CX11" s="424" t="s">
        <v>504</v>
      </c>
      <c r="CY11" s="446" t="s">
        <v>17</v>
      </c>
    </row>
    <row r="12" spans="1:105" ht="12.75" customHeight="1">
      <c r="A12" s="1087"/>
      <c r="B12" s="673">
        <v>10</v>
      </c>
      <c r="C12" s="423">
        <v>1142</v>
      </c>
      <c r="D12" s="424">
        <v>30056336</v>
      </c>
      <c r="E12" s="424" t="s">
        <v>495</v>
      </c>
      <c r="F12" s="424" t="s">
        <v>496</v>
      </c>
      <c r="G12" s="424" t="s">
        <v>497</v>
      </c>
      <c r="H12" s="424" t="s">
        <v>531</v>
      </c>
      <c r="I12" s="425">
        <v>45025.523611111108</v>
      </c>
      <c r="J12" s="424" t="s">
        <v>498</v>
      </c>
      <c r="K12" s="446" t="s">
        <v>17</v>
      </c>
      <c r="L12" s="426">
        <v>45025</v>
      </c>
      <c r="M12" s="427">
        <v>0.51111111111111118</v>
      </c>
      <c r="N12" s="428" t="s">
        <v>498</v>
      </c>
      <c r="O12" s="426">
        <v>45025</v>
      </c>
      <c r="P12" s="427">
        <v>0.52361111111111114</v>
      </c>
      <c r="Q12" s="426">
        <v>45025</v>
      </c>
      <c r="R12" s="427">
        <v>0.52430555555555558</v>
      </c>
      <c r="S12" s="428" t="s">
        <v>498</v>
      </c>
      <c r="T12" s="426">
        <v>45025</v>
      </c>
      <c r="U12" s="427">
        <v>0.55902777777777779</v>
      </c>
      <c r="V12" s="428" t="s">
        <v>498</v>
      </c>
      <c r="W12" s="429">
        <f t="shared" si="0"/>
        <v>3.5416666672972497E-2</v>
      </c>
      <c r="X12" s="430">
        <v>45031</v>
      </c>
      <c r="Y12" s="431">
        <v>0.93194444444444446</v>
      </c>
      <c r="Z12" s="428" t="s">
        <v>498</v>
      </c>
      <c r="AA12" s="432">
        <f t="shared" si="1"/>
        <v>6.3729166666598758</v>
      </c>
      <c r="AB12" s="430"/>
      <c r="AC12" s="431"/>
      <c r="AD12" s="428"/>
      <c r="AE12" s="432">
        <f t="shared" si="2"/>
        <v>-45031.931944444441</v>
      </c>
      <c r="AF12" s="430"/>
      <c r="AG12" s="428"/>
      <c r="AH12" s="428"/>
      <c r="AI12" s="428"/>
      <c r="AJ12" s="432">
        <f t="shared" si="3"/>
        <v>-45025.559027777781</v>
      </c>
      <c r="AK12" s="430">
        <v>45057</v>
      </c>
      <c r="AL12" s="427">
        <v>0.74236111111111114</v>
      </c>
      <c r="AM12" s="428" t="s">
        <v>498</v>
      </c>
      <c r="AN12" s="432">
        <f t="shared" si="4"/>
        <v>32.183333333327028</v>
      </c>
      <c r="AO12" s="456"/>
      <c r="AP12" s="434"/>
      <c r="AQ12" s="435">
        <f t="shared" si="5"/>
        <v>-45025.559027777781</v>
      </c>
      <c r="AR12" s="433"/>
      <c r="AS12" s="434"/>
      <c r="AT12" s="428"/>
      <c r="AU12" s="14">
        <f t="shared" si="6"/>
        <v>-45025.559027777781</v>
      </c>
      <c r="AV12" s="437">
        <v>90575</v>
      </c>
      <c r="AW12" s="437" t="s">
        <v>1064</v>
      </c>
      <c r="AX12" s="437" t="s">
        <v>9</v>
      </c>
      <c r="AY12" s="437" t="s">
        <v>11</v>
      </c>
      <c r="AZ12" s="437" t="s">
        <v>43</v>
      </c>
      <c r="BA12" s="437" t="s">
        <v>116</v>
      </c>
      <c r="BB12" s="439" t="s">
        <v>1081</v>
      </c>
      <c r="BC12" s="439" t="s">
        <v>1082</v>
      </c>
      <c r="BD12" s="19"/>
      <c r="BE12" s="675" t="s">
        <v>89</v>
      </c>
      <c r="BF12" s="442"/>
      <c r="BJ12" s="45"/>
      <c r="BK12" s="45"/>
      <c r="BL12" s="45"/>
      <c r="BM12" s="45"/>
      <c r="BN12" s="45"/>
      <c r="BO12" s="45"/>
      <c r="BP12" s="45"/>
      <c r="BQ12" s="45"/>
      <c r="BR12" s="45"/>
      <c r="BS12" s="447"/>
      <c r="BT12" s="447"/>
      <c r="BU12" s="448">
        <v>1166</v>
      </c>
      <c r="BV12" s="424">
        <v>30161565</v>
      </c>
      <c r="BW12" s="424" t="s">
        <v>505</v>
      </c>
      <c r="BX12" s="424" t="s">
        <v>496</v>
      </c>
      <c r="BY12" s="424" t="s">
        <v>507</v>
      </c>
      <c r="BZ12" s="424" t="s">
        <v>482</v>
      </c>
      <c r="CA12" s="425">
        <v>45030.025694444441</v>
      </c>
      <c r="CB12" s="424" t="s">
        <v>528</v>
      </c>
      <c r="CC12" s="446" t="s">
        <v>0</v>
      </c>
      <c r="CD12" s="447"/>
      <c r="CE12" s="447"/>
      <c r="CF12" s="444">
        <v>1169</v>
      </c>
      <c r="CG12" s="424">
        <v>30262310</v>
      </c>
      <c r="CH12" s="424" t="s">
        <v>495</v>
      </c>
      <c r="CI12" s="424" t="s">
        <v>496</v>
      </c>
      <c r="CJ12" s="424" t="s">
        <v>497</v>
      </c>
      <c r="CK12" s="424" t="s">
        <v>476</v>
      </c>
      <c r="CL12" s="425">
        <v>45032.001388888886</v>
      </c>
      <c r="CM12" s="424" t="s">
        <v>504</v>
      </c>
      <c r="CN12" s="446" t="s">
        <v>17</v>
      </c>
      <c r="CO12" s="447"/>
      <c r="CP12" s="447"/>
      <c r="CQ12" s="448">
        <v>1175</v>
      </c>
      <c r="CR12" s="424">
        <v>30239282</v>
      </c>
      <c r="CS12" s="424" t="s">
        <v>501</v>
      </c>
      <c r="CT12" s="424" t="s">
        <v>496</v>
      </c>
      <c r="CU12" s="424" t="s">
        <v>497</v>
      </c>
      <c r="CV12" s="424" t="s">
        <v>465</v>
      </c>
      <c r="CW12" s="425">
        <v>45032.990277777775</v>
      </c>
      <c r="CX12" s="424" t="s">
        <v>504</v>
      </c>
      <c r="CY12" s="446" t="s">
        <v>17</v>
      </c>
    </row>
    <row r="13" spans="1:105" ht="12.75" customHeight="1">
      <c r="A13" s="1087"/>
      <c r="B13" s="451">
        <v>11</v>
      </c>
      <c r="C13" s="444">
        <v>1144</v>
      </c>
      <c r="D13" s="424">
        <v>861932</v>
      </c>
      <c r="E13" s="424" t="s">
        <v>495</v>
      </c>
      <c r="F13" s="424" t="s">
        <v>506</v>
      </c>
      <c r="G13" s="424" t="s">
        <v>513</v>
      </c>
      <c r="H13" s="424" t="s">
        <v>494</v>
      </c>
      <c r="I13" s="425">
        <v>45025.634722222225</v>
      </c>
      <c r="J13" s="424" t="s">
        <v>498</v>
      </c>
      <c r="K13" s="446" t="s">
        <v>17</v>
      </c>
      <c r="L13" s="426">
        <v>45025</v>
      </c>
      <c r="M13" s="427">
        <v>0.62430555555555556</v>
      </c>
      <c r="N13" s="428" t="s">
        <v>498</v>
      </c>
      <c r="O13" s="426">
        <v>45025</v>
      </c>
      <c r="P13" s="427">
        <v>0.63472222222222219</v>
      </c>
      <c r="Q13" s="426">
        <v>45026</v>
      </c>
      <c r="R13" s="427">
        <v>0.4909722222222222</v>
      </c>
      <c r="S13" s="428" t="s">
        <v>498</v>
      </c>
      <c r="T13" s="426">
        <v>45026</v>
      </c>
      <c r="U13" s="427">
        <v>0.4909722222222222</v>
      </c>
      <c r="V13" s="428" t="s">
        <v>498</v>
      </c>
      <c r="W13" s="429">
        <f t="shared" si="0"/>
        <v>0.85624999999708962</v>
      </c>
      <c r="X13" s="430"/>
      <c r="Y13" s="431"/>
      <c r="Z13" s="428"/>
      <c r="AA13" s="432">
        <f t="shared" si="1"/>
        <v>-45026.490972222222</v>
      </c>
      <c r="AB13" s="430"/>
      <c r="AC13" s="431"/>
      <c r="AD13" s="428"/>
      <c r="AE13" s="432">
        <f t="shared" si="2"/>
        <v>0</v>
      </c>
      <c r="AF13" s="430"/>
      <c r="AG13" s="428"/>
      <c r="AH13" s="428"/>
      <c r="AI13" s="428"/>
      <c r="AJ13" s="432">
        <f t="shared" si="3"/>
        <v>-45026.490972222222</v>
      </c>
      <c r="AK13" s="430">
        <v>45057</v>
      </c>
      <c r="AL13" s="427">
        <v>0.74236111111111114</v>
      </c>
      <c r="AM13" s="428" t="s">
        <v>498</v>
      </c>
      <c r="AN13" s="432">
        <f t="shared" si="4"/>
        <v>31.25138888888614</v>
      </c>
      <c r="AO13" s="433"/>
      <c r="AP13" s="434"/>
      <c r="AQ13" s="435">
        <f t="shared" si="5"/>
        <v>-45026.490972222222</v>
      </c>
      <c r="AR13" s="433"/>
      <c r="AS13" s="434"/>
      <c r="AT13" s="449"/>
      <c r="AU13" s="14">
        <f t="shared" si="6"/>
        <v>-45026.490972222222</v>
      </c>
      <c r="AV13" s="437"/>
      <c r="AW13" s="437"/>
      <c r="AX13" s="437" t="s">
        <v>9</v>
      </c>
      <c r="AY13" s="437" t="s">
        <v>11</v>
      </c>
      <c r="AZ13" s="437" t="s">
        <v>31</v>
      </c>
      <c r="BA13" s="438" t="s">
        <v>70</v>
      </c>
      <c r="BB13" s="439" t="s">
        <v>1083</v>
      </c>
      <c r="BC13" s="440" t="s">
        <v>1084</v>
      </c>
      <c r="BD13" s="19"/>
      <c r="BE13" s="675" t="s">
        <v>89</v>
      </c>
      <c r="BF13" s="442"/>
      <c r="BJ13" s="45"/>
      <c r="BK13" s="45"/>
      <c r="BL13" s="45"/>
      <c r="BM13" s="45"/>
      <c r="BN13" s="45"/>
      <c r="BO13" s="45"/>
      <c r="BP13" s="45"/>
      <c r="BQ13" s="45"/>
      <c r="BR13" s="45"/>
      <c r="BS13" s="447"/>
      <c r="BT13" s="447"/>
      <c r="BU13" s="444">
        <v>1188</v>
      </c>
      <c r="BV13" s="424">
        <v>30224676</v>
      </c>
      <c r="BW13" s="424" t="s">
        <v>505</v>
      </c>
      <c r="BX13" s="424" t="s">
        <v>496</v>
      </c>
      <c r="BY13" s="424" t="s">
        <v>507</v>
      </c>
      <c r="BZ13" s="424" t="s">
        <v>486</v>
      </c>
      <c r="CA13" s="425">
        <v>45043.754166666666</v>
      </c>
      <c r="CB13" s="424" t="s">
        <v>498</v>
      </c>
      <c r="CC13" s="446" t="s">
        <v>0</v>
      </c>
      <c r="CD13" s="447"/>
      <c r="CE13" s="447"/>
      <c r="CF13" s="444">
        <v>1170</v>
      </c>
      <c r="CG13" s="424">
        <v>30262422</v>
      </c>
      <c r="CH13" s="424" t="s">
        <v>495</v>
      </c>
      <c r="CI13" s="424" t="s">
        <v>502</v>
      </c>
      <c r="CJ13" s="424" t="s">
        <v>497</v>
      </c>
      <c r="CK13" s="424" t="s">
        <v>503</v>
      </c>
      <c r="CL13" s="425">
        <v>45032.999305555553</v>
      </c>
      <c r="CM13" s="424" t="s">
        <v>504</v>
      </c>
      <c r="CN13" s="446" t="s">
        <v>0</v>
      </c>
      <c r="CO13" s="447"/>
      <c r="CP13" s="447"/>
      <c r="CQ13" s="45"/>
      <c r="CR13" s="45"/>
      <c r="CS13" s="45"/>
      <c r="CT13" s="45"/>
      <c r="CU13" s="45"/>
      <c r="CV13" s="45"/>
      <c r="CW13" s="45"/>
      <c r="CX13" s="45"/>
      <c r="CY13" s="45"/>
    </row>
    <row r="14" spans="1:105" ht="12.75" customHeight="1">
      <c r="A14" s="1087"/>
      <c r="B14" s="673">
        <v>12</v>
      </c>
      <c r="C14" s="444">
        <v>1145</v>
      </c>
      <c r="D14" s="424">
        <v>30032505</v>
      </c>
      <c r="E14" s="424" t="s">
        <v>495</v>
      </c>
      <c r="F14" s="424" t="s">
        <v>506</v>
      </c>
      <c r="G14" s="424" t="s">
        <v>517</v>
      </c>
      <c r="H14" s="424" t="s">
        <v>521</v>
      </c>
      <c r="I14" s="425">
        <v>45025.777083333334</v>
      </c>
      <c r="J14" s="424" t="s">
        <v>498</v>
      </c>
      <c r="K14" s="446" t="s">
        <v>17</v>
      </c>
      <c r="L14" s="426">
        <v>45025</v>
      </c>
      <c r="M14" s="427">
        <v>0.62430555555555556</v>
      </c>
      <c r="N14" s="428" t="s">
        <v>498</v>
      </c>
      <c r="O14" s="426">
        <v>45025</v>
      </c>
      <c r="P14" s="427">
        <v>0.77708333333333324</v>
      </c>
      <c r="Q14" s="426">
        <v>45026</v>
      </c>
      <c r="R14" s="427">
        <v>0.49027777777777781</v>
      </c>
      <c r="S14" s="428" t="s">
        <v>498</v>
      </c>
      <c r="T14" s="426">
        <v>45028</v>
      </c>
      <c r="U14" s="427">
        <v>0.52013888888888893</v>
      </c>
      <c r="V14" s="428" t="s">
        <v>498</v>
      </c>
      <c r="W14" s="429">
        <f t="shared" si="0"/>
        <v>2.7430555555547471</v>
      </c>
      <c r="X14" s="430">
        <v>45031</v>
      </c>
      <c r="Y14" s="431">
        <v>0.93125000000000002</v>
      </c>
      <c r="Z14" s="428" t="s">
        <v>498</v>
      </c>
      <c r="AA14" s="432">
        <f t="shared" si="1"/>
        <v>3.4111111111124046</v>
      </c>
      <c r="AB14" s="430"/>
      <c r="AC14" s="431"/>
      <c r="AD14" s="428"/>
      <c r="AE14" s="432">
        <f t="shared" si="2"/>
        <v>-45031.931250000001</v>
      </c>
      <c r="AF14" s="430"/>
      <c r="AG14" s="428"/>
      <c r="AH14" s="428"/>
      <c r="AI14" s="428"/>
      <c r="AJ14" s="432">
        <f t="shared" si="3"/>
        <v>-45028.520138888889</v>
      </c>
      <c r="AK14" s="430"/>
      <c r="AL14" s="427"/>
      <c r="AM14" s="428"/>
      <c r="AN14" s="432">
        <f t="shared" si="4"/>
        <v>-45028.520138888889</v>
      </c>
      <c r="AO14" s="433">
        <v>45025</v>
      </c>
      <c r="AP14" s="434">
        <v>0.77708333333333324</v>
      </c>
      <c r="AQ14" s="435">
        <f t="shared" si="5"/>
        <v>-2.7430555555547471</v>
      </c>
      <c r="AR14" s="433">
        <v>45057</v>
      </c>
      <c r="AS14" s="434">
        <v>0.74027777777777781</v>
      </c>
      <c r="AT14" s="449" t="s">
        <v>498</v>
      </c>
      <c r="AU14" s="14">
        <f t="shared" si="6"/>
        <v>29.22013888888614</v>
      </c>
      <c r="AV14" s="437"/>
      <c r="AW14" s="437"/>
      <c r="AX14" s="437" t="s">
        <v>27</v>
      </c>
      <c r="AY14" s="437" t="s">
        <v>29</v>
      </c>
      <c r="AZ14" s="437" t="s">
        <v>68</v>
      </c>
      <c r="BA14" s="437" t="s">
        <v>222</v>
      </c>
      <c r="BB14" s="439" t="s">
        <v>1085</v>
      </c>
      <c r="BC14" s="439" t="s">
        <v>1086</v>
      </c>
      <c r="BD14" s="19"/>
      <c r="BE14" s="675" t="s">
        <v>89</v>
      </c>
      <c r="BF14" s="442"/>
      <c r="BR14" s="447"/>
      <c r="BS14" s="447"/>
      <c r="BT14" s="447"/>
      <c r="CC14" s="447"/>
      <c r="CD14" s="447"/>
      <c r="CE14" s="447"/>
      <c r="CF14" s="448">
        <v>1173</v>
      </c>
      <c r="CG14" s="424">
        <v>59664</v>
      </c>
      <c r="CH14" s="424" t="s">
        <v>495</v>
      </c>
      <c r="CI14" s="424" t="s">
        <v>502</v>
      </c>
      <c r="CJ14" s="424" t="s">
        <v>513</v>
      </c>
      <c r="CK14" s="424" t="s">
        <v>492</v>
      </c>
      <c r="CL14" s="425">
        <v>45033.460416666669</v>
      </c>
      <c r="CM14" s="424" t="s">
        <v>528</v>
      </c>
      <c r="CN14" s="446" t="s">
        <v>17</v>
      </c>
      <c r="CO14" s="447"/>
      <c r="CP14" s="447"/>
      <c r="CQ14" s="45"/>
      <c r="CR14" s="45"/>
      <c r="CS14" s="45"/>
      <c r="CT14" s="45"/>
      <c r="CU14" s="45"/>
      <c r="CV14" s="45"/>
      <c r="CW14" s="45"/>
      <c r="CX14" s="45"/>
      <c r="CY14" s="45"/>
    </row>
    <row r="15" spans="1:105" ht="12.75" customHeight="1">
      <c r="A15" s="1087"/>
      <c r="B15" s="673">
        <v>13</v>
      </c>
      <c r="C15" s="444">
        <v>1146</v>
      </c>
      <c r="D15" s="424">
        <v>30171186</v>
      </c>
      <c r="E15" s="424" t="s">
        <v>505</v>
      </c>
      <c r="F15" s="424" t="s">
        <v>496</v>
      </c>
      <c r="G15" s="424" t="s">
        <v>507</v>
      </c>
      <c r="H15" s="424" t="s">
        <v>483</v>
      </c>
      <c r="I15" s="425">
        <v>45026.450694444444</v>
      </c>
      <c r="J15" s="424" t="s">
        <v>504</v>
      </c>
      <c r="K15" s="446" t="s">
        <v>0</v>
      </c>
      <c r="L15" s="426">
        <v>45026</v>
      </c>
      <c r="M15" s="427">
        <v>0.45069444444444445</v>
      </c>
      <c r="N15" s="428" t="s">
        <v>504</v>
      </c>
      <c r="O15" s="426">
        <v>45026</v>
      </c>
      <c r="P15" s="427">
        <v>0.45069444444444445</v>
      </c>
      <c r="Q15" s="426">
        <v>45026</v>
      </c>
      <c r="R15" s="427">
        <v>0.45069444444444445</v>
      </c>
      <c r="S15" s="428" t="s">
        <v>504</v>
      </c>
      <c r="T15" s="426">
        <v>45026</v>
      </c>
      <c r="U15" s="427">
        <v>0.45069444444444445</v>
      </c>
      <c r="V15" s="428" t="s">
        <v>504</v>
      </c>
      <c r="W15" s="429">
        <f t="shared" si="0"/>
        <v>0</v>
      </c>
      <c r="X15" s="430"/>
      <c r="Y15" s="431"/>
      <c r="Z15" s="428"/>
      <c r="AA15" s="432">
        <f t="shared" si="1"/>
        <v>-45026.450694444444</v>
      </c>
      <c r="AB15" s="430"/>
      <c r="AC15" s="431"/>
      <c r="AD15" s="428"/>
      <c r="AE15" s="432">
        <f t="shared" si="2"/>
        <v>0</v>
      </c>
      <c r="AF15" s="430"/>
      <c r="AG15" s="428"/>
      <c r="AH15" s="428"/>
      <c r="AI15" s="428"/>
      <c r="AJ15" s="432">
        <f t="shared" si="3"/>
        <v>-45026.450694444444</v>
      </c>
      <c r="AK15" s="430"/>
      <c r="AL15" s="427"/>
      <c r="AM15" s="428"/>
      <c r="AN15" s="432">
        <f t="shared" si="4"/>
        <v>-45026.450694444444</v>
      </c>
      <c r="AO15" s="433">
        <v>45026</v>
      </c>
      <c r="AP15" s="434">
        <v>0.4548611111111111</v>
      </c>
      <c r="AQ15" s="435">
        <f t="shared" si="5"/>
        <v>4.166666665696539E-3</v>
      </c>
      <c r="AR15" s="433">
        <v>45026</v>
      </c>
      <c r="AS15" s="434">
        <v>0.4548611111111111</v>
      </c>
      <c r="AT15" s="449" t="s">
        <v>504</v>
      </c>
      <c r="AU15" s="14">
        <f t="shared" si="6"/>
        <v>4.166666665696539E-3</v>
      </c>
      <c r="AV15" s="437"/>
      <c r="AW15" s="437"/>
      <c r="AX15" s="437" t="s">
        <v>27</v>
      </c>
      <c r="AY15" s="437" t="s">
        <v>35</v>
      </c>
      <c r="AZ15" s="437" t="s">
        <v>94</v>
      </c>
      <c r="BA15" s="437" t="s">
        <v>328</v>
      </c>
      <c r="BB15" s="439" t="s">
        <v>1087</v>
      </c>
      <c r="BC15" s="440" t="s">
        <v>1088</v>
      </c>
      <c r="BD15" s="19"/>
      <c r="BE15" s="675" t="s">
        <v>89</v>
      </c>
      <c r="BF15" s="442"/>
      <c r="BR15" s="447"/>
      <c r="BS15" s="447"/>
      <c r="BT15" s="447"/>
      <c r="CC15" s="447"/>
      <c r="CD15" s="447"/>
      <c r="CE15" s="447"/>
      <c r="CF15" s="448">
        <v>1179</v>
      </c>
      <c r="CG15" s="424">
        <v>30045229</v>
      </c>
      <c r="CH15" s="424" t="s">
        <v>495</v>
      </c>
      <c r="CI15" s="424" t="s">
        <v>502</v>
      </c>
      <c r="CJ15" s="424" t="s">
        <v>507</v>
      </c>
      <c r="CK15" s="424" t="s">
        <v>484</v>
      </c>
      <c r="CL15" s="425">
        <v>45033.932638888888</v>
      </c>
      <c r="CM15" s="424" t="s">
        <v>504</v>
      </c>
      <c r="CN15" s="446" t="s">
        <v>5</v>
      </c>
      <c r="CO15" s="447"/>
      <c r="CP15" s="447"/>
      <c r="CQ15" s="45"/>
      <c r="CR15" s="45"/>
      <c r="CS15" s="45"/>
      <c r="CT15" s="45"/>
      <c r="CU15" s="45"/>
      <c r="CV15" s="45"/>
      <c r="CW15" s="45"/>
      <c r="CX15" s="45"/>
      <c r="CY15" s="45"/>
    </row>
    <row r="16" spans="1:105" ht="12.75" customHeight="1">
      <c r="A16" s="1087"/>
      <c r="B16" s="673">
        <v>14</v>
      </c>
      <c r="C16" s="444">
        <v>1149</v>
      </c>
      <c r="D16" s="424">
        <v>30198378</v>
      </c>
      <c r="E16" s="424" t="s">
        <v>505</v>
      </c>
      <c r="F16" s="424" t="s">
        <v>496</v>
      </c>
      <c r="G16" s="424" t="s">
        <v>507</v>
      </c>
      <c r="H16" s="424" t="s">
        <v>486</v>
      </c>
      <c r="I16" s="425">
        <v>45025.459027777775</v>
      </c>
      <c r="J16" s="424" t="s">
        <v>504</v>
      </c>
      <c r="K16" s="446" t="s">
        <v>8</v>
      </c>
      <c r="L16" s="426">
        <v>45025</v>
      </c>
      <c r="M16" s="427">
        <v>0.45902777777777776</v>
      </c>
      <c r="N16" s="428" t="s">
        <v>504</v>
      </c>
      <c r="O16" s="426">
        <v>45025</v>
      </c>
      <c r="P16" s="427">
        <v>0.45902777777777781</v>
      </c>
      <c r="Q16" s="426">
        <v>45025</v>
      </c>
      <c r="R16" s="427">
        <v>0.45902777777777781</v>
      </c>
      <c r="S16" s="428" t="s">
        <v>504</v>
      </c>
      <c r="T16" s="426">
        <v>45025</v>
      </c>
      <c r="U16" s="427">
        <v>0.45902777777777776</v>
      </c>
      <c r="V16" s="428" t="s">
        <v>504</v>
      </c>
      <c r="W16" s="429">
        <f t="shared" si="0"/>
        <v>0</v>
      </c>
      <c r="X16" s="430"/>
      <c r="Y16" s="431"/>
      <c r="Z16" s="428"/>
      <c r="AA16" s="432">
        <f t="shared" si="1"/>
        <v>-45025.459027777775</v>
      </c>
      <c r="AB16" s="430"/>
      <c r="AC16" s="431"/>
      <c r="AD16" s="428"/>
      <c r="AE16" s="432">
        <f t="shared" si="2"/>
        <v>0</v>
      </c>
      <c r="AF16" s="430"/>
      <c r="AG16" s="431"/>
      <c r="AH16" s="428"/>
      <c r="AI16" s="428"/>
      <c r="AJ16" s="432">
        <f t="shared" si="3"/>
        <v>-45025.459027777775</v>
      </c>
      <c r="AK16" s="430"/>
      <c r="AL16" s="427"/>
      <c r="AM16" s="428"/>
      <c r="AN16" s="432">
        <f t="shared" si="4"/>
        <v>-45025.459027777775</v>
      </c>
      <c r="AO16" s="433">
        <v>45027</v>
      </c>
      <c r="AP16" s="434">
        <v>0.57499999999999996</v>
      </c>
      <c r="AQ16" s="435">
        <f t="shared" si="5"/>
        <v>2.1159722222218988</v>
      </c>
      <c r="AR16" s="433">
        <v>45027</v>
      </c>
      <c r="AS16" s="434">
        <v>0.57499999999999996</v>
      </c>
      <c r="AT16" s="449" t="s">
        <v>504</v>
      </c>
      <c r="AU16" s="14">
        <f t="shared" si="6"/>
        <v>2.1159722222218988</v>
      </c>
      <c r="AV16" s="437"/>
      <c r="AW16" s="437"/>
      <c r="AX16" s="437" t="s">
        <v>9</v>
      </c>
      <c r="AY16" s="437" t="s">
        <v>20</v>
      </c>
      <c r="AZ16" s="438" t="s">
        <v>50</v>
      </c>
      <c r="BA16" s="437" t="s">
        <v>152</v>
      </c>
      <c r="BB16" s="439" t="s">
        <v>1089</v>
      </c>
      <c r="BC16" s="439" t="s">
        <v>1090</v>
      </c>
      <c r="BD16" s="19"/>
      <c r="BE16" s="675" t="s">
        <v>89</v>
      </c>
      <c r="BF16" s="442"/>
      <c r="BR16" s="447"/>
      <c r="BS16" s="447"/>
      <c r="BT16" s="447"/>
      <c r="CC16" s="447"/>
      <c r="CD16" s="447"/>
      <c r="CE16" s="447"/>
      <c r="CF16" s="444">
        <v>1181</v>
      </c>
      <c r="CG16" s="424">
        <v>30251836</v>
      </c>
      <c r="CH16" s="424" t="s">
        <v>495</v>
      </c>
      <c r="CI16" s="424" t="s">
        <v>496</v>
      </c>
      <c r="CJ16" s="424" t="s">
        <v>507</v>
      </c>
      <c r="CK16" s="424" t="s">
        <v>481</v>
      </c>
      <c r="CL16" s="425">
        <v>45035.89166666667</v>
      </c>
      <c r="CM16" s="424" t="s">
        <v>504</v>
      </c>
      <c r="CN16" s="446" t="s">
        <v>17</v>
      </c>
      <c r="CO16" s="447"/>
      <c r="CP16" s="447"/>
      <c r="CQ16" s="447"/>
      <c r="CR16" s="447"/>
      <c r="CS16" s="447"/>
      <c r="CT16" s="447"/>
      <c r="CU16" s="447"/>
      <c r="CV16" s="447"/>
      <c r="CW16" s="447"/>
      <c r="CX16" s="447"/>
      <c r="CY16" s="447"/>
      <c r="CZ16"/>
      <c r="DA16"/>
    </row>
    <row r="17" spans="1:106" ht="12.75" customHeight="1">
      <c r="A17" s="1087"/>
      <c r="B17" s="451">
        <v>15</v>
      </c>
      <c r="C17" s="444">
        <v>1151</v>
      </c>
      <c r="D17" s="424">
        <v>1364308</v>
      </c>
      <c r="E17" s="424" t="s">
        <v>501</v>
      </c>
      <c r="F17" s="424" t="s">
        <v>506</v>
      </c>
      <c r="G17" s="424" t="s">
        <v>513</v>
      </c>
      <c r="H17" s="424" t="s">
        <v>489</v>
      </c>
      <c r="I17" s="425">
        <v>45027.429861111108</v>
      </c>
      <c r="J17" s="424" t="s">
        <v>498</v>
      </c>
      <c r="K17" s="446" t="s">
        <v>17</v>
      </c>
      <c r="L17" s="426">
        <v>45027</v>
      </c>
      <c r="M17" s="427">
        <v>2.7777777777777779E-3</v>
      </c>
      <c r="N17" s="428" t="s">
        <v>498</v>
      </c>
      <c r="O17" s="426">
        <v>45027</v>
      </c>
      <c r="P17" s="427">
        <v>0.42986111111111108</v>
      </c>
      <c r="Q17" s="426">
        <v>45031</v>
      </c>
      <c r="R17" s="427">
        <v>0.41666666666666669</v>
      </c>
      <c r="S17" s="428" t="s">
        <v>498</v>
      </c>
      <c r="T17" s="426">
        <v>45031</v>
      </c>
      <c r="U17" s="427">
        <v>0.92083333333333328</v>
      </c>
      <c r="V17" s="428" t="s">
        <v>498</v>
      </c>
      <c r="W17" s="429">
        <f t="shared" si="0"/>
        <v>4.4909722222218988</v>
      </c>
      <c r="X17" s="430"/>
      <c r="Y17" s="431"/>
      <c r="Z17" s="428"/>
      <c r="AA17" s="432">
        <f t="shared" si="1"/>
        <v>-45031.92083333333</v>
      </c>
      <c r="AB17" s="430"/>
      <c r="AC17" s="431"/>
      <c r="AD17" s="428"/>
      <c r="AE17" s="432">
        <f t="shared" si="2"/>
        <v>0</v>
      </c>
      <c r="AF17" s="430"/>
      <c r="AG17" s="431"/>
      <c r="AH17" s="428"/>
      <c r="AI17" s="428"/>
      <c r="AJ17" s="432">
        <f t="shared" si="3"/>
        <v>-45031.92083333333</v>
      </c>
      <c r="AK17" s="430">
        <v>45057</v>
      </c>
      <c r="AL17" s="427">
        <v>0.74513888888888891</v>
      </c>
      <c r="AM17" s="428" t="s">
        <v>498</v>
      </c>
      <c r="AN17" s="432">
        <f t="shared" si="4"/>
        <v>25.824305555557657</v>
      </c>
      <c r="AO17" s="433"/>
      <c r="AP17" s="434"/>
      <c r="AQ17" s="435">
        <f t="shared" si="5"/>
        <v>-45031.92083333333</v>
      </c>
      <c r="AR17" s="433"/>
      <c r="AS17" s="434"/>
      <c r="AT17" s="449"/>
      <c r="AU17" s="14">
        <f t="shared" si="6"/>
        <v>-45031.92083333333</v>
      </c>
      <c r="AV17" s="437"/>
      <c r="AW17" s="438"/>
      <c r="AX17" s="437" t="s">
        <v>9</v>
      </c>
      <c r="AY17" s="437" t="s">
        <v>11</v>
      </c>
      <c r="AZ17" s="437" t="s">
        <v>31</v>
      </c>
      <c r="BA17" s="438" t="s">
        <v>70</v>
      </c>
      <c r="BB17" s="439" t="s">
        <v>1091</v>
      </c>
      <c r="BC17" s="439" t="s">
        <v>1092</v>
      </c>
      <c r="BD17" s="19"/>
      <c r="BE17" s="675" t="s">
        <v>89</v>
      </c>
      <c r="BF17" s="442"/>
      <c r="BR17" s="447"/>
      <c r="BS17" s="447"/>
      <c r="BT17" s="447"/>
      <c r="CC17" s="447"/>
      <c r="CD17" s="447"/>
      <c r="CE17" s="447"/>
      <c r="CF17" s="444">
        <v>1183</v>
      </c>
      <c r="CG17" s="424">
        <v>30186906</v>
      </c>
      <c r="CH17" s="424" t="s">
        <v>495</v>
      </c>
      <c r="CI17" s="424" t="s">
        <v>496</v>
      </c>
      <c r="CJ17" s="424" t="s">
        <v>497</v>
      </c>
      <c r="CK17" s="424" t="s">
        <v>465</v>
      </c>
      <c r="CL17" s="425">
        <v>45036.260416666664</v>
      </c>
      <c r="CM17" s="424" t="s">
        <v>504</v>
      </c>
      <c r="CN17" s="446" t="s">
        <v>17</v>
      </c>
      <c r="CO17" s="447"/>
      <c r="CP17" s="447"/>
      <c r="CQ17" s="447"/>
      <c r="CR17" s="447"/>
      <c r="CS17" s="447"/>
      <c r="CT17" s="447"/>
      <c r="CU17" s="447"/>
      <c r="CV17" s="447"/>
      <c r="CW17" s="447"/>
      <c r="CX17" s="447"/>
      <c r="CY17" s="447"/>
    </row>
    <row r="18" spans="1:106" ht="12.75" customHeight="1">
      <c r="A18" s="1087"/>
      <c r="B18" s="673">
        <v>16</v>
      </c>
      <c r="C18" s="423">
        <v>1152</v>
      </c>
      <c r="D18" s="424">
        <v>1713604</v>
      </c>
      <c r="E18" s="424" t="s">
        <v>505</v>
      </c>
      <c r="F18" s="424" t="s">
        <v>506</v>
      </c>
      <c r="G18" s="424" t="s">
        <v>497</v>
      </c>
      <c r="H18" s="424" t="s">
        <v>530</v>
      </c>
      <c r="I18" s="425">
        <v>45027.005555555559</v>
      </c>
      <c r="J18" s="424" t="s">
        <v>498</v>
      </c>
      <c r="K18" s="446" t="s">
        <v>17</v>
      </c>
      <c r="L18" s="426">
        <v>45027</v>
      </c>
      <c r="M18" s="427">
        <v>5.5555555555555558E-3</v>
      </c>
      <c r="N18" s="428" t="s">
        <v>498</v>
      </c>
      <c r="O18" s="426">
        <v>45027</v>
      </c>
      <c r="P18" s="427">
        <v>5.5555555555555558E-3</v>
      </c>
      <c r="Q18" s="426">
        <v>45027</v>
      </c>
      <c r="R18" s="427">
        <v>5.5555555555555558E-3</v>
      </c>
      <c r="S18" s="428" t="s">
        <v>498</v>
      </c>
      <c r="T18" s="426">
        <v>45027</v>
      </c>
      <c r="U18" s="427">
        <v>5.5555555555555558E-3</v>
      </c>
      <c r="V18" s="428" t="s">
        <v>498</v>
      </c>
      <c r="W18" s="429">
        <f t="shared" si="0"/>
        <v>0</v>
      </c>
      <c r="X18" s="430"/>
      <c r="Y18" s="431"/>
      <c r="Z18" s="428"/>
      <c r="AA18" s="432">
        <f t="shared" si="1"/>
        <v>-45027.005555555559</v>
      </c>
      <c r="AB18" s="430"/>
      <c r="AC18" s="431"/>
      <c r="AD18" s="428"/>
      <c r="AE18" s="432">
        <f t="shared" si="2"/>
        <v>0</v>
      </c>
      <c r="AF18" s="430"/>
      <c r="AG18" s="431"/>
      <c r="AH18" s="428"/>
      <c r="AI18" s="428"/>
      <c r="AJ18" s="432">
        <f t="shared" si="3"/>
        <v>-45027.005555555559</v>
      </c>
      <c r="AK18" s="430">
        <v>45036</v>
      </c>
      <c r="AL18" s="427">
        <v>0.5625</v>
      </c>
      <c r="AM18" s="428" t="s">
        <v>498</v>
      </c>
      <c r="AN18" s="432">
        <f t="shared" si="4"/>
        <v>9.5569444444408873</v>
      </c>
      <c r="AO18" s="433"/>
      <c r="AP18" s="434"/>
      <c r="AQ18" s="435">
        <f t="shared" si="5"/>
        <v>-45027.005555555559</v>
      </c>
      <c r="AR18" s="433"/>
      <c r="AS18" s="434"/>
      <c r="AT18" s="449"/>
      <c r="AU18" s="14">
        <f t="shared" si="6"/>
        <v>-45027.005555555559</v>
      </c>
      <c r="AV18" s="437">
        <v>13830</v>
      </c>
      <c r="AW18" s="437" t="s">
        <v>1093</v>
      </c>
      <c r="AX18" s="437" t="s">
        <v>18</v>
      </c>
      <c r="AY18" s="437" t="s">
        <v>41</v>
      </c>
      <c r="AZ18" s="438" t="s">
        <v>110</v>
      </c>
      <c r="BA18" s="438" t="s">
        <v>368</v>
      </c>
      <c r="BB18" s="439" t="s">
        <v>1094</v>
      </c>
      <c r="BC18" s="439" t="s">
        <v>1095</v>
      </c>
      <c r="BD18" s="19"/>
      <c r="BE18" s="675" t="s">
        <v>89</v>
      </c>
      <c r="BF18" s="442"/>
      <c r="BJ18" s="25" t="s">
        <v>440</v>
      </c>
      <c r="BK18" s="26" t="s">
        <v>441</v>
      </c>
      <c r="BL18" s="27" t="s">
        <v>442</v>
      </c>
      <c r="BM18" s="28" t="s">
        <v>0</v>
      </c>
      <c r="BN18" s="29" t="s">
        <v>5</v>
      </c>
      <c r="BO18" s="30" t="s">
        <v>8</v>
      </c>
      <c r="BP18" s="31" t="s">
        <v>443</v>
      </c>
      <c r="BQ18" s="32" t="s">
        <v>444</v>
      </c>
      <c r="BR18" s="447"/>
      <c r="BS18" s="447"/>
      <c r="BT18" s="447"/>
      <c r="CC18" s="447"/>
      <c r="CD18" s="447"/>
      <c r="CE18" s="447"/>
      <c r="CF18" s="423">
        <v>1185</v>
      </c>
      <c r="CG18" s="424">
        <v>30166404</v>
      </c>
      <c r="CH18" s="424" t="s">
        <v>495</v>
      </c>
      <c r="CI18" s="424" t="s">
        <v>502</v>
      </c>
      <c r="CJ18" s="424" t="s">
        <v>497</v>
      </c>
      <c r="CK18" s="424" t="s">
        <v>503</v>
      </c>
      <c r="CL18" s="425">
        <v>45042.473611111112</v>
      </c>
      <c r="CM18" s="424" t="s">
        <v>504</v>
      </c>
      <c r="CN18" s="446" t="s">
        <v>5</v>
      </c>
      <c r="CO18" s="447"/>
      <c r="CP18" s="447"/>
      <c r="CQ18" s="25" t="s">
        <v>440</v>
      </c>
      <c r="CR18" s="26" t="s">
        <v>441</v>
      </c>
      <c r="CS18" s="27" t="s">
        <v>442</v>
      </c>
      <c r="CT18" s="28" t="s">
        <v>0</v>
      </c>
      <c r="CU18" s="29" t="s">
        <v>5</v>
      </c>
      <c r="CV18" s="30" t="s">
        <v>8</v>
      </c>
      <c r="CW18" s="31" t="s">
        <v>443</v>
      </c>
      <c r="CX18" s="32" t="s">
        <v>444</v>
      </c>
      <c r="CY18" s="447"/>
      <c r="CZ18"/>
      <c r="DA18"/>
      <c r="DB18"/>
    </row>
    <row r="19" spans="1:106" ht="12.75" customHeight="1">
      <c r="A19" s="1087"/>
      <c r="B19" s="673">
        <v>17</v>
      </c>
      <c r="C19" s="423">
        <v>1153</v>
      </c>
      <c r="D19" s="424">
        <v>1713604</v>
      </c>
      <c r="E19" s="424" t="s">
        <v>505</v>
      </c>
      <c r="F19" s="424" t="s">
        <v>506</v>
      </c>
      <c r="G19" s="424" t="s">
        <v>497</v>
      </c>
      <c r="H19" s="424" t="s">
        <v>530</v>
      </c>
      <c r="I19" s="425">
        <v>45027.029861111114</v>
      </c>
      <c r="J19" s="424" t="s">
        <v>528</v>
      </c>
      <c r="K19" s="446" t="s">
        <v>0</v>
      </c>
      <c r="L19" s="426">
        <v>45027</v>
      </c>
      <c r="M19" s="427">
        <v>2.9861111111111113E-2</v>
      </c>
      <c r="N19" s="428" t="s">
        <v>817</v>
      </c>
      <c r="O19" s="426">
        <v>45027</v>
      </c>
      <c r="P19" s="427">
        <v>2.9861111111111113E-2</v>
      </c>
      <c r="Q19" s="426"/>
      <c r="R19" s="427"/>
      <c r="S19" s="428"/>
      <c r="T19" s="426">
        <v>45027</v>
      </c>
      <c r="U19" s="427">
        <v>4.583333333333333E-2</v>
      </c>
      <c r="V19" s="428" t="s">
        <v>528</v>
      </c>
      <c r="W19" s="429">
        <f t="shared" si="0"/>
        <v>1.597222221607808E-2</v>
      </c>
      <c r="X19" s="430"/>
      <c r="Y19" s="431"/>
      <c r="Z19" s="428"/>
      <c r="AA19" s="432">
        <f t="shared" si="1"/>
        <v>-45027.04583333333</v>
      </c>
      <c r="AB19" s="430"/>
      <c r="AC19" s="431"/>
      <c r="AD19" s="428"/>
      <c r="AE19" s="432">
        <f t="shared" si="2"/>
        <v>0</v>
      </c>
      <c r="AF19" s="430"/>
      <c r="AG19" s="428"/>
      <c r="AH19" s="428"/>
      <c r="AI19" s="428"/>
      <c r="AJ19" s="432">
        <f t="shared" si="3"/>
        <v>-45027.04583333333</v>
      </c>
      <c r="AK19" s="430"/>
      <c r="AL19" s="427"/>
      <c r="AM19" s="428"/>
      <c r="AN19" s="432">
        <f t="shared" si="4"/>
        <v>-45027.04583333333</v>
      </c>
      <c r="AO19" s="433">
        <v>45027</v>
      </c>
      <c r="AP19" s="434">
        <v>6.1805555555555558E-2</v>
      </c>
      <c r="AQ19" s="435">
        <f t="shared" si="5"/>
        <v>1.5972222223354038E-2</v>
      </c>
      <c r="AR19" s="433">
        <v>45027</v>
      </c>
      <c r="AS19" s="434">
        <v>0.99027777777777781</v>
      </c>
      <c r="AT19" s="436" t="s">
        <v>817</v>
      </c>
      <c r="AU19" s="14">
        <f t="shared" si="6"/>
        <v>0.94444444444525288</v>
      </c>
      <c r="AV19" s="437">
        <v>13830</v>
      </c>
      <c r="AW19" s="437" t="s">
        <v>1093</v>
      </c>
      <c r="AX19" s="437" t="s">
        <v>18</v>
      </c>
      <c r="AY19" s="437" t="s">
        <v>41</v>
      </c>
      <c r="AZ19" s="438" t="s">
        <v>110</v>
      </c>
      <c r="BA19" s="438" t="s">
        <v>368</v>
      </c>
      <c r="BB19" s="439" t="s">
        <v>1097</v>
      </c>
      <c r="BC19" s="439" t="s">
        <v>1098</v>
      </c>
      <c r="BD19" s="19"/>
      <c r="BE19" s="675" t="s">
        <v>89</v>
      </c>
      <c r="BF19" s="442"/>
      <c r="BJ19" s="69" t="s">
        <v>528</v>
      </c>
      <c r="BK19" s="34">
        <v>0</v>
      </c>
      <c r="BL19" s="90">
        <f>BK19/BK22</f>
        <v>0</v>
      </c>
      <c r="BM19" s="36"/>
      <c r="BN19" s="36"/>
      <c r="BO19" s="36"/>
      <c r="BP19" s="36"/>
      <c r="BQ19" s="37">
        <f t="shared" ref="BQ19:BQ21" si="7">BK19</f>
        <v>0</v>
      </c>
      <c r="BR19" s="447"/>
      <c r="BS19" s="447"/>
      <c r="BT19" s="447"/>
      <c r="CC19" s="447"/>
      <c r="CD19" s="447"/>
      <c r="CE19" s="447"/>
      <c r="CF19" s="423">
        <v>1187</v>
      </c>
      <c r="CG19" s="424">
        <v>30009507</v>
      </c>
      <c r="CH19" s="424" t="s">
        <v>495</v>
      </c>
      <c r="CI19" s="424" t="s">
        <v>496</v>
      </c>
      <c r="CJ19" s="424" t="s">
        <v>497</v>
      </c>
      <c r="CK19" s="424" t="s">
        <v>1096</v>
      </c>
      <c r="CL19" s="425">
        <v>45043.603472222225</v>
      </c>
      <c r="CM19" s="424" t="s">
        <v>504</v>
      </c>
      <c r="CN19" s="446" t="s">
        <v>17</v>
      </c>
      <c r="CO19" s="447"/>
      <c r="CP19" s="447"/>
      <c r="CQ19" s="69" t="s">
        <v>528</v>
      </c>
      <c r="CR19" s="34">
        <v>3</v>
      </c>
      <c r="CS19" s="35">
        <f>CR19/CR22</f>
        <v>0.3</v>
      </c>
      <c r="CT19" s="36">
        <v>0</v>
      </c>
      <c r="CU19" s="36">
        <v>1</v>
      </c>
      <c r="CV19" s="36">
        <v>0</v>
      </c>
      <c r="CW19" s="36">
        <v>2</v>
      </c>
      <c r="CX19" s="37">
        <f>CR19</f>
        <v>3</v>
      </c>
      <c r="CY19" s="447"/>
      <c r="CZ19"/>
      <c r="DA19"/>
      <c r="DB19"/>
    </row>
    <row r="20" spans="1:106" ht="12.75" customHeight="1">
      <c r="A20" s="1087"/>
      <c r="B20" s="673">
        <v>18</v>
      </c>
      <c r="C20" s="423">
        <v>1159</v>
      </c>
      <c r="D20" s="454">
        <v>30059156</v>
      </c>
      <c r="E20" s="454" t="s">
        <v>495</v>
      </c>
      <c r="F20" s="454" t="s">
        <v>496</v>
      </c>
      <c r="G20" s="454" t="s">
        <v>497</v>
      </c>
      <c r="H20" s="454" t="s">
        <v>471</v>
      </c>
      <c r="I20" s="455">
        <v>45028.598611111112</v>
      </c>
      <c r="J20" s="454" t="s">
        <v>504</v>
      </c>
      <c r="K20" s="446" t="s">
        <v>8</v>
      </c>
      <c r="L20" s="426">
        <v>45028</v>
      </c>
      <c r="M20" s="427">
        <v>0.59375</v>
      </c>
      <c r="N20" s="428" t="s">
        <v>504</v>
      </c>
      <c r="O20" s="426">
        <v>45028</v>
      </c>
      <c r="P20" s="427">
        <v>0.59861111111111109</v>
      </c>
      <c r="Q20" s="426">
        <v>45029</v>
      </c>
      <c r="R20" s="427">
        <v>4.4444444444444446E-2</v>
      </c>
      <c r="S20" s="428" t="s">
        <v>504</v>
      </c>
      <c r="T20" s="426">
        <v>45029</v>
      </c>
      <c r="U20" s="427">
        <v>0.54583333333333328</v>
      </c>
      <c r="V20" s="428" t="s">
        <v>504</v>
      </c>
      <c r="W20" s="429">
        <f t="shared" si="0"/>
        <v>0.94722222221753327</v>
      </c>
      <c r="X20" s="430"/>
      <c r="Y20" s="431"/>
      <c r="Z20" s="428"/>
      <c r="AA20" s="432">
        <f t="shared" si="1"/>
        <v>-45029.54583333333</v>
      </c>
      <c r="AB20" s="430"/>
      <c r="AC20" s="431"/>
      <c r="AD20" s="428"/>
      <c r="AE20" s="432">
        <f t="shared" si="2"/>
        <v>0</v>
      </c>
      <c r="AF20" s="430"/>
      <c r="AG20" s="428"/>
      <c r="AH20" s="428"/>
      <c r="AI20" s="428"/>
      <c r="AJ20" s="432">
        <f t="shared" si="3"/>
        <v>-45029.54583333333</v>
      </c>
      <c r="AK20" s="430"/>
      <c r="AL20" s="427"/>
      <c r="AM20" s="428"/>
      <c r="AN20" s="432">
        <f t="shared" si="4"/>
        <v>-45029.54583333333</v>
      </c>
      <c r="AO20" s="433">
        <v>45029</v>
      </c>
      <c r="AP20" s="434">
        <v>0.60902777777777783</v>
      </c>
      <c r="AQ20" s="435">
        <f t="shared" si="5"/>
        <v>6.3194444446708076E-2</v>
      </c>
      <c r="AR20" s="433">
        <v>45031</v>
      </c>
      <c r="AS20" s="434">
        <v>0.99930555555555556</v>
      </c>
      <c r="AT20" s="436" t="s">
        <v>504</v>
      </c>
      <c r="AU20" s="14">
        <f t="shared" si="6"/>
        <v>2.453472222223354</v>
      </c>
      <c r="AV20" s="437">
        <v>6832</v>
      </c>
      <c r="AW20" s="437" t="s">
        <v>1099</v>
      </c>
      <c r="AX20" s="437" t="s">
        <v>18</v>
      </c>
      <c r="AY20" s="437" t="s">
        <v>48</v>
      </c>
      <c r="AZ20" s="438" t="s">
        <v>122</v>
      </c>
      <c r="BA20" s="438" t="s">
        <v>382</v>
      </c>
      <c r="BB20" s="439" t="s">
        <v>1100</v>
      </c>
      <c r="BC20" s="439" t="s">
        <v>1101</v>
      </c>
      <c r="BD20" s="19"/>
      <c r="BE20" s="675" t="s">
        <v>89</v>
      </c>
      <c r="BF20" s="442"/>
      <c r="BJ20" s="69" t="s">
        <v>498</v>
      </c>
      <c r="BK20" s="34">
        <v>1</v>
      </c>
      <c r="BL20" s="90">
        <f>BK20/BK22</f>
        <v>0.5</v>
      </c>
      <c r="BM20" s="36"/>
      <c r="BN20" s="36"/>
      <c r="BO20" s="36"/>
      <c r="BP20" s="36">
        <v>1</v>
      </c>
      <c r="BQ20" s="37">
        <f t="shared" si="7"/>
        <v>1</v>
      </c>
      <c r="BR20" s="447"/>
      <c r="BS20" s="447"/>
      <c r="BT20" s="447"/>
      <c r="CC20" s="447"/>
      <c r="CD20" s="447"/>
      <c r="CE20" s="447"/>
      <c r="CF20" s="423">
        <v>1190</v>
      </c>
      <c r="CG20" s="424">
        <v>1782189</v>
      </c>
      <c r="CH20" s="424" t="s">
        <v>495</v>
      </c>
      <c r="CI20" s="424" t="s">
        <v>496</v>
      </c>
      <c r="CJ20" s="424" t="s">
        <v>497</v>
      </c>
      <c r="CK20" s="424" t="s">
        <v>516</v>
      </c>
      <c r="CL20" s="425">
        <v>45045.425000000003</v>
      </c>
      <c r="CM20" s="424" t="s">
        <v>504</v>
      </c>
      <c r="CN20" s="446" t="s">
        <v>8</v>
      </c>
      <c r="CO20" s="447"/>
      <c r="CP20" s="447"/>
      <c r="CQ20" s="69" t="s">
        <v>498</v>
      </c>
      <c r="CR20" s="34">
        <v>1</v>
      </c>
      <c r="CS20" s="35">
        <f>CR20/CR22</f>
        <v>0.1</v>
      </c>
      <c r="CT20" s="36">
        <v>0</v>
      </c>
      <c r="CU20" s="36">
        <v>0</v>
      </c>
      <c r="CV20" s="36">
        <v>0</v>
      </c>
      <c r="CW20" s="36">
        <v>1</v>
      </c>
      <c r="CX20" s="37">
        <f t="shared" ref="CX20" si="8">CR20</f>
        <v>1</v>
      </c>
      <c r="CY20" s="447"/>
      <c r="CZ20"/>
      <c r="DA20"/>
      <c r="DB20"/>
    </row>
    <row r="21" spans="1:106" ht="12.75" customHeight="1">
      <c r="A21" s="1087"/>
      <c r="B21" s="451">
        <v>19</v>
      </c>
      <c r="C21" s="444">
        <v>1160</v>
      </c>
      <c r="D21" s="454">
        <v>30244746</v>
      </c>
      <c r="E21" s="454" t="s">
        <v>495</v>
      </c>
      <c r="F21" s="454" t="s">
        <v>496</v>
      </c>
      <c r="G21" s="454" t="s">
        <v>507</v>
      </c>
      <c r="H21" s="454" t="s">
        <v>483</v>
      </c>
      <c r="I21" s="455">
        <v>45028.933333333334</v>
      </c>
      <c r="J21" s="454" t="s">
        <v>528</v>
      </c>
      <c r="K21" s="446" t="s">
        <v>17</v>
      </c>
      <c r="L21" s="426">
        <v>45028</v>
      </c>
      <c r="M21" s="427">
        <v>0.92986111111111114</v>
      </c>
      <c r="N21" s="428" t="s">
        <v>817</v>
      </c>
      <c r="O21" s="426">
        <v>45028</v>
      </c>
      <c r="P21" s="427">
        <v>0.93333333333333324</v>
      </c>
      <c r="Q21" s="426">
        <v>45030</v>
      </c>
      <c r="R21" s="427">
        <v>4.1666666666666664E-2</v>
      </c>
      <c r="S21" s="428" t="s">
        <v>817</v>
      </c>
      <c r="T21" s="426">
        <v>45030</v>
      </c>
      <c r="U21" s="427">
        <v>5.0694444444444445E-2</v>
      </c>
      <c r="V21" s="428" t="s">
        <v>528</v>
      </c>
      <c r="W21" s="429">
        <f t="shared" si="0"/>
        <v>1.117361111108039</v>
      </c>
      <c r="X21" s="430"/>
      <c r="Y21" s="431"/>
      <c r="Z21" s="428"/>
      <c r="AA21" s="432">
        <f t="shared" si="1"/>
        <v>-45030.050694444442</v>
      </c>
      <c r="AB21" s="430"/>
      <c r="AC21" s="431"/>
      <c r="AD21" s="428"/>
      <c r="AE21" s="432">
        <f t="shared" si="2"/>
        <v>0</v>
      </c>
      <c r="AF21" s="430"/>
      <c r="AG21" s="428"/>
      <c r="AH21" s="428"/>
      <c r="AI21" s="428"/>
      <c r="AJ21" s="432">
        <f t="shared" si="3"/>
        <v>-45030.050694444442</v>
      </c>
      <c r="AK21" s="430"/>
      <c r="AL21" s="427"/>
      <c r="AM21" s="428"/>
      <c r="AN21" s="432">
        <f t="shared" si="4"/>
        <v>-45030.050694444442</v>
      </c>
      <c r="AO21" s="433">
        <v>45031</v>
      </c>
      <c r="AP21" s="434">
        <v>0.90069444444444446</v>
      </c>
      <c r="AQ21" s="435">
        <f t="shared" si="5"/>
        <v>1.8499999999985448</v>
      </c>
      <c r="AR21" s="433">
        <v>45034</v>
      </c>
      <c r="AS21" s="434">
        <v>2.4305555555555556E-2</v>
      </c>
      <c r="AT21" s="449" t="s">
        <v>817</v>
      </c>
      <c r="AU21" s="14">
        <f t="shared" si="6"/>
        <v>3.9736111111124046</v>
      </c>
      <c r="AV21" s="437">
        <v>9751</v>
      </c>
      <c r="AW21" s="437" t="s">
        <v>1102</v>
      </c>
      <c r="AX21" s="437" t="s">
        <v>18</v>
      </c>
      <c r="AY21" s="437" t="s">
        <v>41</v>
      </c>
      <c r="AZ21" s="438" t="s">
        <v>110</v>
      </c>
      <c r="BA21" s="437" t="s">
        <v>366</v>
      </c>
      <c r="BB21" s="439" t="s">
        <v>1103</v>
      </c>
      <c r="BC21" s="439" t="s">
        <v>1104</v>
      </c>
      <c r="BD21" s="19"/>
      <c r="BE21" s="675" t="s">
        <v>89</v>
      </c>
      <c r="BF21" s="442"/>
      <c r="BJ21" s="69" t="s">
        <v>795</v>
      </c>
      <c r="BK21" s="34">
        <v>1</v>
      </c>
      <c r="BL21" s="90">
        <f>BK21/BK22</f>
        <v>0.5</v>
      </c>
      <c r="BM21" s="36">
        <v>1</v>
      </c>
      <c r="BN21" s="36"/>
      <c r="BO21" s="36"/>
      <c r="BP21" s="36"/>
      <c r="BQ21" s="37">
        <f t="shared" si="7"/>
        <v>1</v>
      </c>
      <c r="BR21" s="447"/>
      <c r="BS21" s="447"/>
      <c r="BT21" s="447"/>
      <c r="CC21" s="447"/>
      <c r="CD21" s="447"/>
      <c r="CE21" s="447"/>
      <c r="CF21" s="448">
        <v>1195</v>
      </c>
      <c r="CG21" s="424">
        <v>30247855</v>
      </c>
      <c r="CH21" s="424" t="s">
        <v>495</v>
      </c>
      <c r="CI21" s="424" t="s">
        <v>496</v>
      </c>
      <c r="CJ21" s="424" t="s">
        <v>497</v>
      </c>
      <c r="CK21" s="424" t="s">
        <v>534</v>
      </c>
      <c r="CL21" s="425">
        <v>45046.710416666669</v>
      </c>
      <c r="CM21" s="424" t="s">
        <v>504</v>
      </c>
      <c r="CN21" s="446" t="s">
        <v>5</v>
      </c>
      <c r="CO21" s="447"/>
      <c r="CP21" s="447"/>
      <c r="CQ21" s="69" t="s">
        <v>795</v>
      </c>
      <c r="CR21" s="34">
        <v>6</v>
      </c>
      <c r="CS21" s="35">
        <f>CR21/CR22</f>
        <v>0.6</v>
      </c>
      <c r="CT21" s="36">
        <v>0</v>
      </c>
      <c r="CU21" s="36">
        <v>1</v>
      </c>
      <c r="CV21" s="36">
        <v>2</v>
      </c>
      <c r="CW21" s="36">
        <v>3</v>
      </c>
      <c r="CX21" s="37">
        <f>CR21</f>
        <v>6</v>
      </c>
      <c r="CY21" s="447"/>
      <c r="CZ21"/>
      <c r="DA21"/>
      <c r="DB21"/>
    </row>
    <row r="22" spans="1:106" ht="12.75" customHeight="1">
      <c r="A22" s="1087"/>
      <c r="B22" s="673">
        <v>20</v>
      </c>
      <c r="C22" s="444">
        <v>1161</v>
      </c>
      <c r="D22" s="424">
        <v>1093785</v>
      </c>
      <c r="E22" s="424" t="s">
        <v>501</v>
      </c>
      <c r="F22" s="424" t="s">
        <v>506</v>
      </c>
      <c r="G22" s="424" t="s">
        <v>497</v>
      </c>
      <c r="H22" s="424" t="s">
        <v>469</v>
      </c>
      <c r="I22" s="425">
        <v>45029.02847222222</v>
      </c>
      <c r="J22" s="424" t="s">
        <v>528</v>
      </c>
      <c r="K22" s="446" t="s">
        <v>17</v>
      </c>
      <c r="L22" s="426">
        <v>45028</v>
      </c>
      <c r="M22" s="427">
        <v>0.98263888888888884</v>
      </c>
      <c r="N22" s="428" t="s">
        <v>817</v>
      </c>
      <c r="O22" s="426">
        <v>45029</v>
      </c>
      <c r="P22" s="427">
        <v>2.8472222222222222E-2</v>
      </c>
      <c r="Q22" s="426">
        <v>45029</v>
      </c>
      <c r="R22" s="427">
        <v>0.39583333333333331</v>
      </c>
      <c r="S22" s="428" t="s">
        <v>817</v>
      </c>
      <c r="T22" s="426">
        <v>45029</v>
      </c>
      <c r="U22" s="427">
        <v>0.89722222222222225</v>
      </c>
      <c r="V22" s="428" t="s">
        <v>528</v>
      </c>
      <c r="W22" s="429">
        <f t="shared" si="0"/>
        <v>0.86875000000145519</v>
      </c>
      <c r="X22" s="430">
        <v>45034</v>
      </c>
      <c r="Y22" s="431">
        <v>2.1527777777777781E-2</v>
      </c>
      <c r="Z22" s="428" t="s">
        <v>817</v>
      </c>
      <c r="AA22" s="432">
        <f t="shared" si="1"/>
        <v>4.1243055555532919</v>
      </c>
      <c r="AB22" s="430"/>
      <c r="AC22" s="431"/>
      <c r="AD22" s="428"/>
      <c r="AE22" s="432">
        <f t="shared" si="2"/>
        <v>-45034.021527777775</v>
      </c>
      <c r="AF22" s="430"/>
      <c r="AG22" s="428"/>
      <c r="AH22" s="428"/>
      <c r="AI22" s="428"/>
      <c r="AJ22" s="432">
        <f t="shared" si="3"/>
        <v>-45029.897222222222</v>
      </c>
      <c r="AK22" s="430"/>
      <c r="AL22" s="427"/>
      <c r="AM22" s="428"/>
      <c r="AN22" s="432">
        <f t="shared" si="4"/>
        <v>-45029.897222222222</v>
      </c>
      <c r="AO22" s="433">
        <v>45035</v>
      </c>
      <c r="AP22" s="434">
        <v>0.4861111111111111</v>
      </c>
      <c r="AQ22" s="435">
        <f t="shared" si="5"/>
        <v>5.5888888888875954</v>
      </c>
      <c r="AR22" s="433">
        <v>45055</v>
      </c>
      <c r="AS22" s="434">
        <v>0.69861111111111107</v>
      </c>
      <c r="AT22" s="436" t="s">
        <v>817</v>
      </c>
      <c r="AU22" s="14">
        <f t="shared" si="6"/>
        <v>25.801388888889051</v>
      </c>
      <c r="AV22" s="437">
        <v>14370</v>
      </c>
      <c r="AW22" s="437" t="s">
        <v>1105</v>
      </c>
      <c r="AX22" s="437" t="s">
        <v>18</v>
      </c>
      <c r="AY22" s="437" t="s">
        <v>48</v>
      </c>
      <c r="AZ22" s="438" t="s">
        <v>118</v>
      </c>
      <c r="BA22" s="437" t="s">
        <v>380</v>
      </c>
      <c r="BB22" s="439" t="s">
        <v>1106</v>
      </c>
      <c r="BC22" s="439" t="s">
        <v>1107</v>
      </c>
      <c r="BD22" s="19"/>
      <c r="BE22" s="675" t="s">
        <v>89</v>
      </c>
      <c r="BF22" s="442"/>
      <c r="BJ22" s="38" t="s">
        <v>444</v>
      </c>
      <c r="BK22" s="39">
        <f>SUBTOTAL(9,BK19:BK21)</f>
        <v>2</v>
      </c>
      <c r="BL22" s="40">
        <f>SUBTOTAL(9,BL19:BL21)</f>
        <v>1</v>
      </c>
      <c r="BM22" s="89">
        <f>SUM(BM19:BM21)</f>
        <v>1</v>
      </c>
      <c r="BN22" s="89">
        <f>SUM(BN19:BN21)</f>
        <v>0</v>
      </c>
      <c r="BO22" s="89">
        <f t="shared" ref="BO22:BQ22" si="9">SUM(BO19:BO21)</f>
        <v>0</v>
      </c>
      <c r="BP22" s="89">
        <f t="shared" si="9"/>
        <v>1</v>
      </c>
      <c r="BQ22" s="89">
        <f t="shared" si="9"/>
        <v>2</v>
      </c>
      <c r="BR22" s="447"/>
      <c r="BS22" s="447"/>
      <c r="BT22" s="447"/>
      <c r="BU22" s="25" t="s">
        <v>440</v>
      </c>
      <c r="BV22" s="26" t="s">
        <v>441</v>
      </c>
      <c r="BW22" s="27" t="s">
        <v>442</v>
      </c>
      <c r="BX22" s="28" t="s">
        <v>0</v>
      </c>
      <c r="BY22" s="29" t="s">
        <v>5</v>
      </c>
      <c r="BZ22" s="30" t="s">
        <v>8</v>
      </c>
      <c r="CA22" s="31" t="s">
        <v>443</v>
      </c>
      <c r="CB22" s="32" t="s">
        <v>444</v>
      </c>
      <c r="CC22" s="447"/>
      <c r="CD22" s="447"/>
      <c r="CE22" s="447"/>
      <c r="CN22" s="447"/>
      <c r="CO22" s="447"/>
      <c r="CP22" s="447"/>
      <c r="CQ22" s="38" t="s">
        <v>444</v>
      </c>
      <c r="CR22" s="39">
        <f>SUBTOTAL(9,CR19:CR21)</f>
        <v>10</v>
      </c>
      <c r="CS22" s="40">
        <f>SUBTOTAL(9,CS19:CS21)</f>
        <v>1</v>
      </c>
      <c r="CT22" s="91">
        <f>SUBTOTAL(9,CT19:CT21)</f>
        <v>0</v>
      </c>
      <c r="CU22" s="91">
        <f t="shared" ref="CU22:CW22" si="10">SUBTOTAL(9,CU19:CU21)</f>
        <v>2</v>
      </c>
      <c r="CV22" s="91">
        <f t="shared" si="10"/>
        <v>2</v>
      </c>
      <c r="CW22" s="91">
        <f t="shared" si="10"/>
        <v>6</v>
      </c>
      <c r="CX22" s="39">
        <f>SUM(CT22:CW22)</f>
        <v>10</v>
      </c>
      <c r="CY22" s="447"/>
      <c r="CZ22"/>
      <c r="DA22"/>
      <c r="DB22"/>
    </row>
    <row r="23" spans="1:106" ht="12.75" customHeight="1">
      <c r="A23" s="1087"/>
      <c r="B23" s="673">
        <v>21</v>
      </c>
      <c r="C23" s="444">
        <v>1162</v>
      </c>
      <c r="D23" s="424">
        <v>1295664</v>
      </c>
      <c r="E23" s="424" t="s">
        <v>505</v>
      </c>
      <c r="F23" s="424" t="s">
        <v>496</v>
      </c>
      <c r="G23" s="424" t="s">
        <v>507</v>
      </c>
      <c r="H23" s="424" t="s">
        <v>481</v>
      </c>
      <c r="I23" s="425">
        <v>45029.489583333336</v>
      </c>
      <c r="J23" s="424" t="s">
        <v>504</v>
      </c>
      <c r="K23" s="446" t="s">
        <v>0</v>
      </c>
      <c r="L23" s="426">
        <v>45029</v>
      </c>
      <c r="M23" s="427">
        <v>0.48958333333333331</v>
      </c>
      <c r="N23" s="428" t="s">
        <v>504</v>
      </c>
      <c r="O23" s="426">
        <v>45029</v>
      </c>
      <c r="P23" s="427">
        <v>0.48958333333333331</v>
      </c>
      <c r="Q23" s="426"/>
      <c r="R23" s="427"/>
      <c r="S23" s="428"/>
      <c r="T23" s="426">
        <v>45029</v>
      </c>
      <c r="U23" s="427">
        <v>0.48958333333333331</v>
      </c>
      <c r="V23" s="428" t="s">
        <v>504</v>
      </c>
      <c r="W23" s="429">
        <f t="shared" si="0"/>
        <v>0</v>
      </c>
      <c r="X23" s="430"/>
      <c r="Y23" s="431"/>
      <c r="Z23" s="428"/>
      <c r="AA23" s="432">
        <f t="shared" si="1"/>
        <v>-45029.489583333336</v>
      </c>
      <c r="AB23" s="430"/>
      <c r="AC23" s="431"/>
      <c r="AD23" s="428"/>
      <c r="AE23" s="432">
        <f t="shared" si="2"/>
        <v>0</v>
      </c>
      <c r="AF23" s="430"/>
      <c r="AG23" s="428"/>
      <c r="AH23" s="428"/>
      <c r="AI23" s="428"/>
      <c r="AJ23" s="432">
        <f t="shared" si="3"/>
        <v>-45029.489583333336</v>
      </c>
      <c r="AK23" s="430"/>
      <c r="AL23" s="427"/>
      <c r="AM23" s="428"/>
      <c r="AN23" s="432">
        <f t="shared" si="4"/>
        <v>-45029.489583333336</v>
      </c>
      <c r="AO23" s="433">
        <v>45029</v>
      </c>
      <c r="AP23" s="434">
        <v>0.51875000000000004</v>
      </c>
      <c r="AQ23" s="435">
        <f t="shared" si="5"/>
        <v>2.9166666667151731E-2</v>
      </c>
      <c r="AR23" s="433">
        <v>45029</v>
      </c>
      <c r="AS23" s="434">
        <v>0.51875000000000004</v>
      </c>
      <c r="AT23" s="436" t="s">
        <v>504</v>
      </c>
      <c r="AU23" s="14">
        <f t="shared" si="6"/>
        <v>2.9166666667151731E-2</v>
      </c>
      <c r="AV23" s="437"/>
      <c r="AW23" s="437"/>
      <c r="AX23" s="437" t="s">
        <v>27</v>
      </c>
      <c r="AY23" s="437" t="s">
        <v>29</v>
      </c>
      <c r="AZ23" s="438" t="s">
        <v>64</v>
      </c>
      <c r="BA23" s="437" t="s">
        <v>218</v>
      </c>
      <c r="BB23" s="439" t="s">
        <v>1108</v>
      </c>
      <c r="BC23" s="439" t="s">
        <v>1109</v>
      </c>
      <c r="BD23" s="19"/>
      <c r="BE23" s="675" t="s">
        <v>89</v>
      </c>
      <c r="BF23" s="442"/>
      <c r="BR23" s="447"/>
      <c r="BS23" s="447"/>
      <c r="BT23" s="447"/>
      <c r="BU23" s="69" t="s">
        <v>528</v>
      </c>
      <c r="BV23" s="34">
        <v>3</v>
      </c>
      <c r="BW23" s="35">
        <f>BV23/BV26</f>
        <v>0.27272727272727271</v>
      </c>
      <c r="BX23" s="36">
        <v>3</v>
      </c>
      <c r="BY23" s="36"/>
      <c r="BZ23" s="36"/>
      <c r="CA23" s="36"/>
      <c r="CB23" s="37">
        <f>BV23</f>
        <v>3</v>
      </c>
      <c r="CC23" s="447"/>
      <c r="CD23" s="447"/>
      <c r="CE23" s="447"/>
      <c r="CN23" s="447"/>
      <c r="CO23" s="447"/>
      <c r="CP23" s="447"/>
      <c r="CY23" s="447"/>
      <c r="CZ23"/>
      <c r="DA23"/>
      <c r="DB23"/>
    </row>
    <row r="24" spans="1:106" ht="12.75" customHeight="1">
      <c r="A24" s="1087"/>
      <c r="B24" s="673">
        <v>22</v>
      </c>
      <c r="C24" s="444">
        <v>1163</v>
      </c>
      <c r="D24" s="424">
        <v>30229970</v>
      </c>
      <c r="E24" s="424" t="s">
        <v>505</v>
      </c>
      <c r="F24" s="424" t="s">
        <v>496</v>
      </c>
      <c r="G24" s="424" t="s">
        <v>507</v>
      </c>
      <c r="H24" s="424" t="s">
        <v>486</v>
      </c>
      <c r="I24" s="425">
        <v>45029.490972222222</v>
      </c>
      <c r="J24" s="424" t="s">
        <v>504</v>
      </c>
      <c r="K24" s="446" t="s">
        <v>0</v>
      </c>
      <c r="L24" s="426">
        <v>45029</v>
      </c>
      <c r="M24" s="427">
        <v>0.4909722222222222</v>
      </c>
      <c r="N24" s="428" t="s">
        <v>504</v>
      </c>
      <c r="O24" s="426">
        <v>45029</v>
      </c>
      <c r="P24" s="427">
        <v>0.4909722222222222</v>
      </c>
      <c r="Q24" s="426"/>
      <c r="R24" s="427"/>
      <c r="S24" s="428"/>
      <c r="T24" s="426">
        <v>45029</v>
      </c>
      <c r="U24" s="427">
        <v>0.4909722222222222</v>
      </c>
      <c r="V24" s="428" t="s">
        <v>504</v>
      </c>
      <c r="W24" s="429">
        <f t="shared" si="0"/>
        <v>0</v>
      </c>
      <c r="X24" s="430"/>
      <c r="Y24" s="431"/>
      <c r="Z24" s="428"/>
      <c r="AA24" s="432">
        <f t="shared" si="1"/>
        <v>-45029.490972222222</v>
      </c>
      <c r="AB24" s="430"/>
      <c r="AC24" s="431"/>
      <c r="AD24" s="428"/>
      <c r="AE24" s="432">
        <f t="shared" si="2"/>
        <v>0</v>
      </c>
      <c r="AF24" s="430"/>
      <c r="AG24" s="428"/>
      <c r="AH24" s="428"/>
      <c r="AI24" s="428"/>
      <c r="AJ24" s="432">
        <f t="shared" si="3"/>
        <v>-45029.490972222222</v>
      </c>
      <c r="AK24" s="430"/>
      <c r="AL24" s="427"/>
      <c r="AM24" s="428"/>
      <c r="AN24" s="432">
        <f t="shared" si="4"/>
        <v>-45029.490972222222</v>
      </c>
      <c r="AO24" s="433">
        <v>45029</v>
      </c>
      <c r="AP24" s="434">
        <v>0.58680555555555558</v>
      </c>
      <c r="AQ24" s="435">
        <f t="shared" si="5"/>
        <v>9.5833333332848269E-2</v>
      </c>
      <c r="AR24" s="433">
        <v>45029</v>
      </c>
      <c r="AS24" s="434">
        <v>0.58680555555555558</v>
      </c>
      <c r="AT24" s="436" t="s">
        <v>504</v>
      </c>
      <c r="AU24" s="14">
        <f t="shared" si="6"/>
        <v>9.5833333332848269E-2</v>
      </c>
      <c r="AV24" s="437"/>
      <c r="AW24" s="437"/>
      <c r="AX24" s="437" t="s">
        <v>27</v>
      </c>
      <c r="AY24" s="437" t="s">
        <v>29</v>
      </c>
      <c r="AZ24" s="437" t="s">
        <v>90</v>
      </c>
      <c r="BA24" s="437" t="s">
        <v>312</v>
      </c>
      <c r="BB24" s="439" t="s">
        <v>1110</v>
      </c>
      <c r="BC24" s="439" t="s">
        <v>1111</v>
      </c>
      <c r="BD24" s="19"/>
      <c r="BE24" s="675" t="s">
        <v>89</v>
      </c>
      <c r="BF24" s="442"/>
      <c r="BR24" s="447"/>
      <c r="BS24" s="447"/>
      <c r="BT24" s="447"/>
      <c r="BU24" s="69" t="s">
        <v>498</v>
      </c>
      <c r="BV24" s="34">
        <v>2</v>
      </c>
      <c r="BW24" s="35">
        <f>BV24/BV26</f>
        <v>0.18181818181818182</v>
      </c>
      <c r="BX24" s="36">
        <v>1</v>
      </c>
      <c r="BY24" s="36"/>
      <c r="BZ24" s="36"/>
      <c r="CA24" s="36">
        <v>1</v>
      </c>
      <c r="CB24" s="37">
        <f>BV24</f>
        <v>2</v>
      </c>
      <c r="CC24" s="447"/>
      <c r="CD24" s="447"/>
      <c r="CE24" s="447"/>
      <c r="CN24" s="447"/>
      <c r="CO24" s="447"/>
      <c r="CP24" s="447"/>
      <c r="CY24" s="447"/>
      <c r="CZ24"/>
      <c r="DA24"/>
      <c r="DB24"/>
    </row>
    <row r="25" spans="1:106" ht="12.75" customHeight="1">
      <c r="A25" s="1087"/>
      <c r="B25" s="451">
        <v>23</v>
      </c>
      <c r="C25" s="423">
        <v>1165</v>
      </c>
      <c r="D25" s="424">
        <v>30263043</v>
      </c>
      <c r="E25" s="424" t="s">
        <v>501</v>
      </c>
      <c r="F25" s="424" t="s">
        <v>496</v>
      </c>
      <c r="G25" s="424" t="s">
        <v>513</v>
      </c>
      <c r="H25" s="424" t="s">
        <v>1071</v>
      </c>
      <c r="I25" s="425">
        <v>45029.689583333333</v>
      </c>
      <c r="J25" s="424" t="s">
        <v>504</v>
      </c>
      <c r="K25" s="446" t="s">
        <v>5</v>
      </c>
      <c r="L25" s="426">
        <v>45029</v>
      </c>
      <c r="M25" s="427">
        <v>0.68958333333333333</v>
      </c>
      <c r="N25" s="428" t="s">
        <v>504</v>
      </c>
      <c r="O25" s="426">
        <v>45029</v>
      </c>
      <c r="P25" s="427">
        <v>0.68958333333333333</v>
      </c>
      <c r="Q25" s="426">
        <v>45031</v>
      </c>
      <c r="R25" s="427">
        <v>0.4770833333333333</v>
      </c>
      <c r="S25" s="428" t="s">
        <v>504</v>
      </c>
      <c r="T25" s="426">
        <v>45031</v>
      </c>
      <c r="U25" s="427">
        <v>0.99583333333333335</v>
      </c>
      <c r="V25" s="428" t="s">
        <v>504</v>
      </c>
      <c r="W25" s="429">
        <f t="shared" si="0"/>
        <v>2.3062500000014552</v>
      </c>
      <c r="X25" s="430"/>
      <c r="Y25" s="431"/>
      <c r="Z25" s="428"/>
      <c r="AA25" s="432">
        <f t="shared" si="1"/>
        <v>-45031.995833333334</v>
      </c>
      <c r="AB25" s="430"/>
      <c r="AC25" s="431"/>
      <c r="AD25" s="428"/>
      <c r="AE25" s="432">
        <f t="shared" si="2"/>
        <v>0</v>
      </c>
      <c r="AF25" s="430"/>
      <c r="AG25" s="428"/>
      <c r="AH25" s="428"/>
      <c r="AI25" s="428"/>
      <c r="AJ25" s="432">
        <f t="shared" si="3"/>
        <v>-45031.995833333334</v>
      </c>
      <c r="AK25" s="430"/>
      <c r="AL25" s="427"/>
      <c r="AM25" s="428"/>
      <c r="AN25" s="432">
        <f t="shared" si="4"/>
        <v>-45031.995833333334</v>
      </c>
      <c r="AO25" s="433">
        <v>45032</v>
      </c>
      <c r="AP25" s="434">
        <v>0.54722222222222217</v>
      </c>
      <c r="AQ25" s="435">
        <f t="shared" si="5"/>
        <v>0.55138888888905058</v>
      </c>
      <c r="AR25" s="433">
        <v>45033</v>
      </c>
      <c r="AS25" s="434">
        <v>0.9916666666666667</v>
      </c>
      <c r="AT25" s="449" t="s">
        <v>504</v>
      </c>
      <c r="AU25" s="14">
        <f t="shared" si="6"/>
        <v>1.9958333333343035</v>
      </c>
      <c r="AV25" s="437"/>
      <c r="AW25" s="438"/>
      <c r="AX25" s="437" t="s">
        <v>9</v>
      </c>
      <c r="AY25" s="437" t="s">
        <v>20</v>
      </c>
      <c r="AZ25" s="438" t="s">
        <v>50</v>
      </c>
      <c r="BA25" s="437" t="s">
        <v>1112</v>
      </c>
      <c r="BB25" s="439" t="s">
        <v>1115</v>
      </c>
      <c r="BC25" s="439" t="s">
        <v>1113</v>
      </c>
      <c r="BD25" s="19"/>
      <c r="BE25" s="675" t="s">
        <v>89</v>
      </c>
      <c r="BF25" s="442"/>
      <c r="BR25" s="447"/>
      <c r="BS25" s="447"/>
      <c r="BT25" s="447"/>
      <c r="BU25" s="69" t="s">
        <v>795</v>
      </c>
      <c r="BV25" s="34">
        <v>6</v>
      </c>
      <c r="BW25" s="35">
        <f>BV25/BV26</f>
        <v>0.54545454545454541</v>
      </c>
      <c r="BX25" s="36">
        <v>4</v>
      </c>
      <c r="BY25" s="36"/>
      <c r="BZ25" s="36">
        <v>1</v>
      </c>
      <c r="CA25" s="36">
        <v>1</v>
      </c>
      <c r="CB25" s="37">
        <f>BV25</f>
        <v>6</v>
      </c>
      <c r="CC25" s="447"/>
      <c r="CD25" s="447"/>
      <c r="CE25" s="447"/>
      <c r="CN25" s="447"/>
      <c r="CO25" s="447"/>
      <c r="CP25" s="447"/>
      <c r="CY25" s="447"/>
      <c r="CZ25"/>
      <c r="DA25"/>
      <c r="DB25"/>
    </row>
    <row r="26" spans="1:106" ht="12.75" customHeight="1">
      <c r="A26" s="1087"/>
      <c r="B26" s="673">
        <v>24</v>
      </c>
      <c r="C26" s="423">
        <v>1165</v>
      </c>
      <c r="D26" s="424">
        <v>30263043</v>
      </c>
      <c r="E26" s="424" t="s">
        <v>501</v>
      </c>
      <c r="F26" s="424" t="s">
        <v>496</v>
      </c>
      <c r="G26" s="424" t="s">
        <v>497</v>
      </c>
      <c r="H26" s="424" t="s">
        <v>667</v>
      </c>
      <c r="I26" s="425">
        <v>45029.689583333333</v>
      </c>
      <c r="J26" s="424" t="s">
        <v>504</v>
      </c>
      <c r="K26" s="446" t="s">
        <v>8</v>
      </c>
      <c r="L26" s="426">
        <v>45029</v>
      </c>
      <c r="M26" s="427">
        <v>0.68958333333333333</v>
      </c>
      <c r="N26" s="428" t="s">
        <v>504</v>
      </c>
      <c r="O26" s="426">
        <v>45029</v>
      </c>
      <c r="P26" s="427">
        <v>0.68958333333333333</v>
      </c>
      <c r="Q26" s="426">
        <v>45031</v>
      </c>
      <c r="R26" s="427">
        <v>0.4770833333333333</v>
      </c>
      <c r="S26" s="428" t="s">
        <v>504</v>
      </c>
      <c r="T26" s="426">
        <v>45031</v>
      </c>
      <c r="U26" s="427">
        <v>0.99097222222222225</v>
      </c>
      <c r="V26" s="428" t="s">
        <v>504</v>
      </c>
      <c r="W26" s="429">
        <f t="shared" si="0"/>
        <v>2.3013888888890506</v>
      </c>
      <c r="X26" s="430">
        <v>45032</v>
      </c>
      <c r="Y26" s="431">
        <v>0.90833333333333333</v>
      </c>
      <c r="Z26" s="428" t="s">
        <v>504</v>
      </c>
      <c r="AA26" s="432">
        <f t="shared" si="1"/>
        <v>0.91736111111094942</v>
      </c>
      <c r="AB26" s="430"/>
      <c r="AC26" s="431"/>
      <c r="AD26" s="428"/>
      <c r="AE26" s="432">
        <f t="shared" si="2"/>
        <v>-45032.908333333333</v>
      </c>
      <c r="AF26" s="430"/>
      <c r="AG26" s="428"/>
      <c r="AH26" s="428"/>
      <c r="AI26" s="428"/>
      <c r="AJ26" s="432">
        <f t="shared" si="3"/>
        <v>-45031.990972222222</v>
      </c>
      <c r="AK26" s="430"/>
      <c r="AL26" s="427"/>
      <c r="AM26" s="428"/>
      <c r="AN26" s="432">
        <f t="shared" si="4"/>
        <v>-45031.990972222222</v>
      </c>
      <c r="AO26" s="433">
        <v>45033</v>
      </c>
      <c r="AP26" s="434">
        <v>0.61388888888888882</v>
      </c>
      <c r="AQ26" s="435">
        <f t="shared" si="5"/>
        <v>1.6229166666671517</v>
      </c>
      <c r="AR26" s="433">
        <v>45033</v>
      </c>
      <c r="AS26" s="434">
        <v>0.9916666666666667</v>
      </c>
      <c r="AT26" s="436" t="s">
        <v>504</v>
      </c>
      <c r="AU26" s="14">
        <f t="shared" si="6"/>
        <v>2.0006944444467081</v>
      </c>
      <c r="AV26" s="437">
        <v>4834</v>
      </c>
      <c r="AW26" s="437" t="s">
        <v>1114</v>
      </c>
      <c r="AX26" s="437" t="s">
        <v>9</v>
      </c>
      <c r="AY26" s="437" t="s">
        <v>20</v>
      </c>
      <c r="AZ26" s="438" t="s">
        <v>50</v>
      </c>
      <c r="BA26" s="437" t="s">
        <v>1112</v>
      </c>
      <c r="BB26" s="439" t="s">
        <v>1115</v>
      </c>
      <c r="BC26" s="439" t="s">
        <v>1113</v>
      </c>
      <c r="BD26" s="19"/>
      <c r="BE26" s="675" t="s">
        <v>89</v>
      </c>
      <c r="BF26" s="442"/>
      <c r="BR26" s="447"/>
      <c r="BS26" s="447"/>
      <c r="BT26" s="447"/>
      <c r="BU26" s="38" t="s">
        <v>444</v>
      </c>
      <c r="BV26" s="39">
        <f>SUBTOTAL(9,BV23:BV25)</f>
        <v>11</v>
      </c>
      <c r="BW26" s="40">
        <f>SUBTOTAL(9,BW23:BW25)</f>
        <v>1</v>
      </c>
      <c r="BX26" s="89">
        <f>SUM(BX23:BX25)</f>
        <v>8</v>
      </c>
      <c r="BY26" s="89">
        <f t="shared" ref="BY26:CA26" si="11">SUM(BY23:BY25)</f>
        <v>0</v>
      </c>
      <c r="BZ26" s="89">
        <f t="shared" si="11"/>
        <v>1</v>
      </c>
      <c r="CA26" s="89">
        <f t="shared" si="11"/>
        <v>2</v>
      </c>
      <c r="CB26" s="39">
        <f>SUBTOTAL(9,CB23:CB25)</f>
        <v>11</v>
      </c>
      <c r="CC26" s="447"/>
      <c r="CD26" s="447"/>
      <c r="CE26" s="447"/>
      <c r="CF26" s="25" t="s">
        <v>440</v>
      </c>
      <c r="CG26" s="26" t="s">
        <v>441</v>
      </c>
      <c r="CH26" s="27" t="s">
        <v>442</v>
      </c>
      <c r="CI26" s="28" t="s">
        <v>0</v>
      </c>
      <c r="CJ26" s="29" t="s">
        <v>5</v>
      </c>
      <c r="CK26" s="30" t="s">
        <v>8</v>
      </c>
      <c r="CL26" s="31" t="s">
        <v>443</v>
      </c>
      <c r="CM26" s="32" t="s">
        <v>444</v>
      </c>
      <c r="CN26" s="447"/>
      <c r="CO26" s="447"/>
      <c r="CP26" s="447"/>
      <c r="CY26" s="447"/>
      <c r="CZ26"/>
      <c r="DA26"/>
      <c r="DB26"/>
    </row>
    <row r="27" spans="1:106" ht="12.75" customHeight="1">
      <c r="A27" s="1087"/>
      <c r="B27" s="673">
        <v>25</v>
      </c>
      <c r="C27" s="448">
        <v>1165</v>
      </c>
      <c r="D27" s="424">
        <v>30263043</v>
      </c>
      <c r="E27" s="424" t="s">
        <v>501</v>
      </c>
      <c r="F27" s="424" t="s">
        <v>496</v>
      </c>
      <c r="G27" s="424" t="s">
        <v>507</v>
      </c>
      <c r="H27" s="424" t="s">
        <v>481</v>
      </c>
      <c r="I27" s="425">
        <v>45029.706944444442</v>
      </c>
      <c r="J27" s="424" t="s">
        <v>504</v>
      </c>
      <c r="K27" s="446" t="s">
        <v>8</v>
      </c>
      <c r="L27" s="426">
        <v>45029</v>
      </c>
      <c r="M27" s="427">
        <v>0.68958333333333333</v>
      </c>
      <c r="N27" s="428" t="s">
        <v>504</v>
      </c>
      <c r="O27" s="426">
        <v>45029</v>
      </c>
      <c r="P27" s="427">
        <v>0.70694444444444438</v>
      </c>
      <c r="Q27" s="426">
        <v>45031</v>
      </c>
      <c r="R27" s="427">
        <v>0.4770833333333333</v>
      </c>
      <c r="S27" s="428" t="s">
        <v>504</v>
      </c>
      <c r="T27" s="426">
        <v>45031</v>
      </c>
      <c r="U27" s="427">
        <v>0.98958333333333337</v>
      </c>
      <c r="V27" s="428" t="s">
        <v>504</v>
      </c>
      <c r="W27" s="429">
        <f t="shared" si="0"/>
        <v>2.2826388888934162</v>
      </c>
      <c r="X27" s="430">
        <v>45032</v>
      </c>
      <c r="Y27" s="431">
        <v>0.90763888888888899</v>
      </c>
      <c r="Z27" s="428" t="s">
        <v>504</v>
      </c>
      <c r="AA27" s="432">
        <f t="shared" si="1"/>
        <v>0.91805555555038154</v>
      </c>
      <c r="AB27" s="430"/>
      <c r="AC27" s="431"/>
      <c r="AD27" s="428"/>
      <c r="AE27" s="432">
        <f t="shared" si="2"/>
        <v>-45032.907638888886</v>
      </c>
      <c r="AF27" s="430"/>
      <c r="AG27" s="431"/>
      <c r="AH27" s="428"/>
      <c r="AI27" s="428"/>
      <c r="AJ27" s="432">
        <f t="shared" si="3"/>
        <v>-45031.989583333336</v>
      </c>
      <c r="AK27" s="430"/>
      <c r="AL27" s="427"/>
      <c r="AM27" s="428"/>
      <c r="AN27" s="432">
        <f t="shared" si="4"/>
        <v>-45031.989583333336</v>
      </c>
      <c r="AO27" s="433">
        <v>45032</v>
      </c>
      <c r="AP27" s="434">
        <v>0.54722222222222217</v>
      </c>
      <c r="AQ27" s="435">
        <f t="shared" si="5"/>
        <v>0.55763888888759539</v>
      </c>
      <c r="AR27" s="433">
        <v>45033</v>
      </c>
      <c r="AS27" s="434">
        <v>0.99027777777777781</v>
      </c>
      <c r="AT27" s="436" t="s">
        <v>504</v>
      </c>
      <c r="AU27" s="14">
        <f t="shared" si="6"/>
        <v>2.0006944444394321</v>
      </c>
      <c r="AV27" s="437"/>
      <c r="AW27" s="437"/>
      <c r="AX27" s="437" t="s">
        <v>9</v>
      </c>
      <c r="AY27" s="437" t="s">
        <v>20</v>
      </c>
      <c r="AZ27" s="438" t="s">
        <v>50</v>
      </c>
      <c r="BA27" s="437" t="s">
        <v>1112</v>
      </c>
      <c r="BB27" s="439" t="s">
        <v>1116</v>
      </c>
      <c r="BC27" s="439" t="s">
        <v>1117</v>
      </c>
      <c r="BD27" s="19"/>
      <c r="BE27" s="675" t="s">
        <v>89</v>
      </c>
      <c r="BF27" s="442"/>
      <c r="BR27" s="447"/>
      <c r="BS27" s="447"/>
      <c r="BT27" s="447"/>
      <c r="CC27" s="447"/>
      <c r="CD27" s="447"/>
      <c r="CE27" s="447"/>
      <c r="CF27" s="69" t="s">
        <v>528</v>
      </c>
      <c r="CG27" s="34">
        <v>2</v>
      </c>
      <c r="CH27" s="35">
        <f>CG27/CG30</f>
        <v>0.10526315789473684</v>
      </c>
      <c r="CI27" s="36">
        <v>0</v>
      </c>
      <c r="CJ27" s="36">
        <v>0</v>
      </c>
      <c r="CK27" s="36">
        <v>0</v>
      </c>
      <c r="CL27" s="36">
        <v>2</v>
      </c>
      <c r="CM27" s="37">
        <f>CG27</f>
        <v>2</v>
      </c>
      <c r="CN27" s="447"/>
      <c r="CO27" s="447"/>
      <c r="CP27" s="447"/>
      <c r="CY27" s="447"/>
      <c r="CZ27"/>
      <c r="DA27"/>
      <c r="DB27"/>
    </row>
    <row r="28" spans="1:106" ht="12.75" customHeight="1">
      <c r="A28" s="1088"/>
      <c r="B28" s="673">
        <v>26</v>
      </c>
      <c r="C28" s="448">
        <v>1166</v>
      </c>
      <c r="D28" s="424">
        <v>30161565</v>
      </c>
      <c r="E28" s="424" t="s">
        <v>505</v>
      </c>
      <c r="F28" s="424" t="s">
        <v>496</v>
      </c>
      <c r="G28" s="424" t="s">
        <v>507</v>
      </c>
      <c r="H28" s="424" t="s">
        <v>482</v>
      </c>
      <c r="I28" s="425">
        <v>45030.025694444441</v>
      </c>
      <c r="J28" s="424" t="s">
        <v>528</v>
      </c>
      <c r="K28" s="446" t="s">
        <v>0</v>
      </c>
      <c r="L28" s="426">
        <v>45030</v>
      </c>
      <c r="M28" s="427">
        <v>2.5694444444444447E-2</v>
      </c>
      <c r="N28" s="428" t="s">
        <v>817</v>
      </c>
      <c r="O28" s="426">
        <v>45030</v>
      </c>
      <c r="P28" s="427">
        <v>2.5694444444444447E-2</v>
      </c>
      <c r="Q28" s="426"/>
      <c r="R28" s="427"/>
      <c r="S28" s="428"/>
      <c r="T28" s="426">
        <v>45030</v>
      </c>
      <c r="U28" s="427">
        <v>3.0555555555555555E-2</v>
      </c>
      <c r="V28" s="428" t="s">
        <v>528</v>
      </c>
      <c r="W28" s="429">
        <f t="shared" si="0"/>
        <v>4.8611111124046147E-3</v>
      </c>
      <c r="X28" s="430"/>
      <c r="Y28" s="431"/>
      <c r="Z28" s="428"/>
      <c r="AA28" s="432">
        <f t="shared" si="1"/>
        <v>-45030.030555555553</v>
      </c>
      <c r="AB28" s="430"/>
      <c r="AC28" s="431"/>
      <c r="AD28" s="428"/>
      <c r="AE28" s="432">
        <f t="shared" si="2"/>
        <v>0</v>
      </c>
      <c r="AF28" s="430"/>
      <c r="AG28" s="428"/>
      <c r="AH28" s="428"/>
      <c r="AI28" s="428"/>
      <c r="AJ28" s="432">
        <f t="shared" si="3"/>
        <v>-45030.030555555553</v>
      </c>
      <c r="AK28" s="430"/>
      <c r="AL28" s="427"/>
      <c r="AM28" s="428"/>
      <c r="AN28" s="432">
        <f t="shared" si="4"/>
        <v>-45030.030555555553</v>
      </c>
      <c r="AO28" s="433">
        <v>45030</v>
      </c>
      <c r="AP28" s="434">
        <v>5.2083333333333336E-2</v>
      </c>
      <c r="AQ28" s="435">
        <f t="shared" si="5"/>
        <v>2.1527777782466728E-2</v>
      </c>
      <c r="AR28" s="433">
        <v>45030</v>
      </c>
      <c r="AS28" s="434">
        <v>5.5555555555555552E-2</v>
      </c>
      <c r="AT28" s="436" t="s">
        <v>817</v>
      </c>
      <c r="AU28" s="14">
        <f t="shared" si="6"/>
        <v>2.5000000001455192E-2</v>
      </c>
      <c r="AV28" s="437"/>
      <c r="AW28" s="437"/>
      <c r="AX28" s="437" t="s">
        <v>9</v>
      </c>
      <c r="AY28" s="437" t="s">
        <v>11</v>
      </c>
      <c r="AZ28" s="437" t="s">
        <v>22</v>
      </c>
      <c r="BA28" s="437" t="s">
        <v>66</v>
      </c>
      <c r="BB28" s="439" t="s">
        <v>1118</v>
      </c>
      <c r="BC28" s="439" t="s">
        <v>1119</v>
      </c>
      <c r="BD28" s="19"/>
      <c r="BE28" s="675" t="s">
        <v>89</v>
      </c>
      <c r="BF28" s="442"/>
      <c r="BJ28" s="42" t="s">
        <v>445</v>
      </c>
      <c r="BK28" s="32">
        <v>2</v>
      </c>
      <c r="BL28" s="43">
        <f>BK28/40</f>
        <v>0.05</v>
      </c>
      <c r="BM28" s="44"/>
      <c r="BN28" s="45"/>
      <c r="BO28" s="45"/>
      <c r="BP28" s="45"/>
      <c r="BQ28" s="45"/>
      <c r="BR28" s="447"/>
      <c r="BS28" s="447"/>
      <c r="BT28" s="447"/>
      <c r="BU28" s="42" t="s">
        <v>446</v>
      </c>
      <c r="BV28" s="32">
        <v>11</v>
      </c>
      <c r="BW28" s="43">
        <f>BV28/40</f>
        <v>0.27500000000000002</v>
      </c>
      <c r="BX28" s="44"/>
      <c r="BY28" s="45"/>
      <c r="BZ28" s="45"/>
      <c r="CA28" s="45"/>
      <c r="CB28" s="45"/>
      <c r="CC28" s="447"/>
      <c r="CD28" s="447"/>
      <c r="CE28" s="447"/>
      <c r="CF28" s="69" t="s">
        <v>498</v>
      </c>
      <c r="CG28" s="34">
        <v>5</v>
      </c>
      <c r="CH28" s="35">
        <f>CG28/CG30</f>
        <v>0.26315789473684209</v>
      </c>
      <c r="CI28" s="36">
        <v>0</v>
      </c>
      <c r="CJ28" s="36">
        <v>1</v>
      </c>
      <c r="CK28" s="36">
        <v>0</v>
      </c>
      <c r="CL28" s="36">
        <v>4</v>
      </c>
      <c r="CM28" s="37">
        <f t="shared" ref="CM28" si="12">CG28</f>
        <v>5</v>
      </c>
      <c r="CN28" s="447"/>
      <c r="CO28" s="447"/>
      <c r="CP28" s="447"/>
      <c r="CY28" s="447"/>
      <c r="CZ28"/>
      <c r="DA28"/>
      <c r="DB28"/>
    </row>
    <row r="29" spans="1:106" ht="12.75" customHeight="1">
      <c r="A29" s="1086">
        <v>3</v>
      </c>
      <c r="B29" s="451">
        <v>27</v>
      </c>
      <c r="C29" s="444">
        <v>1169</v>
      </c>
      <c r="D29" s="424">
        <v>30262310</v>
      </c>
      <c r="E29" s="424" t="s">
        <v>495</v>
      </c>
      <c r="F29" s="424" t="s">
        <v>496</v>
      </c>
      <c r="G29" s="424" t="s">
        <v>497</v>
      </c>
      <c r="H29" s="424" t="s">
        <v>476</v>
      </c>
      <c r="I29" s="425">
        <v>45032.001388888886</v>
      </c>
      <c r="J29" s="424" t="s">
        <v>504</v>
      </c>
      <c r="K29" s="446" t="s">
        <v>17</v>
      </c>
      <c r="L29" s="426">
        <v>45031</v>
      </c>
      <c r="M29" s="427">
        <v>0.95763888888888893</v>
      </c>
      <c r="N29" s="428" t="s">
        <v>504</v>
      </c>
      <c r="O29" s="426">
        <v>45032</v>
      </c>
      <c r="P29" s="427">
        <v>1.3888888888888889E-3</v>
      </c>
      <c r="Q29" s="426">
        <v>45032</v>
      </c>
      <c r="R29" s="427">
        <v>0.97569444444444453</v>
      </c>
      <c r="S29" s="428" t="s">
        <v>504</v>
      </c>
      <c r="T29" s="426">
        <v>45032</v>
      </c>
      <c r="U29" s="427">
        <v>0.9770833333333333</v>
      </c>
      <c r="V29" s="428" t="s">
        <v>504</v>
      </c>
      <c r="W29" s="429">
        <f t="shared" si="0"/>
        <v>0.97569444444525288</v>
      </c>
      <c r="X29" s="430">
        <v>45033</v>
      </c>
      <c r="Y29" s="431">
        <v>0.9819444444444444</v>
      </c>
      <c r="Z29" s="428" t="s">
        <v>504</v>
      </c>
      <c r="AA29" s="432">
        <f t="shared" si="1"/>
        <v>1.0048611111124046</v>
      </c>
      <c r="AB29" s="430">
        <v>45035</v>
      </c>
      <c r="AC29" s="431">
        <v>0.9277777777777777</v>
      </c>
      <c r="AD29" s="428" t="s">
        <v>504</v>
      </c>
      <c r="AE29" s="432">
        <f t="shared" si="2"/>
        <v>1.9458333333313931</v>
      </c>
      <c r="AF29" s="430">
        <v>45047</v>
      </c>
      <c r="AG29" s="427">
        <v>0.38263888888888886</v>
      </c>
      <c r="AH29" s="428" t="s">
        <v>504</v>
      </c>
      <c r="AI29" s="428"/>
      <c r="AJ29" s="432">
        <f t="shared" si="3"/>
        <v>14.405555555560568</v>
      </c>
      <c r="AK29" s="430"/>
      <c r="AL29" s="427"/>
      <c r="AM29" s="428"/>
      <c r="AN29" s="432">
        <f t="shared" si="4"/>
        <v>-45032.977083333331</v>
      </c>
      <c r="AO29" s="433">
        <v>45053</v>
      </c>
      <c r="AP29" s="434">
        <v>0.42569444444444443</v>
      </c>
      <c r="AQ29" s="435">
        <f t="shared" si="5"/>
        <v>20.448611111110949</v>
      </c>
      <c r="AR29" s="433">
        <v>45053</v>
      </c>
      <c r="AS29" s="434">
        <v>0.42777777777777776</v>
      </c>
      <c r="AT29" s="436" t="s">
        <v>504</v>
      </c>
      <c r="AU29" s="14">
        <f t="shared" si="6"/>
        <v>20.450694444443798</v>
      </c>
      <c r="AV29" s="437"/>
      <c r="AW29" s="437"/>
      <c r="AX29" s="437" t="s">
        <v>9</v>
      </c>
      <c r="AY29" s="437" t="s">
        <v>11</v>
      </c>
      <c r="AZ29" s="437" t="s">
        <v>31</v>
      </c>
      <c r="BA29" s="438" t="s">
        <v>70</v>
      </c>
      <c r="BB29" s="439" t="s">
        <v>1120</v>
      </c>
      <c r="BC29" s="439" t="s">
        <v>1121</v>
      </c>
      <c r="BD29" s="19"/>
      <c r="BE29" s="675" t="s">
        <v>89</v>
      </c>
      <c r="BF29" s="442"/>
      <c r="BJ29" s="46"/>
      <c r="BK29" s="46"/>
      <c r="BL29" s="46"/>
      <c r="BM29" s="46"/>
      <c r="BN29" s="45"/>
      <c r="BO29" s="45"/>
      <c r="BP29" s="45"/>
      <c r="BQ29" s="45"/>
      <c r="BR29" s="447"/>
      <c r="BS29" s="447"/>
      <c r="BT29" s="447"/>
      <c r="BU29" s="46"/>
      <c r="BV29" s="46"/>
      <c r="BW29" s="46"/>
      <c r="BX29" s="46"/>
      <c r="BY29" s="45"/>
      <c r="BZ29" s="45"/>
      <c r="CA29" s="45"/>
      <c r="CB29" s="45"/>
      <c r="CC29" s="447"/>
      <c r="CD29" s="447"/>
      <c r="CE29" s="447"/>
      <c r="CF29" s="69" t="s">
        <v>795</v>
      </c>
      <c r="CG29" s="34">
        <v>12</v>
      </c>
      <c r="CH29" s="35">
        <f>CG29/CG30</f>
        <v>0.63157894736842102</v>
      </c>
      <c r="CI29" s="36">
        <v>1</v>
      </c>
      <c r="CJ29" s="36">
        <v>3</v>
      </c>
      <c r="CK29" s="36">
        <v>2</v>
      </c>
      <c r="CL29" s="36">
        <v>6</v>
      </c>
      <c r="CM29" s="37">
        <f>CG29</f>
        <v>12</v>
      </c>
      <c r="CN29"/>
      <c r="CO29" s="447"/>
      <c r="CP29" s="447"/>
      <c r="CQ29" s="42" t="s">
        <v>447</v>
      </c>
      <c r="CR29" s="32">
        <f>CR22</f>
        <v>10</v>
      </c>
      <c r="CS29" s="43">
        <f>CR29/40</f>
        <v>0.25</v>
      </c>
      <c r="CT29" s="44"/>
      <c r="CU29" s="45"/>
      <c r="CV29" s="45"/>
      <c r="CW29" s="45"/>
      <c r="CX29" s="45"/>
      <c r="CY29" s="447"/>
      <c r="CZ29"/>
      <c r="DA29"/>
      <c r="DB29"/>
    </row>
    <row r="30" spans="1:106" ht="12.75" customHeight="1">
      <c r="A30" s="1087"/>
      <c r="B30" s="422">
        <v>28</v>
      </c>
      <c r="C30" s="444">
        <v>1170</v>
      </c>
      <c r="D30" s="424">
        <v>30262422</v>
      </c>
      <c r="E30" s="424" t="s">
        <v>495</v>
      </c>
      <c r="F30" s="424" t="s">
        <v>502</v>
      </c>
      <c r="G30" s="424" t="s">
        <v>497</v>
      </c>
      <c r="H30" s="424" t="s">
        <v>503</v>
      </c>
      <c r="I30" s="425">
        <v>45032.999305555553</v>
      </c>
      <c r="J30" s="424" t="s">
        <v>504</v>
      </c>
      <c r="K30" s="446" t="s">
        <v>0</v>
      </c>
      <c r="L30" s="426">
        <v>45032</v>
      </c>
      <c r="M30" s="427">
        <v>4.7916666666666663E-2</v>
      </c>
      <c r="N30" s="428" t="s">
        <v>504</v>
      </c>
      <c r="O30" s="426">
        <v>45032</v>
      </c>
      <c r="P30" s="427">
        <v>0.99930555555555556</v>
      </c>
      <c r="Q30" s="426">
        <v>45052</v>
      </c>
      <c r="R30" s="427">
        <v>0.42499999999999999</v>
      </c>
      <c r="S30" s="428" t="s">
        <v>504</v>
      </c>
      <c r="T30" s="426">
        <v>45052</v>
      </c>
      <c r="U30" s="427">
        <v>0.42499999999999999</v>
      </c>
      <c r="V30" s="428" t="s">
        <v>504</v>
      </c>
      <c r="W30" s="429">
        <f t="shared" si="0"/>
        <v>19.425694444449618</v>
      </c>
      <c r="X30" s="430"/>
      <c r="Y30" s="431"/>
      <c r="Z30" s="428"/>
      <c r="AA30" s="432">
        <f t="shared" si="1"/>
        <v>-45052.425000000003</v>
      </c>
      <c r="AB30" s="430"/>
      <c r="AC30" s="431"/>
      <c r="AD30" s="428"/>
      <c r="AE30" s="432">
        <f t="shared" si="2"/>
        <v>0</v>
      </c>
      <c r="AF30" s="430"/>
      <c r="AG30" s="431"/>
      <c r="AH30" s="428"/>
      <c r="AI30" s="428"/>
      <c r="AJ30" s="432">
        <f t="shared" si="3"/>
        <v>-45052.425000000003</v>
      </c>
      <c r="AK30" s="430"/>
      <c r="AL30" s="427"/>
      <c r="AM30" s="428"/>
      <c r="AN30" s="432">
        <f t="shared" si="4"/>
        <v>-45052.425000000003</v>
      </c>
      <c r="AO30" s="433">
        <v>45052</v>
      </c>
      <c r="AP30" s="434">
        <v>0.44722222222222224</v>
      </c>
      <c r="AQ30" s="435">
        <f t="shared" si="5"/>
        <v>2.2222222221898846E-2</v>
      </c>
      <c r="AR30" s="433">
        <v>45052</v>
      </c>
      <c r="AS30" s="434">
        <v>0.44722222222222224</v>
      </c>
      <c r="AT30" s="449" t="s">
        <v>504</v>
      </c>
      <c r="AU30" s="14">
        <f t="shared" si="6"/>
        <v>2.2222222221898846E-2</v>
      </c>
      <c r="AV30" s="437">
        <v>4873</v>
      </c>
      <c r="AW30" s="437" t="s">
        <v>1352</v>
      </c>
      <c r="AX30" s="437" t="s">
        <v>27</v>
      </c>
      <c r="AY30" s="437" t="s">
        <v>29</v>
      </c>
      <c r="AZ30" s="437" t="s">
        <v>80</v>
      </c>
      <c r="BA30" s="437" t="s">
        <v>284</v>
      </c>
      <c r="BB30" s="439" t="s">
        <v>1122</v>
      </c>
      <c r="BC30" s="439" t="s">
        <v>1123</v>
      </c>
      <c r="BD30" s="19"/>
      <c r="BE30" s="675" t="s">
        <v>89</v>
      </c>
      <c r="BF30" s="442"/>
      <c r="BJ30" s="47" t="s">
        <v>0</v>
      </c>
      <c r="BK30" s="29" t="s">
        <v>5</v>
      </c>
      <c r="BL30" s="30" t="s">
        <v>8</v>
      </c>
      <c r="BM30" s="31" t="s">
        <v>443</v>
      </c>
      <c r="BN30" s="45"/>
      <c r="BO30" s="45"/>
      <c r="BP30" s="45"/>
      <c r="BQ30" s="45"/>
      <c r="BR30" s="447"/>
      <c r="BS30" s="447"/>
      <c r="BT30" s="447"/>
      <c r="BU30" s="47" t="s">
        <v>0</v>
      </c>
      <c r="BV30" s="29" t="s">
        <v>5</v>
      </c>
      <c r="BW30" s="30" t="s">
        <v>8</v>
      </c>
      <c r="BX30" s="31" t="s">
        <v>443</v>
      </c>
      <c r="BY30" s="45"/>
      <c r="BZ30" s="45"/>
      <c r="CA30" s="45"/>
      <c r="CB30" s="45"/>
      <c r="CC30" s="447"/>
      <c r="CD30" s="447"/>
      <c r="CE30" s="447"/>
      <c r="CF30" s="38" t="s">
        <v>444</v>
      </c>
      <c r="CG30" s="39">
        <f>SUM(CG27:CG29)</f>
        <v>19</v>
      </c>
      <c r="CH30" s="40">
        <f>CH27+CH28+CH29</f>
        <v>1</v>
      </c>
      <c r="CI30" s="91">
        <f>SUBTOTAL(9,CI27:CI29)</f>
        <v>1</v>
      </c>
      <c r="CJ30" s="91">
        <f t="shared" ref="CJ30:CL30" si="13">SUBTOTAL(9,CJ27:CJ29)</f>
        <v>4</v>
      </c>
      <c r="CK30" s="91">
        <f t="shared" si="13"/>
        <v>2</v>
      </c>
      <c r="CL30" s="91">
        <f t="shared" si="13"/>
        <v>12</v>
      </c>
      <c r="CM30" s="39">
        <f>SUM(CI30:CL30)</f>
        <v>19</v>
      </c>
      <c r="CN30"/>
      <c r="CO30" s="447"/>
      <c r="CP30" s="447"/>
      <c r="CQ30" s="46"/>
      <c r="CR30" s="46"/>
      <c r="CS30" s="46"/>
      <c r="CT30" s="46"/>
      <c r="CU30" s="45"/>
      <c r="CV30" s="45"/>
      <c r="CW30" s="45"/>
      <c r="CX30" s="45"/>
      <c r="CY30" s="447"/>
      <c r="CZ30"/>
      <c r="DA30"/>
      <c r="DB30"/>
    </row>
    <row r="31" spans="1:106" ht="12.75" customHeight="1">
      <c r="A31" s="1087"/>
      <c r="B31" s="422">
        <v>29</v>
      </c>
      <c r="C31" s="423">
        <v>1171</v>
      </c>
      <c r="D31" s="424">
        <v>30239877</v>
      </c>
      <c r="E31" s="424" t="s">
        <v>501</v>
      </c>
      <c r="F31" s="424" t="s">
        <v>502</v>
      </c>
      <c r="G31" s="424" t="s">
        <v>497</v>
      </c>
      <c r="H31" s="424" t="s">
        <v>503</v>
      </c>
      <c r="I31" s="425">
        <v>45032.117361111108</v>
      </c>
      <c r="J31" s="424" t="s">
        <v>504</v>
      </c>
      <c r="K31" s="446" t="s">
        <v>17</v>
      </c>
      <c r="L31" s="426">
        <v>45032</v>
      </c>
      <c r="M31" s="427">
        <v>4.8611111111111112E-2</v>
      </c>
      <c r="N31" s="428" t="s">
        <v>504</v>
      </c>
      <c r="O31" s="426">
        <v>45032</v>
      </c>
      <c r="P31" s="427">
        <v>0.1173611111111111</v>
      </c>
      <c r="Q31" s="426"/>
      <c r="R31" s="427"/>
      <c r="S31" s="428"/>
      <c r="T31" s="426">
        <v>45033</v>
      </c>
      <c r="U31" s="427">
        <v>1.1111111111111112E-2</v>
      </c>
      <c r="V31" s="428" t="s">
        <v>504</v>
      </c>
      <c r="W31" s="429">
        <f t="shared" si="0"/>
        <v>0.89375000000291038</v>
      </c>
      <c r="X31" s="430"/>
      <c r="Y31" s="431"/>
      <c r="Z31" s="428"/>
      <c r="AA31" s="432">
        <f t="shared" si="1"/>
        <v>-45033.011111111111</v>
      </c>
      <c r="AB31" s="430"/>
      <c r="AC31" s="431"/>
      <c r="AD31" s="428"/>
      <c r="AE31" s="432">
        <f t="shared" si="2"/>
        <v>0</v>
      </c>
      <c r="AF31" s="430"/>
      <c r="AG31" s="428"/>
      <c r="AH31" s="428"/>
      <c r="AI31" s="428"/>
      <c r="AJ31" s="432">
        <f t="shared" si="3"/>
        <v>-45033.011111111111</v>
      </c>
      <c r="AK31" s="430">
        <v>45475</v>
      </c>
      <c r="AL31" s="427">
        <v>0.75069444444444444</v>
      </c>
      <c r="AM31" s="428" t="s">
        <v>498</v>
      </c>
      <c r="AN31" s="432">
        <f t="shared" si="4"/>
        <v>442.73958333333576</v>
      </c>
      <c r="AO31" s="433">
        <v>45033</v>
      </c>
      <c r="AP31" s="434">
        <v>0.58402777777777781</v>
      </c>
      <c r="AQ31" s="435">
        <f t="shared" si="5"/>
        <v>0.57291666666424135</v>
      </c>
      <c r="AR31" s="433"/>
      <c r="AS31" s="434"/>
      <c r="AT31" s="436"/>
      <c r="AU31" s="14">
        <f t="shared" si="6"/>
        <v>-45033.011111111111</v>
      </c>
      <c r="AV31" s="437">
        <v>14572</v>
      </c>
      <c r="AW31" s="437" t="s">
        <v>1353</v>
      </c>
      <c r="AX31" s="437" t="s">
        <v>9</v>
      </c>
      <c r="AY31" s="437" t="s">
        <v>11</v>
      </c>
      <c r="AZ31" s="437" t="s">
        <v>31</v>
      </c>
      <c r="BA31" s="437" t="s">
        <v>70</v>
      </c>
      <c r="BB31" s="439" t="s">
        <v>1124</v>
      </c>
      <c r="BC31" s="439" t="s">
        <v>1125</v>
      </c>
      <c r="BD31" s="19"/>
      <c r="BE31" s="675" t="s">
        <v>89</v>
      </c>
      <c r="BF31" s="442"/>
      <c r="BJ31" s="48">
        <v>1</v>
      </c>
      <c r="BK31" s="41">
        <f>BN22</f>
        <v>0</v>
      </c>
      <c r="BL31" s="41">
        <f>BO22</f>
        <v>0</v>
      </c>
      <c r="BM31" s="41">
        <f>BP22</f>
        <v>1</v>
      </c>
      <c r="BN31" s="45"/>
      <c r="BO31" s="45"/>
      <c r="BP31" s="45"/>
      <c r="BQ31" s="45"/>
      <c r="BR31" s="447"/>
      <c r="BS31" s="447"/>
      <c r="BT31" s="447"/>
      <c r="BU31" s="48">
        <f>BX26</f>
        <v>8</v>
      </c>
      <c r="BV31" s="41">
        <f>BY26</f>
        <v>0</v>
      </c>
      <c r="BW31" s="41">
        <f>BZ26</f>
        <v>1</v>
      </c>
      <c r="BX31" s="41">
        <f>CA26</f>
        <v>2</v>
      </c>
      <c r="BY31" s="45"/>
      <c r="BZ31" s="45"/>
      <c r="CA31" s="45"/>
      <c r="CB31" s="45"/>
      <c r="CC31" s="447"/>
      <c r="CD31" s="447"/>
      <c r="CE31" s="447"/>
      <c r="CN31"/>
      <c r="CO31" s="447"/>
      <c r="CP31" s="447"/>
      <c r="CQ31" s="47" t="s">
        <v>0</v>
      </c>
      <c r="CR31" s="29" t="s">
        <v>5</v>
      </c>
      <c r="CS31" s="30" t="s">
        <v>8</v>
      </c>
      <c r="CT31" s="31" t="s">
        <v>443</v>
      </c>
      <c r="CU31" s="45"/>
      <c r="CV31" s="45"/>
      <c r="CW31" s="45"/>
      <c r="CX31" s="45"/>
      <c r="CY31" s="447"/>
      <c r="CZ31"/>
      <c r="DA31"/>
      <c r="DB31"/>
    </row>
    <row r="32" spans="1:106" ht="12.75" customHeight="1">
      <c r="A32" s="1087"/>
      <c r="B32" s="422">
        <v>30</v>
      </c>
      <c r="C32" s="423">
        <v>1172</v>
      </c>
      <c r="D32" s="424">
        <v>30121719</v>
      </c>
      <c r="E32" s="424" t="s">
        <v>501</v>
      </c>
      <c r="F32" s="424" t="s">
        <v>496</v>
      </c>
      <c r="G32" s="424" t="s">
        <v>497</v>
      </c>
      <c r="H32" s="424" t="s">
        <v>531</v>
      </c>
      <c r="I32" s="425">
        <v>45032.063194444447</v>
      </c>
      <c r="J32" s="424" t="s">
        <v>504</v>
      </c>
      <c r="K32" s="446" t="s">
        <v>17</v>
      </c>
      <c r="L32" s="426">
        <v>45032</v>
      </c>
      <c r="M32" s="427">
        <v>5.347222222222222E-2</v>
      </c>
      <c r="N32" s="428" t="s">
        <v>504</v>
      </c>
      <c r="O32" s="426">
        <v>45032</v>
      </c>
      <c r="P32" s="427">
        <v>6.3194444444444442E-2</v>
      </c>
      <c r="Q32" s="426">
        <v>45032</v>
      </c>
      <c r="R32" s="427">
        <v>0.4909722222222222</v>
      </c>
      <c r="S32" s="428" t="s">
        <v>504</v>
      </c>
      <c r="T32" s="426">
        <v>45033</v>
      </c>
      <c r="U32" s="427">
        <v>1.5972222222222221E-2</v>
      </c>
      <c r="V32" s="428" t="s">
        <v>504</v>
      </c>
      <c r="W32" s="429">
        <f t="shared" si="0"/>
        <v>0.95277777777664596</v>
      </c>
      <c r="X32" s="430">
        <v>45033</v>
      </c>
      <c r="Y32" s="431">
        <v>0.97638888888888886</v>
      </c>
      <c r="Z32" s="428" t="s">
        <v>504</v>
      </c>
      <c r="AA32" s="432">
        <f t="shared" si="1"/>
        <v>0.96041666666860692</v>
      </c>
      <c r="AB32" s="430">
        <v>45035</v>
      </c>
      <c r="AC32" s="431">
        <v>0.43124999999999997</v>
      </c>
      <c r="AD32" s="428" t="s">
        <v>504</v>
      </c>
      <c r="AE32" s="432">
        <f t="shared" si="2"/>
        <v>1.4548611111094942</v>
      </c>
      <c r="AF32" s="430">
        <v>45053</v>
      </c>
      <c r="AG32" s="427">
        <v>0.4201388888888889</v>
      </c>
      <c r="AH32" s="428" t="s">
        <v>504</v>
      </c>
      <c r="AI32" s="428"/>
      <c r="AJ32" s="432">
        <f t="shared" si="3"/>
        <v>20.404166666667152</v>
      </c>
      <c r="AK32" s="430">
        <v>45056</v>
      </c>
      <c r="AL32" s="427">
        <v>0.63611111111111107</v>
      </c>
      <c r="AM32" s="428" t="s">
        <v>504</v>
      </c>
      <c r="AN32" s="432">
        <f t="shared" si="4"/>
        <v>23.620138888887595</v>
      </c>
      <c r="AO32" s="433">
        <v>45036</v>
      </c>
      <c r="AP32" s="434">
        <v>0.60972222222222217</v>
      </c>
      <c r="AQ32" s="435">
        <f t="shared" si="5"/>
        <v>3.59375</v>
      </c>
      <c r="AR32" s="433"/>
      <c r="AS32" s="434"/>
      <c r="AT32" s="436"/>
      <c r="AU32" s="14">
        <f t="shared" si="6"/>
        <v>-45033.015972222223</v>
      </c>
      <c r="AV32" s="437">
        <v>13592</v>
      </c>
      <c r="AW32" s="437" t="s">
        <v>1354</v>
      </c>
      <c r="AX32" s="437" t="s">
        <v>9</v>
      </c>
      <c r="AY32" s="437" t="s">
        <v>11</v>
      </c>
      <c r="AZ32" s="437" t="s">
        <v>43</v>
      </c>
      <c r="BA32" s="437" t="s">
        <v>116</v>
      </c>
      <c r="BB32" s="439" t="s">
        <v>1126</v>
      </c>
      <c r="BC32" s="439" t="s">
        <v>1127</v>
      </c>
      <c r="BD32" s="19"/>
      <c r="BE32" s="675" t="s">
        <v>89</v>
      </c>
      <c r="BF32" s="442"/>
      <c r="BJ32" s="49">
        <f>BJ31/BK28</f>
        <v>0.5</v>
      </c>
      <c r="BK32" s="49">
        <f>BK31/BK28</f>
        <v>0</v>
      </c>
      <c r="BL32" s="49">
        <f>BL31/BK28</f>
        <v>0</v>
      </c>
      <c r="BM32" s="49">
        <f>BM31/BK28</f>
        <v>0.5</v>
      </c>
      <c r="BN32" s="45"/>
      <c r="BO32" s="45"/>
      <c r="BP32" s="45"/>
      <c r="BQ32" s="45"/>
      <c r="BR32" s="447"/>
      <c r="BS32" s="447"/>
      <c r="BT32" s="447"/>
      <c r="BU32" s="49">
        <f>BU31/BV28</f>
        <v>0.72727272727272729</v>
      </c>
      <c r="BV32" s="49">
        <f>BV31/BV28</f>
        <v>0</v>
      </c>
      <c r="BW32" s="49">
        <f>BW31/BV28</f>
        <v>9.0909090909090912E-2</v>
      </c>
      <c r="BX32" s="49">
        <f>BX31/BV28</f>
        <v>0.18181818181818182</v>
      </c>
      <c r="BY32" s="45"/>
      <c r="BZ32" s="45"/>
      <c r="CA32" s="45"/>
      <c r="CB32" s="45"/>
      <c r="CC32" s="447"/>
      <c r="CD32" s="447"/>
      <c r="CE32" s="447"/>
      <c r="CK32"/>
      <c r="CL32"/>
      <c r="CM32"/>
      <c r="CN32"/>
      <c r="CO32" s="447"/>
      <c r="CP32" s="447"/>
      <c r="CQ32" s="48">
        <f>CT22</f>
        <v>0</v>
      </c>
      <c r="CR32" s="41">
        <f>CU22</f>
        <v>2</v>
      </c>
      <c r="CS32" s="41">
        <f>CV22</f>
        <v>2</v>
      </c>
      <c r="CT32" s="41">
        <f>CW22</f>
        <v>6</v>
      </c>
      <c r="CU32" s="45"/>
      <c r="CV32" s="45"/>
      <c r="CW32" s="45"/>
      <c r="CX32" s="45"/>
      <c r="CY32" s="447"/>
      <c r="CZ32"/>
      <c r="DA32"/>
      <c r="DB32"/>
    </row>
    <row r="33" spans="1:188" ht="12.75" customHeight="1">
      <c r="A33" s="1087"/>
      <c r="B33" s="451">
        <v>31</v>
      </c>
      <c r="C33" s="448">
        <v>1175</v>
      </c>
      <c r="D33" s="424">
        <v>30239282</v>
      </c>
      <c r="E33" s="424" t="s">
        <v>501</v>
      </c>
      <c r="F33" s="424" t="s">
        <v>496</v>
      </c>
      <c r="G33" s="424" t="s">
        <v>497</v>
      </c>
      <c r="H33" s="424" t="s">
        <v>465</v>
      </c>
      <c r="I33" s="425">
        <v>45032.990277777775</v>
      </c>
      <c r="J33" s="424" t="s">
        <v>504</v>
      </c>
      <c r="K33" s="446" t="s">
        <v>17</v>
      </c>
      <c r="L33" s="426">
        <v>45032</v>
      </c>
      <c r="M33" s="427">
        <v>0.9604166666666667</v>
      </c>
      <c r="N33" s="428" t="s">
        <v>504</v>
      </c>
      <c r="O33" s="426">
        <v>45032</v>
      </c>
      <c r="P33" s="427">
        <v>0.9902777777777777</v>
      </c>
      <c r="Q33" s="426">
        <v>45035</v>
      </c>
      <c r="R33" s="427">
        <v>1.8749999999999999E-2</v>
      </c>
      <c r="S33" s="428" t="s">
        <v>504</v>
      </c>
      <c r="T33" s="426">
        <v>45035</v>
      </c>
      <c r="U33" s="427">
        <v>3.0555555555555555E-2</v>
      </c>
      <c r="V33" s="428" t="s">
        <v>504</v>
      </c>
      <c r="W33" s="429">
        <f t="shared" si="0"/>
        <v>2.0402777777781012</v>
      </c>
      <c r="X33" s="430">
        <v>45035</v>
      </c>
      <c r="Y33" s="431">
        <v>0.9243055555555556</v>
      </c>
      <c r="Z33" s="428" t="s">
        <v>504</v>
      </c>
      <c r="AA33" s="432">
        <f t="shared" si="1"/>
        <v>0.89375000000291038</v>
      </c>
      <c r="AB33" s="430">
        <v>45042</v>
      </c>
      <c r="AC33" s="431">
        <v>0.38194444444444442</v>
      </c>
      <c r="AD33" s="428" t="s">
        <v>504</v>
      </c>
      <c r="AE33" s="432">
        <f t="shared" si="2"/>
        <v>6.4576388888890506</v>
      </c>
      <c r="AF33" s="430">
        <v>45043</v>
      </c>
      <c r="AG33" s="427">
        <v>0.40208333333333335</v>
      </c>
      <c r="AH33" s="428" t="s">
        <v>504</v>
      </c>
      <c r="AI33" s="428"/>
      <c r="AJ33" s="432">
        <f t="shared" si="3"/>
        <v>8.3715277777810115</v>
      </c>
      <c r="AK33" s="430"/>
      <c r="AL33" s="427"/>
      <c r="AM33" s="428"/>
      <c r="AN33" s="432">
        <f t="shared" si="4"/>
        <v>-45035.030555555553</v>
      </c>
      <c r="AO33" s="433"/>
      <c r="AP33" s="434"/>
      <c r="AQ33" s="435">
        <f t="shared" si="5"/>
        <v>-45035.030555555553</v>
      </c>
      <c r="AR33" s="433"/>
      <c r="AS33" s="434"/>
      <c r="AT33" s="436"/>
      <c r="AU33" s="14">
        <f t="shared" si="6"/>
        <v>-45035.030555555553</v>
      </c>
      <c r="AV33" s="437">
        <v>14761</v>
      </c>
      <c r="AW33" s="437" t="s">
        <v>1128</v>
      </c>
      <c r="AX33" s="437" t="s">
        <v>18</v>
      </c>
      <c r="AY33" s="437" t="s">
        <v>48</v>
      </c>
      <c r="AZ33" s="438" t="s">
        <v>118</v>
      </c>
      <c r="BA33" s="437" t="s">
        <v>380</v>
      </c>
      <c r="BB33" s="439" t="s">
        <v>1129</v>
      </c>
      <c r="BC33" s="439" t="s">
        <v>1130</v>
      </c>
      <c r="BD33" s="19"/>
      <c r="BE33" s="675" t="s">
        <v>89</v>
      </c>
      <c r="BF33" s="442"/>
      <c r="BJ33" s="44"/>
      <c r="BK33" s="44"/>
      <c r="BL33" s="44"/>
      <c r="BM33" s="44"/>
      <c r="BN33" s="50"/>
      <c r="BO33" s="45"/>
      <c r="BP33" s="45"/>
      <c r="BQ33" s="45"/>
      <c r="BR33" s="447"/>
      <c r="BS33" s="447"/>
      <c r="BT33" s="447"/>
      <c r="BU33" s="44"/>
      <c r="BV33" s="44"/>
      <c r="BW33" s="44"/>
      <c r="BX33" s="44"/>
      <c r="BY33" s="50"/>
      <c r="BZ33" s="45"/>
      <c r="CA33" s="45"/>
      <c r="CB33" s="45"/>
      <c r="CC33" s="447"/>
      <c r="CD33" s="447"/>
      <c r="CE33" s="447"/>
      <c r="CF33" s="42" t="s">
        <v>89</v>
      </c>
      <c r="CG33" s="32">
        <f>CG30</f>
        <v>19</v>
      </c>
      <c r="CH33" s="43">
        <f>CG33/40</f>
        <v>0.47499999999999998</v>
      </c>
      <c r="CI33" s="44"/>
      <c r="CJ33" s="45"/>
      <c r="CK33"/>
      <c r="CL33"/>
      <c r="CM33"/>
      <c r="CN33"/>
      <c r="CO33" s="447"/>
      <c r="CP33" s="447"/>
      <c r="CQ33" s="49">
        <f>CQ32/CR29</f>
        <v>0</v>
      </c>
      <c r="CR33" s="49">
        <f>CR32/CR29</f>
        <v>0.2</v>
      </c>
      <c r="CS33" s="49">
        <f>CS32/CR29</f>
        <v>0.2</v>
      </c>
      <c r="CT33" s="49">
        <f>CT32/CR29</f>
        <v>0.6</v>
      </c>
      <c r="CU33" s="45"/>
      <c r="CV33" s="45"/>
      <c r="CW33" s="45"/>
      <c r="CX33" s="45"/>
      <c r="CY33" s="447"/>
      <c r="CZ33"/>
      <c r="DA33"/>
      <c r="DB33"/>
    </row>
    <row r="34" spans="1:188" ht="12.75" customHeight="1">
      <c r="A34" s="1087"/>
      <c r="B34" s="422">
        <v>32</v>
      </c>
      <c r="C34" s="444">
        <v>1178</v>
      </c>
      <c r="D34" s="424">
        <v>30246811</v>
      </c>
      <c r="E34" s="424" t="s">
        <v>529</v>
      </c>
      <c r="F34" s="424" t="s">
        <v>496</v>
      </c>
      <c r="G34" s="424" t="s">
        <v>513</v>
      </c>
      <c r="H34" s="424" t="s">
        <v>493</v>
      </c>
      <c r="I34" s="425">
        <v>45033.588194444441</v>
      </c>
      <c r="J34" s="424" t="s">
        <v>498</v>
      </c>
      <c r="K34" s="446" t="s">
        <v>17</v>
      </c>
      <c r="L34" s="426">
        <v>45033</v>
      </c>
      <c r="M34" s="427">
        <v>0.58819444444444446</v>
      </c>
      <c r="N34" s="428" t="s">
        <v>498</v>
      </c>
      <c r="O34" s="426">
        <v>45033</v>
      </c>
      <c r="P34" s="427">
        <v>0.58819444444444446</v>
      </c>
      <c r="Q34" s="426"/>
      <c r="R34" s="427"/>
      <c r="S34" s="428"/>
      <c r="T34" s="426">
        <v>45033</v>
      </c>
      <c r="U34" s="427">
        <v>0.66597222222222219</v>
      </c>
      <c r="V34" s="428" t="s">
        <v>498</v>
      </c>
      <c r="W34" s="429">
        <f t="shared" si="0"/>
        <v>7.777777778392192E-2</v>
      </c>
      <c r="X34" s="430"/>
      <c r="Y34" s="431"/>
      <c r="Z34" s="428"/>
      <c r="AA34" s="432">
        <f t="shared" si="1"/>
        <v>-45033.665972222225</v>
      </c>
      <c r="AB34" s="430"/>
      <c r="AC34" s="431"/>
      <c r="AD34" s="428"/>
      <c r="AE34" s="432">
        <f t="shared" si="2"/>
        <v>0</v>
      </c>
      <c r="AF34" s="430"/>
      <c r="AG34" s="428"/>
      <c r="AH34" s="428"/>
      <c r="AI34" s="428"/>
      <c r="AJ34" s="432">
        <f t="shared" si="3"/>
        <v>-45033.665972222225</v>
      </c>
      <c r="AK34" s="430">
        <v>45054</v>
      </c>
      <c r="AL34" s="427">
        <v>0.85972222222222228</v>
      </c>
      <c r="AM34" s="428" t="s">
        <v>498</v>
      </c>
      <c r="AN34" s="432">
        <f t="shared" si="4"/>
        <v>21.193749999998545</v>
      </c>
      <c r="AO34" s="433"/>
      <c r="AP34" s="434"/>
      <c r="AQ34" s="435">
        <f t="shared" si="5"/>
        <v>-45033.665972222225</v>
      </c>
      <c r="AR34" s="433"/>
      <c r="AS34" s="434"/>
      <c r="AT34" s="436"/>
      <c r="AU34" s="14">
        <f t="shared" si="6"/>
        <v>-45033.665972222225</v>
      </c>
      <c r="AV34" s="437"/>
      <c r="AW34" s="437"/>
      <c r="AX34" s="437" t="s">
        <v>9</v>
      </c>
      <c r="AY34" s="437" t="s">
        <v>11</v>
      </c>
      <c r="AZ34" s="437" t="s">
        <v>31</v>
      </c>
      <c r="BA34" s="437" t="s">
        <v>78</v>
      </c>
      <c r="BB34" s="439" t="s">
        <v>1357</v>
      </c>
      <c r="BC34" s="439" t="s">
        <v>1131</v>
      </c>
      <c r="BD34" s="19"/>
      <c r="BE34" s="675" t="s">
        <v>89</v>
      </c>
      <c r="BF34" s="442"/>
      <c r="BJ34" s="51" t="s">
        <v>448</v>
      </c>
      <c r="BK34" s="32"/>
      <c r="BL34" s="43">
        <f>BK34/BK37</f>
        <v>0</v>
      </c>
      <c r="BM34" s="44"/>
      <c r="BN34" s="45"/>
      <c r="BO34" s="45"/>
      <c r="BP34" s="45"/>
      <c r="BQ34" s="45"/>
      <c r="BR34" s="447"/>
      <c r="BS34" s="447"/>
      <c r="BT34" s="447"/>
      <c r="BU34" s="51" t="s">
        <v>448</v>
      </c>
      <c r="BV34" s="32">
        <v>3</v>
      </c>
      <c r="BW34" s="43">
        <f>BV34/BV37</f>
        <v>0.27272727272727271</v>
      </c>
      <c r="BX34" s="44"/>
      <c r="BY34" s="45"/>
      <c r="BZ34" s="45"/>
      <c r="CA34" s="45"/>
      <c r="CB34" s="45"/>
      <c r="CC34" s="447"/>
      <c r="CD34" s="447"/>
      <c r="CE34" s="447"/>
      <c r="CF34" s="46"/>
      <c r="CG34" s="46"/>
      <c r="CH34" s="46"/>
      <c r="CI34" s="46"/>
      <c r="CJ34" s="45"/>
      <c r="CK34"/>
      <c r="CL34"/>
      <c r="CM34"/>
      <c r="CN34"/>
      <c r="CO34" s="447"/>
      <c r="CP34" s="447"/>
      <c r="CQ34" s="59"/>
      <c r="CR34" s="59"/>
      <c r="CS34" s="59"/>
      <c r="CT34" s="59"/>
      <c r="CU34" s="45"/>
      <c r="CV34" s="45"/>
      <c r="CW34" s="45"/>
      <c r="CX34" s="45"/>
      <c r="CY34" s="447"/>
      <c r="CZ34"/>
      <c r="DA34"/>
      <c r="DB34"/>
    </row>
    <row r="35" spans="1:188" ht="12.75" customHeight="1">
      <c r="A35" s="1087"/>
      <c r="B35" s="422">
        <v>33</v>
      </c>
      <c r="C35" s="448">
        <v>1179</v>
      </c>
      <c r="D35" s="424">
        <v>30045229</v>
      </c>
      <c r="E35" s="424" t="s">
        <v>495</v>
      </c>
      <c r="F35" s="424" t="s">
        <v>502</v>
      </c>
      <c r="G35" s="424" t="s">
        <v>507</v>
      </c>
      <c r="H35" s="424" t="s">
        <v>484</v>
      </c>
      <c r="I35" s="425">
        <v>45033.932638888888</v>
      </c>
      <c r="J35" s="424" t="s">
        <v>504</v>
      </c>
      <c r="K35" s="446" t="s">
        <v>5</v>
      </c>
      <c r="L35" s="426">
        <v>45033</v>
      </c>
      <c r="M35" s="427">
        <v>0.92708333333333337</v>
      </c>
      <c r="N35" s="428" t="s">
        <v>504</v>
      </c>
      <c r="O35" s="426">
        <v>45033</v>
      </c>
      <c r="P35" s="427">
        <v>0.93263888888888891</v>
      </c>
      <c r="Q35" s="426">
        <v>45033</v>
      </c>
      <c r="R35" s="427">
        <v>0.99375000000000002</v>
      </c>
      <c r="S35" s="428" t="s">
        <v>504</v>
      </c>
      <c r="T35" s="426">
        <v>45034</v>
      </c>
      <c r="U35" s="427">
        <v>6.9444444444444447E-4</v>
      </c>
      <c r="V35" s="428" t="s">
        <v>504</v>
      </c>
      <c r="W35" s="429">
        <f t="shared" si="0"/>
        <v>6.805555555911269E-2</v>
      </c>
      <c r="X35" s="430"/>
      <c r="Y35" s="431"/>
      <c r="Z35" s="428"/>
      <c r="AA35" s="432">
        <f t="shared" si="1"/>
        <v>-45034.000694444447</v>
      </c>
      <c r="AB35" s="430"/>
      <c r="AC35" s="431"/>
      <c r="AD35" s="428"/>
      <c r="AE35" s="432">
        <f t="shared" si="2"/>
        <v>0</v>
      </c>
      <c r="AF35" s="430"/>
      <c r="AG35" s="428"/>
      <c r="AH35" s="428"/>
      <c r="AI35" s="428"/>
      <c r="AJ35" s="432">
        <f t="shared" si="3"/>
        <v>-45034.000694444447</v>
      </c>
      <c r="AK35" s="430"/>
      <c r="AL35" s="427"/>
      <c r="AM35" s="428"/>
      <c r="AN35" s="432">
        <f t="shared" si="4"/>
        <v>-45034.000694444447</v>
      </c>
      <c r="AO35" s="433">
        <v>45034</v>
      </c>
      <c r="AP35" s="434">
        <v>0.24583333333333335</v>
      </c>
      <c r="AQ35" s="435">
        <f t="shared" si="5"/>
        <v>0.24513888888759539</v>
      </c>
      <c r="AR35" s="433">
        <v>45035</v>
      </c>
      <c r="AS35" s="434">
        <v>0.92361111111111116</v>
      </c>
      <c r="AT35" s="436" t="s">
        <v>504</v>
      </c>
      <c r="AU35" s="14">
        <f t="shared" si="6"/>
        <v>1.9229166666627862</v>
      </c>
      <c r="AV35" s="437"/>
      <c r="AW35" s="437"/>
      <c r="AX35" s="437" t="s">
        <v>18</v>
      </c>
      <c r="AY35" s="437" t="s">
        <v>41</v>
      </c>
      <c r="AZ35" s="438" t="s">
        <v>110</v>
      </c>
      <c r="BA35" s="437" t="s">
        <v>366</v>
      </c>
      <c r="BB35" s="439" t="s">
        <v>1132</v>
      </c>
      <c r="BC35" s="439" t="s">
        <v>1133</v>
      </c>
      <c r="BD35" s="19"/>
      <c r="BE35" s="675" t="s">
        <v>89</v>
      </c>
      <c r="BF35" s="442"/>
      <c r="BJ35" s="48" t="s">
        <v>449</v>
      </c>
      <c r="BK35" s="41">
        <v>1</v>
      </c>
      <c r="BL35" s="43">
        <f>BK35/BK37</f>
        <v>0.5</v>
      </c>
      <c r="BM35" s="52"/>
      <c r="BN35" s="45"/>
      <c r="BO35" s="45"/>
      <c r="BP35" s="45"/>
      <c r="BQ35" s="45"/>
      <c r="BR35" s="447"/>
      <c r="BS35" s="447"/>
      <c r="BT35" s="447"/>
      <c r="BU35" s="48" t="s">
        <v>449</v>
      </c>
      <c r="BV35" s="41">
        <v>8</v>
      </c>
      <c r="BW35" s="43">
        <f>BV35/BV37</f>
        <v>0.72727272727272729</v>
      </c>
      <c r="BX35" s="52"/>
      <c r="BY35" s="45"/>
      <c r="BZ35" s="45"/>
      <c r="CA35" s="45"/>
      <c r="CB35" s="45"/>
      <c r="CC35" s="447"/>
      <c r="CD35" s="447"/>
      <c r="CE35" s="447"/>
      <c r="CF35" s="47" t="s">
        <v>0</v>
      </c>
      <c r="CG35" s="29" t="s">
        <v>5</v>
      </c>
      <c r="CH35" s="30" t="s">
        <v>8</v>
      </c>
      <c r="CI35" s="31" t="s">
        <v>443</v>
      </c>
      <c r="CJ35" s="45"/>
      <c r="CK35"/>
      <c r="CL35"/>
      <c r="CM35"/>
      <c r="CN35"/>
      <c r="CO35" s="447"/>
      <c r="CP35" s="447"/>
      <c r="CQ35" s="44"/>
      <c r="CR35" s="44"/>
      <c r="CS35" s="44"/>
      <c r="CT35" s="44"/>
      <c r="CU35" s="50"/>
      <c r="CV35" s="45"/>
      <c r="CW35"/>
      <c r="CX35"/>
      <c r="CY35"/>
      <c r="CZ35"/>
      <c r="DA35"/>
      <c r="DB35"/>
    </row>
    <row r="36" spans="1:188" ht="12.75" customHeight="1">
      <c r="A36" s="1087"/>
      <c r="B36" s="422">
        <v>34</v>
      </c>
      <c r="C36" s="444">
        <v>1181</v>
      </c>
      <c r="D36" s="424">
        <v>30251836</v>
      </c>
      <c r="E36" s="424" t="s">
        <v>495</v>
      </c>
      <c r="F36" s="424" t="s">
        <v>496</v>
      </c>
      <c r="G36" s="424" t="s">
        <v>507</v>
      </c>
      <c r="H36" s="424" t="s">
        <v>481</v>
      </c>
      <c r="I36" s="425">
        <v>45035.89166666667</v>
      </c>
      <c r="J36" s="424" t="s">
        <v>504</v>
      </c>
      <c r="K36" s="446" t="s">
        <v>17</v>
      </c>
      <c r="L36" s="426">
        <v>45035</v>
      </c>
      <c r="M36" s="427">
        <v>0.8833333333333333</v>
      </c>
      <c r="N36" s="428" t="s">
        <v>504</v>
      </c>
      <c r="O36" s="426">
        <v>45035</v>
      </c>
      <c r="P36" s="427">
        <v>0.89166666666666661</v>
      </c>
      <c r="Q36" s="426">
        <v>45042</v>
      </c>
      <c r="R36" s="427">
        <v>0.46180555555555558</v>
      </c>
      <c r="S36" s="428" t="s">
        <v>504</v>
      </c>
      <c r="T36" s="426">
        <v>45042</v>
      </c>
      <c r="U36" s="427">
        <v>0.46944444444444444</v>
      </c>
      <c r="V36" s="428" t="s">
        <v>504</v>
      </c>
      <c r="W36" s="429">
        <f t="shared" si="0"/>
        <v>6.577777777776646</v>
      </c>
      <c r="X36" s="430">
        <v>45043</v>
      </c>
      <c r="Y36" s="431">
        <v>0.40138888888888885</v>
      </c>
      <c r="Z36" s="428" t="s">
        <v>504</v>
      </c>
      <c r="AA36" s="432">
        <f t="shared" si="1"/>
        <v>0.93194444444088731</v>
      </c>
      <c r="AB36" s="430"/>
      <c r="AC36" s="431"/>
      <c r="AD36" s="428"/>
      <c r="AE36" s="432">
        <f t="shared" si="2"/>
        <v>-45043.401388888888</v>
      </c>
      <c r="AF36" s="430"/>
      <c r="AG36" s="428"/>
      <c r="AH36" s="428"/>
      <c r="AI36" s="428"/>
      <c r="AJ36" s="432">
        <f t="shared" si="3"/>
        <v>-45042.469444444447</v>
      </c>
      <c r="AK36" s="430"/>
      <c r="AL36" s="427"/>
      <c r="AM36" s="428"/>
      <c r="AN36" s="432">
        <f t="shared" si="4"/>
        <v>-45042.469444444447</v>
      </c>
      <c r="AO36" s="433">
        <v>45048</v>
      </c>
      <c r="AP36" s="434">
        <v>0.50069444444444444</v>
      </c>
      <c r="AQ36" s="435">
        <f t="shared" si="5"/>
        <v>6.03125</v>
      </c>
      <c r="AR36" s="433">
        <v>45049</v>
      </c>
      <c r="AS36" s="434">
        <v>0.5083333333333333</v>
      </c>
      <c r="AT36" s="436" t="s">
        <v>504</v>
      </c>
      <c r="AU36" s="14">
        <f t="shared" si="6"/>
        <v>7.038888888884685</v>
      </c>
      <c r="AV36" s="437"/>
      <c r="AW36" s="437"/>
      <c r="AX36" s="437" t="s">
        <v>27</v>
      </c>
      <c r="AY36" s="437" t="s">
        <v>35</v>
      </c>
      <c r="AZ36" s="437" t="s">
        <v>94</v>
      </c>
      <c r="BA36" s="437" t="s">
        <v>334</v>
      </c>
      <c r="BB36" s="439" t="s">
        <v>1134</v>
      </c>
      <c r="BC36" s="439" t="s">
        <v>1135</v>
      </c>
      <c r="BD36" s="19"/>
      <c r="BE36" s="675" t="s">
        <v>89</v>
      </c>
      <c r="BF36" s="442"/>
      <c r="BJ36" s="48" t="s">
        <v>450</v>
      </c>
      <c r="BK36" s="41">
        <v>1</v>
      </c>
      <c r="BL36" s="43">
        <f>BK36/BK37</f>
        <v>0.5</v>
      </c>
      <c r="BM36" s="52"/>
      <c r="BN36" s="45"/>
      <c r="BO36" s="45"/>
      <c r="BP36" s="45"/>
      <c r="BQ36" s="45"/>
      <c r="BR36" s="447"/>
      <c r="BS36" s="447"/>
      <c r="BT36" s="447"/>
      <c r="BU36" s="48" t="s">
        <v>450</v>
      </c>
      <c r="BV36" s="41">
        <v>0</v>
      </c>
      <c r="BW36" s="43">
        <f>BV36/BV37</f>
        <v>0</v>
      </c>
      <c r="BX36" s="52"/>
      <c r="BY36" s="45"/>
      <c r="BZ36" s="45"/>
      <c r="CA36" s="45"/>
      <c r="CB36" s="45"/>
      <c r="CC36" s="447"/>
      <c r="CD36" s="447"/>
      <c r="CE36" s="447"/>
      <c r="CF36" s="48">
        <f>CI30</f>
        <v>1</v>
      </c>
      <c r="CG36" s="41">
        <f>CJ30</f>
        <v>4</v>
      </c>
      <c r="CH36" s="41">
        <f>CK30</f>
        <v>2</v>
      </c>
      <c r="CI36" s="41">
        <f>CL30</f>
        <v>12</v>
      </c>
      <c r="CJ36" s="45"/>
      <c r="CK36"/>
      <c r="CL36"/>
      <c r="CM36"/>
      <c r="CN36"/>
      <c r="CO36" s="447"/>
      <c r="CP36" s="447"/>
      <c r="CQ36" s="51" t="s">
        <v>448</v>
      </c>
      <c r="CR36" s="32">
        <v>2</v>
      </c>
      <c r="CS36" s="43">
        <f>CR36/CR39</f>
        <v>0.2</v>
      </c>
      <c r="CT36" s="44"/>
      <c r="CU36" s="45"/>
      <c r="CV36" s="45"/>
      <c r="CW36"/>
      <c r="CX36"/>
      <c r="CY36"/>
    </row>
    <row r="37" spans="1:188" ht="12.75" customHeight="1">
      <c r="A37" s="1088"/>
      <c r="B37" s="451">
        <v>35</v>
      </c>
      <c r="C37" s="444">
        <v>1183</v>
      </c>
      <c r="D37" s="424">
        <v>30186906</v>
      </c>
      <c r="E37" s="424" t="s">
        <v>495</v>
      </c>
      <c r="F37" s="424" t="s">
        <v>496</v>
      </c>
      <c r="G37" s="424" t="s">
        <v>497</v>
      </c>
      <c r="H37" s="424" t="s">
        <v>465</v>
      </c>
      <c r="I37" s="425">
        <v>45036.260416666664</v>
      </c>
      <c r="J37" s="424" t="s">
        <v>504</v>
      </c>
      <c r="K37" s="446" t="s">
        <v>17</v>
      </c>
      <c r="L37" s="426">
        <v>45035</v>
      </c>
      <c r="M37" s="427">
        <v>0.96805555555555556</v>
      </c>
      <c r="N37" s="428" t="s">
        <v>504</v>
      </c>
      <c r="O37" s="426">
        <v>45036</v>
      </c>
      <c r="P37" s="427">
        <v>0.26041666666666669</v>
      </c>
      <c r="Q37" s="426">
        <v>45042</v>
      </c>
      <c r="R37" s="427">
        <v>0.46249999999999997</v>
      </c>
      <c r="S37" s="428" t="s">
        <v>504</v>
      </c>
      <c r="T37" s="426">
        <v>45042</v>
      </c>
      <c r="U37" s="427">
        <v>0.47430555555555554</v>
      </c>
      <c r="V37" s="428" t="s">
        <v>504</v>
      </c>
      <c r="W37" s="429">
        <f t="shared" si="0"/>
        <v>6.2138888888948713</v>
      </c>
      <c r="X37" s="430">
        <v>45043</v>
      </c>
      <c r="Y37" s="431">
        <v>0.40069444444444446</v>
      </c>
      <c r="Z37" s="428" t="s">
        <v>504</v>
      </c>
      <c r="AA37" s="432">
        <f t="shared" si="1"/>
        <v>0.92638888888177462</v>
      </c>
      <c r="AB37" s="430"/>
      <c r="AC37" s="431"/>
      <c r="AD37" s="428"/>
      <c r="AE37" s="432">
        <f t="shared" si="2"/>
        <v>-45043.400694444441</v>
      </c>
      <c r="AF37" s="430"/>
      <c r="AG37" s="428"/>
      <c r="AH37" s="428"/>
      <c r="AI37" s="428"/>
      <c r="AJ37" s="432">
        <f t="shared" si="3"/>
        <v>-45042.474305555559</v>
      </c>
      <c r="AK37" s="430"/>
      <c r="AL37" s="427"/>
      <c r="AM37" s="428"/>
      <c r="AN37" s="432">
        <f t="shared" si="4"/>
        <v>-45042.474305555559</v>
      </c>
      <c r="AO37" s="433">
        <v>45043</v>
      </c>
      <c r="AP37" s="434">
        <v>0.50555555555555554</v>
      </c>
      <c r="AQ37" s="435">
        <f t="shared" si="5"/>
        <v>1.03125</v>
      </c>
      <c r="AR37" s="433">
        <v>45050</v>
      </c>
      <c r="AS37" s="434">
        <v>0.4597222222222222</v>
      </c>
      <c r="AT37" s="436" t="s">
        <v>504</v>
      </c>
      <c r="AU37" s="14">
        <f t="shared" si="6"/>
        <v>7.9854166666627862</v>
      </c>
      <c r="AV37" s="437">
        <v>4861</v>
      </c>
      <c r="AW37" s="437" t="s">
        <v>1136</v>
      </c>
      <c r="AX37" s="437" t="s">
        <v>18</v>
      </c>
      <c r="AY37" s="437" t="s">
        <v>48</v>
      </c>
      <c r="AZ37" s="438" t="s">
        <v>118</v>
      </c>
      <c r="BA37" s="437" t="s">
        <v>380</v>
      </c>
      <c r="BB37" s="439" t="s">
        <v>1137</v>
      </c>
      <c r="BC37" s="439" t="s">
        <v>1138</v>
      </c>
      <c r="BD37" s="19"/>
      <c r="BE37" s="675" t="s">
        <v>89</v>
      </c>
      <c r="BF37" s="442"/>
      <c r="BJ37" s="54" t="s">
        <v>444</v>
      </c>
      <c r="BK37" s="55">
        <f>BK34+BK35+BK36</f>
        <v>2</v>
      </c>
      <c r="BL37" s="56">
        <f>SUM(BL34:BL36)</f>
        <v>1</v>
      </c>
      <c r="BM37" s="46"/>
      <c r="BN37" s="45"/>
      <c r="BO37" s="45"/>
      <c r="BP37" s="45"/>
      <c r="BQ37" s="45"/>
      <c r="BR37" s="447"/>
      <c r="BS37" s="447"/>
      <c r="BT37" s="447"/>
      <c r="BU37" s="54" t="s">
        <v>444</v>
      </c>
      <c r="BV37" s="55">
        <f>BV34+BV35+BV36</f>
        <v>11</v>
      </c>
      <c r="BW37" s="56">
        <f>SUM(BW34:BW36)</f>
        <v>1</v>
      </c>
      <c r="BX37" s="46"/>
      <c r="BY37" s="45"/>
      <c r="BZ37" s="45"/>
      <c r="CA37" s="45"/>
      <c r="CB37" s="45"/>
      <c r="CC37" s="447"/>
      <c r="CD37" s="447"/>
      <c r="CE37" s="447"/>
      <c r="CF37" s="49">
        <f>CF36/CG33</f>
        <v>5.2631578947368418E-2</v>
      </c>
      <c r="CG37" s="49">
        <f>CG36/CG33</f>
        <v>0.21052631578947367</v>
      </c>
      <c r="CH37" s="49">
        <f>CH36/CG33</f>
        <v>0.10526315789473684</v>
      </c>
      <c r="CI37" s="49">
        <f>CI36/CG33</f>
        <v>0.63157894736842102</v>
      </c>
      <c r="CJ37" s="45"/>
      <c r="CK37"/>
      <c r="CL37"/>
      <c r="CM37"/>
      <c r="CN37"/>
      <c r="CO37" s="447"/>
      <c r="CP37" s="447"/>
      <c r="CQ37" s="48" t="s">
        <v>449</v>
      </c>
      <c r="CR37" s="41">
        <v>5</v>
      </c>
      <c r="CS37" s="43">
        <f>CR37/CR39</f>
        <v>0.5</v>
      </c>
      <c r="CT37" s="52"/>
      <c r="CU37" s="45"/>
      <c r="CV37" s="45"/>
      <c r="CW37"/>
      <c r="CX37"/>
      <c r="CY37"/>
    </row>
    <row r="38" spans="1:188" ht="12.75" customHeight="1">
      <c r="A38" s="1086">
        <v>4</v>
      </c>
      <c r="B38" s="422">
        <v>36</v>
      </c>
      <c r="C38" s="423">
        <v>1185</v>
      </c>
      <c r="D38" s="424">
        <v>30166404</v>
      </c>
      <c r="E38" s="424" t="s">
        <v>495</v>
      </c>
      <c r="F38" s="424" t="s">
        <v>502</v>
      </c>
      <c r="G38" s="424" t="s">
        <v>497</v>
      </c>
      <c r="H38" s="424" t="s">
        <v>503</v>
      </c>
      <c r="I38" s="425">
        <v>45042.473611111112</v>
      </c>
      <c r="J38" s="424" t="s">
        <v>504</v>
      </c>
      <c r="K38" s="446" t="s">
        <v>5</v>
      </c>
      <c r="L38" s="426">
        <v>45042</v>
      </c>
      <c r="M38" s="427">
        <v>0.46180555555555558</v>
      </c>
      <c r="N38" s="428" t="s">
        <v>504</v>
      </c>
      <c r="O38" s="426">
        <v>45042</v>
      </c>
      <c r="P38" s="427">
        <v>0.47361111111111115</v>
      </c>
      <c r="Q38" s="426">
        <v>45045</v>
      </c>
      <c r="R38" s="427">
        <v>0.41041666666666665</v>
      </c>
      <c r="S38" s="428" t="s">
        <v>504</v>
      </c>
      <c r="T38" s="426">
        <v>45045</v>
      </c>
      <c r="U38" s="427">
        <v>0.41041666666666665</v>
      </c>
      <c r="V38" s="428" t="s">
        <v>504</v>
      </c>
      <c r="W38" s="429">
        <f t="shared" si="0"/>
        <v>2.9368055555532919</v>
      </c>
      <c r="X38" s="430"/>
      <c r="Y38" s="431"/>
      <c r="Z38" s="428"/>
      <c r="AA38" s="432">
        <f t="shared" si="1"/>
        <v>-45045.410416666666</v>
      </c>
      <c r="AB38" s="430"/>
      <c r="AC38" s="431"/>
      <c r="AD38" s="428"/>
      <c r="AE38" s="432">
        <f t="shared" si="2"/>
        <v>0</v>
      </c>
      <c r="AF38" s="430"/>
      <c r="AG38" s="428"/>
      <c r="AH38" s="428"/>
      <c r="AI38" s="428"/>
      <c r="AJ38" s="432">
        <f t="shared" si="3"/>
        <v>-45045.410416666666</v>
      </c>
      <c r="AK38" s="430">
        <v>45046</v>
      </c>
      <c r="AL38" s="427">
        <v>0.57430555555555551</v>
      </c>
      <c r="AM38" s="428" t="s">
        <v>504</v>
      </c>
      <c r="AN38" s="432">
        <f t="shared" si="4"/>
        <v>1.163888888891961</v>
      </c>
      <c r="AO38" s="433"/>
      <c r="AP38" s="434"/>
      <c r="AQ38" s="435">
        <f t="shared" si="5"/>
        <v>-45045.410416666666</v>
      </c>
      <c r="AR38" s="433"/>
      <c r="AS38" s="434"/>
      <c r="AT38" s="436"/>
      <c r="AU38" s="14">
        <f t="shared" si="6"/>
        <v>-45045.410416666666</v>
      </c>
      <c r="AV38" s="437"/>
      <c r="AW38" s="437" t="s">
        <v>1355</v>
      </c>
      <c r="AX38" s="437" t="s">
        <v>18</v>
      </c>
      <c r="AY38" s="437" t="s">
        <v>41</v>
      </c>
      <c r="AZ38" s="438" t="s">
        <v>110</v>
      </c>
      <c r="BA38" s="438" t="s">
        <v>368</v>
      </c>
      <c r="BB38" s="439" t="s">
        <v>1139</v>
      </c>
      <c r="BC38" s="439" t="s">
        <v>1140</v>
      </c>
      <c r="BD38" s="19"/>
      <c r="BE38" s="675" t="s">
        <v>89</v>
      </c>
      <c r="BF38" s="442"/>
      <c r="BJ38" s="48" t="s">
        <v>451</v>
      </c>
      <c r="BK38" s="41"/>
      <c r="BL38" s="57">
        <f>BK38/BK41</f>
        <v>0</v>
      </c>
      <c r="BM38" s="46"/>
      <c r="BN38" s="45"/>
      <c r="BO38" s="45"/>
      <c r="BP38" s="45"/>
      <c r="BQ38" s="45"/>
      <c r="BR38" s="447"/>
      <c r="BS38" s="447"/>
      <c r="BT38" s="447"/>
      <c r="BU38" s="48" t="s">
        <v>451</v>
      </c>
      <c r="BV38" s="41">
        <v>3</v>
      </c>
      <c r="BW38" s="57">
        <f>BV38/BV41</f>
        <v>0.27272727272727271</v>
      </c>
      <c r="BX38" s="46"/>
      <c r="BY38" s="45"/>
      <c r="BZ38" s="45"/>
      <c r="CA38" s="45"/>
      <c r="CB38" s="45"/>
      <c r="CC38" s="447"/>
      <c r="CD38" s="447"/>
      <c r="CE38" s="447"/>
      <c r="CF38" s="44"/>
      <c r="CG38" s="44"/>
      <c r="CH38" s="44"/>
      <c r="CI38" s="44"/>
      <c r="CJ38" s="50"/>
      <c r="CK38"/>
      <c r="CL38"/>
      <c r="CM38"/>
      <c r="CN38"/>
      <c r="CO38" s="447"/>
      <c r="CP38" s="447"/>
      <c r="CQ38" s="48" t="s">
        <v>450</v>
      </c>
      <c r="CR38" s="41">
        <v>3</v>
      </c>
      <c r="CS38" s="43">
        <f>CR38/CR39</f>
        <v>0.3</v>
      </c>
      <c r="CT38" s="52"/>
      <c r="CU38" s="45"/>
      <c r="CV38" s="45"/>
      <c r="CW38"/>
      <c r="CX38"/>
      <c r="CY38"/>
    </row>
    <row r="39" spans="1:188" ht="12.75" customHeight="1">
      <c r="A39" s="1087"/>
      <c r="B39" s="422">
        <v>37</v>
      </c>
      <c r="C39" s="423">
        <v>1187</v>
      </c>
      <c r="D39" s="424">
        <v>30009507</v>
      </c>
      <c r="E39" s="424" t="s">
        <v>495</v>
      </c>
      <c r="F39" s="424" t="s">
        <v>496</v>
      </c>
      <c r="G39" s="424" t="s">
        <v>497</v>
      </c>
      <c r="H39" s="424" t="s">
        <v>1096</v>
      </c>
      <c r="I39" s="425">
        <v>45043.603472222225</v>
      </c>
      <c r="J39" s="424" t="s">
        <v>504</v>
      </c>
      <c r="K39" s="446" t="s">
        <v>17</v>
      </c>
      <c r="L39" s="426">
        <v>45043</v>
      </c>
      <c r="M39" s="427">
        <v>0.57916666666666672</v>
      </c>
      <c r="N39" s="428" t="s">
        <v>504</v>
      </c>
      <c r="O39" s="426">
        <v>45043</v>
      </c>
      <c r="P39" s="427">
        <v>0.60347222222222219</v>
      </c>
      <c r="Q39" s="426">
        <v>45045</v>
      </c>
      <c r="R39" s="427">
        <v>0.41041666666666665</v>
      </c>
      <c r="S39" s="428" t="s">
        <v>504</v>
      </c>
      <c r="T39" s="426">
        <v>45046</v>
      </c>
      <c r="U39" s="427">
        <v>0.57638888888888884</v>
      </c>
      <c r="V39" s="428" t="s">
        <v>504</v>
      </c>
      <c r="W39" s="429">
        <f t="shared" si="0"/>
        <v>2.9729166666656965</v>
      </c>
      <c r="X39" s="430">
        <v>45049</v>
      </c>
      <c r="Y39" s="431">
        <v>0.5131944444444444</v>
      </c>
      <c r="Z39" s="428" t="s">
        <v>504</v>
      </c>
      <c r="AA39" s="432">
        <f t="shared" si="1"/>
        <v>2.9368055555532919</v>
      </c>
      <c r="AB39" s="430">
        <v>45050</v>
      </c>
      <c r="AC39" s="431">
        <v>0.44305555555555554</v>
      </c>
      <c r="AD39" s="428" t="s">
        <v>504</v>
      </c>
      <c r="AE39" s="432">
        <f t="shared" si="2"/>
        <v>0.929861111115315</v>
      </c>
      <c r="AF39" s="430"/>
      <c r="AG39" s="428"/>
      <c r="AH39" s="428"/>
      <c r="AI39" s="428"/>
      <c r="AJ39" s="432">
        <f t="shared" si="3"/>
        <v>-45046.576388888891</v>
      </c>
      <c r="AK39" s="430">
        <v>45052</v>
      </c>
      <c r="AL39" s="427">
        <v>0.47638888888888886</v>
      </c>
      <c r="AM39" s="428" t="s">
        <v>504</v>
      </c>
      <c r="AN39" s="432">
        <f t="shared" si="4"/>
        <v>5.9000000000014552</v>
      </c>
      <c r="AO39" s="433"/>
      <c r="AP39" s="434"/>
      <c r="AQ39" s="435">
        <f t="shared" si="5"/>
        <v>-45046.576388888891</v>
      </c>
      <c r="AR39" s="433"/>
      <c r="AS39" s="434"/>
      <c r="AT39" s="436"/>
      <c r="AU39" s="14">
        <f t="shared" si="6"/>
        <v>-45046.576388888891</v>
      </c>
      <c r="AV39" s="437">
        <v>90130</v>
      </c>
      <c r="AW39" s="437" t="s">
        <v>1141</v>
      </c>
      <c r="AX39" s="437" t="s">
        <v>27</v>
      </c>
      <c r="AY39" s="437" t="s">
        <v>35</v>
      </c>
      <c r="AZ39" s="437" t="s">
        <v>94</v>
      </c>
      <c r="BA39" s="437" t="s">
        <v>328</v>
      </c>
      <c r="BB39" s="439" t="s">
        <v>1142</v>
      </c>
      <c r="BC39" s="439" t="s">
        <v>1143</v>
      </c>
      <c r="BD39" s="19"/>
      <c r="BE39" s="675" t="s">
        <v>89</v>
      </c>
      <c r="BF39" s="442"/>
      <c r="BJ39" s="48" t="s">
        <v>452</v>
      </c>
      <c r="BK39" s="41">
        <v>1</v>
      </c>
      <c r="BL39" s="57">
        <f>BK39/BK41</f>
        <v>0.5</v>
      </c>
      <c r="BM39" s="46"/>
      <c r="BN39" s="45"/>
      <c r="BO39" s="45"/>
      <c r="BP39" s="45"/>
      <c r="BQ39" s="45"/>
      <c r="BR39" s="447"/>
      <c r="BS39" s="447"/>
      <c r="BT39" s="447"/>
      <c r="BU39" s="48" t="s">
        <v>452</v>
      </c>
      <c r="BV39" s="41">
        <v>8</v>
      </c>
      <c r="BW39" s="57">
        <f>BV39/BV41</f>
        <v>0.72727272727272729</v>
      </c>
      <c r="BX39" s="46"/>
      <c r="BY39" s="45"/>
      <c r="BZ39" s="45"/>
      <c r="CA39" s="45"/>
      <c r="CB39" s="45"/>
      <c r="CC39" s="447"/>
      <c r="CD39" s="447"/>
      <c r="CE39" s="447"/>
      <c r="CF39" s="51" t="s">
        <v>448</v>
      </c>
      <c r="CG39" s="32">
        <v>2</v>
      </c>
      <c r="CH39" s="43">
        <f>CG39/CG42</f>
        <v>0.10526315789473684</v>
      </c>
      <c r="CI39" s="44"/>
      <c r="CJ39"/>
      <c r="CK39"/>
      <c r="CL39"/>
      <c r="CM39"/>
      <c r="CN39"/>
      <c r="CO39" s="447"/>
      <c r="CP39" s="447"/>
      <c r="CQ39" s="54" t="s">
        <v>444</v>
      </c>
      <c r="CR39" s="55">
        <f>CR36+CR37+CR38</f>
        <v>10</v>
      </c>
      <c r="CS39" s="56">
        <f>SUM(CS36:CS38)</f>
        <v>1</v>
      </c>
      <c r="CT39" s="46"/>
      <c r="CU39" s="45"/>
      <c r="CV39" s="45"/>
      <c r="CW39"/>
      <c r="CX39"/>
      <c r="CY39"/>
    </row>
    <row r="40" spans="1:188" ht="12.75" customHeight="1">
      <c r="A40" s="1087"/>
      <c r="B40" s="422">
        <v>38</v>
      </c>
      <c r="C40" s="444">
        <v>1188</v>
      </c>
      <c r="D40" s="424">
        <v>30224676</v>
      </c>
      <c r="E40" s="424" t="s">
        <v>505</v>
      </c>
      <c r="F40" s="424" t="s">
        <v>496</v>
      </c>
      <c r="G40" s="424" t="s">
        <v>507</v>
      </c>
      <c r="H40" s="424" t="s">
        <v>486</v>
      </c>
      <c r="I40" s="425">
        <v>45043.754166666666</v>
      </c>
      <c r="J40" s="424" t="s">
        <v>498</v>
      </c>
      <c r="K40" s="446" t="s">
        <v>0</v>
      </c>
      <c r="L40" s="426">
        <v>45043</v>
      </c>
      <c r="M40" s="427">
        <v>0.75416666666666676</v>
      </c>
      <c r="N40" s="428" t="s">
        <v>498</v>
      </c>
      <c r="O40" s="426">
        <v>45043</v>
      </c>
      <c r="P40" s="427">
        <v>0.75416666666666676</v>
      </c>
      <c r="Q40" s="426"/>
      <c r="R40" s="427"/>
      <c r="S40" s="428"/>
      <c r="T40" s="426">
        <v>45043</v>
      </c>
      <c r="U40" s="427">
        <v>0.75416666666666665</v>
      </c>
      <c r="V40" s="428" t="s">
        <v>498</v>
      </c>
      <c r="W40" s="429">
        <f t="shared" si="0"/>
        <v>0</v>
      </c>
      <c r="X40" s="430"/>
      <c r="Y40" s="431"/>
      <c r="Z40" s="428"/>
      <c r="AA40" s="432">
        <f t="shared" si="1"/>
        <v>-45043.754166666666</v>
      </c>
      <c r="AB40" s="430"/>
      <c r="AC40" s="431"/>
      <c r="AD40" s="428"/>
      <c r="AE40" s="432">
        <f t="shared" si="2"/>
        <v>0</v>
      </c>
      <c r="AF40" s="430"/>
      <c r="AG40" s="431"/>
      <c r="AH40" s="428"/>
      <c r="AI40" s="428"/>
      <c r="AJ40" s="432">
        <f t="shared" si="3"/>
        <v>-45043.754166666666</v>
      </c>
      <c r="AK40" s="430"/>
      <c r="AL40" s="427"/>
      <c r="AM40" s="428"/>
      <c r="AN40" s="432">
        <f t="shared" si="4"/>
        <v>-45043.754166666666</v>
      </c>
      <c r="AO40" s="433">
        <v>45043</v>
      </c>
      <c r="AP40" s="434">
        <v>0.7680555555555556</v>
      </c>
      <c r="AQ40" s="435">
        <f t="shared" si="5"/>
        <v>1.3888888890505768E-2</v>
      </c>
      <c r="AR40" s="433">
        <v>45043</v>
      </c>
      <c r="AS40" s="434">
        <v>0.7680555555555556</v>
      </c>
      <c r="AT40" s="436" t="s">
        <v>504</v>
      </c>
      <c r="AU40" s="14">
        <f t="shared" si="6"/>
        <v>1.3888888890505768E-2</v>
      </c>
      <c r="AV40" s="437"/>
      <c r="AW40" s="438"/>
      <c r="AX40" s="437" t="s">
        <v>27</v>
      </c>
      <c r="AY40" s="437" t="s">
        <v>29</v>
      </c>
      <c r="AZ40" s="438" t="s">
        <v>90</v>
      </c>
      <c r="BA40" s="438" t="s">
        <v>312</v>
      </c>
      <c r="BB40" s="439" t="s">
        <v>1144</v>
      </c>
      <c r="BC40" t="s">
        <v>1145</v>
      </c>
      <c r="BD40" s="19"/>
      <c r="BE40" s="675" t="s">
        <v>89</v>
      </c>
      <c r="BF40" s="442"/>
      <c r="BJ40" s="48" t="s">
        <v>453</v>
      </c>
      <c r="BK40" s="41">
        <v>1</v>
      </c>
      <c r="BL40" s="57">
        <f>BK40/BK41</f>
        <v>0.5</v>
      </c>
      <c r="BM40" s="46"/>
      <c r="BN40" s="45"/>
      <c r="BO40" s="45"/>
      <c r="BP40" s="45"/>
      <c r="BQ40" s="45"/>
      <c r="BR40" s="447"/>
      <c r="BS40" s="447"/>
      <c r="BT40" s="447"/>
      <c r="BU40" s="48" t="s">
        <v>453</v>
      </c>
      <c r="BV40" s="41">
        <v>0</v>
      </c>
      <c r="BW40" s="57">
        <f>BV40/BV41</f>
        <v>0</v>
      </c>
      <c r="BX40" s="46"/>
      <c r="BY40" s="45"/>
      <c r="BZ40" s="45"/>
      <c r="CA40" s="45"/>
      <c r="CB40" s="45"/>
      <c r="CC40" s="447"/>
      <c r="CD40" s="447"/>
      <c r="CE40" s="447"/>
      <c r="CF40" s="48" t="s">
        <v>449</v>
      </c>
      <c r="CG40" s="41">
        <v>12</v>
      </c>
      <c r="CH40" s="43">
        <f>CG40/CG42</f>
        <v>0.63157894736842102</v>
      </c>
      <c r="CI40" s="52"/>
      <c r="CJ40"/>
      <c r="CK40"/>
      <c r="CL40"/>
      <c r="CM40"/>
      <c r="CN40"/>
      <c r="CO40" s="447"/>
      <c r="CP40" s="447"/>
      <c r="CQ40" s="48" t="s">
        <v>451</v>
      </c>
      <c r="CR40" s="41">
        <v>7</v>
      </c>
      <c r="CS40" s="57">
        <f>CR40/CR44</f>
        <v>0.7</v>
      </c>
      <c r="CT40" s="46"/>
      <c r="CU40" s="45"/>
      <c r="CV40" s="45"/>
      <c r="CW40"/>
      <c r="CX40"/>
      <c r="CY40"/>
    </row>
    <row r="41" spans="1:188" ht="12.75" customHeight="1">
      <c r="A41" s="1087"/>
      <c r="B41" s="451">
        <v>39</v>
      </c>
      <c r="C41" s="423">
        <v>1190</v>
      </c>
      <c r="D41" s="424">
        <v>1782189</v>
      </c>
      <c r="E41" s="424" t="s">
        <v>495</v>
      </c>
      <c r="F41" s="424" t="s">
        <v>496</v>
      </c>
      <c r="G41" s="424" t="s">
        <v>497</v>
      </c>
      <c r="H41" s="424" t="s">
        <v>516</v>
      </c>
      <c r="I41" s="425">
        <v>45045.425000000003</v>
      </c>
      <c r="J41" s="424" t="s">
        <v>504</v>
      </c>
      <c r="K41" s="446" t="s">
        <v>8</v>
      </c>
      <c r="L41" s="426">
        <v>45045</v>
      </c>
      <c r="M41" s="427">
        <v>0.39097222222222222</v>
      </c>
      <c r="N41" s="428" t="s">
        <v>504</v>
      </c>
      <c r="O41" s="426">
        <v>45045</v>
      </c>
      <c r="P41" s="427">
        <v>0.42499999999999999</v>
      </c>
      <c r="Q41" s="426">
        <v>45046</v>
      </c>
      <c r="R41" s="427">
        <v>0.39930555555555558</v>
      </c>
      <c r="S41" s="428" t="s">
        <v>504</v>
      </c>
      <c r="T41" s="426">
        <v>45046</v>
      </c>
      <c r="U41" s="427">
        <v>0.58194444444444449</v>
      </c>
      <c r="V41" s="428" t="s">
        <v>504</v>
      </c>
      <c r="W41" s="429">
        <f t="shared" si="0"/>
        <v>1.1569444444394321</v>
      </c>
      <c r="X41" s="430">
        <v>45047</v>
      </c>
      <c r="Y41" s="431">
        <v>0.36874999999999997</v>
      </c>
      <c r="Z41" s="428" t="s">
        <v>504</v>
      </c>
      <c r="AA41" s="432">
        <f t="shared" si="1"/>
        <v>0.78680555555911269</v>
      </c>
      <c r="AB41" s="430"/>
      <c r="AC41" s="431"/>
      <c r="AD41" s="428"/>
      <c r="AE41" s="432">
        <f t="shared" si="2"/>
        <v>-45047.368750000001</v>
      </c>
      <c r="AF41" s="430"/>
      <c r="AG41" s="428"/>
      <c r="AH41" s="428"/>
      <c r="AI41" s="428"/>
      <c r="AJ41" s="432">
        <f t="shared" si="3"/>
        <v>-45046.581944444442</v>
      </c>
      <c r="AK41" s="430"/>
      <c r="AL41" s="427"/>
      <c r="AM41" s="428"/>
      <c r="AN41" s="432">
        <f t="shared" si="4"/>
        <v>-45046.581944444442</v>
      </c>
      <c r="AO41" s="433">
        <v>45049</v>
      </c>
      <c r="AP41" s="434">
        <v>0.52430555555555558</v>
      </c>
      <c r="AQ41" s="435">
        <f t="shared" si="5"/>
        <v>2.9423611111124046</v>
      </c>
      <c r="AR41" s="433">
        <v>45049</v>
      </c>
      <c r="AS41" s="434">
        <v>0.52430555555555558</v>
      </c>
      <c r="AT41" s="436" t="s">
        <v>504</v>
      </c>
      <c r="AU41" s="14">
        <f t="shared" si="6"/>
        <v>2.9423611111124046</v>
      </c>
      <c r="AV41" s="437">
        <v>2892</v>
      </c>
      <c r="AW41" s="437" t="s">
        <v>1146</v>
      </c>
      <c r="AX41" s="437" t="s">
        <v>18</v>
      </c>
      <c r="AY41" s="437" t="s">
        <v>41</v>
      </c>
      <c r="AZ41" s="438" t="s">
        <v>110</v>
      </c>
      <c r="BA41" s="438" t="s">
        <v>368</v>
      </c>
      <c r="BB41" s="439" t="s">
        <v>1147</v>
      </c>
      <c r="BC41" s="439" t="s">
        <v>1148</v>
      </c>
      <c r="BD41" s="19"/>
      <c r="BE41" s="675" t="s">
        <v>89</v>
      </c>
      <c r="BF41" s="442"/>
      <c r="BJ41" s="54" t="s">
        <v>444</v>
      </c>
      <c r="BK41" s="55">
        <f>BK38+BK39+BK40</f>
        <v>2</v>
      </c>
      <c r="BL41" s="56">
        <f>BL38+BL39++BL40</f>
        <v>1</v>
      </c>
      <c r="BN41" s="45"/>
      <c r="BO41" s="45"/>
      <c r="BP41" s="45"/>
      <c r="BQ41" s="45"/>
      <c r="BR41" s="447"/>
      <c r="BS41" s="447"/>
      <c r="BT41" s="447"/>
      <c r="BU41" s="54" t="s">
        <v>444</v>
      </c>
      <c r="BV41" s="55">
        <f>BV38+BV39+BV40</f>
        <v>11</v>
      </c>
      <c r="BW41" s="56">
        <f>BW38+BW39++BW40</f>
        <v>1</v>
      </c>
      <c r="BX41" s="46"/>
      <c r="BY41" s="45"/>
      <c r="BZ41" s="45"/>
      <c r="CA41" s="45"/>
      <c r="CB41" s="45"/>
      <c r="CC41" s="447"/>
      <c r="CD41" s="447"/>
      <c r="CE41" s="447"/>
      <c r="CF41" s="48" t="s">
        <v>450</v>
      </c>
      <c r="CG41" s="41">
        <v>5</v>
      </c>
      <c r="CH41" s="43">
        <f>CG41/CG42</f>
        <v>0.26315789473684209</v>
      </c>
      <c r="CI41" s="52"/>
      <c r="CJ41"/>
      <c r="CK41"/>
      <c r="CL41"/>
      <c r="CM41"/>
      <c r="CN41"/>
      <c r="CO41" s="447"/>
      <c r="CP41" s="447"/>
      <c r="CQ41" s="48" t="s">
        <v>452</v>
      </c>
      <c r="CR41" s="41">
        <v>1</v>
      </c>
      <c r="CS41" s="57">
        <f>CR41/CR44</f>
        <v>0.1</v>
      </c>
      <c r="CT41" s="46"/>
      <c r="CU41" s="45"/>
      <c r="CV41" s="45"/>
      <c r="CW41"/>
      <c r="CX41"/>
      <c r="CY41"/>
    </row>
    <row r="42" spans="1:188" ht="12.75" customHeight="1">
      <c r="A42" s="1088"/>
      <c r="B42" s="422">
        <v>40</v>
      </c>
      <c r="C42" s="448">
        <v>1195</v>
      </c>
      <c r="D42" s="424">
        <v>30247855</v>
      </c>
      <c r="E42" s="424" t="s">
        <v>495</v>
      </c>
      <c r="F42" s="424" t="s">
        <v>496</v>
      </c>
      <c r="G42" s="424" t="s">
        <v>497</v>
      </c>
      <c r="H42" s="424" t="s">
        <v>534</v>
      </c>
      <c r="I42" s="425">
        <v>45046.710416666669</v>
      </c>
      <c r="J42" s="424" t="s">
        <v>504</v>
      </c>
      <c r="K42" s="446" t="s">
        <v>5</v>
      </c>
      <c r="L42" s="426">
        <v>45046</v>
      </c>
      <c r="M42" s="427">
        <v>0.64861111111111114</v>
      </c>
      <c r="N42" s="428" t="s">
        <v>504</v>
      </c>
      <c r="O42" s="426">
        <v>45046</v>
      </c>
      <c r="P42" s="427">
        <v>0.7104166666666667</v>
      </c>
      <c r="Q42" s="426">
        <v>45047</v>
      </c>
      <c r="R42" s="427">
        <v>0.38472222222222219</v>
      </c>
      <c r="S42" s="428" t="s">
        <v>504</v>
      </c>
      <c r="T42" s="426">
        <v>45047</v>
      </c>
      <c r="U42" s="427">
        <v>0.38541666666666669</v>
      </c>
      <c r="V42" s="428" t="s">
        <v>504</v>
      </c>
      <c r="W42" s="429">
        <f t="shared" si="0"/>
        <v>0.67499999999563443</v>
      </c>
      <c r="X42" s="430"/>
      <c r="Y42" s="431"/>
      <c r="Z42" s="428"/>
      <c r="AA42" s="432">
        <f t="shared" si="1"/>
        <v>-45047.385416666664</v>
      </c>
      <c r="AB42" s="430"/>
      <c r="AC42" s="431"/>
      <c r="AD42" s="428"/>
      <c r="AE42" s="432">
        <f t="shared" si="2"/>
        <v>0</v>
      </c>
      <c r="AF42" s="430"/>
      <c r="AG42" s="428"/>
      <c r="AH42" s="428"/>
      <c r="AI42" s="428"/>
      <c r="AJ42" s="432">
        <f t="shared" si="3"/>
        <v>-45047.385416666664</v>
      </c>
      <c r="AK42" s="430"/>
      <c r="AL42" s="427"/>
      <c r="AM42" s="428"/>
      <c r="AN42" s="432">
        <f t="shared" si="4"/>
        <v>-45047.385416666664</v>
      </c>
      <c r="AO42" s="433">
        <v>45047</v>
      </c>
      <c r="AP42" s="434">
        <v>0.65763888888888888</v>
      </c>
      <c r="AQ42" s="435">
        <f t="shared" si="5"/>
        <v>0.27222222222189885</v>
      </c>
      <c r="AR42" s="433">
        <v>45048</v>
      </c>
      <c r="AS42" s="434">
        <v>0.61041666666666672</v>
      </c>
      <c r="AT42" s="449" t="s">
        <v>817</v>
      </c>
      <c r="AU42" s="14">
        <f t="shared" si="6"/>
        <v>1.2250000000058208</v>
      </c>
      <c r="AV42" s="437"/>
      <c r="AW42" s="437"/>
      <c r="AX42" s="437" t="s">
        <v>9</v>
      </c>
      <c r="AY42" s="437" t="s">
        <v>20</v>
      </c>
      <c r="AZ42" s="438" t="s">
        <v>50</v>
      </c>
      <c r="BA42" s="437" t="s">
        <v>134</v>
      </c>
      <c r="BB42" s="439" t="s">
        <v>1149</v>
      </c>
      <c r="BC42" s="439" t="s">
        <v>1150</v>
      </c>
      <c r="BD42" s="19"/>
      <c r="BE42" s="675" t="s">
        <v>89</v>
      </c>
      <c r="BF42" s="442"/>
      <c r="BJ42" s="447"/>
      <c r="BK42" s="447"/>
      <c r="BL42" s="447"/>
      <c r="BM42" s="447"/>
      <c r="BN42" s="447"/>
      <c r="BO42" s="447"/>
      <c r="BP42" s="447"/>
      <c r="BQ42" s="447"/>
      <c r="BR42" s="447"/>
      <c r="BS42" s="447"/>
      <c r="BT42" s="447"/>
      <c r="BU42" s="447"/>
      <c r="BV42" s="447"/>
      <c r="BW42" s="447"/>
      <c r="BX42" s="447"/>
      <c r="BY42" s="447"/>
      <c r="BZ42" s="447"/>
      <c r="CA42" s="447"/>
      <c r="CB42" s="447"/>
      <c r="CC42" s="447"/>
      <c r="CD42" s="447"/>
      <c r="CE42" s="447"/>
      <c r="CF42" s="54" t="s">
        <v>444</v>
      </c>
      <c r="CG42" s="55">
        <f>CG39+CG40+CG41</f>
        <v>19</v>
      </c>
      <c r="CH42" s="56">
        <f>SUM(CH39:CH41)</f>
        <v>1</v>
      </c>
      <c r="CI42" s="46"/>
      <c r="CJ42"/>
      <c r="CK42"/>
      <c r="CL42"/>
      <c r="CM42"/>
      <c r="CN42"/>
      <c r="CO42" s="447"/>
      <c r="CP42" s="447"/>
      <c r="CQ42" s="48" t="s">
        <v>454</v>
      </c>
      <c r="CR42" s="41">
        <v>2</v>
      </c>
      <c r="CS42" s="57">
        <f>CR42/CR44</f>
        <v>0.2</v>
      </c>
      <c r="CT42" s="46"/>
      <c r="CU42" s="45"/>
      <c r="CV42" s="45"/>
      <c r="CW42"/>
      <c r="CX42"/>
      <c r="CY42"/>
    </row>
    <row r="43" spans="1:188" ht="12.75" customHeight="1">
      <c r="B43" s="465"/>
      <c r="C43" s="458"/>
      <c r="K43" s="457"/>
      <c r="AS43" s="457"/>
      <c r="AU43"/>
      <c r="BJ43" s="447"/>
      <c r="BK43" s="447"/>
      <c r="BL43" s="447"/>
      <c r="BM43" s="447"/>
      <c r="BN43" s="447"/>
      <c r="BO43" s="447"/>
      <c r="BP43" s="447"/>
      <c r="BQ43" s="447"/>
      <c r="BR43" s="447"/>
      <c r="BS43" s="447"/>
      <c r="BT43" s="447"/>
      <c r="BU43" s="447"/>
      <c r="BV43"/>
      <c r="BW43"/>
      <c r="BX43"/>
      <c r="BY43" s="447"/>
      <c r="BZ43" s="447"/>
      <c r="CA43" s="447"/>
      <c r="CB43" s="447"/>
      <c r="CC43" s="447"/>
      <c r="CD43" s="447"/>
      <c r="CE43" s="447"/>
      <c r="CF43" s="48" t="s">
        <v>451</v>
      </c>
      <c r="CG43" s="41">
        <v>13</v>
      </c>
      <c r="CH43" s="57">
        <f>CG43/CG47</f>
        <v>0.68421052631578949</v>
      </c>
      <c r="CI43" s="46"/>
      <c r="CJ43"/>
      <c r="CK43"/>
      <c r="CL43"/>
      <c r="CM43"/>
      <c r="CN43"/>
      <c r="CO43" s="447"/>
      <c r="CP43" s="447"/>
      <c r="CQ43" s="48" t="s">
        <v>455</v>
      </c>
      <c r="CR43" s="41">
        <v>0</v>
      </c>
      <c r="CS43" s="57">
        <f>CR43/CR44</f>
        <v>0</v>
      </c>
      <c r="CT43" s="447"/>
      <c r="CU43" s="447"/>
      <c r="CV43" s="447"/>
      <c r="CW43"/>
      <c r="CX43"/>
      <c r="CY43"/>
    </row>
    <row r="44" spans="1:188" ht="12.75" customHeight="1" thickBot="1">
      <c r="A44" s="465"/>
      <c r="B44" s="465"/>
      <c r="C44" s="465"/>
      <c r="D44" s="464"/>
      <c r="E44" s="464"/>
      <c r="F44" s="464"/>
      <c r="G44" s="464"/>
      <c r="H44" s="464"/>
      <c r="I44" s="464"/>
      <c r="J44" s="464"/>
      <c r="K44" s="466"/>
      <c r="L44" s="464"/>
      <c r="M44" s="464"/>
      <c r="N44" s="464"/>
      <c r="O44" s="464"/>
      <c r="P44" s="464"/>
      <c r="Q44" s="464"/>
      <c r="R44" s="464"/>
      <c r="S44" s="464"/>
      <c r="T44" s="464"/>
      <c r="U44" s="464"/>
      <c r="V44" s="464"/>
      <c r="W44" s="464"/>
      <c r="X44" s="464"/>
      <c r="Y44" s="464"/>
      <c r="Z44" s="464"/>
      <c r="AA44" s="464"/>
      <c r="AB44" s="464"/>
      <c r="AC44" s="464"/>
      <c r="AD44" s="464"/>
      <c r="AE44" s="464"/>
      <c r="AF44" s="464"/>
      <c r="AG44" s="464"/>
      <c r="AH44" s="464"/>
      <c r="AI44" s="464"/>
      <c r="AJ44" s="464"/>
      <c r="AK44" s="464"/>
      <c r="AL44" s="467"/>
      <c r="AM44" s="464"/>
      <c r="AN44" s="464"/>
      <c r="AO44" s="464"/>
      <c r="AP44" s="464"/>
      <c r="AQ44" s="464"/>
      <c r="AR44"/>
      <c r="AS44"/>
      <c r="AT44"/>
      <c r="AU44"/>
      <c r="AV44" s="464"/>
      <c r="AW44" s="464"/>
      <c r="AX44" s="464"/>
      <c r="AY44" s="464"/>
      <c r="AZ44" s="464"/>
      <c r="BA44" s="464"/>
      <c r="BB44" s="464"/>
      <c r="BC44" s="464"/>
      <c r="BD44" s="464"/>
      <c r="BE44" s="464"/>
      <c r="BF44" s="464"/>
      <c r="BJ44" s="447"/>
      <c r="BK44" s="447"/>
      <c r="BL44" s="447"/>
      <c r="BM44" s="447"/>
      <c r="BN44" s="447"/>
      <c r="BO44" s="447"/>
      <c r="BP44" s="447"/>
      <c r="BQ44" s="447"/>
      <c r="BR44" s="447"/>
      <c r="BS44" s="447"/>
      <c r="BT44" s="447"/>
      <c r="BV44"/>
      <c r="BW44"/>
      <c r="BX44"/>
      <c r="CD44" s="447"/>
      <c r="CE44" s="447"/>
      <c r="CF44" s="48" t="s">
        <v>452</v>
      </c>
      <c r="CG44" s="41">
        <v>3</v>
      </c>
      <c r="CH44" s="57">
        <f>CG44/CG47</f>
        <v>0.15789473684210525</v>
      </c>
      <c r="CI44" s="46"/>
      <c r="CJ44"/>
      <c r="CK44"/>
      <c r="CL44"/>
      <c r="CM44"/>
      <c r="CN44"/>
      <c r="CO44" s="447"/>
      <c r="CP44" s="447"/>
      <c r="CQ44" s="54" t="s">
        <v>444</v>
      </c>
      <c r="CR44" s="55">
        <f>CR40+CR41+CR42+CR43</f>
        <v>10</v>
      </c>
      <c r="CS44" s="56">
        <f>CS40+CS41+CS42+CS43</f>
        <v>1</v>
      </c>
      <c r="CT44" s="447"/>
      <c r="CU44" s="447"/>
      <c r="CV44" s="447"/>
      <c r="CW44"/>
      <c r="CX44"/>
      <c r="CY44"/>
    </row>
    <row r="45" spans="1:188" ht="15" customHeight="1" thickBot="1">
      <c r="A45" s="457"/>
      <c r="B45" s="457"/>
      <c r="C45" s="65"/>
      <c r="D45" s="65"/>
      <c r="E45" s="464"/>
      <c r="F45" s="464"/>
      <c r="G45" s="464"/>
      <c r="H45" s="65"/>
      <c r="I45" s="464"/>
      <c r="J45" s="464"/>
      <c r="K45" s="65"/>
      <c r="L45" s="468" t="s">
        <v>440</v>
      </c>
      <c r="M45" s="469" t="s">
        <v>441</v>
      </c>
      <c r="N45" s="470" t="s">
        <v>442</v>
      </c>
      <c r="O45" s="471" t="s">
        <v>0</v>
      </c>
      <c r="P45" s="472" t="s">
        <v>5</v>
      </c>
      <c r="Q45" s="473" t="s">
        <v>8</v>
      </c>
      <c r="R45" s="474" t="s">
        <v>443</v>
      </c>
      <c r="S45" s="475" t="s">
        <v>444</v>
      </c>
      <c r="T45" s="44"/>
      <c r="U45" s="974" t="s">
        <v>456</v>
      </c>
      <c r="V45" s="975"/>
      <c r="W45" s="66" t="s">
        <v>457</v>
      </c>
      <c r="X45" s="476" t="s">
        <v>458</v>
      </c>
      <c r="Y45" s="476" t="s">
        <v>457</v>
      </c>
      <c r="Z45" s="68" t="s">
        <v>444</v>
      </c>
      <c r="AA45" s="447"/>
      <c r="AB45" s="447"/>
      <c r="AC45" s="447"/>
      <c r="AD45" s="447"/>
      <c r="AE45" s="447"/>
      <c r="AF45" s="468" t="s">
        <v>459</v>
      </c>
      <c r="AG45" s="475" t="s">
        <v>460</v>
      </c>
      <c r="AH45" s="475" t="s">
        <v>461</v>
      </c>
      <c r="AI45" s="475" t="s">
        <v>462</v>
      </c>
      <c r="AJ45" s="477" t="s">
        <v>463</v>
      </c>
      <c r="AK45" s="447"/>
      <c r="AL45" s="478"/>
      <c r="AM45" s="447"/>
      <c r="AN45" s="447"/>
      <c r="AO45" s="953" t="s">
        <v>451</v>
      </c>
      <c r="AP45" s="954"/>
      <c r="AQ45" s="479" t="s">
        <v>464</v>
      </c>
      <c r="AR45"/>
      <c r="AS45"/>
      <c r="AT45"/>
      <c r="AU45"/>
      <c r="AV45" s="447"/>
      <c r="AW45" s="447"/>
      <c r="AX45" s="447"/>
      <c r="AY45" s="447"/>
      <c r="AZ45" s="447"/>
      <c r="BA45" s="447"/>
      <c r="BB45" s="447"/>
      <c r="BC45" s="447"/>
      <c r="BD45" s="480" t="s">
        <v>1151</v>
      </c>
      <c r="BE45" s="480">
        <f>B56</f>
        <v>40</v>
      </c>
      <c r="BF45" s="447"/>
      <c r="BI45" s="447"/>
      <c r="BJ45" s="447"/>
      <c r="BK45" s="447"/>
      <c r="BL45" s="447"/>
      <c r="BM45" s="447"/>
      <c r="BN45" s="447"/>
      <c r="BO45" s="447"/>
      <c r="BP45" s="447"/>
      <c r="BQ45" s="447"/>
      <c r="BR45" s="447"/>
      <c r="BS45" s="447"/>
      <c r="BT45" s="447"/>
      <c r="BU45"/>
      <c r="BV45"/>
      <c r="BW45"/>
      <c r="BX45" s="447"/>
      <c r="BY45" s="447"/>
      <c r="BZ45" s="447"/>
      <c r="CA45" s="447"/>
      <c r="CB45" s="447"/>
      <c r="CC45" s="447"/>
      <c r="CD45" s="447"/>
      <c r="CE45" s="447"/>
      <c r="CF45" s="48" t="s">
        <v>454</v>
      </c>
      <c r="CG45" s="41">
        <v>2</v>
      </c>
      <c r="CH45" s="57">
        <f>CG45/CG47</f>
        <v>0.10526315789473684</v>
      </c>
      <c r="CI45" s="46"/>
      <c r="CJ45"/>
      <c r="CK45"/>
      <c r="CL45"/>
      <c r="CM45"/>
      <c r="CN45" s="447"/>
      <c r="CO45" s="447"/>
      <c r="CP45" s="447"/>
      <c r="CQ45" s="447"/>
      <c r="CR45" s="447"/>
      <c r="CS45" s="447"/>
      <c r="CT45" s="447"/>
      <c r="CU45" s="447"/>
      <c r="CV45"/>
      <c r="CW45"/>
      <c r="CX45"/>
    </row>
    <row r="46" spans="1:188" s="464" customFormat="1" ht="15" customHeight="1">
      <c r="A46" s="463"/>
      <c r="C46" s="65"/>
      <c r="D46" s="65"/>
      <c r="E46" s="482" t="s">
        <v>446</v>
      </c>
      <c r="F46" s="483">
        <v>11</v>
      </c>
      <c r="G46" s="484">
        <f>F46/F50</f>
        <v>0.27500000000000002</v>
      </c>
      <c r="H46" s="65"/>
      <c r="I46" s="1089" t="s">
        <v>451</v>
      </c>
      <c r="J46" s="1090"/>
      <c r="K46" s="65"/>
      <c r="L46" s="485" t="s">
        <v>528</v>
      </c>
      <c r="M46" s="958">
        <v>6</v>
      </c>
      <c r="N46" s="1096">
        <f>M46/M52</f>
        <v>0.15</v>
      </c>
      <c r="O46" s="486">
        <v>3</v>
      </c>
      <c r="P46" s="486"/>
      <c r="Q46" s="486"/>
      <c r="R46" s="486">
        <v>3</v>
      </c>
      <c r="S46" s="487">
        <f>O47+P47+Q47+R47</f>
        <v>1</v>
      </c>
      <c r="T46" s="44"/>
      <c r="U46" s="69" t="s">
        <v>528</v>
      </c>
      <c r="V46" s="486">
        <v>3</v>
      </c>
      <c r="W46" s="488">
        <f>V46/Z49</f>
        <v>7.4999999999999997E-2</v>
      </c>
      <c r="X46" s="486">
        <v>3</v>
      </c>
      <c r="Y46" s="488">
        <f>X46/Z49</f>
        <v>7.4999999999999997E-2</v>
      </c>
      <c r="Z46" s="489">
        <f>X46+V46</f>
        <v>6</v>
      </c>
      <c r="AA46" s="447"/>
      <c r="AB46" s="447"/>
      <c r="AC46" s="447"/>
      <c r="AD46" s="447"/>
      <c r="AE46" s="447"/>
      <c r="AF46" s="970">
        <v>5</v>
      </c>
      <c r="AG46" s="486"/>
      <c r="AH46" s="486"/>
      <c r="AI46" s="486"/>
      <c r="AJ46" s="490" t="s">
        <v>528</v>
      </c>
      <c r="AK46" s="447"/>
      <c r="AL46" s="478"/>
      <c r="AM46" s="447"/>
      <c r="AN46" s="447"/>
      <c r="AO46" s="491" t="s">
        <v>503</v>
      </c>
      <c r="AP46" s="492">
        <v>5</v>
      </c>
      <c r="AQ46" s="70">
        <f>AVERAGE(AR46:AX46)</f>
        <v>0.9425</v>
      </c>
      <c r="AR46" s="71">
        <v>1.1399999999999999</v>
      </c>
      <c r="AS46" s="71">
        <v>0.22</v>
      </c>
      <c r="AT46" s="71">
        <v>0.56000000000000005</v>
      </c>
      <c r="AU46" s="71">
        <v>1.85</v>
      </c>
      <c r="AV46" s="71" t="s">
        <v>424</v>
      </c>
      <c r="AW46" s="71"/>
      <c r="AX46"/>
      <c r="AY46"/>
      <c r="AZ46"/>
      <c r="BA46"/>
      <c r="BB46"/>
      <c r="BC46" s="447"/>
      <c r="BD46" s="493" t="s">
        <v>1153</v>
      </c>
      <c r="BE46" s="494"/>
      <c r="BF46" s="447"/>
      <c r="BI46" s="447"/>
      <c r="BJ46" s="447"/>
      <c r="BK46" s="447"/>
      <c r="BL46" s="447"/>
      <c r="BM46" s="447"/>
      <c r="BN46" s="447"/>
      <c r="BO46" s="447"/>
      <c r="BP46" s="447"/>
      <c r="BQ46" s="447"/>
      <c r="BR46" s="447"/>
      <c r="BS46" s="447"/>
      <c r="BT46" s="447"/>
      <c r="BU46"/>
      <c r="BV46"/>
      <c r="BW46"/>
      <c r="BX46" s="447"/>
      <c r="BY46" s="447"/>
      <c r="BZ46" s="447"/>
      <c r="CA46" s="447"/>
      <c r="CB46" s="447"/>
      <c r="CC46" s="447"/>
      <c r="CD46" s="447"/>
      <c r="CE46" s="447"/>
      <c r="CF46" s="48" t="s">
        <v>455</v>
      </c>
      <c r="CG46" s="41">
        <v>1</v>
      </c>
      <c r="CH46" s="57">
        <f>CG46/CG47</f>
        <v>5.2631578947368418E-2</v>
      </c>
      <c r="CI46" s="447"/>
      <c r="CJ46"/>
      <c r="CK46"/>
      <c r="CL46"/>
      <c r="CM46"/>
      <c r="CN46" s="447"/>
      <c r="CO46" s="447"/>
      <c r="CP46" s="447"/>
      <c r="CQ46" s="447"/>
      <c r="CR46" s="447"/>
      <c r="CS46" s="447"/>
      <c r="CT46" s="447"/>
      <c r="CU46" s="447"/>
      <c r="CV46"/>
      <c r="CW46"/>
      <c r="CX46"/>
      <c r="CY46" s="443"/>
    </row>
    <row r="47" spans="1:188" s="464" customFormat="1" ht="16.5" thickBot="1">
      <c r="C47" s="65"/>
      <c r="D47" s="65"/>
      <c r="E47" s="497" t="s">
        <v>445</v>
      </c>
      <c r="F47" s="498">
        <v>2</v>
      </c>
      <c r="G47" s="499">
        <f>F47/F50</f>
        <v>0.05</v>
      </c>
      <c r="H47" s="65"/>
      <c r="I47" s="500" t="s">
        <v>503</v>
      </c>
      <c r="J47" s="501">
        <v>5</v>
      </c>
      <c r="K47" s="65"/>
      <c r="L47" s="502" t="s">
        <v>457</v>
      </c>
      <c r="M47" s="959"/>
      <c r="N47" s="1097"/>
      <c r="O47" s="488">
        <f>O46/M46</f>
        <v>0.5</v>
      </c>
      <c r="P47" s="488">
        <f>P46/M46</f>
        <v>0</v>
      </c>
      <c r="Q47" s="488">
        <f>Q46/M46</f>
        <v>0</v>
      </c>
      <c r="R47" s="488">
        <f>R46/M46</f>
        <v>0.5</v>
      </c>
      <c r="S47" s="503"/>
      <c r="T47" s="44"/>
      <c r="U47" s="69" t="s">
        <v>498</v>
      </c>
      <c r="V47" s="486">
        <v>5</v>
      </c>
      <c r="W47" s="488">
        <f>V47/Z49</f>
        <v>0.125</v>
      </c>
      <c r="X47" s="486">
        <v>4</v>
      </c>
      <c r="Y47" s="488">
        <f>X47/Z49</f>
        <v>0.1</v>
      </c>
      <c r="Z47" s="489">
        <f>V47+X47</f>
        <v>9</v>
      </c>
      <c r="AA47" s="447"/>
      <c r="AB47" s="447"/>
      <c r="AC47" s="447"/>
      <c r="AD47" s="447"/>
      <c r="AE47" s="447"/>
      <c r="AF47" s="971"/>
      <c r="AG47" s="486"/>
      <c r="AH47" s="486"/>
      <c r="AI47" s="486"/>
      <c r="AJ47" s="490" t="s">
        <v>498</v>
      </c>
      <c r="AK47" s="447"/>
      <c r="AL47" s="478"/>
      <c r="AM47" s="447"/>
      <c r="AN47" s="447"/>
      <c r="AO47" s="504" t="s">
        <v>530</v>
      </c>
      <c r="AP47" s="505">
        <v>2</v>
      </c>
      <c r="AQ47" s="70">
        <f>AVERAGE(AR47:AX47)</f>
        <v>0.05</v>
      </c>
      <c r="AR47" s="71">
        <v>0.05</v>
      </c>
      <c r="AS47" s="72" t="s">
        <v>424</v>
      </c>
      <c r="AT47" s="72"/>
      <c r="AU47" s="506"/>
      <c r="AV47" s="71"/>
      <c r="AW47" s="72"/>
      <c r="AX47"/>
      <c r="AY47"/>
      <c r="AZ47"/>
      <c r="BA47"/>
      <c r="BB47"/>
      <c r="BC47" s="447"/>
      <c r="BD47" s="493" t="s">
        <v>1155</v>
      </c>
      <c r="BE47" s="494"/>
      <c r="BF47" s="447"/>
      <c r="BH47" s="44"/>
      <c r="BI47" s="447"/>
      <c r="BJ47" s="447"/>
      <c r="BK47" s="447"/>
      <c r="BL47" s="447"/>
      <c r="BM47" s="447"/>
      <c r="BN47" s="447"/>
      <c r="BO47" s="447"/>
      <c r="BP47" s="447"/>
      <c r="BQ47" s="447"/>
      <c r="BR47" s="447"/>
      <c r="BS47" s="447"/>
      <c r="BT47" s="447"/>
      <c r="BU47"/>
      <c r="BV47"/>
      <c r="BW47"/>
      <c r="BX47" s="447"/>
      <c r="BY47" s="447"/>
      <c r="BZ47" s="447"/>
      <c r="CA47" s="447"/>
      <c r="CB47" s="447"/>
      <c r="CC47" s="447"/>
      <c r="CD47" s="447"/>
      <c r="CE47" s="447"/>
      <c r="CF47" s="54" t="s">
        <v>444</v>
      </c>
      <c r="CG47" s="55">
        <f>CG43+CG44+CG45+CG46</f>
        <v>19</v>
      </c>
      <c r="CH47" s="56">
        <f>CH43+CH44+CH45+CH46</f>
        <v>1</v>
      </c>
      <c r="CI47" s="447"/>
      <c r="CJ47"/>
      <c r="CK47"/>
      <c r="CL47"/>
      <c r="CM47"/>
      <c r="CN47" s="447"/>
      <c r="CO47" s="447"/>
      <c r="CP47" s="447"/>
      <c r="CQ47" s="447"/>
      <c r="CR47" s="447"/>
      <c r="CS47" s="447"/>
      <c r="CT47" s="447"/>
      <c r="CU47" s="447"/>
      <c r="CV47"/>
      <c r="CW47"/>
      <c r="CX47"/>
      <c r="CY47" s="443"/>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c r="EQ47" s="44"/>
      <c r="ER47" s="44"/>
      <c r="ES47" s="44"/>
      <c r="ET47" s="44"/>
      <c r="EU47" s="44"/>
      <c r="EV47" s="44"/>
      <c r="EW47" s="44"/>
      <c r="EX47" s="44"/>
      <c r="EY47" s="44"/>
      <c r="EZ47" s="44"/>
      <c r="FA47" s="44"/>
      <c r="FB47" s="44"/>
      <c r="FC47" s="44"/>
      <c r="FD47" s="44"/>
      <c r="FE47" s="44"/>
      <c r="FF47" s="44"/>
      <c r="FG47" s="44"/>
      <c r="FH47" s="44"/>
      <c r="FI47" s="44"/>
      <c r="FJ47" s="44"/>
      <c r="FK47" s="44"/>
      <c r="FL47" s="44"/>
      <c r="FM47" s="44"/>
      <c r="FN47" s="44"/>
      <c r="FO47" s="44"/>
      <c r="FP47" s="44"/>
      <c r="FQ47" s="44"/>
      <c r="FR47" s="44"/>
      <c r="FS47" s="44"/>
      <c r="FT47" s="44"/>
      <c r="FU47" s="44"/>
      <c r="FV47" s="44"/>
      <c r="FW47" s="44"/>
      <c r="FX47" s="44"/>
      <c r="FY47" s="44"/>
      <c r="FZ47" s="44"/>
      <c r="GA47" s="44"/>
      <c r="GB47" s="44"/>
      <c r="GC47" s="44"/>
      <c r="GD47" s="44"/>
      <c r="GE47" s="44"/>
      <c r="GF47" s="44"/>
    </row>
    <row r="48" spans="1:188" s="464" customFormat="1" ht="16.5" thickBot="1">
      <c r="A48" s="383" t="s">
        <v>1152</v>
      </c>
      <c r="B48" s="481">
        <v>7</v>
      </c>
      <c r="C48" s="73"/>
      <c r="D48" s="65"/>
      <c r="E48" s="507" t="s">
        <v>467</v>
      </c>
      <c r="F48" s="498">
        <v>18</v>
      </c>
      <c r="G48" s="499">
        <f>F48/F50</f>
        <v>0.45</v>
      </c>
      <c r="H48" s="65"/>
      <c r="I48" s="500" t="s">
        <v>530</v>
      </c>
      <c r="J48" s="501">
        <v>2</v>
      </c>
      <c r="K48" s="65"/>
      <c r="L48" s="485" t="s">
        <v>498</v>
      </c>
      <c r="M48" s="958">
        <v>9</v>
      </c>
      <c r="N48" s="1096">
        <f>M48/M52</f>
        <v>0.22500000000000001</v>
      </c>
      <c r="O48" s="486">
        <v>1</v>
      </c>
      <c r="P48" s="486">
        <v>1</v>
      </c>
      <c r="Q48" s="486"/>
      <c r="R48" s="486">
        <v>7</v>
      </c>
      <c r="S48" s="487">
        <f>O49+P49+Q49+R49</f>
        <v>1</v>
      </c>
      <c r="T48" s="44"/>
      <c r="U48" s="69" t="s">
        <v>795</v>
      </c>
      <c r="V48" s="486">
        <v>17</v>
      </c>
      <c r="W48" s="488">
        <f>V48/Z49</f>
        <v>0.42499999999999999</v>
      </c>
      <c r="X48" s="486">
        <v>8</v>
      </c>
      <c r="Y48" s="488">
        <f>X48/Z49</f>
        <v>0.2</v>
      </c>
      <c r="Z48" s="489">
        <f>V48+X48</f>
        <v>25</v>
      </c>
      <c r="AA48" s="447"/>
      <c r="AB48" s="447"/>
      <c r="AC48" s="447"/>
      <c r="AD48" s="447"/>
      <c r="AE48" s="447"/>
      <c r="AF48" s="972"/>
      <c r="AG48" s="508"/>
      <c r="AH48" s="508"/>
      <c r="AI48" s="508">
        <v>5</v>
      </c>
      <c r="AJ48" s="509" t="s">
        <v>795</v>
      </c>
      <c r="AK48" s="447"/>
      <c r="AL48" s="478"/>
      <c r="AM48" s="447"/>
      <c r="AN48" s="447"/>
      <c r="AO48" s="504" t="s">
        <v>667</v>
      </c>
      <c r="AP48" s="505">
        <v>1</v>
      </c>
      <c r="AQ48" s="74">
        <f>AVERAGE(AR48:AX48)</f>
        <v>1.6</v>
      </c>
      <c r="AR48" s="71">
        <v>1.6</v>
      </c>
      <c r="AS48" s="72"/>
      <c r="AT48" s="71"/>
      <c r="AU48" s="71"/>
      <c r="AV48" s="71"/>
      <c r="AW48" s="72"/>
      <c r="AX48"/>
      <c r="AY48"/>
      <c r="AZ48"/>
      <c r="BA48"/>
      <c r="BB48"/>
      <c r="BC48" s="447"/>
      <c r="BD48" s="510" t="s">
        <v>1157</v>
      </c>
      <c r="BE48" s="494"/>
      <c r="BF48" s="447"/>
      <c r="BH48" s="44"/>
      <c r="BI48" s="447"/>
      <c r="BJ48" s="447"/>
      <c r="BK48" s="447"/>
      <c r="BL48" s="447"/>
      <c r="BM48" s="447"/>
      <c r="BN48" s="447"/>
      <c r="BO48" s="447"/>
      <c r="BP48" s="447"/>
      <c r="BQ48" s="447"/>
      <c r="BR48" s="447"/>
      <c r="BS48" s="447"/>
      <c r="BT48" s="447"/>
      <c r="BU48"/>
      <c r="BV48"/>
      <c r="BW48"/>
      <c r="BX48" s="447"/>
      <c r="BY48" s="447"/>
      <c r="BZ48" s="447"/>
      <c r="CA48" s="447"/>
      <c r="CB48" s="447"/>
      <c r="CC48" s="447"/>
      <c r="CD48" s="447"/>
      <c r="CE48" s="443"/>
      <c r="CF48" s="443"/>
      <c r="CG48" s="443"/>
      <c r="CH48" s="443"/>
      <c r="CI48" s="443"/>
      <c r="CJ48" s="443"/>
      <c r="CK48" s="443"/>
      <c r="CL48" s="443"/>
      <c r="CM48" s="443"/>
      <c r="CN48" s="447"/>
      <c r="CO48" s="447"/>
      <c r="CP48" s="447"/>
      <c r="CQ48" s="447"/>
      <c r="CR48" s="447"/>
      <c r="CS48" s="447"/>
      <c r="CT48" s="447"/>
      <c r="CU48" s="447"/>
      <c r="CV48"/>
      <c r="CW48"/>
      <c r="CX48"/>
      <c r="CY48" s="443"/>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c r="EQ48" s="44"/>
      <c r="ER48" s="44"/>
      <c r="ES48" s="44"/>
      <c r="ET48" s="44"/>
      <c r="EU48" s="44"/>
      <c r="EV48" s="44"/>
      <c r="EW48" s="44"/>
      <c r="EX48" s="44"/>
      <c r="EY48" s="44"/>
      <c r="EZ48" s="44"/>
      <c r="FA48" s="44"/>
      <c r="FB48" s="44"/>
      <c r="FC48" s="44"/>
      <c r="FD48" s="44"/>
      <c r="FE48" s="44"/>
      <c r="FF48" s="44"/>
      <c r="FG48" s="44"/>
      <c r="FH48" s="44"/>
      <c r="FI48" s="44"/>
      <c r="FJ48" s="44"/>
      <c r="FK48" s="44"/>
      <c r="FL48" s="44"/>
      <c r="FM48" s="44"/>
      <c r="FN48" s="44"/>
      <c r="FO48" s="44"/>
      <c r="FP48" s="44"/>
      <c r="FQ48" s="44"/>
      <c r="FR48" s="44"/>
      <c r="FS48" s="44"/>
      <c r="FT48" s="44"/>
      <c r="FU48" s="44"/>
      <c r="FV48" s="44"/>
      <c r="FW48" s="44"/>
      <c r="FX48" s="44"/>
      <c r="FY48" s="44"/>
      <c r="FZ48" s="44"/>
      <c r="GA48" s="44"/>
      <c r="GB48" s="44"/>
      <c r="GC48" s="44"/>
      <c r="GD48" s="44"/>
      <c r="GE48" s="44"/>
      <c r="GF48" s="44"/>
    </row>
    <row r="49" spans="1:188" s="464" customFormat="1" ht="16.5" thickBot="1">
      <c r="A49" s="495" t="s">
        <v>1154</v>
      </c>
      <c r="B49" s="496">
        <v>19</v>
      </c>
      <c r="C49" s="65"/>
      <c r="D49" s="65"/>
      <c r="E49" s="511" t="s">
        <v>1159</v>
      </c>
      <c r="F49" s="498">
        <v>9</v>
      </c>
      <c r="G49" s="499">
        <f>F49/F50</f>
        <v>0.22500000000000001</v>
      </c>
      <c r="H49" s="65"/>
      <c r="I49" s="500" t="s">
        <v>667</v>
      </c>
      <c r="J49" s="501">
        <v>1</v>
      </c>
      <c r="K49" s="65"/>
      <c r="L49" s="502" t="s">
        <v>457</v>
      </c>
      <c r="M49" s="959"/>
      <c r="N49" s="1097"/>
      <c r="O49" s="488">
        <f>O48/M48</f>
        <v>0.1111111111111111</v>
      </c>
      <c r="P49" s="488">
        <f>P48/M48</f>
        <v>0.1111111111111111</v>
      </c>
      <c r="Q49" s="488">
        <f>Q48/M48</f>
        <v>0</v>
      </c>
      <c r="R49" s="488">
        <f>R48/M48</f>
        <v>0.77777777777777779</v>
      </c>
      <c r="S49" s="503"/>
      <c r="T49" s="44"/>
      <c r="U49" s="75" t="s">
        <v>444</v>
      </c>
      <c r="V49" s="512">
        <f>SUM(V46:V48)</f>
        <v>25</v>
      </c>
      <c r="W49" s="76">
        <f>W46+W47+W48</f>
        <v>0.625</v>
      </c>
      <c r="X49" s="512">
        <f>X46+X47+X48</f>
        <v>15</v>
      </c>
      <c r="Y49" s="513">
        <f>Y46+Y47+Y48</f>
        <v>0.375</v>
      </c>
      <c r="Z49" s="78">
        <f>Z46+Z47+Z48</f>
        <v>40</v>
      </c>
      <c r="AA49" s="447"/>
      <c r="AB49" s="447"/>
      <c r="AC49" s="447"/>
      <c r="AD49" s="447"/>
      <c r="AE49" s="447"/>
      <c r="AK49" s="447"/>
      <c r="AL49" s="478"/>
      <c r="AM49" s="447"/>
      <c r="AN49" s="447"/>
      <c r="AO49" s="504" t="s">
        <v>471</v>
      </c>
      <c r="AP49" s="505">
        <v>2</v>
      </c>
      <c r="AQ49" s="74">
        <f t="shared" ref="AQ49:AQ57" si="14">AVERAGE(AR49:AX49)</f>
        <v>0.40500000000000003</v>
      </c>
      <c r="AR49" s="71">
        <v>0.76</v>
      </c>
      <c r="AS49" s="72">
        <v>0.05</v>
      </c>
      <c r="AT49" s="71"/>
      <c r="AU49" s="71"/>
      <c r="AV49" s="71"/>
      <c r="AW49" s="72"/>
      <c r="AX49"/>
      <c r="AY49"/>
      <c r="AZ49"/>
      <c r="BA49"/>
      <c r="BB49"/>
      <c r="BC49"/>
      <c r="BD49" s="510" t="s">
        <v>1160</v>
      </c>
      <c r="BE49" s="494"/>
      <c r="BF49" s="447"/>
      <c r="BH49" s="44"/>
      <c r="BI49" s="443"/>
      <c r="BJ49" s="443"/>
      <c r="BK49" s="443"/>
      <c r="BL49" s="443"/>
      <c r="BM49" s="443"/>
      <c r="BN49" s="443"/>
      <c r="BO49" s="443"/>
      <c r="BP49" s="443"/>
      <c r="BQ49" s="443"/>
      <c r="BR49" s="443"/>
      <c r="BS49" s="443"/>
      <c r="BT49" s="447"/>
      <c r="BU49"/>
      <c r="BV49"/>
      <c r="BW49"/>
      <c r="BX49" s="447"/>
      <c r="BY49" s="447"/>
      <c r="BZ49" s="447"/>
      <c r="CA49" s="447"/>
      <c r="CB49" s="447"/>
      <c r="CC49" s="443"/>
      <c r="CD49" s="443"/>
      <c r="CE49" s="447"/>
      <c r="CF49" s="447"/>
      <c r="CG49" s="447"/>
      <c r="CH49" s="447"/>
      <c r="CI49" s="447"/>
      <c r="CJ49" s="447"/>
      <c r="CK49" s="447"/>
      <c r="CL49" s="447"/>
      <c r="CM49" s="447"/>
      <c r="CN49" s="443"/>
      <c r="CO49" s="443"/>
      <c r="CP49" s="443"/>
      <c r="CQ49" s="443"/>
      <c r="CR49" s="443"/>
      <c r="CS49" s="443"/>
      <c r="CT49" s="443"/>
      <c r="CU49" s="443"/>
      <c r="CV49"/>
      <c r="CW49"/>
      <c r="CX49"/>
      <c r="CY49" s="443"/>
      <c r="CZ49" s="44"/>
      <c r="DA49" s="44"/>
      <c r="DB49" s="44"/>
      <c r="DC49" s="44"/>
      <c r="DD49" s="44"/>
      <c r="DE49" s="44"/>
      <c r="DF49" s="44"/>
      <c r="DG49" s="44"/>
      <c r="DH49" s="44"/>
      <c r="DI49" s="44"/>
      <c r="DJ49" s="44"/>
      <c r="DK49" s="44"/>
      <c r="DL49" s="44"/>
      <c r="DM49" s="44"/>
      <c r="DN49" s="44"/>
      <c r="DO49" s="44"/>
      <c r="DP49" s="44"/>
      <c r="DQ49" s="44"/>
      <c r="DR49" s="44"/>
      <c r="DS49" s="44"/>
      <c r="DT49" s="44"/>
      <c r="DU49" s="44"/>
      <c r="DV49" s="44"/>
      <c r="DW49" s="44"/>
      <c r="DX49" s="44"/>
      <c r="DY49" s="44"/>
      <c r="DZ49" s="44"/>
      <c r="EA49" s="44"/>
      <c r="EB49" s="44"/>
      <c r="EC49" s="44"/>
      <c r="ED49" s="44"/>
      <c r="EE49" s="44"/>
      <c r="EF49" s="44"/>
      <c r="EG49" s="44"/>
      <c r="EH49" s="44"/>
      <c r="EI49" s="44"/>
      <c r="EJ49" s="44"/>
      <c r="EK49" s="44"/>
      <c r="EL49" s="44"/>
      <c r="EM49" s="44"/>
      <c r="EN49" s="44"/>
      <c r="EO49" s="44"/>
      <c r="EP49" s="44"/>
      <c r="EQ49" s="44"/>
      <c r="ER49" s="44"/>
      <c r="ES49" s="44"/>
      <c r="ET49" s="44"/>
      <c r="EU49" s="44"/>
      <c r="EV49" s="44"/>
      <c r="EW49" s="44"/>
      <c r="EX49" s="44"/>
      <c r="EY49" s="44"/>
      <c r="EZ49" s="44"/>
      <c r="FA49" s="44"/>
      <c r="FB49" s="44"/>
      <c r="FC49" s="44"/>
      <c r="FD49" s="44"/>
      <c r="FE49" s="44"/>
      <c r="FF49" s="44"/>
      <c r="FG49" s="44"/>
      <c r="FH49" s="44"/>
      <c r="FI49" s="44"/>
      <c r="FJ49" s="44"/>
      <c r="FK49" s="44"/>
      <c r="FL49" s="44"/>
      <c r="FM49" s="44"/>
      <c r="FN49" s="44"/>
      <c r="FO49" s="44"/>
      <c r="FP49" s="44"/>
      <c r="FQ49" s="44"/>
      <c r="FR49" s="44"/>
      <c r="FS49" s="44"/>
      <c r="FT49" s="44"/>
      <c r="FU49" s="44"/>
      <c r="FV49" s="44"/>
      <c r="FW49" s="44"/>
      <c r="FX49" s="44"/>
      <c r="FY49" s="44"/>
      <c r="FZ49" s="44"/>
      <c r="GA49" s="44"/>
      <c r="GB49" s="44"/>
      <c r="GC49" s="44"/>
      <c r="GD49" s="44"/>
      <c r="GE49" s="44"/>
      <c r="GF49" s="44"/>
    </row>
    <row r="50" spans="1:188" s="464" customFormat="1" ht="16.5" thickBot="1">
      <c r="A50" s="495" t="s">
        <v>1156</v>
      </c>
      <c r="B50" s="496">
        <v>9</v>
      </c>
      <c r="C50" s="65"/>
      <c r="D50" s="65"/>
      <c r="E50" s="514" t="s">
        <v>444</v>
      </c>
      <c r="F50" s="515">
        <f>F46+F47+F48+F49</f>
        <v>40</v>
      </c>
      <c r="G50" s="516">
        <f>G46+G47+G48+G49</f>
        <v>1</v>
      </c>
      <c r="H50" s="65"/>
      <c r="I50" s="500" t="s">
        <v>471</v>
      </c>
      <c r="J50" s="501">
        <v>2</v>
      </c>
      <c r="K50" s="65"/>
      <c r="L50" s="485" t="s">
        <v>504</v>
      </c>
      <c r="M50" s="958">
        <v>25</v>
      </c>
      <c r="N50" s="1096">
        <f>M50/M52</f>
        <v>0.625</v>
      </c>
      <c r="O50" s="486">
        <v>6</v>
      </c>
      <c r="P50" s="486">
        <v>4</v>
      </c>
      <c r="Q50" s="486">
        <v>5</v>
      </c>
      <c r="R50" s="486">
        <v>10</v>
      </c>
      <c r="S50" s="487">
        <f>O51+P51+Q51+R51</f>
        <v>1</v>
      </c>
      <c r="T50" s="44"/>
      <c r="U50"/>
      <c r="V50"/>
      <c r="W50"/>
      <c r="X50"/>
      <c r="Y50"/>
      <c r="Z50" s="79">
        <f>Y49+W49</f>
        <v>1</v>
      </c>
      <c r="AA50" s="447"/>
      <c r="AB50" s="447"/>
      <c r="AC50" s="447"/>
      <c r="AD50" s="447"/>
      <c r="AE50" s="447"/>
      <c r="AK50" s="447"/>
      <c r="AL50" s="478"/>
      <c r="AM50" s="447"/>
      <c r="AN50" s="447"/>
      <c r="AO50" s="504" t="s">
        <v>810</v>
      </c>
      <c r="AP50" s="505">
        <v>1</v>
      </c>
      <c r="AQ50" s="71" t="s">
        <v>424</v>
      </c>
      <c r="AR50" s="71" t="s">
        <v>424</v>
      </c>
      <c r="AS50" s="72"/>
      <c r="AT50" s="71"/>
      <c r="AU50" s="71"/>
      <c r="AV50" s="71"/>
      <c r="AW50" s="72"/>
      <c r="AX50"/>
      <c r="AY50"/>
      <c r="AZ50"/>
      <c r="BA50"/>
      <c r="BB50"/>
      <c r="BC50"/>
      <c r="BD50" s="517" t="s">
        <v>47</v>
      </c>
      <c r="BE50" s="494"/>
      <c r="BF50" s="447"/>
      <c r="BH50" s="44"/>
      <c r="BI50" s="447"/>
      <c r="BJ50" s="447"/>
      <c r="BK50" s="447"/>
      <c r="BL50" s="447"/>
      <c r="BM50" s="447"/>
      <c r="BN50" s="447"/>
      <c r="BO50" s="447"/>
      <c r="BP50" s="447"/>
      <c r="BQ50" s="447"/>
      <c r="BR50" s="447"/>
      <c r="BS50" s="447"/>
      <c r="BT50" s="447"/>
      <c r="BU50"/>
      <c r="BV50"/>
      <c r="BW50"/>
      <c r="BX50" s="447"/>
      <c r="BY50" s="447"/>
      <c r="BZ50" s="447"/>
      <c r="CA50" s="447"/>
      <c r="CB50" s="447"/>
      <c r="CC50" s="447"/>
      <c r="CD50" s="447"/>
      <c r="CE50" s="447"/>
      <c r="CF50" s="447"/>
      <c r="CG50" s="447"/>
      <c r="CH50" s="447"/>
      <c r="CI50" s="447"/>
      <c r="CJ50" s="447"/>
      <c r="CK50" s="447"/>
      <c r="CL50" s="447"/>
      <c r="CM50" s="447"/>
      <c r="CN50" s="447"/>
      <c r="CO50" s="447"/>
      <c r="CP50" s="447"/>
      <c r="CQ50" s="447"/>
      <c r="CR50" s="447"/>
      <c r="CS50" s="447"/>
      <c r="CT50" s="447"/>
      <c r="CU50" s="447"/>
      <c r="CV50"/>
      <c r="CW50"/>
      <c r="CX50"/>
      <c r="CY50" s="443"/>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F50" s="44"/>
      <c r="FG50" s="44"/>
      <c r="FH50" s="44"/>
      <c r="FI50" s="44"/>
      <c r="FJ50" s="44"/>
      <c r="FK50" s="44"/>
      <c r="FL50" s="44"/>
      <c r="FM50" s="44"/>
      <c r="FN50" s="44"/>
      <c r="FO50" s="44"/>
      <c r="FP50" s="44"/>
      <c r="FQ50" s="44"/>
      <c r="FR50" s="44"/>
      <c r="FS50" s="44"/>
      <c r="FT50" s="44"/>
      <c r="FU50" s="44"/>
      <c r="FV50" s="44"/>
      <c r="FW50" s="44"/>
      <c r="FX50" s="44"/>
      <c r="FY50" s="44"/>
      <c r="FZ50" s="44"/>
      <c r="GA50" s="44"/>
      <c r="GB50" s="44"/>
      <c r="GC50" s="44"/>
      <c r="GD50" s="44"/>
      <c r="GE50" s="44"/>
      <c r="GF50" s="44"/>
    </row>
    <row r="51" spans="1:188" s="464" customFormat="1" ht="16.5" thickBot="1">
      <c r="A51" s="495" t="s">
        <v>1158</v>
      </c>
      <c r="B51" s="496">
        <v>5</v>
      </c>
      <c r="C51" s="65"/>
      <c r="D51" s="65"/>
      <c r="E51" s="520" t="s">
        <v>448</v>
      </c>
      <c r="F51" s="498">
        <v>7</v>
      </c>
      <c r="G51" s="484">
        <f>F51/F54</f>
        <v>0.17499999999999999</v>
      </c>
      <c r="H51" s="65"/>
      <c r="I51" s="500" t="s">
        <v>810</v>
      </c>
      <c r="J51" s="501">
        <v>1</v>
      </c>
      <c r="K51" s="65"/>
      <c r="L51" s="502" t="s">
        <v>457</v>
      </c>
      <c r="M51" s="959"/>
      <c r="N51" s="1097"/>
      <c r="O51" s="488">
        <f>O50/M50</f>
        <v>0.24</v>
      </c>
      <c r="P51" s="488">
        <f>P50/M50</f>
        <v>0.16</v>
      </c>
      <c r="Q51" s="488">
        <f>Q50/M50</f>
        <v>0.2</v>
      </c>
      <c r="R51" s="488">
        <f>R50/M50</f>
        <v>0.4</v>
      </c>
      <c r="S51" s="503"/>
      <c r="T51" s="44"/>
      <c r="AA51" s="447"/>
      <c r="AB51" s="447"/>
      <c r="AC51" s="447"/>
      <c r="AD51" s="447"/>
      <c r="AE51" s="447"/>
      <c r="AF51" s="80"/>
      <c r="AG51" s="80"/>
      <c r="AH51" s="521"/>
      <c r="AI51" s="521"/>
      <c r="AJ51" s="521"/>
      <c r="AK51" s="447"/>
      <c r="AL51" s="478"/>
      <c r="AM51" s="447"/>
      <c r="AN51" s="447"/>
      <c r="AO51" s="504" t="s">
        <v>465</v>
      </c>
      <c r="AP51" s="505">
        <v>2</v>
      </c>
      <c r="AQ51" s="74">
        <f t="shared" si="14"/>
        <v>1.01</v>
      </c>
      <c r="AR51" s="71">
        <v>1.01</v>
      </c>
      <c r="AS51" s="72" t="s">
        <v>421</v>
      </c>
      <c r="AT51" s="71"/>
      <c r="AU51" s="71"/>
      <c r="AV51" s="71"/>
      <c r="AW51" s="72"/>
      <c r="AX51"/>
      <c r="AY51"/>
      <c r="AZ51"/>
      <c r="BA51"/>
      <c r="BB51"/>
      <c r="BC51"/>
      <c r="BD51" s="517" t="s">
        <v>54</v>
      </c>
      <c r="BE51" s="494"/>
      <c r="BF51" s="447"/>
      <c r="BH51" s="44"/>
      <c r="BI51" s="447"/>
      <c r="BJ51" s="447"/>
      <c r="BK51" s="447"/>
      <c r="BL51" s="447"/>
      <c r="BM51" s="447"/>
      <c r="BN51" s="447"/>
      <c r="BO51" s="447"/>
      <c r="BP51" s="447"/>
      <c r="BQ51" s="447"/>
      <c r="BR51" s="447"/>
      <c r="BS51" s="447"/>
      <c r="BT51" s="447"/>
      <c r="BU51"/>
      <c r="BV51"/>
      <c r="BW51"/>
      <c r="BX51" s="447"/>
      <c r="BY51" s="447"/>
      <c r="BZ51" s="447"/>
      <c r="CA51" s="447"/>
      <c r="CB51" s="447"/>
      <c r="CC51" s="447"/>
      <c r="CD51" s="447"/>
      <c r="CE51" s="447"/>
      <c r="CF51" s="447"/>
      <c r="CG51" s="447"/>
      <c r="CH51" s="447"/>
      <c r="CI51" s="447"/>
      <c r="CJ51" s="447"/>
      <c r="CK51" s="447"/>
      <c r="CL51" s="447"/>
      <c r="CM51" s="447"/>
      <c r="CN51" s="447"/>
      <c r="CO51" s="447"/>
      <c r="CP51" s="447"/>
      <c r="CQ51" s="447"/>
      <c r="CR51" s="447"/>
      <c r="CS51" s="447"/>
      <c r="CT51" s="447"/>
      <c r="CU51" s="447"/>
      <c r="CV51" s="447"/>
      <c r="CW51" s="447"/>
      <c r="CX51" s="447"/>
      <c r="CY51" s="443"/>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F51" s="44"/>
      <c r="FG51" s="44"/>
      <c r="FH51" s="44"/>
      <c r="FI51" s="44"/>
      <c r="FJ51" s="44"/>
      <c r="FK51" s="44"/>
      <c r="FL51" s="44"/>
      <c r="FM51" s="44"/>
      <c r="FN51" s="44"/>
      <c r="FO51" s="44"/>
      <c r="FP51" s="44"/>
      <c r="FQ51" s="44"/>
      <c r="FR51" s="44"/>
      <c r="FS51" s="44"/>
      <c r="FT51" s="44"/>
      <c r="FU51" s="44"/>
      <c r="FV51" s="44"/>
      <c r="FW51" s="44"/>
      <c r="FX51" s="44"/>
      <c r="FY51" s="44"/>
      <c r="FZ51" s="44"/>
      <c r="GA51" s="44"/>
      <c r="GB51" s="44"/>
      <c r="GC51" s="44"/>
      <c r="GD51" s="44"/>
      <c r="GE51" s="44"/>
      <c r="GF51" s="44"/>
    </row>
    <row r="52" spans="1:188" s="464" customFormat="1" ht="16.5" thickBot="1">
      <c r="A52" s="518" t="s">
        <v>444</v>
      </c>
      <c r="B52" s="519">
        <f>SUM(B48:B51)</f>
        <v>40</v>
      </c>
      <c r="C52" s="65"/>
      <c r="D52" s="65"/>
      <c r="E52" s="520" t="s">
        <v>449</v>
      </c>
      <c r="F52" s="498">
        <v>26</v>
      </c>
      <c r="G52" s="499">
        <f>F52/F54</f>
        <v>0.65</v>
      </c>
      <c r="H52" s="65"/>
      <c r="I52" s="500" t="s">
        <v>465</v>
      </c>
      <c r="J52" s="501">
        <v>2</v>
      </c>
      <c r="K52" s="65"/>
      <c r="L52" s="962" t="s">
        <v>444</v>
      </c>
      <c r="M52" s="964">
        <f>M46+M48+M50</f>
        <v>40</v>
      </c>
      <c r="N52" s="966">
        <f>N46+N48+N50</f>
        <v>1</v>
      </c>
      <c r="O52" s="522">
        <f>O46+O48+O50</f>
        <v>10</v>
      </c>
      <c r="P52" s="522">
        <f t="shared" ref="P52:Q52" si="15">P46+P48+P50</f>
        <v>5</v>
      </c>
      <c r="Q52" s="522">
        <f t="shared" si="15"/>
        <v>5</v>
      </c>
      <c r="R52" s="522">
        <f>R46+R48+R50</f>
        <v>20</v>
      </c>
      <c r="S52" s="968">
        <f>O53+P53+Q53+R53</f>
        <v>1</v>
      </c>
      <c r="T52" s="44"/>
      <c r="Z52"/>
      <c r="AA52" s="447"/>
      <c r="AB52" s="447"/>
      <c r="AC52" s="447"/>
      <c r="AD52" s="447"/>
      <c r="AE52" s="447"/>
      <c r="AF52" s="468" t="s">
        <v>472</v>
      </c>
      <c r="AG52" s="475" t="s">
        <v>460</v>
      </c>
      <c r="AH52" s="475" t="s">
        <v>461</v>
      </c>
      <c r="AI52" s="475" t="s">
        <v>462</v>
      </c>
      <c r="AJ52" s="477" t="s">
        <v>463</v>
      </c>
      <c r="AK52" s="447"/>
      <c r="AL52" s="478"/>
      <c r="AM52" s="447"/>
      <c r="AN52" s="447"/>
      <c r="AO52" s="504" t="s">
        <v>516</v>
      </c>
      <c r="AP52" s="505">
        <v>1</v>
      </c>
      <c r="AQ52" s="74">
        <f t="shared" si="14"/>
        <v>2.93</v>
      </c>
      <c r="AR52" s="71">
        <v>2.93</v>
      </c>
      <c r="AS52" s="72"/>
      <c r="AT52" s="71"/>
      <c r="AU52" s="71"/>
      <c r="AV52" s="71"/>
      <c r="AW52" s="72"/>
      <c r="AX52"/>
      <c r="AY52"/>
      <c r="AZ52"/>
      <c r="BA52"/>
      <c r="BB52"/>
      <c r="BC52"/>
      <c r="BD52" s="517" t="s">
        <v>59</v>
      </c>
      <c r="BE52" s="494"/>
      <c r="BF52" s="447"/>
      <c r="BH52" s="44"/>
      <c r="BI52" s="447"/>
      <c r="BJ52" s="447"/>
      <c r="BK52" s="447"/>
      <c r="BL52" s="447"/>
      <c r="BM52" s="447"/>
      <c r="BN52" s="447"/>
      <c r="BO52" s="447"/>
      <c r="BP52" s="447"/>
      <c r="BQ52" s="447"/>
      <c r="BR52" s="447"/>
      <c r="BS52" s="447"/>
      <c r="BT52" s="447"/>
      <c r="BU52"/>
      <c r="BV52"/>
      <c r="BW52"/>
      <c r="BX52" s="447"/>
      <c r="BY52" s="447"/>
      <c r="BZ52" s="447"/>
      <c r="CA52" s="447"/>
      <c r="CB52" s="447"/>
      <c r="CC52" s="447"/>
      <c r="CD52" s="447"/>
      <c r="CE52" s="447"/>
      <c r="CF52" s="447"/>
      <c r="CG52" s="447"/>
      <c r="CH52" s="447"/>
      <c r="CI52" s="447"/>
      <c r="CJ52" s="447"/>
      <c r="CK52" s="447"/>
      <c r="CL52" s="447"/>
      <c r="CM52" s="447"/>
      <c r="CN52" s="447"/>
      <c r="CO52" s="447"/>
      <c r="CP52" s="447"/>
      <c r="CQ52" s="447"/>
      <c r="CR52" s="447"/>
      <c r="CS52" s="447"/>
      <c r="CT52" s="447"/>
      <c r="CU52" s="447"/>
      <c r="CV52" s="447"/>
      <c r="CW52" s="447"/>
      <c r="CX52" s="447"/>
      <c r="CY52"/>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c r="EQ52" s="44"/>
      <c r="ER52" s="44"/>
      <c r="ES52" s="44"/>
      <c r="ET52" s="44"/>
      <c r="EU52" s="44"/>
      <c r="EV52" s="44"/>
      <c r="EW52" s="44"/>
      <c r="EX52" s="44"/>
      <c r="EY52" s="44"/>
      <c r="EZ52" s="44"/>
      <c r="FA52" s="44"/>
      <c r="FB52" s="44"/>
      <c r="FC52" s="44"/>
      <c r="FD52" s="44"/>
      <c r="FE52" s="44"/>
      <c r="FF52" s="44"/>
      <c r="FG52" s="44"/>
      <c r="FH52" s="44"/>
      <c r="FI52" s="44"/>
      <c r="FJ52" s="44"/>
      <c r="FK52" s="44"/>
      <c r="FL52" s="44"/>
      <c r="FM52" s="44"/>
      <c r="FN52" s="44"/>
      <c r="FO52" s="44"/>
      <c r="FP52" s="44"/>
      <c r="FQ52" s="44"/>
      <c r="FR52" s="44"/>
      <c r="FS52" s="44"/>
      <c r="FT52" s="44"/>
      <c r="FU52" s="44"/>
      <c r="FV52" s="44"/>
      <c r="FW52" s="44"/>
      <c r="FX52" s="44"/>
      <c r="FY52" s="44"/>
      <c r="FZ52" s="44"/>
      <c r="GA52" s="44"/>
      <c r="GB52" s="44"/>
      <c r="GC52" s="44"/>
      <c r="GD52" s="44"/>
      <c r="GE52" s="44"/>
      <c r="GF52" s="44"/>
    </row>
    <row r="53" spans="1:188" s="464" customFormat="1" ht="16.5" thickBot="1">
      <c r="C53" s="73"/>
      <c r="D53" s="65"/>
      <c r="E53" s="520" t="s">
        <v>450</v>
      </c>
      <c r="F53" s="498">
        <v>7</v>
      </c>
      <c r="G53" s="499">
        <f>F53/F54</f>
        <v>0.17499999999999999</v>
      </c>
      <c r="H53" s="65"/>
      <c r="I53" s="500" t="s">
        <v>516</v>
      </c>
      <c r="J53" s="501">
        <v>1</v>
      </c>
      <c r="K53" s="65"/>
      <c r="L53" s="963"/>
      <c r="M53" s="965"/>
      <c r="N53" s="967"/>
      <c r="O53" s="523">
        <f>O52/M52</f>
        <v>0.25</v>
      </c>
      <c r="P53" s="523">
        <f>P52/M52</f>
        <v>0.125</v>
      </c>
      <c r="Q53" s="523">
        <f>Q52/M52</f>
        <v>0.125</v>
      </c>
      <c r="R53" s="523">
        <f>R52/M52</f>
        <v>0.5</v>
      </c>
      <c r="S53" s="969"/>
      <c r="T53" s="44"/>
      <c r="U53"/>
      <c r="V53"/>
      <c r="W53"/>
      <c r="X53"/>
      <c r="Y53"/>
      <c r="Z53"/>
      <c r="AA53" s="447"/>
      <c r="AB53" s="447"/>
      <c r="AC53" s="447"/>
      <c r="AD53" s="447"/>
      <c r="AE53" s="447"/>
      <c r="AF53" s="970">
        <v>14</v>
      </c>
      <c r="AG53" s="486"/>
      <c r="AH53" s="486"/>
      <c r="AI53" s="486"/>
      <c r="AJ53" s="490" t="s">
        <v>528</v>
      </c>
      <c r="AK53" s="447"/>
      <c r="AL53" s="478"/>
      <c r="AM53" s="447"/>
      <c r="AN53" s="447"/>
      <c r="AO53" s="504" t="s">
        <v>531</v>
      </c>
      <c r="AP53" s="505">
        <v>3</v>
      </c>
      <c r="AQ53" s="74">
        <f t="shared" si="14"/>
        <v>3.58</v>
      </c>
      <c r="AR53" s="71" t="s">
        <v>424</v>
      </c>
      <c r="AS53" s="71" t="s">
        <v>424</v>
      </c>
      <c r="AT53" s="71">
        <v>3.58</v>
      </c>
      <c r="AU53" s="71"/>
      <c r="AV53" s="71"/>
      <c r="AW53" s="71"/>
      <c r="AX53"/>
      <c r="AY53"/>
      <c r="AZ53"/>
      <c r="BA53"/>
      <c r="BB53"/>
      <c r="BC53"/>
      <c r="BD53" s="524" t="s">
        <v>1162</v>
      </c>
      <c r="BE53" s="494"/>
      <c r="BF53" s="447"/>
      <c r="BH53" s="44"/>
      <c r="BI53" s="447"/>
      <c r="BJ53" s="447"/>
      <c r="BK53" s="447"/>
      <c r="BL53" s="447"/>
      <c r="BM53" s="447"/>
      <c r="BN53" s="447"/>
      <c r="BO53" s="447"/>
      <c r="BP53" s="447"/>
      <c r="BQ53" s="447"/>
      <c r="BR53" s="447"/>
      <c r="BS53" s="447"/>
      <c r="BT53" s="447"/>
      <c r="BU53"/>
      <c r="BV53"/>
      <c r="BW53"/>
      <c r="BX53" s="447"/>
      <c r="BY53" s="447"/>
      <c r="BZ53" s="447"/>
      <c r="CA53" s="447"/>
      <c r="CB53" s="447"/>
      <c r="CC53" s="447"/>
      <c r="CD53" s="447"/>
      <c r="CE53" s="447"/>
      <c r="CF53" s="447"/>
      <c r="CG53" s="447"/>
      <c r="CH53" s="447"/>
      <c r="CI53" s="447"/>
      <c r="CJ53" s="447"/>
      <c r="CK53" s="447"/>
      <c r="CL53" s="447"/>
      <c r="CM53" s="447"/>
      <c r="CN53" s="447"/>
      <c r="CO53" s="447"/>
      <c r="CP53" s="447"/>
      <c r="CQ53" s="447"/>
      <c r="CR53" s="447"/>
      <c r="CS53" s="447"/>
      <c r="CT53" s="447"/>
      <c r="CU53" s="447"/>
      <c r="CV53" s="447"/>
      <c r="CW53" s="447"/>
      <c r="CX53" s="447"/>
      <c r="CY53" s="4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c r="EQ53" s="44"/>
      <c r="ER53" s="44"/>
      <c r="ES53" s="44"/>
      <c r="ET53" s="44"/>
      <c r="EU53" s="44"/>
      <c r="EV53" s="44"/>
      <c r="EW53" s="44"/>
      <c r="EX53" s="44"/>
      <c r="EY53" s="44"/>
      <c r="EZ53" s="44"/>
      <c r="FA53" s="44"/>
      <c r="FB53" s="44"/>
      <c r="FC53" s="44"/>
      <c r="FD53" s="44"/>
      <c r="FE53" s="44"/>
      <c r="FF53" s="44"/>
      <c r="FG53" s="44"/>
      <c r="FH53" s="44"/>
      <c r="FI53" s="44"/>
      <c r="FJ53" s="44"/>
      <c r="FK53" s="44"/>
      <c r="FL53" s="44"/>
      <c r="FM53" s="44"/>
      <c r="FN53" s="44"/>
      <c r="FO53" s="44"/>
      <c r="FP53" s="44"/>
      <c r="FQ53" s="44"/>
      <c r="FR53" s="44"/>
      <c r="FS53" s="44"/>
      <c r="FT53" s="44"/>
      <c r="FU53" s="44"/>
      <c r="FV53" s="44"/>
      <c r="FW53" s="44"/>
      <c r="FX53" s="44"/>
      <c r="FY53" s="44"/>
      <c r="FZ53" s="44"/>
      <c r="GA53" s="44"/>
      <c r="GB53" s="44"/>
      <c r="GC53" s="44"/>
      <c r="GD53" s="44"/>
      <c r="GE53" s="44"/>
      <c r="GF53" s="44"/>
    </row>
    <row r="54" spans="1:188" s="464" customFormat="1" ht="16.5" thickBot="1">
      <c r="A54" s="383" t="s">
        <v>473</v>
      </c>
      <c r="B54" s="481">
        <v>26</v>
      </c>
      <c r="C54" s="65"/>
      <c r="D54" s="65"/>
      <c r="E54" s="525" t="s">
        <v>444</v>
      </c>
      <c r="F54" s="526">
        <f>F51+F52+F53</f>
        <v>40</v>
      </c>
      <c r="G54" s="516">
        <f>G51+G52+G53</f>
        <v>1</v>
      </c>
      <c r="H54" s="65"/>
      <c r="I54" s="500" t="s">
        <v>531</v>
      </c>
      <c r="J54" s="501">
        <v>3</v>
      </c>
      <c r="K54" s="65"/>
      <c r="L54" s="65"/>
      <c r="M54" s="65"/>
      <c r="N54" s="65"/>
      <c r="O54" s="65"/>
      <c r="P54" s="65"/>
      <c r="Q54" s="65"/>
      <c r="R54" s="44"/>
      <c r="S54" s="44"/>
      <c r="T54" s="44"/>
      <c r="U54" s="65"/>
      <c r="V54" s="65"/>
      <c r="W54" s="65"/>
      <c r="X54" s="65"/>
      <c r="Y54" s="65"/>
      <c r="Z54"/>
      <c r="AA54" s="447"/>
      <c r="AB54" s="447"/>
      <c r="AC54" s="447"/>
      <c r="AD54" s="447"/>
      <c r="AE54" s="447"/>
      <c r="AF54" s="971"/>
      <c r="AG54" s="486"/>
      <c r="AH54" s="486"/>
      <c r="AI54" s="486">
        <v>9</v>
      </c>
      <c r="AJ54" s="490" t="s">
        <v>498</v>
      </c>
      <c r="AK54" s="447"/>
      <c r="AL54" s="478"/>
      <c r="AM54" s="447"/>
      <c r="AN54" s="447"/>
      <c r="AO54" s="504" t="s">
        <v>1096</v>
      </c>
      <c r="AP54" s="505">
        <v>1</v>
      </c>
      <c r="AQ54" s="71" t="s">
        <v>424</v>
      </c>
      <c r="AR54" s="71" t="s">
        <v>424</v>
      </c>
      <c r="AS54" s="71"/>
      <c r="AT54" s="71"/>
      <c r="AU54" s="71"/>
      <c r="AV54" s="71"/>
      <c r="AW54" s="71"/>
      <c r="AX54"/>
      <c r="AY54"/>
      <c r="AZ54"/>
      <c r="BA54"/>
      <c r="BB54"/>
      <c r="BC54"/>
      <c r="BD54" s="527" t="s">
        <v>1163</v>
      </c>
      <c r="BE54" s="528" t="e">
        <f>(BE50/BE47)*100</f>
        <v>#DIV/0!</v>
      </c>
      <c r="BF54" s="447"/>
      <c r="BH54" s="44"/>
      <c r="BI54" s="447"/>
      <c r="BJ54" s="447"/>
      <c r="BK54" s="447"/>
      <c r="BL54" s="447"/>
      <c r="BM54" s="447"/>
      <c r="BN54" s="447"/>
      <c r="BO54" s="447"/>
      <c r="BP54" s="447"/>
      <c r="BQ54" s="447"/>
      <c r="BR54" s="447"/>
      <c r="BS54" s="447"/>
      <c r="BT54" s="447"/>
      <c r="BU54" s="447"/>
      <c r="BV54" s="447"/>
      <c r="BW54" s="447"/>
      <c r="BX54" s="447"/>
      <c r="BY54" s="447"/>
      <c r="BZ54" s="447"/>
      <c r="CA54" s="447"/>
      <c r="CB54" s="447"/>
      <c r="CC54" s="447"/>
      <c r="CD54" s="447"/>
      <c r="CE54" s="447"/>
      <c r="CF54" s="447"/>
      <c r="CG54" s="447"/>
      <c r="CH54" s="447"/>
      <c r="CI54" s="447"/>
      <c r="CJ54" s="447"/>
      <c r="CK54" s="447"/>
      <c r="CL54" s="447"/>
      <c r="CM54" s="447"/>
      <c r="CN54" s="447"/>
      <c r="CO54" s="447"/>
      <c r="CP54" s="447"/>
      <c r="CQ54" s="447"/>
      <c r="CR54" s="447"/>
      <c r="CS54" s="447"/>
      <c r="CT54" s="447"/>
      <c r="CU54" s="447"/>
      <c r="CV54" s="447"/>
      <c r="CW54" s="447"/>
      <c r="CX54" s="447"/>
      <c r="CY54" s="4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c r="EN54" s="44"/>
      <c r="EO54" s="44"/>
      <c r="EP54" s="44"/>
      <c r="EQ54" s="44"/>
      <c r="ER54" s="44"/>
      <c r="ES54" s="44"/>
      <c r="ET54" s="44"/>
      <c r="EU54" s="44"/>
      <c r="EV54" s="44"/>
      <c r="EW54" s="44"/>
      <c r="EX54" s="44"/>
      <c r="EY54" s="44"/>
      <c r="EZ54" s="44"/>
      <c r="FA54" s="44"/>
      <c r="FB54" s="44"/>
      <c r="FC54" s="44"/>
      <c r="FD54" s="44"/>
      <c r="FE54" s="44"/>
      <c r="FF54" s="44"/>
      <c r="FG54" s="44"/>
      <c r="FH54" s="44"/>
      <c r="FI54" s="44"/>
      <c r="FJ54" s="44"/>
      <c r="FK54" s="44"/>
      <c r="FL54" s="44"/>
      <c r="FM54" s="44"/>
      <c r="FN54" s="44"/>
      <c r="FO54" s="44"/>
      <c r="FP54" s="44"/>
      <c r="FQ54" s="44"/>
      <c r="FR54" s="44"/>
      <c r="FS54" s="44"/>
      <c r="FT54" s="44"/>
      <c r="FU54" s="44"/>
      <c r="FV54" s="44"/>
      <c r="FW54" s="44"/>
      <c r="FX54" s="44"/>
      <c r="FY54" s="44"/>
      <c r="FZ54" s="44"/>
      <c r="GA54" s="44"/>
      <c r="GB54" s="44"/>
      <c r="GC54" s="44"/>
      <c r="GD54" s="44"/>
      <c r="GE54" s="44"/>
      <c r="GF54" s="44"/>
    </row>
    <row r="55" spans="1:188" s="464" customFormat="1" ht="16.5" thickBot="1">
      <c r="A55" s="495" t="s">
        <v>475</v>
      </c>
      <c r="B55" s="496">
        <v>14</v>
      </c>
      <c r="C55" s="65"/>
      <c r="D55" s="65"/>
      <c r="E55" s="520" t="s">
        <v>451</v>
      </c>
      <c r="F55" s="498">
        <v>22</v>
      </c>
      <c r="G55" s="529">
        <f>F55/F59</f>
        <v>0.55000000000000004</v>
      </c>
      <c r="H55" s="65"/>
      <c r="I55" s="500" t="s">
        <v>1096</v>
      </c>
      <c r="J55" s="501">
        <v>1</v>
      </c>
      <c r="K55" s="65"/>
      <c r="L55" s="65"/>
      <c r="M55" s="65"/>
      <c r="N55" s="65"/>
      <c r="O55" s="65"/>
      <c r="P55" s="65"/>
      <c r="Q55" s="65"/>
      <c r="R55" s="44"/>
      <c r="S55" s="44"/>
      <c r="T55" s="44"/>
      <c r="U55" s="44"/>
      <c r="V55" s="447"/>
      <c r="W55" s="447"/>
      <c r="X55" s="447"/>
      <c r="Y55" s="447"/>
      <c r="Z55" s="447"/>
      <c r="AA55" s="447"/>
      <c r="AB55" s="447"/>
      <c r="AC55" s="447"/>
      <c r="AD55" s="447"/>
      <c r="AE55" s="447"/>
      <c r="AF55" s="972"/>
      <c r="AG55" s="508"/>
      <c r="AH55" s="508">
        <v>1</v>
      </c>
      <c r="AI55" s="508">
        <v>4</v>
      </c>
      <c r="AJ55" s="509" t="s">
        <v>795</v>
      </c>
      <c r="AK55" s="447"/>
      <c r="AL55" s="478"/>
      <c r="AM55" s="447"/>
      <c r="AN55" s="447"/>
      <c r="AO55" s="504" t="s">
        <v>534</v>
      </c>
      <c r="AP55" s="505">
        <v>2</v>
      </c>
      <c r="AQ55" s="74">
        <f t="shared" si="14"/>
        <v>15.825000000000001</v>
      </c>
      <c r="AR55" s="72">
        <v>31.39</v>
      </c>
      <c r="AS55" s="71">
        <v>0.26</v>
      </c>
      <c r="AT55" s="71"/>
      <c r="AU55" s="71"/>
      <c r="AV55" s="72"/>
      <c r="AW55" s="71"/>
      <c r="AX55"/>
      <c r="AY55"/>
      <c r="AZ55"/>
      <c r="BA55"/>
      <c r="BB55"/>
      <c r="BC55"/>
      <c r="BD55" s="527" t="s">
        <v>1164</v>
      </c>
      <c r="BE55" s="528">
        <f>BE47/BE45</f>
        <v>0</v>
      </c>
      <c r="BF55" s="447"/>
      <c r="BH55" s="44"/>
      <c r="BI55" s="447"/>
      <c r="BJ55" s="447"/>
      <c r="BK55" s="447"/>
      <c r="BL55" s="447"/>
      <c r="BM55" s="447"/>
      <c r="BN55" s="447"/>
      <c r="BO55" s="447"/>
      <c r="BP55" s="447"/>
      <c r="BQ55" s="447"/>
      <c r="BR55" s="447"/>
      <c r="BS55" s="447"/>
      <c r="BT55" s="447"/>
      <c r="BU55" s="447"/>
      <c r="BV55" s="447"/>
      <c r="BW55" s="447"/>
      <c r="BX55" s="447"/>
      <c r="BY55" s="447"/>
      <c r="BZ55" s="447"/>
      <c r="CA55" s="447"/>
      <c r="CB55" s="447"/>
      <c r="CC55" s="447"/>
      <c r="CD55" s="447"/>
      <c r="CE55" s="447"/>
      <c r="CF55" s="447"/>
      <c r="CG55" s="447"/>
      <c r="CH55" s="447"/>
      <c r="CI55" s="447"/>
      <c r="CJ55" s="447"/>
      <c r="CK55" s="447"/>
      <c r="CL55" s="447"/>
      <c r="CM55" s="447"/>
      <c r="CN55" s="447"/>
      <c r="CO55" s="447"/>
      <c r="CP55" s="447"/>
      <c r="CQ55" s="447"/>
      <c r="CR55" s="447"/>
      <c r="CS55" s="447"/>
      <c r="CT55" s="447"/>
      <c r="CU55" s="447"/>
      <c r="CV55" s="447"/>
      <c r="CW55" s="447"/>
      <c r="CX55" s="447"/>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row>
    <row r="56" spans="1:188" s="464" customFormat="1" ht="16.5" thickBot="1">
      <c r="A56" s="518" t="s">
        <v>444</v>
      </c>
      <c r="B56" s="519">
        <f>B54+B55</f>
        <v>40</v>
      </c>
      <c r="C56" s="65"/>
      <c r="D56" s="65"/>
      <c r="E56" s="520" t="s">
        <v>452</v>
      </c>
      <c r="F56" s="498">
        <v>13</v>
      </c>
      <c r="G56" s="499">
        <f>F56/F59</f>
        <v>0.32500000000000001</v>
      </c>
      <c r="H56" s="65"/>
      <c r="I56" s="500" t="s">
        <v>534</v>
      </c>
      <c r="J56" s="501">
        <v>2</v>
      </c>
      <c r="K56" s="65"/>
      <c r="L56" s="65"/>
      <c r="M56" s="81"/>
      <c r="N56"/>
      <c r="O56" s="65"/>
      <c r="P56" s="65"/>
      <c r="Q56" s="65"/>
      <c r="R56" s="44"/>
      <c r="S56" s="44"/>
      <c r="T56" s="44"/>
      <c r="U56" s="44"/>
      <c r="V56" s="447"/>
      <c r="W56" s="447"/>
      <c r="X56" s="447"/>
      <c r="Y56" s="447"/>
      <c r="Z56" s="447"/>
      <c r="AA56" s="447"/>
      <c r="AB56" s="447"/>
      <c r="AC56" s="447"/>
      <c r="AD56" s="447"/>
      <c r="AE56" s="447"/>
      <c r="AK56" s="447"/>
      <c r="AL56" s="478"/>
      <c r="AM56" s="447"/>
      <c r="AN56" s="447"/>
      <c r="AO56" s="504" t="s">
        <v>476</v>
      </c>
      <c r="AP56" s="505">
        <v>1</v>
      </c>
      <c r="AQ56" s="74">
        <f t="shared" si="14"/>
        <v>20.43</v>
      </c>
      <c r="AR56" s="71">
        <v>20.43</v>
      </c>
      <c r="AS56" s="72"/>
      <c r="AT56" s="71"/>
      <c r="AU56" s="71"/>
      <c r="AV56" s="71"/>
      <c r="AW56" s="72"/>
      <c r="AX56"/>
      <c r="AY56"/>
      <c r="AZ56"/>
      <c r="BA56"/>
      <c r="BB56"/>
      <c r="BC56"/>
      <c r="BD56"/>
      <c r="BE56" s="44"/>
      <c r="BF56" s="447"/>
      <c r="BH56" s="44"/>
      <c r="BI56" s="447"/>
      <c r="BJ56" s="447"/>
      <c r="BK56" s="447"/>
      <c r="BL56" s="447"/>
      <c r="BM56" s="447"/>
      <c r="BN56" s="447"/>
      <c r="BO56" s="447"/>
      <c r="BP56" s="447"/>
      <c r="BQ56" s="447"/>
      <c r="BR56" s="447"/>
      <c r="BS56" s="447"/>
      <c r="BT56" s="447"/>
      <c r="BU56" s="447"/>
      <c r="BV56" s="447"/>
      <c r="BW56" s="447"/>
      <c r="BX56" s="447"/>
      <c r="BY56" s="447"/>
      <c r="BZ56" s="447"/>
      <c r="CA56" s="447"/>
      <c r="CB56" s="447"/>
      <c r="CC56" s="447"/>
      <c r="CD56" s="447"/>
      <c r="CE56" s="447"/>
      <c r="CF56" s="447"/>
      <c r="CG56" s="447"/>
      <c r="CH56" s="447"/>
      <c r="CI56" s="447"/>
      <c r="CJ56" s="447"/>
      <c r="CK56" s="447"/>
      <c r="CL56" s="447"/>
      <c r="CM56" s="447"/>
      <c r="CN56" s="447"/>
      <c r="CO56" s="447"/>
      <c r="CP56" s="447"/>
      <c r="CQ56" s="447"/>
      <c r="CR56" s="447"/>
      <c r="CS56" s="447"/>
      <c r="CT56" s="447"/>
      <c r="CU56" s="447"/>
      <c r="CV56" s="447"/>
      <c r="CW56" s="447"/>
      <c r="CX56" s="447"/>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F56" s="44"/>
      <c r="FG56" s="44"/>
      <c r="FH56" s="44"/>
      <c r="FI56" s="44"/>
      <c r="FJ56" s="44"/>
      <c r="FK56" s="44"/>
      <c r="FL56" s="44"/>
      <c r="FM56" s="44"/>
      <c r="FN56" s="44"/>
      <c r="FO56" s="44"/>
      <c r="FP56" s="44"/>
      <c r="FQ56" s="44"/>
      <c r="FR56" s="44"/>
      <c r="FS56" s="44"/>
      <c r="FT56" s="44"/>
      <c r="FU56" s="44"/>
      <c r="FV56" s="44"/>
      <c r="FW56" s="44"/>
      <c r="FX56" s="44"/>
      <c r="FY56" s="44"/>
      <c r="FZ56" s="44"/>
      <c r="GA56" s="44"/>
      <c r="GB56" s="44"/>
      <c r="GC56" s="44"/>
      <c r="GD56" s="44"/>
      <c r="GE56" s="44"/>
      <c r="GF56" s="44"/>
    </row>
    <row r="57" spans="1:188" s="464" customFormat="1" ht="15.75">
      <c r="A57" s="65"/>
      <c r="B57" s="65"/>
      <c r="C57" s="65"/>
      <c r="D57" s="65"/>
      <c r="E57" s="520" t="s">
        <v>453</v>
      </c>
      <c r="F57" s="498">
        <v>4</v>
      </c>
      <c r="G57" s="499">
        <f>F57/F59</f>
        <v>0.1</v>
      </c>
      <c r="H57" s="65"/>
      <c r="I57" s="500" t="s">
        <v>476</v>
      </c>
      <c r="J57" s="501">
        <v>1</v>
      </c>
      <c r="K57" s="65"/>
      <c r="L57" s="65"/>
      <c r="M57" s="81"/>
      <c r="N57"/>
      <c r="O57" s="65"/>
      <c r="P57" s="65"/>
      <c r="Q57" s="65"/>
      <c r="R57" s="44"/>
      <c r="S57" s="44"/>
      <c r="T57" s="44"/>
      <c r="U57" s="44"/>
      <c r="V57" s="447"/>
      <c r="W57" s="447"/>
      <c r="X57" s="447"/>
      <c r="Y57" s="447"/>
      <c r="Z57" s="447"/>
      <c r="AA57" s="447"/>
      <c r="AB57" s="447"/>
      <c r="AC57" s="447"/>
      <c r="AD57" s="447"/>
      <c r="AE57" s="447"/>
      <c r="AK57" s="447"/>
      <c r="AL57" s="478"/>
      <c r="AM57" s="447"/>
      <c r="AN57" s="447"/>
      <c r="AO57" s="504" t="s">
        <v>469</v>
      </c>
      <c r="AP57" s="505">
        <v>1</v>
      </c>
      <c r="AQ57" s="74">
        <f t="shared" si="14"/>
        <v>5.58</v>
      </c>
      <c r="AR57" s="71">
        <v>5.58</v>
      </c>
      <c r="AS57" s="72"/>
      <c r="AT57" s="72"/>
      <c r="AU57" s="71"/>
      <c r="AV57" s="71"/>
      <c r="AW57" s="72"/>
      <c r="AX57"/>
      <c r="AY57"/>
      <c r="AZ57"/>
      <c r="BA57"/>
      <c r="BB57"/>
      <c r="BC57"/>
      <c r="BD57"/>
      <c r="BE57" s="44"/>
      <c r="BF57" s="447"/>
      <c r="BH57" s="44"/>
      <c r="BI57" s="447"/>
      <c r="BJ57" s="447"/>
      <c r="BK57" s="447"/>
      <c r="BL57" s="447"/>
      <c r="BM57" s="447"/>
      <c r="BN57" s="447"/>
      <c r="BO57" s="447"/>
      <c r="BP57" s="447"/>
      <c r="BQ57" s="447"/>
      <c r="BR57" s="447"/>
      <c r="BS57" s="447"/>
      <c r="BT57" s="447"/>
      <c r="BU57" s="447"/>
      <c r="BV57" s="447"/>
      <c r="BW57" s="447"/>
      <c r="BX57" s="447"/>
      <c r="BY57" s="447"/>
      <c r="BZ57" s="447"/>
      <c r="CA57" s="447"/>
      <c r="CB57" s="447"/>
      <c r="CC57" s="447"/>
      <c r="CD57" s="447"/>
      <c r="CE57" s="447"/>
      <c r="CF57" s="447"/>
      <c r="CG57" s="447"/>
      <c r="CH57" s="447"/>
      <c r="CI57" s="447"/>
      <c r="CJ57" s="447"/>
      <c r="CK57" s="447"/>
      <c r="CL57" s="447"/>
      <c r="CM57" s="447"/>
      <c r="CN57" s="447"/>
      <c r="CO57" s="447"/>
      <c r="CP57" s="447"/>
      <c r="CQ57" s="447"/>
      <c r="CR57" s="447"/>
      <c r="CS57" s="447"/>
      <c r="CT57" s="447"/>
      <c r="CU57" s="447"/>
      <c r="CV57" s="447"/>
      <c r="CW57" s="447"/>
      <c r="CX57" s="447"/>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c r="EN57" s="44"/>
      <c r="EO57" s="44"/>
      <c r="EP57" s="44"/>
      <c r="EQ57" s="44"/>
      <c r="ER57" s="44"/>
      <c r="ES57" s="44"/>
      <c r="ET57" s="44"/>
      <c r="EU57" s="44"/>
      <c r="EV57" s="44"/>
      <c r="EW57" s="44"/>
      <c r="EX57" s="44"/>
      <c r="EY57" s="44"/>
      <c r="EZ57" s="44"/>
      <c r="FA57" s="44"/>
      <c r="FB57" s="44"/>
      <c r="FC57" s="44"/>
      <c r="FD57" s="44"/>
      <c r="FE57" s="44"/>
      <c r="FF57" s="44"/>
      <c r="FG57" s="44"/>
      <c r="FH57" s="44"/>
      <c r="FI57" s="44"/>
      <c r="FJ57" s="44"/>
      <c r="FK57" s="44"/>
      <c r="FL57" s="44"/>
      <c r="FM57" s="44"/>
      <c r="FN57" s="44"/>
      <c r="FO57" s="44"/>
      <c r="FP57" s="44"/>
      <c r="FQ57" s="44"/>
      <c r="FR57" s="44"/>
      <c r="FS57" s="44"/>
      <c r="FT57" s="44"/>
      <c r="FU57" s="44"/>
      <c r="FV57" s="44"/>
      <c r="FW57" s="44"/>
      <c r="FX57" s="44"/>
      <c r="FY57" s="44"/>
      <c r="FZ57" s="44"/>
      <c r="GA57" s="44"/>
      <c r="GB57" s="44"/>
      <c r="GC57" s="44"/>
      <c r="GD57" s="44"/>
      <c r="GE57" s="44"/>
      <c r="GF57" s="44"/>
    </row>
    <row r="58" spans="1:188" s="464" customFormat="1" ht="16.5" thickBot="1">
      <c r="A58" s="65"/>
      <c r="B58" s="65"/>
      <c r="C58" s="65"/>
      <c r="D58" s="65"/>
      <c r="E58" s="520" t="s">
        <v>477</v>
      </c>
      <c r="F58" s="498">
        <v>1</v>
      </c>
      <c r="G58" s="499">
        <f>F58/F59</f>
        <v>2.5000000000000001E-2</v>
      </c>
      <c r="H58" s="65"/>
      <c r="I58" s="500" t="s">
        <v>469</v>
      </c>
      <c r="J58" s="501">
        <v>1</v>
      </c>
      <c r="K58" s="65"/>
      <c r="L58" s="65"/>
      <c r="M58" s="81"/>
      <c r="N58"/>
      <c r="O58" s="65"/>
      <c r="P58" s="65"/>
      <c r="Q58" s="65"/>
      <c r="R58" s="44"/>
      <c r="S58" s="44"/>
      <c r="T58" s="44"/>
      <c r="U58" s="44"/>
      <c r="V58" s="447"/>
      <c r="W58" s="447"/>
      <c r="X58" s="447"/>
      <c r="Y58" s="447"/>
      <c r="Z58" s="447"/>
      <c r="AA58" s="447"/>
      <c r="AB58" s="447"/>
      <c r="AC58" s="447"/>
      <c r="AD58" s="447"/>
      <c r="AE58" s="447"/>
      <c r="AF58"/>
      <c r="AG58"/>
      <c r="AH58"/>
      <c r="AI58"/>
      <c r="AJ58"/>
      <c r="AK58" s="447"/>
      <c r="AL58" s="478"/>
      <c r="AM58" s="447"/>
      <c r="AN58" s="447"/>
      <c r="AO58" s="530" t="s">
        <v>444</v>
      </c>
      <c r="AP58" s="82">
        <f>SUM(AP46:AP57)</f>
        <v>22</v>
      </c>
      <c r="AQ58" s="52"/>
      <c r="AR58" s="52"/>
      <c r="AS58" s="52"/>
      <c r="AT58" s="52"/>
      <c r="AU58" s="52"/>
      <c r="AV58" s="52"/>
      <c r="AW58" s="52"/>
      <c r="AX58"/>
      <c r="AY58"/>
      <c r="AZ58"/>
      <c r="BA58"/>
      <c r="BB58"/>
      <c r="BC58"/>
      <c r="BD58" s="1091" t="s">
        <v>436</v>
      </c>
      <c r="BE58" s="1092"/>
      <c r="BF58" s="1093"/>
      <c r="BH58" s="44"/>
      <c r="BI58" s="447"/>
      <c r="BJ58" s="447"/>
      <c r="BK58" s="447"/>
      <c r="BL58" s="447"/>
      <c r="BM58" s="447"/>
      <c r="BN58" s="447"/>
      <c r="BO58" s="447"/>
      <c r="BP58" s="447"/>
      <c r="BQ58" s="447"/>
      <c r="BR58" s="447"/>
      <c r="BS58" s="447"/>
      <c r="BT58" s="447"/>
      <c r="BU58" s="447"/>
      <c r="BV58" s="447"/>
      <c r="BW58" s="447"/>
      <c r="BX58" s="447"/>
      <c r="BY58" s="447"/>
      <c r="BZ58" s="447"/>
      <c r="CA58" s="447"/>
      <c r="CB58" s="447"/>
      <c r="CC58" s="447"/>
      <c r="CD58" s="447"/>
      <c r="CE58" s="447"/>
      <c r="CF58" s="447"/>
      <c r="CG58" s="447"/>
      <c r="CH58"/>
      <c r="CI58"/>
      <c r="CJ58"/>
      <c r="CK58"/>
      <c r="CL58"/>
      <c r="CM58" s="447"/>
      <c r="CN58" s="447"/>
      <c r="CO58" s="447"/>
      <c r="CP58" s="447"/>
      <c r="CQ58" s="447"/>
      <c r="CR58" s="447"/>
      <c r="CS58" s="447"/>
      <c r="CT58" s="447"/>
      <c r="CU58" s="447"/>
      <c r="CV58" s="447"/>
      <c r="CW58" s="447"/>
      <c r="CX58" s="447"/>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c r="GD58" s="44"/>
      <c r="GE58" s="44"/>
      <c r="GF58" s="44"/>
    </row>
    <row r="59" spans="1:188" s="464" customFormat="1" ht="16.5" thickBot="1">
      <c r="A59" s="65"/>
      <c r="B59" s="65"/>
      <c r="C59" s="65"/>
      <c r="D59" s="65"/>
      <c r="E59" s="514" t="s">
        <v>444</v>
      </c>
      <c r="F59" s="515">
        <f>F55+F56+F57+F58</f>
        <v>40</v>
      </c>
      <c r="G59" s="516">
        <f>G55+G56+G57+G58</f>
        <v>1</v>
      </c>
      <c r="H59" s="65"/>
      <c r="I59" s="531" t="s">
        <v>444</v>
      </c>
      <c r="J59" s="532">
        <f>SUM(J47:J58)</f>
        <v>22</v>
      </c>
      <c r="K59" s="65"/>
      <c r="L59" s="65"/>
      <c r="M59" s="65"/>
      <c r="N59" s="65"/>
      <c r="O59" s="65"/>
      <c r="P59" s="65"/>
      <c r="Q59" s="65"/>
      <c r="R59" s="44"/>
      <c r="S59" s="44"/>
      <c r="T59" s="44"/>
      <c r="U59" s="44"/>
      <c r="V59" s="447"/>
      <c r="W59" s="447"/>
      <c r="X59" s="447"/>
      <c r="Y59" s="447"/>
      <c r="Z59" s="447"/>
      <c r="AA59" s="447"/>
      <c r="AB59" s="447"/>
      <c r="AC59" s="447"/>
      <c r="AD59" s="447"/>
      <c r="AE59" s="447"/>
      <c r="AF59" s="533" t="s">
        <v>478</v>
      </c>
      <c r="AG59" s="534">
        <f>AF46</f>
        <v>5</v>
      </c>
      <c r="AH59"/>
      <c r="AI59"/>
      <c r="AJ59"/>
      <c r="AK59" s="447"/>
      <c r="AL59" s="478"/>
      <c r="AM59" s="447"/>
      <c r="AN59" s="447"/>
      <c r="AO59" s="65"/>
      <c r="AP59" s="65"/>
      <c r="AQ59" s="44"/>
      <c r="AR59" s="44"/>
      <c r="AS59" s="52"/>
      <c r="AT59" s="52"/>
      <c r="AU59" s="52"/>
      <c r="AV59" s="447"/>
      <c r="AW59" s="447"/>
      <c r="AX59"/>
      <c r="AY59"/>
      <c r="AZ59"/>
      <c r="BA59"/>
      <c r="BB59"/>
      <c r="BC59"/>
      <c r="BD59" s="535" t="s">
        <v>1165</v>
      </c>
      <c r="BE59" s="92"/>
      <c r="BF59" s="536" t="e">
        <f>BE59/BE61</f>
        <v>#DIV/0!</v>
      </c>
      <c r="BH59" s="44"/>
      <c r="BI59" s="447"/>
      <c r="BJ59" s="447"/>
      <c r="BK59" s="447"/>
      <c r="BL59" s="447"/>
      <c r="BM59" s="447"/>
      <c r="BN59" s="447"/>
      <c r="BO59" s="447"/>
      <c r="BP59" s="447"/>
      <c r="BQ59" s="447"/>
      <c r="BR59" s="447"/>
      <c r="BS59" s="447"/>
      <c r="BT59" s="447"/>
      <c r="BU59" s="447"/>
      <c r="BV59" s="447"/>
      <c r="BW59" s="447"/>
      <c r="BX59" s="447"/>
      <c r="BY59" s="447"/>
      <c r="BZ59" s="447"/>
      <c r="CA59" s="447"/>
      <c r="CB59" s="447"/>
      <c r="CC59" s="447"/>
      <c r="CD59" s="447"/>
      <c r="CE59" s="447"/>
      <c r="CF59" s="447"/>
      <c r="CG59" s="447"/>
      <c r="CH59"/>
      <c r="CI59"/>
      <c r="CJ59"/>
      <c r="CK59"/>
      <c r="CL59"/>
      <c r="CM59"/>
      <c r="CN59" s="447"/>
      <c r="CO59" s="447"/>
      <c r="CP59" s="447"/>
      <c r="CQ59" s="447"/>
      <c r="CR59" s="447"/>
      <c r="CS59" s="447"/>
      <c r="CT59" s="447"/>
      <c r="CU59" s="447"/>
      <c r="CV59" s="447"/>
      <c r="CW59" s="447"/>
      <c r="CX59" s="447"/>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44"/>
      <c r="GC59" s="44"/>
      <c r="GD59" s="44"/>
      <c r="GE59" s="44"/>
      <c r="GF59" s="44"/>
    </row>
    <row r="60" spans="1:188" s="464" customFormat="1" ht="16.5" thickBot="1">
      <c r="A60" s="65"/>
      <c r="B60" s="65"/>
      <c r="C60" s="65"/>
      <c r="D60" s="81"/>
      <c r="E60"/>
      <c r="F60" s="65"/>
      <c r="G60" s="65"/>
      <c r="H60" s="65"/>
      <c r="I60" s="339"/>
      <c r="J60" s="339"/>
      <c r="K60" s="65"/>
      <c r="L60" s="65"/>
      <c r="M60" s="65"/>
      <c r="N60" s="65"/>
      <c r="O60" s="65"/>
      <c r="P60" s="65"/>
      <c r="Q60" s="65"/>
      <c r="R60" s="44"/>
      <c r="S60" s="44"/>
      <c r="T60" s="44"/>
      <c r="U60" s="44"/>
      <c r="V60" s="447"/>
      <c r="W60" s="447"/>
      <c r="X60" s="447"/>
      <c r="Y60" s="447"/>
      <c r="Z60" s="447"/>
      <c r="AA60" s="447"/>
      <c r="AB60" s="447"/>
      <c r="AC60" s="447"/>
      <c r="AD60" s="447"/>
      <c r="AE60" s="447"/>
      <c r="AF60" s="537" t="s">
        <v>479</v>
      </c>
      <c r="AG60" s="538">
        <f>AF53</f>
        <v>14</v>
      </c>
      <c r="AH60"/>
      <c r="AI60"/>
      <c r="AJ60"/>
      <c r="AK60" s="447"/>
      <c r="AL60" s="478"/>
      <c r="AM60" s="447"/>
      <c r="AN60" s="447"/>
      <c r="AO60" s="953" t="s">
        <v>480</v>
      </c>
      <c r="AP60" s="954"/>
      <c r="AQ60" s="83" t="s">
        <v>464</v>
      </c>
      <c r="AR60" s="52"/>
      <c r="AS60" s="52"/>
      <c r="AT60" s="447"/>
      <c r="AU60" s="447"/>
      <c r="AV60" s="447"/>
      <c r="AW60" s="447"/>
      <c r="AX60"/>
      <c r="AY60"/>
      <c r="AZ60"/>
      <c r="BA60"/>
      <c r="BB60"/>
      <c r="BC60"/>
      <c r="BD60" s="535" t="s">
        <v>1166</v>
      </c>
      <c r="BE60" s="92"/>
      <c r="BF60" s="536" t="e">
        <f>BE60/BE61</f>
        <v>#DIV/0!</v>
      </c>
      <c r="BH60" s="44"/>
      <c r="BI60" s="447"/>
      <c r="BJ60" s="447"/>
      <c r="BK60" s="447"/>
      <c r="BL60" s="447"/>
      <c r="BM60" s="447"/>
      <c r="BN60" s="447"/>
      <c r="BO60" s="447"/>
      <c r="BP60" s="447"/>
      <c r="BQ60" s="447"/>
      <c r="BR60" s="447"/>
      <c r="BS60" s="447"/>
      <c r="BT60" s="447"/>
      <c r="BU60" s="447"/>
      <c r="BV60" s="447"/>
      <c r="BW60" s="447"/>
      <c r="BX60" s="447"/>
      <c r="BY60" s="447"/>
      <c r="BZ60" s="447"/>
      <c r="CA60" s="447"/>
      <c r="CB60" s="447"/>
      <c r="CC60" s="447"/>
      <c r="CD60" s="447"/>
      <c r="CE60"/>
      <c r="CF60"/>
      <c r="CG60"/>
      <c r="CH60"/>
      <c r="CI60"/>
      <c r="CJ60"/>
      <c r="CK60"/>
      <c r="CL60"/>
      <c r="CM60"/>
      <c r="CN60" s="447"/>
      <c r="CO60" s="447"/>
      <c r="CP60" s="447"/>
      <c r="CQ60" s="447"/>
      <c r="CR60" s="447"/>
      <c r="CS60" s="447"/>
      <c r="CT60" s="447"/>
      <c r="CU60" s="447"/>
      <c r="CV60" s="447"/>
      <c r="CW60" s="447"/>
      <c r="CX60" s="447"/>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c r="EQ60" s="44"/>
      <c r="ER60" s="44"/>
      <c r="ES60" s="44"/>
      <c r="ET60" s="44"/>
      <c r="EU60" s="44"/>
      <c r="EV60" s="44"/>
      <c r="EW60" s="44"/>
      <c r="EX60" s="44"/>
      <c r="EY60" s="44"/>
      <c r="EZ60" s="44"/>
      <c r="FA60" s="44"/>
      <c r="FB60" s="44"/>
      <c r="FC60" s="44"/>
      <c r="FD60" s="44"/>
      <c r="FE60" s="44"/>
      <c r="FF60" s="44"/>
      <c r="FG60" s="44"/>
      <c r="FH60" s="44"/>
      <c r="FI60" s="44"/>
      <c r="FJ60" s="44"/>
      <c r="FK60" s="44"/>
      <c r="FL60" s="44"/>
      <c r="FM60" s="44"/>
      <c r="FN60" s="44"/>
      <c r="FO60" s="44"/>
      <c r="FP60" s="44"/>
      <c r="FQ60" s="44"/>
      <c r="FR60" s="44"/>
      <c r="FS60" s="44"/>
      <c r="FT60" s="44"/>
      <c r="FU60" s="44"/>
      <c r="FV60" s="44"/>
      <c r="FW60" s="44"/>
      <c r="FX60" s="44"/>
      <c r="FY60" s="44"/>
      <c r="FZ60" s="44"/>
      <c r="GA60" s="44"/>
      <c r="GB60" s="44"/>
      <c r="GC60" s="44"/>
      <c r="GD60" s="44"/>
      <c r="GE60" s="44"/>
      <c r="GF60" s="44"/>
    </row>
    <row r="61" spans="1:188" s="464" customFormat="1" ht="15.75">
      <c r="A61" s="65"/>
      <c r="B61" s="65"/>
      <c r="C61" s="65"/>
      <c r="D61" s="81"/>
      <c r="E61"/>
      <c r="F61" s="65"/>
      <c r="G61" s="65"/>
      <c r="H61" s="65"/>
      <c r="I61" s="1089" t="s">
        <v>480</v>
      </c>
      <c r="J61" s="1090"/>
      <c r="K61" s="65"/>
      <c r="L61" s="65"/>
      <c r="M61" s="65"/>
      <c r="N61" s="65"/>
      <c r="O61" s="65"/>
      <c r="P61" s="65"/>
      <c r="Q61" s="65"/>
      <c r="R61" s="44"/>
      <c r="S61" s="44"/>
      <c r="T61" s="44"/>
      <c r="U61" s="44"/>
      <c r="V61" s="447"/>
      <c r="W61" s="447"/>
      <c r="X61" s="447"/>
      <c r="Y61" s="447"/>
      <c r="Z61" s="447"/>
      <c r="AA61" s="447"/>
      <c r="AB61" s="447"/>
      <c r="AC61" s="447"/>
      <c r="AD61" s="447"/>
      <c r="AE61" s="447"/>
      <c r="AF61" s="539"/>
      <c r="AG61" s="539"/>
      <c r="AH61"/>
      <c r="AI61"/>
      <c r="AJ61"/>
      <c r="AK61" s="447"/>
      <c r="AL61" s="478"/>
      <c r="AM61" s="447"/>
      <c r="AN61" s="447"/>
      <c r="AO61" s="500" t="s">
        <v>527</v>
      </c>
      <c r="AP61" s="501">
        <v>1</v>
      </c>
      <c r="AQ61" s="74">
        <f>AVERAGE(AR61:AW61)</f>
        <v>0.92</v>
      </c>
      <c r="AR61" s="85">
        <v>0.92</v>
      </c>
      <c r="AS61" s="85"/>
      <c r="AT61" s="85"/>
      <c r="AU61" s="540"/>
      <c r="AV61" s="85"/>
      <c r="AW61" s="85"/>
      <c r="AX61"/>
      <c r="AY61"/>
      <c r="AZ61"/>
      <c r="BA61"/>
      <c r="BB61"/>
      <c r="BC61"/>
      <c r="BD61" s="541" t="s">
        <v>444</v>
      </c>
      <c r="BE61" s="480">
        <f>BE60+BE59</f>
        <v>0</v>
      </c>
      <c r="BF61" s="480" t="e">
        <f>BF59+BF60</f>
        <v>#DIV/0!</v>
      </c>
      <c r="BH61" s="44"/>
      <c r="BI61" s="447"/>
      <c r="BJ61" s="447"/>
      <c r="BK61" s="447"/>
      <c r="BL61" s="447"/>
      <c r="BM61" s="447"/>
      <c r="BN61" s="447"/>
      <c r="BO61" s="447"/>
      <c r="BP61" s="447"/>
      <c r="BQ61" s="447"/>
      <c r="BR61" s="447"/>
      <c r="BS61" s="447"/>
      <c r="BT61" s="447"/>
      <c r="BU61" s="447"/>
      <c r="BV61" s="447"/>
      <c r="BW61" s="447"/>
      <c r="BX61" s="447"/>
      <c r="BY61" s="447"/>
      <c r="BZ61" s="447"/>
      <c r="CA61" s="447"/>
      <c r="CB61" s="447"/>
      <c r="CC61" s="447"/>
      <c r="CD61" s="447"/>
      <c r="CE61"/>
      <c r="CF61"/>
      <c r="CG61"/>
      <c r="CH61" s="44"/>
      <c r="CI61" s="44"/>
      <c r="CJ61" s="44"/>
      <c r="CK61" s="52"/>
      <c r="CL61" s="52"/>
      <c r="CM61"/>
      <c r="CN61" s="447"/>
      <c r="CO61" s="447"/>
      <c r="CP61" s="447"/>
      <c r="CQ61" s="447"/>
      <c r="CR61" s="447"/>
      <c r="CS61" s="447"/>
      <c r="CT61" s="447"/>
      <c r="CU61" s="447"/>
      <c r="CV61" s="447"/>
      <c r="CW61" s="447"/>
      <c r="CX61" s="447"/>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c r="EN61" s="44"/>
      <c r="EO61" s="44"/>
      <c r="EP61" s="44"/>
      <c r="EQ61" s="44"/>
      <c r="ER61" s="44"/>
      <c r="ES61" s="44"/>
      <c r="ET61" s="44"/>
      <c r="EU61" s="44"/>
      <c r="EV61" s="44"/>
      <c r="EW61" s="44"/>
      <c r="EX61" s="44"/>
      <c r="EY61" s="44"/>
      <c r="EZ61" s="44"/>
      <c r="FA61" s="44"/>
      <c r="FB61" s="44"/>
      <c r="FC61" s="44"/>
      <c r="FD61" s="44"/>
      <c r="FE61" s="44"/>
      <c r="FF61" s="44"/>
      <c r="FG61" s="44"/>
      <c r="FH61" s="44"/>
      <c r="FI61" s="44"/>
      <c r="FJ61" s="44"/>
      <c r="FK61" s="44"/>
      <c r="FL61" s="44"/>
      <c r="FM61" s="44"/>
      <c r="FN61" s="44"/>
      <c r="FO61" s="44"/>
      <c r="FP61" s="44"/>
      <c r="FQ61" s="44"/>
      <c r="FR61" s="44"/>
      <c r="FS61" s="44"/>
      <c r="FT61" s="44"/>
      <c r="FU61" s="44"/>
      <c r="FV61" s="44"/>
      <c r="FW61" s="44"/>
      <c r="FX61" s="44"/>
      <c r="FY61" s="44"/>
      <c r="FZ61" s="44"/>
      <c r="GA61" s="44"/>
    </row>
    <row r="62" spans="1:188" s="464" customFormat="1" ht="15.75">
      <c r="A62" s="65"/>
      <c r="B62" s="65"/>
      <c r="C62" s="65"/>
      <c r="D62" s="81"/>
      <c r="E62"/>
      <c r="F62" s="65"/>
      <c r="G62" s="65"/>
      <c r="H62" s="65"/>
      <c r="I62" s="500" t="s">
        <v>527</v>
      </c>
      <c r="J62" s="501">
        <v>1</v>
      </c>
      <c r="K62"/>
      <c r="L62"/>
      <c r="M62" s="65"/>
      <c r="N62" s="65"/>
      <c r="O62"/>
      <c r="P62"/>
      <c r="Q62"/>
      <c r="R62"/>
      <c r="S62" s="44"/>
      <c r="T62" s="44"/>
      <c r="U62" s="44"/>
      <c r="V62" s="447"/>
      <c r="W62" s="447"/>
      <c r="X62" s="447"/>
      <c r="Y62" s="447"/>
      <c r="Z62" s="447"/>
      <c r="AA62" s="447"/>
      <c r="AB62" s="447"/>
      <c r="AC62" s="447"/>
      <c r="AD62" s="447"/>
      <c r="AE62" s="447"/>
      <c r="AF62" s="542" t="s">
        <v>1167</v>
      </c>
      <c r="AG62" s="543" t="s">
        <v>1168</v>
      </c>
      <c r="AH62" s="543" t="s">
        <v>457</v>
      </c>
      <c r="AI62" s="457"/>
      <c r="AJ62" s="457"/>
      <c r="AK62" s="447"/>
      <c r="AL62" s="478"/>
      <c r="AM62" s="447"/>
      <c r="AN62" s="447"/>
      <c r="AO62" s="500" t="s">
        <v>483</v>
      </c>
      <c r="AP62" s="501">
        <v>2</v>
      </c>
      <c r="AQ62" s="74">
        <f>AVERAGE(AR62:AW62)</f>
        <v>0.9325</v>
      </c>
      <c r="AR62" s="85">
        <v>2.5000000000000001E-2</v>
      </c>
      <c r="AS62" s="85">
        <v>1.84</v>
      </c>
      <c r="AT62" s="71"/>
      <c r="AU62" s="540"/>
      <c r="AV62" s="85"/>
      <c r="AW62" s="85"/>
      <c r="AX62"/>
      <c r="AY62"/>
      <c r="AZ62"/>
      <c r="BA62"/>
      <c r="BB62"/>
      <c r="BC62"/>
      <c r="BD62"/>
      <c r="BE62" s="44"/>
      <c r="BF62" s="44"/>
      <c r="BH62" s="44"/>
      <c r="BI62" s="447"/>
      <c r="BJ62" s="447"/>
      <c r="BK62" s="447"/>
      <c r="BL62" s="447"/>
      <c r="BM62" s="447"/>
      <c r="BN62" s="447"/>
      <c r="BO62" s="447"/>
      <c r="BP62" s="447"/>
      <c r="BQ62" s="447"/>
      <c r="BR62" s="447"/>
      <c r="BS62" s="447"/>
      <c r="BT62" s="447"/>
      <c r="BU62" s="447"/>
      <c r="BV62" s="447"/>
      <c r="BW62" s="447"/>
      <c r="BX62" s="447"/>
      <c r="BY62" s="447"/>
      <c r="BZ62" s="447"/>
      <c r="CA62" s="447"/>
      <c r="CB62" s="447"/>
      <c r="CC62" s="447"/>
      <c r="CD62" s="447"/>
      <c r="CE62"/>
      <c r="CF62"/>
      <c r="CG62"/>
      <c r="CH62" s="44"/>
      <c r="CI62" s="44"/>
      <c r="CJ62" s="44"/>
      <c r="CK62" s="52"/>
      <c r="CL62" s="52"/>
      <c r="CM62" s="52"/>
      <c r="CN62" s="447"/>
      <c r="CO62" s="447"/>
      <c r="CP62" s="447"/>
      <c r="CQ62" s="447"/>
      <c r="CR62" s="447"/>
      <c r="CS62" s="447"/>
      <c r="CT62" s="447"/>
      <c r="CU62" s="447"/>
      <c r="CV62" s="447"/>
      <c r="CW62" s="447"/>
      <c r="CX62" s="447"/>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c r="EQ62" s="44"/>
      <c r="ER62" s="44"/>
      <c r="ES62" s="44"/>
      <c r="ET62" s="44"/>
      <c r="EU62" s="44"/>
      <c r="EV62" s="44"/>
      <c r="EW62" s="44"/>
      <c r="EX62" s="44"/>
      <c r="EY62" s="44"/>
      <c r="EZ62" s="44"/>
      <c r="FA62" s="44"/>
      <c r="FB62" s="44"/>
      <c r="FC62" s="44"/>
      <c r="FD62" s="44"/>
      <c r="FE62" s="44"/>
      <c r="FF62" s="44"/>
      <c r="FG62" s="44"/>
      <c r="FH62" s="44"/>
      <c r="FI62" s="44"/>
      <c r="FJ62" s="44"/>
      <c r="FK62" s="44"/>
      <c r="FL62" s="44"/>
      <c r="FM62" s="44"/>
      <c r="FN62" s="44"/>
      <c r="FO62" s="44"/>
      <c r="FP62" s="44"/>
      <c r="FQ62" s="44"/>
      <c r="FR62" s="44"/>
      <c r="FS62" s="44"/>
      <c r="FT62" s="44"/>
      <c r="FU62" s="44"/>
      <c r="FV62" s="44"/>
      <c r="FW62" s="44"/>
      <c r="FX62" s="44"/>
      <c r="FY62" s="44"/>
    </row>
    <row r="63" spans="1:188" s="464" customFormat="1" ht="15.75">
      <c r="A63" s="65"/>
      <c r="B63" s="65"/>
      <c r="C63" s="65"/>
      <c r="D63" s="81"/>
      <c r="E63"/>
      <c r="F63" s="65"/>
      <c r="G63" s="65"/>
      <c r="H63" s="65"/>
      <c r="I63" s="500" t="s">
        <v>483</v>
      </c>
      <c r="J63" s="501">
        <v>2</v>
      </c>
      <c r="K63"/>
      <c r="L63"/>
      <c r="M63" s="65"/>
      <c r="N63" s="65"/>
      <c r="O63"/>
      <c r="P63"/>
      <c r="Q63"/>
      <c r="R63"/>
      <c r="S63" s="44"/>
      <c r="T63" s="44"/>
      <c r="U63" s="44"/>
      <c r="V63" s="447"/>
      <c r="W63" s="447"/>
      <c r="X63" s="447"/>
      <c r="Y63" s="447"/>
      <c r="Z63" s="447"/>
      <c r="AA63" s="447"/>
      <c r="AB63" s="447"/>
      <c r="AC63" s="447"/>
      <c r="AD63" s="447"/>
      <c r="AE63" s="447"/>
      <c r="AF63" s="544" t="s">
        <v>1169</v>
      </c>
      <c r="AG63" s="545"/>
      <c r="AH63" s="546" t="e">
        <f>AG63/AG66</f>
        <v>#VALUE!</v>
      </c>
      <c r="AI63" s="457"/>
      <c r="AJ63" s="457"/>
      <c r="AK63" s="447"/>
      <c r="AL63" s="478"/>
      <c r="AM63" s="447"/>
      <c r="AN63" s="447"/>
      <c r="AO63" s="500" t="s">
        <v>484</v>
      </c>
      <c r="AP63" s="501">
        <v>1</v>
      </c>
      <c r="AQ63" s="74">
        <f>AVERAGE(AR63:AW63)</f>
        <v>0.23</v>
      </c>
      <c r="AR63" s="85">
        <v>0.23</v>
      </c>
      <c r="AS63" s="85"/>
      <c r="AT63" s="85"/>
      <c r="AU63" s="547"/>
      <c r="AV63" s="85"/>
      <c r="AW63" s="85"/>
      <c r="AX63"/>
      <c r="AY63"/>
      <c r="AZ63"/>
      <c r="BA63"/>
      <c r="BB63"/>
      <c r="BC63"/>
      <c r="BD63" s="447"/>
      <c r="BE63" s="44"/>
      <c r="BF63" s="447"/>
      <c r="BH63" s="44"/>
      <c r="BI63" s="447"/>
      <c r="BJ63" s="447"/>
      <c r="BK63" s="447"/>
      <c r="BL63" s="447"/>
      <c r="BM63" s="447"/>
      <c r="BN63" s="447"/>
      <c r="BO63" s="447"/>
      <c r="BP63" s="447"/>
      <c r="BQ63" s="447"/>
      <c r="BR63" s="447"/>
      <c r="BS63" s="447"/>
      <c r="BT63" s="447"/>
      <c r="BU63" s="447"/>
      <c r="BV63" s="447"/>
      <c r="BW63" s="447"/>
      <c r="BX63" s="447"/>
      <c r="BY63" s="447"/>
      <c r="BZ63" s="447"/>
      <c r="CA63" s="447"/>
      <c r="CB63" s="447"/>
      <c r="CC63" s="447"/>
      <c r="CD63" s="447"/>
      <c r="CE63" s="44"/>
      <c r="CF63" s="44"/>
      <c r="CG63" s="44"/>
      <c r="CH63" s="44"/>
      <c r="CI63" s="44"/>
      <c r="CJ63" s="44"/>
      <c r="CK63" s="52"/>
      <c r="CL63" s="52"/>
      <c r="CM63" s="52"/>
      <c r="CN63" s="447"/>
      <c r="CO63" s="447"/>
      <c r="CP63" s="447"/>
      <c r="CQ63" s="447"/>
      <c r="CR63" s="447"/>
      <c r="CS63" s="447"/>
      <c r="CT63" s="447"/>
      <c r="CU63" s="447"/>
      <c r="CV63" s="447"/>
      <c r="CW63" s="447"/>
      <c r="CX63" s="447"/>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c r="EN63" s="44"/>
      <c r="EO63" s="44"/>
      <c r="EP63" s="44"/>
      <c r="EQ63" s="44"/>
      <c r="ER63" s="44"/>
      <c r="ES63" s="44"/>
      <c r="ET63" s="44"/>
      <c r="EU63" s="44"/>
      <c r="EV63" s="44"/>
      <c r="EW63" s="44"/>
      <c r="EX63" s="44"/>
      <c r="EY63" s="44"/>
      <c r="EZ63" s="44"/>
      <c r="FA63" s="44"/>
      <c r="FB63" s="44"/>
      <c r="FC63" s="44"/>
      <c r="FD63" s="44"/>
      <c r="FE63" s="44"/>
      <c r="FF63" s="44"/>
      <c r="FG63" s="44"/>
      <c r="FH63" s="44"/>
      <c r="FI63" s="44"/>
      <c r="FJ63" s="44"/>
      <c r="FK63" s="44"/>
      <c r="FL63" s="44"/>
      <c r="FM63" s="44"/>
      <c r="FN63" s="44"/>
      <c r="FO63" s="44"/>
      <c r="FP63" s="44"/>
      <c r="FQ63" s="44"/>
      <c r="FR63" s="44"/>
      <c r="FS63" s="44"/>
      <c r="FT63" s="44"/>
      <c r="FU63" s="44"/>
      <c r="FV63" s="44"/>
      <c r="FW63" s="44"/>
      <c r="FX63" s="44"/>
      <c r="FY63" s="44"/>
      <c r="FZ63" s="44"/>
      <c r="GA63" s="44"/>
      <c r="GB63" s="44"/>
      <c r="GC63" s="44"/>
      <c r="GD63" s="44"/>
    </row>
    <row r="64" spans="1:188" s="464" customFormat="1" ht="15.75">
      <c r="A64" s="65"/>
      <c r="B64" s="65"/>
      <c r="C64" s="65"/>
      <c r="D64" s="81"/>
      <c r="E64"/>
      <c r="F64" s="65"/>
      <c r="G64" s="65"/>
      <c r="H64" s="65"/>
      <c r="I64" s="500" t="s">
        <v>484</v>
      </c>
      <c r="J64" s="501">
        <v>1</v>
      </c>
      <c r="K64"/>
      <c r="L64"/>
      <c r="M64" s="65"/>
      <c r="N64" s="65"/>
      <c r="O64"/>
      <c r="P64"/>
      <c r="Q64"/>
      <c r="R64"/>
      <c r="S64" s="44"/>
      <c r="T64" s="44"/>
      <c r="U64" s="44"/>
      <c r="V64" s="447"/>
      <c r="W64" s="447"/>
      <c r="X64" s="447"/>
      <c r="Y64" s="447"/>
      <c r="Z64" s="447"/>
      <c r="AA64" s="447"/>
      <c r="AB64" s="447"/>
      <c r="AC64" s="447"/>
      <c r="AD64" s="447"/>
      <c r="AE64" s="447"/>
      <c r="AF64" s="548" t="s">
        <v>1170</v>
      </c>
      <c r="AG64" s="545">
        <v>5</v>
      </c>
      <c r="AH64" s="546" t="e">
        <f>AG64/AG66</f>
        <v>#VALUE!</v>
      </c>
      <c r="AI64"/>
      <c r="AJ64"/>
      <c r="AK64" s="447"/>
      <c r="AL64" s="478"/>
      <c r="AM64" s="447"/>
      <c r="AN64" s="447"/>
      <c r="AO64" s="500" t="s">
        <v>486</v>
      </c>
      <c r="AP64" s="501">
        <v>3</v>
      </c>
      <c r="AQ64" s="74">
        <f>AVERAGE(AR64:AW64)</f>
        <v>0.75666666666666671</v>
      </c>
      <c r="AR64" s="85">
        <v>2.1</v>
      </c>
      <c r="AS64" s="85">
        <v>0.09</v>
      </c>
      <c r="AT64" s="85">
        <v>0.08</v>
      </c>
      <c r="AU64" s="549"/>
      <c r="AV64" s="85"/>
      <c r="AW64" s="85"/>
      <c r="AX64"/>
      <c r="AY64"/>
      <c r="AZ64"/>
      <c r="BA64"/>
      <c r="BB64"/>
      <c r="BC64"/>
      <c r="BD64" s="447"/>
      <c r="BE64" s="44"/>
      <c r="BF64" s="447"/>
      <c r="BH64" s="44"/>
      <c r="BI64" s="447"/>
      <c r="BJ64" s="447"/>
      <c r="BK64" s="447"/>
      <c r="BL64" s="447"/>
      <c r="BM64" s="447"/>
      <c r="BN64" s="447"/>
      <c r="BO64" s="447"/>
      <c r="BP64" s="447"/>
      <c r="BQ64" s="447"/>
      <c r="BR64" s="447"/>
      <c r="BS64" s="447"/>
      <c r="BT64" s="447"/>
      <c r="BU64" s="447"/>
      <c r="BV64" s="447"/>
      <c r="BW64" s="447"/>
      <c r="BX64" s="447"/>
      <c r="BY64" s="447"/>
      <c r="BZ64" s="447"/>
      <c r="CA64" s="447"/>
      <c r="CB64" s="447"/>
      <c r="CC64" s="447"/>
      <c r="CD64" s="447"/>
      <c r="CE64" s="44"/>
      <c r="CF64" s="44"/>
      <c r="CG64" s="44"/>
      <c r="CH64" s="44"/>
      <c r="CI64" s="44"/>
      <c r="CJ64" s="44"/>
      <c r="CK64" s="52"/>
      <c r="CL64" s="52"/>
      <c r="CM64" s="52"/>
      <c r="CN64" s="447"/>
      <c r="CO64" s="447"/>
      <c r="CP64" s="447"/>
      <c r="CQ64" s="447"/>
      <c r="CR64" s="447"/>
      <c r="CS64" s="447"/>
      <c r="CT64" s="447"/>
      <c r="CU64" s="447"/>
      <c r="CV64" s="447"/>
      <c r="CW64" s="447"/>
      <c r="CX64" s="447"/>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c r="EG64" s="44"/>
      <c r="EH64" s="44"/>
      <c r="EI64" s="44"/>
      <c r="EJ64" s="44"/>
      <c r="EK64" s="44"/>
      <c r="EL64" s="44"/>
      <c r="EM64" s="44"/>
      <c r="EN64" s="44"/>
      <c r="EO64" s="44"/>
      <c r="EP64" s="44"/>
      <c r="EQ64" s="44"/>
      <c r="ER64" s="44"/>
      <c r="ES64" s="44"/>
      <c r="ET64" s="44"/>
      <c r="EU64" s="44"/>
      <c r="EV64" s="44"/>
      <c r="EW64" s="44"/>
      <c r="EX64" s="44"/>
      <c r="EY64" s="44"/>
      <c r="EZ64" s="44"/>
      <c r="FA64" s="44"/>
      <c r="FB64" s="44"/>
      <c r="FC64" s="44"/>
      <c r="FD64" s="44"/>
      <c r="FE64" s="44"/>
      <c r="FF64" s="44"/>
      <c r="FG64" s="44"/>
      <c r="FH64" s="44"/>
      <c r="FI64" s="44"/>
      <c r="FJ64" s="44"/>
      <c r="FK64" s="44"/>
      <c r="FL64" s="44"/>
      <c r="FM64" s="44"/>
      <c r="FN64" s="44"/>
      <c r="FO64" s="44"/>
      <c r="FP64" s="44"/>
      <c r="FQ64" s="44"/>
      <c r="FR64" s="44"/>
      <c r="FS64" s="44"/>
      <c r="FT64" s="44"/>
      <c r="FU64" s="44"/>
      <c r="FV64" s="44"/>
      <c r="FW64" s="44"/>
      <c r="FX64" s="44"/>
      <c r="FY64" s="44"/>
      <c r="FZ64" s="44"/>
      <c r="GA64" s="44"/>
      <c r="GB64" s="44"/>
      <c r="GC64" s="44"/>
      <c r="GD64" s="44"/>
    </row>
    <row r="65" spans="1:188" s="464" customFormat="1" ht="15" customHeight="1">
      <c r="A65" s="65"/>
      <c r="B65" s="65"/>
      <c r="C65" s="65"/>
      <c r="D65" s="81"/>
      <c r="E65"/>
      <c r="F65" s="65"/>
      <c r="G65" s="65"/>
      <c r="H65" s="65"/>
      <c r="I65" s="500" t="s">
        <v>486</v>
      </c>
      <c r="J65" s="501">
        <v>3</v>
      </c>
      <c r="K65"/>
      <c r="L65"/>
      <c r="M65" s="65"/>
      <c r="N65" s="65"/>
      <c r="O65" s="65"/>
      <c r="P65" s="65"/>
      <c r="Q65" s="65"/>
      <c r="R65" s="44"/>
      <c r="S65" s="44"/>
      <c r="T65" s="44"/>
      <c r="U65" s="44"/>
      <c r="V65" s="447"/>
      <c r="W65" s="447"/>
      <c r="X65" s="447"/>
      <c r="Y65" s="447"/>
      <c r="Z65" s="447"/>
      <c r="AA65" s="447"/>
      <c r="AB65" s="447"/>
      <c r="AC65" s="447"/>
      <c r="AD65" s="447"/>
      <c r="AE65" s="447"/>
      <c r="AF65" s="548" t="s">
        <v>1171</v>
      </c>
      <c r="AG65" s="550"/>
      <c r="AH65" s="551" t="e">
        <f>AG65/AG66</f>
        <v>#VALUE!</v>
      </c>
      <c r="AI65" s="65"/>
      <c r="AJ65" s="65"/>
      <c r="AK65" s="447"/>
      <c r="AL65" s="478"/>
      <c r="AM65" s="447"/>
      <c r="AN65" s="447"/>
      <c r="AO65" s="500" t="s">
        <v>487</v>
      </c>
      <c r="AP65" s="501">
        <v>1</v>
      </c>
      <c r="AQ65" s="74">
        <f>AVERAGE(AR65:AW65)</f>
        <v>0.05</v>
      </c>
      <c r="AR65" s="85">
        <v>0.05</v>
      </c>
      <c r="AS65" s="85"/>
      <c r="AT65" s="85"/>
      <c r="AU65" s="552"/>
      <c r="AV65" s="85"/>
      <c r="AW65" s="85"/>
      <c r="AX65"/>
      <c r="AY65"/>
      <c r="AZ65"/>
      <c r="BA65"/>
      <c r="BB65"/>
      <c r="BC65"/>
      <c r="BD65" s="447"/>
      <c r="BE65" s="44"/>
      <c r="BF65" s="447"/>
      <c r="BH65" s="44"/>
      <c r="BI65" s="447"/>
      <c r="BJ65" s="447"/>
      <c r="BK65" s="447"/>
      <c r="BL65" s="447"/>
      <c r="BM65" s="447"/>
      <c r="BN65" s="447"/>
      <c r="BO65" s="447"/>
      <c r="BP65" s="447"/>
      <c r="BQ65" s="447"/>
      <c r="BR65" s="447"/>
      <c r="BS65" s="447"/>
      <c r="BT65" s="447"/>
      <c r="BU65" s="447"/>
      <c r="BV65" s="447"/>
      <c r="BW65" s="447"/>
      <c r="BX65" s="447"/>
      <c r="BY65" s="447"/>
      <c r="BZ65" s="447"/>
      <c r="CA65" s="447"/>
      <c r="CB65" s="447"/>
      <c r="CC65" s="447"/>
      <c r="CD65" s="447"/>
      <c r="CE65" s="44"/>
      <c r="CF65" s="44"/>
      <c r="CG65" s="44"/>
      <c r="CH65" s="44"/>
      <c r="CI65" s="44"/>
      <c r="CJ65" s="44"/>
      <c r="CK65" s="52"/>
      <c r="CL65" s="52"/>
      <c r="CM65" s="52"/>
      <c r="CN65" s="447"/>
      <c r="CO65" s="447"/>
      <c r="CP65" s="447"/>
      <c r="CQ65" s="447"/>
      <c r="CR65" s="447"/>
      <c r="CS65" s="447"/>
      <c r="CT65" s="447"/>
      <c r="CU65" s="447"/>
      <c r="CV65" s="447"/>
      <c r="CW65" s="447"/>
      <c r="CX65" s="447"/>
      <c r="CY65" s="44"/>
      <c r="CZ65" s="44"/>
      <c r="DA65" s="44"/>
      <c r="DB65" s="44"/>
      <c r="DC65" s="44"/>
      <c r="DD65" s="44"/>
      <c r="DE65" s="44"/>
      <c r="DF65" s="44"/>
      <c r="DG65" s="44"/>
      <c r="DH65" s="44"/>
      <c r="DI65" s="44"/>
      <c r="DJ65" s="44"/>
      <c r="DK65" s="44"/>
      <c r="DL65" s="44"/>
      <c r="DM65" s="44"/>
      <c r="DN65" s="44"/>
      <c r="DO65" s="44"/>
      <c r="DP65" s="44"/>
      <c r="DQ65" s="44"/>
      <c r="DR65" s="44"/>
      <c r="DS65" s="44"/>
      <c r="DT65" s="44"/>
      <c r="DU65" s="44"/>
      <c r="DV65" s="44"/>
      <c r="DW65" s="44"/>
      <c r="DX65" s="44"/>
      <c r="DY65" s="44"/>
      <c r="DZ65" s="44"/>
      <c r="EA65" s="44"/>
      <c r="EB65" s="44"/>
      <c r="EC65" s="44"/>
      <c r="ED65" s="44"/>
      <c r="EE65" s="44"/>
      <c r="EF65" s="44"/>
      <c r="EG65" s="44"/>
      <c r="EH65" s="44"/>
      <c r="EI65" s="44"/>
      <c r="EJ65" s="44"/>
      <c r="EK65" s="44"/>
      <c r="EL65" s="44"/>
      <c r="EM65" s="44"/>
      <c r="EN65" s="44"/>
      <c r="EO65" s="44"/>
      <c r="EP65" s="44"/>
      <c r="EQ65" s="44"/>
      <c r="ER65" s="44"/>
      <c r="ES65" s="44"/>
      <c r="ET65" s="44"/>
      <c r="EU65" s="44"/>
      <c r="EV65" s="44"/>
      <c r="EW65" s="44"/>
      <c r="EX65" s="44"/>
      <c r="EY65" s="44"/>
      <c r="EZ65" s="44"/>
      <c r="FA65" s="44"/>
      <c r="FB65" s="44"/>
      <c r="FC65" s="44"/>
      <c r="FD65" s="44"/>
      <c r="FE65" s="44"/>
      <c r="FF65" s="44"/>
      <c r="FG65" s="44"/>
      <c r="FH65" s="44"/>
      <c r="FI65" s="44"/>
      <c r="FJ65" s="44"/>
      <c r="FK65" s="44"/>
      <c r="FL65" s="44"/>
      <c r="FM65" s="44"/>
      <c r="FN65" s="44"/>
      <c r="FO65" s="44"/>
      <c r="FP65" s="44"/>
      <c r="FQ65" s="44"/>
      <c r="FR65" s="44"/>
      <c r="FS65" s="44"/>
      <c r="FT65" s="44"/>
      <c r="FU65" s="44"/>
      <c r="FV65" s="44"/>
      <c r="FW65" s="44"/>
      <c r="FX65" s="44"/>
      <c r="FY65" s="44"/>
      <c r="FZ65" s="44"/>
      <c r="GA65" s="44"/>
      <c r="GB65" s="44"/>
      <c r="GC65" s="44"/>
      <c r="GD65" s="44"/>
      <c r="GE65" s="44"/>
      <c r="GF65" s="44"/>
    </row>
    <row r="66" spans="1:188" s="464" customFormat="1" ht="15" customHeight="1">
      <c r="A66" s="65"/>
      <c r="B66" s="65"/>
      <c r="C66" s="65"/>
      <c r="D66" s="81"/>
      <c r="E66"/>
      <c r="F66" s="65"/>
      <c r="G66" s="65"/>
      <c r="H66" s="65"/>
      <c r="I66" s="500" t="s">
        <v>487</v>
      </c>
      <c r="J66" s="501">
        <v>1</v>
      </c>
      <c r="K66"/>
      <c r="L66"/>
      <c r="M66" s="65"/>
      <c r="N66" s="65"/>
      <c r="O66" s="65"/>
      <c r="P66" s="65"/>
      <c r="Q66" s="65"/>
      <c r="R66" s="44"/>
      <c r="S66" s="44"/>
      <c r="T66" s="44"/>
      <c r="U66" s="44"/>
      <c r="V66"/>
      <c r="W66"/>
      <c r="X66"/>
      <c r="Y66"/>
      <c r="Z66"/>
      <c r="AA66"/>
      <c r="AB66"/>
      <c r="AC66"/>
      <c r="AD66" s="447"/>
      <c r="AE66" s="447"/>
      <c r="AF66" s="553" t="s">
        <v>1172</v>
      </c>
      <c r="AG66" s="553" t="e">
        <f>AG63+AG64+AF65</f>
        <v>#VALUE!</v>
      </c>
      <c r="AH66" s="553" t="e">
        <f>AH63+AH65+AH64</f>
        <v>#VALUE!</v>
      </c>
      <c r="AI66" s="65"/>
      <c r="AJ66" s="65"/>
      <c r="AK66" s="447"/>
      <c r="AL66" s="478"/>
      <c r="AM66" s="447"/>
      <c r="AN66" s="447"/>
      <c r="AO66" s="500" t="s">
        <v>481</v>
      </c>
      <c r="AP66" s="501">
        <v>4</v>
      </c>
      <c r="AQ66" s="74">
        <f>AVERAGE(AR66:BB66)</f>
        <v>1.8325</v>
      </c>
      <c r="AR66" s="71">
        <v>0.76</v>
      </c>
      <c r="AS66" s="86">
        <v>0.01</v>
      </c>
      <c r="AT66" s="86">
        <v>0.55000000000000004</v>
      </c>
      <c r="AU66" s="554">
        <v>6.01</v>
      </c>
      <c r="AV66" s="71"/>
      <c r="AW66" s="86"/>
      <c r="AX66"/>
      <c r="AY66"/>
      <c r="AZ66"/>
      <c r="BA66"/>
      <c r="BB66"/>
      <c r="BC66"/>
      <c r="BD66" s="447"/>
      <c r="BE66" s="44"/>
      <c r="BF66" s="447"/>
      <c r="BH66" s="44"/>
      <c r="BI66" s="447"/>
      <c r="BJ66" s="447"/>
      <c r="BK66" s="447"/>
      <c r="BL66" s="447"/>
      <c r="BM66" s="447"/>
      <c r="BN66" s="447"/>
      <c r="BO66" s="447"/>
      <c r="BP66" s="447"/>
      <c r="BQ66" s="447"/>
      <c r="BR66" s="447"/>
      <c r="BS66" s="447"/>
      <c r="BT66" s="447"/>
      <c r="BU66" s="447"/>
      <c r="BV66" s="447"/>
      <c r="BW66" s="447"/>
      <c r="BX66" s="447"/>
      <c r="BY66" s="447"/>
      <c r="BZ66" s="447"/>
      <c r="CA66" s="447"/>
      <c r="CB66" s="447"/>
      <c r="CC66" s="447"/>
      <c r="CD66" s="447"/>
      <c r="CE66" s="44"/>
      <c r="CF66" s="44"/>
      <c r="CG66" s="44"/>
      <c r="CH66" s="44"/>
      <c r="CI66" s="44"/>
      <c r="CJ66" s="44"/>
      <c r="CK66" s="52"/>
      <c r="CL66" s="52"/>
      <c r="CM66" s="52"/>
      <c r="CN66" s="447"/>
      <c r="CO66" s="447"/>
      <c r="CP66" s="447"/>
      <c r="CQ66" s="447"/>
      <c r="CR66" s="447"/>
      <c r="CS66" s="447"/>
      <c r="CT66" s="447"/>
      <c r="CU66" s="447"/>
      <c r="CV66" s="447"/>
      <c r="CW66" s="447"/>
      <c r="CX66" s="447"/>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c r="EN66" s="44"/>
      <c r="EO66" s="44"/>
      <c r="EP66" s="44"/>
      <c r="EQ66" s="44"/>
      <c r="ER66" s="44"/>
      <c r="ES66" s="44"/>
      <c r="ET66" s="44"/>
      <c r="EU66" s="44"/>
      <c r="EV66" s="44"/>
      <c r="EW66" s="44"/>
      <c r="EX66" s="44"/>
      <c r="EY66" s="44"/>
      <c r="EZ66" s="44"/>
      <c r="FA66" s="44"/>
      <c r="FB66" s="44"/>
      <c r="FC66" s="44"/>
      <c r="FD66" s="44"/>
      <c r="FE66" s="44"/>
      <c r="FF66" s="44"/>
      <c r="FG66" s="44"/>
      <c r="FH66" s="44"/>
      <c r="FI66" s="44"/>
      <c r="FJ66" s="44"/>
      <c r="FK66" s="44"/>
      <c r="FL66" s="44"/>
      <c r="FM66" s="44"/>
      <c r="FN66" s="44"/>
      <c r="FO66" s="44"/>
      <c r="FP66" s="44"/>
      <c r="FQ66" s="44"/>
      <c r="FR66" s="44"/>
      <c r="FS66" s="44"/>
      <c r="FT66" s="44"/>
      <c r="FU66" s="44"/>
      <c r="FV66" s="44"/>
      <c r="FW66" s="44"/>
      <c r="FX66" s="44"/>
      <c r="FY66" s="44"/>
      <c r="FZ66" s="44"/>
      <c r="GA66" s="44"/>
      <c r="GB66" s="44"/>
      <c r="GC66" s="44"/>
      <c r="GD66" s="44"/>
      <c r="GE66" s="44"/>
      <c r="GF66" s="44"/>
    </row>
    <row r="67" spans="1:188" s="464" customFormat="1" ht="15" customHeight="1">
      <c r="A67" s="65"/>
      <c r="B67" s="65"/>
      <c r="C67" s="65"/>
      <c r="D67" s="65"/>
      <c r="E67" s="65"/>
      <c r="F67" s="65"/>
      <c r="G67" s="65"/>
      <c r="H67" s="65"/>
      <c r="I67" s="500" t="s">
        <v>481</v>
      </c>
      <c r="J67" s="501">
        <v>4</v>
      </c>
      <c r="K67"/>
      <c r="L67"/>
      <c r="M67" s="65"/>
      <c r="N67" s="65"/>
      <c r="O67" s="65"/>
      <c r="P67" s="65"/>
      <c r="Q67" s="65"/>
      <c r="R67" s="44"/>
      <c r="S67" s="44"/>
      <c r="T67" s="44"/>
      <c r="U67" s="44"/>
      <c r="V67"/>
      <c r="W67"/>
      <c r="X67"/>
      <c r="Y67"/>
      <c r="Z67"/>
      <c r="AA67"/>
      <c r="AB67"/>
      <c r="AC67"/>
      <c r="AD67"/>
      <c r="AE67" s="447"/>
      <c r="AI67"/>
      <c r="AJ67"/>
      <c r="AK67"/>
      <c r="AL67" s="555"/>
      <c r="AM67"/>
      <c r="AN67"/>
      <c r="AO67" s="500" t="s">
        <v>482</v>
      </c>
      <c r="AP67" s="501">
        <v>1</v>
      </c>
      <c r="AQ67" s="74">
        <f>AVERAGE(AR67:AW67)</f>
        <v>0.01</v>
      </c>
      <c r="AR67" s="85">
        <v>0.01</v>
      </c>
      <c r="AS67" s="85"/>
      <c r="AT67" s="85"/>
      <c r="AU67" s="556"/>
      <c r="AV67" s="85"/>
      <c r="AW67" s="85"/>
      <c r="AX67"/>
      <c r="AY67"/>
      <c r="AZ67"/>
      <c r="BA67"/>
      <c r="BB67"/>
      <c r="BC67" s="447"/>
      <c r="BD67" s="447"/>
      <c r="BE67" s="44"/>
      <c r="BF67" s="447"/>
      <c r="BH67" s="44"/>
      <c r="BI67" s="447"/>
      <c r="BJ67" s="447"/>
      <c r="BK67" s="447"/>
      <c r="BL67" s="447"/>
      <c r="BM67" s="447"/>
      <c r="BN67" s="447"/>
      <c r="BO67" s="447"/>
      <c r="BP67" s="447"/>
      <c r="BQ67" s="447"/>
      <c r="BR67" s="447"/>
      <c r="BS67" s="447"/>
      <c r="BT67" s="447"/>
      <c r="BU67" s="447"/>
      <c r="BV67" s="447"/>
      <c r="BW67" s="447"/>
      <c r="BX67" s="447"/>
      <c r="BY67" s="447"/>
      <c r="BZ67" s="447"/>
      <c r="CA67" s="447"/>
      <c r="CB67" s="447"/>
      <c r="CC67" s="447"/>
      <c r="CD67" s="447"/>
      <c r="CE67" s="44"/>
      <c r="CF67" s="44"/>
      <c r="CG67" s="44"/>
      <c r="CH67" s="44"/>
      <c r="CI67" s="44"/>
      <c r="CJ67" s="44"/>
      <c r="CK67" s="52"/>
      <c r="CL67" s="52"/>
      <c r="CM67" s="52"/>
      <c r="CN67" s="447"/>
      <c r="CO67" s="447"/>
      <c r="CP67" s="447"/>
      <c r="CQ67" s="447"/>
      <c r="CR67" s="447"/>
      <c r="CS67" s="447"/>
      <c r="CT67" s="447"/>
      <c r="CU67" s="447"/>
      <c r="CV67" s="447"/>
      <c r="CW67" s="447"/>
      <c r="CX67" s="447"/>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c r="EN67" s="44"/>
      <c r="EO67" s="44"/>
      <c r="EP67" s="44"/>
      <c r="EQ67" s="44"/>
      <c r="ER67" s="44"/>
      <c r="ES67" s="44"/>
      <c r="ET67" s="44"/>
      <c r="EU67" s="44"/>
      <c r="EV67" s="44"/>
      <c r="EW67" s="44"/>
      <c r="EX67" s="44"/>
      <c r="EY67" s="44"/>
      <c r="EZ67" s="44"/>
      <c r="FA67" s="44"/>
      <c r="FB67" s="44"/>
      <c r="FC67" s="44"/>
      <c r="FD67" s="44"/>
      <c r="FE67" s="44"/>
      <c r="FF67" s="44"/>
      <c r="FG67" s="44"/>
      <c r="FH67" s="44"/>
      <c r="FI67" s="44"/>
      <c r="FJ67" s="44"/>
      <c r="FK67" s="44"/>
      <c r="FL67" s="44"/>
      <c r="FM67" s="44"/>
      <c r="FN67" s="44"/>
      <c r="FO67" s="44"/>
      <c r="FP67" s="44"/>
      <c r="FQ67" s="44"/>
      <c r="FR67" s="44"/>
      <c r="FS67" s="44"/>
      <c r="FT67" s="44"/>
      <c r="FU67" s="44"/>
      <c r="FV67" s="44"/>
      <c r="FW67" s="44"/>
      <c r="FX67" s="44"/>
      <c r="FY67" s="44"/>
      <c r="FZ67" s="44"/>
      <c r="GA67" s="44"/>
      <c r="GB67" s="44"/>
      <c r="GC67" s="44"/>
      <c r="GD67" s="44"/>
      <c r="GE67" s="44"/>
      <c r="GF67" s="44"/>
    </row>
    <row r="68" spans="1:188" s="464" customFormat="1" ht="15" customHeight="1" thickBot="1">
      <c r="A68" s="65"/>
      <c r="B68" s="65"/>
      <c r="C68" s="65"/>
      <c r="D68" s="65"/>
      <c r="E68" s="65"/>
      <c r="F68" s="65"/>
      <c r="G68" s="65"/>
      <c r="H68" s="65"/>
      <c r="I68" s="500" t="s">
        <v>482</v>
      </c>
      <c r="J68" s="501">
        <v>1</v>
      </c>
      <c r="K68"/>
      <c r="L68"/>
      <c r="M68" s="65"/>
      <c r="N68" s="65"/>
      <c r="O68" s="65"/>
      <c r="P68" s="65"/>
      <c r="Q68" s="65"/>
      <c r="R68" s="44"/>
      <c r="S68" s="44"/>
      <c r="T68" s="44"/>
      <c r="U68" s="44"/>
      <c r="V68"/>
      <c r="W68"/>
      <c r="X68"/>
      <c r="Y68"/>
      <c r="Z68"/>
      <c r="AA68"/>
      <c r="AB68"/>
      <c r="AC68"/>
      <c r="AD68"/>
      <c r="AE68" s="447"/>
      <c r="AI68"/>
      <c r="AJ68"/>
      <c r="AK68"/>
      <c r="AL68" s="555"/>
      <c r="AM68"/>
      <c r="AN68"/>
      <c r="AO68" s="557" t="s">
        <v>444</v>
      </c>
      <c r="AP68" s="87">
        <f>SUM(AP61:AP67)</f>
        <v>13</v>
      </c>
      <c r="AQ68" s="52"/>
      <c r="AR68" s="52"/>
      <c r="AS68" s="52"/>
      <c r="AT68" s="52"/>
      <c r="AU68" s="52"/>
      <c r="AV68" s="52"/>
      <c r="AW68" s="52"/>
      <c r="AX68"/>
      <c r="AY68"/>
      <c r="AZ68"/>
      <c r="BA68"/>
      <c r="BB68"/>
      <c r="BC68" s="52"/>
      <c r="BD68" s="52"/>
      <c r="BE68" s="44"/>
      <c r="BF68"/>
      <c r="BH68" s="44"/>
      <c r="BI68" s="447"/>
      <c r="BJ68" s="447"/>
      <c r="BK68" s="447"/>
      <c r="BL68" s="447"/>
      <c r="BM68" s="447"/>
      <c r="BN68" s="447"/>
      <c r="BO68" s="447"/>
      <c r="BP68" s="447"/>
      <c r="BQ68" s="447"/>
      <c r="BR68" s="447"/>
      <c r="BS68" s="447"/>
      <c r="BT68"/>
      <c r="BU68"/>
      <c r="BV68"/>
      <c r="BW68"/>
      <c r="BX68"/>
      <c r="BY68"/>
      <c r="BZ68"/>
      <c r="CA68"/>
      <c r="CB68" s="447"/>
      <c r="CC68" s="447"/>
      <c r="CD68" s="447"/>
      <c r="CE68" s="44"/>
      <c r="CF68" s="44"/>
      <c r="CG68" s="44"/>
      <c r="CH68" s="44"/>
      <c r="CI68" s="44"/>
      <c r="CJ68" s="44"/>
      <c r="CK68" s="52"/>
      <c r="CL68" s="52"/>
      <c r="CM68" s="52"/>
      <c r="CN68" s="447"/>
      <c r="CO68" s="447"/>
      <c r="CP68" s="447"/>
      <c r="CQ68" s="447"/>
      <c r="CR68" s="447"/>
      <c r="CS68" s="447"/>
      <c r="CT68" s="447"/>
      <c r="CU68" s="447"/>
      <c r="CV68" s="447"/>
      <c r="CW68" s="447"/>
      <c r="CX68" s="447"/>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c r="EN68" s="44"/>
      <c r="EO68" s="44"/>
      <c r="EP68" s="44"/>
      <c r="EQ68" s="44"/>
      <c r="ER68" s="44"/>
      <c r="ES68" s="44"/>
      <c r="ET68" s="44"/>
      <c r="EU68" s="44"/>
      <c r="EV68" s="44"/>
      <c r="EW68" s="44"/>
      <c r="EX68" s="44"/>
      <c r="EY68" s="44"/>
      <c r="EZ68" s="44"/>
      <c r="FA68" s="44"/>
      <c r="FB68" s="44"/>
      <c r="FC68" s="44"/>
      <c r="FD68" s="44"/>
      <c r="FE68" s="44"/>
      <c r="FF68" s="44"/>
      <c r="FG68" s="44"/>
      <c r="FH68" s="44"/>
      <c r="FI68" s="44"/>
      <c r="FJ68" s="44"/>
      <c r="FK68" s="44"/>
      <c r="FL68" s="44"/>
      <c r="FM68" s="44"/>
      <c r="FN68" s="44"/>
      <c r="FO68" s="44"/>
      <c r="FP68" s="44"/>
      <c r="FQ68" s="44"/>
      <c r="FR68" s="44"/>
      <c r="FS68" s="44"/>
      <c r="FT68" s="44"/>
      <c r="FU68" s="44"/>
      <c r="FV68" s="44"/>
      <c r="FW68" s="44"/>
      <c r="FX68" s="44"/>
      <c r="FY68" s="44"/>
      <c r="FZ68" s="44"/>
      <c r="GA68" s="44"/>
      <c r="GB68" s="44"/>
      <c r="GC68" s="44"/>
      <c r="GD68" s="44"/>
      <c r="GE68" s="44"/>
      <c r="GF68" s="44"/>
    </row>
    <row r="69" spans="1:188" s="464" customFormat="1" ht="15" customHeight="1" thickBot="1">
      <c r="A69" s="65"/>
      <c r="B69" s="65"/>
      <c r="C69" s="65"/>
      <c r="D69" s="65"/>
      <c r="E69" s="65"/>
      <c r="F69" s="65"/>
      <c r="G69" s="65"/>
      <c r="H69" s="65"/>
      <c r="I69" s="531" t="s">
        <v>444</v>
      </c>
      <c r="J69" s="532">
        <f>SUM(J62:J68)</f>
        <v>13</v>
      </c>
      <c r="K69"/>
      <c r="L69"/>
      <c r="M69" s="65"/>
      <c r="N69" s="65"/>
      <c r="O69" s="65"/>
      <c r="P69" s="65"/>
      <c r="Q69" s="65"/>
      <c r="R69" s="44"/>
      <c r="S69" s="44"/>
      <c r="T69" s="44"/>
      <c r="U69" s="44"/>
      <c r="V69" s="44"/>
      <c r="W69" s="44"/>
      <c r="X69" s="44"/>
      <c r="Y69" s="44"/>
      <c r="Z69" s="44"/>
      <c r="AA69" s="44"/>
      <c r="AB69" s="44"/>
      <c r="AC69" s="44"/>
      <c r="AD69"/>
      <c r="AE69" s="447"/>
      <c r="AI69"/>
      <c r="AJ69"/>
      <c r="AK69"/>
      <c r="AL69" s="555"/>
      <c r="AM69"/>
      <c r="AN69"/>
      <c r="AO69"/>
      <c r="AP69"/>
      <c r="AX69"/>
      <c r="AY69"/>
      <c r="AZ69"/>
      <c r="BA69"/>
      <c r="BB69"/>
      <c r="BC69" s="447"/>
      <c r="BD69"/>
      <c r="BE69" s="44"/>
      <c r="BF69"/>
      <c r="BH69" s="44"/>
      <c r="BI69" s="447"/>
      <c r="BJ69" s="447"/>
      <c r="BK69" s="447"/>
      <c r="BL69" s="447"/>
      <c r="BM69" s="447"/>
      <c r="BN69" s="447"/>
      <c r="BO69" s="447"/>
      <c r="BP69" s="447"/>
      <c r="BQ69" s="447"/>
      <c r="BR69" s="447"/>
      <c r="BS69" s="447"/>
      <c r="BT69"/>
      <c r="BU69"/>
      <c r="BV69"/>
      <c r="BW69"/>
      <c r="BX69"/>
      <c r="BY69"/>
      <c r="BZ69"/>
      <c r="CA69"/>
      <c r="CB69"/>
      <c r="CC69" s="447"/>
      <c r="CD69" s="447"/>
      <c r="CE69" s="44"/>
      <c r="CF69" s="44"/>
      <c r="CG69" s="44"/>
      <c r="CH69" s="44"/>
      <c r="CI69" s="44"/>
      <c r="CJ69" s="44"/>
      <c r="CK69" s="52"/>
      <c r="CL69" s="52"/>
      <c r="CM69" s="52"/>
      <c r="CN69" s="447"/>
      <c r="CO69" s="447"/>
      <c r="CP69" s="447"/>
      <c r="CQ69" s="447"/>
      <c r="CR69" s="447"/>
      <c r="CS69" s="447"/>
      <c r="CT69" s="447"/>
      <c r="CU69" s="447"/>
      <c r="CV69" s="447"/>
      <c r="CW69" s="447"/>
      <c r="CX69" s="447"/>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c r="EN69" s="44"/>
      <c r="EO69" s="44"/>
      <c r="EP69" s="44"/>
      <c r="EQ69" s="44"/>
      <c r="ER69" s="44"/>
      <c r="ES69" s="44"/>
      <c r="ET69" s="44"/>
      <c r="EU69" s="44"/>
      <c r="EV69" s="44"/>
      <c r="EW69" s="44"/>
      <c r="EX69" s="44"/>
      <c r="EY69" s="44"/>
      <c r="EZ69" s="44"/>
      <c r="FA69" s="44"/>
      <c r="FB69" s="44"/>
      <c r="FC69" s="44"/>
      <c r="FD69" s="44"/>
      <c r="FE69" s="44"/>
      <c r="FF69" s="44"/>
      <c r="FG69" s="44"/>
      <c r="FH69" s="44"/>
      <c r="FI69" s="44"/>
      <c r="FJ69" s="44"/>
      <c r="FK69" s="44"/>
      <c r="FL69" s="44"/>
      <c r="FM69" s="44"/>
      <c r="FN69" s="44"/>
      <c r="FO69" s="44"/>
      <c r="FP69" s="44"/>
      <c r="FQ69" s="44"/>
      <c r="FR69" s="44"/>
      <c r="FS69" s="44"/>
      <c r="FT69" s="44"/>
      <c r="FU69" s="44"/>
      <c r="FV69" s="44"/>
      <c r="FW69" s="44"/>
      <c r="FX69" s="44"/>
      <c r="FY69" s="44"/>
      <c r="FZ69" s="44"/>
      <c r="GA69" s="44"/>
      <c r="GB69" s="44"/>
      <c r="GC69" s="44"/>
      <c r="GD69" s="44"/>
      <c r="GE69" s="44"/>
      <c r="GF69" s="44"/>
    </row>
    <row r="70" spans="1:188" s="464" customFormat="1" ht="15" customHeight="1" thickBot="1">
      <c r="A70" s="65"/>
      <c r="B70" s="65"/>
      <c r="C70" s="65"/>
      <c r="D70" s="65"/>
      <c r="E70" s="65"/>
      <c r="F70" s="65"/>
      <c r="G70" s="65"/>
      <c r="H70" s="65"/>
      <c r="I70" s="80"/>
      <c r="J70" s="80"/>
      <c r="K70"/>
      <c r="L70"/>
      <c r="M70" s="65"/>
      <c r="N70" s="65"/>
      <c r="O70" s="65"/>
      <c r="P70" s="65"/>
      <c r="Q70" s="65"/>
      <c r="R70" s="44"/>
      <c r="S70" s="44"/>
      <c r="T70" s="44"/>
      <c r="U70" s="44"/>
      <c r="V70" s="44"/>
      <c r="W70" s="44"/>
      <c r="X70" s="44"/>
      <c r="Y70" s="44"/>
      <c r="Z70" s="44"/>
      <c r="AA70" s="44"/>
      <c r="AB70" s="44"/>
      <c r="AC70" s="44"/>
      <c r="AD70" s="44"/>
      <c r="AE70" s="447"/>
      <c r="AI70" s="44"/>
      <c r="AJ70" s="44"/>
      <c r="AK70" s="44"/>
      <c r="AL70" s="558"/>
      <c r="AM70" s="44"/>
      <c r="AN70" s="44"/>
      <c r="AO70" s="1039" t="s">
        <v>453</v>
      </c>
      <c r="AP70" s="1040"/>
      <c r="AQ70" s="83" t="s">
        <v>464</v>
      </c>
      <c r="AR70"/>
      <c r="AS70"/>
      <c r="AT70"/>
      <c r="AU70"/>
      <c r="AV70" s="44"/>
      <c r="AW70" s="44"/>
      <c r="AX70"/>
      <c r="AY70"/>
      <c r="AZ70"/>
      <c r="BA70"/>
      <c r="BB70"/>
      <c r="BC70" s="447"/>
      <c r="BD70"/>
      <c r="BE70" s="44"/>
      <c r="BF70"/>
      <c r="BH70" s="44"/>
      <c r="BI70" s="447"/>
      <c r="BJ70" s="447"/>
      <c r="BK70" s="447"/>
      <c r="BL70" s="447"/>
      <c r="BM70" s="447"/>
      <c r="BN70" s="447"/>
      <c r="BO70" s="447"/>
      <c r="BP70" s="447"/>
      <c r="BQ70" s="447"/>
      <c r="BR70" s="447"/>
      <c r="BS70" s="447"/>
      <c r="BT70"/>
      <c r="BU70"/>
      <c r="BV70"/>
      <c r="BW70"/>
      <c r="BX70"/>
      <c r="BY70"/>
      <c r="BZ70"/>
      <c r="CA70"/>
      <c r="CB70"/>
      <c r="CC70" s="447"/>
      <c r="CD70" s="447"/>
      <c r="CE70" s="44"/>
      <c r="CF70" s="44"/>
      <c r="CG70" s="44"/>
      <c r="CH70" s="44"/>
      <c r="CI70" s="44"/>
      <c r="CJ70" s="44"/>
      <c r="CK70" s="52"/>
      <c r="CL70" s="52"/>
      <c r="CM70" s="52"/>
      <c r="CN70" s="447"/>
      <c r="CO70" s="447"/>
      <c r="CP70" s="447"/>
      <c r="CQ70" s="447"/>
      <c r="CR70" s="447"/>
      <c r="CS70" s="447"/>
      <c r="CT70" s="447"/>
      <c r="CU70" s="447"/>
      <c r="CV70" s="447"/>
      <c r="CW70" s="447"/>
      <c r="CX70" s="447"/>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c r="EQ70" s="44"/>
      <c r="ER70" s="44"/>
      <c r="ES70" s="44"/>
      <c r="ET70" s="44"/>
      <c r="EU70" s="44"/>
      <c r="EV70" s="44"/>
      <c r="EW70" s="44"/>
      <c r="EX70" s="44"/>
      <c r="EY70" s="44"/>
      <c r="EZ70" s="44"/>
      <c r="FA70" s="44"/>
      <c r="FB70" s="44"/>
      <c r="FC70" s="44"/>
      <c r="FD70" s="44"/>
      <c r="FE70" s="44"/>
      <c r="FF70" s="44"/>
      <c r="FG70" s="44"/>
      <c r="FH70" s="44"/>
      <c r="FI70" s="44"/>
      <c r="FJ70" s="44"/>
      <c r="FK70" s="44"/>
      <c r="FL70" s="44"/>
      <c r="FM70" s="44"/>
      <c r="FN70" s="44"/>
      <c r="FO70" s="44"/>
      <c r="FP70" s="44"/>
      <c r="FQ70" s="44"/>
      <c r="FR70" s="44"/>
      <c r="FS70" s="44"/>
      <c r="FT70" s="44"/>
      <c r="FU70" s="44"/>
      <c r="FV70" s="44"/>
      <c r="FW70" s="44"/>
      <c r="FX70" s="44"/>
      <c r="FY70" s="44"/>
      <c r="FZ70" s="44"/>
      <c r="GA70" s="44"/>
      <c r="GB70" s="44"/>
      <c r="GC70" s="44"/>
      <c r="GD70" s="44"/>
      <c r="GE70" s="44"/>
      <c r="GF70" s="44"/>
    </row>
    <row r="71" spans="1:188" s="464" customFormat="1" ht="15" customHeight="1">
      <c r="A71" s="65"/>
      <c r="B71" s="65"/>
      <c r="C71" s="65"/>
      <c r="D71" s="65"/>
      <c r="E71" s="65"/>
      <c r="F71" s="65"/>
      <c r="G71" s="65"/>
      <c r="H71" s="65"/>
      <c r="I71" s="1094" t="s">
        <v>453</v>
      </c>
      <c r="J71" s="1095"/>
      <c r="K71"/>
      <c r="L71"/>
      <c r="M71" s="65"/>
      <c r="N71" s="65"/>
      <c r="O71" s="65"/>
      <c r="P71" s="65"/>
      <c r="Q71" s="65"/>
      <c r="R71" s="44"/>
      <c r="S71" s="44"/>
      <c r="T71" s="44"/>
      <c r="U71" s="44"/>
      <c r="V71" s="44"/>
      <c r="W71" s="44"/>
      <c r="X71" s="44"/>
      <c r="Y71" s="44"/>
      <c r="Z71" s="44"/>
      <c r="AA71" s="44"/>
      <c r="AB71" s="44"/>
      <c r="AC71" s="44"/>
      <c r="AD71" s="44"/>
      <c r="AE71"/>
      <c r="AI71" s="44"/>
      <c r="AJ71" s="44"/>
      <c r="AK71" s="44"/>
      <c r="AL71" s="558"/>
      <c r="AM71" s="44"/>
      <c r="AN71" s="44"/>
      <c r="AO71" s="500" t="s">
        <v>493</v>
      </c>
      <c r="AP71" s="501">
        <v>1</v>
      </c>
      <c r="AQ71" s="85" t="s">
        <v>424</v>
      </c>
      <c r="AR71" s="85" t="s">
        <v>424</v>
      </c>
      <c r="AS71" s="85"/>
      <c r="AT71" s="85"/>
      <c r="AU71" s="85"/>
      <c r="AV71" s="85"/>
      <c r="AW71" s="85"/>
      <c r="AX71"/>
      <c r="AY71"/>
      <c r="AZ71"/>
      <c r="BA71"/>
      <c r="BB71"/>
      <c r="BC71"/>
      <c r="BD71" s="44"/>
      <c r="BE71" s="44"/>
      <c r="BF71" s="44"/>
      <c r="BH71" s="44"/>
      <c r="BI71" s="447"/>
      <c r="BJ71" s="447"/>
      <c r="BK71" s="447"/>
      <c r="BL71" s="447"/>
      <c r="BM71" s="447"/>
      <c r="BN71" s="447"/>
      <c r="BO71" s="447"/>
      <c r="BP71" s="447"/>
      <c r="BQ71" s="447"/>
      <c r="BR71" s="447"/>
      <c r="BS71" s="447"/>
      <c r="BT71" s="44"/>
      <c r="BU71" s="44"/>
      <c r="BV71" s="44"/>
      <c r="BW71" s="44"/>
      <c r="BX71" s="44"/>
      <c r="BY71" s="44"/>
      <c r="BZ71" s="44"/>
      <c r="CA71" s="44"/>
      <c r="CB71"/>
      <c r="CC71" s="447"/>
      <c r="CD71" s="447"/>
      <c r="CE71" s="44"/>
      <c r="CF71" s="44"/>
      <c r="CG71" s="44"/>
      <c r="CH71" s="44"/>
      <c r="CI71" s="44"/>
      <c r="CJ71" s="44"/>
      <c r="CK71" s="52"/>
      <c r="CL71" s="52"/>
      <c r="CM71" s="52"/>
      <c r="CN71" s="447"/>
      <c r="CO71" s="447"/>
      <c r="CP71" s="447"/>
      <c r="CQ71" s="447"/>
      <c r="CR71" s="447"/>
      <c r="CS71" s="447"/>
      <c r="CT71" s="447"/>
      <c r="CU71" s="447"/>
      <c r="CV71" s="447"/>
      <c r="CW71" s="447"/>
      <c r="CX71" s="447"/>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c r="EQ71" s="44"/>
      <c r="ER71" s="44"/>
      <c r="ES71" s="44"/>
      <c r="ET71" s="44"/>
      <c r="EU71" s="44"/>
      <c r="EV71" s="44"/>
      <c r="EW71" s="44"/>
      <c r="EX71" s="44"/>
      <c r="EY71" s="44"/>
      <c r="EZ71" s="44"/>
      <c r="FA71" s="44"/>
      <c r="FB71" s="44"/>
      <c r="FC71" s="44"/>
      <c r="FD71" s="44"/>
      <c r="FE71" s="44"/>
      <c r="FF71" s="44"/>
      <c r="FG71" s="44"/>
      <c r="FH71" s="44"/>
      <c r="FI71" s="44"/>
      <c r="FJ71" s="44"/>
      <c r="FK71" s="44"/>
      <c r="FL71" s="44"/>
      <c r="FM71" s="44"/>
      <c r="FN71" s="44"/>
      <c r="FO71" s="44"/>
      <c r="FP71" s="44"/>
      <c r="FQ71" s="44"/>
      <c r="FR71" s="44"/>
      <c r="FS71" s="44"/>
      <c r="FT71" s="44"/>
      <c r="FU71" s="44"/>
      <c r="FV71" s="44"/>
      <c r="FW71" s="44"/>
      <c r="FX71" s="44"/>
      <c r="FY71" s="44"/>
      <c r="FZ71" s="44"/>
      <c r="GA71" s="44"/>
      <c r="GB71" s="44"/>
      <c r="GC71" s="44"/>
      <c r="GD71" s="44"/>
      <c r="GE71" s="44"/>
      <c r="GF71" s="44"/>
    </row>
    <row r="72" spans="1:188" s="464" customFormat="1" ht="15" customHeight="1">
      <c r="A72" s="65"/>
      <c r="B72" s="65"/>
      <c r="C72" s="65"/>
      <c r="D72" s="65"/>
      <c r="E72" s="65"/>
      <c r="F72" s="65"/>
      <c r="G72" s="65"/>
      <c r="H72"/>
      <c r="I72" s="500" t="s">
        <v>493</v>
      </c>
      <c r="J72" s="501">
        <v>1</v>
      </c>
      <c r="K72"/>
      <c r="L72"/>
      <c r="M72" s="65"/>
      <c r="N72" s="65"/>
      <c r="O72" s="65"/>
      <c r="P72" s="65"/>
      <c r="Q72" s="65"/>
      <c r="R72" s="65"/>
      <c r="S72" s="44"/>
      <c r="T72" s="44"/>
      <c r="U72" s="44"/>
      <c r="V72" s="44"/>
      <c r="W72" s="44"/>
      <c r="X72" s="44"/>
      <c r="Y72" s="44"/>
      <c r="Z72" s="44"/>
      <c r="AA72" s="44"/>
      <c r="AB72" s="44"/>
      <c r="AC72" s="44"/>
      <c r="AD72" s="44"/>
      <c r="AE72"/>
      <c r="AF72"/>
      <c r="AG72" s="44"/>
      <c r="AH72" s="44"/>
      <c r="AI72" s="44"/>
      <c r="AJ72" s="44"/>
      <c r="AK72" s="44"/>
      <c r="AL72" s="558"/>
      <c r="AM72" s="44"/>
      <c r="AN72" s="44"/>
      <c r="AO72" s="500" t="s">
        <v>494</v>
      </c>
      <c r="AP72" s="501">
        <v>1</v>
      </c>
      <c r="AQ72" s="85" t="s">
        <v>424</v>
      </c>
      <c r="AR72" s="85" t="s">
        <v>424</v>
      </c>
      <c r="AS72" s="71"/>
      <c r="AT72" s="71"/>
      <c r="AU72" s="71"/>
      <c r="AV72" s="71"/>
      <c r="AW72" s="71"/>
      <c r="AX72"/>
      <c r="AY72"/>
      <c r="AZ72"/>
      <c r="BA72"/>
      <c r="BB72"/>
      <c r="BC72"/>
      <c r="BD72" s="44"/>
      <c r="BE72" s="44"/>
      <c r="BF72" s="44"/>
      <c r="BH72" s="44"/>
      <c r="BI72" s="447"/>
      <c r="BJ72" s="447"/>
      <c r="BK72" s="447"/>
      <c r="BL72" s="447"/>
      <c r="BM72" s="447"/>
      <c r="BN72" s="447"/>
      <c r="BO72" s="447"/>
      <c r="BP72" s="447"/>
      <c r="BQ72" s="447"/>
      <c r="BR72" s="447"/>
      <c r="BS72" s="447"/>
      <c r="BT72" s="44"/>
      <c r="BU72" s="44"/>
      <c r="BV72" s="44"/>
      <c r="BW72" s="44"/>
      <c r="BX72" s="44"/>
      <c r="BY72" s="44"/>
      <c r="BZ72" s="44"/>
      <c r="CA72" s="44"/>
      <c r="CB72" s="44"/>
      <c r="CC72" s="447"/>
      <c r="CD72" s="447"/>
      <c r="CE72" s="44"/>
      <c r="CF72" s="44"/>
      <c r="CG72" s="44"/>
      <c r="CH72" s="44"/>
      <c r="CI72" s="44"/>
      <c r="CJ72" s="44"/>
      <c r="CK72" s="52"/>
      <c r="CL72" s="52"/>
      <c r="CM72" s="52"/>
      <c r="CN72" s="447"/>
      <c r="CO72" s="447"/>
      <c r="CP72" s="447"/>
      <c r="CQ72" s="447"/>
      <c r="CR72" s="447"/>
      <c r="CS72" s="447"/>
      <c r="CT72" s="447"/>
      <c r="CU72" s="447"/>
      <c r="CV72" s="447"/>
      <c r="CW72" s="447"/>
      <c r="CX72" s="447"/>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c r="EN72" s="44"/>
      <c r="EO72" s="44"/>
      <c r="EP72" s="44"/>
      <c r="EQ72" s="44"/>
      <c r="ER72" s="44"/>
      <c r="ES72" s="44"/>
      <c r="ET72" s="44"/>
      <c r="EU72" s="44"/>
      <c r="EV72" s="44"/>
      <c r="EW72" s="44"/>
      <c r="EX72" s="44"/>
      <c r="EY72" s="44"/>
      <c r="EZ72" s="44"/>
      <c r="FA72" s="44"/>
      <c r="FB72" s="44"/>
      <c r="FC72" s="44"/>
      <c r="FD72" s="44"/>
      <c r="FE72" s="44"/>
      <c r="FF72" s="44"/>
      <c r="FG72" s="44"/>
      <c r="FH72" s="44"/>
      <c r="FI72" s="44"/>
      <c r="FJ72" s="44"/>
      <c r="FK72" s="44"/>
      <c r="FL72" s="44"/>
      <c r="FM72" s="44"/>
      <c r="FN72" s="44"/>
      <c r="FO72" s="44"/>
      <c r="FP72" s="44"/>
      <c r="FQ72" s="44"/>
      <c r="FR72" s="44"/>
      <c r="FS72" s="44"/>
      <c r="FT72" s="44"/>
      <c r="FU72" s="44"/>
      <c r="FV72" s="44"/>
      <c r="FW72" s="44"/>
      <c r="FX72" s="44"/>
      <c r="FY72" s="44"/>
      <c r="FZ72" s="44"/>
      <c r="GA72" s="44"/>
      <c r="GB72" s="44"/>
      <c r="GC72" s="44"/>
      <c r="GD72" s="44"/>
      <c r="GE72" s="44"/>
      <c r="GF72" s="44"/>
    </row>
    <row r="73" spans="1:188" s="464" customFormat="1" ht="15" customHeight="1">
      <c r="A73" s="65"/>
      <c r="B73" s="65"/>
      <c r="C73" s="65"/>
      <c r="D73" s="65"/>
      <c r="E73" s="65"/>
      <c r="F73" s="65"/>
      <c r="G73" s="65"/>
      <c r="H73" s="65"/>
      <c r="I73" s="500" t="s">
        <v>494</v>
      </c>
      <c r="J73" s="501">
        <v>1</v>
      </c>
      <c r="K73"/>
      <c r="L73"/>
      <c r="M73" s="65"/>
      <c r="N73" s="65"/>
      <c r="O73" s="65"/>
      <c r="P73" s="65"/>
      <c r="Q73" s="65"/>
      <c r="R73" s="65"/>
      <c r="S73" s="44"/>
      <c r="T73" s="44"/>
      <c r="U73" s="44"/>
      <c r="V73" s="44"/>
      <c r="W73" s="44"/>
      <c r="X73" s="44"/>
      <c r="Y73" s="44"/>
      <c r="Z73" s="44"/>
      <c r="AA73" s="44"/>
      <c r="AB73" s="44"/>
      <c r="AC73" s="44"/>
      <c r="AD73" s="44"/>
      <c r="AE73"/>
      <c r="AF73"/>
      <c r="AG73" s="44"/>
      <c r="AH73" s="44"/>
      <c r="AI73" s="44"/>
      <c r="AJ73" s="44"/>
      <c r="AK73" s="44"/>
      <c r="AL73" s="558"/>
      <c r="AM73" s="44"/>
      <c r="AN73" s="44"/>
      <c r="AO73" s="500" t="s">
        <v>1071</v>
      </c>
      <c r="AP73" s="501">
        <v>1</v>
      </c>
      <c r="AQ73" s="74">
        <f t="shared" ref="AQ73" si="16">AVERAGE(AR73:AT73)</f>
        <v>0.54</v>
      </c>
      <c r="AR73" s="85">
        <v>0.54</v>
      </c>
      <c r="AS73" s="85"/>
      <c r="AT73" s="85"/>
      <c r="AU73" s="85"/>
      <c r="AV73" s="85"/>
      <c r="AW73" s="85"/>
      <c r="AX73"/>
      <c r="AY73"/>
      <c r="AZ73"/>
      <c r="BA73"/>
      <c r="BB73"/>
      <c r="BC73"/>
      <c r="BD73" s="44"/>
      <c r="BE73" s="44"/>
      <c r="BF73" s="44"/>
      <c r="BH73" s="44"/>
      <c r="BI73" s="447"/>
      <c r="BJ73" s="447"/>
      <c r="BK73" s="447"/>
      <c r="BL73" s="447"/>
      <c r="BM73" s="447"/>
      <c r="BN73" s="447"/>
      <c r="BO73" s="447"/>
      <c r="BP73" s="447"/>
      <c r="BQ73" s="447"/>
      <c r="BR73" s="447"/>
      <c r="BS73" s="447"/>
      <c r="BT73" s="44"/>
      <c r="BU73" s="44"/>
      <c r="BV73" s="44"/>
      <c r="BW73" s="44"/>
      <c r="BX73" s="44"/>
      <c r="BY73" s="44"/>
      <c r="BZ73" s="44"/>
      <c r="CA73" s="44"/>
      <c r="CB73" s="44"/>
      <c r="CC73" s="447"/>
      <c r="CD73" s="447"/>
      <c r="CE73" s="44"/>
      <c r="CF73" s="44"/>
      <c r="CG73" s="44"/>
      <c r="CH73" s="44"/>
      <c r="CI73" s="44"/>
      <c r="CJ73" s="44"/>
      <c r="CK73" s="52"/>
      <c r="CL73" s="52"/>
      <c r="CM73" s="52"/>
      <c r="CN73" s="447"/>
      <c r="CO73" s="447"/>
      <c r="CP73" s="447"/>
      <c r="CQ73" s="447"/>
      <c r="CR73" s="447"/>
      <c r="CS73" s="447"/>
      <c r="CT73" s="447"/>
      <c r="CU73" s="447"/>
      <c r="CV73" s="447"/>
      <c r="CW73" s="447"/>
      <c r="CX73" s="447"/>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c r="GD73" s="44"/>
      <c r="GE73" s="44"/>
      <c r="GF73" s="44"/>
    </row>
    <row r="74" spans="1:188" s="464" customFormat="1" ht="15" customHeight="1">
      <c r="A74" s="65"/>
      <c r="B74" s="65"/>
      <c r="C74" s="65"/>
      <c r="D74" s="65"/>
      <c r="E74" s="65"/>
      <c r="F74" s="65"/>
      <c r="G74" s="65"/>
      <c r="H74" s="65"/>
      <c r="I74" s="500" t="s">
        <v>1071</v>
      </c>
      <c r="J74" s="501">
        <v>1</v>
      </c>
      <c r="K74"/>
      <c r="L74"/>
      <c r="M74" s="65"/>
      <c r="N74" s="65"/>
      <c r="O74" s="65"/>
      <c r="P74" s="65"/>
      <c r="Q74" s="65"/>
      <c r="R74" s="65"/>
      <c r="S74" s="44"/>
      <c r="T74" s="44"/>
      <c r="U74" s="44"/>
      <c r="V74" s="44"/>
      <c r="W74" s="44"/>
      <c r="X74" s="44"/>
      <c r="Y74" s="44"/>
      <c r="Z74" s="44"/>
      <c r="AA74" s="44"/>
      <c r="AB74" s="44"/>
      <c r="AC74" s="44"/>
      <c r="AD74" s="44"/>
      <c r="AE74" s="44"/>
      <c r="AF74" s="44"/>
      <c r="AG74" s="44"/>
      <c r="AH74" s="44"/>
      <c r="AI74" s="44"/>
      <c r="AJ74" s="44"/>
      <c r="AK74" s="44"/>
      <c r="AL74" s="558"/>
      <c r="AM74" s="44"/>
      <c r="AN74" s="44"/>
      <c r="AO74" s="500" t="s">
        <v>489</v>
      </c>
      <c r="AP74" s="501">
        <v>1</v>
      </c>
      <c r="AQ74" s="85" t="s">
        <v>424</v>
      </c>
      <c r="AR74" s="85" t="s">
        <v>424</v>
      </c>
      <c r="AS74" s="85"/>
      <c r="AT74" s="85"/>
      <c r="AU74" s="85"/>
      <c r="AV74" s="85"/>
      <c r="AW74" s="85"/>
      <c r="AX74"/>
      <c r="AY74"/>
      <c r="AZ74"/>
      <c r="BA74"/>
      <c r="BB74"/>
      <c r="BC74" s="52"/>
      <c r="BD74" s="44"/>
      <c r="BE74" s="44"/>
      <c r="BF74" s="44"/>
      <c r="BH74" s="44"/>
      <c r="BI74"/>
      <c r="BJ74"/>
      <c r="BK74"/>
      <c r="BL74"/>
      <c r="BM74"/>
      <c r="BN74"/>
      <c r="BO74"/>
      <c r="BP74"/>
      <c r="BQ74" s="447"/>
      <c r="BR74" s="447"/>
      <c r="BS74" s="447"/>
      <c r="BT74" s="44"/>
      <c r="BU74" s="44"/>
      <c r="BV74" s="44"/>
      <c r="BW74" s="44"/>
      <c r="BX74" s="44"/>
      <c r="BY74" s="44"/>
      <c r="BZ74" s="44"/>
      <c r="CA74" s="44"/>
      <c r="CB74" s="44"/>
      <c r="CC74" s="447"/>
      <c r="CD74" s="447"/>
      <c r="CE74" s="44"/>
      <c r="CF74" s="44"/>
      <c r="CG74" s="44"/>
      <c r="CH74" s="44"/>
      <c r="CI74" s="44"/>
      <c r="CJ74" s="44"/>
      <c r="CK74" s="52"/>
      <c r="CL74" s="52"/>
      <c r="CM74" s="52"/>
      <c r="CN74" s="447"/>
      <c r="CO74" s="447"/>
      <c r="CP74" s="447"/>
      <c r="CQ74" s="447"/>
      <c r="CR74" s="447"/>
      <c r="CS74" s="447"/>
      <c r="CT74" s="447"/>
      <c r="CU74" s="447"/>
      <c r="CV74" s="447"/>
      <c r="CW74" s="447"/>
      <c r="CX74" s="447"/>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c r="GD74" s="44"/>
      <c r="GE74" s="44"/>
      <c r="GF74" s="44"/>
    </row>
    <row r="75" spans="1:188" s="464" customFormat="1" ht="15" customHeight="1" thickBot="1">
      <c r="A75" s="65"/>
      <c r="B75" s="65"/>
      <c r="C75" s="65"/>
      <c r="D75" s="65"/>
      <c r="E75" s="65"/>
      <c r="F75" s="65"/>
      <c r="G75" s="65"/>
      <c r="H75" s="65"/>
      <c r="I75" s="500" t="s">
        <v>489</v>
      </c>
      <c r="J75" s="501">
        <v>1</v>
      </c>
      <c r="K75"/>
      <c r="L75"/>
      <c r="M75" s="65"/>
      <c r="N75" s="65"/>
      <c r="O75" s="65"/>
      <c r="P75" s="65"/>
      <c r="Q75" s="65"/>
      <c r="R75" s="65"/>
      <c r="S75" s="44"/>
      <c r="T75" s="44"/>
      <c r="U75" s="44"/>
      <c r="V75" s="44"/>
      <c r="W75" s="44"/>
      <c r="X75" s="44"/>
      <c r="Y75" s="44"/>
      <c r="Z75" s="44"/>
      <c r="AA75" s="44"/>
      <c r="AB75" s="44"/>
      <c r="AC75" s="44"/>
      <c r="AD75" s="44"/>
      <c r="AE75" s="44"/>
      <c r="AF75" s="44"/>
      <c r="AG75" s="44"/>
      <c r="AH75" s="44"/>
      <c r="AI75" s="44"/>
      <c r="AJ75" s="44"/>
      <c r="AK75" s="44"/>
      <c r="AL75" s="558"/>
      <c r="AM75" s="44"/>
      <c r="AN75" s="44"/>
      <c r="AO75" s="559" t="s">
        <v>444</v>
      </c>
      <c r="AP75" s="82">
        <f ca="1">SUM(AP71:AP75)</f>
        <v>4</v>
      </c>
      <c r="AQ75" s="44"/>
      <c r="AR75" s="44"/>
      <c r="AS75" s="44"/>
      <c r="AT75" s="44"/>
      <c r="AU75" s="44"/>
      <c r="AV75" s="44"/>
      <c r="AW75" s="44"/>
      <c r="AX75"/>
      <c r="AY75"/>
      <c r="AZ75"/>
      <c r="BA75"/>
      <c r="BB75"/>
      <c r="BC75" s="52"/>
      <c r="BD75" s="44"/>
      <c r="BE75" s="44"/>
      <c r="BF75" s="44"/>
      <c r="BH75" s="44"/>
      <c r="BI75"/>
      <c r="BJ75"/>
      <c r="BK75"/>
      <c r="BL75"/>
      <c r="BM75"/>
      <c r="BN75"/>
      <c r="BO75"/>
      <c r="BP75"/>
      <c r="BQ75"/>
      <c r="BR75" s="447"/>
      <c r="BS75" s="447"/>
      <c r="BT75" s="44"/>
      <c r="BU75" s="44"/>
      <c r="BV75" s="44"/>
      <c r="BW75" s="44"/>
      <c r="BX75" s="44"/>
      <c r="BY75" s="44"/>
      <c r="BZ75" s="44"/>
      <c r="CA75" s="44"/>
      <c r="CB75" s="44"/>
      <c r="CC75" s="447"/>
      <c r="CD75" s="447"/>
      <c r="CE75" s="44"/>
      <c r="CF75" s="44"/>
      <c r="CG75" s="44"/>
      <c r="CH75" s="44"/>
      <c r="CI75" s="44"/>
      <c r="CJ75" s="44"/>
      <c r="CK75" s="52"/>
      <c r="CL75" s="52"/>
      <c r="CM75" s="52"/>
      <c r="CN75" s="447"/>
      <c r="CO75" s="447"/>
      <c r="CP75" s="447"/>
      <c r="CQ75" s="447"/>
      <c r="CR75" s="447"/>
      <c r="CS75" s="447"/>
      <c r="CT75" s="447"/>
      <c r="CU75" s="447"/>
      <c r="CV75" s="447"/>
      <c r="CW75" s="447"/>
      <c r="CX75" s="447"/>
      <c r="CY75" s="44"/>
      <c r="CZ75" s="4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c r="FD75" s="44"/>
      <c r="FE75" s="44"/>
      <c r="FF75" s="44"/>
      <c r="FG75" s="44"/>
      <c r="FH75" s="44"/>
      <c r="FI75" s="44"/>
      <c r="FJ75" s="44"/>
      <c r="FK75" s="44"/>
      <c r="FL75" s="44"/>
      <c r="FM75" s="44"/>
      <c r="FN75" s="44"/>
      <c r="FO75" s="44"/>
      <c r="FP75" s="44"/>
      <c r="FQ75" s="44"/>
      <c r="FR75" s="44"/>
      <c r="FS75" s="44"/>
      <c r="FT75" s="44"/>
      <c r="FU75" s="44"/>
      <c r="FV75" s="44"/>
      <c r="FW75" s="44"/>
      <c r="FX75" s="44"/>
      <c r="FY75" s="44"/>
      <c r="FZ75" s="44"/>
      <c r="GA75" s="44"/>
      <c r="GB75" s="44"/>
      <c r="GC75" s="44"/>
      <c r="GD75" s="44"/>
      <c r="GE75" s="44"/>
      <c r="GF75" s="44"/>
    </row>
    <row r="76" spans="1:188" s="464" customFormat="1" ht="15" customHeight="1" thickBot="1">
      <c r="A76" s="65"/>
      <c r="B76" s="65"/>
      <c r="C76" s="65"/>
      <c r="D76" s="65"/>
      <c r="E76" s="65"/>
      <c r="F76" s="65"/>
      <c r="G76" s="65"/>
      <c r="H76" s="65"/>
      <c r="I76" s="531" t="s">
        <v>444</v>
      </c>
      <c r="J76" s="532">
        <f>SUM(J72:J75)</f>
        <v>4</v>
      </c>
      <c r="K76"/>
      <c r="L76"/>
      <c r="M76" s="65"/>
      <c r="N76" s="65"/>
      <c r="O76" s="65"/>
      <c r="P76" s="65"/>
      <c r="Q76" s="65"/>
      <c r="R76" s="65"/>
      <c r="S76" s="44"/>
      <c r="T76" s="44"/>
      <c r="U76" s="44"/>
      <c r="V76" s="44"/>
      <c r="W76" s="44"/>
      <c r="X76" s="44"/>
      <c r="Y76" s="44"/>
      <c r="Z76" s="44"/>
      <c r="AA76" s="44"/>
      <c r="AB76" s="44"/>
      <c r="AC76" s="44"/>
      <c r="AD76" s="44"/>
      <c r="AE76" s="44"/>
      <c r="AF76" s="44"/>
      <c r="AG76" s="44"/>
      <c r="AH76" s="44"/>
      <c r="AI76" s="44"/>
      <c r="AJ76" s="44"/>
      <c r="AK76" s="44"/>
      <c r="AL76" s="558"/>
      <c r="AM76" s="44"/>
      <c r="AN76" s="44"/>
      <c r="AQ76" s="44"/>
      <c r="AR76" s="44"/>
      <c r="AS76" s="44"/>
      <c r="AT76" s="44"/>
      <c r="AU76" s="44"/>
      <c r="AV76" s="44"/>
      <c r="AW76" s="44"/>
      <c r="AX76"/>
      <c r="AY76"/>
      <c r="AZ76"/>
      <c r="BA76"/>
      <c r="BB76"/>
      <c r="BC76" s="44"/>
      <c r="BD76" s="44"/>
      <c r="BE76" s="44"/>
      <c r="BF76" s="44"/>
      <c r="BH76" s="44"/>
      <c r="BI76"/>
      <c r="BJ76"/>
      <c r="BK76"/>
      <c r="BL76"/>
      <c r="BM76"/>
      <c r="BN76"/>
      <c r="BO76"/>
      <c r="BP76"/>
      <c r="BQ76"/>
      <c r="BR76" s="447"/>
      <c r="BS76" s="447"/>
      <c r="BT76" s="44"/>
      <c r="BU76" s="44"/>
      <c r="BV76" s="44"/>
      <c r="BW76" s="44"/>
      <c r="BX76" s="44"/>
      <c r="BY76" s="44"/>
      <c r="BZ76" s="44"/>
      <c r="CA76" s="44"/>
      <c r="CB76" s="44"/>
      <c r="CC76" s="447"/>
      <c r="CD76" s="447"/>
      <c r="CE76" s="44"/>
      <c r="CF76" s="44"/>
      <c r="CG76" s="44"/>
      <c r="CH76" s="44"/>
      <c r="CI76" s="44"/>
      <c r="CJ76" s="44"/>
      <c r="CK76" s="52"/>
      <c r="CL76" s="52"/>
      <c r="CM76" s="52"/>
      <c r="CN76" s="447"/>
      <c r="CO76" s="447"/>
      <c r="CP76"/>
      <c r="CQ76"/>
      <c r="CR76"/>
      <c r="CS76"/>
      <c r="CT76"/>
      <c r="CU76"/>
      <c r="CV76"/>
      <c r="CW76"/>
      <c r="CX76"/>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44"/>
      <c r="FI76" s="44"/>
      <c r="FJ76" s="44"/>
      <c r="FK76" s="44"/>
      <c r="FL76" s="44"/>
      <c r="FM76" s="44"/>
      <c r="FN76" s="44"/>
      <c r="FO76" s="44"/>
      <c r="FP76" s="44"/>
      <c r="FQ76" s="44"/>
      <c r="FR76" s="44"/>
      <c r="FS76" s="44"/>
      <c r="FT76" s="44"/>
      <c r="FU76" s="44"/>
      <c r="FV76" s="44"/>
      <c r="FW76" s="44"/>
      <c r="FX76" s="44"/>
      <c r="FY76" s="44"/>
      <c r="FZ76" s="44"/>
      <c r="GA76" s="44"/>
      <c r="GB76" s="44"/>
      <c r="GC76" s="44"/>
      <c r="GD76" s="44"/>
      <c r="GE76" s="44"/>
      <c r="GF76" s="44"/>
    </row>
    <row r="77" spans="1:188" s="464" customFormat="1" ht="15" customHeight="1" thickBot="1">
      <c r="A77" s="65"/>
      <c r="B77" s="65"/>
      <c r="C77" s="65"/>
      <c r="D77" s="65"/>
      <c r="E77" s="65"/>
      <c r="F77" s="65"/>
      <c r="G77" s="65"/>
      <c r="H77" s="65"/>
      <c r="K77"/>
      <c r="L77"/>
      <c r="M77" s="65"/>
      <c r="N77" s="65"/>
      <c r="O77" s="65"/>
      <c r="P77" s="65"/>
      <c r="Q77" s="65"/>
      <c r="R77" s="65"/>
      <c r="S77" s="44"/>
      <c r="T77" s="44"/>
      <c r="U77" s="44"/>
      <c r="V77" s="44"/>
      <c r="W77" s="44"/>
      <c r="X77" s="44"/>
      <c r="Y77" s="44"/>
      <c r="Z77" s="44"/>
      <c r="AA77" s="44"/>
      <c r="AB77" s="44"/>
      <c r="AC77" s="44"/>
      <c r="AD77" s="44"/>
      <c r="AE77" s="44"/>
      <c r="AF77" s="44"/>
      <c r="AG77" s="44"/>
      <c r="AH77" s="44"/>
      <c r="AI77" s="44"/>
      <c r="AJ77" s="44"/>
      <c r="AK77" s="44"/>
      <c r="AL77" s="558"/>
      <c r="AM77" s="44"/>
      <c r="AN77" s="44"/>
      <c r="AO77" s="558"/>
      <c r="AP77" s="558"/>
      <c r="AQ77" s="44"/>
      <c r="AR77" s="44"/>
      <c r="AS77" s="44"/>
      <c r="AT77" s="44"/>
      <c r="AU77" s="44"/>
      <c r="AV77" s="44"/>
      <c r="AW77" s="44"/>
      <c r="AX77"/>
      <c r="AY77"/>
      <c r="AZ77"/>
      <c r="BA77"/>
      <c r="BB77"/>
      <c r="BC77" s="44"/>
      <c r="BD77" s="44"/>
      <c r="BE77" s="44"/>
      <c r="BF77" s="44"/>
      <c r="BH77" s="44"/>
      <c r="BI77" s="44"/>
      <c r="BJ77" s="44"/>
      <c r="BK77" s="44"/>
      <c r="BL77" s="44"/>
      <c r="BM77" s="44"/>
      <c r="BN77" s="44"/>
      <c r="BO77" s="44"/>
      <c r="BP77" s="44"/>
      <c r="BQ77"/>
      <c r="BR77" s="447"/>
      <c r="BS77" s="447"/>
      <c r="BT77" s="44"/>
      <c r="BU77" s="44"/>
      <c r="BV77" s="44"/>
      <c r="BW77" s="44"/>
      <c r="BX77" s="44"/>
      <c r="BY77" s="44"/>
      <c r="BZ77" s="44"/>
      <c r="CA77" s="44"/>
      <c r="CB77" s="44"/>
      <c r="CC77" s="447"/>
      <c r="CD77" s="447"/>
      <c r="CE77" s="44"/>
      <c r="CF77" s="44"/>
      <c r="CG77" s="44"/>
      <c r="CH77" s="44"/>
      <c r="CI77" s="44"/>
      <c r="CJ77" s="44"/>
      <c r="CK77" s="52"/>
      <c r="CL77" s="52"/>
      <c r="CM77" s="52"/>
      <c r="CN77" s="447"/>
      <c r="CO77" s="447"/>
      <c r="CP77"/>
      <c r="CQ77"/>
      <c r="CR77"/>
      <c r="CS77"/>
      <c r="CT77"/>
      <c r="CU77"/>
      <c r="CV77"/>
      <c r="CW77"/>
      <c r="CX77"/>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c r="GD77" s="44"/>
      <c r="GE77" s="44"/>
      <c r="GF77" s="44"/>
    </row>
    <row r="78" spans="1:188" s="464" customFormat="1" ht="15" customHeight="1" thickBot="1">
      <c r="A78" s="65"/>
      <c r="B78" s="65"/>
      <c r="C78" s="65"/>
      <c r="D78" s="65"/>
      <c r="E78" s="65"/>
      <c r="F78" s="65"/>
      <c r="G78" s="65"/>
      <c r="H78" s="65"/>
      <c r="I78" s="1089" t="s">
        <v>477</v>
      </c>
      <c r="J78" s="1090"/>
      <c r="K78"/>
      <c r="L78"/>
      <c r="M78" s="65"/>
      <c r="N78" s="65"/>
      <c r="O78" s="65"/>
      <c r="P78" s="65"/>
      <c r="Q78" s="65"/>
      <c r="R78" s="65"/>
      <c r="S78" s="44"/>
      <c r="T78" s="44"/>
      <c r="U78" s="44"/>
      <c r="V78" s="44"/>
      <c r="W78" s="44"/>
      <c r="X78" s="44"/>
      <c r="Y78" s="44"/>
      <c r="Z78" s="44"/>
      <c r="AA78" s="44"/>
      <c r="AB78" s="44"/>
      <c r="AC78" s="44"/>
      <c r="AD78" s="44"/>
      <c r="AE78" s="44"/>
      <c r="AF78" s="44"/>
      <c r="AG78" s="44"/>
      <c r="AH78" s="44"/>
      <c r="AI78" s="44"/>
      <c r="AJ78" s="44"/>
      <c r="AK78" s="44"/>
      <c r="AL78" s="558"/>
      <c r="AM78" s="44"/>
      <c r="AN78" s="44"/>
      <c r="AO78" s="558"/>
      <c r="AP78" s="558"/>
      <c r="AR78"/>
      <c r="AS78"/>
      <c r="AT78"/>
      <c r="AU78"/>
      <c r="AV78" s="44"/>
      <c r="AW78" s="44"/>
      <c r="AX78"/>
      <c r="AY78"/>
      <c r="AZ78"/>
      <c r="BA78"/>
      <c r="BB78"/>
      <c r="BC78" s="52"/>
      <c r="BD78" s="44"/>
      <c r="BE78" s="44"/>
      <c r="BF78" s="44"/>
      <c r="BH78" s="44"/>
      <c r="BI78" s="44"/>
      <c r="BJ78" s="44"/>
      <c r="BK78" s="44"/>
      <c r="BL78" s="44"/>
      <c r="BM78" s="44"/>
      <c r="BN78" s="44"/>
      <c r="BO78" s="44"/>
      <c r="BP78" s="44"/>
      <c r="BQ78" s="44"/>
      <c r="BR78" s="447"/>
      <c r="BS78" s="447"/>
      <c r="BT78" s="44"/>
      <c r="BU78" s="44"/>
      <c r="BV78" s="44"/>
      <c r="BW78" s="44"/>
      <c r="BX78" s="44"/>
      <c r="BY78" s="44"/>
      <c r="BZ78" s="44"/>
      <c r="CA78" s="44"/>
      <c r="CB78" s="44"/>
      <c r="CC78" s="447"/>
      <c r="CD78" s="447"/>
      <c r="CE78" s="44"/>
      <c r="CF78" s="44"/>
      <c r="CG78" s="44"/>
      <c r="CH78" s="44"/>
      <c r="CI78" s="44"/>
      <c r="CJ78" s="44"/>
      <c r="CK78" s="52"/>
      <c r="CL78" s="52"/>
      <c r="CM78" s="52"/>
      <c r="CN78" s="447"/>
      <c r="CO78" s="447"/>
      <c r="CP78"/>
      <c r="CQ78"/>
      <c r="CR78"/>
      <c r="CS78"/>
      <c r="CT78"/>
      <c r="CU78"/>
      <c r="CV78"/>
      <c r="CW78"/>
      <c r="CX78"/>
      <c r="CY78" s="44"/>
      <c r="CZ78" s="44"/>
      <c r="DA78" s="44"/>
      <c r="DB78" s="44"/>
      <c r="DC78" s="44"/>
      <c r="DD78" s="44"/>
      <c r="DE78" s="44"/>
      <c r="DF78" s="44"/>
      <c r="DG78" s="44"/>
      <c r="DH78" s="44"/>
      <c r="DI78" s="44"/>
      <c r="DJ78" s="44"/>
      <c r="DK78" s="44"/>
      <c r="DL78" s="44"/>
      <c r="DM78" s="44"/>
      <c r="DN78" s="44"/>
      <c r="DO78" s="44"/>
      <c r="DP78" s="44"/>
      <c r="DQ78" s="44"/>
      <c r="DR78" s="44"/>
      <c r="DS78" s="44"/>
      <c r="DT78" s="44"/>
      <c r="DU78" s="44"/>
      <c r="DV78" s="44"/>
      <c r="DW78" s="44"/>
      <c r="DX78" s="44"/>
      <c r="DY78" s="44"/>
      <c r="DZ78" s="44"/>
      <c r="EA78" s="44"/>
      <c r="EB78" s="44"/>
      <c r="EC78" s="44"/>
      <c r="ED78" s="44"/>
      <c r="EE78" s="44"/>
      <c r="EF78" s="44"/>
      <c r="EG78" s="44"/>
      <c r="EH78" s="44"/>
      <c r="EI78" s="44"/>
      <c r="EJ78" s="44"/>
      <c r="EK78" s="44"/>
      <c r="EL78" s="44"/>
      <c r="EM78" s="44"/>
      <c r="EN78" s="44"/>
      <c r="EO78" s="44"/>
      <c r="EP78" s="44"/>
      <c r="EQ78" s="44"/>
      <c r="ER78" s="44"/>
      <c r="ES78" s="44"/>
      <c r="ET78" s="44"/>
      <c r="EU78" s="44"/>
      <c r="EV78" s="44"/>
      <c r="EW78" s="44"/>
      <c r="EX78" s="44"/>
      <c r="EY78" s="44"/>
      <c r="EZ78" s="44"/>
      <c r="FA78" s="44"/>
      <c r="FB78" s="44"/>
      <c r="FC78" s="44"/>
      <c r="FD78" s="44"/>
      <c r="FE78" s="44"/>
      <c r="FF78" s="44"/>
      <c r="FG78" s="44"/>
      <c r="FH78" s="44"/>
      <c r="FI78" s="44"/>
      <c r="FJ78" s="44"/>
      <c r="FK78" s="44"/>
      <c r="FL78" s="44"/>
      <c r="FM78" s="44"/>
      <c r="FN78" s="44"/>
      <c r="FO78" s="44"/>
      <c r="FP78" s="44"/>
      <c r="FQ78" s="44"/>
      <c r="FR78" s="44"/>
      <c r="FS78" s="44"/>
      <c r="FT78" s="44"/>
      <c r="FU78" s="44"/>
      <c r="FV78" s="44"/>
      <c r="FW78" s="44"/>
      <c r="FX78" s="44"/>
      <c r="FY78" s="44"/>
      <c r="FZ78" s="44"/>
      <c r="GA78" s="44"/>
      <c r="GB78" s="44"/>
      <c r="GC78" s="44"/>
      <c r="GD78" s="44"/>
      <c r="GE78" s="44"/>
      <c r="GF78" s="44"/>
    </row>
    <row r="79" spans="1:188" s="464" customFormat="1" ht="15" customHeight="1">
      <c r="A79" s="65"/>
      <c r="B79" s="65"/>
      <c r="C79" s="65"/>
      <c r="D79" s="65"/>
      <c r="E79" s="65"/>
      <c r="F79" s="65"/>
      <c r="G79" s="65"/>
      <c r="H79" s="65"/>
      <c r="I79" s="500" t="s">
        <v>521</v>
      </c>
      <c r="J79" s="501">
        <v>1</v>
      </c>
      <c r="K79"/>
      <c r="L79"/>
      <c r="M79" s="65"/>
      <c r="N79" s="65"/>
      <c r="O79" s="65"/>
      <c r="P79" s="65"/>
      <c r="Q79" s="65"/>
      <c r="R79" s="65"/>
      <c r="S79" s="44"/>
      <c r="T79" s="44"/>
      <c r="U79" s="44"/>
      <c r="V79" s="44"/>
      <c r="W79" s="44"/>
      <c r="X79" s="44"/>
      <c r="Y79" s="44"/>
      <c r="Z79" s="44"/>
      <c r="AA79" s="44"/>
      <c r="AB79" s="44"/>
      <c r="AC79" s="44"/>
      <c r="AD79" s="44"/>
      <c r="AE79" s="44"/>
      <c r="AF79" s="44"/>
      <c r="AG79" s="44"/>
      <c r="AH79" s="44"/>
      <c r="AI79" s="44"/>
      <c r="AJ79" s="44"/>
      <c r="AK79" s="44"/>
      <c r="AL79" s="558"/>
      <c r="AM79" s="44"/>
      <c r="AN79" s="44"/>
      <c r="AO79" s="194" t="s">
        <v>477</v>
      </c>
      <c r="AP79" s="195"/>
      <c r="AQ79" s="83" t="s">
        <v>464</v>
      </c>
      <c r="AR79"/>
      <c r="AS79"/>
      <c r="AT79"/>
      <c r="AU79"/>
      <c r="AV79"/>
      <c r="AW79"/>
      <c r="AX79"/>
      <c r="AY79"/>
      <c r="AZ79"/>
      <c r="BA79"/>
      <c r="BB79"/>
      <c r="BC79" s="52"/>
      <c r="BD79" s="44"/>
      <c r="BE79" s="44"/>
      <c r="BF79" s="44"/>
      <c r="BH79" s="44"/>
      <c r="BI79" s="44"/>
      <c r="BJ79" s="44"/>
      <c r="BK79" s="44"/>
      <c r="BL79" s="44"/>
      <c r="BM79" s="44"/>
      <c r="BN79" s="44"/>
      <c r="BO79" s="44"/>
      <c r="BP79" s="44"/>
      <c r="BQ79" s="44"/>
      <c r="BR79" s="447"/>
      <c r="BS79" s="447"/>
      <c r="BT79" s="44"/>
      <c r="BU79" s="44"/>
      <c r="BV79" s="44"/>
      <c r="BW79" s="44"/>
      <c r="BX79" s="44"/>
      <c r="BY79" s="44"/>
      <c r="BZ79" s="44"/>
      <c r="CA79" s="44"/>
      <c r="CB79" s="44"/>
      <c r="CC79" s="447"/>
      <c r="CD79" s="447"/>
      <c r="CE79" s="44"/>
      <c r="CF79" s="44"/>
      <c r="CG79" s="44"/>
      <c r="CH79" s="44"/>
      <c r="CI79" s="44"/>
      <c r="CJ79" s="44"/>
      <c r="CK79" s="52"/>
      <c r="CL79" s="52"/>
      <c r="CM79" s="52"/>
      <c r="CN79" s="447"/>
      <c r="CO79" s="447"/>
      <c r="CP79"/>
      <c r="CQ79"/>
      <c r="CR79"/>
      <c r="CS79"/>
      <c r="CT79"/>
      <c r="CU79"/>
      <c r="CV79"/>
      <c r="CW79"/>
      <c r="CX79"/>
      <c r="CY79" s="44"/>
      <c r="CZ79" s="4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44"/>
      <c r="DZ79" s="44"/>
      <c r="EA79" s="44"/>
      <c r="EB79" s="44"/>
      <c r="EC79" s="44"/>
      <c r="ED79" s="44"/>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c r="FD79" s="44"/>
      <c r="FE79" s="44"/>
      <c r="FF79" s="44"/>
      <c r="FG79" s="44"/>
      <c r="FH79" s="44"/>
      <c r="FI79" s="44"/>
      <c r="FJ79" s="44"/>
      <c r="FK79" s="44"/>
      <c r="FL79" s="44"/>
      <c r="FM79" s="44"/>
      <c r="FN79" s="44"/>
      <c r="FO79" s="44"/>
      <c r="FP79" s="44"/>
      <c r="FQ79" s="44"/>
      <c r="FR79" s="44"/>
      <c r="FS79" s="44"/>
      <c r="FT79" s="44"/>
      <c r="FU79" s="44"/>
      <c r="FV79" s="44"/>
      <c r="FW79" s="44"/>
      <c r="FX79" s="44"/>
      <c r="FY79" s="44"/>
      <c r="FZ79" s="44"/>
      <c r="GA79" s="44"/>
      <c r="GB79" s="44"/>
      <c r="GC79" s="44"/>
      <c r="GD79" s="44"/>
      <c r="GE79" s="44"/>
      <c r="GF79" s="44"/>
    </row>
    <row r="80" spans="1:188" s="464" customFormat="1" ht="15" customHeight="1" thickBot="1">
      <c r="A80" s="65"/>
      <c r="B80" s="65"/>
      <c r="C80" s="65"/>
      <c r="D80" s="65"/>
      <c r="E80" s="65"/>
      <c r="F80" s="65"/>
      <c r="G80" s="65"/>
      <c r="H80" s="65"/>
      <c r="I80" s="531" t="s">
        <v>444</v>
      </c>
      <c r="J80" s="532">
        <f>SUM(J79)</f>
        <v>1</v>
      </c>
      <c r="K80"/>
      <c r="L80"/>
      <c r="M80" s="65"/>
      <c r="N80" s="65"/>
      <c r="O80" s="65"/>
      <c r="P80" s="65"/>
      <c r="Q80" s="65"/>
      <c r="R80" s="65"/>
      <c r="S80" s="44"/>
      <c r="T80" s="44"/>
      <c r="U80" s="44"/>
      <c r="V80" s="44"/>
      <c r="W80" s="44"/>
      <c r="X80" s="44"/>
      <c r="Y80" s="44"/>
      <c r="Z80" s="44"/>
      <c r="AA80" s="44"/>
      <c r="AB80" s="44"/>
      <c r="AC80" s="44"/>
      <c r="AD80" s="44"/>
      <c r="AE80" s="44"/>
      <c r="AF80" s="44"/>
      <c r="AG80" s="44"/>
      <c r="AH80" s="44"/>
      <c r="AI80" s="44"/>
      <c r="AJ80" s="44"/>
      <c r="AK80" s="44"/>
      <c r="AL80" s="558"/>
      <c r="AM80" s="44"/>
      <c r="AN80" s="44"/>
      <c r="AO80" s="500" t="s">
        <v>521</v>
      </c>
      <c r="AP80" s="501">
        <v>1</v>
      </c>
      <c r="AQ80" s="70" t="e">
        <f>AVERAGE(AR79:AT79)</f>
        <v>#DIV/0!</v>
      </c>
      <c r="AR80" s="85"/>
      <c r="AS80" s="85"/>
      <c r="AT80" s="85"/>
      <c r="AU80" s="85"/>
      <c r="AV80" s="85"/>
      <c r="AW80" s="85"/>
      <c r="AX80"/>
      <c r="AY80"/>
      <c r="AZ80"/>
      <c r="BA80"/>
      <c r="BB80"/>
      <c r="BC80" s="52"/>
      <c r="BD80" s="44"/>
      <c r="BE80" s="44"/>
      <c r="BF80" s="44"/>
      <c r="BH80" s="44"/>
      <c r="BI80" s="44"/>
      <c r="BJ80" s="44"/>
      <c r="BK80" s="44"/>
      <c r="BL80" s="44"/>
      <c r="BM80" s="44"/>
      <c r="BN80" s="44"/>
      <c r="BO80" s="44"/>
      <c r="BP80" s="44"/>
      <c r="BQ80" s="44"/>
      <c r="BR80"/>
      <c r="BS80"/>
      <c r="BT80" s="44"/>
      <c r="BU80" s="44"/>
      <c r="BV80" s="44"/>
      <c r="BW80" s="44"/>
      <c r="BX80" s="44"/>
      <c r="BY80" s="44"/>
      <c r="BZ80" s="44"/>
      <c r="CA80" s="44"/>
      <c r="CB80" s="44"/>
      <c r="CC80"/>
      <c r="CD80"/>
      <c r="CE80" s="44"/>
      <c r="CF80" s="44"/>
      <c r="CG80" s="44"/>
      <c r="CH80" s="44"/>
      <c r="CI80" s="44"/>
      <c r="CJ80" s="44"/>
      <c r="CK80" s="52"/>
      <c r="CL80" s="52"/>
      <c r="CM80" s="52"/>
      <c r="CN80"/>
      <c r="CO80"/>
      <c r="CP80" s="52"/>
      <c r="CQ80" s="52"/>
      <c r="CR80" s="52"/>
      <c r="CS80" s="44"/>
      <c r="CT80" s="44"/>
      <c r="CU80" s="44"/>
      <c r="CV80" s="44"/>
      <c r="CW80" s="44"/>
      <c r="CX80" s="44"/>
      <c r="CY80" s="44"/>
      <c r="CZ80" s="44"/>
      <c r="DA80" s="44"/>
      <c r="DB80" s="44"/>
      <c r="DC80" s="44"/>
      <c r="DD80" s="44"/>
      <c r="DE80" s="44"/>
      <c r="DF80" s="44"/>
      <c r="DG80" s="44"/>
      <c r="DH80" s="44"/>
      <c r="DI80" s="44"/>
      <c r="DJ80" s="44"/>
      <c r="DK80" s="44"/>
      <c r="DL80" s="44"/>
      <c r="DM80" s="44"/>
      <c r="DN80" s="44"/>
      <c r="DO80" s="44"/>
      <c r="DP80" s="44"/>
      <c r="DQ80" s="44"/>
      <c r="DR80" s="44"/>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c r="EQ80" s="44"/>
      <c r="ER80" s="44"/>
      <c r="ES80" s="44"/>
      <c r="ET80" s="44"/>
      <c r="EU80" s="44"/>
      <c r="EV80" s="44"/>
      <c r="EW80" s="44"/>
      <c r="EX80" s="44"/>
      <c r="EY80" s="44"/>
      <c r="EZ80" s="44"/>
      <c r="FA80" s="44"/>
      <c r="FB80" s="44"/>
      <c r="FC80" s="44"/>
      <c r="FD80" s="44"/>
      <c r="FE80" s="44"/>
      <c r="FF80" s="44"/>
      <c r="FG80" s="44"/>
      <c r="FH80" s="44"/>
      <c r="FI80" s="44"/>
      <c r="FJ80" s="44"/>
      <c r="FK80" s="44"/>
      <c r="FL80" s="44"/>
      <c r="FM80" s="44"/>
      <c r="FN80" s="44"/>
      <c r="FO80" s="44"/>
      <c r="FP80" s="44"/>
      <c r="FQ80" s="44"/>
      <c r="FR80" s="44"/>
      <c r="FS80" s="44"/>
      <c r="FT80" s="44"/>
      <c r="FU80" s="44"/>
      <c r="FV80" s="44"/>
      <c r="FW80" s="44"/>
      <c r="FX80" s="44"/>
      <c r="FY80" s="44"/>
      <c r="FZ80" s="44"/>
      <c r="GA80" s="44"/>
      <c r="GB80" s="44"/>
      <c r="GC80" s="44"/>
      <c r="GD80" s="44"/>
      <c r="GE80" s="44"/>
      <c r="GF80" s="44"/>
    </row>
    <row r="81" spans="1:196" s="464" customFormat="1" ht="15" customHeight="1" thickBot="1">
      <c r="A81" s="65"/>
      <c r="B81" s="65"/>
      <c r="C81" s="65"/>
      <c r="D81" s="65"/>
      <c r="E81" s="65"/>
      <c r="F81" s="65"/>
      <c r="G81" s="65"/>
      <c r="H81" s="65"/>
      <c r="K81"/>
      <c r="L81"/>
      <c r="M81" s="65"/>
      <c r="N81" s="65"/>
      <c r="O81" s="65"/>
      <c r="P81" s="65"/>
      <c r="Q81" s="65"/>
      <c r="R81" s="65"/>
      <c r="S81" s="44"/>
      <c r="T81" s="44"/>
      <c r="U81" s="44"/>
      <c r="V81" s="44"/>
      <c r="W81" s="44"/>
      <c r="X81" s="44"/>
      <c r="Y81" s="44"/>
      <c r="Z81" s="44"/>
      <c r="AA81" s="44"/>
      <c r="AB81" s="44"/>
      <c r="AC81" s="44"/>
      <c r="AD81" s="44"/>
      <c r="AE81" s="44"/>
      <c r="AF81" s="44"/>
      <c r="AG81" s="44"/>
      <c r="AH81" s="44"/>
      <c r="AI81" s="44"/>
      <c r="AJ81" s="44"/>
      <c r="AK81" s="44"/>
      <c r="AL81" s="558"/>
      <c r="AM81" s="44"/>
      <c r="AN81" s="44"/>
      <c r="AO81" s="531" t="s">
        <v>444</v>
      </c>
      <c r="AP81" s="532">
        <f>SUM(AP80)</f>
        <v>1</v>
      </c>
      <c r="AQ81"/>
      <c r="AR81"/>
      <c r="AS81"/>
      <c r="AT81"/>
      <c r="AU81"/>
      <c r="AV81"/>
      <c r="AW81"/>
      <c r="AX81"/>
      <c r="AY81"/>
      <c r="AZ81"/>
      <c r="BA81"/>
      <c r="BB81"/>
      <c r="BC81"/>
      <c r="BD81"/>
      <c r="BE81"/>
      <c r="BF81"/>
      <c r="BH81" s="44"/>
      <c r="BI81" s="44"/>
      <c r="BJ81" s="44"/>
      <c r="BK81" s="44"/>
      <c r="BL81" s="44"/>
      <c r="BM81" s="44"/>
      <c r="BN81" s="44"/>
      <c r="BO81" s="44"/>
      <c r="BP81" s="44"/>
      <c r="BQ81" s="44"/>
      <c r="BR81"/>
      <c r="BS81"/>
      <c r="BT81" s="44"/>
      <c r="BU81" s="44"/>
      <c r="BV81" s="44"/>
      <c r="BW81" s="44"/>
      <c r="BX81" s="44"/>
      <c r="BY81" s="44"/>
      <c r="BZ81" s="44"/>
      <c r="CA81" s="44"/>
      <c r="CB81" s="44"/>
      <c r="CC81"/>
      <c r="CD81"/>
      <c r="CE81" s="44"/>
      <c r="CF81" s="44"/>
      <c r="CG81" s="44"/>
      <c r="CH81" s="44"/>
      <c r="CI81" s="44"/>
      <c r="CJ81" s="44"/>
      <c r="CK81" s="52"/>
      <c r="CL81" s="52"/>
      <c r="CM81" s="52"/>
      <c r="CN81"/>
      <c r="CO81"/>
      <c r="CP81" s="52"/>
      <c r="CQ81" s="52"/>
      <c r="CR81" s="52"/>
      <c r="CS81" s="44"/>
      <c r="CT81" s="44"/>
      <c r="CU81" s="44"/>
      <c r="CV81" s="44"/>
      <c r="CW81" s="44"/>
      <c r="CX81" s="44"/>
      <c r="CY81" s="44"/>
      <c r="CZ81" s="44"/>
      <c r="DA81" s="44"/>
      <c r="DB81" s="44"/>
      <c r="DC81" s="44"/>
      <c r="DD81" s="44"/>
      <c r="DE81" s="44"/>
      <c r="DF81" s="44"/>
      <c r="DG81" s="44"/>
      <c r="DH81" s="44"/>
      <c r="DI81" s="44"/>
      <c r="DJ81" s="44"/>
      <c r="DK81" s="44"/>
      <c r="DL81" s="44"/>
      <c r="DM81" s="44"/>
      <c r="DN81" s="44"/>
      <c r="DO81" s="44"/>
      <c r="DP81" s="44"/>
      <c r="DQ81" s="44"/>
      <c r="DR81" s="44"/>
      <c r="DS81" s="44"/>
      <c r="DT81" s="44"/>
      <c r="DU81" s="44"/>
      <c r="DV81" s="44"/>
      <c r="DW81" s="44"/>
      <c r="DX81" s="44"/>
      <c r="DY81" s="44"/>
      <c r="DZ81" s="44"/>
      <c r="EA81" s="44"/>
      <c r="EB81" s="44"/>
      <c r="EC81" s="44"/>
      <c r="ED81" s="44"/>
      <c r="EE81" s="44"/>
      <c r="EF81" s="44"/>
      <c r="EG81" s="44"/>
      <c r="EH81" s="44"/>
      <c r="EI81" s="44"/>
      <c r="EJ81" s="44"/>
      <c r="EK81" s="44"/>
      <c r="EL81" s="44"/>
      <c r="EM81" s="44"/>
      <c r="EN81" s="44"/>
      <c r="EO81" s="44"/>
      <c r="EP81" s="44"/>
      <c r="EQ81" s="44"/>
      <c r="ER81" s="44"/>
      <c r="ES81" s="44"/>
      <c r="ET81" s="44"/>
      <c r="EU81" s="44"/>
      <c r="EV81" s="44"/>
      <c r="EW81" s="44"/>
      <c r="EX81" s="44"/>
      <c r="EY81" s="44"/>
      <c r="EZ81" s="44"/>
      <c r="FA81" s="44"/>
      <c r="FB81" s="44"/>
      <c r="FC81" s="44"/>
      <c r="FD81" s="44"/>
      <c r="FE81" s="44"/>
      <c r="FF81" s="44"/>
      <c r="FG81" s="44"/>
      <c r="FH81" s="44"/>
      <c r="FI81" s="44"/>
      <c r="FJ81" s="44"/>
      <c r="FK81" s="44"/>
      <c r="FL81" s="44"/>
      <c r="FM81" s="44"/>
      <c r="FN81" s="44"/>
      <c r="FO81" s="44"/>
      <c r="FP81" s="44"/>
      <c r="FQ81" s="44"/>
      <c r="FR81" s="44"/>
      <c r="FS81" s="44"/>
      <c r="FT81" s="44"/>
      <c r="FU81" s="44"/>
      <c r="FV81" s="44"/>
      <c r="FW81" s="44"/>
      <c r="FX81" s="44"/>
      <c r="FY81" s="44"/>
      <c r="FZ81" s="44"/>
      <c r="GA81" s="44"/>
      <c r="GB81" s="44"/>
      <c r="GC81" s="44"/>
      <c r="GD81" s="44"/>
      <c r="GE81" s="44"/>
      <c r="GF81" s="44"/>
    </row>
    <row r="82" spans="1:196" s="464" customFormat="1" ht="15" customHeight="1" thickBot="1">
      <c r="A82" s="65"/>
      <c r="B82" s="65"/>
      <c r="C82" s="65"/>
      <c r="D82" s="65"/>
      <c r="E82" s="65"/>
      <c r="F82" s="65"/>
      <c r="G82" s="65"/>
      <c r="H82" s="65"/>
      <c r="I82" s="561" t="s">
        <v>444</v>
      </c>
      <c r="J82" s="562">
        <f>J59+K82+J76+J69+J80</f>
        <v>40</v>
      </c>
      <c r="K82"/>
      <c r="L82"/>
      <c r="M82" s="65"/>
      <c r="N82" s="65"/>
      <c r="O82" s="65"/>
      <c r="P82" s="65"/>
      <c r="Q82" s="65"/>
      <c r="R82" s="65"/>
      <c r="S82" s="44"/>
      <c r="T82" s="44"/>
      <c r="U82" s="44"/>
      <c r="V82" s="44"/>
      <c r="W82" s="44"/>
      <c r="X82" s="44"/>
      <c r="Y82" s="44"/>
      <c r="Z82" s="44"/>
      <c r="AA82" s="44"/>
      <c r="AB82" s="44"/>
      <c r="AC82" s="44"/>
      <c r="AD82" s="44"/>
      <c r="AE82" s="44"/>
      <c r="AF82" s="44"/>
      <c r="AG82" s="44"/>
      <c r="AH82" s="44"/>
      <c r="AI82" s="44"/>
      <c r="AJ82" s="44"/>
      <c r="AK82" s="44"/>
      <c r="AL82" s="558"/>
      <c r="AM82" s="44"/>
      <c r="AN82" s="44"/>
      <c r="AQ82"/>
      <c r="AR82"/>
      <c r="AS82"/>
      <c r="AT82"/>
      <c r="AU82"/>
      <c r="AV82"/>
      <c r="AW82"/>
      <c r="AX82"/>
      <c r="AY82"/>
      <c r="AZ82"/>
      <c r="BA82"/>
      <c r="BB82"/>
      <c r="BC82"/>
      <c r="BD82"/>
      <c r="BE82"/>
      <c r="BF82"/>
      <c r="BH82" s="44"/>
      <c r="BI82" s="44"/>
      <c r="BJ82" s="44"/>
      <c r="BK82" s="44"/>
      <c r="BL82" s="44"/>
      <c r="BM82" s="44"/>
      <c r="BN82" s="44"/>
      <c r="BO82" s="44"/>
      <c r="BP82" s="44"/>
      <c r="BQ82" s="44"/>
      <c r="BR82"/>
      <c r="BS82"/>
      <c r="BT82" s="44"/>
      <c r="BU82" s="44"/>
      <c r="BV82" s="44"/>
      <c r="BW82" s="44"/>
      <c r="BX82" s="44"/>
      <c r="BY82" s="44"/>
      <c r="BZ82" s="44"/>
      <c r="CA82" s="44"/>
      <c r="CB82" s="44"/>
      <c r="CC82"/>
      <c r="CD82"/>
      <c r="CE82" s="44"/>
      <c r="CF82" s="44"/>
      <c r="CG82" s="44"/>
      <c r="CM82" s="52"/>
      <c r="CN82"/>
      <c r="CO82"/>
      <c r="CP82" s="52"/>
      <c r="CQ82" s="52"/>
      <c r="CR82" s="52"/>
      <c r="CS82" s="44"/>
      <c r="CT82" s="44"/>
      <c r="CU82" s="44"/>
      <c r="CV82" s="44"/>
      <c r="CW82" s="44"/>
      <c r="CX82" s="44"/>
      <c r="CY82" s="44"/>
      <c r="CZ82" s="44"/>
      <c r="DA82" s="44"/>
      <c r="DB82" s="44"/>
      <c r="DC82" s="44"/>
      <c r="DD82" s="44"/>
      <c r="DE82" s="44"/>
      <c r="DF82" s="44"/>
      <c r="DG82" s="44"/>
      <c r="DH82" s="44"/>
      <c r="DI82" s="44"/>
      <c r="DJ82" s="44"/>
      <c r="DK82" s="44"/>
      <c r="DL82" s="44"/>
      <c r="DM82" s="44"/>
      <c r="DN82" s="44"/>
      <c r="DO82" s="44"/>
      <c r="DP82" s="44"/>
      <c r="DQ82" s="44"/>
      <c r="DR82" s="44"/>
      <c r="DS82" s="44"/>
      <c r="DT82" s="44"/>
      <c r="DU82" s="44"/>
      <c r="DV82" s="44"/>
      <c r="DW82" s="44"/>
      <c r="DX82" s="44"/>
      <c r="DY82" s="44"/>
      <c r="DZ82" s="44"/>
      <c r="EA82" s="44"/>
      <c r="EB82" s="44"/>
      <c r="EC82" s="44"/>
      <c r="ED82" s="44"/>
      <c r="EE82" s="44"/>
      <c r="EF82" s="44"/>
      <c r="EG82" s="44"/>
      <c r="EH82" s="44"/>
      <c r="EI82" s="44"/>
      <c r="EJ82" s="44"/>
      <c r="EK82" s="44"/>
      <c r="EL82" s="44"/>
      <c r="EM82" s="44"/>
      <c r="EN82" s="44"/>
      <c r="EO82" s="44"/>
      <c r="EP82" s="44"/>
      <c r="EQ82" s="44"/>
      <c r="ER82" s="44"/>
      <c r="ES82" s="44"/>
      <c r="ET82" s="44"/>
      <c r="EU82" s="44"/>
      <c r="EV82" s="44"/>
      <c r="EW82" s="44"/>
      <c r="EX82" s="44"/>
      <c r="EY82" s="44"/>
      <c r="EZ82" s="44"/>
      <c r="FA82" s="44"/>
      <c r="FB82" s="44"/>
      <c r="FC82" s="44"/>
      <c r="FD82" s="44"/>
      <c r="FE82" s="44"/>
      <c r="FF82" s="44"/>
      <c r="FG82" s="44"/>
      <c r="FH82" s="44"/>
      <c r="FI82" s="44"/>
      <c r="FJ82" s="44"/>
      <c r="FK82" s="44"/>
      <c r="FL82" s="44"/>
      <c r="FM82" s="44"/>
      <c r="FN82" s="44"/>
      <c r="FO82" s="44"/>
      <c r="FP82" s="44"/>
      <c r="FQ82" s="44"/>
      <c r="FR82" s="44"/>
      <c r="FS82" s="44"/>
      <c r="FT82" s="44"/>
      <c r="FU82" s="44"/>
      <c r="FV82" s="44"/>
      <c r="FW82" s="44"/>
      <c r="FX82" s="44"/>
      <c r="FY82" s="44"/>
      <c r="FZ82" s="44"/>
      <c r="GA82" s="44"/>
      <c r="GB82" s="44"/>
      <c r="GC82" s="44"/>
      <c r="GD82" s="44"/>
      <c r="GE82" s="44"/>
      <c r="GF82" s="44"/>
    </row>
    <row r="83" spans="1:196" s="464" customFormat="1" ht="15" customHeight="1">
      <c r="A83" s="65"/>
      <c r="B83" s="65"/>
      <c r="C83" s="65"/>
      <c r="D83" s="65"/>
      <c r="E83" s="65"/>
      <c r="F83" s="65"/>
      <c r="G83" s="65"/>
      <c r="H83" s="65"/>
      <c r="K83"/>
      <c r="L83"/>
      <c r="M83" s="65"/>
      <c r="N83" s="65"/>
      <c r="O83" s="65"/>
      <c r="P83" s="65"/>
      <c r="Q83" s="65"/>
      <c r="R83" s="65"/>
      <c r="S83" s="44"/>
      <c r="T83" s="44"/>
      <c r="U83" s="44"/>
      <c r="V83" s="44"/>
      <c r="W83" s="44"/>
      <c r="X83" s="44"/>
      <c r="Y83" s="44"/>
      <c r="Z83" s="44"/>
      <c r="AA83" s="44"/>
      <c r="AB83" s="44"/>
      <c r="AC83" s="44"/>
      <c r="AD83" s="44"/>
      <c r="AE83" s="44"/>
      <c r="AF83" s="44"/>
      <c r="AG83" s="44"/>
      <c r="AH83" s="44"/>
      <c r="AI83" s="44"/>
      <c r="AJ83" s="44"/>
      <c r="AK83" s="44"/>
      <c r="AL83" s="558"/>
      <c r="AM83" s="44"/>
      <c r="AN83" s="44"/>
      <c r="AO83"/>
      <c r="AP83"/>
      <c r="AQ83"/>
      <c r="AR83"/>
      <c r="AS83"/>
      <c r="AT83"/>
      <c r="AU83"/>
      <c r="AV83"/>
      <c r="AW83"/>
      <c r="AX83"/>
      <c r="AY83"/>
      <c r="AZ83"/>
      <c r="BA83"/>
      <c r="BB83"/>
      <c r="BC83"/>
      <c r="BD83"/>
      <c r="BE83"/>
      <c r="BF83"/>
      <c r="BG83"/>
      <c r="BH83"/>
      <c r="BI83" s="44"/>
      <c r="BJ83" s="44"/>
      <c r="BK83" s="44"/>
      <c r="BL83" s="44"/>
      <c r="BM83" s="44"/>
      <c r="BN83" s="44"/>
      <c r="BO83" s="44"/>
      <c r="BP83" s="44"/>
      <c r="BQ83" s="44"/>
      <c r="BR83" s="44"/>
      <c r="BS83" s="44"/>
      <c r="BT83" s="44"/>
      <c r="BU83" s="44"/>
      <c r="BV83" s="44"/>
      <c r="BW83" s="44"/>
      <c r="BX83" s="44"/>
      <c r="BY83" s="44"/>
      <c r="BZ83" s="44"/>
      <c r="CA83" s="44"/>
      <c r="CB83" s="44"/>
      <c r="CC83" s="44"/>
      <c r="CD83" s="44"/>
      <c r="CE83" s="44"/>
      <c r="CF83" s="44"/>
      <c r="CG83" s="44"/>
      <c r="CN83" s="52"/>
      <c r="CO83" s="52"/>
      <c r="CP83" s="52"/>
      <c r="CQ83" s="52"/>
      <c r="CR83" s="52"/>
      <c r="CS83" s="44"/>
      <c r="CT83" s="44"/>
      <c r="CU83" s="44"/>
      <c r="CV83" s="44"/>
      <c r="CW83" s="44"/>
      <c r="CX83" s="44"/>
      <c r="CY83" s="44"/>
      <c r="CZ83" s="44"/>
      <c r="DA83" s="44"/>
      <c r="DB83" s="44"/>
      <c r="DC83" s="44"/>
      <c r="DD83" s="44"/>
      <c r="DE83" s="44"/>
      <c r="DF83" s="44"/>
      <c r="DG83" s="44"/>
      <c r="DH83" s="44"/>
      <c r="DI83" s="44"/>
      <c r="DJ83" s="44"/>
      <c r="DK83" s="44"/>
      <c r="DL83" s="44"/>
      <c r="DM83" s="44"/>
      <c r="DN83" s="44"/>
      <c r="DO83" s="44"/>
      <c r="DP83" s="44"/>
      <c r="DQ83" s="44"/>
      <c r="DR83" s="44"/>
      <c r="DS83" s="44"/>
      <c r="DT83" s="44"/>
      <c r="DU83" s="44"/>
      <c r="DV83" s="44"/>
      <c r="DW83" s="44"/>
      <c r="DX83" s="44"/>
      <c r="DY83" s="44"/>
      <c r="DZ83" s="44"/>
      <c r="EA83" s="44"/>
      <c r="EB83" s="44"/>
      <c r="EC83" s="44"/>
      <c r="ED83" s="44"/>
      <c r="EE83" s="44"/>
      <c r="EF83" s="44"/>
      <c r="EG83" s="44"/>
      <c r="EH83" s="44"/>
      <c r="EI83" s="44"/>
      <c r="EJ83" s="44"/>
      <c r="EK83" s="44"/>
      <c r="EL83" s="44"/>
      <c r="EM83" s="44"/>
      <c r="EN83" s="44"/>
      <c r="EO83" s="44"/>
      <c r="EP83" s="44"/>
      <c r="EQ83" s="44"/>
      <c r="ER83" s="44"/>
      <c r="ES83" s="44"/>
      <c r="ET83" s="44"/>
      <c r="EU83" s="44"/>
      <c r="EV83" s="44"/>
      <c r="EW83" s="44"/>
      <c r="EX83" s="44"/>
      <c r="EY83" s="44"/>
      <c r="EZ83" s="44"/>
      <c r="FA83" s="44"/>
      <c r="FB83" s="44"/>
      <c r="FC83" s="44"/>
      <c r="FD83" s="44"/>
      <c r="FE83" s="44"/>
      <c r="FF83" s="44"/>
      <c r="FG83" s="44"/>
      <c r="FH83" s="44"/>
      <c r="FI83" s="44"/>
      <c r="FJ83" s="44"/>
      <c r="FK83" s="44"/>
      <c r="FL83" s="44"/>
      <c r="FM83" s="44"/>
      <c r="FN83" s="44"/>
      <c r="FO83" s="44"/>
      <c r="FP83" s="44"/>
      <c r="FQ83" s="44"/>
      <c r="FR83" s="44"/>
      <c r="FS83" s="44"/>
      <c r="FT83" s="44"/>
      <c r="FU83" s="44"/>
      <c r="FV83" s="44"/>
      <c r="FW83" s="44"/>
      <c r="FX83" s="44"/>
      <c r="FY83" s="44"/>
      <c r="FZ83" s="44"/>
      <c r="GA83" s="44"/>
      <c r="GB83" s="44"/>
      <c r="GC83" s="44"/>
      <c r="GD83" s="44"/>
      <c r="GE83" s="44"/>
      <c r="GF83" s="44"/>
    </row>
    <row r="84" spans="1:196" s="464" customFormat="1" ht="15" customHeight="1">
      <c r="A84" s="65"/>
      <c r="B84" s="65"/>
      <c r="C84" s="65"/>
      <c r="D84" s="65"/>
      <c r="E84" s="65"/>
      <c r="F84" s="65"/>
      <c r="G84" s="65"/>
      <c r="H84" s="65"/>
      <c r="I84" s="443"/>
      <c r="J84" s="443"/>
      <c r="K84"/>
      <c r="L84"/>
      <c r="M84"/>
      <c r="N84"/>
      <c r="O84"/>
      <c r="P84"/>
      <c r="Q84" s="65"/>
      <c r="R84" s="65"/>
      <c r="S84" s="44"/>
      <c r="T84" s="44"/>
      <c r="U84" s="44"/>
      <c r="V84" s="44"/>
      <c r="W84" s="44"/>
      <c r="X84" s="44"/>
      <c r="Y84" s="44"/>
      <c r="Z84" s="44"/>
      <c r="AA84" s="44"/>
      <c r="AB84" s="44"/>
      <c r="AC84" s="44"/>
      <c r="AD84" s="44"/>
      <c r="AE84" s="44"/>
      <c r="AF84" s="44"/>
      <c r="AG84" s="44"/>
      <c r="AH84" s="44"/>
      <c r="AI84" s="44"/>
      <c r="AJ84" s="44"/>
      <c r="AK84" s="44"/>
      <c r="AL84" s="558"/>
      <c r="AM84" s="44"/>
      <c r="AN84" s="44"/>
      <c r="AO84"/>
      <c r="AP84"/>
      <c r="AQ84"/>
      <c r="AR84"/>
      <c r="AS84"/>
      <c r="AT84"/>
      <c r="AU84"/>
      <c r="AV84"/>
      <c r="AW84"/>
      <c r="AX84"/>
      <c r="AY84"/>
      <c r="AZ84"/>
      <c r="BA84"/>
      <c r="BB84"/>
      <c r="BC84"/>
      <c r="BD84"/>
      <c r="BE84"/>
      <c r="BF84"/>
      <c r="BG84"/>
      <c r="BH84"/>
      <c r="BI84" s="44"/>
      <c r="BJ84" s="44"/>
      <c r="BK84" s="44"/>
      <c r="BL84" s="44"/>
      <c r="BM84" s="44"/>
      <c r="BN84" s="44"/>
      <c r="BO84" s="44"/>
      <c r="BP84" s="44"/>
      <c r="BQ84" s="44"/>
      <c r="BR84" s="44"/>
      <c r="BS84" s="44"/>
      <c r="BT84" s="44"/>
      <c r="BU84" s="44"/>
      <c r="BV84" s="44"/>
      <c r="BW84" s="44"/>
      <c r="BX84" s="44"/>
      <c r="BY84" s="44"/>
      <c r="BZ84" s="44"/>
      <c r="CA84" s="44"/>
      <c r="CB84" s="44"/>
      <c r="CC84" s="44"/>
      <c r="CD84" s="44"/>
      <c r="CN84" s="52"/>
      <c r="CO84" s="52"/>
      <c r="CP84" s="52"/>
      <c r="CQ84" s="52"/>
      <c r="CR84" s="52"/>
      <c r="CS84" s="44"/>
      <c r="CT84" s="44"/>
      <c r="CU84" s="44"/>
      <c r="CV84" s="44"/>
      <c r="CW84" s="44"/>
      <c r="CX84" s="44"/>
      <c r="CY84" s="44"/>
      <c r="CZ84" s="44"/>
      <c r="DA84" s="44"/>
      <c r="DB84" s="44"/>
      <c r="DC84" s="44"/>
      <c r="DD84" s="44"/>
      <c r="DE84" s="44"/>
      <c r="DF84" s="44"/>
      <c r="DG84" s="44"/>
      <c r="DH84" s="44"/>
      <c r="DI84" s="44"/>
      <c r="DJ84" s="44"/>
      <c r="DK84" s="44"/>
      <c r="DL84" s="44"/>
      <c r="DM84" s="44"/>
      <c r="DN84" s="44"/>
      <c r="DO84" s="44"/>
      <c r="DP84" s="44"/>
      <c r="DQ84" s="44"/>
      <c r="DR84" s="44"/>
      <c r="DS84" s="44"/>
      <c r="DT84" s="44"/>
      <c r="DU84" s="44"/>
      <c r="DV84" s="44"/>
      <c r="DW84" s="44"/>
      <c r="DX84" s="44"/>
      <c r="DY84" s="44"/>
      <c r="DZ84" s="44"/>
      <c r="EA84" s="44"/>
      <c r="EB84" s="44"/>
      <c r="EC84" s="44"/>
      <c r="ED84" s="44"/>
      <c r="EE84" s="44"/>
      <c r="EF84" s="44"/>
      <c r="EG84" s="44"/>
      <c r="EH84" s="44"/>
      <c r="EI84" s="44"/>
      <c r="EJ84" s="44"/>
      <c r="EK84" s="44"/>
      <c r="EL84" s="44"/>
      <c r="EM84" s="44"/>
      <c r="EN84" s="44"/>
      <c r="EO84" s="44"/>
      <c r="EP84" s="44"/>
      <c r="EQ84" s="44"/>
      <c r="ER84" s="44"/>
      <c r="ES84" s="44"/>
      <c r="ET84" s="44"/>
      <c r="EU84" s="44"/>
      <c r="EV84" s="44"/>
      <c r="EW84" s="44"/>
      <c r="EX84" s="44"/>
      <c r="EY84" s="44"/>
      <c r="EZ84" s="44"/>
      <c r="FA84" s="44"/>
      <c r="FB84" s="44"/>
      <c r="FC84" s="44"/>
      <c r="FD84" s="44"/>
      <c r="FE84" s="44"/>
      <c r="FF84" s="44"/>
      <c r="FG84" s="44"/>
      <c r="FH84" s="44"/>
      <c r="FI84" s="44"/>
      <c r="FJ84" s="44"/>
      <c r="FK84" s="44"/>
      <c r="FL84" s="44"/>
      <c r="FM84" s="44"/>
      <c r="FN84" s="44"/>
      <c r="FO84" s="44"/>
      <c r="FP84" s="44"/>
      <c r="FQ84" s="44"/>
      <c r="FR84" s="44"/>
      <c r="FS84" s="44"/>
      <c r="FT84" s="44"/>
      <c r="FU84" s="44"/>
      <c r="FV84" s="44"/>
      <c r="FW84" s="44"/>
      <c r="FX84" s="44"/>
      <c r="FY84" s="44"/>
      <c r="FZ84" s="44"/>
      <c r="GA84" s="44"/>
      <c r="GB84" s="44"/>
      <c r="GC84" s="44"/>
      <c r="GD84" s="44"/>
      <c r="GE84" s="44"/>
      <c r="GF84" s="44"/>
    </row>
    <row r="85" spans="1:196" s="464" customFormat="1" ht="15" customHeight="1">
      <c r="A85" s="65"/>
      <c r="B85" s="65"/>
      <c r="C85" s="65"/>
      <c r="D85" s="65"/>
      <c r="E85" s="65"/>
      <c r="F85" s="65"/>
      <c r="G85" s="65"/>
      <c r="H85" s="65"/>
      <c r="I85" s="443"/>
      <c r="J85" s="443"/>
      <c r="K85"/>
      <c r="L85"/>
      <c r="M85"/>
      <c r="N85"/>
      <c r="O85"/>
      <c r="P85"/>
      <c r="Q85"/>
      <c r="R85"/>
      <c r="S85" s="65"/>
      <c r="T85" s="65"/>
      <c r="U85" s="65"/>
      <c r="V85" s="44"/>
      <c r="W85" s="44"/>
      <c r="X85" s="44"/>
      <c r="Y85" s="44"/>
      <c r="Z85" s="44"/>
      <c r="AA85" s="44"/>
      <c r="AB85" s="44"/>
      <c r="AC85" s="44"/>
      <c r="AD85" s="44"/>
      <c r="AE85" s="44"/>
      <c r="AF85" s="44"/>
      <c r="AG85" s="44"/>
      <c r="AH85" s="44"/>
      <c r="AI85" s="44"/>
      <c r="AJ85" s="44"/>
      <c r="AK85" s="44"/>
      <c r="AL85" s="558"/>
      <c r="AM85" s="44"/>
      <c r="AN85" s="44"/>
      <c r="AO85"/>
      <c r="AP85"/>
      <c r="AQ85"/>
      <c r="AR85"/>
      <c r="AS85"/>
      <c r="AT85"/>
      <c r="AU85"/>
      <c r="AV85"/>
      <c r="AW85"/>
      <c r="AX85"/>
      <c r="AY85"/>
      <c r="AZ85"/>
      <c r="BA85"/>
      <c r="BB85"/>
      <c r="BC85"/>
      <c r="BD85"/>
      <c r="BE85"/>
      <c r="BF85"/>
      <c r="BG85"/>
      <c r="BH85"/>
      <c r="BI85" s="44"/>
      <c r="BJ85" s="44"/>
      <c r="BK85" s="44"/>
      <c r="BL85" s="44"/>
      <c r="BM85" s="44"/>
      <c r="BN85" s="44"/>
      <c r="BO85" s="44"/>
      <c r="BP85" s="44"/>
      <c r="BQ85" s="44"/>
      <c r="BR85" s="44"/>
      <c r="BS85" s="44"/>
      <c r="BT85" s="44"/>
      <c r="BU85" s="44"/>
      <c r="BV85" s="44"/>
      <c r="BW85" s="44"/>
      <c r="BX85" s="44"/>
      <c r="BY85" s="44"/>
      <c r="BZ85" s="44"/>
      <c r="CA85" s="44"/>
      <c r="CB85" s="44"/>
      <c r="CC85" s="44"/>
      <c r="CD85" s="44"/>
      <c r="CH85" s="44"/>
      <c r="CI85" s="44"/>
      <c r="CJ85" s="44"/>
      <c r="CK85" s="52"/>
      <c r="CL85" s="52"/>
      <c r="CN85" s="52"/>
      <c r="CO85" s="52"/>
      <c r="CP85" s="52"/>
      <c r="CQ85" s="52"/>
      <c r="CR85" s="52"/>
      <c r="CS85" s="44"/>
      <c r="CT85" s="44"/>
      <c r="CU85" s="44"/>
      <c r="CV85" s="44"/>
      <c r="CW85" s="44"/>
      <c r="CX85" s="44"/>
      <c r="CY85" s="44"/>
      <c r="CZ85" s="44"/>
      <c r="DA85" s="44"/>
      <c r="DB85" s="44"/>
      <c r="DC85" s="44"/>
      <c r="DD85" s="44"/>
      <c r="DE85" s="44"/>
      <c r="DF85" s="44"/>
      <c r="DG85" s="44"/>
      <c r="DH85" s="44"/>
      <c r="DI85" s="44"/>
      <c r="DJ85" s="44"/>
      <c r="DK85" s="44"/>
      <c r="DL85" s="44"/>
      <c r="DM85" s="44"/>
      <c r="DN85" s="44"/>
      <c r="DO85" s="44"/>
      <c r="DP85" s="44"/>
      <c r="DQ85" s="44"/>
      <c r="DR85" s="44"/>
      <c r="DS85" s="44"/>
      <c r="DT85" s="44"/>
      <c r="DU85" s="44"/>
      <c r="DV85" s="44"/>
      <c r="DW85" s="44"/>
      <c r="DX85" s="44"/>
      <c r="DY85" s="44"/>
      <c r="DZ85" s="44"/>
      <c r="EA85" s="44"/>
      <c r="EB85" s="44"/>
      <c r="EC85" s="44"/>
      <c r="ED85" s="44"/>
      <c r="EE85" s="44"/>
      <c r="EF85" s="44"/>
      <c r="EG85" s="44"/>
      <c r="EH85" s="44"/>
      <c r="EI85" s="44"/>
      <c r="EJ85" s="44"/>
      <c r="EK85" s="44"/>
      <c r="EL85" s="44"/>
      <c r="EM85" s="44"/>
      <c r="EN85" s="44"/>
      <c r="EO85" s="44"/>
      <c r="EP85" s="44"/>
      <c r="EQ85" s="44"/>
      <c r="ER85" s="44"/>
      <c r="ES85" s="44"/>
      <c r="ET85" s="44"/>
      <c r="EU85" s="44"/>
      <c r="EV85" s="44"/>
      <c r="EW85" s="44"/>
      <c r="EX85" s="44"/>
      <c r="EY85" s="44"/>
      <c r="EZ85" s="44"/>
      <c r="FA85" s="44"/>
      <c r="FB85" s="44"/>
      <c r="FC85" s="44"/>
      <c r="FD85" s="44"/>
      <c r="FE85" s="44"/>
      <c r="FF85" s="44"/>
      <c r="FG85" s="44"/>
      <c r="FH85" s="44"/>
      <c r="FI85" s="44"/>
      <c r="FJ85" s="44"/>
      <c r="FK85" s="44"/>
      <c r="FL85" s="44"/>
      <c r="FM85" s="44"/>
      <c r="FN85" s="44"/>
      <c r="FO85" s="44"/>
      <c r="FP85" s="44"/>
      <c r="FQ85" s="44"/>
      <c r="FR85" s="44"/>
      <c r="FS85" s="44"/>
      <c r="FT85" s="44"/>
      <c r="FU85" s="44"/>
      <c r="FV85" s="44"/>
      <c r="FW85" s="44"/>
      <c r="FX85" s="44"/>
      <c r="FY85" s="44"/>
      <c r="FZ85" s="44"/>
      <c r="GA85" s="44"/>
      <c r="GB85" s="44"/>
      <c r="GC85" s="44"/>
      <c r="GD85" s="44"/>
      <c r="GE85" s="44"/>
      <c r="GF85" s="44"/>
    </row>
    <row r="86" spans="1:196" s="464" customFormat="1" ht="15" customHeight="1" thickBot="1">
      <c r="A86" s="463"/>
      <c r="C86" s="465"/>
      <c r="E86" s="65"/>
      <c r="F86" s="65"/>
      <c r="G86" s="65"/>
      <c r="I86" s="443"/>
      <c r="J86" s="443"/>
      <c r="K86"/>
      <c r="L86"/>
      <c r="M86"/>
      <c r="N86"/>
      <c r="O86"/>
      <c r="P86"/>
      <c r="Q86"/>
      <c r="R86"/>
      <c r="S86"/>
      <c r="T86"/>
      <c r="U86" s="65"/>
      <c r="V86" s="44"/>
      <c r="W86" s="44"/>
      <c r="X86" s="44"/>
      <c r="Y86" s="44"/>
      <c r="Z86" s="44"/>
      <c r="AA86" s="44"/>
      <c r="AB86" s="44"/>
      <c r="AC86" s="44"/>
      <c r="AD86" s="44"/>
      <c r="AE86" s="44"/>
      <c r="AF86" s="44"/>
      <c r="AG86" s="44"/>
      <c r="AH86" s="44"/>
      <c r="AI86" s="44"/>
      <c r="AJ86" s="44"/>
      <c r="AK86" s="44"/>
      <c r="AL86" s="558"/>
      <c r="AM86" s="44"/>
      <c r="AN86" s="44"/>
      <c r="AO86"/>
      <c r="AP86"/>
      <c r="AQ86"/>
      <c r="AR86"/>
      <c r="AS86"/>
      <c r="AT86"/>
      <c r="AU86"/>
      <c r="AV86"/>
      <c r="AW86"/>
      <c r="AX86"/>
      <c r="AY86"/>
      <c r="AZ86"/>
      <c r="BA86"/>
      <c r="BB86"/>
      <c r="BC86"/>
      <c r="BD86"/>
      <c r="BE86"/>
      <c r="BF86"/>
      <c r="BG86"/>
      <c r="BH86"/>
      <c r="BI86" s="44"/>
      <c r="BJ86" s="44"/>
      <c r="BK86" s="44"/>
      <c r="BL86" s="44"/>
      <c r="BM86" s="44"/>
      <c r="BN86" s="44"/>
      <c r="BO86" s="44"/>
      <c r="BP86" s="44"/>
      <c r="BQ86" s="44"/>
      <c r="BR86" s="44"/>
      <c r="BS86" s="44"/>
      <c r="BT86" s="44"/>
      <c r="BU86" s="44"/>
      <c r="BV86" s="44"/>
      <c r="BW86" s="44"/>
      <c r="BX86" s="44"/>
      <c r="BY86" s="44"/>
      <c r="BZ86" s="44"/>
      <c r="CA86" s="44"/>
      <c r="CB86" s="44"/>
      <c r="CC86" s="44"/>
      <c r="CD86" s="44"/>
      <c r="CH86" s="44"/>
      <c r="CI86" s="44"/>
      <c r="CJ86" s="44"/>
      <c r="CK86" s="52"/>
      <c r="CL86" s="52"/>
      <c r="CM86" s="52"/>
      <c r="CN86" s="52"/>
      <c r="CO86" s="52"/>
      <c r="CP86" s="52"/>
      <c r="CQ86" s="52"/>
      <c r="CR86" s="52"/>
      <c r="CS86" s="44"/>
      <c r="CT86" s="44"/>
      <c r="CU86" s="44"/>
      <c r="CV86" s="44"/>
      <c r="CW86" s="44"/>
      <c r="CX86" s="44"/>
      <c r="CY86" s="44"/>
      <c r="CZ86" s="44"/>
      <c r="DA86" s="44"/>
      <c r="DB86" s="44"/>
      <c r="DC86" s="44"/>
      <c r="DD86" s="44"/>
      <c r="DE86" s="44"/>
      <c r="DF86" s="44"/>
      <c r="DG86" s="44"/>
      <c r="DH86" s="44"/>
      <c r="DI86" s="44"/>
      <c r="DJ86" s="44"/>
      <c r="DK86" s="44"/>
      <c r="DL86" s="44"/>
      <c r="DM86" s="44"/>
      <c r="DN86" s="44"/>
      <c r="DO86" s="44"/>
      <c r="DP86" s="44"/>
      <c r="DQ86" s="44"/>
      <c r="DR86" s="44"/>
      <c r="DS86" s="44"/>
      <c r="DT86" s="44"/>
      <c r="DU86" s="44"/>
      <c r="DV86" s="44"/>
      <c r="DW86" s="44"/>
      <c r="DX86" s="44"/>
      <c r="DY86" s="44"/>
      <c r="DZ86" s="44"/>
      <c r="EA86" s="44"/>
      <c r="EB86" s="44"/>
      <c r="EC86" s="44"/>
      <c r="ED86" s="44"/>
      <c r="EE86" s="44"/>
      <c r="EF86" s="44"/>
      <c r="EG86" s="44"/>
      <c r="EH86" s="44"/>
      <c r="EI86" s="44"/>
      <c r="EJ86" s="44"/>
      <c r="EK86" s="44"/>
      <c r="EL86" s="44"/>
      <c r="EM86" s="44"/>
      <c r="EN86" s="44"/>
      <c r="EO86" s="44"/>
      <c r="EP86" s="44"/>
      <c r="EQ86" s="44"/>
      <c r="ER86" s="44"/>
      <c r="ES86" s="44"/>
      <c r="ET86" s="44"/>
      <c r="EU86" s="44"/>
      <c r="EV86" s="44"/>
      <c r="EW86" s="44"/>
      <c r="EX86" s="44"/>
      <c r="EY86" s="44"/>
      <c r="EZ86" s="44"/>
      <c r="FA86" s="44"/>
      <c r="FB86" s="44"/>
      <c r="FC86" s="44"/>
      <c r="FD86" s="44"/>
      <c r="FE86" s="44"/>
      <c r="FF86" s="44"/>
      <c r="FG86" s="44"/>
      <c r="FH86" s="44"/>
      <c r="FI86" s="44"/>
      <c r="FJ86" s="44"/>
      <c r="FK86" s="44"/>
      <c r="FL86" s="44"/>
      <c r="FM86" s="44"/>
      <c r="FN86" s="44"/>
      <c r="FO86" s="44"/>
      <c r="FP86" s="44"/>
      <c r="FQ86" s="44"/>
      <c r="FR86" s="44"/>
      <c r="FS86" s="44"/>
      <c r="FT86" s="44"/>
      <c r="FU86" s="44"/>
      <c r="FV86" s="44"/>
      <c r="FW86" s="44"/>
      <c r="FX86" s="44"/>
      <c r="FY86" s="44"/>
      <c r="FZ86" s="44"/>
      <c r="GA86" s="44"/>
      <c r="GB86" s="44"/>
      <c r="GC86" s="44"/>
      <c r="GD86" s="44"/>
      <c r="GE86" s="44"/>
      <c r="GF86" s="44"/>
    </row>
    <row r="87" spans="1:196" s="464" customFormat="1" ht="15" customHeight="1" thickBot="1">
      <c r="A87" s="463"/>
      <c r="C87" s="465"/>
      <c r="I87" s="443"/>
      <c r="J87" s="443"/>
      <c r="K87" s="466"/>
      <c r="S87"/>
      <c r="T87"/>
      <c r="U87" s="65"/>
      <c r="V87" s="44"/>
      <c r="W87" s="44"/>
      <c r="X87" s="44"/>
      <c r="Y87" s="44"/>
      <c r="Z87" s="44"/>
      <c r="AA87" s="44"/>
      <c r="AB87" s="44"/>
      <c r="AC87" s="44"/>
      <c r="AD87" s="44"/>
      <c r="AE87" s="44"/>
      <c r="AF87" s="44"/>
      <c r="AG87" s="44"/>
      <c r="AH87" s="44"/>
      <c r="AI87" s="44"/>
      <c r="AJ87" s="44"/>
      <c r="AK87" s="44"/>
      <c r="AL87" s="558"/>
      <c r="AM87" s="44"/>
      <c r="AN87" s="44"/>
      <c r="AO87" s="561" t="s">
        <v>444</v>
      </c>
      <c r="AP87" s="562">
        <f ca="1">AP58+AP68+AP75+AP81</f>
        <v>40</v>
      </c>
      <c r="AQ87"/>
      <c r="AR87"/>
      <c r="AS87"/>
      <c r="AT87"/>
      <c r="AU87"/>
      <c r="AV87"/>
      <c r="AW87"/>
      <c r="AX87"/>
      <c r="AY87"/>
      <c r="AZ87"/>
      <c r="BA87"/>
      <c r="BB87"/>
      <c r="BC87"/>
      <c r="BD87"/>
      <c r="BE87"/>
      <c r="BF87"/>
      <c r="BG87"/>
      <c r="BH87"/>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52"/>
      <c r="CL87" s="52"/>
      <c r="CM87" s="52"/>
      <c r="CN87" s="52"/>
      <c r="CO87" s="52"/>
      <c r="CP87" s="52"/>
      <c r="CQ87" s="52"/>
      <c r="CR87" s="52"/>
      <c r="CS87" s="44"/>
      <c r="CT87" s="44"/>
      <c r="CU87" s="44"/>
      <c r="CV87" s="44"/>
      <c r="CW87" s="44"/>
      <c r="CX87" s="44"/>
      <c r="CY87" s="44"/>
      <c r="CZ87" s="44"/>
      <c r="DA87" s="44"/>
      <c r="DB87" s="44"/>
      <c r="DC87" s="44"/>
      <c r="DD87" s="44"/>
      <c r="DE87" s="44"/>
      <c r="DF87" s="44"/>
      <c r="DG87" s="44"/>
      <c r="DH87" s="44"/>
      <c r="DI87" s="44"/>
      <c r="DJ87" s="44"/>
      <c r="DK87" s="44"/>
      <c r="DL87" s="44"/>
      <c r="DM87" s="44"/>
      <c r="DN87" s="44"/>
      <c r="DO87" s="44"/>
      <c r="DP87" s="44"/>
      <c r="DQ87" s="44"/>
      <c r="DR87" s="44"/>
      <c r="DS87" s="44"/>
      <c r="DT87" s="44"/>
      <c r="DU87" s="44"/>
      <c r="DV87" s="44"/>
      <c r="DW87" s="44"/>
      <c r="DX87" s="44"/>
      <c r="DY87" s="44"/>
      <c r="DZ87" s="44"/>
      <c r="EA87" s="44"/>
      <c r="EB87" s="44"/>
      <c r="EC87" s="44"/>
      <c r="ED87" s="44"/>
      <c r="EE87" s="44"/>
      <c r="EF87" s="44"/>
      <c r="EG87" s="44"/>
      <c r="EH87" s="44"/>
      <c r="EI87" s="44"/>
      <c r="EJ87" s="44"/>
      <c r="EK87" s="44"/>
      <c r="EL87" s="44"/>
      <c r="EM87" s="44"/>
      <c r="EN87" s="44"/>
      <c r="EO87" s="44"/>
      <c r="EP87" s="44"/>
      <c r="EQ87" s="44"/>
      <c r="ER87" s="44"/>
      <c r="ES87" s="44"/>
      <c r="ET87" s="44"/>
      <c r="EU87" s="44"/>
      <c r="EV87" s="44"/>
      <c r="EW87" s="44"/>
      <c r="EX87" s="44"/>
      <c r="EY87" s="44"/>
      <c r="EZ87" s="44"/>
      <c r="FA87" s="44"/>
      <c r="FB87" s="44"/>
      <c r="FC87" s="44"/>
      <c r="FD87" s="44"/>
      <c r="FE87" s="44"/>
      <c r="FF87" s="44"/>
      <c r="FG87" s="44"/>
      <c r="FH87" s="44"/>
      <c r="FI87" s="44"/>
      <c r="FJ87" s="44"/>
      <c r="FK87" s="44"/>
      <c r="FL87" s="44"/>
      <c r="FM87" s="44"/>
      <c r="FN87" s="44"/>
      <c r="FO87" s="44"/>
      <c r="FP87" s="44"/>
      <c r="FQ87" s="44"/>
      <c r="FR87" s="44"/>
      <c r="FS87" s="44"/>
      <c r="FT87" s="44"/>
      <c r="FU87" s="44"/>
      <c r="FV87" s="44"/>
      <c r="FW87" s="44"/>
      <c r="FX87" s="44"/>
      <c r="FY87" s="44"/>
      <c r="FZ87" s="44"/>
      <c r="GA87" s="44"/>
      <c r="GB87" s="44"/>
      <c r="GC87" s="44"/>
      <c r="GD87" s="44"/>
      <c r="GE87" s="44"/>
      <c r="GF87" s="44"/>
      <c r="GG87" s="44"/>
      <c r="GH87" s="44"/>
      <c r="GI87" s="44"/>
      <c r="GJ87" s="44"/>
    </row>
    <row r="88" spans="1:196" s="464" customFormat="1" ht="15" customHeight="1">
      <c r="A88" s="463"/>
      <c r="C88" s="465"/>
      <c r="I88" s="443"/>
      <c r="J88" s="443"/>
      <c r="K88" s="466"/>
      <c r="V88" s="44"/>
      <c r="W88" s="44"/>
      <c r="X88" s="44"/>
      <c r="Y88" s="44"/>
      <c r="Z88" s="44"/>
      <c r="AA88" s="44"/>
      <c r="AB88" s="44"/>
      <c r="AC88" s="44"/>
      <c r="AD88" s="44"/>
      <c r="AE88" s="44"/>
      <c r="AF88" s="44"/>
      <c r="AG88" s="44"/>
      <c r="AH88" s="44"/>
      <c r="AI88" s="44"/>
      <c r="AJ88" s="44"/>
      <c r="AK88" s="44"/>
      <c r="AL88" s="558"/>
      <c r="AM88" s="44"/>
      <c r="AN88" s="44"/>
      <c r="AO88"/>
      <c r="AP88"/>
      <c r="AQ88"/>
      <c r="AR88" s="467"/>
      <c r="AU88" s="466"/>
      <c r="AV88" s="44"/>
      <c r="AW88" s="44"/>
      <c r="AX88" s="52"/>
      <c r="AY88" s="52"/>
      <c r="AZ88" s="52"/>
      <c r="BA88" s="52"/>
      <c r="BB88" s="52"/>
      <c r="BC88" s="52"/>
      <c r="BD88" s="44"/>
      <c r="BF88" s="44"/>
      <c r="BG88"/>
      <c r="BH88"/>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52"/>
      <c r="CL88" s="52"/>
      <c r="CM88" s="52"/>
      <c r="CN88" s="52"/>
      <c r="CO88" s="52"/>
      <c r="CP88" s="52"/>
      <c r="CQ88" s="52"/>
      <c r="CR88" s="52"/>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row>
    <row r="89" spans="1:196" s="464" customFormat="1" ht="15" customHeight="1">
      <c r="A89" s="463"/>
      <c r="C89" s="465"/>
      <c r="I89" s="443"/>
      <c r="J89" s="443"/>
      <c r="K89" s="466"/>
      <c r="AD89" s="44"/>
      <c r="AE89" s="44"/>
      <c r="AF89" s="44"/>
      <c r="AG89" s="44"/>
      <c r="AH89" s="44"/>
      <c r="AI89" s="44"/>
      <c r="AJ89" s="44"/>
      <c r="AK89" s="44"/>
      <c r="AL89" s="558"/>
      <c r="AM89" s="44"/>
      <c r="AN89" s="44"/>
      <c r="AO89"/>
      <c r="AP89"/>
      <c r="AQ89"/>
      <c r="AR89" s="467"/>
      <c r="AU89" s="466"/>
      <c r="AV89" s="44"/>
      <c r="AW89" s="44"/>
      <c r="AX89" s="52"/>
      <c r="AY89" s="52"/>
      <c r="AZ89" s="52"/>
      <c r="BA89" s="52"/>
      <c r="BB89" s="52"/>
      <c r="BC89" s="52"/>
      <c r="BD89" s="44"/>
      <c r="BF89" s="44"/>
      <c r="BG89"/>
      <c r="BH89"/>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52"/>
      <c r="CL89" s="52"/>
      <c r="CM89" s="52"/>
      <c r="CN89" s="52"/>
      <c r="CO89" s="52"/>
      <c r="CP89" s="52"/>
      <c r="CQ89" s="52"/>
      <c r="CR89" s="52"/>
      <c r="CS89" s="44"/>
      <c r="CT89" s="44"/>
      <c r="CU89" s="44"/>
      <c r="CV89" s="44"/>
      <c r="CW89" s="44"/>
      <c r="CX89" s="44"/>
      <c r="CY89" s="44"/>
      <c r="CZ89" s="44"/>
      <c r="DA89" s="44"/>
      <c r="DB89" s="44"/>
      <c r="DC89" s="44"/>
      <c r="DD89" s="44"/>
      <c r="DE89" s="44"/>
      <c r="DF89" s="44"/>
      <c r="DG89" s="44"/>
      <c r="DH89" s="44"/>
      <c r="DI89" s="44"/>
      <c r="DJ89" s="44"/>
      <c r="DK89" s="44"/>
      <c r="DL89" s="44"/>
      <c r="DM89" s="44"/>
      <c r="DN89" s="44"/>
      <c r="DO89" s="44"/>
      <c r="DP89" s="44"/>
      <c r="DQ89" s="44"/>
      <c r="DR89" s="44"/>
      <c r="DS89" s="44"/>
      <c r="DT89" s="44"/>
      <c r="DU89" s="44"/>
      <c r="DV89" s="44"/>
      <c r="DW89" s="44"/>
      <c r="DX89" s="44"/>
      <c r="DY89" s="44"/>
      <c r="DZ89" s="44"/>
      <c r="EA89" s="44"/>
      <c r="EB89" s="44"/>
      <c r="EC89" s="44"/>
      <c r="ED89" s="44"/>
      <c r="EE89" s="44"/>
      <c r="EF89" s="44"/>
      <c r="EG89" s="44"/>
      <c r="EH89" s="44"/>
      <c r="EI89" s="44"/>
      <c r="EJ89" s="44"/>
      <c r="EK89" s="44"/>
      <c r="EL89" s="44"/>
      <c r="EM89" s="44"/>
      <c r="EN89" s="44"/>
      <c r="EO89" s="44"/>
      <c r="EP89" s="44"/>
      <c r="EQ89" s="44"/>
      <c r="ER89" s="44"/>
      <c r="ES89" s="44"/>
      <c r="ET89" s="44"/>
      <c r="EU89" s="44"/>
      <c r="EV89" s="44"/>
      <c r="EW89" s="44"/>
      <c r="EX89" s="44"/>
      <c r="EY89" s="44"/>
      <c r="EZ89" s="44"/>
      <c r="FA89" s="44"/>
      <c r="FB89" s="44"/>
      <c r="FC89" s="44"/>
      <c r="FD89" s="44"/>
      <c r="FE89" s="44"/>
      <c r="FF89" s="44"/>
      <c r="FG89" s="44"/>
      <c r="FH89" s="44"/>
      <c r="FI89" s="44"/>
      <c r="FJ89" s="44"/>
      <c r="FK89" s="44"/>
      <c r="FL89" s="44"/>
      <c r="FM89" s="44"/>
      <c r="FN89" s="44"/>
      <c r="FO89" s="44"/>
      <c r="FP89" s="44"/>
      <c r="FQ89" s="44"/>
      <c r="FR89" s="44"/>
      <c r="FS89" s="44"/>
      <c r="FT89" s="44"/>
      <c r="FU89" s="44"/>
      <c r="FV89" s="44"/>
      <c r="FW89" s="44"/>
      <c r="FX89" s="44"/>
      <c r="FY89" s="44"/>
      <c r="FZ89" s="44"/>
      <c r="GA89" s="44"/>
      <c r="GB89" s="44"/>
      <c r="GC89" s="44"/>
      <c r="GD89" s="44"/>
      <c r="GE89" s="44"/>
      <c r="GF89" s="44"/>
      <c r="GG89" s="44"/>
      <c r="GH89" s="44"/>
      <c r="GI89" s="44"/>
      <c r="GJ89" s="44"/>
      <c r="GK89" s="44"/>
      <c r="GL89" s="44"/>
      <c r="GM89" s="44"/>
      <c r="GN89" s="44"/>
    </row>
    <row r="90" spans="1:196" s="464" customFormat="1" ht="15" customHeight="1">
      <c r="A90" s="463"/>
      <c r="C90" s="465"/>
      <c r="I90" s="443"/>
      <c r="J90" s="443"/>
      <c r="K90" s="466"/>
      <c r="AE90" s="44"/>
      <c r="AF90" s="44"/>
      <c r="AL90" s="467"/>
      <c r="AO90"/>
      <c r="AP90"/>
      <c r="AQ90"/>
      <c r="AR90" s="467"/>
      <c r="AU90" s="466"/>
      <c r="AV90" s="44"/>
      <c r="AW90" s="44"/>
      <c r="AX90" s="52"/>
      <c r="AY90" s="52"/>
      <c r="AZ90" s="52"/>
      <c r="BA90" s="52"/>
      <c r="BB90" s="52"/>
      <c r="BC90" s="52"/>
      <c r="BD90" s="44"/>
      <c r="BF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52"/>
      <c r="CL90" s="52"/>
      <c r="CM90" s="52"/>
      <c r="CN90" s="52"/>
      <c r="CO90" s="52"/>
      <c r="CP90" s="52"/>
      <c r="CQ90" s="52"/>
      <c r="CR90" s="52"/>
      <c r="CS90" s="44"/>
      <c r="CT90" s="44"/>
      <c r="CU90" s="44"/>
      <c r="CV90" s="44"/>
      <c r="CW90" s="44"/>
      <c r="CX90" s="44"/>
      <c r="CY90" s="44"/>
    </row>
    <row r="91" spans="1:196" s="464" customFormat="1" ht="15" customHeight="1">
      <c r="A91" s="463"/>
      <c r="C91" s="465"/>
      <c r="I91" s="443"/>
      <c r="J91" s="443"/>
      <c r="K91" s="466"/>
      <c r="AE91" s="44"/>
      <c r="AF91" s="44"/>
      <c r="AL91" s="467"/>
      <c r="AO91"/>
      <c r="AP91"/>
      <c r="AQ91"/>
      <c r="AR91" s="467"/>
      <c r="AU91" s="466"/>
      <c r="AV91" s="44"/>
      <c r="AW91" s="44"/>
      <c r="AX91" s="52"/>
      <c r="AY91" s="52"/>
      <c r="AZ91" s="52"/>
      <c r="BA91" s="52"/>
      <c r="BB91" s="52"/>
      <c r="BC91" s="52"/>
      <c r="BI91" s="44"/>
      <c r="BJ91" s="44"/>
      <c r="BK91" s="44"/>
      <c r="BL91" s="44"/>
      <c r="BM91" s="44"/>
      <c r="BN91" s="44"/>
      <c r="BO91" s="44"/>
      <c r="BP91" s="44"/>
      <c r="BQ91" s="44"/>
      <c r="BR91" s="44"/>
      <c r="BS91" s="44"/>
      <c r="CB91" s="44"/>
      <c r="CC91" s="44"/>
      <c r="CD91" s="44"/>
      <c r="CE91" s="44"/>
      <c r="CF91" s="44"/>
      <c r="CG91" s="44"/>
      <c r="CH91" s="44"/>
      <c r="CI91" s="44"/>
      <c r="CJ91" s="44"/>
      <c r="CK91" s="52"/>
      <c r="CL91" s="52"/>
      <c r="CM91" s="52"/>
      <c r="CN91" s="52"/>
      <c r="CO91" s="52"/>
      <c r="CP91" s="52"/>
      <c r="CQ91" s="52"/>
      <c r="CR91" s="52"/>
      <c r="CS91" s="44"/>
      <c r="CT91" s="44"/>
      <c r="CU91" s="44"/>
      <c r="CV91" s="44"/>
      <c r="CW91" s="44"/>
      <c r="CX91" s="44"/>
      <c r="CY91" s="44"/>
    </row>
    <row r="92" spans="1:196" s="464" customFormat="1" ht="15" customHeight="1">
      <c r="A92" s="463"/>
      <c r="C92" s="465"/>
      <c r="I92" s="443"/>
      <c r="J92" s="443"/>
      <c r="K92" s="466"/>
      <c r="V92" s="44"/>
      <c r="W92" s="44"/>
      <c r="X92" s="44"/>
      <c r="Y92" s="44"/>
      <c r="Z92" s="44"/>
      <c r="AA92" s="44"/>
      <c r="AB92" s="44"/>
      <c r="AC92" s="44"/>
      <c r="AE92" s="44"/>
      <c r="AF92" s="44"/>
      <c r="AL92" s="467"/>
      <c r="AO92"/>
      <c r="AP92"/>
      <c r="AQ92"/>
      <c r="AR92" s="467"/>
      <c r="AU92" s="466"/>
      <c r="AV92" s="44"/>
      <c r="AW92" s="44"/>
      <c r="AX92" s="52"/>
      <c r="AY92" s="52"/>
      <c r="AZ92" s="52"/>
      <c r="BA92" s="52"/>
      <c r="BB92" s="52"/>
      <c r="BC92" s="52"/>
      <c r="BI92" s="44"/>
      <c r="BJ92" s="44"/>
      <c r="BK92" s="44"/>
      <c r="BL92" s="44"/>
      <c r="BM92" s="44"/>
      <c r="BN92" s="44"/>
      <c r="BO92" s="44"/>
      <c r="BP92" s="44"/>
      <c r="BQ92" s="44"/>
      <c r="BR92" s="44"/>
      <c r="BS92" s="44"/>
      <c r="CC92" s="44"/>
      <c r="CD92" s="44"/>
      <c r="CE92" s="44"/>
      <c r="CF92" s="44"/>
      <c r="CG92" s="44"/>
      <c r="CH92" s="44"/>
      <c r="CI92" s="44"/>
      <c r="CJ92" s="44"/>
      <c r="CK92" s="52"/>
      <c r="CL92" s="52"/>
      <c r="CM92" s="52"/>
      <c r="CN92" s="52"/>
      <c r="CO92" s="52"/>
      <c r="CP92" s="52"/>
      <c r="CQ92" s="52"/>
      <c r="CR92" s="52"/>
      <c r="CS92" s="44"/>
      <c r="CT92" s="44"/>
      <c r="CU92" s="44"/>
      <c r="CV92" s="44"/>
      <c r="CW92" s="44"/>
      <c r="CX92" s="44"/>
      <c r="CY92" s="44"/>
    </row>
    <row r="93" spans="1:196" s="464" customFormat="1" ht="15" customHeight="1">
      <c r="A93" s="463"/>
      <c r="C93" s="465"/>
      <c r="I93" s="443"/>
      <c r="J93" s="443"/>
      <c r="K93" s="466"/>
      <c r="V93" s="44"/>
      <c r="W93" s="44"/>
      <c r="X93" s="44"/>
      <c r="Y93" s="44"/>
      <c r="Z93" s="44"/>
      <c r="AA93" s="44"/>
      <c r="AB93" s="44"/>
      <c r="AC93" s="44"/>
      <c r="AD93" s="44"/>
      <c r="AE93" s="44"/>
      <c r="AF93" s="44"/>
      <c r="AG93" s="44"/>
      <c r="AH93" s="44"/>
      <c r="AI93" s="44"/>
      <c r="AJ93" s="44"/>
      <c r="AK93" s="44"/>
      <c r="AL93" s="558"/>
      <c r="AM93" s="44"/>
      <c r="AN93" s="44"/>
      <c r="AO93"/>
      <c r="AP93"/>
      <c r="AQ93"/>
      <c r="AR93" s="467"/>
      <c r="AU93" s="466"/>
      <c r="AV93" s="44"/>
      <c r="AW93" s="44"/>
      <c r="AX93" s="52"/>
      <c r="AY93" s="52"/>
      <c r="AZ93" s="52"/>
      <c r="BA93" s="52"/>
      <c r="BB93" s="52"/>
      <c r="BC93" s="52"/>
      <c r="BI93" s="44"/>
      <c r="BJ93" s="44"/>
      <c r="BK93" s="44"/>
      <c r="BL93" s="44"/>
      <c r="BM93" s="44"/>
      <c r="BN93" s="44"/>
      <c r="BO93" s="44"/>
      <c r="BP93" s="44"/>
      <c r="BQ93" s="44"/>
      <c r="BR93" s="44"/>
      <c r="BS93" s="44"/>
      <c r="CC93" s="44"/>
      <c r="CD93" s="44"/>
      <c r="CE93" s="44"/>
      <c r="CF93" s="44"/>
      <c r="CG93" s="44"/>
      <c r="CH93" s="44"/>
      <c r="CI93" s="44"/>
      <c r="CJ93" s="44"/>
      <c r="CK93" s="52"/>
      <c r="CL93" s="52"/>
      <c r="CM93" s="52"/>
      <c r="CN93" s="52"/>
      <c r="CO93" s="52"/>
      <c r="CP93" s="52"/>
      <c r="CQ93" s="52"/>
      <c r="CR93" s="52"/>
      <c r="CS93" s="44"/>
      <c r="CT93" s="44"/>
      <c r="CU93" s="44"/>
      <c r="CV93" s="44"/>
      <c r="CW93" s="44"/>
      <c r="CX93" s="44"/>
    </row>
    <row r="94" spans="1:196" s="464" customFormat="1" ht="15" customHeight="1">
      <c r="A94" s="463"/>
      <c r="C94" s="465"/>
      <c r="I94" s="443"/>
      <c r="J94" s="443"/>
      <c r="K94" s="466"/>
      <c r="V94" s="44"/>
      <c r="W94" s="44"/>
      <c r="X94" s="44"/>
      <c r="Y94" s="44"/>
      <c r="Z94" s="44"/>
      <c r="AA94" s="44"/>
      <c r="AB94" s="44"/>
      <c r="AC94" s="44"/>
      <c r="AD94" s="44"/>
      <c r="AG94" s="44"/>
      <c r="AH94" s="44"/>
      <c r="AI94" s="44"/>
      <c r="AJ94" s="44"/>
      <c r="AK94" s="44"/>
      <c r="AL94" s="558"/>
      <c r="AM94" s="44"/>
      <c r="AN94" s="44"/>
      <c r="AO94"/>
      <c r="AP94"/>
      <c r="AQ94"/>
      <c r="AR94" s="467"/>
      <c r="AU94" s="466"/>
      <c r="AV94" s="44"/>
      <c r="AW94" s="44"/>
      <c r="AX94" s="52"/>
      <c r="AY94" s="52"/>
      <c r="AZ94" s="52"/>
      <c r="BA94" s="52"/>
      <c r="BB94" s="52"/>
      <c r="BD94" s="44"/>
      <c r="BF94" s="44"/>
      <c r="BI94" s="44"/>
      <c r="BJ94" s="44"/>
      <c r="BK94" s="44"/>
      <c r="BL94" s="44"/>
      <c r="BM94" s="44"/>
      <c r="BN94" s="44"/>
      <c r="BO94" s="44"/>
      <c r="BP94" s="44"/>
      <c r="BQ94" s="44"/>
      <c r="BR94" s="44"/>
      <c r="BS94" s="44"/>
      <c r="BT94" s="44"/>
      <c r="BU94" s="44"/>
      <c r="BV94" s="44"/>
      <c r="BW94" s="44"/>
      <c r="BX94" s="44"/>
      <c r="BY94" s="44"/>
      <c r="BZ94" s="44"/>
      <c r="CA94" s="44"/>
      <c r="CC94" s="44"/>
      <c r="CD94" s="44"/>
      <c r="CE94" s="44"/>
      <c r="CF94" s="44"/>
      <c r="CG94" s="44"/>
      <c r="CH94" s="44"/>
      <c r="CI94" s="44"/>
      <c r="CJ94" s="44"/>
      <c r="CK94" s="52"/>
      <c r="CL94" s="52"/>
      <c r="CM94" s="52"/>
      <c r="CN94" s="52"/>
      <c r="CO94" s="52"/>
      <c r="CP94" s="52"/>
      <c r="CQ94" s="52"/>
      <c r="CR94" s="52"/>
      <c r="CS94" s="44"/>
      <c r="CT94" s="44"/>
      <c r="CU94" s="44"/>
      <c r="CV94" s="44"/>
      <c r="CW94" s="44"/>
      <c r="CX94" s="44"/>
    </row>
    <row r="95" spans="1:196" s="464" customFormat="1" ht="15" customHeight="1">
      <c r="A95" s="463"/>
      <c r="C95" s="465"/>
      <c r="I95" s="443"/>
      <c r="J95" s="443"/>
      <c r="K95" s="466"/>
      <c r="V95" s="44"/>
      <c r="W95" s="44"/>
      <c r="X95" s="44"/>
      <c r="Y95" s="44"/>
      <c r="Z95" s="44"/>
      <c r="AA95" s="44"/>
      <c r="AB95" s="44"/>
      <c r="AC95" s="44"/>
      <c r="AD95" s="44"/>
      <c r="AG95" s="44"/>
      <c r="AH95" s="44"/>
      <c r="AI95" s="44"/>
      <c r="AJ95" s="44"/>
      <c r="AK95" s="44"/>
      <c r="AL95" s="558"/>
      <c r="AM95" s="44"/>
      <c r="AN95" s="44"/>
      <c r="AO95" s="443"/>
      <c r="AP95" s="443"/>
      <c r="AQ95"/>
      <c r="AR95" s="467"/>
      <c r="AU95" s="466"/>
      <c r="AV95" s="44"/>
      <c r="AW95" s="44"/>
      <c r="AX95" s="52"/>
      <c r="AY95" s="52"/>
      <c r="AZ95" s="52"/>
      <c r="BA95" s="52"/>
      <c r="BB95" s="52"/>
      <c r="BD95" s="44"/>
      <c r="BF95" s="44"/>
      <c r="BI95" s="44"/>
      <c r="BJ95" s="44"/>
      <c r="BK95" s="44"/>
      <c r="BL95" s="44"/>
      <c r="BM95" s="44"/>
      <c r="BN95" s="44"/>
      <c r="BO95" s="44"/>
      <c r="BP95" s="44"/>
      <c r="BQ95" s="44"/>
      <c r="BR95" s="44"/>
      <c r="BS95" s="44"/>
      <c r="BT95" s="44"/>
      <c r="BU95" s="44"/>
      <c r="BV95" s="44"/>
      <c r="BW95" s="44"/>
      <c r="BX95" s="44"/>
      <c r="BY95" s="44"/>
      <c r="BZ95" s="44"/>
      <c r="CA95" s="44"/>
      <c r="CB95" s="44"/>
      <c r="CC95" s="44"/>
      <c r="CD95" s="44"/>
      <c r="CE95" s="44"/>
      <c r="CF95" s="44"/>
      <c r="CG95" s="44"/>
      <c r="CH95" s="44"/>
      <c r="CI95" s="44"/>
      <c r="CJ95" s="44"/>
      <c r="CK95" s="52"/>
      <c r="CL95" s="52"/>
      <c r="CM95" s="52"/>
      <c r="CN95" s="52"/>
      <c r="CO95" s="52"/>
      <c r="CP95" s="52"/>
      <c r="CQ95" s="52"/>
      <c r="CR95" s="52"/>
      <c r="CS95" s="44"/>
      <c r="CT95" s="44"/>
      <c r="CU95" s="44"/>
      <c r="CV95" s="44"/>
      <c r="CW95" s="44"/>
      <c r="CX95" s="44"/>
    </row>
    <row r="96" spans="1:196" s="464" customFormat="1" ht="15" customHeight="1">
      <c r="A96" s="463"/>
      <c r="C96" s="465"/>
      <c r="I96" s="443"/>
      <c r="J96" s="443"/>
      <c r="K96" s="466"/>
      <c r="V96" s="44"/>
      <c r="W96" s="44"/>
      <c r="X96" s="44"/>
      <c r="Y96" s="44"/>
      <c r="Z96" s="44"/>
      <c r="AA96" s="44"/>
      <c r="AB96" s="44"/>
      <c r="AC96" s="44"/>
      <c r="AD96" s="44"/>
      <c r="AG96" s="44"/>
      <c r="AH96" s="44"/>
      <c r="AI96" s="44"/>
      <c r="AJ96" s="44"/>
      <c r="AK96" s="44"/>
      <c r="AL96" s="558"/>
      <c r="AM96" s="44"/>
      <c r="AN96" s="44"/>
      <c r="AO96" s="443"/>
      <c r="AP96" s="443"/>
      <c r="AQ96"/>
      <c r="AR96" s="467"/>
      <c r="AU96" s="466"/>
      <c r="AV96" s="44"/>
      <c r="AW96" s="44"/>
      <c r="AX96" s="52"/>
      <c r="AY96" s="52"/>
      <c r="AZ96" s="52"/>
      <c r="BA96" s="52"/>
      <c r="BB96" s="52"/>
      <c r="BD96" s="44"/>
      <c r="BF96" s="44"/>
      <c r="BI96" s="44"/>
      <c r="BJ96" s="44"/>
      <c r="BK96" s="44"/>
      <c r="BL96" s="44"/>
      <c r="BM96" s="44"/>
      <c r="BN96" s="44"/>
      <c r="BO96" s="44"/>
      <c r="BP96" s="44"/>
      <c r="BQ96" s="44"/>
      <c r="BR96" s="44"/>
      <c r="BS96" s="44"/>
      <c r="BT96" s="44"/>
      <c r="BU96" s="44"/>
      <c r="BV96" s="44"/>
      <c r="BW96" s="44"/>
      <c r="BX96" s="44"/>
      <c r="BY96" s="44"/>
      <c r="BZ96" s="44"/>
      <c r="CA96" s="44"/>
      <c r="CB96" s="44"/>
      <c r="CC96" s="44"/>
      <c r="CD96" s="44"/>
      <c r="CE96" s="44"/>
      <c r="CF96" s="44"/>
      <c r="CG96" s="44"/>
      <c r="CH96" s="44"/>
      <c r="CI96" s="44"/>
      <c r="CJ96" s="44"/>
      <c r="CK96" s="52"/>
      <c r="CL96" s="52"/>
      <c r="CM96" s="52"/>
      <c r="CN96" s="52"/>
      <c r="CO96" s="52"/>
      <c r="CP96" s="52"/>
      <c r="CQ96" s="52"/>
      <c r="CR96" s="52"/>
      <c r="CS96" s="44"/>
      <c r="CT96" s="44"/>
      <c r="CU96" s="44"/>
      <c r="CV96" s="44"/>
      <c r="CW96" s="44"/>
      <c r="CX96" s="44"/>
    </row>
    <row r="97" spans="1:103" s="464" customFormat="1" ht="15" customHeight="1">
      <c r="A97" s="463"/>
      <c r="C97" s="465"/>
      <c r="I97" s="443"/>
      <c r="J97" s="443"/>
      <c r="K97" s="466"/>
      <c r="V97" s="44"/>
      <c r="W97" s="44"/>
      <c r="X97" s="44"/>
      <c r="Y97" s="44"/>
      <c r="Z97" s="44"/>
      <c r="AA97" s="44"/>
      <c r="AB97" s="44"/>
      <c r="AC97" s="44"/>
      <c r="AD97" s="44"/>
      <c r="AE97" s="44"/>
      <c r="AF97" s="44"/>
      <c r="AG97" s="44"/>
      <c r="AH97" s="44"/>
      <c r="AI97" s="44"/>
      <c r="AJ97" s="44"/>
      <c r="AK97" s="44"/>
      <c r="AL97" s="558"/>
      <c r="AM97" s="44"/>
      <c r="AN97" s="44"/>
      <c r="AO97" s="443"/>
      <c r="AP97" s="443"/>
      <c r="AQ97"/>
      <c r="AR97" s="467"/>
      <c r="AU97" s="466"/>
      <c r="AV97" s="44"/>
      <c r="AW97" s="44"/>
      <c r="AX97" s="52"/>
      <c r="AY97" s="52"/>
      <c r="AZ97" s="52"/>
      <c r="BA97" s="52"/>
      <c r="BB97" s="52"/>
      <c r="BC97" s="52"/>
      <c r="BD97" s="44"/>
      <c r="BF97" s="44"/>
      <c r="BQ97" s="44"/>
      <c r="BR97" s="44"/>
      <c r="BS97" s="44"/>
      <c r="BT97" s="44"/>
      <c r="BU97" s="44"/>
      <c r="BV97" s="44"/>
      <c r="BW97" s="44"/>
      <c r="BX97" s="44"/>
      <c r="BY97" s="44"/>
      <c r="BZ97" s="44"/>
      <c r="CA97" s="44"/>
      <c r="CB97" s="44"/>
      <c r="CC97" s="44"/>
      <c r="CD97" s="44"/>
      <c r="CE97" s="44"/>
      <c r="CF97" s="44"/>
      <c r="CG97" s="44"/>
      <c r="CH97" s="44"/>
      <c r="CI97" s="44"/>
      <c r="CJ97" s="44"/>
      <c r="CK97" s="52"/>
      <c r="CL97" s="52"/>
      <c r="CM97" s="52"/>
      <c r="CN97" s="52"/>
      <c r="CO97" s="52"/>
      <c r="CP97" s="52"/>
      <c r="CQ97" s="52"/>
      <c r="CR97" s="52"/>
      <c r="CS97" s="44"/>
      <c r="CT97" s="44"/>
      <c r="CU97" s="44"/>
      <c r="CV97" s="44"/>
      <c r="CW97" s="44"/>
      <c r="CX97" s="44"/>
    </row>
    <row r="98" spans="1:103" s="464" customFormat="1" ht="15" customHeight="1">
      <c r="A98" s="463"/>
      <c r="C98" s="465"/>
      <c r="I98" s="443"/>
      <c r="J98" s="443"/>
      <c r="K98" s="466"/>
      <c r="V98" s="44"/>
      <c r="W98" s="44"/>
      <c r="X98" s="44"/>
      <c r="Y98" s="44"/>
      <c r="Z98" s="44"/>
      <c r="AA98" s="44"/>
      <c r="AB98" s="44"/>
      <c r="AC98" s="44"/>
      <c r="AD98" s="44"/>
      <c r="AE98" s="44"/>
      <c r="AF98" s="44"/>
      <c r="AG98" s="44"/>
      <c r="AH98" s="44"/>
      <c r="AI98" s="44"/>
      <c r="AJ98" s="44"/>
      <c r="AK98" s="44"/>
      <c r="AL98" s="558"/>
      <c r="AM98" s="44"/>
      <c r="AN98" s="44"/>
      <c r="AO98" s="443"/>
      <c r="AP98" s="443"/>
      <c r="AQ98"/>
      <c r="AR98" s="467"/>
      <c r="AU98" s="466"/>
      <c r="AV98" s="44"/>
      <c r="AW98" s="44"/>
      <c r="AX98" s="52"/>
      <c r="AY98" s="52"/>
      <c r="AZ98" s="52"/>
      <c r="BA98" s="52"/>
      <c r="BB98" s="52"/>
      <c r="BC98" s="52"/>
      <c r="BD98" s="44"/>
      <c r="BF98" s="44"/>
      <c r="BR98" s="44"/>
      <c r="BS98" s="44"/>
      <c r="BT98" s="44"/>
      <c r="BU98" s="44"/>
      <c r="BV98" s="44"/>
      <c r="BW98" s="44"/>
      <c r="BX98" s="44"/>
      <c r="BY98" s="44"/>
      <c r="BZ98" s="44"/>
      <c r="CA98" s="44"/>
      <c r="CB98" s="44"/>
      <c r="CC98" s="44"/>
      <c r="CD98" s="44"/>
      <c r="CE98" s="44"/>
      <c r="CF98" s="44"/>
      <c r="CG98" s="44"/>
      <c r="CH98" s="44"/>
      <c r="CI98" s="44"/>
      <c r="CJ98" s="44"/>
      <c r="CK98" s="52"/>
      <c r="CL98" s="52"/>
      <c r="CM98" s="52"/>
      <c r="CN98" s="52"/>
      <c r="CO98" s="52"/>
      <c r="CP98" s="52"/>
      <c r="CQ98" s="52"/>
      <c r="CR98" s="52"/>
      <c r="CS98" s="44"/>
      <c r="CT98" s="44"/>
      <c r="CU98" s="44"/>
      <c r="CV98" s="44"/>
      <c r="CW98" s="44"/>
      <c r="CX98" s="44"/>
    </row>
    <row r="99" spans="1:103" s="464" customFormat="1" ht="15" customHeight="1">
      <c r="A99" s="463"/>
      <c r="C99" s="462"/>
      <c r="D99" s="443"/>
      <c r="E99" s="443"/>
      <c r="F99" s="443"/>
      <c r="G99" s="443"/>
      <c r="H99" s="443"/>
      <c r="I99" s="443"/>
      <c r="J99" s="443"/>
      <c r="K99" s="466"/>
      <c r="V99" s="44"/>
      <c r="W99" s="44"/>
      <c r="X99" s="44"/>
      <c r="Y99" s="44"/>
      <c r="Z99" s="44"/>
      <c r="AA99" s="44"/>
      <c r="AB99" s="44"/>
      <c r="AC99" s="44"/>
      <c r="AD99" s="44"/>
      <c r="AE99" s="44"/>
      <c r="AF99" s="44"/>
      <c r="AG99" s="44"/>
      <c r="AH99" s="44"/>
      <c r="AI99" s="44"/>
      <c r="AJ99" s="44"/>
      <c r="AK99" s="44"/>
      <c r="AL99" s="558"/>
      <c r="AM99" s="44"/>
      <c r="AN99" s="44"/>
      <c r="AO99" s="443"/>
      <c r="AP99" s="443"/>
      <c r="AQ99" s="460"/>
      <c r="AR99" s="461"/>
      <c r="AS99" s="443"/>
      <c r="AT99" s="443"/>
      <c r="AU99" s="443"/>
      <c r="AV99" s="44"/>
      <c r="AW99" s="44"/>
      <c r="AX99" s="52"/>
      <c r="AY99" s="52"/>
      <c r="AZ99" s="52"/>
      <c r="BA99" s="52"/>
      <c r="BB99" s="52"/>
      <c r="BC99" s="52"/>
      <c r="BD99" s="44"/>
      <c r="BF99" s="44"/>
      <c r="BR99" s="44"/>
      <c r="BS99" s="44"/>
      <c r="BT99" s="44"/>
      <c r="BU99" s="44"/>
      <c r="BV99" s="44"/>
      <c r="BW99" s="44"/>
      <c r="BX99" s="44"/>
      <c r="BY99" s="44"/>
      <c r="BZ99" s="44"/>
      <c r="CA99" s="44"/>
      <c r="CB99" s="44"/>
      <c r="CC99" s="44"/>
      <c r="CD99" s="44"/>
      <c r="CE99" s="44"/>
      <c r="CF99" s="44"/>
      <c r="CG99" s="44"/>
      <c r="CH99" s="44"/>
      <c r="CI99" s="44"/>
      <c r="CJ99" s="44"/>
      <c r="CK99" s="52"/>
      <c r="CL99" s="52"/>
      <c r="CM99" s="52"/>
      <c r="CN99" s="52"/>
      <c r="CO99" s="52"/>
    </row>
    <row r="100" spans="1:103" s="464" customFormat="1" ht="15" customHeight="1">
      <c r="A100" s="563"/>
      <c r="B100" s="443"/>
      <c r="C100" s="462"/>
      <c r="D100" s="443"/>
      <c r="E100" s="443"/>
      <c r="F100" s="443"/>
      <c r="G100" s="443"/>
      <c r="H100" s="443"/>
      <c r="I100" s="443"/>
      <c r="J100" s="443"/>
      <c r="K100" s="443"/>
      <c r="L100" s="443"/>
      <c r="M100" s="443"/>
      <c r="N100" s="443"/>
      <c r="O100" s="443"/>
      <c r="P100" s="443"/>
      <c r="Q100" s="443"/>
      <c r="R100" s="443"/>
      <c r="V100" s="44"/>
      <c r="W100" s="44"/>
      <c r="X100" s="44"/>
      <c r="Y100" s="44"/>
      <c r="Z100" s="44"/>
      <c r="AA100" s="44"/>
      <c r="AB100" s="44"/>
      <c r="AC100" s="44"/>
      <c r="AD100" s="44"/>
      <c r="AE100" s="44"/>
      <c r="AF100" s="44"/>
      <c r="AG100" s="44"/>
      <c r="AH100" s="44"/>
      <c r="AI100" s="44"/>
      <c r="AJ100" s="44"/>
      <c r="AK100" s="44"/>
      <c r="AL100" s="558"/>
      <c r="AM100" s="44"/>
      <c r="AN100" s="44"/>
      <c r="AO100" s="443"/>
      <c r="AP100" s="443"/>
      <c r="AQ100" s="460"/>
      <c r="AR100" s="461"/>
      <c r="AS100" s="443"/>
      <c r="AT100" s="443"/>
      <c r="AU100" s="443"/>
      <c r="AV100" s="44"/>
      <c r="AW100" s="44"/>
      <c r="AX100" s="52"/>
      <c r="AY100" s="52"/>
      <c r="AZ100" s="52"/>
      <c r="BA100" s="52"/>
      <c r="BB100" s="52"/>
      <c r="BC100" s="52"/>
      <c r="BD100" s="44"/>
      <c r="BF100" s="44"/>
      <c r="BI100" s="44"/>
      <c r="BJ100" s="44"/>
      <c r="BK100" s="44"/>
      <c r="BL100" s="44"/>
      <c r="BM100" s="44"/>
      <c r="BN100" s="44"/>
      <c r="BO100" s="44"/>
      <c r="BP100" s="44"/>
      <c r="BR100" s="44"/>
      <c r="BS100" s="44"/>
      <c r="BT100" s="44"/>
      <c r="BU100" s="44"/>
      <c r="BV100" s="44"/>
      <c r="BW100" s="44"/>
      <c r="BX100" s="44"/>
      <c r="BY100" s="44"/>
      <c r="BZ100" s="44"/>
      <c r="CA100" s="44"/>
      <c r="CB100" s="44"/>
      <c r="CC100" s="44"/>
      <c r="CD100" s="44"/>
      <c r="CE100" s="44"/>
      <c r="CF100" s="44"/>
      <c r="CG100" s="44"/>
      <c r="CH100" s="44"/>
      <c r="CI100" s="44"/>
      <c r="CJ100" s="44"/>
      <c r="CK100" s="52"/>
      <c r="CL100" s="52"/>
      <c r="CM100" s="52"/>
      <c r="CN100" s="52"/>
      <c r="CO100" s="52"/>
    </row>
    <row r="101" spans="1:103" s="464" customFormat="1" ht="15" customHeight="1">
      <c r="A101" s="563"/>
      <c r="B101" s="443"/>
      <c r="C101" s="462"/>
      <c r="D101" s="443"/>
      <c r="E101" s="443"/>
      <c r="F101" s="443"/>
      <c r="G101" s="443"/>
      <c r="H101" s="443"/>
      <c r="I101" s="443"/>
      <c r="J101" s="443"/>
      <c r="K101" s="443"/>
      <c r="L101" s="443"/>
      <c r="M101" s="443"/>
      <c r="N101" s="443"/>
      <c r="O101" s="443"/>
      <c r="P101" s="443"/>
      <c r="Q101" s="443"/>
      <c r="R101" s="443"/>
      <c r="S101" s="443"/>
      <c r="T101" s="443"/>
      <c r="U101" s="443"/>
      <c r="V101" s="44"/>
      <c r="W101" s="44"/>
      <c r="X101" s="44"/>
      <c r="Y101" s="44"/>
      <c r="Z101" s="44"/>
      <c r="AA101" s="44"/>
      <c r="AB101" s="44"/>
      <c r="AC101" s="44"/>
      <c r="AD101" s="44"/>
      <c r="AE101" s="44"/>
      <c r="AF101" s="44"/>
      <c r="AG101" s="44"/>
      <c r="AH101" s="44"/>
      <c r="AI101" s="44"/>
      <c r="AJ101" s="44"/>
      <c r="AK101" s="44"/>
      <c r="AL101" s="558"/>
      <c r="AM101" s="44"/>
      <c r="AN101" s="44"/>
      <c r="AO101" s="443"/>
      <c r="AP101" s="443"/>
      <c r="AQ101" s="460"/>
      <c r="AR101" s="461"/>
      <c r="AS101" s="443"/>
      <c r="AT101" s="443"/>
      <c r="AU101" s="443"/>
      <c r="AV101" s="44"/>
      <c r="AW101" s="44"/>
      <c r="AX101" s="52"/>
      <c r="AY101" s="52"/>
      <c r="AZ101" s="52"/>
      <c r="BA101" s="52"/>
      <c r="BB101" s="52"/>
      <c r="BC101" s="52"/>
      <c r="BD101" s="44"/>
      <c r="BE101" s="443"/>
      <c r="BF101" s="44"/>
      <c r="BI101" s="44"/>
      <c r="BJ101" s="44"/>
      <c r="BK101" s="44"/>
      <c r="BL101" s="44"/>
      <c r="BM101" s="44"/>
      <c r="BN101" s="44"/>
      <c r="BO101" s="44"/>
      <c r="BP101" s="44"/>
      <c r="BQ101" s="44"/>
      <c r="BR101" s="44"/>
      <c r="BS101" s="44"/>
      <c r="BT101" s="44"/>
      <c r="BU101" s="44"/>
      <c r="BV101" s="44"/>
      <c r="BW101" s="44"/>
      <c r="BX101" s="44"/>
      <c r="BY101" s="44"/>
      <c r="BZ101" s="44"/>
      <c r="CA101" s="44"/>
      <c r="CB101" s="44"/>
      <c r="CC101" s="44"/>
      <c r="CD101" s="44"/>
      <c r="CE101" s="44"/>
      <c r="CF101" s="44"/>
      <c r="CG101" s="44"/>
      <c r="CH101" s="44"/>
      <c r="CI101" s="44"/>
      <c r="CJ101" s="44"/>
      <c r="CK101" s="52"/>
      <c r="CL101" s="52"/>
      <c r="CM101" s="52"/>
      <c r="CN101" s="52"/>
      <c r="CO101" s="52"/>
    </row>
    <row r="102" spans="1:103" s="464" customFormat="1" ht="15" customHeight="1">
      <c r="A102" s="563"/>
      <c r="B102" s="443"/>
      <c r="C102" s="462"/>
      <c r="D102" s="443"/>
      <c r="E102" s="443"/>
      <c r="F102" s="443"/>
      <c r="G102" s="443"/>
      <c r="H102" s="443"/>
      <c r="I102" s="443"/>
      <c r="J102" s="443"/>
      <c r="K102" s="443"/>
      <c r="L102" s="443"/>
      <c r="M102" s="443"/>
      <c r="N102" s="443"/>
      <c r="O102" s="443"/>
      <c r="P102" s="443"/>
      <c r="Q102" s="443"/>
      <c r="R102" s="443"/>
      <c r="S102" s="443"/>
      <c r="T102" s="443"/>
      <c r="U102" s="443"/>
      <c r="V102" s="44"/>
      <c r="W102" s="44"/>
      <c r="X102" s="44"/>
      <c r="Y102" s="44"/>
      <c r="Z102" s="44"/>
      <c r="AA102" s="44"/>
      <c r="AB102" s="44"/>
      <c r="AC102" s="44"/>
      <c r="AD102" s="44"/>
      <c r="AE102" s="44"/>
      <c r="AF102" s="44"/>
      <c r="AG102" s="44"/>
      <c r="AH102" s="44"/>
      <c r="AI102" s="44"/>
      <c r="AJ102" s="44"/>
      <c r="AK102" s="44"/>
      <c r="AL102" s="558"/>
      <c r="AM102" s="44"/>
      <c r="AN102" s="44"/>
      <c r="AO102" s="443"/>
      <c r="AP102" s="443"/>
      <c r="AQ102" s="460"/>
      <c r="AR102" s="461"/>
      <c r="AS102" s="443"/>
      <c r="AT102" s="443"/>
      <c r="AU102" s="443"/>
      <c r="AV102" s="44"/>
      <c r="AW102" s="44"/>
      <c r="AX102" s="52"/>
      <c r="AY102" s="52"/>
      <c r="AZ102" s="52"/>
      <c r="BA102" s="52"/>
      <c r="BB102" s="52"/>
      <c r="BC102" s="52"/>
      <c r="BD102" s="44"/>
      <c r="BE102" s="443"/>
      <c r="BF102" s="44"/>
      <c r="BI102" s="44"/>
      <c r="BJ102" s="44"/>
      <c r="BK102" s="44"/>
      <c r="BL102" s="44"/>
      <c r="BM102" s="44"/>
      <c r="BN102" s="44"/>
      <c r="BO102" s="44"/>
      <c r="BP102" s="44"/>
      <c r="BQ102" s="44"/>
      <c r="BT102" s="44"/>
      <c r="BU102" s="44"/>
      <c r="BV102" s="44"/>
      <c r="BW102" s="44"/>
      <c r="BX102" s="44"/>
      <c r="BY102" s="44"/>
      <c r="BZ102" s="44"/>
      <c r="CA102" s="44"/>
      <c r="CB102" s="44"/>
      <c r="CE102" s="44"/>
      <c r="CF102" s="44"/>
      <c r="CG102" s="44"/>
      <c r="CH102" s="44"/>
      <c r="CI102" s="44"/>
      <c r="CJ102" s="44"/>
      <c r="CK102" s="52"/>
      <c r="CL102" s="52"/>
      <c r="CM102" s="52"/>
      <c r="CP102" s="52"/>
      <c r="CQ102" s="52"/>
      <c r="CR102" s="52"/>
      <c r="CS102" s="44"/>
      <c r="CT102" s="44"/>
      <c r="CU102" s="44"/>
      <c r="CV102" s="44"/>
      <c r="CW102" s="44"/>
      <c r="CX102" s="44"/>
    </row>
    <row r="103" spans="1:103" ht="15" customHeight="1">
      <c r="V103" s="44"/>
      <c r="W103" s="44"/>
      <c r="X103" s="44"/>
      <c r="Y103" s="44"/>
      <c r="Z103" s="44"/>
      <c r="AA103" s="44"/>
      <c r="AB103" s="44"/>
      <c r="AC103" s="44"/>
      <c r="AD103" s="44"/>
      <c r="AE103" s="44"/>
      <c r="AF103" s="44"/>
      <c r="AG103" s="44"/>
      <c r="AH103" s="44"/>
      <c r="AI103" s="44"/>
      <c r="AJ103" s="44"/>
      <c r="AK103" s="44"/>
      <c r="AL103" s="558"/>
      <c r="AM103" s="44"/>
      <c r="AN103" s="44"/>
      <c r="AP103" s="443"/>
      <c r="AQ103" s="460"/>
      <c r="AR103" s="461"/>
      <c r="AS103" s="443"/>
      <c r="AT103" s="443"/>
      <c r="AV103" s="44"/>
      <c r="AW103" s="44"/>
      <c r="AX103" s="52"/>
      <c r="AY103" s="52"/>
      <c r="AZ103" s="52"/>
      <c r="BA103" s="52"/>
      <c r="BB103" s="52"/>
      <c r="BC103" s="52"/>
      <c r="BD103" s="44"/>
      <c r="BF103" s="44"/>
      <c r="BI103" s="44"/>
      <c r="BJ103" s="44"/>
      <c r="BK103" s="44"/>
      <c r="BL103" s="44"/>
      <c r="BM103" s="44"/>
      <c r="BN103" s="44"/>
      <c r="BO103" s="44"/>
      <c r="BP103" s="44"/>
      <c r="BQ103" s="44"/>
      <c r="BR103" s="464"/>
      <c r="BS103" s="464"/>
      <c r="BT103" s="44"/>
      <c r="BU103" s="44"/>
      <c r="BV103" s="44"/>
      <c r="BW103" s="44"/>
      <c r="BX103" s="44"/>
      <c r="BY103" s="44"/>
      <c r="BZ103" s="44"/>
      <c r="CA103" s="44"/>
      <c r="CB103" s="44"/>
      <c r="CC103" s="464"/>
      <c r="CD103" s="464"/>
      <c r="CE103" s="44"/>
      <c r="CF103" s="44"/>
      <c r="CG103" s="44"/>
      <c r="CH103" s="44"/>
      <c r="CI103" s="44"/>
      <c r="CJ103" s="44"/>
      <c r="CK103" s="52"/>
      <c r="CL103" s="52"/>
      <c r="CM103" s="52"/>
      <c r="CN103" s="464"/>
      <c r="CO103" s="464"/>
      <c r="CP103" s="52"/>
      <c r="CQ103" s="52"/>
      <c r="CR103" s="52"/>
      <c r="CS103" s="44"/>
      <c r="CT103" s="44"/>
      <c r="CU103" s="44"/>
      <c r="CV103" s="44"/>
      <c r="CW103" s="44"/>
      <c r="CX103" s="44"/>
      <c r="CY103" s="464"/>
    </row>
    <row r="104" spans="1:103" ht="15" customHeight="1">
      <c r="V104" s="44"/>
      <c r="W104" s="44"/>
      <c r="X104" s="44"/>
      <c r="Y104" s="44"/>
      <c r="Z104" s="44"/>
      <c r="AA104" s="44"/>
      <c r="AB104" s="44"/>
      <c r="AC104" s="44"/>
      <c r="AD104" s="44"/>
      <c r="AE104" s="44"/>
      <c r="AF104" s="44"/>
      <c r="AG104" s="44"/>
      <c r="AH104" s="44"/>
      <c r="AI104" s="44"/>
      <c r="AJ104" s="44"/>
      <c r="AK104" s="44"/>
      <c r="AL104" s="558"/>
      <c r="AM104" s="44"/>
      <c r="AN104" s="44"/>
      <c r="AP104" s="443"/>
      <c r="AQ104" s="460"/>
      <c r="AR104" s="461"/>
      <c r="AS104" s="443"/>
      <c r="AT104" s="443"/>
      <c r="AV104" s="44"/>
      <c r="AW104" s="44"/>
      <c r="AX104" s="52"/>
      <c r="AY104" s="52"/>
      <c r="AZ104" s="52"/>
      <c r="BA104" s="52"/>
      <c r="BB104" s="52"/>
      <c r="BC104" s="52"/>
      <c r="BD104" s="44"/>
      <c r="BF104" s="44"/>
      <c r="BI104" s="44"/>
      <c r="BJ104" s="44"/>
      <c r="BK104" s="44"/>
      <c r="BL104" s="44"/>
      <c r="BM104" s="44"/>
      <c r="BN104" s="44"/>
      <c r="BO104" s="44"/>
      <c r="BP104" s="44"/>
      <c r="BQ104" s="44"/>
      <c r="BR104" s="464"/>
      <c r="BS104" s="464"/>
      <c r="BT104" s="44"/>
      <c r="BU104" s="44"/>
      <c r="BV104" s="44"/>
      <c r="BW104" s="44"/>
      <c r="BX104" s="44"/>
      <c r="BY104" s="44"/>
      <c r="BZ104" s="44"/>
      <c r="CA104" s="44"/>
      <c r="CB104" s="44"/>
      <c r="CC104" s="464"/>
      <c r="CD104" s="464"/>
      <c r="CE104" s="44"/>
      <c r="CF104" s="44"/>
      <c r="CG104" s="44"/>
      <c r="CH104" s="44"/>
      <c r="CI104" s="44"/>
      <c r="CJ104" s="44"/>
      <c r="CK104" s="52"/>
      <c r="CL104" s="52"/>
      <c r="CM104" s="52"/>
      <c r="CN104" s="464"/>
      <c r="CO104" s="464"/>
      <c r="CP104" s="52"/>
      <c r="CQ104" s="52"/>
      <c r="CR104" s="52"/>
      <c r="CS104" s="44"/>
      <c r="CT104" s="44"/>
      <c r="CU104" s="44"/>
      <c r="CV104" s="44"/>
      <c r="CW104" s="44"/>
      <c r="CX104" s="44"/>
      <c r="CY104" s="464"/>
    </row>
    <row r="105" spans="1:103" ht="15" customHeight="1">
      <c r="V105" s="44"/>
      <c r="W105" s="44"/>
      <c r="X105" s="44"/>
      <c r="Y105" s="44"/>
      <c r="Z105" s="44"/>
      <c r="AA105" s="44"/>
      <c r="AB105" s="44"/>
      <c r="AC105" s="44"/>
      <c r="AD105" s="44"/>
      <c r="AE105" s="44"/>
      <c r="AF105" s="44"/>
      <c r="AG105" s="44"/>
      <c r="AH105" s="44"/>
      <c r="AI105" s="44"/>
      <c r="AJ105" s="44"/>
      <c r="AK105" s="44"/>
      <c r="AL105" s="558"/>
      <c r="AM105" s="44"/>
      <c r="AN105" s="44"/>
      <c r="AP105" s="443"/>
      <c r="AQ105" s="460"/>
      <c r="AR105" s="461"/>
      <c r="AS105" s="443"/>
      <c r="AT105" s="443"/>
      <c r="AV105" s="44"/>
      <c r="AW105" s="44"/>
      <c r="AX105" s="52"/>
      <c r="AY105" s="52"/>
      <c r="AZ105" s="52"/>
      <c r="BA105" s="52"/>
      <c r="BB105" s="52"/>
      <c r="BC105" s="52"/>
      <c r="BD105" s="44"/>
      <c r="BF105" s="44"/>
      <c r="BI105" s="44"/>
      <c r="BJ105" s="44"/>
      <c r="BK105" s="44"/>
      <c r="BL105" s="44"/>
      <c r="BM105" s="44"/>
      <c r="BN105" s="44"/>
      <c r="BO105" s="44"/>
      <c r="BP105" s="44"/>
      <c r="BQ105" s="44"/>
      <c r="BR105" s="44"/>
      <c r="BS105" s="44"/>
      <c r="BT105" s="44"/>
      <c r="BU105" s="44"/>
      <c r="BV105" s="44"/>
      <c r="BW105" s="44"/>
      <c r="BX105" s="44"/>
      <c r="BY105" s="44"/>
      <c r="BZ105" s="44"/>
      <c r="CA105" s="44"/>
      <c r="CB105" s="44"/>
      <c r="CC105" s="44"/>
      <c r="CD105" s="44"/>
      <c r="CE105" s="44"/>
      <c r="CF105" s="44"/>
      <c r="CG105" s="44"/>
      <c r="CH105" s="44"/>
      <c r="CI105" s="44"/>
      <c r="CJ105" s="44"/>
      <c r="CK105" s="52"/>
      <c r="CL105" s="52"/>
      <c r="CM105" s="52"/>
      <c r="CN105" s="52"/>
      <c r="CO105" s="52"/>
      <c r="CP105" s="52"/>
      <c r="CQ105" s="52"/>
      <c r="CR105" s="52"/>
      <c r="CS105" s="44"/>
      <c r="CT105" s="44"/>
      <c r="CU105" s="44"/>
      <c r="CV105" s="44"/>
      <c r="CW105" s="44"/>
      <c r="CX105" s="44"/>
      <c r="CY105" s="464"/>
    </row>
    <row r="106" spans="1:103" ht="15" customHeight="1">
      <c r="V106" s="44"/>
      <c r="W106" s="44"/>
      <c r="X106" s="44"/>
      <c r="Y106" s="44"/>
      <c r="Z106" s="44"/>
      <c r="AA106" s="44"/>
      <c r="AB106" s="44"/>
      <c r="AC106" s="44"/>
      <c r="AD106" s="44"/>
      <c r="AE106" s="44"/>
      <c r="AF106" s="44"/>
      <c r="AG106" s="44"/>
      <c r="AH106" s="44"/>
      <c r="AI106" s="44"/>
      <c r="AJ106" s="44"/>
      <c r="AK106" s="44"/>
      <c r="AL106" s="558"/>
      <c r="AM106" s="44"/>
      <c r="AN106" s="44"/>
      <c r="AO106" s="44"/>
      <c r="AP106" s="44"/>
      <c r="AQ106" s="460"/>
      <c r="AR106" s="461"/>
      <c r="AS106" s="443"/>
      <c r="AT106" s="443"/>
      <c r="AV106" s="44"/>
      <c r="AW106" s="44"/>
      <c r="AX106" s="52"/>
      <c r="AY106" s="52"/>
      <c r="AZ106" s="52"/>
      <c r="BA106" s="52"/>
      <c r="BB106" s="52"/>
      <c r="BC106" s="52"/>
      <c r="BD106" s="44"/>
      <c r="BF106" s="44"/>
      <c r="BI106" s="44"/>
      <c r="BJ106" s="44"/>
      <c r="BK106" s="44"/>
      <c r="BL106" s="44"/>
      <c r="BM106" s="44"/>
      <c r="BN106" s="44"/>
      <c r="BO106" s="44"/>
      <c r="BP106" s="44"/>
      <c r="BQ106" s="44"/>
      <c r="BR106" s="44"/>
      <c r="BS106" s="44"/>
      <c r="BT106" s="44"/>
      <c r="BU106" s="44"/>
      <c r="BV106" s="44"/>
      <c r="BW106" s="44"/>
      <c r="BX106" s="44"/>
      <c r="BY106" s="44"/>
      <c r="BZ106" s="44"/>
      <c r="CA106" s="44"/>
      <c r="CB106" s="44"/>
      <c r="CC106" s="44"/>
      <c r="CD106" s="44"/>
      <c r="CE106" s="44"/>
      <c r="CF106" s="44"/>
      <c r="CG106" s="44"/>
      <c r="CH106" s="44"/>
      <c r="CI106" s="44"/>
      <c r="CJ106" s="44"/>
      <c r="CK106" s="52"/>
      <c r="CL106" s="52"/>
      <c r="CM106" s="52"/>
      <c r="CN106" s="52"/>
      <c r="CO106" s="52"/>
      <c r="CP106" s="52"/>
      <c r="CQ106" s="52"/>
      <c r="CR106" s="52"/>
      <c r="CS106" s="44"/>
      <c r="CT106" s="44"/>
      <c r="CU106" s="44"/>
      <c r="CV106" s="44"/>
      <c r="CW106" s="44"/>
      <c r="CX106" s="44"/>
      <c r="CY106" s="464"/>
    </row>
    <row r="107" spans="1:103" ht="15" customHeight="1">
      <c r="V107" s="44"/>
      <c r="W107" s="44"/>
      <c r="X107" s="44"/>
      <c r="Y107" s="44"/>
      <c r="Z107" s="44"/>
      <c r="AA107" s="44"/>
      <c r="AB107" s="44"/>
      <c r="AC107" s="44"/>
      <c r="AD107" s="44"/>
      <c r="AE107" s="44"/>
      <c r="AF107" s="44"/>
      <c r="AG107" s="44"/>
      <c r="AH107" s="44"/>
      <c r="AI107" s="44"/>
      <c r="AJ107" s="44"/>
      <c r="AK107" s="44"/>
      <c r="AL107" s="558"/>
      <c r="AM107" s="44"/>
      <c r="AN107" s="44"/>
      <c r="AO107" s="44"/>
      <c r="AP107" s="44"/>
      <c r="AQ107" s="460"/>
      <c r="AR107" s="461"/>
      <c r="AS107" s="443"/>
      <c r="AT107" s="443"/>
      <c r="AV107" s="44"/>
      <c r="AW107" s="44"/>
      <c r="AX107" s="52"/>
      <c r="AY107" s="52"/>
      <c r="AZ107" s="52"/>
      <c r="BA107" s="52"/>
      <c r="BB107" s="52"/>
      <c r="BC107" s="52"/>
      <c r="BD107" s="44"/>
      <c r="BF107" s="44"/>
      <c r="BI107" s="44"/>
      <c r="BJ107" s="44"/>
      <c r="BK107" s="44"/>
      <c r="BL107" s="44"/>
      <c r="BM107" s="44"/>
      <c r="BN107" s="44"/>
      <c r="BO107" s="44"/>
      <c r="BP107" s="44"/>
      <c r="BQ107" s="44"/>
      <c r="BR107" s="44"/>
      <c r="BS107" s="44"/>
      <c r="BT107" s="44"/>
      <c r="BU107" s="44"/>
      <c r="BV107" s="44"/>
      <c r="BW107" s="44"/>
      <c r="BX107" s="44"/>
      <c r="BY107" s="44"/>
      <c r="BZ107" s="44"/>
      <c r="CA107" s="44"/>
      <c r="CB107" s="44"/>
      <c r="CC107" s="44"/>
      <c r="CD107" s="44"/>
      <c r="CE107" s="44"/>
      <c r="CF107" s="44"/>
      <c r="CG107" s="44"/>
      <c r="CH107" s="44"/>
      <c r="CI107" s="44"/>
      <c r="CJ107" s="44"/>
      <c r="CK107" s="52"/>
      <c r="CL107" s="52"/>
      <c r="CM107" s="52"/>
      <c r="CN107" s="52"/>
      <c r="CO107" s="52"/>
      <c r="CP107" s="52"/>
      <c r="CQ107" s="52"/>
      <c r="CR107" s="52"/>
      <c r="CS107" s="44"/>
      <c r="CT107" s="44"/>
      <c r="CU107" s="44"/>
      <c r="CV107" s="44"/>
      <c r="CW107" s="44"/>
      <c r="CX107" s="44"/>
      <c r="CY107" s="464"/>
    </row>
    <row r="108" spans="1:103" ht="15" customHeight="1">
      <c r="V108" s="44"/>
      <c r="W108" s="44"/>
      <c r="X108" s="44"/>
      <c r="Y108" s="44"/>
      <c r="Z108" s="44"/>
      <c r="AA108" s="44"/>
      <c r="AB108" s="44"/>
      <c r="AC108" s="44"/>
      <c r="AD108" s="44"/>
      <c r="AE108" s="44"/>
      <c r="AF108" s="44"/>
      <c r="AG108" s="44"/>
      <c r="AH108" s="44"/>
      <c r="AI108" s="44"/>
      <c r="AJ108" s="44"/>
      <c r="AK108" s="44"/>
      <c r="AL108" s="558"/>
      <c r="AM108" s="44"/>
      <c r="AN108" s="44"/>
      <c r="AO108" s="44"/>
      <c r="AP108" s="44"/>
      <c r="AQ108" s="460"/>
      <c r="AR108" s="461"/>
      <c r="AS108" s="443"/>
      <c r="AT108" s="443"/>
      <c r="AV108" s="464"/>
      <c r="AW108" s="464"/>
      <c r="AX108" s="464"/>
      <c r="AY108" s="464"/>
      <c r="AZ108" s="464"/>
      <c r="BA108" s="464"/>
      <c r="BB108" s="52"/>
      <c r="BC108" s="52"/>
      <c r="BD108" s="44"/>
      <c r="BF108" s="44"/>
      <c r="BI108" s="44"/>
      <c r="BJ108" s="44"/>
      <c r="BK108" s="44"/>
      <c r="BL108" s="44"/>
      <c r="BM108" s="44"/>
      <c r="BN108" s="44"/>
      <c r="BO108" s="44"/>
      <c r="BP108" s="44"/>
      <c r="BQ108" s="44"/>
      <c r="BR108" s="44"/>
      <c r="BS108" s="44"/>
      <c r="BT108" s="44"/>
      <c r="BU108" s="44"/>
      <c r="BV108" s="44"/>
      <c r="BW108" s="44"/>
      <c r="BX108" s="44"/>
      <c r="BY108" s="44"/>
      <c r="BZ108" s="44"/>
      <c r="CA108" s="44"/>
      <c r="CB108" s="44"/>
      <c r="CC108" s="44"/>
      <c r="CD108" s="44"/>
      <c r="CE108" s="44"/>
      <c r="CF108" s="44"/>
      <c r="CG108" s="44"/>
      <c r="CH108" s="44"/>
      <c r="CI108" s="44"/>
      <c r="CJ108" s="44"/>
      <c r="CK108" s="52"/>
      <c r="CL108" s="52"/>
      <c r="CM108" s="52"/>
      <c r="CN108" s="52"/>
      <c r="CO108" s="52"/>
      <c r="CP108" s="52"/>
      <c r="CQ108" s="52"/>
      <c r="CR108" s="52"/>
      <c r="CS108" s="44"/>
      <c r="CT108" s="44"/>
      <c r="CU108" s="44"/>
      <c r="CV108" s="44"/>
      <c r="CW108" s="44"/>
      <c r="CX108" s="44"/>
      <c r="CY108" s="464"/>
    </row>
    <row r="109" spans="1:103" ht="15" customHeight="1">
      <c r="V109" s="44"/>
      <c r="W109" s="44"/>
      <c r="X109" s="44"/>
      <c r="Y109" s="44"/>
      <c r="Z109" s="44"/>
      <c r="AA109" s="44"/>
      <c r="AB109" s="44"/>
      <c r="AC109" s="44"/>
      <c r="AD109" s="44"/>
      <c r="AE109" s="44"/>
      <c r="AF109" s="44"/>
      <c r="AG109" s="44"/>
      <c r="AH109" s="44"/>
      <c r="AI109" s="44"/>
      <c r="AJ109" s="44"/>
      <c r="AK109" s="44"/>
      <c r="AL109" s="558"/>
      <c r="AM109" s="44"/>
      <c r="AN109" s="44"/>
      <c r="AO109" s="44"/>
      <c r="AP109" s="44"/>
      <c r="AQ109" s="460"/>
      <c r="AR109" s="461"/>
      <c r="AS109" s="443"/>
      <c r="AT109" s="443"/>
      <c r="AV109" s="464"/>
      <c r="AW109" s="464"/>
      <c r="AX109" s="464"/>
      <c r="AY109" s="464"/>
      <c r="AZ109" s="464"/>
      <c r="BA109" s="464"/>
      <c r="BB109" s="464"/>
      <c r="BC109" s="52"/>
      <c r="BD109" s="44"/>
      <c r="BF109" s="44"/>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4"/>
      <c r="CG109" s="44"/>
      <c r="CH109" s="44"/>
      <c r="CI109" s="44"/>
      <c r="CJ109" s="44"/>
      <c r="CK109" s="52"/>
      <c r="CL109" s="52"/>
      <c r="CM109" s="52"/>
      <c r="CN109" s="52"/>
      <c r="CO109" s="52"/>
      <c r="CP109" s="52"/>
      <c r="CQ109" s="52"/>
      <c r="CR109" s="52"/>
      <c r="CS109" s="44"/>
      <c r="CT109" s="44"/>
      <c r="CU109" s="44"/>
      <c r="CV109" s="44"/>
      <c r="CW109" s="44"/>
      <c r="CX109" s="44"/>
    </row>
    <row r="110" spans="1:103" ht="15" customHeight="1">
      <c r="V110" s="44"/>
      <c r="W110" s="44"/>
      <c r="X110" s="44"/>
      <c r="Y110" s="44"/>
      <c r="Z110" s="44"/>
      <c r="AA110" s="44"/>
      <c r="AB110" s="44"/>
      <c r="AC110" s="44"/>
      <c r="AD110" s="44"/>
      <c r="AE110" s="44"/>
      <c r="AF110" s="44"/>
      <c r="AG110" s="44"/>
      <c r="AH110" s="44"/>
      <c r="AI110" s="44"/>
      <c r="AJ110" s="44"/>
      <c r="AK110" s="44"/>
      <c r="AL110" s="558"/>
      <c r="AM110" s="44"/>
      <c r="AN110" s="44"/>
      <c r="AO110" s="44"/>
      <c r="AP110" s="44"/>
      <c r="AQ110" s="44"/>
      <c r="AR110" s="464"/>
      <c r="AS110" s="464"/>
      <c r="AT110" s="464"/>
      <c r="AU110" s="464"/>
      <c r="AV110" s="464"/>
      <c r="AW110" s="464"/>
      <c r="AX110" s="464"/>
      <c r="AY110" s="464"/>
      <c r="AZ110" s="464"/>
      <c r="BA110" s="464"/>
      <c r="BB110" s="464"/>
      <c r="BC110" s="52"/>
      <c r="BD110" s="44"/>
      <c r="BF110" s="44"/>
      <c r="BI110" s="44"/>
      <c r="BJ110" s="44"/>
      <c r="BK110" s="44"/>
      <c r="BL110" s="44"/>
      <c r="BM110" s="44"/>
      <c r="BN110" s="44"/>
      <c r="BO110" s="44"/>
      <c r="BP110" s="44"/>
      <c r="BQ110" s="44"/>
      <c r="BR110" s="44"/>
      <c r="BS110" s="44"/>
      <c r="BT110" s="44"/>
      <c r="BU110" s="44"/>
      <c r="BV110" s="44"/>
      <c r="BW110" s="44"/>
      <c r="BX110" s="44"/>
      <c r="BY110" s="44"/>
      <c r="BZ110" s="44"/>
      <c r="CA110" s="44"/>
      <c r="CB110" s="44"/>
      <c r="CC110" s="44"/>
      <c r="CD110" s="44"/>
      <c r="CE110" s="44"/>
      <c r="CF110" s="44"/>
      <c r="CG110" s="44"/>
      <c r="CH110" s="44"/>
      <c r="CI110" s="44"/>
      <c r="CJ110" s="44"/>
      <c r="CK110" s="52"/>
      <c r="CL110" s="52"/>
      <c r="CM110" s="52"/>
      <c r="CN110" s="52"/>
      <c r="CO110" s="52"/>
      <c r="CP110" s="52"/>
      <c r="CQ110" s="52"/>
      <c r="CR110" s="52"/>
      <c r="CS110" s="44"/>
      <c r="CT110" s="44"/>
      <c r="CU110" s="44"/>
      <c r="CV110" s="44"/>
      <c r="CW110" s="44"/>
      <c r="CX110" s="44"/>
    </row>
    <row r="111" spans="1:103" ht="15" customHeight="1">
      <c r="V111" s="44"/>
      <c r="W111" s="44"/>
      <c r="X111" s="44"/>
      <c r="Y111" s="44"/>
      <c r="Z111" s="44"/>
      <c r="AA111" s="44"/>
      <c r="AB111" s="44"/>
      <c r="AC111" s="44"/>
      <c r="AD111" s="44"/>
      <c r="AE111" s="44"/>
      <c r="AF111" s="44"/>
      <c r="AG111" s="44"/>
      <c r="AH111" s="44"/>
      <c r="AI111" s="44"/>
      <c r="AJ111" s="44"/>
      <c r="AK111" s="44"/>
      <c r="AL111" s="558"/>
      <c r="AM111" s="44"/>
      <c r="AN111" s="44"/>
      <c r="AO111" s="44"/>
      <c r="AP111" s="44"/>
      <c r="AQ111" s="44"/>
      <c r="AR111" s="464"/>
      <c r="AS111" s="464"/>
      <c r="AT111" s="464"/>
      <c r="AU111" s="464"/>
      <c r="AV111" s="464"/>
      <c r="AW111" s="464"/>
      <c r="AX111" s="464"/>
      <c r="AY111" s="464"/>
      <c r="AZ111" s="464"/>
      <c r="BA111" s="464"/>
      <c r="BB111" s="464"/>
      <c r="BC111" s="52"/>
      <c r="BD111" s="44"/>
      <c r="BF111" s="44"/>
      <c r="BI111" s="44"/>
      <c r="BJ111" s="44"/>
      <c r="BK111" s="44"/>
      <c r="BL111" s="44"/>
      <c r="BM111" s="44"/>
      <c r="BN111" s="44"/>
      <c r="BO111" s="44"/>
      <c r="BP111" s="44"/>
      <c r="BQ111" s="44"/>
      <c r="BR111" s="44"/>
      <c r="BS111" s="44"/>
      <c r="BT111" s="44"/>
      <c r="BU111" s="44"/>
      <c r="BV111" s="44"/>
      <c r="BW111" s="44"/>
      <c r="BX111" s="44"/>
      <c r="BY111" s="44"/>
      <c r="BZ111" s="44"/>
      <c r="CA111" s="44"/>
      <c r="CB111" s="44"/>
      <c r="CC111" s="44"/>
      <c r="CD111" s="44"/>
      <c r="CE111" s="44"/>
      <c r="CF111" s="44"/>
      <c r="CG111" s="44"/>
      <c r="CH111" s="44"/>
      <c r="CI111" s="44"/>
      <c r="CJ111" s="44"/>
      <c r="CK111" s="52"/>
      <c r="CL111" s="52"/>
      <c r="CM111" s="52"/>
      <c r="CN111" s="52"/>
      <c r="CO111" s="52"/>
      <c r="CP111" s="52"/>
      <c r="CQ111" s="52"/>
      <c r="CR111" s="52"/>
      <c r="CS111" s="44"/>
      <c r="CT111" s="44"/>
      <c r="CU111" s="44"/>
      <c r="CV111" s="44"/>
      <c r="CW111" s="44"/>
      <c r="CX111" s="44"/>
    </row>
    <row r="112" spans="1:103" ht="15" customHeight="1">
      <c r="V112" s="44"/>
      <c r="W112" s="44"/>
      <c r="X112" s="44"/>
      <c r="Y112" s="44"/>
      <c r="Z112" s="44"/>
      <c r="AA112" s="44"/>
      <c r="AB112" s="44"/>
      <c r="AC112" s="44"/>
      <c r="AD112" s="44"/>
      <c r="AE112" s="44"/>
      <c r="AF112" s="44"/>
      <c r="AG112" s="44"/>
      <c r="AH112" s="44"/>
      <c r="AI112" s="44"/>
      <c r="AJ112" s="44"/>
      <c r="AK112" s="44"/>
      <c r="AL112" s="558"/>
      <c r="AM112" s="44"/>
      <c r="AN112" s="44"/>
      <c r="AO112" s="44"/>
      <c r="AP112" s="44"/>
      <c r="AQ112" s="44"/>
      <c r="AR112" s="464"/>
      <c r="AS112" s="464"/>
      <c r="AT112" s="464"/>
      <c r="AU112" s="464"/>
      <c r="AV112" s="464"/>
      <c r="AW112" s="464"/>
      <c r="AX112" s="464"/>
      <c r="AY112" s="464"/>
      <c r="AZ112" s="464"/>
      <c r="BA112" s="464"/>
      <c r="BB112" s="464"/>
      <c r="BC112" s="52"/>
      <c r="BD112" s="44"/>
      <c r="BF112" s="44"/>
      <c r="BI112" s="44"/>
      <c r="BJ112" s="44"/>
      <c r="BK112" s="44"/>
      <c r="BL112" s="44"/>
      <c r="BM112" s="44"/>
      <c r="BN112" s="44"/>
      <c r="BO112" s="44"/>
      <c r="BP112" s="44"/>
      <c r="BQ112" s="44"/>
      <c r="BR112" s="44"/>
      <c r="BS112" s="44"/>
      <c r="BT112" s="44"/>
      <c r="BU112" s="44"/>
      <c r="BV112" s="44"/>
      <c r="BW112" s="44"/>
      <c r="BX112" s="44"/>
      <c r="BY112" s="44"/>
      <c r="BZ112" s="44"/>
      <c r="CA112" s="44"/>
      <c r="CB112" s="44"/>
      <c r="CC112" s="44"/>
      <c r="CD112" s="44"/>
      <c r="CE112" s="44"/>
      <c r="CF112" s="44"/>
      <c r="CG112" s="44"/>
      <c r="CH112" s="44"/>
      <c r="CI112" s="44"/>
      <c r="CJ112" s="44"/>
      <c r="CK112" s="52"/>
      <c r="CL112" s="52"/>
      <c r="CM112" s="52"/>
      <c r="CN112" s="52"/>
      <c r="CO112" s="52"/>
      <c r="CP112" s="52"/>
      <c r="CQ112" s="52"/>
      <c r="CR112" s="52"/>
      <c r="CS112" s="44"/>
      <c r="CT112" s="44"/>
      <c r="CU112" s="44"/>
      <c r="CV112" s="44"/>
      <c r="CW112" s="44"/>
      <c r="CX112" s="44"/>
    </row>
    <row r="113" spans="22:102" ht="15" customHeight="1">
      <c r="V113" s="44"/>
      <c r="W113" s="44"/>
      <c r="X113" s="44"/>
      <c r="Y113" s="44"/>
      <c r="Z113" s="44"/>
      <c r="AA113" s="44"/>
      <c r="AB113" s="44"/>
      <c r="AC113" s="44"/>
      <c r="AD113" s="44"/>
      <c r="AE113" s="44"/>
      <c r="AF113" s="44"/>
      <c r="AG113" s="44"/>
      <c r="AH113" s="44"/>
      <c r="AI113" s="44"/>
      <c r="AJ113" s="44"/>
      <c r="AK113" s="44"/>
      <c r="AL113" s="558"/>
      <c r="AM113" s="44"/>
      <c r="AN113" s="44"/>
      <c r="AO113" s="44"/>
      <c r="AP113" s="44"/>
      <c r="AQ113" s="44"/>
      <c r="AR113" s="464"/>
      <c r="AS113" s="464"/>
      <c r="AT113" s="464"/>
      <c r="AU113" s="464"/>
      <c r="AV113" s="464"/>
      <c r="AW113" s="464"/>
      <c r="AX113" s="464"/>
      <c r="AY113" s="464"/>
      <c r="AZ113" s="464"/>
      <c r="BA113" s="464"/>
      <c r="BB113" s="464"/>
      <c r="BC113" s="52"/>
      <c r="BD113" s="44"/>
      <c r="BF113" s="44"/>
      <c r="BI113" s="44"/>
      <c r="BJ113" s="44"/>
      <c r="BK113" s="44"/>
      <c r="BL113" s="44"/>
      <c r="BM113" s="44"/>
      <c r="BN113" s="44"/>
      <c r="BO113" s="44"/>
      <c r="BP113" s="44"/>
      <c r="BQ113" s="44"/>
      <c r="BR113" s="44"/>
      <c r="BS113" s="44"/>
      <c r="BT113" s="44"/>
      <c r="BU113" s="44"/>
      <c r="BV113" s="44"/>
      <c r="BW113" s="44"/>
      <c r="BX113" s="44"/>
      <c r="BY113" s="44"/>
      <c r="BZ113" s="44"/>
      <c r="CA113" s="44"/>
      <c r="CB113" s="44"/>
      <c r="CC113" s="44"/>
      <c r="CD113" s="44"/>
      <c r="CE113" s="44"/>
      <c r="CF113" s="44"/>
      <c r="CG113" s="44"/>
      <c r="CH113" s="44"/>
      <c r="CI113" s="44"/>
      <c r="CJ113" s="44"/>
      <c r="CK113" s="52"/>
      <c r="CL113" s="52"/>
      <c r="CM113" s="52"/>
      <c r="CN113" s="52"/>
      <c r="CO113" s="52"/>
      <c r="CP113" s="52"/>
      <c r="CQ113" s="52"/>
      <c r="CR113" s="52"/>
      <c r="CS113" s="44"/>
      <c r="CT113" s="44"/>
      <c r="CU113" s="44"/>
      <c r="CV113" s="44"/>
      <c r="CW113" s="44"/>
      <c r="CX113" s="44"/>
    </row>
    <row r="114" spans="22:102" ht="15" customHeight="1">
      <c r="V114" s="44"/>
      <c r="W114" s="44"/>
      <c r="X114" s="44"/>
      <c r="Y114" s="44"/>
      <c r="Z114" s="44"/>
      <c r="AA114" s="44"/>
      <c r="AB114" s="44"/>
      <c r="AC114" s="44"/>
      <c r="AD114" s="44"/>
      <c r="AE114" s="44"/>
      <c r="AF114" s="44"/>
      <c r="AG114" s="44"/>
      <c r="AH114" s="44"/>
      <c r="AI114" s="44"/>
      <c r="AJ114" s="44"/>
      <c r="AK114" s="44"/>
      <c r="AL114" s="558"/>
      <c r="AM114" s="44"/>
      <c r="AN114" s="44"/>
      <c r="AO114" s="44"/>
      <c r="AP114" s="44"/>
      <c r="AQ114" s="44"/>
      <c r="AR114" s="464"/>
      <c r="AS114" s="464"/>
      <c r="AT114" s="464"/>
      <c r="AU114" s="464"/>
      <c r="AV114" s="464"/>
      <c r="AW114" s="464"/>
      <c r="AX114" s="464"/>
      <c r="AY114" s="464"/>
      <c r="AZ114" s="464"/>
      <c r="BA114" s="464"/>
      <c r="BB114" s="464"/>
      <c r="BC114" s="52"/>
      <c r="BD114" s="44"/>
      <c r="BF114" s="44"/>
      <c r="BI114" s="44"/>
      <c r="BJ114" s="44"/>
      <c r="BK114" s="44"/>
      <c r="BL114" s="44"/>
      <c r="BM114" s="44"/>
      <c r="BN114" s="44"/>
      <c r="BO114" s="44"/>
      <c r="BP114" s="44"/>
      <c r="BQ114" s="44"/>
      <c r="BR114" s="44"/>
      <c r="BS114" s="44"/>
      <c r="BT114" s="44"/>
      <c r="BU114" s="44"/>
      <c r="BV114" s="44"/>
      <c r="BW114" s="44"/>
      <c r="BX114" s="44"/>
      <c r="BY114" s="44"/>
      <c r="BZ114" s="44"/>
      <c r="CA114" s="44"/>
      <c r="CB114" s="44"/>
      <c r="CC114" s="44"/>
      <c r="CD114" s="44"/>
      <c r="CE114" s="44"/>
      <c r="CF114" s="44"/>
      <c r="CG114" s="44"/>
      <c r="CH114" s="44"/>
      <c r="CI114" s="44"/>
      <c r="CJ114" s="44"/>
      <c r="CK114" s="52"/>
      <c r="CL114" s="52"/>
      <c r="CM114" s="52"/>
      <c r="CN114" s="52"/>
      <c r="CO114" s="52"/>
      <c r="CP114" s="52"/>
      <c r="CQ114" s="52"/>
      <c r="CR114" s="52"/>
      <c r="CS114" s="44"/>
      <c r="CT114" s="44"/>
      <c r="CU114" s="44"/>
      <c r="CV114" s="44"/>
      <c r="CW114" s="44"/>
      <c r="CX114" s="44"/>
    </row>
    <row r="115" spans="22:102" ht="15" customHeight="1">
      <c r="V115" s="44"/>
      <c r="W115" s="44"/>
      <c r="X115" s="44"/>
      <c r="Y115" s="44"/>
      <c r="Z115" s="44"/>
      <c r="AA115" s="44"/>
      <c r="AB115" s="44"/>
      <c r="AC115" s="44"/>
      <c r="AD115" s="44"/>
      <c r="AE115" s="44"/>
      <c r="AF115" s="44"/>
      <c r="AG115" s="44"/>
      <c r="AH115" s="44"/>
      <c r="AI115" s="44"/>
      <c r="AJ115" s="44"/>
      <c r="AK115" s="44"/>
      <c r="AL115" s="558"/>
      <c r="AM115" s="44"/>
      <c r="AN115" s="44"/>
      <c r="AO115" s="44"/>
      <c r="AP115" s="44"/>
      <c r="AQ115" s="44"/>
      <c r="AR115" s="464"/>
      <c r="AS115" s="464"/>
      <c r="AT115" s="464"/>
      <c r="AU115" s="464"/>
      <c r="AV115" s="464"/>
      <c r="AW115" s="464"/>
      <c r="AX115" s="464"/>
      <c r="AY115" s="464"/>
      <c r="AZ115" s="464"/>
      <c r="BA115" s="464"/>
      <c r="BB115" s="464"/>
      <c r="BC115" s="52"/>
      <c r="BD115" s="44"/>
      <c r="BF115" s="44"/>
      <c r="BI115" s="44"/>
      <c r="BJ115" s="44"/>
      <c r="BK115" s="44"/>
      <c r="BL115" s="44"/>
      <c r="BM115" s="44"/>
      <c r="BN115" s="44"/>
      <c r="BO115" s="44"/>
      <c r="BP115" s="44"/>
      <c r="BQ115" s="44"/>
      <c r="BR115" s="44"/>
      <c r="BS115" s="44"/>
      <c r="BT115" s="44"/>
      <c r="BU115" s="44"/>
      <c r="BV115" s="44"/>
      <c r="BW115" s="44"/>
      <c r="BX115" s="44"/>
      <c r="BY115" s="44"/>
      <c r="BZ115" s="44"/>
      <c r="CA115" s="44"/>
      <c r="CB115" s="44"/>
      <c r="CC115" s="44"/>
      <c r="CD115" s="44"/>
      <c r="CE115" s="44"/>
      <c r="CF115" s="44"/>
      <c r="CG115" s="44"/>
      <c r="CH115" s="464"/>
      <c r="CI115" s="464"/>
      <c r="CJ115" s="464"/>
      <c r="CK115" s="464"/>
      <c r="CL115" s="464"/>
      <c r="CM115" s="52"/>
      <c r="CN115" s="52"/>
      <c r="CO115" s="52"/>
      <c r="CP115" s="52"/>
      <c r="CQ115" s="52"/>
      <c r="CR115" s="52"/>
      <c r="CS115" s="44"/>
      <c r="CT115" s="44"/>
      <c r="CU115" s="44"/>
      <c r="CV115" s="44"/>
      <c r="CW115" s="44"/>
      <c r="CX115" s="44"/>
    </row>
    <row r="116" spans="22:102" ht="15" customHeight="1">
      <c r="V116" s="44"/>
      <c r="W116" s="44"/>
      <c r="X116" s="44"/>
      <c r="Y116" s="44"/>
      <c r="Z116" s="44"/>
      <c r="AA116" s="44"/>
      <c r="AB116" s="44"/>
      <c r="AC116" s="44"/>
      <c r="AD116" s="44"/>
      <c r="AE116" s="44"/>
      <c r="AF116" s="44"/>
      <c r="AG116" s="44"/>
      <c r="AH116" s="44"/>
      <c r="AI116" s="44"/>
      <c r="AJ116" s="44"/>
      <c r="AK116" s="44"/>
      <c r="AL116" s="558"/>
      <c r="AM116" s="44"/>
      <c r="AN116" s="44"/>
      <c r="AO116" s="44"/>
      <c r="AP116" s="44"/>
      <c r="AQ116" s="44"/>
      <c r="AR116" s="464"/>
      <c r="AS116" s="464"/>
      <c r="AT116" s="464"/>
      <c r="AU116" s="464"/>
      <c r="AV116" s="464"/>
      <c r="AW116" s="464"/>
      <c r="AX116" s="464"/>
      <c r="AY116" s="464"/>
      <c r="AZ116" s="464"/>
      <c r="BA116" s="464"/>
      <c r="BB116" s="464"/>
      <c r="BC116" s="52"/>
      <c r="BD116" s="44"/>
      <c r="BF116" s="44"/>
      <c r="BI116" s="44"/>
      <c r="BJ116" s="44"/>
      <c r="BK116" s="44"/>
      <c r="BL116" s="44"/>
      <c r="BM116" s="44"/>
      <c r="BN116" s="44"/>
      <c r="BO116" s="44"/>
      <c r="BP116" s="44"/>
      <c r="BQ116" s="44"/>
      <c r="BR116" s="44"/>
      <c r="BS116" s="44"/>
      <c r="BT116" s="44"/>
      <c r="BU116" s="44"/>
      <c r="BV116" s="44"/>
      <c r="BW116" s="44"/>
      <c r="BX116" s="44"/>
      <c r="BY116" s="44"/>
      <c r="BZ116" s="44"/>
      <c r="CA116" s="44"/>
      <c r="CB116" s="44"/>
      <c r="CC116" s="44"/>
      <c r="CD116" s="44"/>
      <c r="CE116" s="44"/>
      <c r="CF116" s="44"/>
      <c r="CG116" s="44"/>
      <c r="CH116" s="464"/>
      <c r="CI116" s="464"/>
      <c r="CJ116" s="464"/>
      <c r="CK116" s="464"/>
      <c r="CL116" s="464"/>
      <c r="CM116" s="464"/>
      <c r="CN116" s="52"/>
      <c r="CO116" s="52"/>
      <c r="CP116" s="52"/>
      <c r="CQ116" s="52"/>
      <c r="CR116" s="52"/>
      <c r="CS116" s="44"/>
      <c r="CT116" s="44"/>
      <c r="CU116" s="44"/>
      <c r="CV116" s="44"/>
      <c r="CW116" s="44"/>
      <c r="CX116" s="44"/>
    </row>
    <row r="117" spans="22:102" ht="15" customHeight="1">
      <c r="V117" s="44"/>
      <c r="W117" s="44"/>
      <c r="X117" s="44"/>
      <c r="Y117" s="44"/>
      <c r="Z117" s="44"/>
      <c r="AA117" s="44"/>
      <c r="AB117" s="44"/>
      <c r="AC117" s="44"/>
      <c r="AD117" s="44"/>
      <c r="AE117" s="44"/>
      <c r="AF117" s="44"/>
      <c r="AG117" s="44"/>
      <c r="AH117" s="44"/>
      <c r="AI117" s="44"/>
      <c r="AJ117" s="44"/>
      <c r="AK117" s="44"/>
      <c r="AL117" s="558"/>
      <c r="AM117" s="44"/>
      <c r="AN117" s="44"/>
      <c r="AO117" s="44"/>
      <c r="AP117" s="44"/>
      <c r="AQ117" s="44"/>
      <c r="AR117" s="464"/>
      <c r="AS117" s="464"/>
      <c r="AT117" s="464"/>
      <c r="AU117" s="464"/>
      <c r="AV117" s="464"/>
      <c r="AW117" s="464"/>
      <c r="AX117" s="464"/>
      <c r="AY117" s="464"/>
      <c r="AZ117" s="464"/>
      <c r="BA117" s="464"/>
      <c r="BB117" s="464"/>
      <c r="BC117" s="52"/>
      <c r="BD117" s="44"/>
      <c r="BF117" s="44"/>
      <c r="BI117" s="44"/>
      <c r="BJ117" s="44"/>
      <c r="BK117" s="44"/>
      <c r="BL117" s="44"/>
      <c r="BM117" s="44"/>
      <c r="BN117" s="44"/>
      <c r="BO117" s="44"/>
      <c r="BP117" s="44"/>
      <c r="BQ117" s="44"/>
      <c r="BR117" s="44"/>
      <c r="BS117" s="44"/>
      <c r="BT117" s="44"/>
      <c r="BU117" s="44"/>
      <c r="BV117" s="44"/>
      <c r="BW117" s="44"/>
      <c r="BX117" s="44"/>
      <c r="BY117" s="44"/>
      <c r="BZ117" s="44"/>
      <c r="CA117" s="44"/>
      <c r="CB117" s="44"/>
      <c r="CC117" s="44"/>
      <c r="CD117" s="44"/>
      <c r="CE117" s="464"/>
      <c r="CF117" s="464"/>
      <c r="CG117" s="464"/>
      <c r="CH117" s="464"/>
      <c r="CI117" s="464"/>
      <c r="CJ117" s="464"/>
      <c r="CK117" s="464"/>
      <c r="CL117" s="464"/>
      <c r="CM117" s="464"/>
      <c r="CN117" s="52"/>
      <c r="CO117" s="52"/>
      <c r="CP117" s="52"/>
      <c r="CQ117" s="52"/>
      <c r="CR117" s="52"/>
      <c r="CS117" s="44"/>
      <c r="CT117" s="44"/>
      <c r="CU117" s="44"/>
      <c r="CV117" s="44"/>
      <c r="CW117" s="44"/>
      <c r="CX117" s="44"/>
    </row>
    <row r="118" spans="22:102" ht="15" customHeight="1">
      <c r="V118" s="44"/>
      <c r="W118" s="44"/>
      <c r="X118" s="44"/>
      <c r="Y118" s="44"/>
      <c r="Z118" s="44"/>
      <c r="AA118" s="44"/>
      <c r="AB118" s="44"/>
      <c r="AC118" s="44"/>
      <c r="AD118" s="44"/>
      <c r="AE118" s="44"/>
      <c r="AF118" s="44"/>
      <c r="AG118" s="44"/>
      <c r="AH118" s="44"/>
      <c r="AI118" s="44"/>
      <c r="AJ118" s="44"/>
      <c r="AK118" s="44"/>
      <c r="AL118" s="558"/>
      <c r="AM118" s="44"/>
      <c r="AN118" s="44"/>
      <c r="AO118" s="44"/>
      <c r="AP118" s="44"/>
      <c r="AQ118" s="44"/>
      <c r="AR118" s="464"/>
      <c r="AS118" s="464"/>
      <c r="AT118" s="464"/>
      <c r="AU118" s="464"/>
      <c r="AV118" s="464"/>
      <c r="AW118" s="464"/>
      <c r="AX118" s="464"/>
      <c r="AY118" s="464"/>
      <c r="AZ118" s="464"/>
      <c r="BA118" s="464"/>
      <c r="BB118" s="464"/>
      <c r="BC118" s="52"/>
      <c r="BD118" s="44"/>
      <c r="BF118" s="44"/>
      <c r="BI118" s="44"/>
      <c r="BJ118" s="44"/>
      <c r="BK118" s="44"/>
      <c r="BL118" s="44"/>
      <c r="BM118" s="44"/>
      <c r="BN118" s="44"/>
      <c r="BO118" s="44"/>
      <c r="BP118" s="44"/>
      <c r="BQ118" s="44"/>
      <c r="BR118" s="44"/>
      <c r="BS118" s="44"/>
      <c r="BT118" s="44"/>
      <c r="BU118" s="44"/>
      <c r="BV118" s="44"/>
      <c r="BW118" s="44"/>
      <c r="BX118" s="44"/>
      <c r="BY118" s="44"/>
      <c r="BZ118" s="44"/>
      <c r="CA118" s="44"/>
      <c r="CB118" s="44"/>
      <c r="CC118" s="44"/>
      <c r="CD118" s="44"/>
      <c r="CE118" s="464"/>
      <c r="CF118" s="464"/>
      <c r="CG118" s="464"/>
      <c r="CH118" s="464"/>
      <c r="CI118" s="464"/>
      <c r="CJ118" s="464"/>
      <c r="CK118" s="464"/>
      <c r="CL118" s="464"/>
      <c r="CM118" s="464"/>
      <c r="CN118" s="52"/>
      <c r="CO118" s="52"/>
      <c r="CP118" s="52"/>
      <c r="CQ118" s="52"/>
      <c r="CR118" s="52"/>
      <c r="CS118" s="44"/>
      <c r="CT118" s="44"/>
      <c r="CU118" s="44"/>
      <c r="CV118" s="44"/>
      <c r="CW118" s="44"/>
      <c r="CX118" s="44"/>
    </row>
    <row r="119" spans="22:102" ht="15" customHeight="1">
      <c r="V119" s="44"/>
      <c r="W119" s="44"/>
      <c r="X119" s="44"/>
      <c r="Y119" s="44"/>
      <c r="Z119" s="44"/>
      <c r="AA119" s="44"/>
      <c r="AB119" s="44"/>
      <c r="AC119" s="44"/>
      <c r="AD119" s="44"/>
      <c r="AE119" s="44"/>
      <c r="AF119" s="44"/>
      <c r="AG119" s="44"/>
      <c r="AH119" s="44"/>
      <c r="AI119" s="44"/>
      <c r="AJ119" s="44"/>
      <c r="AK119" s="44"/>
      <c r="AL119" s="558"/>
      <c r="AM119" s="44"/>
      <c r="AN119" s="44"/>
      <c r="AO119" s="44"/>
      <c r="AP119" s="44"/>
      <c r="AQ119" s="44"/>
      <c r="AR119" s="464"/>
      <c r="AS119" s="464"/>
      <c r="AT119" s="464"/>
      <c r="AU119" s="464"/>
      <c r="AV119" s="464"/>
      <c r="AW119" s="464"/>
      <c r="AX119" s="464"/>
      <c r="AY119" s="464"/>
      <c r="AZ119" s="464"/>
      <c r="BA119" s="464"/>
      <c r="BB119" s="464"/>
      <c r="BC119" s="52"/>
      <c r="BD119" s="44"/>
      <c r="BF119" s="44"/>
      <c r="BI119" s="44"/>
      <c r="BJ119" s="44"/>
      <c r="BK119" s="44"/>
      <c r="BL119" s="44"/>
      <c r="BM119" s="44"/>
      <c r="BN119" s="44"/>
      <c r="BO119" s="44"/>
      <c r="BP119" s="44"/>
      <c r="BQ119" s="44"/>
      <c r="BR119" s="44"/>
      <c r="BS119" s="44"/>
      <c r="BT119" s="44"/>
      <c r="BU119" s="44"/>
      <c r="BV119" s="44"/>
      <c r="BW119" s="44"/>
      <c r="BX119" s="44"/>
      <c r="BY119" s="44"/>
      <c r="BZ119" s="44"/>
      <c r="CA119" s="44"/>
      <c r="CB119" s="44"/>
      <c r="CC119" s="44"/>
      <c r="CD119" s="44"/>
      <c r="CE119" s="464"/>
      <c r="CF119" s="464"/>
      <c r="CG119" s="464"/>
      <c r="CH119" s="464"/>
      <c r="CI119" s="464"/>
      <c r="CJ119" s="464"/>
      <c r="CK119" s="464"/>
      <c r="CL119" s="464"/>
      <c r="CM119" s="464"/>
      <c r="CN119" s="52"/>
      <c r="CO119" s="52"/>
      <c r="CP119" s="52"/>
      <c r="CQ119" s="52"/>
      <c r="CR119" s="52"/>
      <c r="CS119" s="44"/>
      <c r="CT119" s="44"/>
      <c r="CU119" s="44"/>
      <c r="CV119" s="44"/>
      <c r="CW119" s="44"/>
      <c r="CX119" s="44"/>
    </row>
    <row r="120" spans="22:102" ht="15" customHeight="1">
      <c r="V120" s="44"/>
      <c r="W120" s="44"/>
      <c r="X120" s="44"/>
      <c r="Y120" s="44"/>
      <c r="Z120" s="44"/>
      <c r="AA120" s="44"/>
      <c r="AB120" s="44"/>
      <c r="AC120" s="44"/>
      <c r="AD120" s="44"/>
      <c r="AE120" s="44"/>
      <c r="AF120" s="44"/>
      <c r="AG120" s="44"/>
      <c r="AH120" s="44"/>
      <c r="AI120" s="44"/>
      <c r="AJ120" s="44"/>
      <c r="AK120" s="44"/>
      <c r="AL120" s="558"/>
      <c r="AM120" s="44"/>
      <c r="AN120" s="44"/>
      <c r="AQ120" s="44"/>
      <c r="AR120" s="464"/>
      <c r="AS120" s="464"/>
      <c r="AT120" s="464"/>
      <c r="AU120" s="464"/>
      <c r="AV120" s="464"/>
      <c r="AW120" s="464"/>
      <c r="AX120" s="464"/>
      <c r="AY120" s="464"/>
      <c r="AZ120" s="464"/>
      <c r="BA120" s="464"/>
      <c r="BB120" s="464"/>
      <c r="BC120" s="52"/>
      <c r="BD120" s="44"/>
      <c r="BF120" s="44"/>
      <c r="BI120" s="44"/>
      <c r="BJ120" s="44"/>
      <c r="BK120" s="44"/>
      <c r="BL120" s="44"/>
      <c r="BM120" s="44"/>
      <c r="BN120" s="44"/>
      <c r="BO120" s="44"/>
      <c r="BP120" s="44"/>
      <c r="BQ120" s="44"/>
      <c r="BR120" s="44"/>
      <c r="BS120" s="44"/>
      <c r="BT120" s="44"/>
      <c r="BU120" s="44"/>
      <c r="BV120" s="44"/>
      <c r="BW120" s="44"/>
      <c r="BX120" s="44"/>
      <c r="BY120" s="44"/>
      <c r="BZ120" s="44"/>
      <c r="CA120" s="44"/>
      <c r="CB120" s="44"/>
      <c r="CC120" s="44"/>
      <c r="CD120" s="44"/>
      <c r="CE120" s="464"/>
      <c r="CF120" s="464"/>
      <c r="CG120" s="464"/>
      <c r="CH120" s="464"/>
      <c r="CI120" s="464"/>
      <c r="CJ120" s="464"/>
      <c r="CK120" s="464"/>
      <c r="CL120" s="464"/>
      <c r="CM120" s="464"/>
      <c r="CN120" s="52"/>
      <c r="CO120" s="52"/>
      <c r="CP120" s="52"/>
      <c r="CQ120" s="52"/>
      <c r="CR120" s="52"/>
      <c r="CS120" s="44"/>
      <c r="CT120" s="44"/>
      <c r="CU120" s="44"/>
      <c r="CV120" s="44"/>
      <c r="CW120" s="44"/>
      <c r="CX120" s="44"/>
    </row>
    <row r="121" spans="22:102" ht="15" customHeight="1">
      <c r="V121" s="44"/>
      <c r="W121" s="44"/>
      <c r="X121" s="44"/>
      <c r="Y121" s="44"/>
      <c r="Z121" s="44"/>
      <c r="AA121" s="44"/>
      <c r="AB121" s="44"/>
      <c r="AC121" s="44"/>
      <c r="AD121" s="44"/>
      <c r="AE121" s="44"/>
      <c r="AF121" s="44"/>
      <c r="AG121" s="44"/>
      <c r="AH121" s="44"/>
      <c r="AI121" s="44"/>
      <c r="AJ121" s="44"/>
      <c r="AK121" s="44"/>
      <c r="AL121" s="558"/>
      <c r="AM121" s="44"/>
      <c r="AN121" s="44"/>
      <c r="AQ121" s="44"/>
      <c r="AR121" s="464"/>
      <c r="AS121" s="464"/>
      <c r="AT121" s="464"/>
      <c r="AU121" s="464"/>
      <c r="AV121" s="464"/>
      <c r="AW121" s="464"/>
      <c r="AX121" s="464"/>
      <c r="AY121" s="464"/>
      <c r="AZ121" s="464"/>
      <c r="BA121" s="464"/>
      <c r="BB121" s="464"/>
      <c r="BC121" s="52"/>
      <c r="BD121" s="44"/>
      <c r="BF121" s="44"/>
      <c r="BI121" s="44"/>
      <c r="BJ121" s="44"/>
      <c r="BK121" s="44"/>
      <c r="BL121" s="44"/>
      <c r="BM121" s="44"/>
      <c r="BN121" s="44"/>
      <c r="BO121" s="44"/>
      <c r="BP121" s="44"/>
      <c r="BQ121" s="44"/>
      <c r="BR121" s="44"/>
      <c r="BS121" s="44"/>
      <c r="BT121" s="44"/>
      <c r="BU121" s="44"/>
      <c r="BV121" s="44"/>
      <c r="BW121" s="44"/>
      <c r="BX121" s="44"/>
      <c r="BY121" s="44"/>
      <c r="BZ121" s="44"/>
      <c r="CA121" s="44"/>
      <c r="CB121" s="44"/>
      <c r="CC121" s="44"/>
      <c r="CD121" s="44"/>
      <c r="CE121" s="464"/>
      <c r="CF121" s="464"/>
      <c r="CG121" s="464"/>
      <c r="CH121" s="464"/>
      <c r="CI121" s="464"/>
      <c r="CJ121" s="464"/>
      <c r="CK121" s="464"/>
      <c r="CL121" s="464"/>
      <c r="CM121" s="464"/>
      <c r="CN121" s="52"/>
      <c r="CO121" s="52"/>
      <c r="CP121" s="52"/>
      <c r="CQ121" s="52"/>
      <c r="CR121" s="52"/>
      <c r="CS121" s="44"/>
      <c r="CT121" s="44"/>
      <c r="CU121" s="44"/>
      <c r="CV121" s="44"/>
      <c r="CW121" s="44"/>
      <c r="CX121" s="44"/>
    </row>
    <row r="122" spans="22:102" ht="15" customHeight="1">
      <c r="V122" s="65"/>
      <c r="W122" s="44"/>
      <c r="X122" s="44"/>
      <c r="Y122" s="44"/>
      <c r="Z122" s="44"/>
      <c r="AA122" s="44"/>
      <c r="AB122" s="44"/>
      <c r="AC122" s="44"/>
      <c r="AD122" s="44"/>
      <c r="AE122" s="44"/>
      <c r="AF122" s="44"/>
      <c r="AG122" s="44"/>
      <c r="AH122" s="44"/>
      <c r="AI122" s="44"/>
      <c r="AJ122" s="44"/>
      <c r="AK122" s="44"/>
      <c r="AL122" s="558"/>
      <c r="AM122" s="44"/>
      <c r="AN122" s="44"/>
      <c r="AQ122" s="44"/>
      <c r="AR122" s="464"/>
      <c r="AS122" s="464"/>
      <c r="AT122" s="464"/>
      <c r="AU122" s="464"/>
      <c r="AV122" s="464"/>
      <c r="AW122" s="464"/>
      <c r="AX122" s="464"/>
      <c r="AY122" s="464"/>
      <c r="AZ122" s="464"/>
      <c r="BA122" s="464"/>
      <c r="BB122" s="464"/>
      <c r="BC122" s="52"/>
      <c r="BD122" s="464"/>
      <c r="BF122" s="44"/>
      <c r="BI122" s="44"/>
      <c r="BJ122" s="44"/>
      <c r="BK122" s="44"/>
      <c r="BL122" s="44"/>
      <c r="BM122" s="44"/>
      <c r="BN122" s="44"/>
      <c r="BO122" s="44"/>
      <c r="BP122" s="44"/>
      <c r="BQ122" s="44"/>
      <c r="BR122" s="44"/>
      <c r="BS122" s="44"/>
      <c r="BT122" s="44"/>
      <c r="BU122" s="44"/>
      <c r="BV122" s="44"/>
      <c r="BW122" s="44"/>
      <c r="BX122" s="44"/>
      <c r="BY122" s="44"/>
      <c r="BZ122" s="44"/>
      <c r="CA122" s="44"/>
      <c r="CB122" s="44"/>
      <c r="CC122" s="44"/>
      <c r="CD122" s="44"/>
      <c r="CE122" s="464"/>
      <c r="CF122" s="464"/>
      <c r="CG122" s="464"/>
      <c r="CH122" s="464"/>
      <c r="CI122" s="464"/>
      <c r="CJ122" s="464"/>
      <c r="CK122" s="464"/>
      <c r="CL122" s="464"/>
      <c r="CM122" s="464"/>
      <c r="CN122" s="52"/>
      <c r="CO122" s="52"/>
      <c r="CP122" s="52"/>
      <c r="CQ122" s="52"/>
      <c r="CR122" s="52"/>
      <c r="CS122" s="44"/>
      <c r="CT122" s="44"/>
      <c r="CU122" s="44"/>
      <c r="CV122" s="44"/>
      <c r="CW122" s="44"/>
      <c r="CX122" s="44"/>
    </row>
    <row r="123" spans="22:102" ht="15" customHeight="1">
      <c r="V123" s="65"/>
      <c r="W123" s="65"/>
      <c r="X123" s="65"/>
      <c r="Y123" s="65"/>
      <c r="Z123" s="464"/>
      <c r="AA123" s="464"/>
      <c r="AB123" s="464"/>
      <c r="AC123" s="464"/>
      <c r="AD123" s="44"/>
      <c r="AE123" s="44"/>
      <c r="AF123" s="44"/>
      <c r="AG123" s="44"/>
      <c r="AH123" s="44"/>
      <c r="AI123" s="44"/>
      <c r="AJ123" s="44"/>
      <c r="AK123" s="44"/>
      <c r="AL123" s="558"/>
      <c r="AM123" s="44"/>
      <c r="AN123" s="44"/>
      <c r="AQ123" s="44"/>
      <c r="AR123" s="464"/>
      <c r="AS123" s="464"/>
      <c r="AT123" s="464"/>
      <c r="AU123" s="464"/>
      <c r="AV123" s="464"/>
      <c r="AW123" s="464"/>
      <c r="AX123" s="464"/>
      <c r="AY123" s="464"/>
      <c r="AZ123" s="464"/>
      <c r="BA123" s="464"/>
      <c r="BB123" s="464"/>
      <c r="BC123" s="52"/>
      <c r="BD123" s="464"/>
      <c r="BF123" s="44"/>
      <c r="BI123" s="44"/>
      <c r="BJ123" s="44"/>
      <c r="BK123" s="44"/>
      <c r="BL123" s="44"/>
      <c r="BM123" s="44"/>
      <c r="BN123" s="44"/>
      <c r="BO123" s="44"/>
      <c r="BP123" s="44"/>
      <c r="BQ123" s="44"/>
      <c r="BR123" s="44"/>
      <c r="BS123" s="44"/>
      <c r="BT123" s="44"/>
      <c r="BU123" s="44"/>
      <c r="BV123" s="44"/>
      <c r="BW123" s="44"/>
      <c r="BX123" s="44"/>
      <c r="BY123" s="44"/>
      <c r="BZ123" s="44"/>
      <c r="CA123" s="44"/>
      <c r="CB123" s="44"/>
      <c r="CC123" s="44"/>
      <c r="CD123" s="44"/>
      <c r="CE123" s="464"/>
      <c r="CF123" s="464"/>
      <c r="CG123" s="464"/>
      <c r="CH123" s="464"/>
      <c r="CI123" s="464"/>
      <c r="CJ123" s="464"/>
      <c r="CK123" s="464"/>
      <c r="CL123" s="464"/>
      <c r="CM123" s="464"/>
      <c r="CN123" s="52"/>
      <c r="CO123" s="52"/>
      <c r="CP123" s="52"/>
      <c r="CQ123" s="52"/>
      <c r="CR123" s="52"/>
      <c r="CS123" s="44"/>
      <c r="CT123" s="44"/>
      <c r="CU123" s="44"/>
      <c r="CV123" s="44"/>
      <c r="CW123" s="44"/>
      <c r="CX123" s="44"/>
    </row>
    <row r="124" spans="22:102" ht="15" customHeight="1">
      <c r="BI124" s="44"/>
      <c r="BJ124" s="44"/>
      <c r="BK124" s="44"/>
      <c r="BL124" s="44"/>
      <c r="BM124" s="44"/>
      <c r="BN124" s="44"/>
      <c r="BO124" s="44"/>
      <c r="BP124" s="44"/>
      <c r="BQ124" s="44"/>
      <c r="BR124" s="44"/>
      <c r="BS124" s="44"/>
      <c r="BT124" s="44"/>
      <c r="BU124" s="44"/>
      <c r="BV124" s="44"/>
      <c r="BW124" s="44"/>
      <c r="BX124" s="44"/>
      <c r="BY124" s="44"/>
      <c r="BZ124" s="44"/>
      <c r="CA124" s="44"/>
      <c r="CB124" s="44"/>
      <c r="CC124" s="44"/>
      <c r="CD124" s="44"/>
      <c r="CE124" s="464"/>
      <c r="CF124" s="464"/>
      <c r="CG124" s="464"/>
      <c r="CH124" s="464"/>
      <c r="CI124" s="464"/>
      <c r="CJ124" s="464"/>
      <c r="CK124" s="464"/>
      <c r="CL124" s="464"/>
      <c r="CM124" s="464"/>
      <c r="CN124" s="52"/>
      <c r="CO124" s="52"/>
      <c r="CP124" s="52"/>
      <c r="CQ124" s="52"/>
      <c r="CR124" s="52"/>
      <c r="CS124" s="44"/>
      <c r="CT124" s="44"/>
      <c r="CU124" s="44"/>
      <c r="CV124" s="44"/>
      <c r="CW124" s="44"/>
      <c r="CX124" s="44"/>
    </row>
    <row r="125" spans="22:102" ht="15" customHeight="1">
      <c r="BI125" s="44"/>
      <c r="BJ125" s="44"/>
      <c r="BK125" s="44"/>
      <c r="BL125" s="44"/>
      <c r="BM125" s="44"/>
      <c r="BN125" s="44"/>
      <c r="BO125" s="44"/>
      <c r="BP125" s="44"/>
      <c r="BQ125" s="44"/>
      <c r="BR125" s="44"/>
      <c r="BS125" s="44"/>
      <c r="BT125" s="464"/>
      <c r="BU125" s="464"/>
      <c r="BV125" s="464"/>
      <c r="BW125" s="464"/>
      <c r="BX125" s="464"/>
      <c r="BY125" s="464"/>
      <c r="BZ125" s="464"/>
      <c r="CA125" s="464"/>
      <c r="CB125" s="44"/>
      <c r="CC125" s="44"/>
      <c r="CD125" s="44"/>
      <c r="CE125" s="464"/>
      <c r="CF125" s="464"/>
      <c r="CG125" s="464"/>
      <c r="CH125" s="464"/>
      <c r="CI125" s="464"/>
      <c r="CJ125" s="464"/>
      <c r="CK125" s="464"/>
      <c r="CL125" s="464"/>
      <c r="CM125" s="464"/>
      <c r="CN125" s="52"/>
      <c r="CO125" s="52"/>
      <c r="CP125" s="52"/>
      <c r="CQ125" s="52"/>
      <c r="CR125" s="52"/>
      <c r="CS125" s="44"/>
      <c r="CT125" s="44"/>
      <c r="CU125" s="44"/>
      <c r="CV125" s="44"/>
      <c r="CW125" s="44"/>
      <c r="CX125" s="44"/>
    </row>
    <row r="126" spans="22:102" ht="15" customHeight="1">
      <c r="BI126" s="44"/>
      <c r="BJ126" s="44"/>
      <c r="BK126" s="44"/>
      <c r="BL126" s="44"/>
      <c r="BM126" s="44"/>
      <c r="BN126" s="44"/>
      <c r="BO126" s="44"/>
      <c r="BP126" s="44"/>
      <c r="BQ126" s="44"/>
      <c r="BR126" s="44"/>
      <c r="BS126" s="44"/>
      <c r="BT126" s="464"/>
      <c r="BU126" s="464"/>
      <c r="BV126" s="464"/>
      <c r="BW126" s="464"/>
      <c r="BX126" s="464"/>
      <c r="BY126" s="464"/>
      <c r="BZ126" s="464"/>
      <c r="CA126" s="464"/>
      <c r="CB126" s="464"/>
      <c r="CC126" s="44"/>
      <c r="CD126" s="44"/>
      <c r="CE126" s="464"/>
      <c r="CF126" s="464"/>
      <c r="CG126" s="464"/>
      <c r="CH126" s="464"/>
      <c r="CI126" s="464"/>
      <c r="CJ126" s="464"/>
      <c r="CK126" s="464"/>
      <c r="CL126" s="464"/>
      <c r="CM126" s="464"/>
      <c r="CN126" s="52"/>
      <c r="CO126" s="52"/>
      <c r="CP126" s="52"/>
      <c r="CQ126" s="52"/>
      <c r="CR126" s="52"/>
      <c r="CS126" s="44"/>
      <c r="CT126" s="44"/>
      <c r="CU126" s="44"/>
      <c r="CV126" s="44"/>
      <c r="CW126" s="44"/>
      <c r="CX126" s="44"/>
    </row>
    <row r="127" spans="22:102" ht="15" customHeight="1">
      <c r="BI127" s="44"/>
      <c r="BJ127" s="44"/>
      <c r="BK127" s="44"/>
      <c r="BL127" s="44"/>
      <c r="BM127" s="44"/>
      <c r="BN127" s="44"/>
      <c r="BO127" s="44"/>
      <c r="BP127" s="44"/>
      <c r="BQ127" s="44"/>
      <c r="BR127" s="44"/>
      <c r="BS127" s="44"/>
      <c r="BT127" s="464"/>
      <c r="BU127" s="464"/>
      <c r="BV127" s="464"/>
      <c r="BW127" s="464"/>
      <c r="BX127" s="464"/>
      <c r="BY127" s="464"/>
      <c r="BZ127" s="464"/>
      <c r="CA127" s="464"/>
      <c r="CB127" s="464"/>
      <c r="CC127" s="44"/>
      <c r="CD127" s="44"/>
      <c r="CE127" s="464"/>
      <c r="CF127" s="464"/>
      <c r="CG127" s="464"/>
      <c r="CH127" s="464"/>
      <c r="CI127" s="464"/>
      <c r="CJ127" s="464"/>
      <c r="CK127" s="464"/>
      <c r="CL127" s="464"/>
      <c r="CM127" s="464"/>
      <c r="CN127" s="52"/>
      <c r="CO127" s="52"/>
      <c r="CP127" s="52"/>
      <c r="CQ127" s="52"/>
      <c r="CR127" s="52"/>
      <c r="CS127" s="44"/>
      <c r="CT127" s="44"/>
      <c r="CU127" s="44"/>
      <c r="CV127" s="44"/>
      <c r="CW127" s="44"/>
      <c r="CX127" s="44"/>
    </row>
    <row r="128" spans="22:102" ht="15" customHeight="1">
      <c r="BI128" s="44"/>
      <c r="BJ128" s="44"/>
      <c r="BK128" s="44"/>
      <c r="BL128" s="44"/>
      <c r="BM128" s="44"/>
      <c r="BN128" s="44"/>
      <c r="BO128" s="44"/>
      <c r="BP128" s="44"/>
      <c r="BQ128" s="44"/>
      <c r="BR128" s="44"/>
      <c r="BS128" s="44"/>
      <c r="BT128" s="464"/>
      <c r="BU128" s="464"/>
      <c r="BV128" s="464"/>
      <c r="BW128" s="464"/>
      <c r="BX128" s="464"/>
      <c r="BY128" s="464"/>
      <c r="BZ128" s="464"/>
      <c r="CA128" s="464"/>
      <c r="CB128" s="464"/>
      <c r="CC128" s="44"/>
      <c r="CD128" s="44"/>
      <c r="CE128" s="464"/>
      <c r="CF128" s="464"/>
      <c r="CG128" s="464"/>
      <c r="CH128" s="464"/>
      <c r="CI128" s="464"/>
      <c r="CJ128" s="464"/>
      <c r="CK128" s="464"/>
      <c r="CL128" s="464"/>
      <c r="CM128" s="464"/>
      <c r="CN128" s="52"/>
      <c r="CO128" s="52"/>
      <c r="CP128" s="52"/>
      <c r="CQ128" s="52"/>
      <c r="CR128" s="52"/>
      <c r="CS128" s="44"/>
      <c r="CT128" s="44"/>
      <c r="CU128" s="44"/>
      <c r="CV128" s="44"/>
      <c r="CW128" s="44"/>
      <c r="CX128" s="44"/>
    </row>
    <row r="129" spans="61:102" ht="15" customHeight="1">
      <c r="BI129" s="44"/>
      <c r="BJ129" s="44"/>
      <c r="BK129" s="44"/>
      <c r="BL129" s="44"/>
      <c r="BM129" s="44"/>
      <c r="BN129" s="44"/>
      <c r="BO129" s="44"/>
      <c r="BP129" s="44"/>
      <c r="BQ129" s="44"/>
      <c r="BR129" s="44"/>
      <c r="BS129" s="44"/>
      <c r="BT129" s="464"/>
      <c r="BU129" s="464"/>
      <c r="BV129" s="464"/>
      <c r="BW129" s="464"/>
      <c r="BX129" s="464"/>
      <c r="BY129" s="464"/>
      <c r="BZ129" s="464"/>
      <c r="CA129" s="464"/>
      <c r="CB129" s="464"/>
      <c r="CC129" s="44"/>
      <c r="CD129" s="44"/>
      <c r="CE129" s="464"/>
      <c r="CF129" s="464"/>
      <c r="CG129" s="464"/>
      <c r="CH129" s="464"/>
      <c r="CI129" s="464"/>
      <c r="CJ129" s="464"/>
      <c r="CK129" s="464"/>
      <c r="CL129" s="464"/>
      <c r="CM129" s="464"/>
      <c r="CN129" s="52"/>
      <c r="CO129" s="52"/>
      <c r="CP129" s="52"/>
      <c r="CQ129" s="52"/>
      <c r="CR129" s="52"/>
      <c r="CS129" s="44"/>
      <c r="CT129" s="44"/>
      <c r="CU129" s="44"/>
      <c r="CV129" s="44"/>
      <c r="CW129" s="44"/>
      <c r="CX129" s="44"/>
    </row>
    <row r="130" spans="61:102" ht="15" customHeight="1">
      <c r="BI130" s="65"/>
      <c r="BJ130" s="44"/>
      <c r="BK130" s="44"/>
      <c r="BL130" s="44"/>
      <c r="BM130" s="44"/>
      <c r="BN130" s="44"/>
      <c r="BO130" s="44"/>
      <c r="BP130" s="44"/>
      <c r="BQ130" s="44"/>
      <c r="BR130" s="44"/>
      <c r="BS130" s="44"/>
      <c r="BT130" s="464"/>
      <c r="BU130" s="464"/>
      <c r="BV130" s="464"/>
      <c r="BW130" s="464"/>
      <c r="BX130" s="464"/>
      <c r="BY130" s="464"/>
      <c r="BZ130" s="464"/>
      <c r="CA130" s="464"/>
      <c r="CB130" s="464"/>
      <c r="CC130" s="44"/>
      <c r="CD130" s="44"/>
      <c r="CE130" s="464"/>
      <c r="CF130" s="464"/>
      <c r="CG130" s="464"/>
      <c r="CH130" s="464"/>
      <c r="CI130" s="464"/>
      <c r="CJ130" s="464"/>
      <c r="CK130" s="464"/>
      <c r="CL130" s="464"/>
      <c r="CM130" s="464"/>
      <c r="CN130" s="52"/>
      <c r="CO130" s="52"/>
      <c r="CP130" s="52"/>
      <c r="CQ130" s="52"/>
      <c r="CR130" s="464"/>
      <c r="CS130" s="464"/>
      <c r="CT130" s="464"/>
      <c r="CU130" s="464"/>
      <c r="CV130" s="44"/>
      <c r="CW130" s="44"/>
      <c r="CX130" s="44"/>
    </row>
    <row r="131" spans="61:102" ht="15" customHeight="1">
      <c r="BI131" s="65"/>
      <c r="BJ131" s="65"/>
      <c r="BK131" s="65"/>
      <c r="BL131" s="65"/>
      <c r="BM131" s="464"/>
      <c r="BN131" s="464"/>
      <c r="BO131" s="464"/>
      <c r="BP131" s="464"/>
      <c r="BQ131" s="44"/>
      <c r="BR131" s="44"/>
      <c r="BS131" s="44"/>
      <c r="BT131" s="464"/>
      <c r="BU131" s="464"/>
      <c r="BV131" s="464"/>
      <c r="BW131" s="464"/>
      <c r="BX131" s="464"/>
      <c r="BY131" s="464"/>
      <c r="BZ131" s="464"/>
      <c r="CA131" s="464"/>
      <c r="CB131" s="464"/>
      <c r="CC131" s="44"/>
      <c r="CD131" s="44"/>
      <c r="CE131" s="464"/>
      <c r="CF131" s="464"/>
      <c r="CG131" s="464"/>
      <c r="CM131" s="464"/>
      <c r="CN131" s="52"/>
      <c r="CO131" s="52"/>
      <c r="CP131" s="52"/>
      <c r="CQ131" s="52"/>
      <c r="CR131" s="464"/>
      <c r="CS131" s="464"/>
      <c r="CT131" s="464"/>
      <c r="CU131" s="464"/>
      <c r="CV131" s="44"/>
      <c r="CW131" s="44"/>
      <c r="CX131" s="44"/>
    </row>
    <row r="132" spans="61:102" ht="15" customHeight="1">
      <c r="BI132" s="65"/>
      <c r="BJ132" s="65"/>
      <c r="BK132" s="65"/>
      <c r="BL132" s="65"/>
      <c r="BM132" s="464"/>
      <c r="BN132" s="464"/>
      <c r="BO132" s="464"/>
      <c r="BP132" s="464"/>
      <c r="BQ132" s="464"/>
      <c r="BR132" s="44"/>
      <c r="BS132" s="44"/>
      <c r="BT132" s="464"/>
      <c r="BU132" s="464"/>
      <c r="BV132" s="464"/>
      <c r="BW132" s="464"/>
      <c r="BX132" s="464"/>
      <c r="BY132" s="464"/>
      <c r="BZ132" s="464"/>
      <c r="CA132" s="464"/>
      <c r="CB132" s="464"/>
      <c r="CC132" s="44"/>
      <c r="CD132" s="44"/>
      <c r="CE132" s="464"/>
      <c r="CF132" s="464"/>
      <c r="CG132" s="464"/>
      <c r="CN132" s="52"/>
      <c r="CO132" s="52"/>
      <c r="CP132" s="52"/>
      <c r="CQ132" s="52"/>
      <c r="CR132" s="52"/>
      <c r="CS132" s="52"/>
      <c r="CT132" s="52"/>
      <c r="CU132" s="52"/>
      <c r="CV132" s="464"/>
      <c r="CW132" s="464"/>
      <c r="CX132" s="464"/>
    </row>
    <row r="133" spans="61:102" ht="15" customHeight="1">
      <c r="BI133" s="464"/>
      <c r="BJ133" s="464"/>
      <c r="BK133" s="464"/>
      <c r="BL133" s="464"/>
      <c r="BM133" s="464"/>
      <c r="BN133" s="464"/>
      <c r="BO133" s="464"/>
      <c r="BP133" s="464"/>
      <c r="BQ133" s="464"/>
      <c r="BR133" s="44"/>
      <c r="BS133" s="44"/>
      <c r="BT133" s="464"/>
      <c r="BU133" s="464"/>
      <c r="BV133" s="464"/>
      <c r="BW133" s="464"/>
      <c r="BX133" s="464"/>
      <c r="BY133" s="464"/>
      <c r="BZ133" s="464"/>
      <c r="CA133" s="464"/>
      <c r="CB133" s="464"/>
      <c r="CC133" s="44"/>
      <c r="CD133" s="44"/>
      <c r="CN133" s="52"/>
      <c r="CO133" s="52"/>
      <c r="CP133" s="464"/>
      <c r="CQ133" s="464"/>
      <c r="CR133" s="464"/>
      <c r="CS133" s="464"/>
      <c r="CT133" s="464"/>
      <c r="CU133" s="464"/>
      <c r="CV133" s="464"/>
      <c r="CW133" s="464"/>
      <c r="CX133" s="464"/>
    </row>
    <row r="134" spans="61:102" ht="15" customHeight="1">
      <c r="BI134" s="464"/>
      <c r="BJ134" s="464"/>
      <c r="BK134" s="464"/>
      <c r="BL134" s="464"/>
      <c r="BM134" s="464"/>
      <c r="BN134" s="464"/>
      <c r="BO134" s="464"/>
      <c r="BP134" s="464"/>
      <c r="BQ134" s="464"/>
      <c r="BR134" s="44"/>
      <c r="BS134" s="44"/>
      <c r="BT134" s="464"/>
      <c r="BU134" s="464"/>
      <c r="BV134" s="464"/>
      <c r="BW134" s="464"/>
      <c r="BX134" s="464"/>
      <c r="BY134" s="464"/>
      <c r="BZ134" s="464"/>
      <c r="CA134" s="464"/>
      <c r="CB134" s="464"/>
      <c r="CC134" s="44"/>
      <c r="CD134" s="44"/>
      <c r="CN134" s="52"/>
      <c r="CO134" s="52"/>
      <c r="CP134" s="464"/>
      <c r="CQ134" s="464"/>
      <c r="CR134" s="464"/>
      <c r="CS134" s="464"/>
      <c r="CT134" s="464"/>
      <c r="CU134" s="464"/>
      <c r="CV134" s="464"/>
      <c r="CW134" s="464"/>
      <c r="CX134" s="464"/>
    </row>
    <row r="135" spans="61:102" ht="15" customHeight="1">
      <c r="BI135" s="464"/>
      <c r="BJ135" s="464"/>
      <c r="BK135" s="464"/>
      <c r="BL135" s="464"/>
      <c r="BM135" s="464"/>
      <c r="BN135" s="464"/>
      <c r="BO135" s="464"/>
      <c r="BP135" s="464"/>
      <c r="BQ135" s="464"/>
      <c r="BR135" s="44"/>
      <c r="BS135" s="44"/>
      <c r="BT135" s="464"/>
      <c r="BU135" s="464"/>
      <c r="BV135" s="464"/>
      <c r="BW135" s="464"/>
      <c r="BX135" s="464"/>
      <c r="BY135" s="464"/>
      <c r="BZ135" s="464"/>
      <c r="CA135" s="464"/>
      <c r="CB135" s="464"/>
      <c r="CC135" s="44"/>
      <c r="CD135" s="44"/>
      <c r="CN135" s="44"/>
      <c r="CO135" s="52"/>
      <c r="CP135" s="464"/>
      <c r="CQ135" s="464"/>
      <c r="CR135" s="464"/>
      <c r="CS135" s="464"/>
      <c r="CT135" s="464"/>
      <c r="CU135" s="464"/>
      <c r="CV135" s="464"/>
      <c r="CW135" s="464"/>
      <c r="CX135" s="464"/>
    </row>
    <row r="136" spans="61:102" ht="15" customHeight="1">
      <c r="BI136" s="464"/>
      <c r="BJ136" s="464"/>
      <c r="BK136" s="464"/>
      <c r="BL136" s="464"/>
      <c r="BM136" s="464"/>
      <c r="BN136" s="464"/>
      <c r="BO136" s="464"/>
      <c r="BP136" s="464"/>
      <c r="BQ136" s="464"/>
      <c r="BR136" s="464"/>
      <c r="BS136" s="464"/>
      <c r="BT136" s="464"/>
      <c r="BU136" s="464"/>
      <c r="BV136" s="464"/>
      <c r="BW136" s="464"/>
      <c r="BX136" s="464"/>
      <c r="BY136" s="464"/>
      <c r="BZ136" s="464"/>
      <c r="CA136" s="464"/>
      <c r="CB136" s="464"/>
      <c r="CC136" s="464"/>
      <c r="CD136" s="464"/>
      <c r="CN136" s="464"/>
      <c r="CO136" s="464"/>
      <c r="CP136" s="464"/>
      <c r="CQ136" s="464"/>
      <c r="CR136" s="464"/>
      <c r="CS136" s="464"/>
      <c r="CT136" s="464"/>
      <c r="CU136" s="464"/>
      <c r="CV136" s="464"/>
      <c r="CW136" s="464"/>
      <c r="CX136" s="464"/>
    </row>
    <row r="137" spans="61:102" ht="15" customHeight="1">
      <c r="BI137" s="464"/>
      <c r="BJ137" s="464"/>
      <c r="BK137" s="464"/>
      <c r="BL137" s="464"/>
      <c r="BM137" s="464"/>
      <c r="BN137" s="464"/>
      <c r="BO137" s="464"/>
      <c r="BP137" s="464"/>
      <c r="BQ137" s="464"/>
      <c r="BR137" s="464"/>
      <c r="BS137" s="464"/>
      <c r="BT137" s="464"/>
      <c r="BU137" s="464"/>
      <c r="BV137" s="464"/>
      <c r="BW137" s="464"/>
      <c r="BX137" s="464"/>
      <c r="BY137" s="464"/>
      <c r="BZ137" s="464"/>
      <c r="CA137" s="464"/>
      <c r="CB137" s="464"/>
      <c r="CC137" s="464"/>
      <c r="CD137" s="464"/>
      <c r="CN137" s="464"/>
      <c r="CO137" s="464"/>
      <c r="CP137" s="464"/>
      <c r="CQ137" s="464"/>
      <c r="CR137" s="464"/>
      <c r="CS137" s="464"/>
      <c r="CT137" s="464"/>
      <c r="CU137" s="464"/>
      <c r="CV137" s="464"/>
      <c r="CW137" s="464"/>
      <c r="CX137" s="464"/>
    </row>
    <row r="138" spans="61:102" ht="15" customHeight="1">
      <c r="BI138" s="464"/>
      <c r="BJ138" s="464"/>
      <c r="BK138" s="464"/>
      <c r="BL138" s="464"/>
      <c r="BM138" s="464"/>
      <c r="BN138" s="464"/>
      <c r="BO138" s="464"/>
      <c r="BP138" s="464"/>
      <c r="BQ138" s="464"/>
      <c r="BR138" s="464"/>
      <c r="BS138" s="464"/>
      <c r="BT138" s="464"/>
      <c r="BU138" s="464"/>
      <c r="BV138" s="464"/>
      <c r="BW138" s="464"/>
      <c r="BX138" s="464"/>
      <c r="BY138" s="464"/>
      <c r="BZ138" s="464"/>
      <c r="CA138" s="464"/>
      <c r="CB138" s="464"/>
      <c r="CC138" s="464"/>
      <c r="CD138" s="464"/>
      <c r="CN138" s="464"/>
      <c r="CO138" s="464"/>
      <c r="CP138" s="464"/>
      <c r="CQ138" s="464"/>
      <c r="CR138" s="464"/>
      <c r="CS138" s="464"/>
      <c r="CT138" s="464"/>
      <c r="CU138" s="464"/>
      <c r="CV138" s="464"/>
      <c r="CW138" s="464"/>
      <c r="CX138" s="464"/>
    </row>
    <row r="139" spans="61:102" ht="15" customHeight="1">
      <c r="BI139" s="464"/>
      <c r="BJ139" s="464"/>
      <c r="BK139" s="464"/>
      <c r="BL139" s="464"/>
      <c r="BM139" s="464"/>
      <c r="BN139" s="464"/>
      <c r="BO139" s="464"/>
      <c r="BP139" s="464"/>
      <c r="BQ139" s="464"/>
      <c r="BR139" s="464"/>
      <c r="BS139" s="464"/>
      <c r="BT139" s="464"/>
      <c r="BU139" s="464"/>
      <c r="BV139" s="464"/>
      <c r="BW139" s="464"/>
      <c r="BX139" s="464"/>
      <c r="BY139" s="464"/>
      <c r="BZ139" s="464"/>
      <c r="CA139" s="464"/>
      <c r="CB139" s="464"/>
      <c r="CC139" s="464"/>
      <c r="CD139" s="464"/>
      <c r="CN139" s="464"/>
      <c r="CO139" s="464"/>
      <c r="CP139" s="464"/>
      <c r="CQ139" s="464"/>
      <c r="CR139" s="464"/>
      <c r="CS139" s="464"/>
      <c r="CT139" s="464"/>
      <c r="CU139" s="464"/>
      <c r="CV139" s="464"/>
      <c r="CW139" s="464"/>
      <c r="CX139" s="464"/>
    </row>
    <row r="140" spans="61:102" ht="15" customHeight="1">
      <c r="BI140" s="464"/>
      <c r="BJ140" s="464"/>
      <c r="BK140" s="464"/>
      <c r="BL140" s="464"/>
      <c r="BM140" s="464"/>
      <c r="BN140" s="464"/>
      <c r="BO140" s="464"/>
      <c r="BP140" s="464"/>
      <c r="BQ140" s="464"/>
      <c r="BR140" s="464"/>
      <c r="BS140" s="464"/>
      <c r="CB140" s="464"/>
      <c r="CC140" s="464"/>
      <c r="CD140" s="464"/>
      <c r="CN140" s="464"/>
      <c r="CO140" s="464"/>
      <c r="CP140" s="464"/>
      <c r="CQ140" s="464"/>
      <c r="CR140" s="464"/>
      <c r="CS140" s="464"/>
      <c r="CT140" s="464"/>
      <c r="CU140" s="464"/>
      <c r="CV140" s="464"/>
      <c r="CW140" s="464"/>
      <c r="CX140" s="464"/>
    </row>
    <row r="141" spans="61:102" ht="15" customHeight="1">
      <c r="BI141" s="464"/>
      <c r="BJ141" s="464"/>
      <c r="BK141" s="464"/>
      <c r="BL141" s="464"/>
      <c r="BM141" s="464"/>
      <c r="BN141" s="464"/>
      <c r="BO141" s="464"/>
      <c r="BP141" s="464"/>
      <c r="BQ141" s="464"/>
      <c r="BR141" s="464"/>
      <c r="BS141" s="464"/>
      <c r="CC141" s="464"/>
      <c r="CD141" s="464"/>
      <c r="CN141" s="464"/>
      <c r="CO141" s="464"/>
      <c r="CP141" s="464"/>
      <c r="CQ141" s="464"/>
      <c r="CR141" s="464"/>
      <c r="CS141" s="464"/>
      <c r="CT141" s="464"/>
      <c r="CU141" s="464"/>
      <c r="CV141" s="464"/>
      <c r="CW141" s="464"/>
      <c r="CX141" s="464"/>
    </row>
    <row r="142" spans="61:102" ht="15" customHeight="1">
      <c r="BI142" s="464"/>
      <c r="BJ142" s="464"/>
      <c r="BK142" s="464"/>
      <c r="BL142" s="464"/>
      <c r="BM142" s="464"/>
      <c r="BN142" s="464"/>
      <c r="BO142" s="464"/>
      <c r="BP142" s="464"/>
      <c r="BQ142" s="464"/>
      <c r="BR142" s="464"/>
      <c r="BS142" s="464"/>
      <c r="CC142" s="464"/>
      <c r="CD142" s="464"/>
      <c r="CN142" s="464"/>
      <c r="CO142" s="464"/>
      <c r="CP142" s="464"/>
      <c r="CQ142" s="464"/>
      <c r="CR142" s="464"/>
      <c r="CS142" s="464"/>
      <c r="CT142" s="464"/>
      <c r="CU142" s="464"/>
      <c r="CV142" s="464"/>
      <c r="CW142" s="464"/>
      <c r="CX142" s="464"/>
    </row>
    <row r="143" spans="61:102" ht="15" customHeight="1">
      <c r="BI143" s="464"/>
      <c r="BJ143" s="464"/>
      <c r="BK143" s="464"/>
      <c r="BL143" s="464"/>
      <c r="BM143" s="464"/>
      <c r="BN143" s="464"/>
      <c r="BO143" s="464"/>
      <c r="BP143" s="464"/>
      <c r="BQ143" s="464"/>
      <c r="BR143" s="464"/>
      <c r="BS143" s="464"/>
      <c r="CC143" s="464"/>
      <c r="CD143" s="464"/>
      <c r="CN143" s="464"/>
      <c r="CO143" s="464"/>
      <c r="CP143" s="464"/>
      <c r="CQ143" s="464"/>
      <c r="CR143" s="464"/>
      <c r="CS143" s="464"/>
      <c r="CT143" s="464"/>
      <c r="CU143" s="464"/>
      <c r="CV143" s="464"/>
      <c r="CW143" s="464"/>
      <c r="CX143" s="464"/>
    </row>
    <row r="144" spans="61:102" ht="15" customHeight="1">
      <c r="BI144" s="464"/>
      <c r="BJ144" s="464"/>
      <c r="BK144" s="464"/>
      <c r="BL144" s="464"/>
      <c r="BM144" s="464"/>
      <c r="BN144" s="464"/>
      <c r="BO144" s="464"/>
      <c r="BP144" s="464"/>
      <c r="BQ144" s="464"/>
      <c r="BR144" s="464"/>
      <c r="BS144" s="464"/>
      <c r="CC144" s="464"/>
      <c r="CD144" s="464"/>
      <c r="CN144" s="464"/>
      <c r="CO144" s="464"/>
      <c r="CP144" s="464"/>
      <c r="CQ144" s="464"/>
      <c r="CR144" s="464"/>
      <c r="CS144" s="464"/>
      <c r="CT144" s="464"/>
      <c r="CU144" s="464"/>
      <c r="CV144" s="464"/>
      <c r="CW144" s="464"/>
      <c r="CX144" s="464"/>
    </row>
    <row r="145" spans="61:102" ht="15" customHeight="1">
      <c r="BI145" s="464"/>
      <c r="BJ145" s="464"/>
      <c r="BK145" s="464"/>
      <c r="BL145" s="464"/>
      <c r="BM145" s="464"/>
      <c r="BN145" s="464"/>
      <c r="BO145" s="464"/>
      <c r="BP145" s="464"/>
      <c r="BQ145" s="464"/>
      <c r="BR145" s="464"/>
      <c r="BS145" s="464"/>
      <c r="CC145" s="464"/>
      <c r="CD145" s="464"/>
      <c r="CN145" s="464"/>
      <c r="CO145" s="464"/>
      <c r="CP145" s="464"/>
      <c r="CQ145" s="464"/>
      <c r="CR145" s="464"/>
      <c r="CS145" s="464"/>
      <c r="CT145" s="464"/>
      <c r="CU145" s="464"/>
      <c r="CV145" s="464"/>
      <c r="CW145" s="464"/>
      <c r="CX145" s="464"/>
    </row>
    <row r="146" spans="61:102" ht="15" customHeight="1">
      <c r="BQ146" s="464"/>
      <c r="BR146" s="464"/>
      <c r="BS146" s="464"/>
      <c r="CC146" s="464"/>
      <c r="CD146" s="464"/>
      <c r="CN146" s="464"/>
      <c r="CO146" s="464"/>
      <c r="CP146" s="464"/>
      <c r="CQ146" s="464"/>
      <c r="CR146" s="464"/>
      <c r="CS146" s="464"/>
      <c r="CT146" s="464"/>
      <c r="CU146" s="464"/>
      <c r="CV146" s="464"/>
      <c r="CW146" s="464"/>
      <c r="CX146" s="464"/>
    </row>
    <row r="147" spans="61:102" ht="15" customHeight="1">
      <c r="BR147" s="464"/>
      <c r="BS147" s="464"/>
      <c r="CC147" s="464"/>
      <c r="CD147" s="464"/>
      <c r="CN147" s="464"/>
      <c r="CO147" s="464"/>
      <c r="CP147" s="464"/>
      <c r="CQ147" s="464"/>
      <c r="CR147" s="464"/>
      <c r="CS147" s="464"/>
      <c r="CT147" s="464"/>
      <c r="CU147" s="464"/>
      <c r="CV147" s="464"/>
      <c r="CW147" s="464"/>
      <c r="CX147" s="464"/>
    </row>
    <row r="148" spans="61:102" ht="15" customHeight="1">
      <c r="BR148" s="464"/>
      <c r="BS148" s="464"/>
      <c r="CC148" s="464"/>
      <c r="CD148" s="464"/>
      <c r="CN148" s="464"/>
      <c r="CO148" s="464"/>
    </row>
    <row r="149" spans="61:102" ht="15" customHeight="1">
      <c r="BR149" s="464"/>
      <c r="BS149" s="464"/>
      <c r="CC149" s="464"/>
      <c r="CD149" s="464"/>
      <c r="CN149" s="464"/>
      <c r="CO149" s="464"/>
    </row>
    <row r="150" spans="61:102" ht="15" customHeight="1">
      <c r="BR150" s="464"/>
      <c r="BS150" s="464"/>
      <c r="CC150" s="464"/>
      <c r="CD150" s="464"/>
      <c r="CN150" s="464"/>
      <c r="CO150" s="464"/>
    </row>
  </sheetData>
  <autoFilter ref="A1:BF42" xr:uid="{C62A8812-EC5D-4296-916E-094C8078BC1A}">
    <filterColumn colId="11" showButton="0"/>
    <filterColumn colId="14" showButton="0"/>
    <filterColumn colId="16" showButton="0"/>
    <filterColumn colId="19" showButton="0"/>
    <filterColumn colId="23" showButton="0"/>
    <filterColumn colId="27" showButton="0"/>
    <filterColumn colId="31" showButton="0"/>
    <filterColumn colId="36" showButton="0"/>
    <filterColumn colId="40" showButton="0"/>
    <filterColumn colId="43" showButton="0"/>
  </autoFilter>
  <mergeCells count="108">
    <mergeCell ref="G1:G2"/>
    <mergeCell ref="H1:H2"/>
    <mergeCell ref="I1:I2"/>
    <mergeCell ref="J1:J2"/>
    <mergeCell ref="L1:M1"/>
    <mergeCell ref="N1:N2"/>
    <mergeCell ref="A1:A2"/>
    <mergeCell ref="B1:B2"/>
    <mergeCell ref="C1:C2"/>
    <mergeCell ref="D1:D2"/>
    <mergeCell ref="E1:E2"/>
    <mergeCell ref="F1:F2"/>
    <mergeCell ref="X1:Y1"/>
    <mergeCell ref="Z1:Z2"/>
    <mergeCell ref="AA1:AA2"/>
    <mergeCell ref="AB1:AC1"/>
    <mergeCell ref="AD1:AD2"/>
    <mergeCell ref="AE1:AE2"/>
    <mergeCell ref="O1:P1"/>
    <mergeCell ref="Q1:R1"/>
    <mergeCell ref="S1:S2"/>
    <mergeCell ref="T1:U1"/>
    <mergeCell ref="V1:V2"/>
    <mergeCell ref="W1:W2"/>
    <mergeCell ref="AN1:AN2"/>
    <mergeCell ref="AO1:AP1"/>
    <mergeCell ref="AQ1:AQ2"/>
    <mergeCell ref="AR1:AS1"/>
    <mergeCell ref="AT1:AT2"/>
    <mergeCell ref="AU1:AU2"/>
    <mergeCell ref="AF1:AG1"/>
    <mergeCell ref="AH1:AH2"/>
    <mergeCell ref="AI1:AI2"/>
    <mergeCell ref="AJ1:AJ2"/>
    <mergeCell ref="AK1:AL1"/>
    <mergeCell ref="AM1:AM2"/>
    <mergeCell ref="BB1:BB2"/>
    <mergeCell ref="BC1:BC2"/>
    <mergeCell ref="BD1:BD2"/>
    <mergeCell ref="BE1:BE2"/>
    <mergeCell ref="BF1:BF2"/>
    <mergeCell ref="BJ1:BJ2"/>
    <mergeCell ref="AV1:AV2"/>
    <mergeCell ref="AW1:AW2"/>
    <mergeCell ref="AX1:AX2"/>
    <mergeCell ref="AY1:AY2"/>
    <mergeCell ref="AZ1:AZ2"/>
    <mergeCell ref="BA1:BA2"/>
    <mergeCell ref="BQ1:BQ2"/>
    <mergeCell ref="BR1:BR2"/>
    <mergeCell ref="BU1:BU2"/>
    <mergeCell ref="BV1:BV2"/>
    <mergeCell ref="BW1:BW2"/>
    <mergeCell ref="BX1:BX2"/>
    <mergeCell ref="BK1:BK2"/>
    <mergeCell ref="BL1:BL2"/>
    <mergeCell ref="BM1:BM2"/>
    <mergeCell ref="BN1:BN2"/>
    <mergeCell ref="BO1:BO2"/>
    <mergeCell ref="BP1:BP2"/>
    <mergeCell ref="AO45:AP45"/>
    <mergeCell ref="CU1:CU2"/>
    <mergeCell ref="CV1:CV2"/>
    <mergeCell ref="CW1:CW2"/>
    <mergeCell ref="CX1:CX2"/>
    <mergeCell ref="CY1:CY2"/>
    <mergeCell ref="CM1:CM2"/>
    <mergeCell ref="CN1:CN2"/>
    <mergeCell ref="CQ1:CQ2"/>
    <mergeCell ref="CR1:CR2"/>
    <mergeCell ref="CS1:CS2"/>
    <mergeCell ref="CT1:CT2"/>
    <mergeCell ref="CG1:CG2"/>
    <mergeCell ref="CH1:CH2"/>
    <mergeCell ref="CI1:CI2"/>
    <mergeCell ref="CJ1:CJ2"/>
    <mergeCell ref="CK1:CK2"/>
    <mergeCell ref="CL1:CL2"/>
    <mergeCell ref="BY1:BY2"/>
    <mergeCell ref="BZ1:BZ2"/>
    <mergeCell ref="CA1:CA2"/>
    <mergeCell ref="CB1:CB2"/>
    <mergeCell ref="CC1:CC2"/>
    <mergeCell ref="CF1:CF2"/>
    <mergeCell ref="A3:A9"/>
    <mergeCell ref="A10:A28"/>
    <mergeCell ref="A29:A37"/>
    <mergeCell ref="A38:A42"/>
    <mergeCell ref="I78:J78"/>
    <mergeCell ref="AF53:AF55"/>
    <mergeCell ref="BD58:BF58"/>
    <mergeCell ref="AO60:AP60"/>
    <mergeCell ref="I61:J61"/>
    <mergeCell ref="AO70:AP70"/>
    <mergeCell ref="I71:J71"/>
    <mergeCell ref="M50:M51"/>
    <mergeCell ref="N50:N51"/>
    <mergeCell ref="L52:L53"/>
    <mergeCell ref="M52:M53"/>
    <mergeCell ref="N52:N53"/>
    <mergeCell ref="S52:S53"/>
    <mergeCell ref="I46:J46"/>
    <mergeCell ref="M46:M47"/>
    <mergeCell ref="N46:N47"/>
    <mergeCell ref="AF46:AF48"/>
    <mergeCell ref="M48:M49"/>
    <mergeCell ref="N48:N49"/>
    <mergeCell ref="U45:V45"/>
  </mergeCells>
  <conditionalFormatting sqref="K3">
    <cfRule type="cellIs" dxfId="363" priority="29" operator="equal">
      <formula>"More than 72 Hours"</formula>
    </cfRule>
  </conditionalFormatting>
  <conditionalFormatting sqref="K3:K42">
    <cfRule type="cellIs" dxfId="362" priority="26" operator="equal">
      <formula>"24 Hours"</formula>
    </cfRule>
    <cfRule type="cellIs" dxfId="361" priority="24" operator="equal">
      <formula>"Escalated( مصعدة)"</formula>
    </cfRule>
    <cfRule type="cellIs" dxfId="360" priority="28" operator="equal">
      <formula>"72 Hours"</formula>
    </cfRule>
    <cfRule type="cellIs" dxfId="359" priority="27" operator="equal">
      <formula>"48 Hours"</formula>
    </cfRule>
  </conditionalFormatting>
  <conditionalFormatting sqref="K4:K42">
    <cfRule type="cellIs" dxfId="358" priority="33" operator="equal">
      <formula>"More than 72 hours"</formula>
    </cfRule>
  </conditionalFormatting>
  <conditionalFormatting sqref="BD1:BD67 BD69:BD75 BD78:BD1048576">
    <cfRule type="cellIs" dxfId="357" priority="25" stopIfTrue="1" operator="equal">
      <formula>"Satisfied"</formula>
    </cfRule>
  </conditionalFormatting>
  <conditionalFormatting sqref="BE3:BE42">
    <cfRule type="cellIs" dxfId="356" priority="2" operator="equal">
      <formula>"Hospital"</formula>
    </cfRule>
    <cfRule type="cellIs" dxfId="355" priority="1" operator="equal">
      <formula>"Patient"</formula>
    </cfRule>
  </conditionalFormatting>
  <conditionalFormatting sqref="BI74">
    <cfRule type="cellIs" dxfId="354" priority="30" operator="equal">
      <formula>"Dissatisfied"</formula>
    </cfRule>
    <cfRule type="cellIs" dxfId="353" priority="31" operator="equal">
      <formula>"Neutral"</formula>
    </cfRule>
    <cfRule type="cellIs" dxfId="352" priority="32" operator="equal">
      <formula>"Satisfied"</formula>
    </cfRule>
  </conditionalFormatting>
  <conditionalFormatting sqref="BR3:BR4">
    <cfRule type="cellIs" dxfId="351" priority="8" operator="equal">
      <formula>"Escalated( مصعدة)"</formula>
    </cfRule>
    <cfRule type="cellIs" dxfId="350" priority="9" operator="equal">
      <formula>"24 Hours"</formula>
    </cfRule>
    <cfRule type="cellIs" dxfId="349" priority="10" operator="equal">
      <formula>"48 Hours"</formula>
    </cfRule>
    <cfRule type="cellIs" dxfId="348" priority="12" operator="equal">
      <formula>"More than 72 hours"</formula>
    </cfRule>
    <cfRule type="cellIs" dxfId="347" priority="11" operator="equal">
      <formula>"72 Hours"</formula>
    </cfRule>
  </conditionalFormatting>
  <conditionalFormatting sqref="CC3:CC13">
    <cfRule type="cellIs" dxfId="346" priority="3" operator="equal">
      <formula>"Escalated( مصعدة)"</formula>
    </cfRule>
    <cfRule type="cellIs" dxfId="345" priority="4" operator="equal">
      <formula>"24 Hours"</formula>
    </cfRule>
    <cfRule type="cellIs" dxfId="344" priority="5" operator="equal">
      <formula>"48 Hours"</formula>
    </cfRule>
    <cfRule type="cellIs" dxfId="343" priority="6" operator="equal">
      <formula>"72 Hours"</formula>
    </cfRule>
    <cfRule type="cellIs" dxfId="342" priority="7" operator="equal">
      <formula>"More than 72 hours"</formula>
    </cfRule>
  </conditionalFormatting>
  <conditionalFormatting sqref="CN3">
    <cfRule type="cellIs" dxfId="341" priority="22" operator="equal">
      <formula>"More than 72 Hours"</formula>
    </cfRule>
  </conditionalFormatting>
  <conditionalFormatting sqref="CN3:CN21">
    <cfRule type="cellIs" dxfId="340" priority="18" operator="equal">
      <formula>"Escalated( مصعدة)"</formula>
    </cfRule>
    <cfRule type="cellIs" dxfId="339" priority="19" operator="equal">
      <formula>"24 Hours"</formula>
    </cfRule>
    <cfRule type="cellIs" dxfId="338" priority="20" operator="equal">
      <formula>"48 Hours"</formula>
    </cfRule>
    <cfRule type="cellIs" dxfId="337" priority="21" operator="equal">
      <formula>"72 Hours"</formula>
    </cfRule>
  </conditionalFormatting>
  <conditionalFormatting sqref="CN4:CN21">
    <cfRule type="cellIs" dxfId="336" priority="23" operator="equal">
      <formula>"More than 72 hours"</formula>
    </cfRule>
  </conditionalFormatting>
  <conditionalFormatting sqref="CY3:CY12">
    <cfRule type="cellIs" dxfId="335" priority="16" operator="equal">
      <formula>"72 Hours"</formula>
    </cfRule>
    <cfRule type="cellIs" dxfId="334" priority="15" operator="equal">
      <formula>"48 Hours"</formula>
    </cfRule>
    <cfRule type="cellIs" dxfId="333" priority="14" operator="equal">
      <formula>"24 Hours"</formula>
    </cfRule>
    <cfRule type="cellIs" dxfId="332" priority="13" operator="equal">
      <formula>"Escalated( مصعدة)"</formula>
    </cfRule>
    <cfRule type="cellIs" dxfId="331" priority="17" operator="equal">
      <formula>"More than 72 hours"</formula>
    </cfRule>
  </conditionalFormatting>
  <dataValidations count="5">
    <dataValidation type="list" allowBlank="1" showInputMessage="1" showErrorMessage="1" sqref="BD69:BD75 BD78:BD1048576 BD1:BD67" xr:uid="{8D8B2149-76B5-48A1-A51B-8D0A610A5CD2}">
      <formula1>$B$8:$B$10</formula1>
    </dataValidation>
    <dataValidation type="list" allowBlank="1" showInputMessage="1" showErrorMessage="1" sqref="CY3:CY12 CC3:CC13 CN3:CN21 BR3:BR4 K1:K1048576" xr:uid="{F8968BC8-31CE-459F-8B92-D5FC201A62F3}">
      <formula1>$B$1:$B$5</formula1>
    </dataValidation>
    <dataValidation type="list" allowBlank="1" showInputMessage="1" showErrorMessage="1" sqref="AR78 AR70" xr:uid="{A94D0F97-F542-4EE1-BED2-320BF8F1C193}">
      <formula1>#REF!</formula1>
    </dataValidation>
    <dataValidation type="list" allowBlank="1" showInputMessage="1" showErrorMessage="1" sqref="AX3:AX42" xr:uid="{ACFAC030-83FC-4751-A682-6BB70463958A}">
      <formula1>$A$22:$A$24</formula1>
    </dataValidation>
    <dataValidation type="list" allowBlank="1" showInputMessage="1" showErrorMessage="1" sqref="AY3:AY42" xr:uid="{BE4BC176-3E2A-41D7-843D-4D6777C8929D}">
      <formula1>$A$28:$A$33</formula1>
    </dataValidation>
  </dataValidation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10DFB-BC99-4113-8F04-89FB565FF441}">
  <sheetPr>
    <pageSetUpPr autoPageBreaks="0"/>
  </sheetPr>
  <dimension ref="A1:GN147"/>
  <sheetViews>
    <sheetView topLeftCell="AU1" zoomScale="70" zoomScaleNormal="70" workbookViewId="0">
      <pane ySplit="1" topLeftCell="A2" activePane="bottomLeft" state="frozen"/>
      <selection pane="bottomLeft" activeCell="AW42" sqref="AW42"/>
    </sheetView>
  </sheetViews>
  <sheetFormatPr defaultColWidth="9.5703125" defaultRowHeight="15" customHeight="1"/>
  <cols>
    <col min="1" max="1" width="11.140625" style="563" bestFit="1" customWidth="1"/>
    <col min="2" max="2" width="6.7109375" style="443" customWidth="1"/>
    <col min="3" max="3" width="13.28515625" style="462" customWidth="1"/>
    <col min="4" max="4" width="16.5703125" style="443" bestFit="1" customWidth="1"/>
    <col min="5" max="5" width="19" style="443" bestFit="1" customWidth="1"/>
    <col min="6" max="6" width="15.42578125" style="443" bestFit="1" customWidth="1"/>
    <col min="7" max="7" width="17.7109375" style="443" customWidth="1"/>
    <col min="8" max="8" width="36" style="443" bestFit="1" customWidth="1"/>
    <col min="9" max="9" width="28.140625" style="443" bestFit="1" customWidth="1"/>
    <col min="10" max="10" width="28.85546875" style="443" bestFit="1" customWidth="1"/>
    <col min="11" max="11" width="20.7109375" style="443" bestFit="1" customWidth="1"/>
    <col min="12" max="12" width="28.42578125" style="443" customWidth="1"/>
    <col min="13" max="13" width="12.5703125" style="443" customWidth="1"/>
    <col min="14" max="14" width="16" style="443" customWidth="1"/>
    <col min="15" max="15" width="28.7109375" style="443" customWidth="1"/>
    <col min="16" max="16" width="20.5703125" style="443" customWidth="1"/>
    <col min="17" max="17" width="39.42578125" style="443" customWidth="1"/>
    <col min="18" max="18" width="17.85546875" style="443" customWidth="1"/>
    <col min="19" max="19" width="16.42578125" style="443" customWidth="1"/>
    <col min="20" max="20" width="28.7109375" style="443" customWidth="1"/>
    <col min="21" max="21" width="12.5703125" style="443" customWidth="1"/>
    <col min="22" max="22" width="16" style="443" customWidth="1"/>
    <col min="23" max="23" width="28.140625" style="459" customWidth="1"/>
    <col min="24" max="24" width="27.42578125" style="443" customWidth="1"/>
    <col min="25" max="25" width="13.7109375" style="443" customWidth="1"/>
    <col min="26" max="26" width="16" style="443" customWidth="1"/>
    <col min="27" max="27" width="26.140625" style="443" customWidth="1"/>
    <col min="28" max="28" width="28.28515625" style="443" customWidth="1"/>
    <col min="29" max="29" width="12.7109375" style="443" customWidth="1"/>
    <col min="30" max="30" width="16" style="443" customWidth="1"/>
    <col min="31" max="31" width="25" style="443" customWidth="1"/>
    <col min="32" max="32" width="28.28515625" style="443" customWidth="1"/>
    <col min="33" max="33" width="14.42578125" style="443" customWidth="1"/>
    <col min="34" max="35" width="16" style="443" customWidth="1"/>
    <col min="36" max="36" width="26" style="443" customWidth="1"/>
    <col min="37" max="37" width="29.5703125" style="460" customWidth="1"/>
    <col min="38" max="38" width="9.5703125" style="443" customWidth="1"/>
    <col min="39" max="39" width="16" style="443" customWidth="1"/>
    <col min="40" max="40" width="26.140625" style="443" customWidth="1"/>
    <col min="41" max="41" width="36.7109375" style="443" customWidth="1"/>
    <col min="42" max="42" width="16.5703125" style="461" customWidth="1"/>
    <col min="43" max="43" width="21.140625" style="443" customWidth="1"/>
    <col min="44" max="44" width="36.7109375" style="443" customWidth="1"/>
    <col min="45" max="45" width="28.7109375" style="460" customWidth="1"/>
    <col min="46" max="46" width="15.5703125" style="461" customWidth="1"/>
    <col min="47" max="47" width="31.140625" style="443" customWidth="1"/>
    <col min="48" max="48" width="10.42578125" style="443" customWidth="1"/>
    <col min="49" max="49" width="50.7109375" style="443" customWidth="1"/>
    <col min="50" max="53" width="28.42578125" style="462" customWidth="1"/>
    <col min="54" max="54" width="33.7109375" style="462" customWidth="1"/>
    <col min="55" max="55" width="30" style="443" customWidth="1"/>
    <col min="56" max="56" width="32.5703125" style="443" bestFit="1" customWidth="1"/>
    <col min="57" max="57" width="27.140625" style="443" bestFit="1" customWidth="1"/>
    <col min="58" max="58" width="37.7109375" style="443" customWidth="1"/>
    <col min="60" max="60" width="9.5703125" style="443"/>
    <col min="61" max="61" width="24.28515625" style="443" customWidth="1"/>
    <col min="62" max="62" width="27.140625" style="443" bestFit="1" customWidth="1"/>
    <col min="63" max="63" width="18.5703125" style="443" bestFit="1" customWidth="1"/>
    <col min="64" max="64" width="16.7109375" style="443" bestFit="1" customWidth="1"/>
    <col min="65" max="65" width="12" style="443" bestFit="1" customWidth="1"/>
    <col min="66" max="66" width="21.85546875" style="443" bestFit="1" customWidth="1"/>
    <col min="67" max="67" width="19.7109375" style="443" bestFit="1" customWidth="1"/>
    <col min="68" max="68" width="20.7109375" style="443" bestFit="1" customWidth="1"/>
    <col min="69" max="69" width="15.140625" style="443" bestFit="1" customWidth="1"/>
    <col min="70" max="70" width="12.28515625" style="443" bestFit="1" customWidth="1"/>
    <col min="71" max="71" width="9.5703125" style="443"/>
    <col min="72" max="72" width="16" style="443" customWidth="1"/>
    <col min="73" max="73" width="15" style="443" bestFit="1" customWidth="1"/>
    <col min="74" max="74" width="15.28515625" style="443" bestFit="1" customWidth="1"/>
    <col min="75" max="75" width="16.28515625" style="443" bestFit="1" customWidth="1"/>
    <col min="76" max="76" width="11.7109375" style="443" bestFit="1" customWidth="1"/>
    <col min="77" max="77" width="18.7109375" style="443" bestFit="1" customWidth="1"/>
    <col min="78" max="78" width="18.85546875" style="443" bestFit="1" customWidth="1"/>
    <col min="79" max="79" width="20.7109375" style="443" bestFit="1" customWidth="1"/>
    <col min="80" max="80" width="20.28515625" style="443" bestFit="1" customWidth="1"/>
    <col min="81" max="81" width="20.5703125" style="443" bestFit="1" customWidth="1"/>
    <col min="82" max="82" width="9.5703125" style="443"/>
    <col min="83" max="83" width="20.5703125" style="443" customWidth="1"/>
    <col min="84" max="84" width="23.140625" style="443" bestFit="1" customWidth="1"/>
    <col min="85" max="85" width="15" style="443" bestFit="1" customWidth="1"/>
    <col min="86" max="86" width="16.28515625" style="443" bestFit="1" customWidth="1"/>
    <col min="87" max="88" width="15" style="443" bestFit="1" customWidth="1"/>
    <col min="89" max="89" width="20" style="443" bestFit="1" customWidth="1"/>
    <col min="90" max="90" width="20.7109375" style="443" bestFit="1" customWidth="1"/>
    <col min="91" max="91" width="20.28515625" style="443" bestFit="1" customWidth="1"/>
    <col min="92" max="92" width="20.5703125" style="443" bestFit="1" customWidth="1"/>
    <col min="93" max="93" width="9.5703125" style="443"/>
    <col min="94" max="94" width="17" style="443" bestFit="1" customWidth="1"/>
    <col min="95" max="95" width="23.140625" style="443" bestFit="1" customWidth="1"/>
    <col min="96" max="96" width="15" style="443" bestFit="1" customWidth="1"/>
    <col min="97" max="97" width="16.7109375" style="443" bestFit="1" customWidth="1"/>
    <col min="98" max="98" width="11.85546875" style="443" bestFit="1" customWidth="1"/>
    <col min="99" max="99" width="25.140625" style="443" bestFit="1" customWidth="1"/>
    <col min="100" max="100" width="18.28515625" style="443" bestFit="1" customWidth="1"/>
    <col min="101" max="101" width="20.7109375" style="443" customWidth="1"/>
    <col min="102" max="102" width="21.42578125" style="443" bestFit="1" customWidth="1"/>
    <col min="103" max="103" width="19.140625" style="443" bestFit="1" customWidth="1"/>
    <col min="104" max="105" width="19.85546875" style="443" bestFit="1" customWidth="1"/>
    <col min="106" max="16384" width="9.5703125" style="443"/>
  </cols>
  <sheetData>
    <row r="1" spans="1:105" s="417" customFormat="1" ht="36.75" customHeight="1">
      <c r="A1" s="1111" t="s">
        <v>400</v>
      </c>
      <c r="B1" s="1111" t="s">
        <v>401</v>
      </c>
      <c r="C1" s="1113" t="s">
        <v>402</v>
      </c>
      <c r="D1" s="1109" t="s">
        <v>403</v>
      </c>
      <c r="E1" s="1109" t="s">
        <v>404</v>
      </c>
      <c r="F1" s="1109" t="s">
        <v>405</v>
      </c>
      <c r="G1" s="1109" t="s">
        <v>406</v>
      </c>
      <c r="H1" s="1109" t="s">
        <v>407</v>
      </c>
      <c r="I1" s="1109" t="s">
        <v>408</v>
      </c>
      <c r="J1" s="1109" t="s">
        <v>409</v>
      </c>
      <c r="K1" s="416" t="s">
        <v>410</v>
      </c>
      <c r="L1" s="1102" t="s">
        <v>411</v>
      </c>
      <c r="M1" s="1102"/>
      <c r="N1" s="1103" t="s">
        <v>412</v>
      </c>
      <c r="O1" s="1102" t="s">
        <v>413</v>
      </c>
      <c r="P1" s="1102"/>
      <c r="Q1" s="1102" t="s">
        <v>414</v>
      </c>
      <c r="R1" s="1102"/>
      <c r="S1" s="1103" t="s">
        <v>412</v>
      </c>
      <c r="T1" s="1106" t="s">
        <v>415</v>
      </c>
      <c r="U1" s="1106"/>
      <c r="V1" s="1103" t="s">
        <v>412</v>
      </c>
      <c r="W1" s="1107" t="s">
        <v>416</v>
      </c>
      <c r="X1" s="1105" t="s">
        <v>417</v>
      </c>
      <c r="Y1" s="1105"/>
      <c r="Z1" s="1103" t="s">
        <v>412</v>
      </c>
      <c r="AA1" s="1100" t="s">
        <v>418</v>
      </c>
      <c r="AB1" s="1102" t="s">
        <v>419</v>
      </c>
      <c r="AC1" s="1102"/>
      <c r="AD1" s="1103" t="s">
        <v>412</v>
      </c>
      <c r="AE1" s="1100" t="s">
        <v>420</v>
      </c>
      <c r="AF1" s="1102" t="s">
        <v>421</v>
      </c>
      <c r="AG1" s="1102"/>
      <c r="AH1" s="1103" t="s">
        <v>412</v>
      </c>
      <c r="AI1" s="995" t="s">
        <v>422</v>
      </c>
      <c r="AJ1" s="1100" t="s">
        <v>423</v>
      </c>
      <c r="AK1" s="1102" t="s">
        <v>424</v>
      </c>
      <c r="AL1" s="1102"/>
      <c r="AM1" s="1103" t="s">
        <v>412</v>
      </c>
      <c r="AN1" s="1100" t="s">
        <v>425</v>
      </c>
      <c r="AO1" s="1102" t="s">
        <v>426</v>
      </c>
      <c r="AP1" s="1102"/>
      <c r="AQ1" s="1100" t="s">
        <v>427</v>
      </c>
      <c r="AR1" s="1102" t="s">
        <v>428</v>
      </c>
      <c r="AS1" s="1102"/>
      <c r="AT1" s="1103" t="s">
        <v>412</v>
      </c>
      <c r="AU1" s="993" t="s">
        <v>429</v>
      </c>
      <c r="AV1" s="986" t="s">
        <v>430</v>
      </c>
      <c r="AW1" s="986" t="s">
        <v>431</v>
      </c>
      <c r="AX1" s="986" t="s">
        <v>432</v>
      </c>
      <c r="AY1" s="986" t="s">
        <v>2</v>
      </c>
      <c r="AZ1" s="986" t="s">
        <v>3</v>
      </c>
      <c r="BA1" s="986" t="s">
        <v>4</v>
      </c>
      <c r="BB1" s="982" t="s">
        <v>433</v>
      </c>
      <c r="BC1" s="982" t="s">
        <v>434</v>
      </c>
      <c r="BD1" s="1098" t="s">
        <v>435</v>
      </c>
      <c r="BE1" s="1098" t="s">
        <v>436</v>
      </c>
      <c r="BF1" s="1098" t="s">
        <v>437</v>
      </c>
      <c r="BH1" s="418"/>
      <c r="BJ1" s="978" t="s">
        <v>402</v>
      </c>
      <c r="BK1" s="976" t="s">
        <v>403</v>
      </c>
      <c r="BL1" s="976" t="s">
        <v>404</v>
      </c>
      <c r="BM1" s="976" t="s">
        <v>405</v>
      </c>
      <c r="BN1" s="976" t="s">
        <v>406</v>
      </c>
      <c r="BO1" s="976" t="s">
        <v>407</v>
      </c>
      <c r="BP1" s="978" t="s">
        <v>408</v>
      </c>
      <c r="BQ1" s="976" t="s">
        <v>409</v>
      </c>
      <c r="BR1" s="980" t="s">
        <v>410</v>
      </c>
      <c r="BU1" s="978" t="s">
        <v>402</v>
      </c>
      <c r="BV1" s="976" t="s">
        <v>403</v>
      </c>
      <c r="BW1" s="976" t="s">
        <v>404</v>
      </c>
      <c r="BX1" s="976" t="s">
        <v>405</v>
      </c>
      <c r="BY1" s="976" t="s">
        <v>406</v>
      </c>
      <c r="BZ1" s="976" t="s">
        <v>407</v>
      </c>
      <c r="CA1" s="978" t="s">
        <v>408</v>
      </c>
      <c r="CB1" s="976" t="s">
        <v>409</v>
      </c>
      <c r="CC1" s="980" t="s">
        <v>410</v>
      </c>
      <c r="CF1" s="978" t="s">
        <v>402</v>
      </c>
      <c r="CG1" s="976" t="s">
        <v>403</v>
      </c>
      <c r="CH1" s="976" t="s">
        <v>404</v>
      </c>
      <c r="CI1" s="976" t="s">
        <v>405</v>
      </c>
      <c r="CJ1" s="976" t="s">
        <v>406</v>
      </c>
      <c r="CK1" s="976" t="s">
        <v>407</v>
      </c>
      <c r="CL1" s="978" t="s">
        <v>408</v>
      </c>
      <c r="CM1" s="976" t="s">
        <v>409</v>
      </c>
      <c r="CN1" s="980" t="s">
        <v>410</v>
      </c>
      <c r="CQ1" s="978" t="s">
        <v>402</v>
      </c>
      <c r="CR1" s="976" t="s">
        <v>403</v>
      </c>
      <c r="CS1" s="976" t="s">
        <v>404</v>
      </c>
      <c r="CT1" s="976" t="s">
        <v>405</v>
      </c>
      <c r="CU1" s="976" t="s">
        <v>406</v>
      </c>
      <c r="CV1" s="976" t="s">
        <v>407</v>
      </c>
      <c r="CW1" s="978" t="s">
        <v>408</v>
      </c>
      <c r="CX1" s="976" t="s">
        <v>409</v>
      </c>
      <c r="CY1" s="980" t="s">
        <v>410</v>
      </c>
    </row>
    <row r="2" spans="1:105" s="421" customFormat="1" ht="12.75" customHeight="1">
      <c r="A2" s="1112"/>
      <c r="B2" s="1112"/>
      <c r="C2" s="1114"/>
      <c r="D2" s="1110"/>
      <c r="E2" s="1110"/>
      <c r="F2" s="1110"/>
      <c r="G2" s="1110"/>
      <c r="H2" s="1110"/>
      <c r="I2" s="1110"/>
      <c r="J2" s="1110"/>
      <c r="K2" s="416" t="s">
        <v>410</v>
      </c>
      <c r="L2" s="419" t="s">
        <v>438</v>
      </c>
      <c r="M2" s="420" t="s">
        <v>439</v>
      </c>
      <c r="N2" s="1104"/>
      <c r="O2" s="419" t="s">
        <v>438</v>
      </c>
      <c r="P2" s="420" t="s">
        <v>439</v>
      </c>
      <c r="Q2" s="419" t="s">
        <v>438</v>
      </c>
      <c r="R2" s="420" t="s">
        <v>439</v>
      </c>
      <c r="S2" s="1104"/>
      <c r="T2" s="419" t="s">
        <v>438</v>
      </c>
      <c r="U2" s="420" t="s">
        <v>439</v>
      </c>
      <c r="V2" s="1104"/>
      <c r="W2" s="1108"/>
      <c r="X2" s="419" t="s">
        <v>438</v>
      </c>
      <c r="Y2" s="420" t="s">
        <v>439</v>
      </c>
      <c r="Z2" s="1104"/>
      <c r="AA2" s="1101"/>
      <c r="AB2" s="419" t="s">
        <v>438</v>
      </c>
      <c r="AC2" s="420" t="s">
        <v>439</v>
      </c>
      <c r="AD2" s="1104"/>
      <c r="AE2" s="1101"/>
      <c r="AF2" s="419" t="s">
        <v>438</v>
      </c>
      <c r="AG2" s="420" t="s">
        <v>439</v>
      </c>
      <c r="AH2" s="1104"/>
      <c r="AI2" s="996"/>
      <c r="AJ2" s="1101"/>
      <c r="AK2" s="419" t="s">
        <v>438</v>
      </c>
      <c r="AL2" s="420" t="s">
        <v>439</v>
      </c>
      <c r="AM2" s="1104"/>
      <c r="AN2" s="1101"/>
      <c r="AO2" s="419" t="s">
        <v>438</v>
      </c>
      <c r="AP2" s="420" t="s">
        <v>439</v>
      </c>
      <c r="AQ2" s="1101"/>
      <c r="AR2" s="419" t="s">
        <v>438</v>
      </c>
      <c r="AS2" s="420" t="s">
        <v>439</v>
      </c>
      <c r="AT2" s="1104"/>
      <c r="AU2" s="994"/>
      <c r="AV2" s="987"/>
      <c r="AW2" s="987"/>
      <c r="AX2" s="987"/>
      <c r="AY2" s="987"/>
      <c r="AZ2" s="987"/>
      <c r="BA2" s="987"/>
      <c r="BB2" s="983"/>
      <c r="BC2" s="983"/>
      <c r="BD2" s="1099"/>
      <c r="BE2" s="1099"/>
      <c r="BF2" s="1099"/>
      <c r="BG2" s="107"/>
      <c r="BJ2" s="979"/>
      <c r="BK2" s="977"/>
      <c r="BL2" s="977"/>
      <c r="BM2" s="977"/>
      <c r="BN2" s="977"/>
      <c r="BO2" s="977"/>
      <c r="BP2" s="979"/>
      <c r="BQ2" s="977"/>
      <c r="BR2" s="981"/>
      <c r="BU2" s="979"/>
      <c r="BV2" s="977"/>
      <c r="BW2" s="977"/>
      <c r="BX2" s="977"/>
      <c r="BY2" s="977"/>
      <c r="BZ2" s="977"/>
      <c r="CA2" s="979"/>
      <c r="CB2" s="977"/>
      <c r="CC2" s="981"/>
      <c r="CF2" s="979"/>
      <c r="CG2" s="977"/>
      <c r="CH2" s="977"/>
      <c r="CI2" s="977"/>
      <c r="CJ2" s="977"/>
      <c r="CK2" s="977"/>
      <c r="CL2" s="979"/>
      <c r="CM2" s="977"/>
      <c r="CN2" s="981"/>
      <c r="CQ2" s="979"/>
      <c r="CR2" s="977"/>
      <c r="CS2" s="977"/>
      <c r="CT2" s="977"/>
      <c r="CU2" s="977"/>
      <c r="CV2" s="977"/>
      <c r="CW2" s="979"/>
      <c r="CX2" s="977"/>
      <c r="CY2" s="981"/>
    </row>
    <row r="3" spans="1:105" ht="21" customHeight="1">
      <c r="A3" s="1086">
        <v>1</v>
      </c>
      <c r="B3" s="422">
        <v>1</v>
      </c>
      <c r="C3" s="444">
        <v>1197</v>
      </c>
      <c r="D3" s="424">
        <v>30264685</v>
      </c>
      <c r="E3" s="424" t="s">
        <v>501</v>
      </c>
      <c r="F3" s="424" t="s">
        <v>506</v>
      </c>
      <c r="G3" s="424" t="s">
        <v>517</v>
      </c>
      <c r="H3" s="424" t="s">
        <v>518</v>
      </c>
      <c r="I3" s="425">
        <v>45047.539583333331</v>
      </c>
      <c r="J3" s="424" t="s">
        <v>504</v>
      </c>
      <c r="K3" s="95" t="s">
        <v>17</v>
      </c>
      <c r="L3" s="426">
        <v>45049</v>
      </c>
      <c r="M3" s="431">
        <v>0.51874999999999993</v>
      </c>
      <c r="N3" s="428" t="s">
        <v>504</v>
      </c>
      <c r="O3" s="426">
        <v>45047</v>
      </c>
      <c r="P3" s="427">
        <v>0.51944444444444449</v>
      </c>
      <c r="Q3" s="426">
        <v>45049</v>
      </c>
      <c r="R3" s="427">
        <v>0.51736111111111105</v>
      </c>
      <c r="S3" s="428" t="s">
        <v>504</v>
      </c>
      <c r="T3" s="426">
        <v>45049</v>
      </c>
      <c r="U3" s="427">
        <v>0.51874999999999993</v>
      </c>
      <c r="V3" s="428" t="s">
        <v>504</v>
      </c>
      <c r="W3" s="429">
        <f t="shared" ref="W3:W45" si="0">(U3+T3)-(P3+O3)</f>
        <v>1.9993055555605679</v>
      </c>
      <c r="X3" s="430">
        <v>45050</v>
      </c>
      <c r="Y3" s="431">
        <v>0.43958333333333338</v>
      </c>
      <c r="Z3" s="428" t="s">
        <v>504</v>
      </c>
      <c r="AA3" s="432">
        <f t="shared" ref="AA3:AA45" si="1">(Y3+X3)-(U3+T3)</f>
        <v>0.92083333332993789</v>
      </c>
      <c r="AB3" s="430">
        <v>45050</v>
      </c>
      <c r="AC3" s="431">
        <v>0.66319444444444442</v>
      </c>
      <c r="AD3" s="428" t="s">
        <v>504</v>
      </c>
      <c r="AE3" s="432">
        <f t="shared" ref="AE3:AE45" si="2">(AC3+AB3)-(Y3+X3)</f>
        <v>0.22361111111240461</v>
      </c>
      <c r="AF3" s="430"/>
      <c r="AG3" s="427"/>
      <c r="AH3" s="428"/>
      <c r="AI3" s="428"/>
      <c r="AJ3" s="432">
        <f t="shared" ref="AJ3:AJ45" si="3">(AG3+AF3)-(U3+T3)</f>
        <v>-45049.518750000003</v>
      </c>
      <c r="AK3" s="564"/>
      <c r="AL3" s="565"/>
      <c r="AM3" s="566"/>
      <c r="AN3" s="432">
        <f t="shared" ref="AN3:AN45" si="4">(AL3+AK3)-(U3+T3)</f>
        <v>-45049.518750000003</v>
      </c>
      <c r="AO3" s="433">
        <v>45052</v>
      </c>
      <c r="AP3" s="434">
        <v>0.54166666666666663</v>
      </c>
      <c r="AQ3" s="435">
        <f t="shared" ref="AQ3:AQ45" si="5">(AP3+AO3)-(U3+T3)</f>
        <v>3.022916666661331</v>
      </c>
      <c r="AR3" s="433">
        <v>45053</v>
      </c>
      <c r="AS3" s="434">
        <v>0.41944444444444445</v>
      </c>
      <c r="AT3" s="436" t="s">
        <v>504</v>
      </c>
      <c r="AU3" s="14">
        <f t="shared" ref="AU3:AU45" si="6">(AS3+AR3)-(U3+T3)</f>
        <v>3.9006944444408873</v>
      </c>
      <c r="AV3" s="437"/>
      <c r="AW3" s="437"/>
      <c r="AX3" s="437" t="s">
        <v>27</v>
      </c>
      <c r="AY3" s="437" t="s">
        <v>29</v>
      </c>
      <c r="AZ3" s="437" t="s">
        <v>68</v>
      </c>
      <c r="BA3" s="437" t="s">
        <v>226</v>
      </c>
      <c r="BB3" s="567" t="s">
        <v>1173</v>
      </c>
      <c r="BC3" s="568" t="s">
        <v>1174</v>
      </c>
      <c r="BD3" s="19"/>
      <c r="BE3" s="441" t="s">
        <v>89</v>
      </c>
      <c r="BF3" s="442"/>
      <c r="BJ3" s="448">
        <v>1220</v>
      </c>
      <c r="BK3" s="424">
        <v>1457680</v>
      </c>
      <c r="BL3" s="424" t="s">
        <v>529</v>
      </c>
      <c r="BM3" s="424" t="s">
        <v>496</v>
      </c>
      <c r="BN3" s="424" t="s">
        <v>507</v>
      </c>
      <c r="BO3" s="424" t="s">
        <v>487</v>
      </c>
      <c r="BP3" s="425">
        <v>45053.672222222223</v>
      </c>
      <c r="BQ3" s="424" t="s">
        <v>498</v>
      </c>
      <c r="BR3" s="446" t="s">
        <v>0</v>
      </c>
      <c r="BS3" s="447"/>
      <c r="BT3" s="447"/>
      <c r="BU3" s="444">
        <v>1202</v>
      </c>
      <c r="BV3" s="424">
        <v>30009638</v>
      </c>
      <c r="BW3" s="424" t="s">
        <v>505</v>
      </c>
      <c r="BX3" s="424" t="s">
        <v>496</v>
      </c>
      <c r="BY3" s="424" t="s">
        <v>497</v>
      </c>
      <c r="BZ3" s="424" t="s">
        <v>531</v>
      </c>
      <c r="CA3" s="425">
        <v>45047.758333333331</v>
      </c>
      <c r="CB3" s="424" t="s">
        <v>504</v>
      </c>
      <c r="CC3" s="446" t="s">
        <v>17</v>
      </c>
      <c r="CD3" s="447"/>
      <c r="CE3" s="447"/>
      <c r="CF3" s="444">
        <v>1199</v>
      </c>
      <c r="CG3" s="424">
        <v>30043661</v>
      </c>
      <c r="CH3" s="424" t="s">
        <v>495</v>
      </c>
      <c r="CI3" s="424" t="s">
        <v>496</v>
      </c>
      <c r="CJ3" s="424" t="s">
        <v>497</v>
      </c>
      <c r="CK3" s="424" t="s">
        <v>465</v>
      </c>
      <c r="CL3" s="425">
        <v>45047.80972222222</v>
      </c>
      <c r="CM3" s="424" t="s">
        <v>498</v>
      </c>
      <c r="CN3" s="446" t="s">
        <v>17</v>
      </c>
      <c r="CO3" s="447"/>
      <c r="CP3" s="447"/>
      <c r="CQ3" s="444">
        <v>1197</v>
      </c>
      <c r="CR3" s="424">
        <v>30264685</v>
      </c>
      <c r="CS3" s="424" t="s">
        <v>501</v>
      </c>
      <c r="CT3" s="424" t="s">
        <v>506</v>
      </c>
      <c r="CU3" s="424" t="s">
        <v>517</v>
      </c>
      <c r="CV3" s="424" t="s">
        <v>518</v>
      </c>
      <c r="CW3" s="425">
        <v>45047.539583333331</v>
      </c>
      <c r="CX3" s="424" t="s">
        <v>504</v>
      </c>
      <c r="CY3" s="95" t="s">
        <v>17</v>
      </c>
    </row>
    <row r="4" spans="1:105" ht="21" customHeight="1">
      <c r="A4" s="1087"/>
      <c r="B4" s="422">
        <v>2</v>
      </c>
      <c r="C4" s="444">
        <v>1198</v>
      </c>
      <c r="D4" s="424">
        <v>30156237</v>
      </c>
      <c r="E4" s="424" t="s">
        <v>501</v>
      </c>
      <c r="F4" s="424" t="s">
        <v>502</v>
      </c>
      <c r="G4" s="424" t="s">
        <v>497</v>
      </c>
      <c r="H4" s="424" t="s">
        <v>503</v>
      </c>
      <c r="I4" s="425">
        <v>45048.021527777775</v>
      </c>
      <c r="J4" s="424" t="s">
        <v>498</v>
      </c>
      <c r="K4" s="446" t="s">
        <v>17</v>
      </c>
      <c r="L4" s="426">
        <v>45047</v>
      </c>
      <c r="M4" s="431">
        <v>0.7270833333333333</v>
      </c>
      <c r="N4" s="428" t="s">
        <v>498</v>
      </c>
      <c r="O4" s="426">
        <v>45048</v>
      </c>
      <c r="P4" s="427">
        <v>2.1527777777777781E-2</v>
      </c>
      <c r="Q4" s="426">
        <v>45050</v>
      </c>
      <c r="R4" s="427">
        <v>0.27569444444444446</v>
      </c>
      <c r="S4" s="428" t="s">
        <v>498</v>
      </c>
      <c r="T4" s="426">
        <v>45048</v>
      </c>
      <c r="U4" s="427">
        <v>2.1527777777777781E-2</v>
      </c>
      <c r="V4" s="428" t="s">
        <v>498</v>
      </c>
      <c r="W4" s="429">
        <f t="shared" si="0"/>
        <v>0</v>
      </c>
      <c r="X4" s="430"/>
      <c r="Y4" s="431"/>
      <c r="Z4" s="428"/>
      <c r="AA4" s="432">
        <f t="shared" si="1"/>
        <v>-45048.021527777775</v>
      </c>
      <c r="AB4" s="430"/>
      <c r="AC4" s="431"/>
      <c r="AD4" s="428"/>
      <c r="AE4" s="432">
        <f t="shared" si="2"/>
        <v>0</v>
      </c>
      <c r="AF4" s="430"/>
      <c r="AG4" s="428"/>
      <c r="AH4" s="428"/>
      <c r="AI4" s="428"/>
      <c r="AJ4" s="432">
        <f t="shared" si="3"/>
        <v>-45048.021527777775</v>
      </c>
      <c r="AK4" s="569">
        <v>45084</v>
      </c>
      <c r="AL4" s="570">
        <v>0.5444444444444444</v>
      </c>
      <c r="AM4" s="571" t="s">
        <v>498</v>
      </c>
      <c r="AN4" s="432">
        <f t="shared" si="4"/>
        <v>36.522916666668607</v>
      </c>
      <c r="AO4" s="433"/>
      <c r="AP4" s="434"/>
      <c r="AQ4" s="435">
        <f t="shared" si="5"/>
        <v>-45048.021527777775</v>
      </c>
      <c r="AR4" s="433"/>
      <c r="AS4" s="434"/>
      <c r="AT4" s="449"/>
      <c r="AU4" s="14">
        <f t="shared" si="6"/>
        <v>-45048.021527777775</v>
      </c>
      <c r="AV4" s="437">
        <v>15397</v>
      </c>
      <c r="AW4" s="437" t="s">
        <v>1175</v>
      </c>
      <c r="AX4" s="437" t="s">
        <v>9</v>
      </c>
      <c r="AY4" s="437" t="s">
        <v>11</v>
      </c>
      <c r="AZ4" s="437" t="s">
        <v>31</v>
      </c>
      <c r="BA4" s="438" t="s">
        <v>70</v>
      </c>
      <c r="BB4" s="440" t="s">
        <v>1176</v>
      </c>
      <c r="BC4" s="439" t="s">
        <v>1177</v>
      </c>
      <c r="BD4" s="19"/>
      <c r="BE4" s="441" t="s">
        <v>89</v>
      </c>
      <c r="BF4" s="442"/>
      <c r="BJ4" s="448">
        <v>1221</v>
      </c>
      <c r="BK4" s="424">
        <v>1457680</v>
      </c>
      <c r="BL4" s="424" t="s">
        <v>529</v>
      </c>
      <c r="BM4" s="424" t="s">
        <v>496</v>
      </c>
      <c r="BN4" s="424" t="s">
        <v>497</v>
      </c>
      <c r="BO4" s="424" t="s">
        <v>516</v>
      </c>
      <c r="BP4" s="425">
        <v>45053.699305555558</v>
      </c>
      <c r="BQ4" s="424" t="s">
        <v>498</v>
      </c>
      <c r="BR4" s="446" t="s">
        <v>0</v>
      </c>
      <c r="BS4" s="447"/>
      <c r="BT4" s="447"/>
      <c r="BU4" s="448">
        <v>1207</v>
      </c>
      <c r="BV4" s="424">
        <v>30263986</v>
      </c>
      <c r="BW4" s="424" t="s">
        <v>505</v>
      </c>
      <c r="BX4" s="424" t="s">
        <v>496</v>
      </c>
      <c r="BY4" s="424" t="s">
        <v>507</v>
      </c>
      <c r="BZ4" s="424" t="s">
        <v>486</v>
      </c>
      <c r="CA4" s="425">
        <v>45049.643750000003</v>
      </c>
      <c r="CB4" s="424" t="s">
        <v>498</v>
      </c>
      <c r="CC4" s="446" t="s">
        <v>0</v>
      </c>
      <c r="CD4" s="447"/>
      <c r="CE4" s="447"/>
      <c r="CF4" s="423">
        <v>1208</v>
      </c>
      <c r="CG4" s="424">
        <v>30257441</v>
      </c>
      <c r="CH4" s="424" t="s">
        <v>495</v>
      </c>
      <c r="CI4" s="424" t="s">
        <v>496</v>
      </c>
      <c r="CJ4" s="424" t="s">
        <v>497</v>
      </c>
      <c r="CK4" s="445" t="s">
        <v>534</v>
      </c>
      <c r="CL4" s="425">
        <v>45049.662499999999</v>
      </c>
      <c r="CM4" s="424" t="s">
        <v>528</v>
      </c>
      <c r="CN4" s="446" t="s">
        <v>17</v>
      </c>
      <c r="CO4" s="447"/>
      <c r="CP4" s="447"/>
      <c r="CQ4" s="444">
        <v>1198</v>
      </c>
      <c r="CR4" s="424">
        <v>30156237</v>
      </c>
      <c r="CS4" s="424" t="s">
        <v>501</v>
      </c>
      <c r="CT4" s="424" t="s">
        <v>502</v>
      </c>
      <c r="CU4" s="424" t="s">
        <v>497</v>
      </c>
      <c r="CV4" s="424" t="s">
        <v>503</v>
      </c>
      <c r="CW4" s="425">
        <v>45048.021527777775</v>
      </c>
      <c r="CX4" s="424" t="s">
        <v>498</v>
      </c>
      <c r="CY4" s="446" t="s">
        <v>17</v>
      </c>
    </row>
    <row r="5" spans="1:105" ht="21" customHeight="1">
      <c r="A5" s="1087"/>
      <c r="B5" s="451">
        <v>3</v>
      </c>
      <c r="C5" s="444">
        <v>1199</v>
      </c>
      <c r="D5" s="424">
        <v>30043661</v>
      </c>
      <c r="E5" s="424" t="s">
        <v>495</v>
      </c>
      <c r="F5" s="424" t="s">
        <v>496</v>
      </c>
      <c r="G5" s="424" t="s">
        <v>497</v>
      </c>
      <c r="H5" s="424" t="s">
        <v>465</v>
      </c>
      <c r="I5" s="425">
        <v>45047.80972222222</v>
      </c>
      <c r="J5" s="424" t="s">
        <v>498</v>
      </c>
      <c r="K5" s="446" t="s">
        <v>17</v>
      </c>
      <c r="L5" s="426">
        <v>45047</v>
      </c>
      <c r="M5" s="431">
        <v>0.8041666666666667</v>
      </c>
      <c r="N5" s="428" t="s">
        <v>498</v>
      </c>
      <c r="O5" s="426">
        <v>45047</v>
      </c>
      <c r="P5" s="427">
        <v>0.80972222222222223</v>
      </c>
      <c r="Q5" s="426">
        <v>45050</v>
      </c>
      <c r="R5" s="427">
        <v>0.77708333333333324</v>
      </c>
      <c r="S5" s="428" t="s">
        <v>498</v>
      </c>
      <c r="T5" s="426">
        <v>45047</v>
      </c>
      <c r="U5" s="427">
        <v>0.80972222222222223</v>
      </c>
      <c r="V5" s="428" t="s">
        <v>498</v>
      </c>
      <c r="W5" s="429">
        <f t="shared" si="0"/>
        <v>0</v>
      </c>
      <c r="X5" s="430"/>
      <c r="Y5" s="431"/>
      <c r="Z5" s="428"/>
      <c r="AA5" s="432">
        <f t="shared" si="1"/>
        <v>-45047.80972222222</v>
      </c>
      <c r="AB5" s="430"/>
      <c r="AC5" s="431"/>
      <c r="AD5" s="428"/>
      <c r="AE5" s="432">
        <f t="shared" si="2"/>
        <v>0</v>
      </c>
      <c r="AF5" s="430"/>
      <c r="AG5" s="428"/>
      <c r="AH5" s="428"/>
      <c r="AI5" s="428"/>
      <c r="AJ5" s="432">
        <f t="shared" si="3"/>
        <v>-45047.80972222222</v>
      </c>
      <c r="AK5" s="569">
        <v>45074</v>
      </c>
      <c r="AL5" s="570">
        <v>0.71111111111111114</v>
      </c>
      <c r="AM5" s="571" t="s">
        <v>817</v>
      </c>
      <c r="AN5" s="432">
        <f t="shared" si="4"/>
        <v>26.901388888887595</v>
      </c>
      <c r="AO5" s="433"/>
      <c r="AP5" s="434"/>
      <c r="AQ5" s="435">
        <f t="shared" si="5"/>
        <v>-45047.80972222222</v>
      </c>
      <c r="AR5" s="433">
        <v>45074</v>
      </c>
      <c r="AS5" s="434">
        <v>0.71111111111111114</v>
      </c>
      <c r="AT5" s="449" t="s">
        <v>817</v>
      </c>
      <c r="AU5" s="14">
        <f t="shared" si="6"/>
        <v>26.901388888887595</v>
      </c>
      <c r="AV5" s="437">
        <v>6884</v>
      </c>
      <c r="AW5" s="437" t="s">
        <v>1178</v>
      </c>
      <c r="AX5" s="437" t="s">
        <v>9</v>
      </c>
      <c r="AY5" s="437" t="s">
        <v>11</v>
      </c>
      <c r="AZ5" s="437" t="s">
        <v>31</v>
      </c>
      <c r="BA5" s="437" t="s">
        <v>78</v>
      </c>
      <c r="BB5" s="567" t="s">
        <v>1179</v>
      </c>
      <c r="BC5" s="439" t="s">
        <v>1180</v>
      </c>
      <c r="BD5" s="19"/>
      <c r="BE5" s="441" t="s">
        <v>89</v>
      </c>
      <c r="BF5" s="442"/>
      <c r="BJ5" s="423">
        <v>1254</v>
      </c>
      <c r="BK5" s="424">
        <v>30038898</v>
      </c>
      <c r="BL5" s="424" t="s">
        <v>529</v>
      </c>
      <c r="BM5" s="424" t="s">
        <v>496</v>
      </c>
      <c r="BN5" s="424" t="s">
        <v>507</v>
      </c>
      <c r="BO5" s="424" t="s">
        <v>482</v>
      </c>
      <c r="BP5" s="425">
        <v>45060.875</v>
      </c>
      <c r="BQ5" s="424" t="s">
        <v>498</v>
      </c>
      <c r="BR5" s="446" t="s">
        <v>0</v>
      </c>
      <c r="BS5" s="447"/>
      <c r="BT5" s="447"/>
      <c r="BU5" s="444">
        <v>1211</v>
      </c>
      <c r="BV5" s="424">
        <v>1220929</v>
      </c>
      <c r="BW5" s="424" t="s">
        <v>505</v>
      </c>
      <c r="BX5" s="424" t="s">
        <v>496</v>
      </c>
      <c r="BY5" s="424" t="s">
        <v>507</v>
      </c>
      <c r="BZ5" s="424" t="s">
        <v>486</v>
      </c>
      <c r="CA5" s="425">
        <v>45050.470138888886</v>
      </c>
      <c r="CB5" s="424" t="s">
        <v>504</v>
      </c>
      <c r="CC5" s="446" t="s">
        <v>17</v>
      </c>
      <c r="CD5" s="447"/>
      <c r="CE5" s="447"/>
      <c r="CF5" s="423">
        <v>1208</v>
      </c>
      <c r="CG5" s="424">
        <v>30257441</v>
      </c>
      <c r="CH5" s="424" t="s">
        <v>495</v>
      </c>
      <c r="CI5" s="424" t="s">
        <v>496</v>
      </c>
      <c r="CJ5" s="424" t="s">
        <v>497</v>
      </c>
      <c r="CK5" s="424" t="s">
        <v>465</v>
      </c>
      <c r="CL5" s="425">
        <v>45049.662499999999</v>
      </c>
      <c r="CM5" s="424" t="s">
        <v>528</v>
      </c>
      <c r="CN5" s="446" t="s">
        <v>17</v>
      </c>
      <c r="CO5" s="447"/>
      <c r="CP5" s="447"/>
      <c r="CQ5" s="423">
        <v>1213</v>
      </c>
      <c r="CR5" s="572">
        <v>66789765</v>
      </c>
      <c r="CS5" s="424" t="s">
        <v>501</v>
      </c>
      <c r="CT5" s="424" t="s">
        <v>496</v>
      </c>
      <c r="CU5" s="424" t="s">
        <v>513</v>
      </c>
      <c r="CV5" s="424" t="s">
        <v>493</v>
      </c>
      <c r="CW5" s="425">
        <v>45052.426388888889</v>
      </c>
      <c r="CX5" s="424" t="s">
        <v>504</v>
      </c>
      <c r="CY5" s="446" t="s">
        <v>0</v>
      </c>
    </row>
    <row r="6" spans="1:105" ht="21" customHeight="1">
      <c r="A6" s="1087"/>
      <c r="B6" s="422">
        <v>4</v>
      </c>
      <c r="C6" s="444">
        <v>1202</v>
      </c>
      <c r="D6" s="424">
        <v>30009638</v>
      </c>
      <c r="E6" s="424" t="s">
        <v>505</v>
      </c>
      <c r="F6" s="424" t="s">
        <v>496</v>
      </c>
      <c r="G6" s="424" t="s">
        <v>497</v>
      </c>
      <c r="H6" s="424" t="s">
        <v>531</v>
      </c>
      <c r="I6" s="425">
        <v>45047.758333333331</v>
      </c>
      <c r="J6" s="424" t="s">
        <v>504</v>
      </c>
      <c r="K6" s="446" t="s">
        <v>17</v>
      </c>
      <c r="L6" s="426">
        <v>45048</v>
      </c>
      <c r="M6" s="431">
        <v>0.76597222222222217</v>
      </c>
      <c r="N6" s="428" t="s">
        <v>504</v>
      </c>
      <c r="O6" s="426">
        <v>45047</v>
      </c>
      <c r="P6" s="427">
        <v>0.7583333333333333</v>
      </c>
      <c r="Q6" s="426"/>
      <c r="R6" s="427"/>
      <c r="S6" s="428"/>
      <c r="T6" s="426">
        <v>45048</v>
      </c>
      <c r="U6" s="427">
        <v>0.76597222222222217</v>
      </c>
      <c r="V6" s="428" t="s">
        <v>504</v>
      </c>
      <c r="W6" s="429">
        <f t="shared" si="0"/>
        <v>1.007638888891961</v>
      </c>
      <c r="X6" s="430">
        <v>45049</v>
      </c>
      <c r="Y6" s="431">
        <v>0.51180555555555551</v>
      </c>
      <c r="Z6" s="428" t="s">
        <v>504</v>
      </c>
      <c r="AA6" s="432">
        <f t="shared" si="1"/>
        <v>0.74583333333430346</v>
      </c>
      <c r="AB6" s="430">
        <v>45050</v>
      </c>
      <c r="AC6" s="431">
        <v>0.65486111111111112</v>
      </c>
      <c r="AD6" s="428" t="s">
        <v>504</v>
      </c>
      <c r="AE6" s="432">
        <f t="shared" si="2"/>
        <v>1.1430555555562023</v>
      </c>
      <c r="AF6" s="430">
        <v>45053</v>
      </c>
      <c r="AG6" s="431">
        <v>0.92013888888888884</v>
      </c>
      <c r="AH6" s="428" t="s">
        <v>504</v>
      </c>
      <c r="AI6" s="428"/>
      <c r="AJ6" s="432">
        <f t="shared" si="3"/>
        <v>5.1541666666671517</v>
      </c>
      <c r="AK6" s="569"/>
      <c r="AL6" s="571"/>
      <c r="AM6" s="571"/>
      <c r="AN6" s="432">
        <f t="shared" si="4"/>
        <v>-45048.765972222223</v>
      </c>
      <c r="AO6" s="433">
        <v>45054</v>
      </c>
      <c r="AP6" s="434">
        <v>0.60069444444444442</v>
      </c>
      <c r="AQ6" s="435">
        <f t="shared" si="5"/>
        <v>5.8347222222218988</v>
      </c>
      <c r="AR6" s="433">
        <v>45054</v>
      </c>
      <c r="AS6" s="434">
        <v>0.60069444444444442</v>
      </c>
      <c r="AT6" s="452" t="s">
        <v>504</v>
      </c>
      <c r="AU6" s="14">
        <f t="shared" si="6"/>
        <v>5.8347222222218988</v>
      </c>
      <c r="AV6" s="437">
        <v>2196</v>
      </c>
      <c r="AW6" s="437" t="s">
        <v>1181</v>
      </c>
      <c r="AX6" s="437" t="s">
        <v>9</v>
      </c>
      <c r="AY6" s="437" t="s">
        <v>11</v>
      </c>
      <c r="AZ6" s="437" t="s">
        <v>31</v>
      </c>
      <c r="BA6" s="437" t="s">
        <v>70</v>
      </c>
      <c r="BB6" s="439" t="s">
        <v>1182</v>
      </c>
      <c r="BC6" s="439" t="s">
        <v>1183</v>
      </c>
      <c r="BD6" s="19"/>
      <c r="BE6" s="441" t="s">
        <v>89</v>
      </c>
      <c r="BF6" s="442"/>
      <c r="BS6" s="447"/>
      <c r="BT6" s="447"/>
      <c r="BU6" s="444">
        <v>1215</v>
      </c>
      <c r="BV6" s="424">
        <v>30045229</v>
      </c>
      <c r="BW6" s="424" t="s">
        <v>505</v>
      </c>
      <c r="BX6" s="424" t="s">
        <v>502</v>
      </c>
      <c r="BY6" s="424" t="s">
        <v>497</v>
      </c>
      <c r="BZ6" s="424" t="s">
        <v>503</v>
      </c>
      <c r="CA6" s="425">
        <v>45052.712500000001</v>
      </c>
      <c r="CB6" s="424" t="s">
        <v>498</v>
      </c>
      <c r="CC6" s="446" t="s">
        <v>0</v>
      </c>
      <c r="CD6" s="447"/>
      <c r="CE6" s="447"/>
      <c r="CF6" s="444">
        <v>1226</v>
      </c>
      <c r="CG6" s="424">
        <v>30234198</v>
      </c>
      <c r="CH6" s="424" t="s">
        <v>495</v>
      </c>
      <c r="CI6" s="424" t="s">
        <v>502</v>
      </c>
      <c r="CJ6" s="424" t="s">
        <v>513</v>
      </c>
      <c r="CK6" s="424" t="s">
        <v>492</v>
      </c>
      <c r="CL6" s="425">
        <v>45054.754166666666</v>
      </c>
      <c r="CM6" s="424" t="s">
        <v>504</v>
      </c>
      <c r="CN6" s="446" t="s">
        <v>17</v>
      </c>
      <c r="CO6" s="447"/>
      <c r="CP6" s="447"/>
      <c r="CQ6" s="423">
        <v>1214</v>
      </c>
      <c r="CR6" s="424">
        <v>1339136</v>
      </c>
      <c r="CS6" s="424" t="s">
        <v>501</v>
      </c>
      <c r="CT6" s="424" t="s">
        <v>496</v>
      </c>
      <c r="CU6" s="424" t="s">
        <v>497</v>
      </c>
      <c r="CV6" s="424" t="s">
        <v>465</v>
      </c>
      <c r="CW6" s="425">
        <v>45052.875</v>
      </c>
      <c r="CX6" s="424" t="s">
        <v>528</v>
      </c>
      <c r="CY6" s="446" t="s">
        <v>17</v>
      </c>
    </row>
    <row r="7" spans="1:105" s="453" customFormat="1" ht="21" customHeight="1">
      <c r="A7" s="1087"/>
      <c r="B7" s="451">
        <v>5</v>
      </c>
      <c r="C7" s="448">
        <v>1207</v>
      </c>
      <c r="D7" s="424">
        <v>30263986</v>
      </c>
      <c r="E7" s="424" t="s">
        <v>505</v>
      </c>
      <c r="F7" s="424" t="s">
        <v>496</v>
      </c>
      <c r="G7" s="424" t="s">
        <v>507</v>
      </c>
      <c r="H7" s="424" t="s">
        <v>486</v>
      </c>
      <c r="I7" s="425">
        <v>45049.643750000003</v>
      </c>
      <c r="J7" s="424" t="s">
        <v>498</v>
      </c>
      <c r="K7" s="446" t="s">
        <v>0</v>
      </c>
      <c r="L7" s="426">
        <v>45049</v>
      </c>
      <c r="M7" s="431">
        <v>0.64374999999999993</v>
      </c>
      <c r="N7" s="428" t="s">
        <v>498</v>
      </c>
      <c r="O7" s="426">
        <v>45049</v>
      </c>
      <c r="P7" s="427">
        <v>0.64374999999999993</v>
      </c>
      <c r="Q7" s="426"/>
      <c r="R7" s="427"/>
      <c r="S7" s="428"/>
      <c r="T7" s="426">
        <v>45049</v>
      </c>
      <c r="U7" s="427">
        <v>0.64374999999999993</v>
      </c>
      <c r="V7" s="428" t="s">
        <v>498</v>
      </c>
      <c r="W7" s="429">
        <f t="shared" si="0"/>
        <v>0</v>
      </c>
      <c r="X7" s="430"/>
      <c r="Y7" s="431"/>
      <c r="Z7" s="428"/>
      <c r="AA7" s="432">
        <f t="shared" si="1"/>
        <v>-45049.643750000003</v>
      </c>
      <c r="AB7" s="430"/>
      <c r="AC7" s="431"/>
      <c r="AD7" s="428"/>
      <c r="AE7" s="432">
        <f t="shared" si="2"/>
        <v>0</v>
      </c>
      <c r="AF7" s="430"/>
      <c r="AG7" s="428"/>
      <c r="AH7" s="428"/>
      <c r="AI7" s="428"/>
      <c r="AJ7" s="432">
        <f t="shared" si="3"/>
        <v>-45049.643750000003</v>
      </c>
      <c r="AK7" s="569"/>
      <c r="AL7" s="571"/>
      <c r="AM7" s="571"/>
      <c r="AN7" s="432">
        <f t="shared" si="4"/>
        <v>-45049.643750000003</v>
      </c>
      <c r="AO7" s="433">
        <v>45049</v>
      </c>
      <c r="AP7" s="434">
        <v>0.66180555555555554</v>
      </c>
      <c r="AQ7" s="435">
        <f t="shared" si="5"/>
        <v>1.8055555556202307E-2</v>
      </c>
      <c r="AR7" s="433">
        <v>45049</v>
      </c>
      <c r="AS7" s="434">
        <v>0.66180555555555554</v>
      </c>
      <c r="AT7" s="452" t="s">
        <v>817</v>
      </c>
      <c r="AU7" s="14">
        <f t="shared" si="6"/>
        <v>1.8055555556202307E-2</v>
      </c>
      <c r="AV7" s="437"/>
      <c r="AW7" s="437"/>
      <c r="AX7" s="437" t="s">
        <v>27</v>
      </c>
      <c r="AY7" s="437" t="s">
        <v>29</v>
      </c>
      <c r="AZ7" s="437" t="s">
        <v>90</v>
      </c>
      <c r="BA7" s="437" t="s">
        <v>320</v>
      </c>
      <c r="BB7" s="439" t="s">
        <v>1184</v>
      </c>
      <c r="BC7" s="439" t="s">
        <v>1185</v>
      </c>
      <c r="BD7" s="19"/>
      <c r="BE7" s="441" t="s">
        <v>89</v>
      </c>
      <c r="BF7" s="442"/>
      <c r="BJ7" s="443"/>
      <c r="BK7" s="443"/>
      <c r="BL7" s="443"/>
      <c r="BM7" s="443"/>
      <c r="BN7" s="443"/>
      <c r="BO7" s="443"/>
      <c r="BP7" s="443"/>
      <c r="BQ7" s="443"/>
      <c r="BR7" s="443"/>
      <c r="BS7" s="447"/>
      <c r="BT7" s="447"/>
      <c r="BU7" s="444">
        <v>1217</v>
      </c>
      <c r="BV7" s="424">
        <v>30184137</v>
      </c>
      <c r="BW7" s="424" t="s">
        <v>505</v>
      </c>
      <c r="BX7" s="424" t="s">
        <v>496</v>
      </c>
      <c r="BY7" s="424" t="s">
        <v>497</v>
      </c>
      <c r="BZ7" s="424" t="s">
        <v>476</v>
      </c>
      <c r="CA7" s="425">
        <v>45052.80972222222</v>
      </c>
      <c r="CB7" s="424" t="s">
        <v>528</v>
      </c>
      <c r="CC7" s="446" t="s">
        <v>0</v>
      </c>
      <c r="CD7" s="447"/>
      <c r="CE7" s="447"/>
      <c r="CF7" s="423">
        <v>1227</v>
      </c>
      <c r="CG7" s="424">
        <v>20210939</v>
      </c>
      <c r="CH7" s="424" t="s">
        <v>495</v>
      </c>
      <c r="CI7" s="424" t="s">
        <v>506</v>
      </c>
      <c r="CJ7" s="424" t="s">
        <v>497</v>
      </c>
      <c r="CK7" s="424" t="s">
        <v>530</v>
      </c>
      <c r="CL7" s="425">
        <v>45055.862500000003</v>
      </c>
      <c r="CM7" s="424" t="s">
        <v>504</v>
      </c>
      <c r="CN7" s="446" t="s">
        <v>17</v>
      </c>
      <c r="CO7" s="447"/>
      <c r="CP7" s="447"/>
      <c r="CQ7" s="448">
        <v>1219</v>
      </c>
      <c r="CR7" s="424">
        <v>30224747</v>
      </c>
      <c r="CS7" s="424" t="s">
        <v>501</v>
      </c>
      <c r="CT7" s="424" t="s">
        <v>496</v>
      </c>
      <c r="CU7" s="424" t="s">
        <v>497</v>
      </c>
      <c r="CV7" s="424" t="s">
        <v>465</v>
      </c>
      <c r="CW7" s="425">
        <v>45053.621527777781</v>
      </c>
      <c r="CX7" s="424" t="s">
        <v>504</v>
      </c>
      <c r="CY7" s="446" t="s">
        <v>17</v>
      </c>
      <c r="CZ7" s="443"/>
    </row>
    <row r="8" spans="1:105" ht="21" customHeight="1">
      <c r="A8" s="1087"/>
      <c r="B8" s="422">
        <v>6</v>
      </c>
      <c r="C8" s="423">
        <v>1208</v>
      </c>
      <c r="D8" s="424">
        <v>30257441</v>
      </c>
      <c r="E8" s="424" t="s">
        <v>495</v>
      </c>
      <c r="F8" s="424" t="s">
        <v>496</v>
      </c>
      <c r="G8" s="424" t="s">
        <v>497</v>
      </c>
      <c r="H8" s="445" t="s">
        <v>534</v>
      </c>
      <c r="I8" s="425">
        <v>45049.662499999999</v>
      </c>
      <c r="J8" s="424" t="s">
        <v>528</v>
      </c>
      <c r="K8" s="446" t="s">
        <v>17</v>
      </c>
      <c r="L8" s="426">
        <v>45049</v>
      </c>
      <c r="M8" s="431">
        <v>0.72777777777777775</v>
      </c>
      <c r="N8" s="428" t="s">
        <v>528</v>
      </c>
      <c r="O8" s="426">
        <v>45049</v>
      </c>
      <c r="P8" s="427">
        <v>0.72777777777777775</v>
      </c>
      <c r="Q8" s="426"/>
      <c r="R8" s="427"/>
      <c r="S8" s="427"/>
      <c r="T8" s="426">
        <v>45049</v>
      </c>
      <c r="U8" s="427">
        <v>0.74583333333333324</v>
      </c>
      <c r="V8" s="428" t="s">
        <v>498</v>
      </c>
      <c r="W8" s="429">
        <f t="shared" si="0"/>
        <v>1.8055555556202307E-2</v>
      </c>
      <c r="X8" s="430">
        <v>45050</v>
      </c>
      <c r="Y8" s="431">
        <v>0.74722222222222223</v>
      </c>
      <c r="Z8" s="428"/>
      <c r="AA8" s="432">
        <f t="shared" si="1"/>
        <v>1.0013888888861402</v>
      </c>
      <c r="AB8" s="430"/>
      <c r="AC8" s="431"/>
      <c r="AD8" s="428"/>
      <c r="AE8" s="432">
        <f t="shared" si="2"/>
        <v>-45050.74722222222</v>
      </c>
      <c r="AF8" s="430"/>
      <c r="AG8" s="428"/>
      <c r="AH8" s="428"/>
      <c r="AI8" s="428"/>
      <c r="AJ8" s="432">
        <f t="shared" si="3"/>
        <v>-45049.745833333334</v>
      </c>
      <c r="AK8" s="569"/>
      <c r="AL8" s="570"/>
      <c r="AM8" s="571"/>
      <c r="AN8" s="432">
        <f t="shared" si="4"/>
        <v>-45049.745833333334</v>
      </c>
      <c r="AO8" s="433">
        <v>45052</v>
      </c>
      <c r="AP8" s="434">
        <v>0.6</v>
      </c>
      <c r="AQ8" s="435">
        <f t="shared" si="5"/>
        <v>2.8541666666642413</v>
      </c>
      <c r="AR8" s="433">
        <v>45083</v>
      </c>
      <c r="AS8" s="434">
        <v>0.41041666666666665</v>
      </c>
      <c r="AT8" s="436" t="s">
        <v>498</v>
      </c>
      <c r="AU8" s="14">
        <f t="shared" si="6"/>
        <v>33.664583333331393</v>
      </c>
      <c r="AV8" s="437">
        <v>14768</v>
      </c>
      <c r="AW8" s="437" t="s">
        <v>1186</v>
      </c>
      <c r="AX8" s="437" t="s">
        <v>9</v>
      </c>
      <c r="AY8" s="437" t="s">
        <v>20</v>
      </c>
      <c r="AZ8" s="438" t="s">
        <v>50</v>
      </c>
      <c r="BA8" s="438" t="s">
        <v>148</v>
      </c>
      <c r="BB8" s="439" t="s">
        <v>1187</v>
      </c>
      <c r="BC8" s="439" t="s">
        <v>1188</v>
      </c>
      <c r="BD8" s="19"/>
      <c r="BE8" s="441" t="s">
        <v>89</v>
      </c>
      <c r="BF8" s="442"/>
      <c r="BS8" s="447"/>
      <c r="BT8" s="447"/>
      <c r="BU8" s="444">
        <v>1228</v>
      </c>
      <c r="BV8" s="424">
        <v>30009638</v>
      </c>
      <c r="BW8" s="424" t="s">
        <v>505</v>
      </c>
      <c r="BX8" s="424" t="s">
        <v>496</v>
      </c>
      <c r="BY8" s="424" t="s">
        <v>497</v>
      </c>
      <c r="BZ8" s="424" t="s">
        <v>531</v>
      </c>
      <c r="CA8" s="425">
        <v>45047.609722222223</v>
      </c>
      <c r="CB8" s="424" t="s">
        <v>504</v>
      </c>
      <c r="CC8" s="446" t="s">
        <v>17</v>
      </c>
      <c r="CD8" s="447"/>
      <c r="CE8" s="447"/>
      <c r="CF8" s="444">
        <v>1237</v>
      </c>
      <c r="CG8" s="454">
        <v>30129396</v>
      </c>
      <c r="CH8" s="454" t="s">
        <v>495</v>
      </c>
      <c r="CI8" s="454" t="s">
        <v>496</v>
      </c>
      <c r="CJ8" s="454" t="s">
        <v>497</v>
      </c>
      <c r="CK8" s="454" t="s">
        <v>468</v>
      </c>
      <c r="CL8" s="455">
        <v>45057.54791666667</v>
      </c>
      <c r="CM8" s="454" t="s">
        <v>504</v>
      </c>
      <c r="CN8" s="446" t="s">
        <v>17</v>
      </c>
      <c r="CO8" s="447"/>
      <c r="CP8" s="447"/>
      <c r="CQ8" s="423">
        <v>1231</v>
      </c>
      <c r="CR8" s="454">
        <v>1213033</v>
      </c>
      <c r="CS8" s="454" t="s">
        <v>501</v>
      </c>
      <c r="CT8" s="454" t="s">
        <v>506</v>
      </c>
      <c r="CU8" s="454" t="s">
        <v>507</v>
      </c>
      <c r="CV8" s="454" t="s">
        <v>485</v>
      </c>
      <c r="CW8" s="455">
        <v>45056.976388888892</v>
      </c>
      <c r="CX8" s="454" t="s">
        <v>498</v>
      </c>
      <c r="CY8" s="446" t="s">
        <v>8</v>
      </c>
      <c r="CZ8" s="453"/>
    </row>
    <row r="9" spans="1:105" ht="21" customHeight="1">
      <c r="A9" s="1087"/>
      <c r="B9" s="422">
        <v>7</v>
      </c>
      <c r="C9" s="423">
        <v>1208</v>
      </c>
      <c r="D9" s="424">
        <v>30257441</v>
      </c>
      <c r="E9" s="424" t="s">
        <v>495</v>
      </c>
      <c r="F9" s="424" t="s">
        <v>496</v>
      </c>
      <c r="G9" s="424" t="s">
        <v>497</v>
      </c>
      <c r="H9" s="424" t="s">
        <v>465</v>
      </c>
      <c r="I9" s="425">
        <v>45049.662499999999</v>
      </c>
      <c r="J9" s="424" t="s">
        <v>528</v>
      </c>
      <c r="K9" s="446" t="s">
        <v>17</v>
      </c>
      <c r="L9" s="426">
        <v>45049</v>
      </c>
      <c r="M9" s="431">
        <v>0.7284722222222223</v>
      </c>
      <c r="N9" s="428" t="s">
        <v>528</v>
      </c>
      <c r="O9" s="426">
        <v>45049</v>
      </c>
      <c r="P9" s="427">
        <v>0.66249999999999998</v>
      </c>
      <c r="Q9" s="426"/>
      <c r="R9" s="427"/>
      <c r="S9" s="428"/>
      <c r="T9" s="426">
        <v>45049</v>
      </c>
      <c r="U9" s="427">
        <v>0.7284722222222223</v>
      </c>
      <c r="V9" s="428" t="s">
        <v>498</v>
      </c>
      <c r="W9" s="429">
        <f t="shared" si="0"/>
        <v>6.5972222226264421E-2</v>
      </c>
      <c r="X9" s="430">
        <v>45050</v>
      </c>
      <c r="Y9" s="431">
        <v>0.74722222222222223</v>
      </c>
      <c r="Z9" s="428" t="s">
        <v>498</v>
      </c>
      <c r="AA9" s="432">
        <f t="shared" si="1"/>
        <v>1.0187499999956344</v>
      </c>
      <c r="AB9" s="430"/>
      <c r="AC9" s="431"/>
      <c r="AD9" s="428"/>
      <c r="AE9" s="432">
        <f t="shared" si="2"/>
        <v>-45050.74722222222</v>
      </c>
      <c r="AF9" s="430"/>
      <c r="AG9" s="428"/>
      <c r="AH9" s="428"/>
      <c r="AI9" s="428"/>
      <c r="AJ9" s="432">
        <f t="shared" si="3"/>
        <v>-45049.728472222225</v>
      </c>
      <c r="AK9" s="569">
        <v>45083</v>
      </c>
      <c r="AL9" s="570">
        <v>0.41250000000000003</v>
      </c>
      <c r="AM9" s="571" t="s">
        <v>498</v>
      </c>
      <c r="AN9" s="432">
        <f t="shared" si="4"/>
        <v>33.684027777773736</v>
      </c>
      <c r="AO9" s="433"/>
      <c r="AP9" s="434"/>
      <c r="AQ9" s="435">
        <f t="shared" si="5"/>
        <v>-45049.728472222225</v>
      </c>
      <c r="AR9" s="433"/>
      <c r="AS9" s="434"/>
      <c r="AT9" s="452"/>
      <c r="AU9" s="14">
        <f t="shared" si="6"/>
        <v>-45049.728472222225</v>
      </c>
      <c r="AV9" s="437"/>
      <c r="AW9" s="437"/>
      <c r="AX9" s="437" t="s">
        <v>9</v>
      </c>
      <c r="AY9" s="437" t="s">
        <v>20</v>
      </c>
      <c r="AZ9" s="438" t="s">
        <v>50</v>
      </c>
      <c r="BA9" s="438" t="s">
        <v>148</v>
      </c>
      <c r="BB9" s="439" t="s">
        <v>1189</v>
      </c>
      <c r="BC9" s="439" t="s">
        <v>1190</v>
      </c>
      <c r="BD9" s="19"/>
      <c r="BE9" s="450" t="s">
        <v>84</v>
      </c>
      <c r="BF9" s="442"/>
      <c r="BS9" s="447"/>
      <c r="BT9" s="447"/>
      <c r="BU9" s="444">
        <v>1262</v>
      </c>
      <c r="BV9" s="424">
        <v>30186703</v>
      </c>
      <c r="BW9" s="424" t="s">
        <v>505</v>
      </c>
      <c r="BX9" s="424" t="s">
        <v>496</v>
      </c>
      <c r="BY9" s="424" t="s">
        <v>507</v>
      </c>
      <c r="BZ9" s="424" t="s">
        <v>1191</v>
      </c>
      <c r="CA9" s="425">
        <v>45064.409722222219</v>
      </c>
      <c r="CB9" s="424" t="s">
        <v>504</v>
      </c>
      <c r="CC9" s="446" t="s">
        <v>0</v>
      </c>
      <c r="CD9" s="447"/>
      <c r="CE9" s="447"/>
      <c r="CF9" s="448">
        <v>1239</v>
      </c>
      <c r="CG9" s="424">
        <v>30213448</v>
      </c>
      <c r="CH9" s="424" t="s">
        <v>495</v>
      </c>
      <c r="CI9" s="424" t="s">
        <v>506</v>
      </c>
      <c r="CJ9" s="424" t="s">
        <v>513</v>
      </c>
      <c r="CK9" s="424" t="s">
        <v>1192</v>
      </c>
      <c r="CL9" s="425">
        <v>45058.439583333333</v>
      </c>
      <c r="CM9" s="424" t="s">
        <v>498</v>
      </c>
      <c r="CN9" s="446" t="s">
        <v>0</v>
      </c>
      <c r="CO9" s="447"/>
      <c r="CP9" s="447"/>
      <c r="CQ9" s="448">
        <v>1242</v>
      </c>
      <c r="CR9" s="424">
        <v>30254297</v>
      </c>
      <c r="CS9" s="424" t="s">
        <v>501</v>
      </c>
      <c r="CT9" s="424" t="s">
        <v>496</v>
      </c>
      <c r="CU9" s="424" t="s">
        <v>497</v>
      </c>
      <c r="CV9" s="424" t="s">
        <v>534</v>
      </c>
      <c r="CW9" s="425">
        <v>45059.613888888889</v>
      </c>
      <c r="CX9" s="424" t="s">
        <v>504</v>
      </c>
      <c r="CY9" s="446" t="s">
        <v>5</v>
      </c>
    </row>
    <row r="10" spans="1:105" ht="21" customHeight="1">
      <c r="A10" s="1087"/>
      <c r="B10" s="422">
        <v>8</v>
      </c>
      <c r="C10" s="444">
        <v>1211</v>
      </c>
      <c r="D10" s="424">
        <v>1220929</v>
      </c>
      <c r="E10" s="424" t="s">
        <v>505</v>
      </c>
      <c r="F10" s="424" t="s">
        <v>496</v>
      </c>
      <c r="G10" s="424" t="s">
        <v>507</v>
      </c>
      <c r="H10" s="424" t="s">
        <v>486</v>
      </c>
      <c r="I10" s="425">
        <v>45050.470138888886</v>
      </c>
      <c r="J10" s="424" t="s">
        <v>504</v>
      </c>
      <c r="K10" s="446" t="s">
        <v>17</v>
      </c>
      <c r="L10" s="426">
        <v>45050</v>
      </c>
      <c r="M10" s="431">
        <v>0.47013888888888888</v>
      </c>
      <c r="N10" s="428" t="s">
        <v>504</v>
      </c>
      <c r="O10" s="426">
        <v>45050</v>
      </c>
      <c r="P10" s="427">
        <v>0.47013888888888888</v>
      </c>
      <c r="Q10" s="426"/>
      <c r="R10" s="427"/>
      <c r="S10" s="428"/>
      <c r="T10" s="426">
        <v>45050</v>
      </c>
      <c r="U10" s="427">
        <v>0.47013888888888888</v>
      </c>
      <c r="V10" s="428" t="s">
        <v>504</v>
      </c>
      <c r="W10" s="429">
        <f t="shared" si="0"/>
        <v>0</v>
      </c>
      <c r="X10" s="430"/>
      <c r="Y10" s="431"/>
      <c r="Z10" s="428"/>
      <c r="AA10" s="432">
        <f t="shared" si="1"/>
        <v>-45050.470138888886</v>
      </c>
      <c r="AB10" s="430"/>
      <c r="AC10" s="431"/>
      <c r="AD10" s="428"/>
      <c r="AE10" s="432">
        <f t="shared" si="2"/>
        <v>0</v>
      </c>
      <c r="AF10" s="430"/>
      <c r="AG10" s="428"/>
      <c r="AH10" s="428"/>
      <c r="AI10" s="428"/>
      <c r="AJ10" s="432">
        <f t="shared" si="3"/>
        <v>-45050.470138888886</v>
      </c>
      <c r="AK10" s="569"/>
      <c r="AL10" s="571"/>
      <c r="AM10" s="571"/>
      <c r="AN10" s="432">
        <f t="shared" si="4"/>
        <v>-45050.470138888886</v>
      </c>
      <c r="AO10" s="433">
        <v>45054</v>
      </c>
      <c r="AP10" s="434">
        <v>0.47152777777777777</v>
      </c>
      <c r="AQ10" s="435">
        <f t="shared" si="5"/>
        <v>4.0013888888934162</v>
      </c>
      <c r="AR10" s="433">
        <v>45054</v>
      </c>
      <c r="AS10" s="434">
        <v>0.47152777777777777</v>
      </c>
      <c r="AT10" s="449" t="s">
        <v>504</v>
      </c>
      <c r="AU10" s="14">
        <f t="shared" si="6"/>
        <v>4.0013888888934162</v>
      </c>
      <c r="AV10" s="437"/>
      <c r="AW10" s="437"/>
      <c r="AX10" s="437" t="s">
        <v>27</v>
      </c>
      <c r="AY10" s="437" t="s">
        <v>29</v>
      </c>
      <c r="AZ10" s="437" t="s">
        <v>90</v>
      </c>
      <c r="BA10" s="437" t="s">
        <v>312</v>
      </c>
      <c r="BB10" s="439" t="s">
        <v>1193</v>
      </c>
      <c r="BC10" s="439" t="s">
        <v>1194</v>
      </c>
      <c r="BD10" s="19"/>
      <c r="BE10" s="441" t="s">
        <v>89</v>
      </c>
      <c r="BF10" s="442"/>
      <c r="BS10" s="447"/>
      <c r="BT10" s="447"/>
      <c r="BU10" s="423">
        <v>1266</v>
      </c>
      <c r="BV10" s="424">
        <v>30231367</v>
      </c>
      <c r="BW10" s="424" t="s">
        <v>505</v>
      </c>
      <c r="BX10" s="424" t="s">
        <v>496</v>
      </c>
      <c r="BY10" s="424" t="s">
        <v>497</v>
      </c>
      <c r="BZ10" s="424" t="s">
        <v>465</v>
      </c>
      <c r="CA10" s="425">
        <v>45066.59375</v>
      </c>
      <c r="CB10" s="424" t="s">
        <v>498</v>
      </c>
      <c r="CC10" s="446" t="s">
        <v>5</v>
      </c>
      <c r="CD10" s="447"/>
      <c r="CE10" s="447"/>
      <c r="CF10" s="444">
        <v>1243</v>
      </c>
      <c r="CG10" s="424">
        <v>1336454</v>
      </c>
      <c r="CH10" s="424" t="s">
        <v>495</v>
      </c>
      <c r="CI10" s="424" t="s">
        <v>496</v>
      </c>
      <c r="CJ10" s="424" t="s">
        <v>513</v>
      </c>
      <c r="CK10" s="424" t="s">
        <v>1195</v>
      </c>
      <c r="CL10" s="425">
        <v>45059.678472222222</v>
      </c>
      <c r="CM10" s="424" t="s">
        <v>504</v>
      </c>
      <c r="CN10" s="446" t="s">
        <v>17</v>
      </c>
      <c r="CO10" s="447"/>
      <c r="CP10" s="447"/>
      <c r="CQ10" s="448">
        <v>1267</v>
      </c>
      <c r="CR10" s="424">
        <v>30268572</v>
      </c>
      <c r="CS10" s="424" t="s">
        <v>501</v>
      </c>
      <c r="CT10" s="424" t="s">
        <v>506</v>
      </c>
      <c r="CU10" s="424" t="s">
        <v>497</v>
      </c>
      <c r="CV10" s="424" t="s">
        <v>530</v>
      </c>
      <c r="CW10" s="425">
        <v>45066.724999999999</v>
      </c>
      <c r="CX10" s="424" t="s">
        <v>498</v>
      </c>
      <c r="CY10" s="446" t="s">
        <v>17</v>
      </c>
    </row>
    <row r="11" spans="1:105" ht="21" customHeight="1">
      <c r="A11" s="1087"/>
      <c r="B11" s="451">
        <v>9</v>
      </c>
      <c r="C11" s="423">
        <v>1214</v>
      </c>
      <c r="D11" s="424">
        <v>1339136</v>
      </c>
      <c r="E11" s="424" t="s">
        <v>501</v>
      </c>
      <c r="F11" s="424" t="s">
        <v>496</v>
      </c>
      <c r="G11" s="424" t="s">
        <v>497</v>
      </c>
      <c r="H11" s="424" t="s">
        <v>465</v>
      </c>
      <c r="I11" s="425">
        <v>45052.875</v>
      </c>
      <c r="J11" s="424" t="s">
        <v>528</v>
      </c>
      <c r="K11" s="446" t="s">
        <v>17</v>
      </c>
      <c r="L11" s="426">
        <v>45055</v>
      </c>
      <c r="M11" s="431">
        <v>0.64930555555555558</v>
      </c>
      <c r="N11" s="428" t="s">
        <v>528</v>
      </c>
      <c r="O11" s="426">
        <v>45052</v>
      </c>
      <c r="P11" s="427">
        <v>0.875</v>
      </c>
      <c r="Q11" s="426">
        <v>45055</v>
      </c>
      <c r="R11" s="427">
        <v>0.61597222222222225</v>
      </c>
      <c r="S11" s="428" t="s">
        <v>817</v>
      </c>
      <c r="T11" s="426">
        <v>45055</v>
      </c>
      <c r="U11" s="427">
        <v>0.64930555555555558</v>
      </c>
      <c r="V11" s="428" t="s">
        <v>498</v>
      </c>
      <c r="W11" s="429">
        <f t="shared" si="0"/>
        <v>2.7743055555547471</v>
      </c>
      <c r="X11" s="430"/>
      <c r="Y11" s="431"/>
      <c r="Z11" s="428"/>
      <c r="AA11" s="432">
        <f t="shared" si="1"/>
        <v>-45055.649305555555</v>
      </c>
      <c r="AB11" s="430"/>
      <c r="AC11" s="431"/>
      <c r="AD11" s="428"/>
      <c r="AE11" s="432">
        <f t="shared" si="2"/>
        <v>0</v>
      </c>
      <c r="AF11" s="430"/>
      <c r="AG11" s="428"/>
      <c r="AH11" s="428"/>
      <c r="AI11" s="428"/>
      <c r="AJ11" s="432">
        <f t="shared" si="3"/>
        <v>-45055.649305555555</v>
      </c>
      <c r="AK11" s="569">
        <v>45083</v>
      </c>
      <c r="AL11" s="570">
        <v>0.42152777777777778</v>
      </c>
      <c r="AM11" s="571" t="s">
        <v>498</v>
      </c>
      <c r="AN11" s="432">
        <f t="shared" si="4"/>
        <v>27.772222222221899</v>
      </c>
      <c r="AO11" s="433">
        <v>45056</v>
      </c>
      <c r="AP11" s="434">
        <v>0.95694444444444438</v>
      </c>
      <c r="AQ11" s="435">
        <f t="shared" si="5"/>
        <v>1.3076388888875954</v>
      </c>
      <c r="AR11" s="433"/>
      <c r="AS11" s="434"/>
      <c r="AT11" s="449"/>
      <c r="AU11" s="14">
        <f t="shared" si="6"/>
        <v>-45055.649305555555</v>
      </c>
      <c r="AV11" s="437">
        <v>11936</v>
      </c>
      <c r="AW11" s="437" t="s">
        <v>1196</v>
      </c>
      <c r="AX11" s="437" t="s">
        <v>18</v>
      </c>
      <c r="AY11" s="437" t="s">
        <v>48</v>
      </c>
      <c r="AZ11" s="438" t="s">
        <v>118</v>
      </c>
      <c r="BA11" s="437" t="s">
        <v>380</v>
      </c>
      <c r="BB11" s="439" t="s">
        <v>1197</v>
      </c>
      <c r="BC11" s="439" t="s">
        <v>1198</v>
      </c>
      <c r="BD11" s="19"/>
      <c r="BE11" s="441" t="s">
        <v>89</v>
      </c>
      <c r="BF11" s="442"/>
      <c r="BJ11" s="447"/>
      <c r="BK11" s="447"/>
      <c r="BL11" s="447"/>
      <c r="BM11" s="447"/>
      <c r="BN11" s="447"/>
      <c r="BO11" s="447"/>
      <c r="BP11" s="447"/>
      <c r="BQ11" s="447"/>
      <c r="BR11" s="447"/>
      <c r="BS11" s="447"/>
      <c r="BT11" s="447"/>
      <c r="BU11" s="444">
        <v>1288</v>
      </c>
      <c r="BV11" s="424">
        <v>30227337</v>
      </c>
      <c r="BW11" s="424" t="s">
        <v>505</v>
      </c>
      <c r="BX11" s="424" t="s">
        <v>496</v>
      </c>
      <c r="BY11" s="424" t="s">
        <v>507</v>
      </c>
      <c r="BZ11" s="424" t="s">
        <v>486</v>
      </c>
      <c r="CA11" s="425">
        <v>45070.556250000001</v>
      </c>
      <c r="CB11" s="424" t="s">
        <v>504</v>
      </c>
      <c r="CC11" s="446" t="s">
        <v>0</v>
      </c>
      <c r="CD11" s="447"/>
      <c r="CE11" s="447"/>
      <c r="CF11" s="448">
        <v>1245</v>
      </c>
      <c r="CG11" s="424">
        <v>30054925</v>
      </c>
      <c r="CH11" s="424" t="s">
        <v>495</v>
      </c>
      <c r="CI11" s="424" t="s">
        <v>496</v>
      </c>
      <c r="CJ11" s="424" t="s">
        <v>497</v>
      </c>
      <c r="CK11" s="424" t="s">
        <v>516</v>
      </c>
      <c r="CL11" s="425">
        <v>45060.002083333333</v>
      </c>
      <c r="CM11" s="424" t="s">
        <v>498</v>
      </c>
      <c r="CN11" s="446" t="s">
        <v>17</v>
      </c>
      <c r="CO11" s="447"/>
      <c r="CP11" s="447"/>
      <c r="CQ11" s="448">
        <v>1267</v>
      </c>
      <c r="CR11" s="424">
        <v>30268572</v>
      </c>
      <c r="CS11" s="424" t="s">
        <v>501</v>
      </c>
      <c r="CT11" s="424" t="s">
        <v>506</v>
      </c>
      <c r="CU11" s="424" t="s">
        <v>497</v>
      </c>
      <c r="CV11" s="424" t="s">
        <v>530</v>
      </c>
      <c r="CW11" s="425">
        <v>45066.740277777775</v>
      </c>
      <c r="CX11" s="424" t="s">
        <v>498</v>
      </c>
      <c r="CY11" s="446" t="s">
        <v>17</v>
      </c>
    </row>
    <row r="12" spans="1:105" ht="21" customHeight="1">
      <c r="A12" s="1088"/>
      <c r="B12" s="422">
        <v>10</v>
      </c>
      <c r="C12" s="444">
        <v>1215</v>
      </c>
      <c r="D12" s="424">
        <v>30045229</v>
      </c>
      <c r="E12" s="424" t="s">
        <v>505</v>
      </c>
      <c r="F12" s="424" t="s">
        <v>502</v>
      </c>
      <c r="G12" s="424" t="s">
        <v>497</v>
      </c>
      <c r="H12" s="424" t="s">
        <v>503</v>
      </c>
      <c r="I12" s="425">
        <v>45052.712500000001</v>
      </c>
      <c r="J12" s="424" t="s">
        <v>498</v>
      </c>
      <c r="K12" s="446" t="s">
        <v>0</v>
      </c>
      <c r="L12" s="426">
        <v>45052</v>
      </c>
      <c r="M12" s="431">
        <v>0.71250000000000002</v>
      </c>
      <c r="N12" s="428" t="s">
        <v>498</v>
      </c>
      <c r="O12" s="426">
        <v>45052</v>
      </c>
      <c r="P12" s="427">
        <v>0.71250000000000002</v>
      </c>
      <c r="Q12" s="426"/>
      <c r="R12" s="427"/>
      <c r="S12" s="428"/>
      <c r="T12" s="426">
        <v>45052</v>
      </c>
      <c r="U12" s="427">
        <v>0.71250000000000002</v>
      </c>
      <c r="V12" s="428" t="s">
        <v>498</v>
      </c>
      <c r="W12" s="429">
        <f t="shared" si="0"/>
        <v>0</v>
      </c>
      <c r="X12" s="430"/>
      <c r="Y12" s="431"/>
      <c r="Z12" s="428"/>
      <c r="AA12" s="432">
        <f t="shared" si="1"/>
        <v>-45052.712500000001</v>
      </c>
      <c r="AB12" s="430"/>
      <c r="AC12" s="431"/>
      <c r="AD12" s="428"/>
      <c r="AE12" s="432">
        <f t="shared" si="2"/>
        <v>0</v>
      </c>
      <c r="AF12" s="430"/>
      <c r="AG12" s="428"/>
      <c r="AH12" s="428"/>
      <c r="AI12" s="428"/>
      <c r="AJ12" s="432">
        <f t="shared" si="3"/>
        <v>-45052.712500000001</v>
      </c>
      <c r="AK12" s="569"/>
      <c r="AL12" s="571"/>
      <c r="AM12" s="571"/>
      <c r="AN12" s="432">
        <f t="shared" si="4"/>
        <v>-45052.712500000001</v>
      </c>
      <c r="AO12" s="433">
        <v>45052</v>
      </c>
      <c r="AP12" s="434">
        <v>0.72916666666666663</v>
      </c>
      <c r="AQ12" s="435">
        <f t="shared" si="5"/>
        <v>1.6666666662786156E-2</v>
      </c>
      <c r="AR12" s="433">
        <v>45052</v>
      </c>
      <c r="AS12" s="434">
        <v>0.72916666666666663</v>
      </c>
      <c r="AT12" s="428" t="s">
        <v>498</v>
      </c>
      <c r="AU12" s="14">
        <f t="shared" si="6"/>
        <v>1.6666666662786156E-2</v>
      </c>
      <c r="AV12" s="437">
        <v>4873</v>
      </c>
      <c r="AW12" s="437" t="s">
        <v>1352</v>
      </c>
      <c r="AX12" s="437" t="s">
        <v>9</v>
      </c>
      <c r="AY12" s="437" t="s">
        <v>11</v>
      </c>
      <c r="AZ12" s="437" t="s">
        <v>13</v>
      </c>
      <c r="BA12" s="437" t="s">
        <v>15</v>
      </c>
      <c r="BB12" s="439" t="s">
        <v>1199</v>
      </c>
      <c r="BC12" s="439" t="s">
        <v>1200</v>
      </c>
      <c r="BD12" s="19"/>
      <c r="BE12" s="441" t="s">
        <v>89</v>
      </c>
      <c r="BF12" s="442"/>
      <c r="BR12" s="447"/>
      <c r="BS12" s="447"/>
      <c r="BT12" s="447"/>
      <c r="BU12" s="448">
        <v>1301</v>
      </c>
      <c r="BV12" s="424">
        <v>30205795</v>
      </c>
      <c r="BW12" s="424" t="s">
        <v>505</v>
      </c>
      <c r="BX12" s="424" t="s">
        <v>496</v>
      </c>
      <c r="BY12" s="424" t="s">
        <v>507</v>
      </c>
      <c r="BZ12" s="424" t="s">
        <v>486</v>
      </c>
      <c r="CA12" s="425">
        <v>45077.841666666667</v>
      </c>
      <c r="CB12" s="424" t="s">
        <v>498</v>
      </c>
      <c r="CC12" s="446" t="s">
        <v>17</v>
      </c>
      <c r="CD12" s="447"/>
      <c r="CE12" s="447"/>
      <c r="CF12" s="448">
        <v>1247</v>
      </c>
      <c r="CG12" s="424">
        <v>0</v>
      </c>
      <c r="CH12" s="424" t="s">
        <v>495</v>
      </c>
      <c r="CI12" s="424" t="s">
        <v>506</v>
      </c>
      <c r="CJ12" s="424" t="s">
        <v>497</v>
      </c>
      <c r="CK12" s="424" t="s">
        <v>809</v>
      </c>
      <c r="CL12" s="425">
        <v>45060.447222222225</v>
      </c>
      <c r="CM12" s="424" t="s">
        <v>504</v>
      </c>
      <c r="CN12" s="446" t="s">
        <v>0</v>
      </c>
      <c r="CO12" s="447"/>
      <c r="CP12" s="447"/>
      <c r="CQ12" s="448">
        <v>1268</v>
      </c>
      <c r="CR12" s="424">
        <v>30242276</v>
      </c>
      <c r="CS12" s="424" t="s">
        <v>501</v>
      </c>
      <c r="CT12" s="424" t="s">
        <v>506</v>
      </c>
      <c r="CU12" s="424" t="s">
        <v>497</v>
      </c>
      <c r="CV12" s="424" t="s">
        <v>530</v>
      </c>
      <c r="CW12" s="425">
        <v>45066.813194444447</v>
      </c>
      <c r="CX12" s="424" t="s">
        <v>498</v>
      </c>
      <c r="CY12" s="446" t="s">
        <v>17</v>
      </c>
    </row>
    <row r="13" spans="1:105" ht="21" customHeight="1">
      <c r="A13" s="1086">
        <v>2</v>
      </c>
      <c r="B13" s="422">
        <v>11</v>
      </c>
      <c r="C13" s="444">
        <v>1217</v>
      </c>
      <c r="D13" s="424">
        <v>30184137</v>
      </c>
      <c r="E13" s="424" t="s">
        <v>505</v>
      </c>
      <c r="F13" s="424" t="s">
        <v>496</v>
      </c>
      <c r="G13" s="424" t="s">
        <v>497</v>
      </c>
      <c r="H13" s="424" t="s">
        <v>476</v>
      </c>
      <c r="I13" s="425">
        <v>45052.80972222222</v>
      </c>
      <c r="J13" s="424" t="s">
        <v>528</v>
      </c>
      <c r="K13" s="446" t="s">
        <v>0</v>
      </c>
      <c r="L13" s="426">
        <v>45052</v>
      </c>
      <c r="M13" s="431">
        <v>0.80972222222222223</v>
      </c>
      <c r="N13" s="428" t="s">
        <v>528</v>
      </c>
      <c r="O13" s="426">
        <v>45052</v>
      </c>
      <c r="P13" s="427">
        <v>0.80972222222222223</v>
      </c>
      <c r="Q13" s="426"/>
      <c r="R13" s="427"/>
      <c r="S13" s="428"/>
      <c r="T13" s="426">
        <v>45052</v>
      </c>
      <c r="U13" s="427">
        <v>0.80972222222222223</v>
      </c>
      <c r="V13" s="428" t="s">
        <v>528</v>
      </c>
      <c r="W13" s="429">
        <f t="shared" si="0"/>
        <v>0</v>
      </c>
      <c r="X13" s="430"/>
      <c r="Y13" s="431"/>
      <c r="Z13" s="428"/>
      <c r="AA13" s="432">
        <f t="shared" si="1"/>
        <v>-45052.80972222222</v>
      </c>
      <c r="AB13" s="430"/>
      <c r="AC13" s="431"/>
      <c r="AD13" s="428"/>
      <c r="AE13" s="432">
        <f t="shared" si="2"/>
        <v>0</v>
      </c>
      <c r="AF13" s="430"/>
      <c r="AG13" s="428"/>
      <c r="AH13" s="428"/>
      <c r="AI13" s="428"/>
      <c r="AJ13" s="432">
        <f t="shared" si="3"/>
        <v>-45052.80972222222</v>
      </c>
      <c r="AK13" s="569"/>
      <c r="AL13" s="571"/>
      <c r="AM13" s="571"/>
      <c r="AN13" s="432">
        <f t="shared" si="4"/>
        <v>-45052.80972222222</v>
      </c>
      <c r="AO13" s="433">
        <v>45052</v>
      </c>
      <c r="AP13" s="434">
        <v>0.82638888888888884</v>
      </c>
      <c r="AQ13" s="435">
        <f t="shared" si="5"/>
        <v>1.6666666670062114E-2</v>
      </c>
      <c r="AR13" s="433">
        <v>45052</v>
      </c>
      <c r="AS13" s="434">
        <v>0.82638888888888884</v>
      </c>
      <c r="AT13" s="449" t="s">
        <v>817</v>
      </c>
      <c r="AU13" s="14">
        <f t="shared" si="6"/>
        <v>1.6666666670062114E-2</v>
      </c>
      <c r="AV13" s="437"/>
      <c r="AW13" s="437"/>
      <c r="AX13" s="437" t="s">
        <v>27</v>
      </c>
      <c r="AY13" s="437" t="s">
        <v>35</v>
      </c>
      <c r="AZ13" s="437" t="s">
        <v>102</v>
      </c>
      <c r="BA13" s="437" t="s">
        <v>348</v>
      </c>
      <c r="BB13" s="439" t="s">
        <v>1202</v>
      </c>
      <c r="BC13" s="439" t="s">
        <v>1203</v>
      </c>
      <c r="BD13" s="19"/>
      <c r="BE13" s="441" t="s">
        <v>89</v>
      </c>
      <c r="BF13" s="442"/>
      <c r="BR13" s="447"/>
      <c r="BS13" s="447"/>
      <c r="BT13" s="447"/>
      <c r="CC13" s="447"/>
      <c r="CD13" s="447"/>
      <c r="CE13" s="447"/>
      <c r="CF13" s="423">
        <v>1255</v>
      </c>
      <c r="CG13" s="424">
        <v>1495680</v>
      </c>
      <c r="CH13" s="424" t="s">
        <v>495</v>
      </c>
      <c r="CI13" s="424" t="s">
        <v>502</v>
      </c>
      <c r="CJ13" s="424" t="s">
        <v>497</v>
      </c>
      <c r="CK13" s="424" t="s">
        <v>1201</v>
      </c>
      <c r="CL13" s="425">
        <v>45061.597916666666</v>
      </c>
      <c r="CM13" s="424" t="s">
        <v>528</v>
      </c>
      <c r="CN13" s="446" t="s">
        <v>8</v>
      </c>
      <c r="CO13" s="447"/>
      <c r="CP13" s="447"/>
      <c r="CQ13" s="444">
        <v>1271</v>
      </c>
      <c r="CR13" s="424">
        <v>30267717</v>
      </c>
      <c r="CS13" s="424" t="s">
        <v>501</v>
      </c>
      <c r="CT13" s="424" t="s">
        <v>496</v>
      </c>
      <c r="CU13" s="424" t="s">
        <v>513</v>
      </c>
      <c r="CV13" s="424" t="s">
        <v>493</v>
      </c>
      <c r="CW13" s="425">
        <v>45067.686805555553</v>
      </c>
      <c r="CX13" s="424" t="s">
        <v>504</v>
      </c>
      <c r="CY13" s="446" t="s">
        <v>17</v>
      </c>
    </row>
    <row r="14" spans="1:105" ht="21" customHeight="1">
      <c r="A14" s="1087"/>
      <c r="B14" s="422">
        <v>12</v>
      </c>
      <c r="C14" s="448">
        <v>1219</v>
      </c>
      <c r="D14" s="424">
        <v>30224747</v>
      </c>
      <c r="E14" s="424" t="s">
        <v>501</v>
      </c>
      <c r="F14" s="424" t="s">
        <v>496</v>
      </c>
      <c r="G14" s="424" t="s">
        <v>497</v>
      </c>
      <c r="H14" s="424" t="s">
        <v>465</v>
      </c>
      <c r="I14" s="425">
        <v>45053.621527777781</v>
      </c>
      <c r="J14" s="424" t="s">
        <v>504</v>
      </c>
      <c r="K14" s="446" t="s">
        <v>17</v>
      </c>
      <c r="L14" s="426">
        <v>45054</v>
      </c>
      <c r="M14" s="431">
        <v>0.40625</v>
      </c>
      <c r="N14" s="428" t="s">
        <v>504</v>
      </c>
      <c r="O14" s="426">
        <v>45053</v>
      </c>
      <c r="P14" s="427">
        <v>0.62152777777777779</v>
      </c>
      <c r="Q14" s="426">
        <v>45054</v>
      </c>
      <c r="R14" s="427">
        <v>0.4055555555555555</v>
      </c>
      <c r="S14" s="428" t="s">
        <v>504</v>
      </c>
      <c r="T14" s="426">
        <v>45054</v>
      </c>
      <c r="U14" s="427">
        <v>0.40625</v>
      </c>
      <c r="V14" s="428" t="s">
        <v>504</v>
      </c>
      <c r="W14" s="429">
        <f t="shared" si="0"/>
        <v>0.78472222221898846</v>
      </c>
      <c r="X14" s="430">
        <v>45055</v>
      </c>
      <c r="Y14" s="431">
        <v>0.39097222222222222</v>
      </c>
      <c r="Z14" s="428" t="s">
        <v>504</v>
      </c>
      <c r="AA14" s="432">
        <f t="shared" si="1"/>
        <v>0.98472222222335404</v>
      </c>
      <c r="AB14" s="430">
        <v>45057</v>
      </c>
      <c r="AC14" s="431">
        <v>0.46319444444444446</v>
      </c>
      <c r="AD14" s="428" t="s">
        <v>504</v>
      </c>
      <c r="AE14" s="432">
        <f t="shared" si="2"/>
        <v>2.0722222222175333</v>
      </c>
      <c r="AF14" s="430">
        <v>45064</v>
      </c>
      <c r="AG14" s="431">
        <v>0.62222222222222223</v>
      </c>
      <c r="AH14" s="428" t="s">
        <v>504</v>
      </c>
      <c r="AI14" s="428"/>
      <c r="AJ14" s="432">
        <f t="shared" si="3"/>
        <v>10.215972222220444</v>
      </c>
      <c r="AK14" s="569">
        <v>45084</v>
      </c>
      <c r="AL14" s="570">
        <v>0.54236111111111118</v>
      </c>
      <c r="AM14" s="571" t="s">
        <v>498</v>
      </c>
      <c r="AN14" s="432">
        <f t="shared" si="4"/>
        <v>30.136111111110949</v>
      </c>
      <c r="AO14" s="433"/>
      <c r="AP14" s="434"/>
      <c r="AQ14" s="435">
        <f t="shared" si="5"/>
        <v>-45054.40625</v>
      </c>
      <c r="AR14" s="433"/>
      <c r="AS14" s="434"/>
      <c r="AT14" s="449"/>
      <c r="AU14" s="14">
        <f t="shared" si="6"/>
        <v>-45054.40625</v>
      </c>
      <c r="AV14" s="437">
        <v>12978</v>
      </c>
      <c r="AW14" s="437" t="s">
        <v>1204</v>
      </c>
      <c r="AX14" s="437" t="s">
        <v>9</v>
      </c>
      <c r="AY14" s="437" t="s">
        <v>11</v>
      </c>
      <c r="AZ14" s="437" t="s">
        <v>43</v>
      </c>
      <c r="BA14" s="437" t="s">
        <v>116</v>
      </c>
      <c r="BB14" s="439" t="s">
        <v>1205</v>
      </c>
      <c r="BC14" s="439" t="s">
        <v>1206</v>
      </c>
      <c r="BD14" s="19"/>
      <c r="BE14" s="441" t="s">
        <v>89</v>
      </c>
      <c r="BF14" s="442"/>
      <c r="BR14" s="447"/>
      <c r="BS14" s="447"/>
      <c r="BT14" s="447"/>
      <c r="CC14" s="447"/>
      <c r="CD14" s="447"/>
      <c r="CE14" s="447"/>
      <c r="CF14" s="444">
        <v>1256</v>
      </c>
      <c r="CG14" s="424">
        <v>30182896</v>
      </c>
      <c r="CH14" s="424" t="s">
        <v>495</v>
      </c>
      <c r="CI14" s="424" t="s">
        <v>496</v>
      </c>
      <c r="CJ14" s="424" t="s">
        <v>497</v>
      </c>
      <c r="CK14" s="424" t="s">
        <v>466</v>
      </c>
      <c r="CL14" s="425">
        <v>45061.768055555556</v>
      </c>
      <c r="CM14" s="424" t="s">
        <v>528</v>
      </c>
      <c r="CN14" s="446" t="s">
        <v>17</v>
      </c>
      <c r="CO14" s="447"/>
      <c r="CP14" s="447"/>
      <c r="CQ14" s="444">
        <v>1271</v>
      </c>
      <c r="CR14" s="424">
        <v>30267717</v>
      </c>
      <c r="CS14" s="424" t="s">
        <v>501</v>
      </c>
      <c r="CT14" s="424" t="s">
        <v>502</v>
      </c>
      <c r="CU14" s="424" t="s">
        <v>507</v>
      </c>
      <c r="CV14" s="424" t="s">
        <v>484</v>
      </c>
      <c r="CW14" s="425">
        <v>45067.709722222222</v>
      </c>
      <c r="CX14" s="424" t="s">
        <v>504</v>
      </c>
      <c r="CY14" s="446" t="s">
        <v>17</v>
      </c>
    </row>
    <row r="15" spans="1:105" ht="21" customHeight="1">
      <c r="A15" s="1087"/>
      <c r="B15" s="451">
        <v>13</v>
      </c>
      <c r="C15" s="448">
        <v>1220</v>
      </c>
      <c r="D15" s="424">
        <v>1457680</v>
      </c>
      <c r="E15" s="424" t="s">
        <v>529</v>
      </c>
      <c r="F15" s="424" t="s">
        <v>496</v>
      </c>
      <c r="G15" s="424" t="s">
        <v>507</v>
      </c>
      <c r="H15" s="424" t="s">
        <v>487</v>
      </c>
      <c r="I15" s="425">
        <v>45053.672222222223</v>
      </c>
      <c r="J15" s="424" t="s">
        <v>498</v>
      </c>
      <c r="K15" s="446" t="s">
        <v>0</v>
      </c>
      <c r="L15" s="426">
        <v>45053</v>
      </c>
      <c r="M15" s="431">
        <v>0.69930555555555562</v>
      </c>
      <c r="N15" s="428" t="s">
        <v>498</v>
      </c>
      <c r="O15" s="426">
        <v>45053</v>
      </c>
      <c r="P15" s="427">
        <v>0.67222222222222217</v>
      </c>
      <c r="Q15" s="426"/>
      <c r="R15" s="427"/>
      <c r="S15" s="428"/>
      <c r="T15" s="426">
        <v>45053</v>
      </c>
      <c r="U15" s="427">
        <v>0.69930555555555562</v>
      </c>
      <c r="V15" s="428" t="s">
        <v>498</v>
      </c>
      <c r="W15" s="429">
        <f t="shared" si="0"/>
        <v>2.7083333334303461E-2</v>
      </c>
      <c r="X15" s="430"/>
      <c r="Y15" s="431"/>
      <c r="Z15" s="428"/>
      <c r="AA15" s="432">
        <f t="shared" si="1"/>
        <v>-45053.699305555558</v>
      </c>
      <c r="AB15" s="430"/>
      <c r="AC15" s="431"/>
      <c r="AD15" s="428"/>
      <c r="AE15" s="432">
        <f t="shared" si="2"/>
        <v>0</v>
      </c>
      <c r="AF15" s="430"/>
      <c r="AG15" s="428"/>
      <c r="AH15" s="428"/>
      <c r="AI15" s="428"/>
      <c r="AJ15" s="432">
        <f t="shared" si="3"/>
        <v>-45053.699305555558</v>
      </c>
      <c r="AK15" s="569"/>
      <c r="AL15" s="571"/>
      <c r="AM15" s="571"/>
      <c r="AN15" s="432">
        <f t="shared" si="4"/>
        <v>-45053.699305555558</v>
      </c>
      <c r="AO15" s="433">
        <v>45053</v>
      </c>
      <c r="AP15" s="434">
        <v>0.7104166666666667</v>
      </c>
      <c r="AQ15" s="435">
        <f t="shared" si="5"/>
        <v>1.1111111110949423E-2</v>
      </c>
      <c r="AR15" s="433">
        <v>45053</v>
      </c>
      <c r="AS15" s="434">
        <v>0.73333333333333339</v>
      </c>
      <c r="AT15" s="449" t="s">
        <v>498</v>
      </c>
      <c r="AU15" s="14">
        <f t="shared" si="6"/>
        <v>3.4027777772280388E-2</v>
      </c>
      <c r="AV15" s="437"/>
      <c r="AW15" s="437"/>
      <c r="AX15" s="437" t="s">
        <v>9</v>
      </c>
      <c r="AY15" s="437" t="s">
        <v>11</v>
      </c>
      <c r="AZ15" s="437" t="s">
        <v>37</v>
      </c>
      <c r="BA15" s="437" t="s">
        <v>100</v>
      </c>
      <c r="BB15" s="439" t="s">
        <v>1207</v>
      </c>
      <c r="BC15" s="439" t="s">
        <v>1208</v>
      </c>
      <c r="BD15" s="19"/>
      <c r="BE15" s="450" t="s">
        <v>84</v>
      </c>
      <c r="BF15" s="442"/>
      <c r="BR15" s="447"/>
      <c r="BS15" s="447"/>
      <c r="BT15" s="447"/>
      <c r="CC15" s="447"/>
      <c r="CD15" s="447"/>
      <c r="CE15" s="447"/>
      <c r="CF15" s="444">
        <v>1257</v>
      </c>
      <c r="CG15" s="424">
        <v>990864</v>
      </c>
      <c r="CH15" s="424" t="s">
        <v>495</v>
      </c>
      <c r="CI15" s="424" t="s">
        <v>496</v>
      </c>
      <c r="CJ15" s="424" t="s">
        <v>497</v>
      </c>
      <c r="CK15" s="424" t="s">
        <v>471</v>
      </c>
      <c r="CL15" s="425">
        <v>45062.631944444445</v>
      </c>
      <c r="CM15" s="424" t="s">
        <v>528</v>
      </c>
      <c r="CN15" s="446" t="s">
        <v>17</v>
      </c>
      <c r="CO15" s="447"/>
      <c r="CP15" s="447"/>
      <c r="CQ15" s="444">
        <v>1274</v>
      </c>
      <c r="CR15" s="424">
        <v>30267717</v>
      </c>
      <c r="CS15" s="424" t="s">
        <v>501</v>
      </c>
      <c r="CT15" s="424" t="s">
        <v>502</v>
      </c>
      <c r="CU15" s="424" t="s">
        <v>497</v>
      </c>
      <c r="CV15" s="424" t="s">
        <v>503</v>
      </c>
      <c r="CW15" s="425">
        <v>45067.673611111109</v>
      </c>
      <c r="CX15" s="424" t="s">
        <v>504</v>
      </c>
      <c r="CY15" s="446" t="s">
        <v>17</v>
      </c>
    </row>
    <row r="16" spans="1:105" ht="21" customHeight="1">
      <c r="A16" s="1087"/>
      <c r="B16" s="422">
        <v>14</v>
      </c>
      <c r="C16" s="448">
        <v>1221</v>
      </c>
      <c r="D16" s="424">
        <v>1457680</v>
      </c>
      <c r="E16" s="424" t="s">
        <v>529</v>
      </c>
      <c r="F16" s="424" t="s">
        <v>496</v>
      </c>
      <c r="G16" s="424" t="s">
        <v>497</v>
      </c>
      <c r="H16" s="424" t="s">
        <v>516</v>
      </c>
      <c r="I16" s="425">
        <v>45053.699305555558</v>
      </c>
      <c r="J16" s="424" t="s">
        <v>498</v>
      </c>
      <c r="K16" s="446" t="s">
        <v>0</v>
      </c>
      <c r="L16" s="426">
        <v>45053</v>
      </c>
      <c r="M16" s="431">
        <v>0.70347222222222217</v>
      </c>
      <c r="N16" s="428" t="s">
        <v>498</v>
      </c>
      <c r="O16" s="426">
        <v>45053</v>
      </c>
      <c r="P16" s="427">
        <v>0.69930555555555562</v>
      </c>
      <c r="Q16" s="426"/>
      <c r="R16" s="427"/>
      <c r="S16" s="428"/>
      <c r="T16" s="426">
        <v>45053</v>
      </c>
      <c r="U16" s="427">
        <v>0.70347222222222217</v>
      </c>
      <c r="V16" s="428" t="s">
        <v>498</v>
      </c>
      <c r="W16" s="429">
        <f t="shared" si="0"/>
        <v>4.166666665696539E-3</v>
      </c>
      <c r="X16" s="430"/>
      <c r="Y16" s="431"/>
      <c r="Z16" s="428"/>
      <c r="AA16" s="432">
        <f t="shared" si="1"/>
        <v>-45053.703472222223</v>
      </c>
      <c r="AB16" s="430"/>
      <c r="AC16" s="431"/>
      <c r="AD16" s="428"/>
      <c r="AE16" s="432">
        <f t="shared" si="2"/>
        <v>0</v>
      </c>
      <c r="AF16" s="430"/>
      <c r="AG16" s="428"/>
      <c r="AH16" s="428"/>
      <c r="AI16" s="428"/>
      <c r="AJ16" s="432">
        <f t="shared" si="3"/>
        <v>-45053.703472222223</v>
      </c>
      <c r="AK16" s="569"/>
      <c r="AL16" s="571"/>
      <c r="AM16" s="571"/>
      <c r="AN16" s="432">
        <f t="shared" si="4"/>
        <v>-45053.703472222223</v>
      </c>
      <c r="AO16" s="433">
        <v>45053</v>
      </c>
      <c r="AP16" s="434">
        <v>0.82013888888888886</v>
      </c>
      <c r="AQ16" s="435">
        <f t="shared" si="5"/>
        <v>0.11666666666860692</v>
      </c>
      <c r="AR16" s="433">
        <v>45053</v>
      </c>
      <c r="AS16" s="434">
        <v>0.82013888888888886</v>
      </c>
      <c r="AT16" s="449" t="s">
        <v>498</v>
      </c>
      <c r="AU16" s="14">
        <f t="shared" si="6"/>
        <v>0.11666666666860692</v>
      </c>
      <c r="AV16" s="437">
        <v>11043</v>
      </c>
      <c r="AW16" s="437" t="s">
        <v>1358</v>
      </c>
      <c r="AX16" s="437" t="s">
        <v>9</v>
      </c>
      <c r="AY16" s="437" t="s">
        <v>11</v>
      </c>
      <c r="AZ16" s="437" t="s">
        <v>37</v>
      </c>
      <c r="BA16" s="437" t="s">
        <v>100</v>
      </c>
      <c r="BB16" s="439" t="s">
        <v>1209</v>
      </c>
      <c r="BC16" s="439" t="s">
        <v>1210</v>
      </c>
      <c r="BD16" s="19"/>
      <c r="BE16" s="450" t="s">
        <v>84</v>
      </c>
      <c r="BF16" s="442"/>
      <c r="BJ16" s="25" t="s">
        <v>440</v>
      </c>
      <c r="BK16" s="26" t="s">
        <v>441</v>
      </c>
      <c r="BL16" s="27" t="s">
        <v>442</v>
      </c>
      <c r="BM16" s="28" t="s">
        <v>0</v>
      </c>
      <c r="BN16" s="29" t="s">
        <v>5</v>
      </c>
      <c r="BO16" s="30" t="s">
        <v>8</v>
      </c>
      <c r="BP16" s="31" t="s">
        <v>443</v>
      </c>
      <c r="BQ16" s="32" t="s">
        <v>444</v>
      </c>
      <c r="BR16" s="447"/>
      <c r="BS16" s="447"/>
      <c r="BT16" s="447"/>
      <c r="CC16" s="447"/>
      <c r="CD16" s="447"/>
      <c r="CE16" s="447"/>
      <c r="CF16" s="448">
        <v>1259</v>
      </c>
      <c r="CG16" s="424">
        <v>30231367</v>
      </c>
      <c r="CH16" s="424" t="s">
        <v>495</v>
      </c>
      <c r="CI16" s="424" t="s">
        <v>496</v>
      </c>
      <c r="CJ16" s="424" t="s">
        <v>497</v>
      </c>
      <c r="CK16" s="424" t="s">
        <v>465</v>
      </c>
      <c r="CL16" s="425">
        <v>45062.867361111108</v>
      </c>
      <c r="CM16" s="424" t="s">
        <v>498</v>
      </c>
      <c r="CN16" s="446" t="s">
        <v>17</v>
      </c>
      <c r="CO16" s="447"/>
      <c r="CP16" s="447"/>
      <c r="CQ16" s="448">
        <v>1298</v>
      </c>
      <c r="CR16" s="424">
        <v>1004024111</v>
      </c>
      <c r="CS16" s="424" t="s">
        <v>501</v>
      </c>
      <c r="CT16" s="424" t="s">
        <v>506</v>
      </c>
      <c r="CU16" s="424" t="s">
        <v>513</v>
      </c>
      <c r="CV16" s="424" t="s">
        <v>494</v>
      </c>
      <c r="CW16" s="425">
        <v>45075.761111111111</v>
      </c>
      <c r="CX16" s="424" t="s">
        <v>528</v>
      </c>
      <c r="CY16" s="446" t="s">
        <v>17</v>
      </c>
      <c r="CZ16"/>
      <c r="DA16"/>
    </row>
    <row r="17" spans="1:106" ht="21" customHeight="1">
      <c r="A17" s="1087"/>
      <c r="B17" s="451">
        <v>15</v>
      </c>
      <c r="C17" s="444">
        <v>1226</v>
      </c>
      <c r="D17" s="424">
        <v>30234198</v>
      </c>
      <c r="E17" s="424" t="s">
        <v>495</v>
      </c>
      <c r="F17" s="424" t="s">
        <v>502</v>
      </c>
      <c r="G17" s="424" t="s">
        <v>513</v>
      </c>
      <c r="H17" s="424" t="s">
        <v>492</v>
      </c>
      <c r="I17" s="425">
        <v>45054.754166666666</v>
      </c>
      <c r="J17" s="424" t="s">
        <v>504</v>
      </c>
      <c r="K17" s="446" t="s">
        <v>17</v>
      </c>
      <c r="L17" s="426">
        <v>45056</v>
      </c>
      <c r="M17" s="431">
        <v>0.77222222222222225</v>
      </c>
      <c r="N17" s="428" t="s">
        <v>504</v>
      </c>
      <c r="O17" s="426">
        <v>45054</v>
      </c>
      <c r="P17" s="427">
        <v>0.75416666666666676</v>
      </c>
      <c r="Q17" s="426">
        <v>45056</v>
      </c>
      <c r="R17" s="427">
        <v>0.64513888888888882</v>
      </c>
      <c r="S17" s="428" t="s">
        <v>504</v>
      </c>
      <c r="T17" s="426">
        <v>45056</v>
      </c>
      <c r="U17" s="427">
        <v>0.77222222222222225</v>
      </c>
      <c r="V17" s="428" t="s">
        <v>504</v>
      </c>
      <c r="W17" s="429">
        <f t="shared" si="0"/>
        <v>2.0180555555562023</v>
      </c>
      <c r="X17" s="430">
        <v>45057</v>
      </c>
      <c r="Y17" s="431">
        <v>0.46458333333333335</v>
      </c>
      <c r="Z17" s="428" t="s">
        <v>504</v>
      </c>
      <c r="AA17" s="432">
        <f t="shared" si="1"/>
        <v>0.69236111111240461</v>
      </c>
      <c r="AB17" s="430"/>
      <c r="AC17" s="431"/>
      <c r="AD17" s="428"/>
      <c r="AE17" s="432">
        <f t="shared" si="2"/>
        <v>-45057.464583333334</v>
      </c>
      <c r="AF17" s="430"/>
      <c r="AG17" s="428"/>
      <c r="AH17" s="428"/>
      <c r="AI17" s="428"/>
      <c r="AJ17" s="432">
        <f t="shared" si="3"/>
        <v>-45056.772222222222</v>
      </c>
      <c r="AK17" s="569"/>
      <c r="AL17" s="571"/>
      <c r="AM17" s="571"/>
      <c r="AN17" s="432">
        <f t="shared" si="4"/>
        <v>-45056.772222222222</v>
      </c>
      <c r="AO17" s="433">
        <v>45057</v>
      </c>
      <c r="AP17" s="434">
        <v>0.86249999999999993</v>
      </c>
      <c r="AQ17" s="435">
        <f t="shared" si="5"/>
        <v>1.0902777777810115</v>
      </c>
      <c r="AR17" s="433">
        <v>45064</v>
      </c>
      <c r="AS17" s="434">
        <v>0.40416666666666662</v>
      </c>
      <c r="AT17" s="449" t="s">
        <v>504</v>
      </c>
      <c r="AU17" s="14">
        <f t="shared" si="6"/>
        <v>7.6319444444452529</v>
      </c>
      <c r="AV17" s="437"/>
      <c r="AW17" s="438"/>
      <c r="AX17" s="437" t="s">
        <v>9</v>
      </c>
      <c r="AY17" s="437" t="s">
        <v>11</v>
      </c>
      <c r="AZ17" s="437" t="s">
        <v>31</v>
      </c>
      <c r="BA17" s="437" t="s">
        <v>70</v>
      </c>
      <c r="BB17" s="439" t="s">
        <v>1211</v>
      </c>
      <c r="BC17" s="439" t="s">
        <v>1212</v>
      </c>
      <c r="BD17" s="19"/>
      <c r="BE17" s="441" t="s">
        <v>89</v>
      </c>
      <c r="BF17" s="442"/>
      <c r="BJ17" s="485" t="s">
        <v>795</v>
      </c>
      <c r="BK17" s="34">
        <v>0</v>
      </c>
      <c r="BL17" s="35">
        <f>BK17/BK20</f>
        <v>0</v>
      </c>
      <c r="BM17" s="36">
        <v>0</v>
      </c>
      <c r="BN17" s="36">
        <v>0</v>
      </c>
      <c r="BO17" s="36">
        <v>0</v>
      </c>
      <c r="BP17" s="36">
        <v>0</v>
      </c>
      <c r="BQ17" s="37">
        <f>BK17</f>
        <v>0</v>
      </c>
      <c r="BR17" s="447"/>
      <c r="BS17" s="447"/>
      <c r="BT17" s="447"/>
      <c r="CC17" s="447"/>
      <c r="CD17" s="447"/>
      <c r="CE17" s="447"/>
      <c r="CF17" s="423">
        <v>1261</v>
      </c>
      <c r="CG17" s="424">
        <v>1571815</v>
      </c>
      <c r="CH17" s="424" t="s">
        <v>495</v>
      </c>
      <c r="CI17" s="424" t="s">
        <v>496</v>
      </c>
      <c r="CJ17" s="424" t="s">
        <v>497</v>
      </c>
      <c r="CK17" s="424" t="s">
        <v>466</v>
      </c>
      <c r="CL17" s="425">
        <v>45063.842361111114</v>
      </c>
      <c r="CM17" s="424" t="s">
        <v>498</v>
      </c>
      <c r="CN17" s="446" t="s">
        <v>17</v>
      </c>
      <c r="CO17" s="447"/>
      <c r="CP17" s="447"/>
      <c r="CQ17" s="447"/>
      <c r="CR17" s="447"/>
      <c r="CS17" s="447"/>
      <c r="CT17" s="447"/>
      <c r="CU17" s="447"/>
      <c r="CV17" s="447"/>
      <c r="CW17" s="447"/>
      <c r="CX17" s="447"/>
      <c r="CY17" s="447"/>
    </row>
    <row r="18" spans="1:106" ht="21" customHeight="1">
      <c r="A18" s="1087"/>
      <c r="B18" s="422">
        <v>16</v>
      </c>
      <c r="C18" s="423">
        <v>1227</v>
      </c>
      <c r="D18" s="424">
        <v>20210939</v>
      </c>
      <c r="E18" s="424" t="s">
        <v>495</v>
      </c>
      <c r="F18" s="424" t="s">
        <v>506</v>
      </c>
      <c r="G18" s="424" t="s">
        <v>497</v>
      </c>
      <c r="H18" s="424" t="s">
        <v>530</v>
      </c>
      <c r="I18" s="425">
        <v>45055.862500000003</v>
      </c>
      <c r="J18" s="424" t="s">
        <v>504</v>
      </c>
      <c r="K18" s="446" t="s">
        <v>17</v>
      </c>
      <c r="L18" s="426">
        <v>45057</v>
      </c>
      <c r="M18" s="431">
        <v>0.98402777777777783</v>
      </c>
      <c r="N18" s="428" t="s">
        <v>504</v>
      </c>
      <c r="O18" s="426">
        <v>45055</v>
      </c>
      <c r="P18" s="427">
        <v>0.86249999999999993</v>
      </c>
      <c r="Q18" s="426">
        <v>45057</v>
      </c>
      <c r="R18" s="427">
        <v>0.47152777777777777</v>
      </c>
      <c r="S18" s="428" t="s">
        <v>504</v>
      </c>
      <c r="T18" s="426">
        <v>45057</v>
      </c>
      <c r="U18" s="427">
        <v>0.48402777777777778</v>
      </c>
      <c r="V18" s="428" t="s">
        <v>504</v>
      </c>
      <c r="W18" s="429">
        <f t="shared" si="0"/>
        <v>1.6215277777737356</v>
      </c>
      <c r="X18" s="430">
        <v>45059</v>
      </c>
      <c r="Y18" s="431">
        <v>0.46111111111111108</v>
      </c>
      <c r="Z18" s="428" t="s">
        <v>504</v>
      </c>
      <c r="AA18" s="432">
        <f t="shared" si="1"/>
        <v>1.9770833333313931</v>
      </c>
      <c r="AB18" s="430">
        <v>45060</v>
      </c>
      <c r="AC18" s="431">
        <v>0.4055555555555555</v>
      </c>
      <c r="AD18" s="428" t="s">
        <v>504</v>
      </c>
      <c r="AE18" s="432">
        <f t="shared" si="2"/>
        <v>0.94444444444525288</v>
      </c>
      <c r="AF18" s="430"/>
      <c r="AG18" s="431"/>
      <c r="AH18" s="428"/>
      <c r="AI18" s="428"/>
      <c r="AJ18" s="432">
        <f t="shared" si="3"/>
        <v>-45057.484027777777</v>
      </c>
      <c r="AK18" s="569">
        <v>45084</v>
      </c>
      <c r="AL18" s="570">
        <v>0.54375000000000007</v>
      </c>
      <c r="AM18" s="571" t="s">
        <v>498</v>
      </c>
      <c r="AN18" s="432">
        <f t="shared" si="4"/>
        <v>27.059722222220444</v>
      </c>
      <c r="AO18" s="433">
        <v>45061</v>
      </c>
      <c r="AP18" s="434">
        <v>0.44236111111111115</v>
      </c>
      <c r="AQ18" s="435">
        <f t="shared" si="5"/>
        <v>3.9583333333357587</v>
      </c>
      <c r="AR18" s="433"/>
      <c r="AS18" s="434"/>
      <c r="AT18" s="449"/>
      <c r="AU18" s="14">
        <f t="shared" si="6"/>
        <v>-45057.484027777777</v>
      </c>
      <c r="AV18" s="437">
        <v>12978</v>
      </c>
      <c r="AW18" s="437" t="s">
        <v>1204</v>
      </c>
      <c r="AX18" s="437" t="s">
        <v>18</v>
      </c>
      <c r="AY18" s="437" t="s">
        <v>48</v>
      </c>
      <c r="AZ18" s="438" t="s">
        <v>118</v>
      </c>
      <c r="BA18" s="437" t="s">
        <v>380</v>
      </c>
      <c r="BB18" s="439" t="s">
        <v>1214</v>
      </c>
      <c r="BC18" s="439" t="s">
        <v>1215</v>
      </c>
      <c r="BD18" s="19"/>
      <c r="BE18" s="441" t="s">
        <v>89</v>
      </c>
      <c r="BF18" s="442"/>
      <c r="BJ18" s="485" t="s">
        <v>528</v>
      </c>
      <c r="BK18" s="34">
        <v>0</v>
      </c>
      <c r="BL18" s="35">
        <f>BK18/BK20</f>
        <v>0</v>
      </c>
      <c r="BM18" s="36">
        <v>0</v>
      </c>
      <c r="BN18" s="36">
        <v>0</v>
      </c>
      <c r="BO18" s="36">
        <v>0</v>
      </c>
      <c r="BP18" s="36">
        <v>0</v>
      </c>
      <c r="BQ18" s="37">
        <f>BK18</f>
        <v>0</v>
      </c>
      <c r="BR18" s="447"/>
      <c r="BS18" s="447"/>
      <c r="BT18" s="447"/>
      <c r="CC18" s="447"/>
      <c r="CD18" s="447"/>
      <c r="CE18" s="447"/>
      <c r="CF18" s="444">
        <v>1280</v>
      </c>
      <c r="CG18" s="424">
        <v>30095209</v>
      </c>
      <c r="CH18" s="424" t="s">
        <v>495</v>
      </c>
      <c r="CI18" s="424" t="s">
        <v>496</v>
      </c>
      <c r="CJ18" s="424" t="s">
        <v>497</v>
      </c>
      <c r="CK18" s="424" t="s">
        <v>1213</v>
      </c>
      <c r="CL18" s="425">
        <v>45069.46597222222</v>
      </c>
      <c r="CM18" s="424" t="s">
        <v>504</v>
      </c>
      <c r="CN18" s="446" t="s">
        <v>17</v>
      </c>
      <c r="CO18" s="447"/>
      <c r="CP18" s="447"/>
      <c r="CQ18" s="447"/>
      <c r="CR18" s="447"/>
      <c r="CS18" s="447"/>
      <c r="CT18" s="447"/>
      <c r="CU18" s="447"/>
      <c r="CV18" s="447"/>
      <c r="CW18" s="447"/>
      <c r="CX18" s="447"/>
      <c r="CY18" s="447"/>
      <c r="CZ18"/>
      <c r="DA18"/>
      <c r="DB18"/>
    </row>
    <row r="19" spans="1:106" ht="21" customHeight="1">
      <c r="A19" s="1087"/>
      <c r="B19" s="422">
        <v>17</v>
      </c>
      <c r="C19" s="444">
        <v>1228</v>
      </c>
      <c r="D19" s="424">
        <v>30009638</v>
      </c>
      <c r="E19" s="424" t="s">
        <v>505</v>
      </c>
      <c r="F19" s="424" t="s">
        <v>496</v>
      </c>
      <c r="G19" s="424" t="s">
        <v>497</v>
      </c>
      <c r="H19" s="424" t="s">
        <v>531</v>
      </c>
      <c r="I19" s="425">
        <v>45047.609722222223</v>
      </c>
      <c r="J19" s="424" t="s">
        <v>504</v>
      </c>
      <c r="K19" s="446" t="s">
        <v>17</v>
      </c>
      <c r="L19" s="426">
        <v>45047</v>
      </c>
      <c r="M19" s="431">
        <v>0.60972222222222217</v>
      </c>
      <c r="N19" s="428" t="s">
        <v>504</v>
      </c>
      <c r="O19" s="426">
        <v>45047</v>
      </c>
      <c r="P19" s="427">
        <v>0.60972222222222217</v>
      </c>
      <c r="Q19" s="426"/>
      <c r="R19" s="427"/>
      <c r="S19" s="428"/>
      <c r="T19" s="426">
        <v>45047</v>
      </c>
      <c r="U19" s="427">
        <v>0.60972222222222217</v>
      </c>
      <c r="V19" s="428" t="s">
        <v>504</v>
      </c>
      <c r="W19" s="429">
        <f t="shared" si="0"/>
        <v>0</v>
      </c>
      <c r="X19" s="430"/>
      <c r="Y19" s="431"/>
      <c r="Z19" s="428"/>
      <c r="AA19" s="432">
        <f t="shared" si="1"/>
        <v>-45047.609722222223</v>
      </c>
      <c r="AB19" s="430"/>
      <c r="AC19" s="431"/>
      <c r="AD19" s="428"/>
      <c r="AE19" s="432">
        <f t="shared" si="2"/>
        <v>0</v>
      </c>
      <c r="AF19" s="430"/>
      <c r="AG19" s="428"/>
      <c r="AH19" s="428"/>
      <c r="AI19" s="428"/>
      <c r="AJ19" s="432">
        <f t="shared" si="3"/>
        <v>-45047.609722222223</v>
      </c>
      <c r="AK19" s="569"/>
      <c r="AL19" s="571"/>
      <c r="AM19" s="571"/>
      <c r="AN19" s="432">
        <f t="shared" si="4"/>
        <v>-45047.609722222223</v>
      </c>
      <c r="AO19" s="433">
        <v>45054</v>
      </c>
      <c r="AP19" s="434">
        <v>0.6166666666666667</v>
      </c>
      <c r="AQ19" s="435">
        <f t="shared" si="5"/>
        <v>7.0069444444452529</v>
      </c>
      <c r="AR19" s="433">
        <v>45054</v>
      </c>
      <c r="AS19" s="434">
        <v>0.6166666666666667</v>
      </c>
      <c r="AT19" s="436" t="s">
        <v>504</v>
      </c>
      <c r="AU19" s="14">
        <f t="shared" si="6"/>
        <v>7.0069444444452529</v>
      </c>
      <c r="AV19" s="437">
        <v>2196</v>
      </c>
      <c r="AW19" s="437" t="s">
        <v>1181</v>
      </c>
      <c r="AX19" s="437" t="s">
        <v>9</v>
      </c>
      <c r="AY19" s="437" t="s">
        <v>11</v>
      </c>
      <c r="AZ19" s="437" t="s">
        <v>31</v>
      </c>
      <c r="BA19" s="438" t="s">
        <v>70</v>
      </c>
      <c r="BB19" s="439" t="s">
        <v>1216</v>
      </c>
      <c r="BC19" s="439" t="s">
        <v>1183</v>
      </c>
      <c r="BD19" s="19"/>
      <c r="BE19" s="441" t="s">
        <v>89</v>
      </c>
      <c r="BF19" s="442"/>
      <c r="BJ19" s="485" t="s">
        <v>498</v>
      </c>
      <c r="BK19" s="34">
        <v>1</v>
      </c>
      <c r="BL19" s="35">
        <f>BK19/BK20</f>
        <v>1</v>
      </c>
      <c r="BM19" s="36">
        <v>3</v>
      </c>
      <c r="BN19" s="36">
        <v>0</v>
      </c>
      <c r="BO19" s="36">
        <v>0</v>
      </c>
      <c r="BP19" s="36">
        <v>0</v>
      </c>
      <c r="BQ19" s="37">
        <f>BK19</f>
        <v>1</v>
      </c>
      <c r="BR19" s="447"/>
      <c r="BS19" s="447"/>
      <c r="BT19" s="447"/>
      <c r="CC19" s="447"/>
      <c r="CD19" s="447"/>
      <c r="CE19" s="447"/>
      <c r="CF19" s="444">
        <v>1294</v>
      </c>
      <c r="CG19" s="424">
        <v>540556441</v>
      </c>
      <c r="CH19" s="424" t="s">
        <v>495</v>
      </c>
      <c r="CI19" s="424" t="s">
        <v>496</v>
      </c>
      <c r="CJ19" s="424" t="s">
        <v>497</v>
      </c>
      <c r="CK19" s="424" t="s">
        <v>1213</v>
      </c>
      <c r="CL19" s="425">
        <v>45073.902777777781</v>
      </c>
      <c r="CM19" s="424" t="s">
        <v>528</v>
      </c>
      <c r="CN19" s="446" t="s">
        <v>17</v>
      </c>
      <c r="CO19" s="447"/>
      <c r="CP19" s="447"/>
      <c r="CQ19" s="447"/>
      <c r="CR19" s="447"/>
      <c r="CS19" s="447"/>
      <c r="CT19" s="447"/>
      <c r="CU19" s="447"/>
      <c r="CV19" s="447"/>
      <c r="CW19" s="447"/>
      <c r="CX19" s="447"/>
      <c r="CY19" s="447"/>
      <c r="CZ19"/>
      <c r="DA19"/>
      <c r="DB19"/>
    </row>
    <row r="20" spans="1:106" ht="21" customHeight="1">
      <c r="A20" s="1087"/>
      <c r="B20" s="422">
        <v>18</v>
      </c>
      <c r="C20" s="423">
        <v>1231</v>
      </c>
      <c r="D20" s="454">
        <v>1213033</v>
      </c>
      <c r="E20" s="454" t="s">
        <v>501</v>
      </c>
      <c r="F20" s="454" t="s">
        <v>506</v>
      </c>
      <c r="G20" s="454" t="s">
        <v>507</v>
      </c>
      <c r="H20" s="454" t="s">
        <v>485</v>
      </c>
      <c r="I20" s="455">
        <v>45056.976388888892</v>
      </c>
      <c r="J20" s="454" t="s">
        <v>498</v>
      </c>
      <c r="K20" s="446" t="s">
        <v>8</v>
      </c>
      <c r="L20" s="426">
        <v>45059</v>
      </c>
      <c r="M20" s="431">
        <v>0.81180555555555556</v>
      </c>
      <c r="N20" s="428" t="s">
        <v>498</v>
      </c>
      <c r="O20" s="426">
        <v>45056</v>
      </c>
      <c r="P20" s="427">
        <v>0.97569444444444453</v>
      </c>
      <c r="Q20" s="426">
        <v>45059</v>
      </c>
      <c r="R20" s="427">
        <v>0.78472222222222221</v>
      </c>
      <c r="S20" s="428" t="s">
        <v>504</v>
      </c>
      <c r="T20" s="426">
        <v>45059</v>
      </c>
      <c r="U20" s="427">
        <v>0.81180555555555556</v>
      </c>
      <c r="V20" s="428" t="s">
        <v>504</v>
      </c>
      <c r="W20" s="429">
        <f t="shared" si="0"/>
        <v>2.836111111108039</v>
      </c>
      <c r="X20" s="430"/>
      <c r="Y20" s="431"/>
      <c r="Z20" s="428"/>
      <c r="AA20" s="432">
        <f t="shared" si="1"/>
        <v>-45059.811805555553</v>
      </c>
      <c r="AB20" s="430"/>
      <c r="AC20" s="431"/>
      <c r="AD20" s="428"/>
      <c r="AE20" s="432">
        <f t="shared" si="2"/>
        <v>0</v>
      </c>
      <c r="AF20" s="430"/>
      <c r="AG20" s="428"/>
      <c r="AH20" s="428"/>
      <c r="AI20" s="428"/>
      <c r="AJ20" s="432">
        <f t="shared" si="3"/>
        <v>-45059.811805555553</v>
      </c>
      <c r="AK20" s="569"/>
      <c r="AL20" s="571"/>
      <c r="AM20" s="571"/>
      <c r="AN20" s="432">
        <f t="shared" si="4"/>
        <v>-45059.811805555553</v>
      </c>
      <c r="AO20" s="433">
        <v>45060</v>
      </c>
      <c r="AP20" s="434">
        <v>0.69236111111111109</v>
      </c>
      <c r="AQ20" s="435">
        <f t="shared" si="5"/>
        <v>0.88055555555911269</v>
      </c>
      <c r="AR20" s="433">
        <v>45062</v>
      </c>
      <c r="AS20" s="434">
        <v>0.7993055555555556</v>
      </c>
      <c r="AT20" s="436" t="s">
        <v>504</v>
      </c>
      <c r="AU20" s="14">
        <f t="shared" si="6"/>
        <v>2.9875000000029104</v>
      </c>
      <c r="AV20" s="437"/>
      <c r="AW20" s="437"/>
      <c r="AX20" s="437" t="s">
        <v>18</v>
      </c>
      <c r="AY20" s="437" t="s">
        <v>48</v>
      </c>
      <c r="AZ20" s="438" t="s">
        <v>122</v>
      </c>
      <c r="BA20" s="437" t="s">
        <v>382</v>
      </c>
      <c r="BB20" s="439" t="s">
        <v>1217</v>
      </c>
      <c r="BC20" s="439" t="s">
        <v>1218</v>
      </c>
      <c r="BD20" s="19"/>
      <c r="BE20" s="441" t="s">
        <v>89</v>
      </c>
      <c r="BF20" s="442"/>
      <c r="BJ20" s="38" t="s">
        <v>444</v>
      </c>
      <c r="BK20" s="39">
        <f>SUBTOTAL(9,BK17:BK19)</f>
        <v>1</v>
      </c>
      <c r="BL20" s="40">
        <f>SUBTOTAL(9,BL17:BL19)</f>
        <v>1</v>
      </c>
      <c r="BM20" s="89">
        <f>SUM(BM17:BM19)</f>
        <v>3</v>
      </c>
      <c r="BN20" s="89">
        <f>SUM(BN17:BN19)</f>
        <v>0</v>
      </c>
      <c r="BO20" s="89">
        <f>SUM(BO17:BO19)</f>
        <v>0</v>
      </c>
      <c r="BP20" s="89">
        <f>SUM(BP17:BP19)</f>
        <v>0</v>
      </c>
      <c r="BQ20" s="39">
        <f>SUBTOTAL(9,BQ17:BQ19)</f>
        <v>1</v>
      </c>
      <c r="BR20" s="447"/>
      <c r="BS20" s="447"/>
      <c r="BT20" s="447"/>
      <c r="CC20" s="447"/>
      <c r="CD20" s="447"/>
      <c r="CE20" s="447"/>
      <c r="CN20" s="447"/>
      <c r="CO20" s="447"/>
      <c r="CP20" s="447"/>
      <c r="CQ20" s="447"/>
      <c r="CR20" s="447"/>
      <c r="CS20" s="447"/>
      <c r="CT20" s="447"/>
      <c r="CU20" s="447"/>
      <c r="CV20" s="447"/>
      <c r="CW20" s="447"/>
      <c r="CX20" s="447"/>
      <c r="CY20" s="447"/>
      <c r="CZ20"/>
      <c r="DA20"/>
      <c r="DB20"/>
    </row>
    <row r="21" spans="1:106" ht="21" customHeight="1">
      <c r="A21" s="1087"/>
      <c r="B21" s="451">
        <v>19</v>
      </c>
      <c r="C21" s="444">
        <v>1237</v>
      </c>
      <c r="D21" s="454">
        <v>30129396</v>
      </c>
      <c r="E21" s="454" t="s">
        <v>495</v>
      </c>
      <c r="F21" s="454" t="s">
        <v>496</v>
      </c>
      <c r="G21" s="454" t="s">
        <v>497</v>
      </c>
      <c r="H21" s="454" t="s">
        <v>468</v>
      </c>
      <c r="I21" s="455">
        <v>45057.54791666667</v>
      </c>
      <c r="J21" s="454" t="s">
        <v>504</v>
      </c>
      <c r="K21" s="446" t="s">
        <v>17</v>
      </c>
      <c r="L21" s="426">
        <v>45057</v>
      </c>
      <c r="M21" s="431">
        <v>0.64513888888888882</v>
      </c>
      <c r="N21" s="428" t="s">
        <v>504</v>
      </c>
      <c r="O21" s="426">
        <v>45057</v>
      </c>
      <c r="P21" s="427">
        <v>0.54791666666666672</v>
      </c>
      <c r="Q21" s="426">
        <v>45057</v>
      </c>
      <c r="R21" s="427">
        <v>0.64444444444444449</v>
      </c>
      <c r="S21" s="428" t="s">
        <v>504</v>
      </c>
      <c r="T21" s="426">
        <v>45057</v>
      </c>
      <c r="U21" s="427">
        <v>0.64513888888888882</v>
      </c>
      <c r="V21" s="428" t="s">
        <v>504</v>
      </c>
      <c r="W21" s="429">
        <f t="shared" si="0"/>
        <v>9.7222222218988463E-2</v>
      </c>
      <c r="X21" s="430">
        <v>45060</v>
      </c>
      <c r="Y21" s="431">
        <v>0.39652777777777781</v>
      </c>
      <c r="Z21" s="428" t="s">
        <v>504</v>
      </c>
      <c r="AA21" s="432">
        <f t="shared" si="1"/>
        <v>2.7513888888861402</v>
      </c>
      <c r="AB21" s="430">
        <v>45061</v>
      </c>
      <c r="AC21" s="431">
        <v>0.4861111111111111</v>
      </c>
      <c r="AD21" s="428" t="s">
        <v>504</v>
      </c>
      <c r="AE21" s="432">
        <f t="shared" si="2"/>
        <v>1.0895833333343035</v>
      </c>
      <c r="AF21" s="430">
        <v>45068</v>
      </c>
      <c r="AG21" s="431">
        <v>0.69027777777777777</v>
      </c>
      <c r="AH21" s="428" t="s">
        <v>504</v>
      </c>
      <c r="AI21" s="428"/>
      <c r="AJ21" s="432">
        <f t="shared" si="3"/>
        <v>11.045138888890506</v>
      </c>
      <c r="AK21" s="569"/>
      <c r="AL21" s="571"/>
      <c r="AM21" s="571"/>
      <c r="AN21" s="432">
        <f t="shared" si="4"/>
        <v>-45057.645138888889</v>
      </c>
      <c r="AO21" s="433">
        <v>45069</v>
      </c>
      <c r="AP21" s="434">
        <v>0.51111111111111118</v>
      </c>
      <c r="AQ21" s="435">
        <f t="shared" si="5"/>
        <v>11.865972222221899</v>
      </c>
      <c r="AR21" s="433">
        <v>45069</v>
      </c>
      <c r="AS21" s="434">
        <v>0.76041666666666663</v>
      </c>
      <c r="AT21" s="449" t="s">
        <v>504</v>
      </c>
      <c r="AU21" s="14">
        <f t="shared" si="6"/>
        <v>12.115277777775191</v>
      </c>
      <c r="AV21" s="437"/>
      <c r="AW21" s="437"/>
      <c r="AX21" s="437" t="s">
        <v>9</v>
      </c>
      <c r="AY21" s="437" t="s">
        <v>20</v>
      </c>
      <c r="AZ21" s="437" t="s">
        <v>55</v>
      </c>
      <c r="BA21" s="438" t="s">
        <v>164</v>
      </c>
      <c r="BB21" s="439" t="s">
        <v>1219</v>
      </c>
      <c r="BC21" s="439" t="s">
        <v>1220</v>
      </c>
      <c r="BD21" s="19"/>
      <c r="BE21" s="441" t="s">
        <v>89</v>
      </c>
      <c r="BF21" s="442"/>
      <c r="BR21" s="447"/>
      <c r="BS21" s="447"/>
      <c r="BT21" s="447"/>
      <c r="CC21" s="447"/>
      <c r="CD21" s="447"/>
      <c r="CE21" s="447"/>
      <c r="CN21" s="447"/>
      <c r="CO21" s="447"/>
      <c r="CP21" s="447"/>
      <c r="CQ21" s="447"/>
      <c r="CR21" s="447"/>
      <c r="CS21" s="447"/>
      <c r="CT21" s="447"/>
      <c r="CU21" s="447"/>
      <c r="CV21" s="447"/>
      <c r="CW21" s="447"/>
      <c r="CX21" s="447"/>
      <c r="CY21" s="447"/>
      <c r="CZ21"/>
      <c r="DA21"/>
      <c r="DB21"/>
    </row>
    <row r="22" spans="1:106" ht="21" customHeight="1">
      <c r="A22" s="1087"/>
      <c r="B22" s="422">
        <v>20</v>
      </c>
      <c r="C22" s="448">
        <v>1239</v>
      </c>
      <c r="D22" s="424">
        <v>30213448</v>
      </c>
      <c r="E22" s="424" t="s">
        <v>495</v>
      </c>
      <c r="F22" s="424" t="s">
        <v>506</v>
      </c>
      <c r="G22" s="424" t="s">
        <v>513</v>
      </c>
      <c r="H22" s="424" t="s">
        <v>1192</v>
      </c>
      <c r="I22" s="425">
        <v>45058.439583333333</v>
      </c>
      <c r="J22" s="424" t="s">
        <v>498</v>
      </c>
      <c r="K22" s="446" t="s">
        <v>0</v>
      </c>
      <c r="L22" s="426">
        <v>45059</v>
      </c>
      <c r="M22" s="431">
        <v>0.78402777777777777</v>
      </c>
      <c r="N22" s="428" t="s">
        <v>498</v>
      </c>
      <c r="O22" s="426">
        <v>45058</v>
      </c>
      <c r="P22" s="427">
        <v>0.43958333333333338</v>
      </c>
      <c r="Q22" s="426">
        <v>45059</v>
      </c>
      <c r="R22" s="427">
        <v>0.78402777777777777</v>
      </c>
      <c r="S22" s="428" t="s">
        <v>504</v>
      </c>
      <c r="T22" s="426">
        <v>45058</v>
      </c>
      <c r="U22" s="427">
        <v>0.43958333333333338</v>
      </c>
      <c r="V22" s="428" t="s">
        <v>498</v>
      </c>
      <c r="W22" s="429">
        <f t="shared" si="0"/>
        <v>0</v>
      </c>
      <c r="X22" s="430"/>
      <c r="Y22" s="431"/>
      <c r="Z22" s="428"/>
      <c r="AA22" s="432">
        <f t="shared" si="1"/>
        <v>-45058.439583333333</v>
      </c>
      <c r="AB22" s="430"/>
      <c r="AC22" s="431"/>
      <c r="AD22" s="428"/>
      <c r="AE22" s="432">
        <f t="shared" si="2"/>
        <v>0</v>
      </c>
      <c r="AF22" s="430"/>
      <c r="AG22" s="428"/>
      <c r="AH22" s="428"/>
      <c r="AI22" s="428"/>
      <c r="AJ22" s="432">
        <f t="shared" si="3"/>
        <v>-45058.439583333333</v>
      </c>
      <c r="AK22" s="569">
        <v>45059</v>
      </c>
      <c r="AL22" s="570">
        <v>0.81527777777777777</v>
      </c>
      <c r="AM22" s="571" t="s">
        <v>498</v>
      </c>
      <c r="AN22" s="432">
        <f t="shared" si="4"/>
        <v>1.3756944444467081</v>
      </c>
      <c r="AO22" s="433"/>
      <c r="AP22" s="434"/>
      <c r="AQ22" s="435">
        <f t="shared" si="5"/>
        <v>-45058.439583333333</v>
      </c>
      <c r="AR22" s="433"/>
      <c r="AS22" s="434"/>
      <c r="AT22" s="436"/>
      <c r="AU22" s="14">
        <f t="shared" si="6"/>
        <v>-45058.439583333333</v>
      </c>
      <c r="AV22" s="437"/>
      <c r="AW22" s="437"/>
      <c r="AX22" s="437" t="s">
        <v>18</v>
      </c>
      <c r="AY22" s="437" t="s">
        <v>41</v>
      </c>
      <c r="AZ22" s="438" t="s">
        <v>110</v>
      </c>
      <c r="BA22" s="438" t="s">
        <v>368</v>
      </c>
      <c r="BB22" s="439" t="s">
        <v>1221</v>
      </c>
      <c r="BC22" s="439" t="s">
        <v>1222</v>
      </c>
      <c r="BD22" s="19"/>
      <c r="BE22" s="441" t="s">
        <v>89</v>
      </c>
      <c r="BF22" s="442"/>
      <c r="BJ22" s="42" t="s">
        <v>445</v>
      </c>
      <c r="BK22" s="32">
        <f>BK19</f>
        <v>1</v>
      </c>
      <c r="BL22" s="43">
        <f>BK22/44</f>
        <v>2.2727272727272728E-2</v>
      </c>
      <c r="BM22" s="44"/>
      <c r="BN22" s="45"/>
      <c r="BO22" s="45"/>
      <c r="BP22" s="45"/>
      <c r="BQ22" s="45"/>
      <c r="BR22" s="447"/>
      <c r="BS22" s="447"/>
      <c r="BT22" s="447"/>
      <c r="BU22" s="25" t="s">
        <v>440</v>
      </c>
      <c r="BV22" s="26" t="s">
        <v>441</v>
      </c>
      <c r="BW22" s="27" t="s">
        <v>442</v>
      </c>
      <c r="BX22" s="28" t="s">
        <v>0</v>
      </c>
      <c r="BY22" s="29" t="s">
        <v>5</v>
      </c>
      <c r="BZ22" s="30" t="s">
        <v>8</v>
      </c>
      <c r="CA22" s="31" t="s">
        <v>443</v>
      </c>
      <c r="CB22" s="32" t="s">
        <v>444</v>
      </c>
      <c r="CC22" s="447"/>
      <c r="CD22" s="447"/>
      <c r="CE22" s="447"/>
      <c r="CF22" s="25" t="s">
        <v>440</v>
      </c>
      <c r="CG22" s="26" t="s">
        <v>441</v>
      </c>
      <c r="CH22" s="27" t="s">
        <v>442</v>
      </c>
      <c r="CI22" s="28" t="s">
        <v>0</v>
      </c>
      <c r="CJ22" s="29" t="s">
        <v>5</v>
      </c>
      <c r="CK22" s="30" t="s">
        <v>8</v>
      </c>
      <c r="CL22" s="31" t="s">
        <v>443</v>
      </c>
      <c r="CM22" s="32" t="s">
        <v>444</v>
      </c>
      <c r="CN22" s="447"/>
      <c r="CO22" s="447"/>
      <c r="CP22" s="447"/>
      <c r="CQ22" s="25" t="s">
        <v>440</v>
      </c>
      <c r="CR22" s="26" t="s">
        <v>441</v>
      </c>
      <c r="CS22" s="27" t="s">
        <v>442</v>
      </c>
      <c r="CT22" s="28" t="s">
        <v>0</v>
      </c>
      <c r="CU22" s="29" t="s">
        <v>5</v>
      </c>
      <c r="CV22" s="30" t="s">
        <v>8</v>
      </c>
      <c r="CW22" s="31" t="s">
        <v>443</v>
      </c>
      <c r="CX22" s="32" t="s">
        <v>444</v>
      </c>
      <c r="CY22" s="447"/>
      <c r="CZ22"/>
      <c r="DA22"/>
      <c r="DB22"/>
    </row>
    <row r="23" spans="1:106" ht="21" customHeight="1">
      <c r="A23" s="1087"/>
      <c r="B23" s="422">
        <v>21</v>
      </c>
      <c r="C23" s="448">
        <v>1242</v>
      </c>
      <c r="D23" s="424">
        <v>30254297</v>
      </c>
      <c r="E23" s="424" t="s">
        <v>501</v>
      </c>
      <c r="F23" s="424" t="s">
        <v>496</v>
      </c>
      <c r="G23" s="424" t="s">
        <v>497</v>
      </c>
      <c r="H23" s="424" t="s">
        <v>534</v>
      </c>
      <c r="I23" s="425">
        <v>45059.613888888889</v>
      </c>
      <c r="J23" s="424" t="s">
        <v>504</v>
      </c>
      <c r="K23" s="446" t="s">
        <v>5</v>
      </c>
      <c r="L23" s="426">
        <v>45059</v>
      </c>
      <c r="M23" s="431">
        <v>0.62083333333333335</v>
      </c>
      <c r="N23" s="428" t="s">
        <v>504</v>
      </c>
      <c r="O23" s="426">
        <v>45059</v>
      </c>
      <c r="P23" s="427">
        <v>0.61388888888888882</v>
      </c>
      <c r="Q23" s="426">
        <v>45059</v>
      </c>
      <c r="R23" s="427">
        <v>0.61527777777777781</v>
      </c>
      <c r="S23" s="428" t="s">
        <v>504</v>
      </c>
      <c r="T23" s="426">
        <v>45059</v>
      </c>
      <c r="U23" s="427">
        <v>0.62083333333333335</v>
      </c>
      <c r="V23" s="428" t="s">
        <v>504</v>
      </c>
      <c r="W23" s="429">
        <f t="shared" si="0"/>
        <v>6.9444444452528842E-3</v>
      </c>
      <c r="X23" s="430">
        <v>45060</v>
      </c>
      <c r="Y23" s="431">
        <v>0.3979166666666667</v>
      </c>
      <c r="Z23" s="428" t="s">
        <v>504</v>
      </c>
      <c r="AA23" s="432">
        <f t="shared" si="1"/>
        <v>0.77708333333430346</v>
      </c>
      <c r="AB23" s="430"/>
      <c r="AC23" s="431"/>
      <c r="AD23" s="428"/>
      <c r="AE23" s="432">
        <f t="shared" si="2"/>
        <v>-45060.397916666669</v>
      </c>
      <c r="AF23" s="430"/>
      <c r="AG23" s="428"/>
      <c r="AH23" s="428"/>
      <c r="AI23" s="428"/>
      <c r="AJ23" s="432">
        <f t="shared" si="3"/>
        <v>-45059.620833333334</v>
      </c>
      <c r="AK23" s="569"/>
      <c r="AL23" s="571"/>
      <c r="AM23" s="571"/>
      <c r="AN23" s="432">
        <f t="shared" si="4"/>
        <v>-45059.620833333334</v>
      </c>
      <c r="AO23" s="433">
        <v>45060</v>
      </c>
      <c r="AP23" s="434">
        <v>0.66666666666666663</v>
      </c>
      <c r="AQ23" s="435">
        <f t="shared" si="5"/>
        <v>1.0458333333299379</v>
      </c>
      <c r="AR23" s="433">
        <v>45061</v>
      </c>
      <c r="AS23" s="434">
        <v>0.48472222222222222</v>
      </c>
      <c r="AT23" s="436" t="s">
        <v>504</v>
      </c>
      <c r="AU23" s="14">
        <f t="shared" si="6"/>
        <v>1.8638888888890506</v>
      </c>
      <c r="AV23" s="437"/>
      <c r="AW23" s="437" t="s">
        <v>1359</v>
      </c>
      <c r="AX23" s="437" t="s">
        <v>18</v>
      </c>
      <c r="AY23" s="437" t="s">
        <v>41</v>
      </c>
      <c r="AZ23" s="438" t="s">
        <v>110</v>
      </c>
      <c r="BA23" s="438" t="s">
        <v>368</v>
      </c>
      <c r="BB23" s="439" t="s">
        <v>1223</v>
      </c>
      <c r="BC23" s="439" t="s">
        <v>1224</v>
      </c>
      <c r="BD23" s="19"/>
      <c r="BE23" s="441" t="s">
        <v>89</v>
      </c>
      <c r="BF23" s="442"/>
      <c r="BJ23" s="46"/>
      <c r="BK23" s="46"/>
      <c r="BL23" s="46"/>
      <c r="BM23" s="46"/>
      <c r="BN23" s="45"/>
      <c r="BO23" s="45"/>
      <c r="BP23" s="45"/>
      <c r="BQ23" s="45"/>
      <c r="BR23" s="447"/>
      <c r="BS23" s="447"/>
      <c r="BT23" s="447"/>
      <c r="BU23" s="485" t="s">
        <v>795</v>
      </c>
      <c r="BV23" s="34">
        <v>5</v>
      </c>
      <c r="BW23" s="35">
        <f>BV23/BV26</f>
        <v>0.5</v>
      </c>
      <c r="BX23" s="36">
        <v>2</v>
      </c>
      <c r="BY23" s="36"/>
      <c r="BZ23" s="36"/>
      <c r="CA23" s="36">
        <v>3</v>
      </c>
      <c r="CB23" s="37">
        <f>BV23</f>
        <v>5</v>
      </c>
      <c r="CC23" s="447"/>
      <c r="CD23" s="447"/>
      <c r="CE23" s="447"/>
      <c r="CF23" s="485" t="s">
        <v>795</v>
      </c>
      <c r="CG23" s="34">
        <v>6</v>
      </c>
      <c r="CH23" s="35">
        <f>CG23/CG26</f>
        <v>0.35294117647058826</v>
      </c>
      <c r="CI23" s="36">
        <v>1</v>
      </c>
      <c r="CJ23" s="36"/>
      <c r="CK23" s="36"/>
      <c r="CL23" s="36">
        <v>5</v>
      </c>
      <c r="CM23" s="37">
        <f>CG23</f>
        <v>6</v>
      </c>
      <c r="CN23" s="447"/>
      <c r="CO23" s="447"/>
      <c r="CP23" s="447"/>
      <c r="CQ23" s="485" t="s">
        <v>795</v>
      </c>
      <c r="CR23" s="34">
        <v>7</v>
      </c>
      <c r="CS23" s="35">
        <f>CR23/CR26</f>
        <v>0.5</v>
      </c>
      <c r="CT23" s="36">
        <v>1</v>
      </c>
      <c r="CU23" s="36">
        <v>1</v>
      </c>
      <c r="CV23" s="36"/>
      <c r="CW23" s="36">
        <v>5</v>
      </c>
      <c r="CX23" s="37">
        <f>CR23</f>
        <v>7</v>
      </c>
      <c r="CY23" s="447"/>
      <c r="CZ23"/>
      <c r="DA23"/>
      <c r="DB23"/>
    </row>
    <row r="24" spans="1:106" ht="21" customHeight="1">
      <c r="A24" s="1087"/>
      <c r="B24" s="422">
        <v>22</v>
      </c>
      <c r="C24" s="444">
        <v>1243</v>
      </c>
      <c r="D24" s="424">
        <v>1336454</v>
      </c>
      <c r="E24" s="424" t="s">
        <v>495</v>
      </c>
      <c r="F24" s="424" t="s">
        <v>496</v>
      </c>
      <c r="G24" s="424" t="s">
        <v>513</v>
      </c>
      <c r="H24" s="424" t="s">
        <v>1195</v>
      </c>
      <c r="I24" s="425">
        <v>45059.678472222222</v>
      </c>
      <c r="J24" s="424" t="s">
        <v>504</v>
      </c>
      <c r="K24" s="446" t="s">
        <v>17</v>
      </c>
      <c r="L24" s="426">
        <v>45062</v>
      </c>
      <c r="M24" s="431">
        <v>0.55694444444444446</v>
      </c>
      <c r="N24" s="428" t="s">
        <v>504</v>
      </c>
      <c r="O24" s="426">
        <v>45059</v>
      </c>
      <c r="P24" s="427">
        <v>0.67847222222222225</v>
      </c>
      <c r="Q24" s="426">
        <v>45060</v>
      </c>
      <c r="R24" s="427">
        <v>0.40763888888888888</v>
      </c>
      <c r="S24" s="428" t="s">
        <v>504</v>
      </c>
      <c r="T24" s="426">
        <v>45062</v>
      </c>
      <c r="U24" s="427">
        <v>0.55694444444444446</v>
      </c>
      <c r="V24" s="428" t="s">
        <v>504</v>
      </c>
      <c r="W24" s="429">
        <f t="shared" si="0"/>
        <v>2.8784722222189885</v>
      </c>
      <c r="X24" s="430">
        <v>45063</v>
      </c>
      <c r="Y24" s="431">
        <v>0.40138888888888885</v>
      </c>
      <c r="Z24" s="428" t="s">
        <v>504</v>
      </c>
      <c r="AA24" s="432">
        <f t="shared" si="1"/>
        <v>0.84444444444670808</v>
      </c>
      <c r="AB24" s="430">
        <v>45068</v>
      </c>
      <c r="AC24" s="431">
        <v>0.68819444444444444</v>
      </c>
      <c r="AD24" s="428" t="s">
        <v>504</v>
      </c>
      <c r="AE24" s="432">
        <f t="shared" si="2"/>
        <v>5.2868055555591127</v>
      </c>
      <c r="AF24" s="430"/>
      <c r="AG24" s="428"/>
      <c r="AH24" s="428"/>
      <c r="AI24" s="428"/>
      <c r="AJ24" s="432">
        <f t="shared" si="3"/>
        <v>-45062.556944444441</v>
      </c>
      <c r="AK24" s="569"/>
      <c r="AL24" s="571"/>
      <c r="AM24" s="571"/>
      <c r="AN24" s="432">
        <f t="shared" si="4"/>
        <v>-45062.556944444441</v>
      </c>
      <c r="AO24" s="433">
        <v>45063</v>
      </c>
      <c r="AP24" s="434">
        <v>0.55902777777777779</v>
      </c>
      <c r="AQ24" s="435">
        <f t="shared" si="5"/>
        <v>1.0020833333401242</v>
      </c>
      <c r="AR24" s="433">
        <v>45456</v>
      </c>
      <c r="AS24" s="434">
        <v>0.69444444444444453</v>
      </c>
      <c r="AT24" s="436" t="s">
        <v>498</v>
      </c>
      <c r="AU24" s="14">
        <f t="shared" si="6"/>
        <v>394.13750000000437</v>
      </c>
      <c r="AV24" s="437"/>
      <c r="AW24" s="437"/>
      <c r="AX24" s="437" t="s">
        <v>9</v>
      </c>
      <c r="AY24" s="437" t="s">
        <v>11</v>
      </c>
      <c r="AZ24" s="437" t="s">
        <v>31</v>
      </c>
      <c r="BA24" s="438" t="s">
        <v>70</v>
      </c>
      <c r="BB24" s="439" t="s">
        <v>1225</v>
      </c>
      <c r="BC24" s="439" t="s">
        <v>1226</v>
      </c>
      <c r="BD24" s="19"/>
      <c r="BE24" s="441" t="s">
        <v>89</v>
      </c>
      <c r="BF24" s="442"/>
      <c r="BJ24" s="47" t="s">
        <v>0</v>
      </c>
      <c r="BK24" s="29" t="s">
        <v>5</v>
      </c>
      <c r="BL24" s="30" t="s">
        <v>8</v>
      </c>
      <c r="BM24" s="31" t="s">
        <v>443</v>
      </c>
      <c r="BN24" s="45"/>
      <c r="BO24" s="45"/>
      <c r="BP24" s="45"/>
      <c r="BQ24" s="45"/>
      <c r="BR24" s="447"/>
      <c r="BS24" s="447"/>
      <c r="BT24" s="447"/>
      <c r="BU24" s="485" t="s">
        <v>528</v>
      </c>
      <c r="BV24" s="34">
        <v>1</v>
      </c>
      <c r="BW24" s="35">
        <f>BV24/BV26</f>
        <v>0.1</v>
      </c>
      <c r="BX24" s="36">
        <v>1</v>
      </c>
      <c r="BY24" s="36"/>
      <c r="BZ24" s="36"/>
      <c r="CA24" s="36"/>
      <c r="CB24" s="37">
        <f>BV24</f>
        <v>1</v>
      </c>
      <c r="CC24" s="447"/>
      <c r="CD24" s="447"/>
      <c r="CE24" s="447"/>
      <c r="CF24" s="485" t="s">
        <v>528</v>
      </c>
      <c r="CG24" s="34">
        <v>6</v>
      </c>
      <c r="CH24" s="35">
        <f>CG24/CG26</f>
        <v>0.35294117647058826</v>
      </c>
      <c r="CI24" s="36"/>
      <c r="CJ24" s="36"/>
      <c r="CK24" s="36">
        <v>1</v>
      </c>
      <c r="CL24" s="36">
        <v>5</v>
      </c>
      <c r="CM24" s="37">
        <f>CG24</f>
        <v>6</v>
      </c>
      <c r="CN24" s="447"/>
      <c r="CO24" s="447"/>
      <c r="CP24" s="447"/>
      <c r="CQ24" s="485" t="s">
        <v>528</v>
      </c>
      <c r="CR24" s="34">
        <v>2</v>
      </c>
      <c r="CS24" s="35">
        <f>CR24/CR26</f>
        <v>0.14285714285714285</v>
      </c>
      <c r="CT24" s="36"/>
      <c r="CU24" s="36"/>
      <c r="CV24" s="36"/>
      <c r="CW24" s="36">
        <v>2</v>
      </c>
      <c r="CX24" s="37">
        <f>CR24</f>
        <v>2</v>
      </c>
      <c r="CY24" s="447"/>
      <c r="CZ24"/>
      <c r="DA24"/>
      <c r="DB24"/>
    </row>
    <row r="25" spans="1:106" ht="21" customHeight="1">
      <c r="A25" s="1088"/>
      <c r="B25" s="451">
        <v>23</v>
      </c>
      <c r="C25" s="448">
        <v>1245</v>
      </c>
      <c r="D25" s="424">
        <v>30054925</v>
      </c>
      <c r="E25" s="424" t="s">
        <v>495</v>
      </c>
      <c r="F25" s="424" t="s">
        <v>496</v>
      </c>
      <c r="G25" s="424" t="s">
        <v>497</v>
      </c>
      <c r="H25" s="424" t="s">
        <v>516</v>
      </c>
      <c r="I25" s="425">
        <v>45060.002083333333</v>
      </c>
      <c r="J25" s="424" t="s">
        <v>498</v>
      </c>
      <c r="K25" s="446" t="s">
        <v>17</v>
      </c>
      <c r="L25" s="426">
        <v>45059</v>
      </c>
      <c r="M25" s="431">
        <v>0.84930555555555554</v>
      </c>
      <c r="N25" s="428" t="s">
        <v>498</v>
      </c>
      <c r="O25" s="426">
        <v>45060</v>
      </c>
      <c r="P25" s="427">
        <v>2.0833333333333333E-3</v>
      </c>
      <c r="Q25" s="426">
        <v>45060</v>
      </c>
      <c r="R25" s="427">
        <v>0.7006944444444444</v>
      </c>
      <c r="S25" s="428" t="s">
        <v>498</v>
      </c>
      <c r="T25" s="426">
        <v>45060</v>
      </c>
      <c r="U25" s="427">
        <v>0.84930555555555554</v>
      </c>
      <c r="V25" s="428" t="s">
        <v>498</v>
      </c>
      <c r="W25" s="429">
        <f t="shared" si="0"/>
        <v>0.84722222222626442</v>
      </c>
      <c r="X25" s="430"/>
      <c r="Y25" s="431"/>
      <c r="Z25" s="428"/>
      <c r="AA25" s="432">
        <f t="shared" si="1"/>
        <v>-45060.849305555559</v>
      </c>
      <c r="AB25" s="430"/>
      <c r="AC25" s="431"/>
      <c r="AD25" s="428"/>
      <c r="AE25" s="432">
        <f t="shared" si="2"/>
        <v>0</v>
      </c>
      <c r="AF25" s="430"/>
      <c r="AG25" s="428"/>
      <c r="AH25" s="428"/>
      <c r="AI25" s="428"/>
      <c r="AJ25" s="432">
        <f t="shared" si="3"/>
        <v>-45060.849305555559</v>
      </c>
      <c r="AK25" s="569">
        <v>45080</v>
      </c>
      <c r="AL25" s="570">
        <v>0.82916666666666661</v>
      </c>
      <c r="AM25" s="571" t="s">
        <v>817</v>
      </c>
      <c r="AN25" s="432">
        <f t="shared" si="4"/>
        <v>19.979861111110949</v>
      </c>
      <c r="AO25" s="433"/>
      <c r="AP25" s="434"/>
      <c r="AQ25" s="435">
        <f t="shared" si="5"/>
        <v>-45060.849305555559</v>
      </c>
      <c r="AR25" s="433"/>
      <c r="AS25" s="434"/>
      <c r="AT25" s="449"/>
      <c r="AU25" s="14">
        <f t="shared" si="6"/>
        <v>-45060.849305555559</v>
      </c>
      <c r="AV25" s="437">
        <v>6876</v>
      </c>
      <c r="AW25" s="438" t="s">
        <v>1227</v>
      </c>
      <c r="AX25" s="437" t="s">
        <v>18</v>
      </c>
      <c r="AY25" s="437" t="s">
        <v>48</v>
      </c>
      <c r="AZ25" s="438" t="s">
        <v>122</v>
      </c>
      <c r="BA25" s="437" t="s">
        <v>382</v>
      </c>
      <c r="BB25" s="439" t="s">
        <v>1228</v>
      </c>
      <c r="BC25" s="439" t="s">
        <v>1229</v>
      </c>
      <c r="BD25" s="19"/>
      <c r="BE25" s="441" t="s">
        <v>89</v>
      </c>
      <c r="BF25" s="442"/>
      <c r="BJ25" s="48">
        <f>BM19</f>
        <v>3</v>
      </c>
      <c r="BK25" s="41">
        <f>BN19</f>
        <v>0</v>
      </c>
      <c r="BL25" s="41">
        <f>BO19</f>
        <v>0</v>
      </c>
      <c r="BM25" s="41">
        <f>BP19</f>
        <v>0</v>
      </c>
      <c r="BN25" s="45"/>
      <c r="BO25" s="45"/>
      <c r="BP25" s="45"/>
      <c r="BQ25" s="45"/>
      <c r="BR25" s="447"/>
      <c r="BS25" s="447"/>
      <c r="BT25" s="447"/>
      <c r="BU25" s="485" t="s">
        <v>498</v>
      </c>
      <c r="BV25" s="34">
        <v>4</v>
      </c>
      <c r="BW25" s="35">
        <f>BV25/BV26</f>
        <v>0.4</v>
      </c>
      <c r="BX25" s="36">
        <v>2</v>
      </c>
      <c r="BY25" s="36">
        <v>1</v>
      </c>
      <c r="BZ25" s="36"/>
      <c r="CA25" s="36">
        <v>1</v>
      </c>
      <c r="CB25" s="37">
        <f>BV25</f>
        <v>4</v>
      </c>
      <c r="CC25" s="447"/>
      <c r="CD25" s="447"/>
      <c r="CE25" s="447"/>
      <c r="CF25" s="485" t="s">
        <v>498</v>
      </c>
      <c r="CG25" s="34">
        <v>5</v>
      </c>
      <c r="CH25" s="35">
        <f>CG25/CG26</f>
        <v>0.29411764705882354</v>
      </c>
      <c r="CI25" s="36">
        <v>1</v>
      </c>
      <c r="CJ25" s="36"/>
      <c r="CK25" s="36"/>
      <c r="CL25" s="36">
        <v>4</v>
      </c>
      <c r="CM25" s="37">
        <f>CG25</f>
        <v>5</v>
      </c>
      <c r="CN25" s="447"/>
      <c r="CO25" s="447"/>
      <c r="CP25" s="447"/>
      <c r="CQ25" s="485" t="s">
        <v>498</v>
      </c>
      <c r="CR25" s="34">
        <v>5</v>
      </c>
      <c r="CS25" s="35">
        <f>CR25/CR26</f>
        <v>0.35714285714285715</v>
      </c>
      <c r="CT25" s="36"/>
      <c r="CU25" s="36"/>
      <c r="CV25" s="36">
        <v>1</v>
      </c>
      <c r="CW25" s="36">
        <v>4</v>
      </c>
      <c r="CX25" s="37">
        <f>CR25</f>
        <v>5</v>
      </c>
      <c r="CY25" s="447"/>
      <c r="CZ25"/>
      <c r="DA25"/>
      <c r="DB25"/>
    </row>
    <row r="26" spans="1:106" ht="21" customHeight="1">
      <c r="A26" s="1086">
        <v>3</v>
      </c>
      <c r="B26" s="422">
        <v>24</v>
      </c>
      <c r="C26" s="448">
        <v>1247</v>
      </c>
      <c r="D26" s="424">
        <v>0</v>
      </c>
      <c r="E26" s="424" t="s">
        <v>495</v>
      </c>
      <c r="F26" s="424" t="s">
        <v>506</v>
      </c>
      <c r="G26" s="424" t="s">
        <v>497</v>
      </c>
      <c r="H26" s="424" t="s">
        <v>809</v>
      </c>
      <c r="I26" s="425">
        <v>45060.447222222225</v>
      </c>
      <c r="J26" s="424" t="s">
        <v>504</v>
      </c>
      <c r="K26" s="446" t="s">
        <v>0</v>
      </c>
      <c r="L26" s="426">
        <v>45060</v>
      </c>
      <c r="M26" s="431">
        <v>0.44166666666666665</v>
      </c>
      <c r="N26" s="428" t="s">
        <v>504</v>
      </c>
      <c r="O26" s="426">
        <v>45060</v>
      </c>
      <c r="P26" s="427">
        <v>0.44722222222222219</v>
      </c>
      <c r="Q26" s="426">
        <v>45076</v>
      </c>
      <c r="R26" s="427">
        <v>0.6020833333333333</v>
      </c>
      <c r="S26" s="428" t="s">
        <v>504</v>
      </c>
      <c r="T26" s="426">
        <v>45060</v>
      </c>
      <c r="U26" s="427">
        <v>0.44722222222222219</v>
      </c>
      <c r="V26" s="428" t="s">
        <v>504</v>
      </c>
      <c r="W26" s="429">
        <f t="shared" si="0"/>
        <v>0</v>
      </c>
      <c r="X26" s="430"/>
      <c r="Y26" s="431"/>
      <c r="Z26" s="428"/>
      <c r="AA26" s="432">
        <f t="shared" si="1"/>
        <v>-45060.447222222225</v>
      </c>
      <c r="AB26" s="430"/>
      <c r="AC26" s="431"/>
      <c r="AD26" s="428"/>
      <c r="AE26" s="432">
        <f t="shared" si="2"/>
        <v>0</v>
      </c>
      <c r="AF26" s="430"/>
      <c r="AG26" s="428"/>
      <c r="AH26" s="428"/>
      <c r="AI26" s="428"/>
      <c r="AJ26" s="432">
        <f t="shared" si="3"/>
        <v>-45060.447222222225</v>
      </c>
      <c r="AK26" s="573">
        <v>45076</v>
      </c>
      <c r="AL26" s="570">
        <v>0.60347222222222219</v>
      </c>
      <c r="AM26" s="571" t="s">
        <v>504</v>
      </c>
      <c r="AN26" s="432">
        <f t="shared" si="4"/>
        <v>16.15625</v>
      </c>
      <c r="AO26" s="433"/>
      <c r="AP26" s="434"/>
      <c r="AQ26" s="435">
        <f t="shared" si="5"/>
        <v>-45060.447222222225</v>
      </c>
      <c r="AR26" s="433"/>
      <c r="AS26" s="434"/>
      <c r="AT26" s="436"/>
      <c r="AU26" s="14">
        <f t="shared" si="6"/>
        <v>-45060.447222222225</v>
      </c>
      <c r="AV26" s="437"/>
      <c r="AW26" s="437"/>
      <c r="AX26" s="437" t="s">
        <v>18</v>
      </c>
      <c r="AY26" s="437" t="s">
        <v>41</v>
      </c>
      <c r="AZ26" s="438" t="s">
        <v>114</v>
      </c>
      <c r="BA26" s="437" t="s">
        <v>374</v>
      </c>
      <c r="BB26" s="439" t="s">
        <v>1230</v>
      </c>
      <c r="BC26" s="439" t="s">
        <v>1229</v>
      </c>
      <c r="BD26" s="19"/>
      <c r="BE26" s="441" t="s">
        <v>89</v>
      </c>
      <c r="BF26" s="442"/>
      <c r="BJ26" s="49">
        <f>BJ25/BK22</f>
        <v>3</v>
      </c>
      <c r="BK26" s="49">
        <f>BK25/BK22</f>
        <v>0</v>
      </c>
      <c r="BL26" s="49">
        <f>BL25/BK22</f>
        <v>0</v>
      </c>
      <c r="BM26" s="49">
        <f>BM25/BK22</f>
        <v>0</v>
      </c>
      <c r="BN26" s="45"/>
      <c r="BO26" s="45"/>
      <c r="BP26" s="45"/>
      <c r="BQ26" s="45"/>
      <c r="BR26" s="447"/>
      <c r="BS26" s="447"/>
      <c r="BT26" s="447"/>
      <c r="BU26" s="38" t="s">
        <v>444</v>
      </c>
      <c r="BV26" s="39">
        <f>SUBTOTAL(9,BV23:BV25)</f>
        <v>10</v>
      </c>
      <c r="BW26" s="40">
        <f>SUBTOTAL(9,BW23:BW25)</f>
        <v>1</v>
      </c>
      <c r="BX26" s="89">
        <f>SUM(BX23:BX25)</f>
        <v>5</v>
      </c>
      <c r="BY26" s="89">
        <f>SUM(BY23:BY25)</f>
        <v>1</v>
      </c>
      <c r="BZ26" s="89">
        <f>SUM(BZ23:BZ25)</f>
        <v>0</v>
      </c>
      <c r="CA26" s="89">
        <f>SUM(CA23:CA25)</f>
        <v>4</v>
      </c>
      <c r="CB26" s="39">
        <f>SUBTOTAL(9,CB23:CB25)</f>
        <v>10</v>
      </c>
      <c r="CC26" s="447"/>
      <c r="CD26" s="447"/>
      <c r="CE26" s="447"/>
      <c r="CF26" s="38" t="s">
        <v>444</v>
      </c>
      <c r="CG26" s="39">
        <f>SUBTOTAL(9,CG23:CG25)</f>
        <v>17</v>
      </c>
      <c r="CH26" s="40">
        <f>CH23+CH24+CH25</f>
        <v>1</v>
      </c>
      <c r="CI26" s="91">
        <f>SUBTOTAL(9,CI23:CI25)</f>
        <v>2</v>
      </c>
      <c r="CJ26" s="91">
        <f>SUBTOTAL(9,CJ23:CJ25)</f>
        <v>0</v>
      </c>
      <c r="CK26" s="91">
        <f>SUBTOTAL(9,CK23:CK25)</f>
        <v>1</v>
      </c>
      <c r="CL26" s="91">
        <f>SUBTOTAL(9,CL23:CL25)</f>
        <v>14</v>
      </c>
      <c r="CM26" s="39">
        <f>SUM(CI26:CL26)</f>
        <v>17</v>
      </c>
      <c r="CN26" s="447"/>
      <c r="CO26" s="447"/>
      <c r="CP26" s="447"/>
      <c r="CQ26" s="38" t="s">
        <v>444</v>
      </c>
      <c r="CR26" s="39">
        <f>SUBTOTAL(9,CR23:CR25)</f>
        <v>14</v>
      </c>
      <c r="CS26" s="53">
        <f>CS23+CS24+CS25</f>
        <v>1</v>
      </c>
      <c r="CT26" s="91">
        <f>SUBTOTAL(9,CT23:CT25)</f>
        <v>1</v>
      </c>
      <c r="CU26" s="91">
        <f>SUBTOTAL(9,CU23:CU25)</f>
        <v>1</v>
      </c>
      <c r="CV26" s="91">
        <f>SUBTOTAL(9,CV23:CV25)</f>
        <v>1</v>
      </c>
      <c r="CW26" s="91">
        <f>SUBTOTAL(9,CW23:CW25)</f>
        <v>11</v>
      </c>
      <c r="CX26" s="39">
        <f>SUM(CT26:CW26)</f>
        <v>14</v>
      </c>
      <c r="CY26" s="447"/>
      <c r="CZ26"/>
      <c r="DA26"/>
      <c r="DB26"/>
    </row>
    <row r="27" spans="1:106" ht="21" customHeight="1">
      <c r="A27" s="1087"/>
      <c r="B27" s="451">
        <v>25</v>
      </c>
      <c r="C27" s="423">
        <v>1254</v>
      </c>
      <c r="D27" s="424">
        <v>30038898</v>
      </c>
      <c r="E27" s="424" t="s">
        <v>529</v>
      </c>
      <c r="F27" s="424" t="s">
        <v>496</v>
      </c>
      <c r="G27" s="424" t="s">
        <v>507</v>
      </c>
      <c r="H27" s="424" t="s">
        <v>482</v>
      </c>
      <c r="I27" s="425">
        <v>45060.875</v>
      </c>
      <c r="J27" s="424" t="s">
        <v>498</v>
      </c>
      <c r="K27" s="446" t="s">
        <v>0</v>
      </c>
      <c r="L27" s="426">
        <v>45060</v>
      </c>
      <c r="M27" s="431">
        <v>0.875</v>
      </c>
      <c r="N27" s="428" t="s">
        <v>498</v>
      </c>
      <c r="O27" s="426">
        <v>45060</v>
      </c>
      <c r="P27" s="427">
        <v>0.875</v>
      </c>
      <c r="Q27" s="426"/>
      <c r="R27" s="427"/>
      <c r="S27" s="428"/>
      <c r="T27" s="426">
        <v>45060</v>
      </c>
      <c r="U27" s="427">
        <v>0.88194444444444453</v>
      </c>
      <c r="V27" s="428" t="s">
        <v>498</v>
      </c>
      <c r="W27" s="429">
        <f t="shared" si="0"/>
        <v>6.9444444452528842E-3</v>
      </c>
      <c r="X27" s="430"/>
      <c r="Y27" s="431"/>
      <c r="Z27" s="428"/>
      <c r="AA27" s="432">
        <f t="shared" si="1"/>
        <v>-45060.881944444445</v>
      </c>
      <c r="AB27" s="430"/>
      <c r="AC27" s="431"/>
      <c r="AD27" s="428"/>
      <c r="AE27" s="432">
        <f t="shared" si="2"/>
        <v>0</v>
      </c>
      <c r="AF27" s="430"/>
      <c r="AG27" s="428"/>
      <c r="AH27" s="428"/>
      <c r="AI27" s="428"/>
      <c r="AJ27" s="432">
        <f t="shared" si="3"/>
        <v>-45060.881944444445</v>
      </c>
      <c r="AK27" s="569"/>
      <c r="AL27" s="571"/>
      <c r="AM27" s="571"/>
      <c r="AN27" s="432">
        <f t="shared" si="4"/>
        <v>-45060.881944444445</v>
      </c>
      <c r="AO27" s="433">
        <v>45061</v>
      </c>
      <c r="AP27" s="434">
        <v>0.54166666666666663</v>
      </c>
      <c r="AQ27" s="435">
        <f t="shared" si="5"/>
        <v>0.65972222221898846</v>
      </c>
      <c r="AR27" s="433">
        <v>45061</v>
      </c>
      <c r="AS27" s="434">
        <v>0.60138888888888886</v>
      </c>
      <c r="AT27" s="436" t="s">
        <v>817</v>
      </c>
      <c r="AU27" s="14">
        <f t="shared" si="6"/>
        <v>0.71944444444670808</v>
      </c>
      <c r="AV27" s="437"/>
      <c r="AW27" s="437"/>
      <c r="AX27" s="437" t="s">
        <v>9</v>
      </c>
      <c r="AY27" s="437" t="s">
        <v>11</v>
      </c>
      <c r="AZ27" s="437" t="s">
        <v>22</v>
      </c>
      <c r="BA27" s="437" t="s">
        <v>66</v>
      </c>
      <c r="BB27" s="439" t="s">
        <v>1231</v>
      </c>
      <c r="BC27" s="439" t="s">
        <v>1232</v>
      </c>
      <c r="BD27" s="19"/>
      <c r="BE27" s="441" t="s">
        <v>89</v>
      </c>
      <c r="BF27" s="442"/>
      <c r="BJ27" s="44"/>
      <c r="BK27" s="44"/>
      <c r="BL27" s="44"/>
      <c r="BM27" s="44"/>
      <c r="BN27" s="50"/>
      <c r="BO27" s="45"/>
      <c r="BP27" s="45"/>
      <c r="BQ27" s="45"/>
      <c r="BR27" s="447"/>
      <c r="BS27" s="447"/>
      <c r="BT27" s="447"/>
      <c r="CC27" s="447"/>
      <c r="CD27" s="447"/>
      <c r="CE27" s="447"/>
      <c r="CN27" s="447"/>
      <c r="CO27" s="447"/>
      <c r="CP27" s="447"/>
      <c r="CY27" s="447"/>
      <c r="CZ27"/>
      <c r="DA27"/>
      <c r="DB27"/>
    </row>
    <row r="28" spans="1:106" ht="21" customHeight="1">
      <c r="A28" s="1087"/>
      <c r="B28" s="422">
        <v>26</v>
      </c>
      <c r="C28" s="423">
        <v>1255</v>
      </c>
      <c r="D28" s="424">
        <v>1495680</v>
      </c>
      <c r="E28" s="424" t="s">
        <v>495</v>
      </c>
      <c r="F28" s="424" t="s">
        <v>502</v>
      </c>
      <c r="G28" s="424" t="s">
        <v>497</v>
      </c>
      <c r="H28" s="424" t="s">
        <v>1201</v>
      </c>
      <c r="I28" s="425">
        <v>45061.597916666666</v>
      </c>
      <c r="J28" s="424" t="s">
        <v>528</v>
      </c>
      <c r="K28" s="446" t="s">
        <v>8</v>
      </c>
      <c r="L28" s="426">
        <v>45061</v>
      </c>
      <c r="M28" s="431">
        <v>0.59375</v>
      </c>
      <c r="N28" s="428" t="s">
        <v>528</v>
      </c>
      <c r="O28" s="426">
        <v>45061</v>
      </c>
      <c r="P28" s="427">
        <v>0.59791666666666665</v>
      </c>
      <c r="Q28" s="426">
        <v>45061</v>
      </c>
      <c r="R28" s="427">
        <v>0.7270833333333333</v>
      </c>
      <c r="S28" s="428" t="s">
        <v>817</v>
      </c>
      <c r="T28" s="426">
        <v>45061</v>
      </c>
      <c r="U28" s="427">
        <v>0.73333333333333339</v>
      </c>
      <c r="V28" s="428" t="s">
        <v>817</v>
      </c>
      <c r="W28" s="429">
        <f t="shared" si="0"/>
        <v>0.13541666666424135</v>
      </c>
      <c r="X28" s="430"/>
      <c r="Y28" s="431"/>
      <c r="Z28" s="428"/>
      <c r="AA28" s="432">
        <f t="shared" si="1"/>
        <v>-45061.73333333333</v>
      </c>
      <c r="AB28" s="430"/>
      <c r="AC28" s="431"/>
      <c r="AD28" s="428"/>
      <c r="AE28" s="432">
        <f t="shared" si="2"/>
        <v>0</v>
      </c>
      <c r="AF28" s="430"/>
      <c r="AG28" s="428"/>
      <c r="AH28" s="428"/>
      <c r="AI28" s="428"/>
      <c r="AJ28" s="432">
        <f t="shared" si="3"/>
        <v>-45061.73333333333</v>
      </c>
      <c r="AK28" s="569"/>
      <c r="AL28" s="571"/>
      <c r="AM28" s="571"/>
      <c r="AN28" s="432">
        <f t="shared" si="4"/>
        <v>-45061.73333333333</v>
      </c>
      <c r="AO28" s="433">
        <v>45063</v>
      </c>
      <c r="AP28" s="434">
        <v>0.70208333333333339</v>
      </c>
      <c r="AQ28" s="435">
        <f t="shared" si="5"/>
        <v>1.96875</v>
      </c>
      <c r="AR28" s="433">
        <v>45064</v>
      </c>
      <c r="AS28" s="434">
        <v>0.58958333333333335</v>
      </c>
      <c r="AT28" s="436" t="s">
        <v>504</v>
      </c>
      <c r="AU28" s="14">
        <f t="shared" si="6"/>
        <v>2.8562500000043656</v>
      </c>
      <c r="AV28" s="437"/>
      <c r="AW28" s="437"/>
      <c r="AX28" s="437" t="s">
        <v>18</v>
      </c>
      <c r="AY28" s="437" t="s">
        <v>48</v>
      </c>
      <c r="AZ28" s="438" t="s">
        <v>122</v>
      </c>
      <c r="BA28" s="437" t="s">
        <v>382</v>
      </c>
      <c r="BB28" s="439" t="s">
        <v>1233</v>
      </c>
      <c r="BC28" s="439" t="s">
        <v>1234</v>
      </c>
      <c r="BD28" s="19"/>
      <c r="BE28" s="441" t="s">
        <v>89</v>
      </c>
      <c r="BF28" s="442"/>
      <c r="BJ28" s="51" t="s">
        <v>448</v>
      </c>
      <c r="BK28" s="32">
        <v>0</v>
      </c>
      <c r="BL28" s="43">
        <f>BK28/BK31</f>
        <v>0</v>
      </c>
      <c r="BM28" s="44"/>
      <c r="BN28" s="45"/>
      <c r="BO28" s="45"/>
      <c r="BP28" s="45"/>
      <c r="BQ28" s="45"/>
      <c r="BR28" s="447"/>
      <c r="BS28" s="447"/>
      <c r="BT28" s="447"/>
      <c r="BU28" s="42" t="s">
        <v>446</v>
      </c>
      <c r="BV28" s="32">
        <f>BV26</f>
        <v>10</v>
      </c>
      <c r="BW28" s="43">
        <f>BV28/44</f>
        <v>0.22727272727272727</v>
      </c>
      <c r="BX28" s="44"/>
      <c r="BY28" s="45"/>
      <c r="BZ28" s="45"/>
      <c r="CA28" s="45"/>
      <c r="CB28" s="45"/>
      <c r="CC28" s="447"/>
      <c r="CD28" s="447"/>
      <c r="CE28" s="447"/>
      <c r="CK28"/>
      <c r="CL28"/>
      <c r="CM28"/>
      <c r="CN28" s="447"/>
      <c r="CO28" s="447"/>
      <c r="CP28" s="447"/>
      <c r="CY28" s="447"/>
      <c r="CZ28"/>
      <c r="DA28"/>
      <c r="DB28"/>
    </row>
    <row r="29" spans="1:106" ht="21" customHeight="1">
      <c r="A29" s="1087"/>
      <c r="B29" s="422">
        <v>27</v>
      </c>
      <c r="C29" s="444">
        <v>1256</v>
      </c>
      <c r="D29" s="424">
        <v>30182896</v>
      </c>
      <c r="E29" s="424" t="s">
        <v>495</v>
      </c>
      <c r="F29" s="424" t="s">
        <v>496</v>
      </c>
      <c r="G29" s="424" t="s">
        <v>497</v>
      </c>
      <c r="H29" s="424" t="s">
        <v>466</v>
      </c>
      <c r="I29" s="425">
        <v>45061.768055555556</v>
      </c>
      <c r="J29" s="424" t="s">
        <v>528</v>
      </c>
      <c r="K29" s="446" t="s">
        <v>17</v>
      </c>
      <c r="L29" s="426">
        <v>45061</v>
      </c>
      <c r="M29" s="431">
        <v>0.75</v>
      </c>
      <c r="N29" s="428" t="s">
        <v>528</v>
      </c>
      <c r="O29" s="426">
        <v>45061</v>
      </c>
      <c r="P29" s="427">
        <v>0.7680555555555556</v>
      </c>
      <c r="Q29" s="426">
        <v>45066</v>
      </c>
      <c r="R29" s="427">
        <v>0.53333333333333333</v>
      </c>
      <c r="S29" s="428" t="s">
        <v>817</v>
      </c>
      <c r="T29" s="426">
        <v>45066</v>
      </c>
      <c r="U29" s="427">
        <v>0.53680555555555554</v>
      </c>
      <c r="V29" s="428" t="s">
        <v>817</v>
      </c>
      <c r="W29" s="429">
        <f t="shared" si="0"/>
        <v>4.7687500000029104</v>
      </c>
      <c r="X29" s="430"/>
      <c r="Y29" s="431"/>
      <c r="Z29" s="428"/>
      <c r="AA29" s="432">
        <f t="shared" si="1"/>
        <v>-45066.536805555559</v>
      </c>
      <c r="AB29" s="430"/>
      <c r="AC29" s="431"/>
      <c r="AD29" s="428"/>
      <c r="AE29" s="432">
        <f t="shared" si="2"/>
        <v>0</v>
      </c>
      <c r="AF29" s="430"/>
      <c r="AG29" s="428"/>
      <c r="AH29" s="428"/>
      <c r="AI29" s="428"/>
      <c r="AJ29" s="432">
        <f t="shared" si="3"/>
        <v>-45066.536805555559</v>
      </c>
      <c r="AK29" s="569"/>
      <c r="AL29" s="571"/>
      <c r="AM29" s="571"/>
      <c r="AN29" s="432">
        <f t="shared" si="4"/>
        <v>-45066.536805555559</v>
      </c>
      <c r="AO29" s="433">
        <v>45066</v>
      </c>
      <c r="AP29" s="434">
        <v>0.82291666666666663</v>
      </c>
      <c r="AQ29" s="435">
        <f t="shared" si="5"/>
        <v>0.28611111110512866</v>
      </c>
      <c r="AR29" s="433">
        <v>45083</v>
      </c>
      <c r="AS29" s="434">
        <v>0.4368055555555555</v>
      </c>
      <c r="AT29" s="436" t="s">
        <v>498</v>
      </c>
      <c r="AU29" s="14">
        <f t="shared" si="6"/>
        <v>16.899999999994179</v>
      </c>
      <c r="AV29" s="437"/>
      <c r="AW29" s="437" t="s">
        <v>1360</v>
      </c>
      <c r="AX29" s="437" t="s">
        <v>18</v>
      </c>
      <c r="AY29" s="437" t="s">
        <v>48</v>
      </c>
      <c r="AZ29" s="438" t="s">
        <v>118</v>
      </c>
      <c r="BA29" s="437" t="s">
        <v>380</v>
      </c>
      <c r="BB29" s="439" t="s">
        <v>1235</v>
      </c>
      <c r="BC29" s="439" t="s">
        <v>1236</v>
      </c>
      <c r="BD29" s="19"/>
      <c r="BE29" s="441" t="s">
        <v>89</v>
      </c>
      <c r="BF29" s="442"/>
      <c r="BJ29" s="48" t="s">
        <v>449</v>
      </c>
      <c r="BK29" s="41">
        <v>3</v>
      </c>
      <c r="BL29" s="43">
        <f>BK29/BK31</f>
        <v>1</v>
      </c>
      <c r="BM29" s="52"/>
      <c r="BN29" s="45"/>
      <c r="BO29" s="45"/>
      <c r="BP29" s="45"/>
      <c r="BQ29" s="45"/>
      <c r="BR29" s="447"/>
      <c r="BS29" s="447"/>
      <c r="BT29" s="447"/>
      <c r="BU29" s="46"/>
      <c r="BV29" s="46"/>
      <c r="BW29" s="46"/>
      <c r="BX29" s="46"/>
      <c r="BY29" s="45"/>
      <c r="BZ29" s="45"/>
      <c r="CA29" s="45"/>
      <c r="CB29" s="45"/>
      <c r="CC29" s="447"/>
      <c r="CD29" s="447"/>
      <c r="CE29" s="447"/>
      <c r="CF29" s="42" t="s">
        <v>89</v>
      </c>
      <c r="CG29" s="32">
        <f>CG26</f>
        <v>17</v>
      </c>
      <c r="CH29" s="43">
        <f>CG29/48</f>
        <v>0.35416666666666669</v>
      </c>
      <c r="CI29" s="44"/>
      <c r="CJ29" s="45"/>
      <c r="CK29"/>
      <c r="CL29"/>
      <c r="CM29"/>
      <c r="CN29"/>
      <c r="CO29" s="447"/>
      <c r="CP29" s="447"/>
      <c r="CQ29" s="42" t="s">
        <v>447</v>
      </c>
      <c r="CR29" s="32">
        <f>CR26</f>
        <v>14</v>
      </c>
      <c r="CS29" s="43">
        <f>CR29/44</f>
        <v>0.31818181818181818</v>
      </c>
      <c r="CT29" s="44"/>
      <c r="CU29" s="45"/>
      <c r="CV29" s="45"/>
      <c r="CW29" s="45"/>
      <c r="CX29" s="45"/>
      <c r="CY29" s="447"/>
      <c r="CZ29"/>
      <c r="DA29"/>
      <c r="DB29"/>
    </row>
    <row r="30" spans="1:106" ht="21" customHeight="1">
      <c r="A30" s="1087"/>
      <c r="B30" s="422">
        <v>28</v>
      </c>
      <c r="C30" s="444">
        <v>1257</v>
      </c>
      <c r="D30" s="424">
        <v>990864</v>
      </c>
      <c r="E30" s="424" t="s">
        <v>495</v>
      </c>
      <c r="F30" s="424" t="s">
        <v>496</v>
      </c>
      <c r="G30" s="424" t="s">
        <v>497</v>
      </c>
      <c r="H30" s="424" t="s">
        <v>471</v>
      </c>
      <c r="I30" s="425">
        <v>45062.631944444445</v>
      </c>
      <c r="J30" s="424" t="s">
        <v>528</v>
      </c>
      <c r="K30" s="446" t="s">
        <v>17</v>
      </c>
      <c r="L30" s="426">
        <v>45062</v>
      </c>
      <c r="M30" s="431">
        <v>0.47986111111111113</v>
      </c>
      <c r="N30" s="428" t="s">
        <v>528</v>
      </c>
      <c r="O30" s="426">
        <v>45062</v>
      </c>
      <c r="P30" s="427">
        <v>0.63194444444444442</v>
      </c>
      <c r="Q30" s="426">
        <v>45073</v>
      </c>
      <c r="R30" s="427">
        <v>0.65069444444444446</v>
      </c>
      <c r="S30" s="428" t="s">
        <v>817</v>
      </c>
      <c r="T30" s="426">
        <v>45075</v>
      </c>
      <c r="U30" s="427">
        <v>0.9159722222222223</v>
      </c>
      <c r="V30" s="428" t="s">
        <v>498</v>
      </c>
      <c r="W30" s="429">
        <f t="shared" si="0"/>
        <v>13.284027777779556</v>
      </c>
      <c r="X30" s="430"/>
      <c r="Y30" s="431"/>
      <c r="Z30" s="428"/>
      <c r="AA30" s="432">
        <f t="shared" si="1"/>
        <v>-45075.915972222225</v>
      </c>
      <c r="AB30" s="430"/>
      <c r="AC30" s="431"/>
      <c r="AD30" s="428"/>
      <c r="AE30" s="432">
        <f t="shared" si="2"/>
        <v>0</v>
      </c>
      <c r="AF30" s="430"/>
      <c r="AG30" s="428"/>
      <c r="AH30" s="428"/>
      <c r="AI30" s="428"/>
      <c r="AJ30" s="432">
        <f t="shared" si="3"/>
        <v>-45075.915972222225</v>
      </c>
      <c r="AK30" s="569"/>
      <c r="AL30" s="571"/>
      <c r="AM30" s="571"/>
      <c r="AN30" s="432">
        <f t="shared" si="4"/>
        <v>-45075.915972222225</v>
      </c>
      <c r="AO30" s="433">
        <v>45081</v>
      </c>
      <c r="AP30" s="434">
        <v>0.65416666666666667</v>
      </c>
      <c r="AQ30" s="435">
        <f t="shared" si="5"/>
        <v>5.7381944444423425</v>
      </c>
      <c r="AR30" s="433">
        <v>45081</v>
      </c>
      <c r="AS30" s="434">
        <v>0.65416666666666667</v>
      </c>
      <c r="AT30" s="449" t="s">
        <v>817</v>
      </c>
      <c r="AU30" s="14">
        <f t="shared" si="6"/>
        <v>5.7381944444423425</v>
      </c>
      <c r="AV30" s="437">
        <v>2869</v>
      </c>
      <c r="AW30" s="437" t="s">
        <v>1237</v>
      </c>
      <c r="AX30" s="437" t="s">
        <v>27</v>
      </c>
      <c r="AY30" s="437" t="s">
        <v>35</v>
      </c>
      <c r="AZ30" s="437" t="s">
        <v>102</v>
      </c>
      <c r="BA30" s="437" t="s">
        <v>342</v>
      </c>
      <c r="BB30" s="439" t="s">
        <v>1238</v>
      </c>
      <c r="BC30" s="439" t="s">
        <v>1239</v>
      </c>
      <c r="BD30" s="19"/>
      <c r="BE30" s="441" t="s">
        <v>89</v>
      </c>
      <c r="BF30" s="442"/>
      <c r="BJ30" s="48" t="s">
        <v>450</v>
      </c>
      <c r="BK30" s="41">
        <v>0</v>
      </c>
      <c r="BL30" s="43">
        <f>BK30/BK31</f>
        <v>0</v>
      </c>
      <c r="BM30" s="52"/>
      <c r="BN30" s="45"/>
      <c r="BO30" s="45"/>
      <c r="BP30" s="45"/>
      <c r="BQ30" s="45"/>
      <c r="BR30" s="447"/>
      <c r="BS30" s="447"/>
      <c r="BT30" s="447"/>
      <c r="BU30" s="47" t="s">
        <v>0</v>
      </c>
      <c r="BV30" s="29" t="s">
        <v>5</v>
      </c>
      <c r="BW30" s="30" t="s">
        <v>8</v>
      </c>
      <c r="BX30" s="31" t="s">
        <v>443</v>
      </c>
      <c r="BY30" s="45"/>
      <c r="BZ30" s="45"/>
      <c r="CA30" s="45"/>
      <c r="CB30" s="45"/>
      <c r="CC30" s="447"/>
      <c r="CD30" s="447"/>
      <c r="CE30" s="447"/>
      <c r="CF30" s="46"/>
      <c r="CG30" s="46"/>
      <c r="CH30" s="46"/>
      <c r="CI30" s="46"/>
      <c r="CJ30" s="45"/>
      <c r="CK30"/>
      <c r="CL30"/>
      <c r="CM30"/>
      <c r="CN30"/>
      <c r="CO30" s="447"/>
      <c r="CP30" s="447"/>
      <c r="CQ30" s="46"/>
      <c r="CR30" s="46"/>
      <c r="CS30" s="46"/>
      <c r="CT30" s="46"/>
      <c r="CU30" s="45"/>
      <c r="CV30" s="45"/>
      <c r="CW30" s="45"/>
      <c r="CX30" s="45"/>
      <c r="CY30" s="447"/>
      <c r="CZ30"/>
      <c r="DA30"/>
      <c r="DB30"/>
    </row>
    <row r="31" spans="1:106" ht="21" customHeight="1">
      <c r="A31" s="1087"/>
      <c r="B31" s="451">
        <v>29</v>
      </c>
      <c r="C31" s="448">
        <v>1259</v>
      </c>
      <c r="D31" s="424">
        <v>30231367</v>
      </c>
      <c r="E31" s="424" t="s">
        <v>495</v>
      </c>
      <c r="F31" s="424" t="s">
        <v>496</v>
      </c>
      <c r="G31" s="424" t="s">
        <v>497</v>
      </c>
      <c r="H31" s="424" t="s">
        <v>465</v>
      </c>
      <c r="I31" s="425">
        <v>45062.867361111108</v>
      </c>
      <c r="J31" s="424" t="s">
        <v>498</v>
      </c>
      <c r="K31" s="446" t="s">
        <v>17</v>
      </c>
      <c r="L31" s="426">
        <v>45062</v>
      </c>
      <c r="M31" s="431">
        <v>0.84027777777777779</v>
      </c>
      <c r="N31" s="428" t="s">
        <v>498</v>
      </c>
      <c r="O31" s="426">
        <v>45062</v>
      </c>
      <c r="P31" s="427">
        <v>0.86736111111111114</v>
      </c>
      <c r="Q31" s="426">
        <v>45063</v>
      </c>
      <c r="R31" s="427">
        <v>0.57291666666666663</v>
      </c>
      <c r="S31" s="428" t="s">
        <v>504</v>
      </c>
      <c r="T31" s="426">
        <v>45063</v>
      </c>
      <c r="U31" s="427">
        <v>0.60416666666666663</v>
      </c>
      <c r="V31" s="428" t="s">
        <v>504</v>
      </c>
      <c r="W31" s="429">
        <f t="shared" si="0"/>
        <v>0.73680555555620231</v>
      </c>
      <c r="X31" s="430"/>
      <c r="Y31" s="431"/>
      <c r="Z31" s="428"/>
      <c r="AA31" s="432">
        <f t="shared" si="1"/>
        <v>-45063.604166666664</v>
      </c>
      <c r="AB31" s="430"/>
      <c r="AC31" s="431"/>
      <c r="AD31" s="428"/>
      <c r="AE31" s="432">
        <f t="shared" si="2"/>
        <v>0</v>
      </c>
      <c r="AF31" s="430"/>
      <c r="AG31" s="428"/>
      <c r="AH31" s="428"/>
      <c r="AI31" s="428"/>
      <c r="AJ31" s="432">
        <f t="shared" si="3"/>
        <v>-45063.604166666664</v>
      </c>
      <c r="AK31" s="569">
        <v>45067</v>
      </c>
      <c r="AL31" s="570">
        <v>0.6166666666666667</v>
      </c>
      <c r="AM31" s="571" t="s">
        <v>498</v>
      </c>
      <c r="AN31" s="432">
        <f t="shared" si="4"/>
        <v>4.0125000000043656</v>
      </c>
      <c r="AO31" s="433">
        <v>45064</v>
      </c>
      <c r="AP31" s="434">
        <v>8.3333333333333332E-3</v>
      </c>
      <c r="AQ31" s="435">
        <f t="shared" si="5"/>
        <v>0.40416666666715173</v>
      </c>
      <c r="AR31" s="433"/>
      <c r="AS31" s="434"/>
      <c r="AT31" s="436"/>
      <c r="AU31" s="14">
        <f t="shared" si="6"/>
        <v>-45063.604166666664</v>
      </c>
      <c r="AV31" s="437">
        <v>11936</v>
      </c>
      <c r="AW31" s="437" t="s">
        <v>1196</v>
      </c>
      <c r="AX31" s="437" t="s">
        <v>18</v>
      </c>
      <c r="AY31" s="437" t="s">
        <v>48</v>
      </c>
      <c r="AZ31" s="438" t="s">
        <v>122</v>
      </c>
      <c r="BA31" s="437" t="s">
        <v>382</v>
      </c>
      <c r="BB31" s="439" t="s">
        <v>1240</v>
      </c>
      <c r="BC31" s="439" t="s">
        <v>1241</v>
      </c>
      <c r="BD31" s="19"/>
      <c r="BE31" s="441" t="s">
        <v>89</v>
      </c>
      <c r="BF31" s="442"/>
      <c r="BJ31" s="54" t="s">
        <v>444</v>
      </c>
      <c r="BK31" s="55">
        <f>BK28+BK29+BK30</f>
        <v>3</v>
      </c>
      <c r="BL31" s="56">
        <f>SUM(BL28:BL30)</f>
        <v>1</v>
      </c>
      <c r="BM31" s="46"/>
      <c r="BN31" s="45"/>
      <c r="BO31" s="45"/>
      <c r="BP31" s="45"/>
      <c r="BQ31" s="45"/>
      <c r="BR31" s="447"/>
      <c r="BS31" s="447"/>
      <c r="BT31" s="447"/>
      <c r="BU31" s="48">
        <f>BX26</f>
        <v>5</v>
      </c>
      <c r="BV31" s="41">
        <f>BY26</f>
        <v>1</v>
      </c>
      <c r="BW31" s="41">
        <f>BZ26</f>
        <v>0</v>
      </c>
      <c r="BX31" s="41">
        <f>CA26</f>
        <v>4</v>
      </c>
      <c r="BY31" s="45"/>
      <c r="BZ31" s="45"/>
      <c r="CA31" s="45"/>
      <c r="CB31" s="45"/>
      <c r="CC31" s="447"/>
      <c r="CD31" s="447"/>
      <c r="CE31" s="447"/>
      <c r="CF31" s="47" t="s">
        <v>0</v>
      </c>
      <c r="CG31" s="29" t="s">
        <v>5</v>
      </c>
      <c r="CH31" s="30" t="s">
        <v>8</v>
      </c>
      <c r="CI31" s="31" t="s">
        <v>443</v>
      </c>
      <c r="CJ31" s="45"/>
      <c r="CK31"/>
      <c r="CL31"/>
      <c r="CM31"/>
      <c r="CN31"/>
      <c r="CO31" s="447"/>
      <c r="CP31" s="447"/>
      <c r="CQ31" s="47" t="s">
        <v>0</v>
      </c>
      <c r="CR31" s="29" t="s">
        <v>5</v>
      </c>
      <c r="CS31" s="30" t="s">
        <v>8</v>
      </c>
      <c r="CT31" s="31" t="s">
        <v>443</v>
      </c>
      <c r="CU31" s="45"/>
      <c r="CV31" s="45"/>
      <c r="CW31" s="45"/>
      <c r="CX31" s="45"/>
      <c r="CY31" s="447"/>
      <c r="CZ31"/>
      <c r="DA31"/>
      <c r="DB31"/>
    </row>
    <row r="32" spans="1:106" ht="21" customHeight="1">
      <c r="A32" s="1087"/>
      <c r="B32" s="422">
        <v>30</v>
      </c>
      <c r="C32" s="423">
        <v>1261</v>
      </c>
      <c r="D32" s="424">
        <v>1571815</v>
      </c>
      <c r="E32" s="424" t="s">
        <v>495</v>
      </c>
      <c r="F32" s="424" t="s">
        <v>496</v>
      </c>
      <c r="G32" s="424" t="s">
        <v>497</v>
      </c>
      <c r="H32" s="424" t="s">
        <v>466</v>
      </c>
      <c r="I32" s="425">
        <v>45063.842361111114</v>
      </c>
      <c r="J32" s="424" t="s">
        <v>498</v>
      </c>
      <c r="K32" s="446" t="s">
        <v>17</v>
      </c>
      <c r="L32" s="426">
        <v>45063</v>
      </c>
      <c r="M32" s="431">
        <v>0.8256944444444444</v>
      </c>
      <c r="N32" s="428" t="s">
        <v>498</v>
      </c>
      <c r="O32" s="426">
        <v>45063</v>
      </c>
      <c r="P32" s="427">
        <v>0.84236111111111101</v>
      </c>
      <c r="Q32" s="426">
        <v>45064</v>
      </c>
      <c r="R32" s="427">
        <v>0.73958333333333337</v>
      </c>
      <c r="S32" s="428" t="s">
        <v>498</v>
      </c>
      <c r="T32" s="426">
        <v>45063</v>
      </c>
      <c r="U32" s="427">
        <v>0.84236111111111101</v>
      </c>
      <c r="V32" s="428" t="s">
        <v>498</v>
      </c>
      <c r="W32" s="429">
        <f t="shared" si="0"/>
        <v>0</v>
      </c>
      <c r="X32" s="430"/>
      <c r="Y32" s="431"/>
      <c r="Z32" s="428"/>
      <c r="AA32" s="432">
        <f t="shared" si="1"/>
        <v>-45063.842361111114</v>
      </c>
      <c r="AB32" s="430"/>
      <c r="AC32" s="431"/>
      <c r="AD32" s="428"/>
      <c r="AE32" s="432">
        <f t="shared" si="2"/>
        <v>0</v>
      </c>
      <c r="AF32" s="430"/>
      <c r="AG32" s="428"/>
      <c r="AH32" s="428"/>
      <c r="AI32" s="428"/>
      <c r="AJ32" s="432">
        <f t="shared" si="3"/>
        <v>-45063.842361111114</v>
      </c>
      <c r="AK32" s="569">
        <v>45084</v>
      </c>
      <c r="AL32" s="570">
        <v>0.54513888888888895</v>
      </c>
      <c r="AM32" s="571" t="s">
        <v>498</v>
      </c>
      <c r="AN32" s="432">
        <f t="shared" si="4"/>
        <v>20.702777777776646</v>
      </c>
      <c r="AO32" s="433"/>
      <c r="AP32" s="434"/>
      <c r="AQ32" s="435">
        <f t="shared" si="5"/>
        <v>-45063.842361111114</v>
      </c>
      <c r="AR32" s="433"/>
      <c r="AS32" s="434"/>
      <c r="AT32" s="436"/>
      <c r="AU32" s="14">
        <f t="shared" si="6"/>
        <v>-45063.842361111114</v>
      </c>
      <c r="AV32" s="437">
        <v>15454</v>
      </c>
      <c r="AW32" s="437" t="s">
        <v>1361</v>
      </c>
      <c r="AX32" s="437" t="s">
        <v>27</v>
      </c>
      <c r="AY32" s="437" t="s">
        <v>35</v>
      </c>
      <c r="AZ32" s="437" t="s">
        <v>94</v>
      </c>
      <c r="BA32" s="437" t="s">
        <v>326</v>
      </c>
      <c r="BB32" s="439" t="s">
        <v>1242</v>
      </c>
      <c r="BC32" s="439" t="s">
        <v>1243</v>
      </c>
      <c r="BD32" s="19"/>
      <c r="BE32" s="441" t="s">
        <v>89</v>
      </c>
      <c r="BF32" s="442"/>
      <c r="BJ32" s="48" t="s">
        <v>451</v>
      </c>
      <c r="BK32" s="41">
        <v>1</v>
      </c>
      <c r="BL32" s="57">
        <f>BK32/BK34</f>
        <v>0.33333333333333331</v>
      </c>
      <c r="BM32" s="46"/>
      <c r="BN32" s="45"/>
      <c r="BO32" s="45"/>
      <c r="BP32" s="45"/>
      <c r="BQ32" s="45"/>
      <c r="BR32" s="447"/>
      <c r="BS32" s="447"/>
      <c r="BT32" s="447"/>
      <c r="BU32" s="49">
        <f>BU31/BV28</f>
        <v>0.5</v>
      </c>
      <c r="BV32" s="49">
        <f>BV31/BV28</f>
        <v>0.1</v>
      </c>
      <c r="BW32" s="49">
        <f>BW31/BV28</f>
        <v>0</v>
      </c>
      <c r="BX32" s="49">
        <f>BX31/BV28</f>
        <v>0.4</v>
      </c>
      <c r="BY32" s="45"/>
      <c r="BZ32" s="45"/>
      <c r="CA32" s="45"/>
      <c r="CB32" s="45"/>
      <c r="CC32" s="447"/>
      <c r="CD32" s="447"/>
      <c r="CE32" s="447"/>
      <c r="CF32" s="48">
        <f>CI26</f>
        <v>2</v>
      </c>
      <c r="CG32" s="41">
        <f>CJ26</f>
        <v>0</v>
      </c>
      <c r="CH32" s="41">
        <f>CK26</f>
        <v>1</v>
      </c>
      <c r="CI32" s="41">
        <f>CL26</f>
        <v>14</v>
      </c>
      <c r="CJ32" s="45"/>
      <c r="CK32"/>
      <c r="CL32"/>
      <c r="CM32"/>
      <c r="CN32"/>
      <c r="CO32" s="447"/>
      <c r="CP32" s="447"/>
      <c r="CQ32" s="48">
        <f>CT26</f>
        <v>1</v>
      </c>
      <c r="CR32" s="41">
        <f>CU26</f>
        <v>1</v>
      </c>
      <c r="CS32" s="41">
        <f>CV26</f>
        <v>1</v>
      </c>
      <c r="CT32" s="41">
        <f>CW26</f>
        <v>11</v>
      </c>
      <c r="CU32" s="45"/>
      <c r="CV32" s="45"/>
      <c r="CW32" s="45"/>
      <c r="CX32" s="45"/>
      <c r="CY32" s="447"/>
      <c r="CZ32"/>
      <c r="DA32"/>
      <c r="DB32"/>
    </row>
    <row r="33" spans="1:106" ht="21" customHeight="1">
      <c r="A33" s="1088"/>
      <c r="B33" s="422">
        <v>31</v>
      </c>
      <c r="C33" s="444">
        <v>1262</v>
      </c>
      <c r="D33" s="424">
        <v>30186703</v>
      </c>
      <c r="E33" s="424" t="s">
        <v>505</v>
      </c>
      <c r="F33" s="424" t="s">
        <v>496</v>
      </c>
      <c r="G33" s="424" t="s">
        <v>507</v>
      </c>
      <c r="H33" s="424" t="s">
        <v>1191</v>
      </c>
      <c r="I33" s="425">
        <v>45064.409722222219</v>
      </c>
      <c r="J33" s="424" t="s">
        <v>504</v>
      </c>
      <c r="K33" s="446" t="s">
        <v>0</v>
      </c>
      <c r="L33" s="426">
        <v>45064</v>
      </c>
      <c r="M33" s="431">
        <v>0.40972222222222227</v>
      </c>
      <c r="N33" s="428" t="s">
        <v>504</v>
      </c>
      <c r="O33" s="426">
        <v>45064</v>
      </c>
      <c r="P33" s="427">
        <v>0.40972222222222227</v>
      </c>
      <c r="Q33" s="426"/>
      <c r="R33" s="427"/>
      <c r="S33" s="428"/>
      <c r="T33" s="426">
        <v>45064</v>
      </c>
      <c r="U33" s="427">
        <v>0.40972222222222227</v>
      </c>
      <c r="V33" s="428" t="s">
        <v>504</v>
      </c>
      <c r="W33" s="429">
        <f t="shared" si="0"/>
        <v>0</v>
      </c>
      <c r="X33" s="430"/>
      <c r="Y33" s="431"/>
      <c r="Z33" s="428"/>
      <c r="AA33" s="432">
        <f t="shared" si="1"/>
        <v>-45064.409722222219</v>
      </c>
      <c r="AB33" s="430"/>
      <c r="AC33" s="431"/>
      <c r="AD33" s="428"/>
      <c r="AE33" s="432">
        <f t="shared" si="2"/>
        <v>0</v>
      </c>
      <c r="AF33" s="430"/>
      <c r="AG33" s="428"/>
      <c r="AH33" s="428"/>
      <c r="AI33" s="428"/>
      <c r="AJ33" s="432">
        <f t="shared" si="3"/>
        <v>-45064.409722222219</v>
      </c>
      <c r="AK33" s="569"/>
      <c r="AL33" s="571"/>
      <c r="AM33" s="571"/>
      <c r="AN33" s="432">
        <f t="shared" si="4"/>
        <v>-45064.409722222219</v>
      </c>
      <c r="AO33" s="433">
        <v>45064</v>
      </c>
      <c r="AP33" s="434">
        <v>0.4291666666666667</v>
      </c>
      <c r="AQ33" s="435">
        <f t="shared" si="5"/>
        <v>1.9444444449618459E-2</v>
      </c>
      <c r="AR33" s="433">
        <v>45064</v>
      </c>
      <c r="AS33" s="434">
        <v>0.4291666666666667</v>
      </c>
      <c r="AT33" s="436" t="s">
        <v>504</v>
      </c>
      <c r="AU33" s="14">
        <f t="shared" si="6"/>
        <v>1.9444444449618459E-2</v>
      </c>
      <c r="AV33" s="437"/>
      <c r="AW33" s="437"/>
      <c r="AX33" s="437" t="s">
        <v>27</v>
      </c>
      <c r="AY33" s="437" t="s">
        <v>35</v>
      </c>
      <c r="AZ33" s="437" t="s">
        <v>94</v>
      </c>
      <c r="BA33" s="437" t="s">
        <v>324</v>
      </c>
      <c r="BB33" s="439" t="s">
        <v>1244</v>
      </c>
      <c r="BC33" s="439" t="s">
        <v>1245</v>
      </c>
      <c r="BD33" s="19"/>
      <c r="BE33" s="441" t="s">
        <v>89</v>
      </c>
      <c r="BF33" s="442"/>
      <c r="BJ33" s="48" t="s">
        <v>452</v>
      </c>
      <c r="BK33" s="41">
        <v>2</v>
      </c>
      <c r="BL33" s="57">
        <f>BK33/BK34</f>
        <v>0.66666666666666663</v>
      </c>
      <c r="BM33" s="46"/>
      <c r="BN33" s="45"/>
      <c r="BO33" s="45"/>
      <c r="BP33" s="45"/>
      <c r="BQ33" s="45"/>
      <c r="BR33" s="447"/>
      <c r="BS33" s="447"/>
      <c r="BT33" s="447"/>
      <c r="BU33" s="44"/>
      <c r="BV33" s="44"/>
      <c r="BW33" s="44"/>
      <c r="BX33" s="44"/>
      <c r="BY33" s="50"/>
      <c r="BZ33" s="45"/>
      <c r="CA33" s="45"/>
      <c r="CB33" s="45"/>
      <c r="CC33" s="447"/>
      <c r="CD33" s="447"/>
      <c r="CE33" s="447"/>
      <c r="CF33" s="49">
        <f>CF32/CG29</f>
        <v>0.11764705882352941</v>
      </c>
      <c r="CG33" s="49">
        <f>CG32/CG29</f>
        <v>0</v>
      </c>
      <c r="CH33" s="49">
        <f>CH32/CG29</f>
        <v>5.8823529411764705E-2</v>
      </c>
      <c r="CI33" s="49">
        <f>CI32/CG29</f>
        <v>0.82352941176470584</v>
      </c>
      <c r="CJ33" s="45"/>
      <c r="CK33"/>
      <c r="CL33"/>
      <c r="CM33"/>
      <c r="CN33"/>
      <c r="CO33" s="447"/>
      <c r="CP33" s="447"/>
      <c r="CQ33" s="49">
        <f>CQ32/CR29</f>
        <v>7.1428571428571425E-2</v>
      </c>
      <c r="CR33" s="49">
        <f>CR32/CR29</f>
        <v>7.1428571428571425E-2</v>
      </c>
      <c r="CS33" s="49">
        <f>CS32/CR29</f>
        <v>7.1428571428571425E-2</v>
      </c>
      <c r="CT33" s="49">
        <f>CT32/CR29</f>
        <v>0.7857142857142857</v>
      </c>
      <c r="CU33" s="45"/>
      <c r="CV33" s="45"/>
      <c r="CW33" s="45"/>
      <c r="CX33" s="45"/>
      <c r="CY33" s="447"/>
      <c r="CZ33"/>
      <c r="DA33"/>
      <c r="DB33"/>
    </row>
    <row r="34" spans="1:106" ht="21" customHeight="1">
      <c r="A34" s="1086">
        <v>4</v>
      </c>
      <c r="B34" s="422">
        <v>32</v>
      </c>
      <c r="C34" s="423">
        <v>1266</v>
      </c>
      <c r="D34" s="424">
        <v>30231367</v>
      </c>
      <c r="E34" s="424" t="s">
        <v>505</v>
      </c>
      <c r="F34" s="424" t="s">
        <v>496</v>
      </c>
      <c r="G34" s="424" t="s">
        <v>497</v>
      </c>
      <c r="H34" s="424" t="s">
        <v>465</v>
      </c>
      <c r="I34" s="425">
        <v>45066.59375</v>
      </c>
      <c r="J34" s="424" t="s">
        <v>498</v>
      </c>
      <c r="K34" s="446" t="s">
        <v>5</v>
      </c>
      <c r="L34" s="426">
        <v>45066</v>
      </c>
      <c r="M34" s="431">
        <v>0.59375</v>
      </c>
      <c r="N34" s="428" t="s">
        <v>498</v>
      </c>
      <c r="O34" s="426">
        <v>45066</v>
      </c>
      <c r="P34" s="427">
        <v>0.59375</v>
      </c>
      <c r="Q34" s="426"/>
      <c r="R34" s="427"/>
      <c r="S34" s="428"/>
      <c r="T34" s="426">
        <v>45066</v>
      </c>
      <c r="U34" s="427">
        <v>0.59375</v>
      </c>
      <c r="V34" s="428" t="s">
        <v>498</v>
      </c>
      <c r="W34" s="429">
        <f t="shared" si="0"/>
        <v>0</v>
      </c>
      <c r="X34" s="430"/>
      <c r="Y34" s="431"/>
      <c r="Z34" s="428"/>
      <c r="AA34" s="432">
        <f t="shared" si="1"/>
        <v>-45066.59375</v>
      </c>
      <c r="AB34" s="430"/>
      <c r="AC34" s="431"/>
      <c r="AD34" s="428"/>
      <c r="AE34" s="432">
        <f t="shared" si="2"/>
        <v>0</v>
      </c>
      <c r="AF34" s="430"/>
      <c r="AG34" s="428"/>
      <c r="AH34" s="428"/>
      <c r="AI34" s="428"/>
      <c r="AJ34" s="432">
        <f t="shared" si="3"/>
        <v>-45066.59375</v>
      </c>
      <c r="AK34" s="569"/>
      <c r="AL34" s="571"/>
      <c r="AM34" s="571"/>
      <c r="AN34" s="432">
        <f t="shared" si="4"/>
        <v>-45066.59375</v>
      </c>
      <c r="AO34" s="433">
        <v>45067</v>
      </c>
      <c r="AP34" s="434">
        <v>0.60763888888888895</v>
      </c>
      <c r="AQ34" s="435">
        <f t="shared" si="5"/>
        <v>1.0138888888905058</v>
      </c>
      <c r="AR34" s="433">
        <v>45067</v>
      </c>
      <c r="AS34" s="434">
        <v>0.60763888888888895</v>
      </c>
      <c r="AT34" s="436" t="s">
        <v>498</v>
      </c>
      <c r="AU34" s="14">
        <f t="shared" si="6"/>
        <v>1.0138888888905058</v>
      </c>
      <c r="AV34" s="437">
        <v>11936</v>
      </c>
      <c r="AW34" s="437" t="s">
        <v>1196</v>
      </c>
      <c r="AX34" s="437" t="s">
        <v>18</v>
      </c>
      <c r="AY34" s="437" t="s">
        <v>41</v>
      </c>
      <c r="AZ34" s="438" t="s">
        <v>110</v>
      </c>
      <c r="BA34" s="438" t="s">
        <v>368</v>
      </c>
      <c r="BB34" s="439" t="s">
        <v>1246</v>
      </c>
      <c r="BC34" s="439" t="s">
        <v>1247</v>
      </c>
      <c r="BD34" s="19"/>
      <c r="BE34" s="441" t="s">
        <v>89</v>
      </c>
      <c r="BF34" s="442"/>
      <c r="BJ34" s="54" t="s">
        <v>444</v>
      </c>
      <c r="BK34" s="55">
        <f>BK32+BK33+BJ56</f>
        <v>3</v>
      </c>
      <c r="BL34" s="56">
        <f>BL32+BL33+BK56</f>
        <v>1</v>
      </c>
      <c r="BM34" s="46"/>
      <c r="BN34" s="45"/>
      <c r="BO34" s="45"/>
      <c r="BP34" s="45"/>
      <c r="BQ34" s="45"/>
      <c r="BR34" s="447"/>
      <c r="BS34" s="447"/>
      <c r="BT34" s="447"/>
      <c r="BU34" s="51" t="s">
        <v>448</v>
      </c>
      <c r="BV34" s="32">
        <v>0</v>
      </c>
      <c r="BW34" s="43">
        <f>BV34/BV37</f>
        <v>0</v>
      </c>
      <c r="BX34" s="44"/>
      <c r="BY34" s="45"/>
      <c r="BZ34" s="45"/>
      <c r="CA34" s="45"/>
      <c r="CB34" s="45"/>
      <c r="CC34" s="447"/>
      <c r="CD34" s="447"/>
      <c r="CE34" s="447"/>
      <c r="CF34" s="44"/>
      <c r="CG34" s="44"/>
      <c r="CH34" s="44"/>
      <c r="CI34" s="44"/>
      <c r="CJ34" s="50"/>
      <c r="CK34"/>
      <c r="CL34"/>
      <c r="CM34"/>
      <c r="CN34"/>
      <c r="CO34" s="447"/>
      <c r="CP34" s="447"/>
      <c r="CQ34" s="59"/>
      <c r="CR34" s="59"/>
      <c r="CS34" s="59"/>
      <c r="CT34" s="59"/>
      <c r="CU34" s="45"/>
      <c r="CV34" s="45"/>
      <c r="CW34" s="45"/>
      <c r="CX34" s="45"/>
      <c r="CY34" s="447"/>
      <c r="CZ34"/>
      <c r="DA34"/>
      <c r="DB34"/>
    </row>
    <row r="35" spans="1:106" ht="21" customHeight="1">
      <c r="A35" s="1087"/>
      <c r="B35" s="451">
        <v>33</v>
      </c>
      <c r="C35" s="448">
        <v>1267</v>
      </c>
      <c r="D35" s="424">
        <v>30268572</v>
      </c>
      <c r="E35" s="424" t="s">
        <v>501</v>
      </c>
      <c r="F35" s="424" t="s">
        <v>506</v>
      </c>
      <c r="G35" s="424" t="s">
        <v>497</v>
      </c>
      <c r="H35" s="424" t="s">
        <v>530</v>
      </c>
      <c r="I35" s="425">
        <v>45066.724999999999</v>
      </c>
      <c r="J35" s="424" t="s">
        <v>498</v>
      </c>
      <c r="K35" s="446" t="s">
        <v>17</v>
      </c>
      <c r="L35" s="426">
        <v>45066</v>
      </c>
      <c r="M35" s="431">
        <v>0.72499999999999998</v>
      </c>
      <c r="N35" s="428" t="s">
        <v>498</v>
      </c>
      <c r="O35" s="426">
        <v>45066</v>
      </c>
      <c r="P35" s="427">
        <v>0.72499999999999998</v>
      </c>
      <c r="Q35" s="426">
        <v>45066</v>
      </c>
      <c r="R35" s="427">
        <v>0.75138888888888899</v>
      </c>
      <c r="S35" s="428" t="s">
        <v>498</v>
      </c>
      <c r="T35" s="426">
        <v>45066</v>
      </c>
      <c r="U35" s="427">
        <v>0.77083333333333337</v>
      </c>
      <c r="V35" s="428" t="s">
        <v>498</v>
      </c>
      <c r="W35" s="429">
        <f t="shared" si="0"/>
        <v>4.5833333337213844E-2</v>
      </c>
      <c r="X35" s="430"/>
      <c r="Y35" s="431"/>
      <c r="Z35" s="428"/>
      <c r="AA35" s="432">
        <f t="shared" si="1"/>
        <v>-45066.770833333336</v>
      </c>
      <c r="AB35" s="430"/>
      <c r="AC35" s="431"/>
      <c r="AD35" s="428"/>
      <c r="AE35" s="432">
        <f t="shared" si="2"/>
        <v>0</v>
      </c>
      <c r="AF35" s="430"/>
      <c r="AG35" s="428"/>
      <c r="AH35" s="428"/>
      <c r="AI35" s="428"/>
      <c r="AJ35" s="432">
        <f t="shared" si="3"/>
        <v>-45066.770833333336</v>
      </c>
      <c r="AK35" s="569">
        <v>45069</v>
      </c>
      <c r="AL35" s="570">
        <v>0.89444444444444438</v>
      </c>
      <c r="AM35" s="571" t="s">
        <v>498</v>
      </c>
      <c r="AN35" s="432">
        <f t="shared" si="4"/>
        <v>3.1236111111065838</v>
      </c>
      <c r="AO35" s="433"/>
      <c r="AP35" s="434"/>
      <c r="AQ35" s="435">
        <f t="shared" si="5"/>
        <v>-45066.770833333336</v>
      </c>
      <c r="AR35" s="433"/>
      <c r="AS35" s="434"/>
      <c r="AT35" s="436"/>
      <c r="AU35" s="14">
        <f t="shared" si="6"/>
        <v>-45066.770833333336</v>
      </c>
      <c r="AV35" s="437">
        <v>13826</v>
      </c>
      <c r="AW35" s="437" t="s">
        <v>1248</v>
      </c>
      <c r="AX35" s="437" t="s">
        <v>18</v>
      </c>
      <c r="AY35" s="437" t="s">
        <v>35</v>
      </c>
      <c r="AZ35" s="438" t="s">
        <v>110</v>
      </c>
      <c r="BA35" s="437" t="s">
        <v>372</v>
      </c>
      <c r="BB35" s="439" t="s">
        <v>1249</v>
      </c>
      <c r="BC35" s="439" t="s">
        <v>1250</v>
      </c>
      <c r="BD35" s="19"/>
      <c r="BE35" s="441" t="s">
        <v>89</v>
      </c>
      <c r="BF35" s="442"/>
      <c r="BN35" s="45"/>
      <c r="BO35" s="45"/>
      <c r="BP35" s="45"/>
      <c r="BQ35" s="45"/>
      <c r="BR35" s="447"/>
      <c r="BS35" s="447"/>
      <c r="BT35" s="447"/>
      <c r="BU35" s="48" t="s">
        <v>449</v>
      </c>
      <c r="BV35" s="41">
        <v>9</v>
      </c>
      <c r="BW35" s="43">
        <f>BV35/BV37</f>
        <v>0.9</v>
      </c>
      <c r="BX35" s="52"/>
      <c r="BY35" s="45"/>
      <c r="BZ35" s="45"/>
      <c r="CA35" s="45"/>
      <c r="CB35" s="45"/>
      <c r="CC35" s="447"/>
      <c r="CD35" s="447"/>
      <c r="CE35" s="447"/>
      <c r="CF35" s="51" t="s">
        <v>448</v>
      </c>
      <c r="CG35" s="32">
        <v>3</v>
      </c>
      <c r="CH35" s="43">
        <f>CG35/CG38</f>
        <v>0.17647058823529413</v>
      </c>
      <c r="CI35" s="44"/>
      <c r="CJ35"/>
      <c r="CK35"/>
      <c r="CL35"/>
      <c r="CM35"/>
      <c r="CN35"/>
      <c r="CO35" s="447"/>
      <c r="CP35" s="447"/>
      <c r="CQ35" s="44"/>
      <c r="CR35" s="44"/>
      <c r="CS35" s="44"/>
      <c r="CT35" s="44"/>
      <c r="CU35" s="50"/>
      <c r="CV35" s="45"/>
      <c r="CW35"/>
      <c r="CX35"/>
      <c r="CY35"/>
      <c r="CZ35"/>
      <c r="DA35"/>
      <c r="DB35"/>
    </row>
    <row r="36" spans="1:106" ht="21" customHeight="1">
      <c r="A36" s="1087"/>
      <c r="B36" s="422">
        <v>34</v>
      </c>
      <c r="C36" s="448">
        <v>1267</v>
      </c>
      <c r="D36" s="424">
        <v>30268572</v>
      </c>
      <c r="E36" s="424" t="s">
        <v>501</v>
      </c>
      <c r="F36" s="424" t="s">
        <v>506</v>
      </c>
      <c r="G36" s="424" t="s">
        <v>497</v>
      </c>
      <c r="H36" s="424" t="s">
        <v>530</v>
      </c>
      <c r="I36" s="425">
        <v>45066.740277777775</v>
      </c>
      <c r="J36" s="424" t="s">
        <v>498</v>
      </c>
      <c r="K36" s="446" t="s">
        <v>17</v>
      </c>
      <c r="L36" s="426">
        <v>45066</v>
      </c>
      <c r="M36" s="431">
        <v>0.72499999999999998</v>
      </c>
      <c r="N36" s="428" t="s">
        <v>498</v>
      </c>
      <c r="O36" s="426">
        <v>45066</v>
      </c>
      <c r="P36" s="427">
        <v>0.7402777777777777</v>
      </c>
      <c r="Q36" s="426">
        <v>45066</v>
      </c>
      <c r="R36" s="427">
        <v>0.75138888888888899</v>
      </c>
      <c r="S36" s="428" t="s">
        <v>498</v>
      </c>
      <c r="T36" s="426">
        <v>45066</v>
      </c>
      <c r="U36" s="427">
        <v>0.7680555555555556</v>
      </c>
      <c r="V36" s="428" t="s">
        <v>498</v>
      </c>
      <c r="W36" s="429">
        <f t="shared" si="0"/>
        <v>2.7777777781011537E-2</v>
      </c>
      <c r="X36" s="430">
        <v>45066</v>
      </c>
      <c r="Y36" s="431">
        <v>0.82152777777777775</v>
      </c>
      <c r="Z36" s="428" t="s">
        <v>498</v>
      </c>
      <c r="AA36" s="432">
        <f t="shared" si="1"/>
        <v>5.3472222221898846E-2</v>
      </c>
      <c r="AB36" s="430"/>
      <c r="AC36" s="431"/>
      <c r="AD36" s="428"/>
      <c r="AE36" s="432">
        <f t="shared" si="2"/>
        <v>-45066.821527777778</v>
      </c>
      <c r="AF36" s="430"/>
      <c r="AG36" s="428"/>
      <c r="AH36" s="428"/>
      <c r="AI36" s="428"/>
      <c r="AJ36" s="432">
        <f t="shared" si="3"/>
        <v>-45066.768055555556</v>
      </c>
      <c r="AK36" s="569">
        <v>45084</v>
      </c>
      <c r="AL36" s="570">
        <v>0.54236111111111118</v>
      </c>
      <c r="AM36" s="571" t="s">
        <v>498</v>
      </c>
      <c r="AN36" s="432">
        <f t="shared" si="4"/>
        <v>17.774305555554747</v>
      </c>
      <c r="AO36" s="433">
        <v>45067</v>
      </c>
      <c r="AP36" s="434">
        <v>0.72361111111111109</v>
      </c>
      <c r="AQ36" s="435">
        <f t="shared" si="5"/>
        <v>0.95555555555620231</v>
      </c>
      <c r="AR36" s="433"/>
      <c r="AS36" s="434"/>
      <c r="AT36" s="436"/>
      <c r="AU36" s="14">
        <f t="shared" si="6"/>
        <v>-45066.768055555556</v>
      </c>
      <c r="AV36" s="437">
        <v>12978</v>
      </c>
      <c r="AW36" s="437" t="s">
        <v>1204</v>
      </c>
      <c r="AX36" s="437" t="s">
        <v>18</v>
      </c>
      <c r="AY36" s="437" t="s">
        <v>35</v>
      </c>
      <c r="AZ36" s="438" t="s">
        <v>110</v>
      </c>
      <c r="BA36" s="437" t="s">
        <v>372</v>
      </c>
      <c r="BB36" s="439" t="s">
        <v>1249</v>
      </c>
      <c r="BC36" s="439" t="s">
        <v>1250</v>
      </c>
      <c r="BD36" s="19"/>
      <c r="BE36" s="441" t="s">
        <v>89</v>
      </c>
      <c r="BF36" s="442"/>
      <c r="BS36" s="447"/>
      <c r="BT36" s="447"/>
      <c r="BU36" s="48" t="s">
        <v>450</v>
      </c>
      <c r="BV36" s="41">
        <v>1</v>
      </c>
      <c r="BW36" s="43">
        <f>BV36/BV37</f>
        <v>0.1</v>
      </c>
      <c r="BX36" s="52"/>
      <c r="BY36" s="45"/>
      <c r="BZ36" s="45"/>
      <c r="CA36" s="45"/>
      <c r="CB36" s="45"/>
      <c r="CC36" s="447"/>
      <c r="CD36" s="447"/>
      <c r="CE36" s="447"/>
      <c r="CF36" s="48" t="s">
        <v>449</v>
      </c>
      <c r="CG36" s="41">
        <v>12</v>
      </c>
      <c r="CH36" s="43">
        <f>CG36/CG38</f>
        <v>0.70588235294117652</v>
      </c>
      <c r="CI36" s="52"/>
      <c r="CJ36"/>
      <c r="CK36"/>
      <c r="CL36"/>
      <c r="CM36"/>
      <c r="CN36"/>
      <c r="CO36" s="447"/>
      <c r="CP36" s="447"/>
      <c r="CQ36" s="51" t="s">
        <v>448</v>
      </c>
      <c r="CR36" s="32">
        <v>6</v>
      </c>
      <c r="CS36" s="43">
        <f>CR36/CR39</f>
        <v>0.42857142857142855</v>
      </c>
      <c r="CT36" s="44"/>
      <c r="CU36" s="45"/>
      <c r="CV36" s="45"/>
      <c r="CW36"/>
      <c r="CX36"/>
      <c r="CY36"/>
    </row>
    <row r="37" spans="1:106" ht="21" customHeight="1">
      <c r="A37" s="1087"/>
      <c r="B37" s="451">
        <v>35</v>
      </c>
      <c r="C37" s="448">
        <v>1268</v>
      </c>
      <c r="D37" s="424">
        <v>30242276</v>
      </c>
      <c r="E37" s="424" t="s">
        <v>501</v>
      </c>
      <c r="F37" s="424" t="s">
        <v>506</v>
      </c>
      <c r="G37" s="424" t="s">
        <v>497</v>
      </c>
      <c r="H37" s="424" t="s">
        <v>530</v>
      </c>
      <c r="I37" s="425">
        <v>45066.813194444447</v>
      </c>
      <c r="J37" s="424" t="s">
        <v>498</v>
      </c>
      <c r="K37" s="446" t="s">
        <v>17</v>
      </c>
      <c r="L37" s="426">
        <v>45066</v>
      </c>
      <c r="M37" s="431">
        <v>0.81319444444444444</v>
      </c>
      <c r="N37" s="428" t="s">
        <v>498</v>
      </c>
      <c r="O37" s="426">
        <v>45066</v>
      </c>
      <c r="P37" s="427">
        <v>0.81319444444444444</v>
      </c>
      <c r="Q37" s="426"/>
      <c r="R37" s="427"/>
      <c r="S37" s="428"/>
      <c r="T37" s="426">
        <v>45066</v>
      </c>
      <c r="U37" s="431">
        <v>0.81319444444444444</v>
      </c>
      <c r="V37" s="428" t="s">
        <v>498</v>
      </c>
      <c r="W37" s="429">
        <f t="shared" si="0"/>
        <v>0</v>
      </c>
      <c r="X37" s="430"/>
      <c r="Y37" s="431"/>
      <c r="Z37" s="428"/>
      <c r="AA37" s="432">
        <f t="shared" si="1"/>
        <v>-45066.813194444447</v>
      </c>
      <c r="AB37" s="430"/>
      <c r="AC37" s="431"/>
      <c r="AD37" s="428"/>
      <c r="AE37" s="432">
        <f t="shared" si="2"/>
        <v>0</v>
      </c>
      <c r="AF37" s="430"/>
      <c r="AG37" s="428"/>
      <c r="AH37" s="428"/>
      <c r="AI37" s="428"/>
      <c r="AJ37" s="432">
        <f t="shared" si="3"/>
        <v>-45066.813194444447</v>
      </c>
      <c r="AK37" s="569">
        <v>45069</v>
      </c>
      <c r="AL37" s="570">
        <v>0.89374999999999993</v>
      </c>
      <c r="AM37" s="571" t="s">
        <v>498</v>
      </c>
      <c r="AN37" s="432">
        <f t="shared" si="4"/>
        <v>3.0805555555562023</v>
      </c>
      <c r="AO37" s="433"/>
      <c r="AP37" s="434"/>
      <c r="AQ37" s="435">
        <f t="shared" si="5"/>
        <v>-45066.813194444447</v>
      </c>
      <c r="AR37" s="433"/>
      <c r="AS37" s="434"/>
      <c r="AT37" s="436"/>
      <c r="AU37" s="14">
        <f t="shared" si="6"/>
        <v>-45066.813194444447</v>
      </c>
      <c r="AV37" s="437">
        <v>13826</v>
      </c>
      <c r="AW37" s="437" t="s">
        <v>1248</v>
      </c>
      <c r="AX37" s="437" t="s">
        <v>18</v>
      </c>
      <c r="AY37" s="437" t="s">
        <v>48</v>
      </c>
      <c r="AZ37" s="438" t="s">
        <v>122</v>
      </c>
      <c r="BA37" s="437" t="s">
        <v>382</v>
      </c>
      <c r="BB37" s="439" t="s">
        <v>1251</v>
      </c>
      <c r="BC37" s="439" t="s">
        <v>1252</v>
      </c>
      <c r="BD37" s="19"/>
      <c r="BE37" s="441" t="s">
        <v>89</v>
      </c>
      <c r="BF37" s="442"/>
      <c r="BS37" s="447"/>
      <c r="BT37" s="447"/>
      <c r="BU37" s="54" t="s">
        <v>444</v>
      </c>
      <c r="BV37" s="55">
        <f>BV34+BV35+BV36</f>
        <v>10</v>
      </c>
      <c r="BW37" s="56">
        <f>SUM(BW34:BW36)</f>
        <v>1</v>
      </c>
      <c r="BX37" s="46"/>
      <c r="BY37" s="45"/>
      <c r="BZ37" s="45"/>
      <c r="CA37" s="45"/>
      <c r="CB37" s="45"/>
      <c r="CC37" s="447"/>
      <c r="CD37" s="447"/>
      <c r="CE37" s="447"/>
      <c r="CF37" s="48" t="s">
        <v>450</v>
      </c>
      <c r="CG37" s="41">
        <v>2</v>
      </c>
      <c r="CH37" s="43">
        <f>CG37/CG38</f>
        <v>0.11764705882352941</v>
      </c>
      <c r="CI37" s="52"/>
      <c r="CJ37"/>
      <c r="CK37"/>
      <c r="CL37"/>
      <c r="CM37"/>
      <c r="CN37"/>
      <c r="CO37" s="447"/>
      <c r="CP37" s="447"/>
      <c r="CQ37" s="48" t="s">
        <v>449</v>
      </c>
      <c r="CR37" s="41">
        <v>5</v>
      </c>
      <c r="CS37" s="43">
        <f>CR37/CR39</f>
        <v>0.35714285714285715</v>
      </c>
      <c r="CT37" s="52"/>
      <c r="CU37" s="45"/>
      <c r="CV37" s="45"/>
      <c r="CW37"/>
      <c r="CX37"/>
      <c r="CY37"/>
    </row>
    <row r="38" spans="1:106" ht="21" customHeight="1">
      <c r="A38" s="1087"/>
      <c r="B38" s="422">
        <v>36</v>
      </c>
      <c r="C38" s="444">
        <v>1271</v>
      </c>
      <c r="D38" s="424">
        <v>30267717</v>
      </c>
      <c r="E38" s="424" t="s">
        <v>501</v>
      </c>
      <c r="F38" s="424" t="s">
        <v>496</v>
      </c>
      <c r="G38" s="424" t="s">
        <v>513</v>
      </c>
      <c r="H38" s="424" t="s">
        <v>493</v>
      </c>
      <c r="I38" s="425">
        <v>45067.686805555553</v>
      </c>
      <c r="J38" s="424" t="s">
        <v>504</v>
      </c>
      <c r="K38" s="446" t="s">
        <v>17</v>
      </c>
      <c r="L38" s="426">
        <v>45067</v>
      </c>
      <c r="M38" s="431">
        <v>0.68680555555555556</v>
      </c>
      <c r="N38" s="428" t="s">
        <v>504</v>
      </c>
      <c r="O38" s="426">
        <v>45067</v>
      </c>
      <c r="P38" s="427">
        <v>0.68680555555555556</v>
      </c>
      <c r="Q38" s="426">
        <v>45068</v>
      </c>
      <c r="R38" s="427">
        <v>0.45833333333333331</v>
      </c>
      <c r="S38" s="428" t="s">
        <v>504</v>
      </c>
      <c r="T38" s="426">
        <v>45068</v>
      </c>
      <c r="U38" s="427">
        <v>0.63055555555555554</v>
      </c>
      <c r="V38" s="428" t="s">
        <v>504</v>
      </c>
      <c r="W38" s="429">
        <f t="shared" si="0"/>
        <v>0.94375000000582077</v>
      </c>
      <c r="X38" s="430">
        <v>45069</v>
      </c>
      <c r="Y38" s="431">
        <v>0.50069444444444444</v>
      </c>
      <c r="Z38" s="428" t="s">
        <v>504</v>
      </c>
      <c r="AA38" s="432">
        <f t="shared" si="1"/>
        <v>0.87013888888759539</v>
      </c>
      <c r="AB38" s="430"/>
      <c r="AC38" s="431"/>
      <c r="AD38" s="428"/>
      <c r="AE38" s="432">
        <f t="shared" si="2"/>
        <v>-45069.500694444447</v>
      </c>
      <c r="AF38" s="430"/>
      <c r="AG38" s="431"/>
      <c r="AH38" s="428"/>
      <c r="AI38" s="428"/>
      <c r="AJ38" s="432">
        <f t="shared" si="3"/>
        <v>-45068.630555555559</v>
      </c>
      <c r="AK38" s="569"/>
      <c r="AL38" s="571"/>
      <c r="AM38" s="571"/>
      <c r="AN38" s="432">
        <f t="shared" si="4"/>
        <v>-45068.630555555559</v>
      </c>
      <c r="AO38" s="433">
        <v>45070</v>
      </c>
      <c r="AP38" s="434">
        <v>0.47847222222222219</v>
      </c>
      <c r="AQ38" s="435">
        <f t="shared" si="5"/>
        <v>1.8479166666656965</v>
      </c>
      <c r="AR38" s="433">
        <v>45071</v>
      </c>
      <c r="AS38" s="434">
        <v>0.70833333333333337</v>
      </c>
      <c r="AT38" s="436" t="s">
        <v>817</v>
      </c>
      <c r="AU38" s="14">
        <f t="shared" si="6"/>
        <v>3.077777777776646</v>
      </c>
      <c r="AV38" s="437"/>
      <c r="AW38" s="437"/>
      <c r="AX38" s="437" t="s">
        <v>18</v>
      </c>
      <c r="AY38" s="437" t="s">
        <v>48</v>
      </c>
      <c r="AZ38" s="438" t="s">
        <v>122</v>
      </c>
      <c r="BA38" s="437" t="s">
        <v>382</v>
      </c>
      <c r="BB38" s="439" t="s">
        <v>1251</v>
      </c>
      <c r="BC38" s="439" t="s">
        <v>1253</v>
      </c>
      <c r="BD38" s="19"/>
      <c r="BE38" s="441" t="s">
        <v>89</v>
      </c>
      <c r="BF38" s="442"/>
      <c r="BS38" s="447"/>
      <c r="BT38" s="447"/>
      <c r="BU38" s="48" t="s">
        <v>451</v>
      </c>
      <c r="BV38" s="41">
        <v>5</v>
      </c>
      <c r="BW38" s="57">
        <f>BV38/BV41</f>
        <v>0.5</v>
      </c>
      <c r="BX38" s="46"/>
      <c r="BY38" s="45"/>
      <c r="BZ38" s="45"/>
      <c r="CA38" s="45"/>
      <c r="CB38" s="45"/>
      <c r="CC38" s="447"/>
      <c r="CD38" s="447"/>
      <c r="CE38" s="447"/>
      <c r="CF38" s="54" t="s">
        <v>444</v>
      </c>
      <c r="CG38" s="55">
        <f>CG35+CG36+CG37</f>
        <v>17</v>
      </c>
      <c r="CH38" s="56">
        <f>SUM(CH35:CH37)</f>
        <v>1</v>
      </c>
      <c r="CI38" s="46"/>
      <c r="CJ38"/>
      <c r="CK38"/>
      <c r="CL38"/>
      <c r="CM38"/>
      <c r="CN38"/>
      <c r="CO38" s="447"/>
      <c r="CP38" s="447"/>
      <c r="CQ38" s="48" t="s">
        <v>450</v>
      </c>
      <c r="CR38" s="41">
        <v>3</v>
      </c>
      <c r="CS38" s="43">
        <f>CR38/CR39</f>
        <v>0.21428571428571427</v>
      </c>
      <c r="CT38" s="52"/>
      <c r="CU38" s="45"/>
      <c r="CV38" s="45"/>
      <c r="CW38"/>
      <c r="CX38"/>
      <c r="CY38"/>
    </row>
    <row r="39" spans="1:106" ht="21" customHeight="1">
      <c r="A39" s="1087"/>
      <c r="B39" s="422">
        <v>37</v>
      </c>
      <c r="C39" s="444">
        <v>1271</v>
      </c>
      <c r="D39" s="424">
        <v>30267717</v>
      </c>
      <c r="E39" s="424" t="s">
        <v>501</v>
      </c>
      <c r="F39" s="424" t="s">
        <v>502</v>
      </c>
      <c r="G39" s="424" t="s">
        <v>507</v>
      </c>
      <c r="H39" s="424" t="s">
        <v>484</v>
      </c>
      <c r="I39" s="425">
        <v>45067.709722222222</v>
      </c>
      <c r="J39" s="424" t="s">
        <v>504</v>
      </c>
      <c r="K39" s="446" t="s">
        <v>17</v>
      </c>
      <c r="L39" s="426">
        <v>45067</v>
      </c>
      <c r="M39" s="431">
        <v>0.68680555555555556</v>
      </c>
      <c r="N39" s="428" t="s">
        <v>504</v>
      </c>
      <c r="O39" s="426">
        <v>45067</v>
      </c>
      <c r="P39" s="427">
        <v>0.70972222222222225</v>
      </c>
      <c r="Q39" s="426">
        <v>45068</v>
      </c>
      <c r="R39" s="427">
        <v>0.45833333333333331</v>
      </c>
      <c r="S39" s="428" t="s">
        <v>504</v>
      </c>
      <c r="T39" s="426">
        <v>45068</v>
      </c>
      <c r="U39" s="427">
        <v>8.819444444444445E-2</v>
      </c>
      <c r="V39" s="428" t="s">
        <v>817</v>
      </c>
      <c r="W39" s="429">
        <f t="shared" si="0"/>
        <v>0.37847222221898846</v>
      </c>
      <c r="X39" s="430">
        <v>45069</v>
      </c>
      <c r="Y39" s="431">
        <v>0.5</v>
      </c>
      <c r="Z39" s="428" t="s">
        <v>504</v>
      </c>
      <c r="AA39" s="432">
        <f t="shared" si="1"/>
        <v>1.4118055555591127</v>
      </c>
      <c r="AB39" s="430">
        <v>45070</v>
      </c>
      <c r="AC39" s="431">
        <v>0.5180555555555556</v>
      </c>
      <c r="AD39" s="428" t="s">
        <v>504</v>
      </c>
      <c r="AE39" s="432">
        <f t="shared" si="2"/>
        <v>1.0180555555562023</v>
      </c>
      <c r="AF39" s="430"/>
      <c r="AG39" s="428"/>
      <c r="AH39" s="428"/>
      <c r="AI39" s="428"/>
      <c r="AJ39" s="432">
        <f t="shared" si="3"/>
        <v>-45068.088194444441</v>
      </c>
      <c r="AK39" s="569"/>
      <c r="AL39" s="571"/>
      <c r="AM39" s="571"/>
      <c r="AN39" s="432">
        <f t="shared" si="4"/>
        <v>-45068.088194444441</v>
      </c>
      <c r="AO39" s="433">
        <v>45070</v>
      </c>
      <c r="AP39" s="434">
        <v>0.8305555555555556</v>
      </c>
      <c r="AQ39" s="435">
        <f t="shared" si="5"/>
        <v>2.742361111115315</v>
      </c>
      <c r="AR39" s="433">
        <v>45071</v>
      </c>
      <c r="AS39" s="434">
        <v>0.70833333333333337</v>
      </c>
      <c r="AT39" s="436" t="s">
        <v>817</v>
      </c>
      <c r="AU39" s="14">
        <f t="shared" si="6"/>
        <v>3.6201388888948713</v>
      </c>
      <c r="AV39" s="437"/>
      <c r="AW39" s="437" t="s">
        <v>1362</v>
      </c>
      <c r="AX39" s="437" t="s">
        <v>18</v>
      </c>
      <c r="AY39" s="437" t="s">
        <v>41</v>
      </c>
      <c r="AZ39" s="438" t="s">
        <v>110</v>
      </c>
      <c r="BA39" s="438" t="s">
        <v>368</v>
      </c>
      <c r="BB39" s="439" t="s">
        <v>1254</v>
      </c>
      <c r="BC39" s="439" t="s">
        <v>1255</v>
      </c>
      <c r="BD39" s="19"/>
      <c r="BE39" s="441" t="s">
        <v>89</v>
      </c>
      <c r="BF39" s="442"/>
      <c r="BS39" s="447"/>
      <c r="BT39" s="447"/>
      <c r="BU39" s="48" t="s">
        <v>452</v>
      </c>
      <c r="BV39" s="41">
        <v>5</v>
      </c>
      <c r="BW39" s="57">
        <f>BV39/BV41</f>
        <v>0.5</v>
      </c>
      <c r="BX39" s="46"/>
      <c r="BY39" s="45"/>
      <c r="BZ39" s="45"/>
      <c r="CA39" s="45"/>
      <c r="CB39" s="45"/>
      <c r="CC39" s="447"/>
      <c r="CD39" s="447"/>
      <c r="CE39" s="447"/>
      <c r="CF39" s="48" t="s">
        <v>451</v>
      </c>
      <c r="CG39" s="41">
        <v>14</v>
      </c>
      <c r="CH39" s="57">
        <f>CG39/CG43</f>
        <v>0.82352941176470584</v>
      </c>
      <c r="CI39" s="46"/>
      <c r="CJ39"/>
      <c r="CK39"/>
      <c r="CL39"/>
      <c r="CM39"/>
      <c r="CN39"/>
      <c r="CO39" s="447"/>
      <c r="CP39" s="447"/>
      <c r="CQ39" s="54" t="s">
        <v>444</v>
      </c>
      <c r="CR39" s="55">
        <f>CR36+CR37+CR38</f>
        <v>14</v>
      </c>
      <c r="CS39" s="56">
        <f>SUM(CS36:CS38)</f>
        <v>1</v>
      </c>
      <c r="CT39" s="46"/>
      <c r="CU39" s="45"/>
      <c r="CV39" s="45"/>
      <c r="CW39"/>
      <c r="CX39"/>
      <c r="CY39"/>
    </row>
    <row r="40" spans="1:106" ht="21" customHeight="1">
      <c r="A40" s="1087"/>
      <c r="B40" s="422">
        <v>38</v>
      </c>
      <c r="C40" s="444">
        <v>1274</v>
      </c>
      <c r="D40" s="424">
        <v>30267717</v>
      </c>
      <c r="E40" s="424" t="s">
        <v>501</v>
      </c>
      <c r="F40" s="424" t="s">
        <v>502</v>
      </c>
      <c r="G40" s="424" t="s">
        <v>497</v>
      </c>
      <c r="H40" s="424" t="s">
        <v>503</v>
      </c>
      <c r="I40" s="425">
        <v>45067.673611111109</v>
      </c>
      <c r="J40" s="424" t="s">
        <v>504</v>
      </c>
      <c r="K40" s="446" t="s">
        <v>17</v>
      </c>
      <c r="L40" s="426">
        <v>45067</v>
      </c>
      <c r="M40" s="431">
        <v>0.67361111111111116</v>
      </c>
      <c r="N40" s="428" t="s">
        <v>504</v>
      </c>
      <c r="O40" s="426">
        <v>45067</v>
      </c>
      <c r="P40" s="427">
        <v>0.67361111111111116</v>
      </c>
      <c r="Q40" s="426"/>
      <c r="R40" s="427"/>
      <c r="S40" s="428"/>
      <c r="T40" s="426">
        <v>45068</v>
      </c>
      <c r="U40" s="427">
        <v>0.18472222222222223</v>
      </c>
      <c r="V40" s="428" t="s">
        <v>504</v>
      </c>
      <c r="W40" s="429">
        <f t="shared" si="0"/>
        <v>0.51111111111094942</v>
      </c>
      <c r="X40" s="430">
        <v>45069</v>
      </c>
      <c r="Y40" s="431">
        <v>0.4993055555555555</v>
      </c>
      <c r="Z40" s="428" t="s">
        <v>504</v>
      </c>
      <c r="AA40" s="432">
        <f t="shared" si="1"/>
        <v>1.3145833333328483</v>
      </c>
      <c r="AB40" s="430"/>
      <c r="AC40" s="431"/>
      <c r="AD40" s="428"/>
      <c r="AE40" s="432">
        <f t="shared" si="2"/>
        <v>-45069.499305555553</v>
      </c>
      <c r="AF40" s="430"/>
      <c r="AG40" s="428"/>
      <c r="AH40" s="428"/>
      <c r="AI40" s="428"/>
      <c r="AJ40" s="432">
        <f t="shared" si="3"/>
        <v>-45068.18472222222</v>
      </c>
      <c r="AK40" s="569"/>
      <c r="AL40" s="571"/>
      <c r="AM40" s="571"/>
      <c r="AN40" s="432">
        <f t="shared" si="4"/>
        <v>-45068.18472222222</v>
      </c>
      <c r="AO40" s="433">
        <v>45069</v>
      </c>
      <c r="AP40" s="434">
        <v>0.74722222222222223</v>
      </c>
      <c r="AQ40" s="435">
        <f t="shared" si="5"/>
        <v>1.5625</v>
      </c>
      <c r="AR40" s="433">
        <v>45071</v>
      </c>
      <c r="AS40" s="434">
        <v>0.70763888888888893</v>
      </c>
      <c r="AT40" s="436" t="s">
        <v>817</v>
      </c>
      <c r="AU40" s="14">
        <f t="shared" si="6"/>
        <v>3.5229166666686069</v>
      </c>
      <c r="AV40" s="437">
        <v>15397</v>
      </c>
      <c r="AW40" s="437" t="s">
        <v>1175</v>
      </c>
      <c r="AX40" s="437" t="s">
        <v>18</v>
      </c>
      <c r="AY40" s="437" t="s">
        <v>48</v>
      </c>
      <c r="AZ40" s="438" t="s">
        <v>122</v>
      </c>
      <c r="BA40" s="437" t="s">
        <v>382</v>
      </c>
      <c r="BB40" s="439" t="s">
        <v>1256</v>
      </c>
      <c r="BC40" s="439" t="s">
        <v>1257</v>
      </c>
      <c r="BD40" s="19"/>
      <c r="BE40" s="441" t="s">
        <v>89</v>
      </c>
      <c r="BF40" s="442"/>
      <c r="BS40" s="447"/>
      <c r="BT40" s="447"/>
      <c r="BU40" s="48" t="s">
        <v>453</v>
      </c>
      <c r="BV40" s="41"/>
      <c r="BW40" s="57">
        <f>BV40/BV41</f>
        <v>0</v>
      </c>
      <c r="BX40" s="46"/>
      <c r="BY40" s="45"/>
      <c r="BZ40" s="45"/>
      <c r="CA40" s="45"/>
      <c r="CB40" s="45"/>
      <c r="CC40" s="447"/>
      <c r="CD40" s="447"/>
      <c r="CE40" s="447"/>
      <c r="CF40" s="48" t="s">
        <v>452</v>
      </c>
      <c r="CG40" s="41"/>
      <c r="CH40" s="57">
        <f>CG40/CG43</f>
        <v>0</v>
      </c>
      <c r="CI40" s="46"/>
      <c r="CJ40"/>
      <c r="CK40"/>
      <c r="CL40"/>
      <c r="CM40"/>
      <c r="CN40"/>
      <c r="CO40" s="447"/>
      <c r="CP40" s="447"/>
      <c r="CQ40" s="48" t="s">
        <v>451</v>
      </c>
      <c r="CR40" s="41">
        <v>8</v>
      </c>
      <c r="CS40" s="57">
        <f>CR40/CR44</f>
        <v>0.5714285714285714</v>
      </c>
      <c r="CT40" s="46"/>
      <c r="CU40" s="45"/>
      <c r="CV40" s="45"/>
      <c r="CW40"/>
      <c r="CX40"/>
      <c r="CY40"/>
    </row>
    <row r="41" spans="1:106" ht="21" customHeight="1">
      <c r="A41" s="1087"/>
      <c r="B41" s="451">
        <v>39</v>
      </c>
      <c r="C41" s="444">
        <v>1280</v>
      </c>
      <c r="D41" s="424">
        <v>30095209</v>
      </c>
      <c r="E41" s="424" t="s">
        <v>495</v>
      </c>
      <c r="F41" s="424" t="s">
        <v>496</v>
      </c>
      <c r="G41" s="424" t="s">
        <v>497</v>
      </c>
      <c r="H41" s="424" t="s">
        <v>1213</v>
      </c>
      <c r="I41" s="425">
        <v>45069.46597222222</v>
      </c>
      <c r="J41" s="424" t="s">
        <v>504</v>
      </c>
      <c r="K41" s="446" t="s">
        <v>17</v>
      </c>
      <c r="L41" s="426">
        <v>45069</v>
      </c>
      <c r="M41" s="431">
        <v>0.46180555555555558</v>
      </c>
      <c r="N41" s="428" t="s">
        <v>504</v>
      </c>
      <c r="O41" s="426">
        <v>45069</v>
      </c>
      <c r="P41" s="427">
        <v>0.46597222222222223</v>
      </c>
      <c r="Q41" s="426">
        <v>45069</v>
      </c>
      <c r="R41" s="427">
        <v>0.76944444444444438</v>
      </c>
      <c r="S41" s="428" t="s">
        <v>504</v>
      </c>
      <c r="T41" s="426">
        <v>45069</v>
      </c>
      <c r="U41" s="427">
        <v>0.77083333333333337</v>
      </c>
      <c r="V41" s="428" t="s">
        <v>504</v>
      </c>
      <c r="W41" s="429">
        <f t="shared" si="0"/>
        <v>0.304861111115315</v>
      </c>
      <c r="X41" s="430">
        <v>45071</v>
      </c>
      <c r="Y41" s="431">
        <v>0.7090277777777777</v>
      </c>
      <c r="Z41" s="428" t="s">
        <v>817</v>
      </c>
      <c r="AA41" s="432">
        <f t="shared" si="1"/>
        <v>1.9381944444394321</v>
      </c>
      <c r="AB41" s="430">
        <v>45076</v>
      </c>
      <c r="AC41" s="431">
        <v>0.59930555555555554</v>
      </c>
      <c r="AD41" s="428" t="s">
        <v>504</v>
      </c>
      <c r="AE41" s="432">
        <f t="shared" si="2"/>
        <v>4.8902777777839219</v>
      </c>
      <c r="AF41" s="430">
        <v>45076</v>
      </c>
      <c r="AG41" s="431">
        <v>0.59930555555555554</v>
      </c>
      <c r="AH41" s="428" t="s">
        <v>504</v>
      </c>
      <c r="AI41" s="428"/>
      <c r="AJ41" s="432">
        <f t="shared" si="3"/>
        <v>6.828472222223354</v>
      </c>
      <c r="AK41" s="569"/>
      <c r="AL41" s="571"/>
      <c r="AM41" s="571"/>
      <c r="AN41" s="432">
        <f t="shared" si="4"/>
        <v>-45069.770833333336</v>
      </c>
      <c r="AO41" s="433">
        <v>45076</v>
      </c>
      <c r="AP41" s="434">
        <v>0.61597222222222225</v>
      </c>
      <c r="AQ41" s="435">
        <f t="shared" si="5"/>
        <v>6.8451388888861402</v>
      </c>
      <c r="AR41" s="433">
        <v>45083</v>
      </c>
      <c r="AS41" s="434">
        <v>0.44097222222222227</v>
      </c>
      <c r="AT41" s="436" t="s">
        <v>498</v>
      </c>
      <c r="AU41" s="14">
        <f t="shared" si="6"/>
        <v>13.67013888888323</v>
      </c>
      <c r="AV41" s="437">
        <v>90247</v>
      </c>
      <c r="AW41" s="438" t="s">
        <v>1258</v>
      </c>
      <c r="AX41" s="437" t="s">
        <v>27</v>
      </c>
      <c r="AY41" s="437" t="s">
        <v>35</v>
      </c>
      <c r="AZ41" s="438" t="s">
        <v>102</v>
      </c>
      <c r="BA41" s="438" t="s">
        <v>342</v>
      </c>
      <c r="BB41" s="439" t="s">
        <v>1259</v>
      </c>
      <c r="BC41" s="439" t="s">
        <v>1260</v>
      </c>
      <c r="BD41" s="19"/>
      <c r="BE41" s="441" t="s">
        <v>89</v>
      </c>
      <c r="BF41" s="442"/>
      <c r="BS41" s="447"/>
      <c r="BT41" s="447"/>
      <c r="BU41" s="54" t="s">
        <v>444</v>
      </c>
      <c r="BV41" s="55">
        <f>BV38+BV39+BV40</f>
        <v>10</v>
      </c>
      <c r="BW41" s="56">
        <f>BW38+BW39++BW40</f>
        <v>1</v>
      </c>
      <c r="BX41" s="46"/>
      <c r="BY41" s="45"/>
      <c r="BZ41" s="45"/>
      <c r="CA41" s="45"/>
      <c r="CB41" s="45"/>
      <c r="CC41" s="447"/>
      <c r="CD41" s="447"/>
      <c r="CE41" s="447"/>
      <c r="CF41" s="48" t="s">
        <v>454</v>
      </c>
      <c r="CG41" s="41">
        <v>3</v>
      </c>
      <c r="CH41" s="57">
        <f>CG41/CG43</f>
        <v>0.17647058823529413</v>
      </c>
      <c r="CI41" s="46"/>
      <c r="CJ41"/>
      <c r="CK41"/>
      <c r="CL41"/>
      <c r="CM41"/>
      <c r="CN41"/>
      <c r="CO41" s="447"/>
      <c r="CP41" s="447"/>
      <c r="CQ41" s="48" t="s">
        <v>452</v>
      </c>
      <c r="CR41" s="41">
        <v>2</v>
      </c>
      <c r="CS41" s="57">
        <f>CR41/CR44</f>
        <v>0.14285714285714285</v>
      </c>
      <c r="CT41" s="46"/>
      <c r="CU41" s="45"/>
      <c r="CV41" s="45"/>
      <c r="CW41"/>
      <c r="CX41"/>
      <c r="CY41"/>
    </row>
    <row r="42" spans="1:106" ht="21" customHeight="1">
      <c r="A42" s="1088"/>
      <c r="B42" s="422">
        <v>40</v>
      </c>
      <c r="C42" s="444">
        <v>1288</v>
      </c>
      <c r="D42" s="424">
        <v>30227337</v>
      </c>
      <c r="E42" s="424" t="s">
        <v>505</v>
      </c>
      <c r="F42" s="424" t="s">
        <v>496</v>
      </c>
      <c r="G42" s="424" t="s">
        <v>507</v>
      </c>
      <c r="H42" s="424" t="s">
        <v>486</v>
      </c>
      <c r="I42" s="425">
        <v>45070.556250000001</v>
      </c>
      <c r="J42" s="424" t="s">
        <v>504</v>
      </c>
      <c r="K42" s="446" t="s">
        <v>0</v>
      </c>
      <c r="L42" s="426">
        <v>45070</v>
      </c>
      <c r="M42" s="431">
        <v>0.55625000000000002</v>
      </c>
      <c r="N42" s="428" t="s">
        <v>504</v>
      </c>
      <c r="O42" s="426">
        <v>45070</v>
      </c>
      <c r="P42" s="427">
        <v>0.55625000000000002</v>
      </c>
      <c r="Q42" s="426"/>
      <c r="R42" s="427"/>
      <c r="S42" s="428"/>
      <c r="T42" s="426">
        <v>45070</v>
      </c>
      <c r="U42" s="427">
        <v>0.55625000000000002</v>
      </c>
      <c r="V42" s="428" t="s">
        <v>504</v>
      </c>
      <c r="W42" s="429">
        <f t="shared" si="0"/>
        <v>0</v>
      </c>
      <c r="X42" s="430"/>
      <c r="Y42" s="431"/>
      <c r="Z42" s="428"/>
      <c r="AA42" s="432">
        <f t="shared" si="1"/>
        <v>-45070.556250000001</v>
      </c>
      <c r="AB42" s="430"/>
      <c r="AC42" s="431"/>
      <c r="AD42" s="428"/>
      <c r="AE42" s="432">
        <f t="shared" si="2"/>
        <v>0</v>
      </c>
      <c r="AF42" s="430"/>
      <c r="AG42" s="428"/>
      <c r="AH42" s="428"/>
      <c r="AI42" s="428"/>
      <c r="AJ42" s="432">
        <f t="shared" si="3"/>
        <v>-45070.556250000001</v>
      </c>
      <c r="AK42" s="569"/>
      <c r="AL42" s="571"/>
      <c r="AM42" s="571"/>
      <c r="AN42" s="432">
        <f t="shared" si="4"/>
        <v>-45070.556250000001</v>
      </c>
      <c r="AO42" s="433">
        <v>45070</v>
      </c>
      <c r="AP42" s="434">
        <v>0.57222222222222219</v>
      </c>
      <c r="AQ42" s="435">
        <f t="shared" si="5"/>
        <v>1.5972222223354038E-2</v>
      </c>
      <c r="AR42" s="433">
        <v>45070</v>
      </c>
      <c r="AS42" s="434">
        <v>0.57222222222222219</v>
      </c>
      <c r="AT42" s="436" t="s">
        <v>504</v>
      </c>
      <c r="AU42" s="14">
        <f t="shared" si="6"/>
        <v>1.5972222223354038E-2</v>
      </c>
      <c r="AV42" s="437"/>
      <c r="AW42" s="437"/>
      <c r="AX42" s="437" t="s">
        <v>27</v>
      </c>
      <c r="AY42" s="437" t="s">
        <v>29</v>
      </c>
      <c r="AZ42" s="437" t="s">
        <v>90</v>
      </c>
      <c r="BA42" s="437" t="s">
        <v>320</v>
      </c>
      <c r="BB42" s="439" t="s">
        <v>1261</v>
      </c>
      <c r="BC42" s="574" t="s">
        <v>1262</v>
      </c>
      <c r="BD42" s="19"/>
      <c r="BE42" s="441" t="s">
        <v>89</v>
      </c>
      <c r="BF42" s="442"/>
      <c r="BJ42" s="447"/>
      <c r="BK42" s="447"/>
      <c r="BL42" s="447"/>
      <c r="BM42" s="447"/>
      <c r="BN42" s="447"/>
      <c r="BO42" s="447"/>
      <c r="BP42" s="447"/>
      <c r="BQ42" s="447"/>
      <c r="BR42" s="447"/>
      <c r="BS42" s="447"/>
      <c r="BT42" s="447"/>
      <c r="BU42" s="447"/>
      <c r="BV42" s="447"/>
      <c r="BW42" s="447"/>
      <c r="BX42" s="447"/>
      <c r="BY42" s="447"/>
      <c r="BZ42" s="447"/>
      <c r="CA42" s="447"/>
      <c r="CB42" s="447"/>
      <c r="CC42" s="447"/>
      <c r="CD42" s="447"/>
      <c r="CE42" s="447"/>
      <c r="CF42" s="48" t="s">
        <v>455</v>
      </c>
      <c r="CG42" s="41"/>
      <c r="CH42" s="57">
        <f>CG42/CG43</f>
        <v>0</v>
      </c>
      <c r="CI42" s="447"/>
      <c r="CJ42"/>
      <c r="CK42"/>
      <c r="CL42"/>
      <c r="CM42"/>
      <c r="CN42"/>
      <c r="CO42" s="447"/>
      <c r="CP42" s="447"/>
      <c r="CQ42" s="48" t="s">
        <v>454</v>
      </c>
      <c r="CR42" s="41">
        <v>3</v>
      </c>
      <c r="CS42" s="57">
        <f>CR42/CR44</f>
        <v>0.21428571428571427</v>
      </c>
      <c r="CT42" s="46"/>
      <c r="CU42" s="45"/>
      <c r="CV42" s="45"/>
      <c r="CW42"/>
      <c r="CX42"/>
      <c r="CY42"/>
    </row>
    <row r="43" spans="1:106" ht="21" customHeight="1">
      <c r="A43" s="1119">
        <v>5</v>
      </c>
      <c r="B43" s="422">
        <v>41</v>
      </c>
      <c r="C43" s="444">
        <v>1294</v>
      </c>
      <c r="D43" s="424">
        <v>540556441</v>
      </c>
      <c r="E43" s="424" t="s">
        <v>495</v>
      </c>
      <c r="F43" s="424" t="s">
        <v>496</v>
      </c>
      <c r="G43" s="424" t="s">
        <v>497</v>
      </c>
      <c r="H43" s="424" t="s">
        <v>1213</v>
      </c>
      <c r="I43" s="425">
        <v>45073.902777777781</v>
      </c>
      <c r="J43" s="424" t="s">
        <v>528</v>
      </c>
      <c r="K43" s="446" t="s">
        <v>17</v>
      </c>
      <c r="L43" s="426">
        <v>45073</v>
      </c>
      <c r="M43" s="431">
        <v>0.59444444444444444</v>
      </c>
      <c r="N43" s="428" t="s">
        <v>528</v>
      </c>
      <c r="O43" s="426">
        <v>45073</v>
      </c>
      <c r="P43" s="427">
        <v>0.90277777777777779</v>
      </c>
      <c r="Q43" s="426">
        <v>45075</v>
      </c>
      <c r="R43" s="427">
        <v>0.55694444444444446</v>
      </c>
      <c r="S43" s="428" t="s">
        <v>817</v>
      </c>
      <c r="T43" s="426">
        <v>45075</v>
      </c>
      <c r="U43" s="427">
        <v>0.55902777777777779</v>
      </c>
      <c r="V43" s="428" t="s">
        <v>817</v>
      </c>
      <c r="W43" s="429">
        <f t="shared" si="0"/>
        <v>1.65625</v>
      </c>
      <c r="X43" s="430">
        <v>45081</v>
      </c>
      <c r="Y43" s="431">
        <v>0.65972222222222221</v>
      </c>
      <c r="Z43" s="428" t="s">
        <v>498</v>
      </c>
      <c r="AA43" s="432">
        <f t="shared" si="1"/>
        <v>6.1006944444379769</v>
      </c>
      <c r="AB43" s="430"/>
      <c r="AC43" s="431"/>
      <c r="AD43" s="428"/>
      <c r="AE43" s="432">
        <f t="shared" si="2"/>
        <v>-45081.659722222219</v>
      </c>
      <c r="AF43" s="430"/>
      <c r="AG43" s="431"/>
      <c r="AH43" s="428"/>
      <c r="AI43" s="428"/>
      <c r="AJ43" s="432">
        <f t="shared" si="3"/>
        <v>-45075.559027777781</v>
      </c>
      <c r="AK43" s="569"/>
      <c r="AL43" s="571"/>
      <c r="AM43" s="571"/>
      <c r="AN43" s="432">
        <f t="shared" si="4"/>
        <v>-45075.559027777781</v>
      </c>
      <c r="AO43" s="433">
        <v>45081</v>
      </c>
      <c r="AP43" s="434">
        <v>0.86249999999999993</v>
      </c>
      <c r="AQ43" s="435">
        <f t="shared" si="5"/>
        <v>6.3034722222218988</v>
      </c>
      <c r="AR43" s="433">
        <v>45083</v>
      </c>
      <c r="AS43" s="434">
        <v>0.40416666666666662</v>
      </c>
      <c r="AT43" s="449" t="s">
        <v>498</v>
      </c>
      <c r="AU43" s="14">
        <f t="shared" si="6"/>
        <v>7.8451388888861402</v>
      </c>
      <c r="AV43" s="437">
        <v>8635</v>
      </c>
      <c r="AW43" s="437" t="s">
        <v>1263</v>
      </c>
      <c r="AX43" s="437" t="s">
        <v>18</v>
      </c>
      <c r="AY43" s="437" t="s">
        <v>41</v>
      </c>
      <c r="AZ43" s="438" t="s">
        <v>110</v>
      </c>
      <c r="BA43" s="438" t="s">
        <v>368</v>
      </c>
      <c r="BB43" s="439" t="s">
        <v>1264</v>
      </c>
      <c r="BC43" s="439" t="s">
        <v>1265</v>
      </c>
      <c r="BD43" s="19"/>
      <c r="BE43" s="441" t="s">
        <v>89</v>
      </c>
      <c r="BF43" s="442"/>
      <c r="BJ43" s="447"/>
      <c r="BK43" s="447"/>
      <c r="BL43" s="447"/>
      <c r="BM43" s="447"/>
      <c r="BN43" s="447"/>
      <c r="BO43" s="447"/>
      <c r="BP43" s="447"/>
      <c r="BQ43" s="447"/>
      <c r="BR43" s="447"/>
      <c r="BS43" s="447"/>
      <c r="BT43" s="447"/>
      <c r="BU43" s="447"/>
      <c r="BV43"/>
      <c r="BW43"/>
      <c r="BX43"/>
      <c r="BY43" s="447"/>
      <c r="BZ43" s="447"/>
      <c r="CA43" s="447"/>
      <c r="CB43" s="447"/>
      <c r="CC43" s="447"/>
      <c r="CD43" s="447"/>
      <c r="CE43" s="447"/>
      <c r="CF43" s="54" t="s">
        <v>444</v>
      </c>
      <c r="CG43" s="55">
        <f>CG39+CG40+CG41+CG42</f>
        <v>17</v>
      </c>
      <c r="CH43" s="56">
        <f>CH39+CH40+CH41+CH42</f>
        <v>1</v>
      </c>
      <c r="CI43" s="447"/>
      <c r="CJ43"/>
      <c r="CK43"/>
      <c r="CL43"/>
      <c r="CM43"/>
      <c r="CN43"/>
      <c r="CO43" s="447"/>
      <c r="CP43" s="447"/>
      <c r="CQ43" s="48" t="s">
        <v>455</v>
      </c>
      <c r="CR43" s="41">
        <v>1</v>
      </c>
      <c r="CS43" s="57">
        <f>CR43/CR44</f>
        <v>7.1428571428571425E-2</v>
      </c>
      <c r="CT43" s="447"/>
      <c r="CU43" s="447"/>
      <c r="CV43" s="447"/>
      <c r="CW43"/>
      <c r="CX43"/>
      <c r="CY43"/>
    </row>
    <row r="44" spans="1:106" ht="21" customHeight="1">
      <c r="A44" s="1119"/>
      <c r="B44" s="422">
        <v>42</v>
      </c>
      <c r="C44" s="448">
        <v>1298</v>
      </c>
      <c r="D44" s="424">
        <v>1004024111</v>
      </c>
      <c r="E44" s="424" t="s">
        <v>501</v>
      </c>
      <c r="F44" s="424" t="s">
        <v>506</v>
      </c>
      <c r="G44" s="424" t="s">
        <v>513</v>
      </c>
      <c r="H44" s="424" t="s">
        <v>494</v>
      </c>
      <c r="I44" s="425">
        <v>45075.761111111111</v>
      </c>
      <c r="J44" s="424" t="s">
        <v>528</v>
      </c>
      <c r="K44" s="446" t="s">
        <v>17</v>
      </c>
      <c r="L44" s="426">
        <v>45075</v>
      </c>
      <c r="M44" s="431">
        <v>0.75624999999999998</v>
      </c>
      <c r="N44" s="428" t="s">
        <v>528</v>
      </c>
      <c r="O44" s="426">
        <v>45075</v>
      </c>
      <c r="P44" s="427">
        <v>0.76111111111111107</v>
      </c>
      <c r="Q44" s="426">
        <v>45075</v>
      </c>
      <c r="R44" s="427">
        <v>0.89097222222222217</v>
      </c>
      <c r="S44" s="428" t="s">
        <v>498</v>
      </c>
      <c r="T44" s="426">
        <v>45075</v>
      </c>
      <c r="U44" s="427">
        <v>0.76111111111111107</v>
      </c>
      <c r="V44" s="428" t="s">
        <v>817</v>
      </c>
      <c r="W44" s="429">
        <f t="shared" si="0"/>
        <v>0</v>
      </c>
      <c r="X44" s="430"/>
      <c r="Y44" s="431"/>
      <c r="Z44" s="428"/>
      <c r="AA44" s="432">
        <f t="shared" si="1"/>
        <v>-45075.761111111111</v>
      </c>
      <c r="AB44" s="430"/>
      <c r="AC44" s="431"/>
      <c r="AD44" s="428"/>
      <c r="AE44" s="432">
        <f t="shared" si="2"/>
        <v>0</v>
      </c>
      <c r="AF44" s="430"/>
      <c r="AG44" s="428"/>
      <c r="AH44" s="428"/>
      <c r="AI44" s="428"/>
      <c r="AJ44" s="432">
        <f t="shared" si="3"/>
        <v>-45075.761111111111</v>
      </c>
      <c r="AK44" s="569">
        <v>45080</v>
      </c>
      <c r="AL44" s="570">
        <v>0.83333333333333337</v>
      </c>
      <c r="AM44" s="571" t="s">
        <v>817</v>
      </c>
      <c r="AN44" s="432">
        <f t="shared" si="4"/>
        <v>5.0722222222248092</v>
      </c>
      <c r="AO44" s="433"/>
      <c r="AP44" s="434"/>
      <c r="AQ44" s="435">
        <f t="shared" si="5"/>
        <v>-45075.761111111111</v>
      </c>
      <c r="AR44" s="433"/>
      <c r="AS44" s="434"/>
      <c r="AT44" s="452"/>
      <c r="AU44" s="14">
        <f t="shared" si="6"/>
        <v>-45075.761111111111</v>
      </c>
      <c r="AV44" s="437"/>
      <c r="AW44" s="437"/>
      <c r="AX44" s="437" t="s">
        <v>9</v>
      </c>
      <c r="AY44" s="437" t="s">
        <v>11</v>
      </c>
      <c r="AZ44" s="437" t="s">
        <v>31</v>
      </c>
      <c r="BA44" s="437" t="s">
        <v>70</v>
      </c>
      <c r="BB44" s="439" t="s">
        <v>1266</v>
      </c>
      <c r="BC44" s="439" t="s">
        <v>1267</v>
      </c>
      <c r="BD44" s="19"/>
      <c r="BE44" s="441" t="s">
        <v>89</v>
      </c>
      <c r="BF44" s="442"/>
      <c r="BJ44" s="447"/>
      <c r="BK44" s="447"/>
      <c r="BL44" s="447"/>
      <c r="BM44" s="447"/>
      <c r="BN44" s="447"/>
      <c r="BO44" s="447"/>
      <c r="BP44" s="447"/>
      <c r="BQ44" s="447"/>
      <c r="BR44" s="447"/>
      <c r="BS44" s="447"/>
      <c r="BT44" s="447"/>
      <c r="BV44"/>
      <c r="BW44"/>
      <c r="BX44"/>
      <c r="CD44" s="447"/>
      <c r="CE44" s="447"/>
      <c r="CF44" s="447"/>
      <c r="CG44" s="447"/>
      <c r="CH44" s="447"/>
      <c r="CI44" s="447"/>
      <c r="CJ44"/>
      <c r="CK44"/>
      <c r="CL44"/>
      <c r="CM44"/>
      <c r="CN44"/>
      <c r="CO44" s="447"/>
      <c r="CP44" s="447"/>
      <c r="CQ44" s="54" t="s">
        <v>444</v>
      </c>
      <c r="CR44" s="55">
        <f>CR40+CR41+CR42+CR43</f>
        <v>14</v>
      </c>
      <c r="CS44" s="56">
        <f>CS40+CS41+CS42+CS43</f>
        <v>0.99999999999999989</v>
      </c>
      <c r="CT44" s="447"/>
      <c r="CU44" s="447"/>
      <c r="CV44" s="447"/>
      <c r="CW44"/>
      <c r="CX44"/>
      <c r="CY44"/>
    </row>
    <row r="45" spans="1:106" ht="21" customHeight="1">
      <c r="A45" s="1119"/>
      <c r="B45" s="451">
        <v>43</v>
      </c>
      <c r="C45" s="448">
        <v>1301</v>
      </c>
      <c r="D45" s="424">
        <v>30205795</v>
      </c>
      <c r="E45" s="424" t="s">
        <v>505</v>
      </c>
      <c r="F45" s="424" t="s">
        <v>496</v>
      </c>
      <c r="G45" s="424" t="s">
        <v>507</v>
      </c>
      <c r="H45" s="424" t="s">
        <v>486</v>
      </c>
      <c r="I45" s="425">
        <v>45077.841666666667</v>
      </c>
      <c r="J45" s="424" t="s">
        <v>498</v>
      </c>
      <c r="K45" s="446" t="s">
        <v>17</v>
      </c>
      <c r="L45" s="426">
        <v>45077</v>
      </c>
      <c r="M45" s="431">
        <v>0.84166666666666667</v>
      </c>
      <c r="N45" s="428" t="s">
        <v>498</v>
      </c>
      <c r="O45" s="426">
        <v>45077</v>
      </c>
      <c r="P45" s="427">
        <v>0.84166666666666667</v>
      </c>
      <c r="Q45" s="426"/>
      <c r="R45" s="427"/>
      <c r="S45" s="428"/>
      <c r="T45" s="426">
        <v>45077</v>
      </c>
      <c r="U45" s="427">
        <v>0.84166666666666667</v>
      </c>
      <c r="V45" s="428" t="s">
        <v>498</v>
      </c>
      <c r="W45" s="429">
        <f t="shared" si="0"/>
        <v>0</v>
      </c>
      <c r="X45" s="430"/>
      <c r="Y45" s="431"/>
      <c r="Z45" s="428"/>
      <c r="AA45" s="432">
        <f t="shared" si="1"/>
        <v>-45077.841666666667</v>
      </c>
      <c r="AB45" s="430"/>
      <c r="AC45" s="431"/>
      <c r="AD45" s="428"/>
      <c r="AE45" s="432">
        <f t="shared" si="2"/>
        <v>0</v>
      </c>
      <c r="AF45" s="430"/>
      <c r="AG45" s="428"/>
      <c r="AH45" s="428"/>
      <c r="AI45" s="428"/>
      <c r="AJ45" s="432">
        <f t="shared" si="3"/>
        <v>-45077.841666666667</v>
      </c>
      <c r="AK45" s="569"/>
      <c r="AL45" s="571"/>
      <c r="AM45" s="571"/>
      <c r="AN45" s="432">
        <f t="shared" si="4"/>
        <v>-45077.841666666667</v>
      </c>
      <c r="AO45" s="433">
        <v>45077</v>
      </c>
      <c r="AP45" s="434">
        <v>0.87013888888888891</v>
      </c>
      <c r="AQ45" s="435">
        <f t="shared" si="5"/>
        <v>2.8472222220443655E-2</v>
      </c>
      <c r="AR45" s="433">
        <v>45077</v>
      </c>
      <c r="AS45" s="434">
        <v>0.87013888888888891</v>
      </c>
      <c r="AT45" s="436" t="s">
        <v>498</v>
      </c>
      <c r="AU45" s="14">
        <f t="shared" si="6"/>
        <v>2.8472222220443655E-2</v>
      </c>
      <c r="AV45" s="437"/>
      <c r="AW45" s="437"/>
      <c r="AX45" s="437" t="s">
        <v>27</v>
      </c>
      <c r="AY45" s="437" t="s">
        <v>29</v>
      </c>
      <c r="AZ45" s="437" t="s">
        <v>1268</v>
      </c>
      <c r="BA45" s="437" t="s">
        <v>312</v>
      </c>
      <c r="BB45" s="439" t="s">
        <v>1269</v>
      </c>
      <c r="BC45" s="439" t="s">
        <v>1270</v>
      </c>
      <c r="BD45" s="19"/>
      <c r="BE45" s="441" t="s">
        <v>89</v>
      </c>
      <c r="BF45" s="442"/>
      <c r="BJ45" s="447"/>
      <c r="BK45" s="447"/>
      <c r="BL45" s="447"/>
      <c r="BM45" s="447"/>
      <c r="BN45" s="447"/>
      <c r="BO45" s="447"/>
      <c r="BP45" s="447"/>
      <c r="BQ45" s="447"/>
      <c r="BR45" s="447"/>
      <c r="BS45" s="447"/>
      <c r="BT45" s="447"/>
      <c r="BU45" s="447"/>
      <c r="BV45"/>
      <c r="BW45"/>
      <c r="BX45"/>
      <c r="BY45" s="447"/>
      <c r="BZ45" s="447"/>
      <c r="CA45" s="447"/>
      <c r="CB45" s="447"/>
      <c r="CC45" s="447"/>
      <c r="CD45" s="447"/>
      <c r="CE45" s="447"/>
      <c r="CF45" s="447"/>
      <c r="CG45" s="447"/>
      <c r="CH45" s="447"/>
      <c r="CI45" s="447"/>
      <c r="CJ45"/>
      <c r="CK45"/>
      <c r="CL45"/>
      <c r="CM45"/>
      <c r="CN45"/>
      <c r="CO45" s="447"/>
      <c r="CP45" s="447"/>
      <c r="CQ45" s="447"/>
      <c r="CR45" s="447"/>
      <c r="CS45" s="447"/>
      <c r="CT45" s="447"/>
      <c r="CU45" s="447"/>
      <c r="CV45" s="447"/>
      <c r="CW45"/>
      <c r="CX45"/>
      <c r="CY45"/>
    </row>
    <row r="46" spans="1:106" ht="21" customHeight="1">
      <c r="A46" s="458"/>
      <c r="B46" s="458"/>
      <c r="C46" s="458"/>
      <c r="K46" s="457"/>
      <c r="AS46" s="457"/>
      <c r="AU46"/>
      <c r="BJ46" s="447"/>
      <c r="BK46" s="447"/>
      <c r="BL46" s="447"/>
      <c r="BM46" s="447"/>
      <c r="BN46" s="447"/>
      <c r="BO46" s="447"/>
      <c r="BP46" s="447"/>
      <c r="BQ46" s="447"/>
      <c r="BR46" s="447"/>
      <c r="BS46" s="447"/>
      <c r="BT46" s="447"/>
      <c r="BU46" s="447"/>
      <c r="BV46"/>
      <c r="BW46"/>
      <c r="BX46"/>
      <c r="BY46" s="447"/>
      <c r="BZ46" s="447"/>
      <c r="CA46" s="447"/>
      <c r="CB46" s="447"/>
      <c r="CC46" s="447"/>
      <c r="CD46" s="447"/>
      <c r="CE46" s="447"/>
      <c r="CF46" s="447"/>
      <c r="CG46" s="447"/>
      <c r="CH46" s="447"/>
      <c r="CI46" s="447"/>
      <c r="CJ46"/>
      <c r="CK46"/>
      <c r="CL46"/>
      <c r="CM46"/>
      <c r="CN46"/>
      <c r="CO46" s="447"/>
      <c r="CP46" s="447"/>
      <c r="CQ46" s="447"/>
      <c r="CR46" s="447"/>
      <c r="CS46" s="447"/>
      <c r="CT46" s="447"/>
      <c r="CU46" s="447"/>
      <c r="CV46" s="447"/>
      <c r="CW46"/>
      <c r="CX46"/>
      <c r="CY46"/>
    </row>
    <row r="47" spans="1:106" ht="15" customHeight="1" thickBot="1">
      <c r="A47" s="457"/>
      <c r="B47" s="457"/>
      <c r="C47" s="465"/>
      <c r="D47" s="464"/>
      <c r="E47" s="464"/>
      <c r="F47" s="464"/>
      <c r="G47" s="464"/>
      <c r="H47" s="464"/>
      <c r="I47" s="464"/>
      <c r="J47" s="464"/>
      <c r="K47" s="466"/>
      <c r="L47" s="464"/>
      <c r="M47" s="464"/>
      <c r="N47" s="464"/>
      <c r="O47" s="464"/>
      <c r="P47" s="464"/>
      <c r="Q47" s="464"/>
      <c r="R47" s="464"/>
      <c r="S47" s="464"/>
      <c r="T47" s="464"/>
      <c r="U47" s="464"/>
      <c r="V47" s="464"/>
      <c r="W47" s="464"/>
      <c r="X47" s="464"/>
      <c r="Y47" s="464"/>
      <c r="Z47" s="464"/>
      <c r="AA47" s="464"/>
      <c r="AB47" s="464"/>
      <c r="AC47" s="464"/>
      <c r="AD47" s="464"/>
      <c r="AE47" s="464"/>
      <c r="AF47" s="464"/>
      <c r="AG47" s="464"/>
      <c r="AH47" s="464"/>
      <c r="AI47" s="464"/>
      <c r="AJ47" s="464"/>
      <c r="AK47" s="464"/>
      <c r="AL47" s="464"/>
      <c r="AM47" s="464"/>
      <c r="AN47" s="464"/>
      <c r="AO47" s="464"/>
      <c r="AP47" s="464"/>
      <c r="AQ47" s="464"/>
      <c r="AR47"/>
      <c r="AS47"/>
      <c r="AT47"/>
      <c r="AU47"/>
      <c r="AV47" s="464"/>
      <c r="AW47" s="464"/>
      <c r="AX47" s="464"/>
      <c r="AY47" s="464"/>
      <c r="AZ47" s="464"/>
      <c r="BA47" s="464"/>
      <c r="BB47" s="464"/>
      <c r="BC47" s="464"/>
      <c r="BD47" s="464"/>
      <c r="BE47" s="464"/>
      <c r="BF47" s="464"/>
      <c r="BI47" s="447"/>
      <c r="BJ47" s="447"/>
      <c r="BK47" s="447"/>
      <c r="BL47" s="447"/>
      <c r="BM47" s="447"/>
      <c r="BN47" s="447"/>
      <c r="BO47" s="447"/>
      <c r="BP47" s="447"/>
      <c r="BQ47" s="447"/>
      <c r="BR47" s="447"/>
      <c r="BS47" s="447"/>
      <c r="BT47" s="447"/>
      <c r="BU47"/>
      <c r="BV47"/>
      <c r="BW47"/>
      <c r="BX47" s="447"/>
      <c r="BY47" s="447"/>
      <c r="BZ47" s="447"/>
      <c r="CA47" s="447"/>
      <c r="CB47" s="447"/>
      <c r="CC47" s="447"/>
      <c r="CD47" s="447"/>
      <c r="CE47" s="447"/>
      <c r="CF47" s="447"/>
      <c r="CG47" s="447"/>
      <c r="CH47" s="447"/>
      <c r="CI47"/>
      <c r="CJ47"/>
      <c r="CK47"/>
      <c r="CL47" s="447"/>
      <c r="CM47" s="447"/>
      <c r="CN47" s="447"/>
      <c r="CO47" s="447"/>
      <c r="CP47" s="447"/>
      <c r="CQ47" s="447"/>
      <c r="CR47" s="447"/>
      <c r="CS47" s="447"/>
      <c r="CT47" s="447"/>
      <c r="CU47" s="447"/>
      <c r="CV47"/>
      <c r="CW47"/>
      <c r="CX47"/>
    </row>
    <row r="48" spans="1:106" s="464" customFormat="1" ht="15" customHeight="1" thickBot="1">
      <c r="A48" s="463"/>
      <c r="C48" s="65"/>
      <c r="D48" s="65"/>
      <c r="H48" s="65"/>
      <c r="K48" s="65"/>
      <c r="L48" s="468" t="s">
        <v>440</v>
      </c>
      <c r="M48" s="469" t="s">
        <v>441</v>
      </c>
      <c r="N48" s="470" t="s">
        <v>442</v>
      </c>
      <c r="O48" s="471" t="s">
        <v>0</v>
      </c>
      <c r="P48" s="472" t="s">
        <v>5</v>
      </c>
      <c r="Q48" s="473" t="s">
        <v>8</v>
      </c>
      <c r="R48" s="474" t="s">
        <v>443</v>
      </c>
      <c r="S48" s="475" t="s">
        <v>444</v>
      </c>
      <c r="T48" s="44"/>
      <c r="U48" s="974" t="s">
        <v>456</v>
      </c>
      <c r="V48" s="975"/>
      <c r="W48" s="66" t="s">
        <v>457</v>
      </c>
      <c r="X48" s="476" t="s">
        <v>458</v>
      </c>
      <c r="Y48" s="476" t="s">
        <v>457</v>
      </c>
      <c r="Z48" s="68" t="s">
        <v>444</v>
      </c>
      <c r="AA48" s="447"/>
      <c r="AB48" s="447"/>
      <c r="AC48" s="447"/>
      <c r="AD48" s="447"/>
      <c r="AE48" s="447"/>
      <c r="AF48" s="468" t="s">
        <v>459</v>
      </c>
      <c r="AG48" s="475" t="s">
        <v>460</v>
      </c>
      <c r="AH48" s="475" t="s">
        <v>461</v>
      </c>
      <c r="AI48" s="475" t="s">
        <v>462</v>
      </c>
      <c r="AJ48" s="477" t="s">
        <v>463</v>
      </c>
      <c r="AK48" s="447"/>
      <c r="AL48" s="447"/>
      <c r="AM48" s="447"/>
      <c r="AN48" s="447"/>
      <c r="AO48" s="953" t="s">
        <v>451</v>
      </c>
      <c r="AP48" s="954"/>
      <c r="AQ48" s="479" t="s">
        <v>464</v>
      </c>
      <c r="AR48"/>
      <c r="AS48"/>
      <c r="AT48"/>
      <c r="AU48"/>
      <c r="AV48" s="447"/>
      <c r="AW48" s="447"/>
      <c r="AX48" s="447"/>
      <c r="AY48" s="447"/>
      <c r="AZ48" s="447"/>
      <c r="BA48" s="447"/>
      <c r="BB48" s="447"/>
      <c r="BC48" s="447"/>
      <c r="BD48" s="480" t="s">
        <v>1151</v>
      </c>
      <c r="BE48" s="480">
        <f>B59</f>
        <v>43</v>
      </c>
      <c r="BF48" s="447"/>
      <c r="BI48" s="447"/>
      <c r="BJ48" s="447"/>
      <c r="BK48" s="447"/>
      <c r="BL48" s="447"/>
      <c r="BM48" s="447"/>
      <c r="BN48" s="447"/>
      <c r="BO48" s="447"/>
      <c r="BP48" s="447"/>
      <c r="BQ48" s="447"/>
      <c r="BR48" s="447"/>
      <c r="BS48" s="447"/>
      <c r="BT48" s="447"/>
      <c r="BU48"/>
      <c r="BV48"/>
      <c r="BW48"/>
      <c r="BX48" s="447"/>
      <c r="BY48" s="447"/>
      <c r="BZ48" s="447"/>
      <c r="CA48" s="447"/>
      <c r="CB48" s="447"/>
      <c r="CC48" s="447"/>
      <c r="CD48" s="447"/>
      <c r="CE48" s="447"/>
      <c r="CF48" s="447"/>
      <c r="CG48" s="447"/>
      <c r="CH48" s="447"/>
      <c r="CI48" s="447"/>
      <c r="CJ48" s="447"/>
      <c r="CK48" s="447"/>
      <c r="CL48" s="447"/>
      <c r="CM48" s="447"/>
      <c r="CN48" s="447"/>
      <c r="CO48" s="447"/>
      <c r="CP48" s="447"/>
      <c r="CQ48" s="447"/>
      <c r="CR48" s="447"/>
      <c r="CS48" s="447"/>
      <c r="CT48" s="447"/>
      <c r="CU48" s="447"/>
      <c r="CV48"/>
      <c r="CW48"/>
      <c r="CX48"/>
      <c r="CY48" s="443"/>
    </row>
    <row r="49" spans="1:188" s="464" customFormat="1" ht="16.5" thickBot="1">
      <c r="C49" s="65"/>
      <c r="D49" s="65"/>
      <c r="E49" s="482" t="s">
        <v>446</v>
      </c>
      <c r="F49" s="483">
        <v>10</v>
      </c>
      <c r="G49" s="484">
        <f>F49/F53</f>
        <v>0.23255813953488372</v>
      </c>
      <c r="H49" s="65"/>
      <c r="I49" s="1117" t="s">
        <v>451</v>
      </c>
      <c r="J49" s="1118"/>
      <c r="K49" s="65"/>
      <c r="L49" s="485" t="s">
        <v>795</v>
      </c>
      <c r="M49" s="958">
        <v>17</v>
      </c>
      <c r="N49" s="1096">
        <f>M49/M55</f>
        <v>0.39534883720930231</v>
      </c>
      <c r="O49" s="486">
        <v>3</v>
      </c>
      <c r="P49" s="486">
        <v>1</v>
      </c>
      <c r="Q49" s="486">
        <v>0</v>
      </c>
      <c r="R49" s="486">
        <v>13</v>
      </c>
      <c r="S49" s="487">
        <f>O50+P50+Q50+R50</f>
        <v>1</v>
      </c>
      <c r="T49" s="44"/>
      <c r="U49" s="485" t="s">
        <v>795</v>
      </c>
      <c r="V49" s="486">
        <v>11</v>
      </c>
      <c r="W49" s="488">
        <f>V49/Z52</f>
        <v>0.26190476190476192</v>
      </c>
      <c r="X49" s="486">
        <v>6</v>
      </c>
      <c r="Y49" s="488">
        <f>X49/Z52</f>
        <v>0.14285714285714285</v>
      </c>
      <c r="Z49" s="489">
        <f>X49+V49</f>
        <v>17</v>
      </c>
      <c r="AA49" s="447"/>
      <c r="AB49" s="447"/>
      <c r="AC49" s="447"/>
      <c r="AD49" s="447"/>
      <c r="AE49" s="447"/>
      <c r="AF49" s="970">
        <v>4</v>
      </c>
      <c r="AG49" s="486"/>
      <c r="AH49" s="486"/>
      <c r="AI49" s="486">
        <v>4</v>
      </c>
      <c r="AJ49" s="485" t="s">
        <v>795</v>
      </c>
      <c r="AK49" s="447"/>
      <c r="AL49" s="447"/>
      <c r="AM49" s="447"/>
      <c r="AN49" s="447"/>
      <c r="AO49" s="575" t="s">
        <v>503</v>
      </c>
      <c r="AP49" s="576">
        <v>3</v>
      </c>
      <c r="AQ49" s="70">
        <f t="shared" ref="AQ49:AQ61" si="7">AVERAGE(AR49:AX49)</f>
        <v>0.78</v>
      </c>
      <c r="AR49" s="71" t="s">
        <v>424</v>
      </c>
      <c r="AS49" s="71">
        <v>0.01</v>
      </c>
      <c r="AT49" s="71">
        <v>1.55</v>
      </c>
      <c r="AU49" s="71"/>
      <c r="AV49" s="71"/>
      <c r="AW49" s="71"/>
      <c r="AX49" s="71"/>
      <c r="AY49" s="71"/>
      <c r="AZ49" s="71"/>
      <c r="BA49" s="71"/>
      <c r="BB49" s="71"/>
      <c r="BC49" s="447"/>
      <c r="BD49" s="493" t="s">
        <v>1153</v>
      </c>
      <c r="BE49" s="494"/>
      <c r="BF49" s="447"/>
      <c r="BH49" s="44"/>
      <c r="BI49" s="447"/>
      <c r="BJ49" s="447"/>
      <c r="BK49" s="447"/>
      <c r="BL49" s="447"/>
      <c r="BM49" s="447"/>
      <c r="BN49" s="447"/>
      <c r="BO49" s="447"/>
      <c r="BP49" s="447"/>
      <c r="BQ49" s="447"/>
      <c r="BR49" s="447"/>
      <c r="BS49" s="447"/>
      <c r="BT49" s="447"/>
      <c r="BU49"/>
      <c r="BV49"/>
      <c r="BW49"/>
      <c r="BX49" s="447"/>
      <c r="BY49" s="447"/>
      <c r="BZ49" s="447"/>
      <c r="CA49" s="447"/>
      <c r="CB49" s="447"/>
      <c r="CC49" s="447"/>
      <c r="CD49" s="447"/>
      <c r="CE49" s="447"/>
      <c r="CF49" s="447"/>
      <c r="CG49" s="447"/>
      <c r="CH49" s="447"/>
      <c r="CI49" s="447"/>
      <c r="CJ49" s="447"/>
      <c r="CK49" s="447"/>
      <c r="CL49" s="447"/>
      <c r="CM49" s="447"/>
      <c r="CN49" s="447"/>
      <c r="CO49" s="447"/>
      <c r="CP49" s="447"/>
      <c r="CQ49" s="447"/>
      <c r="CR49" s="447"/>
      <c r="CS49" s="447"/>
      <c r="CT49" s="447"/>
      <c r="CU49" s="447"/>
      <c r="CV49"/>
      <c r="CW49"/>
      <c r="CX49"/>
      <c r="CY49" s="443"/>
      <c r="CZ49" s="44"/>
      <c r="DA49" s="44"/>
      <c r="DB49" s="44"/>
      <c r="DC49" s="44"/>
      <c r="DD49" s="44"/>
      <c r="DE49" s="44"/>
      <c r="DF49" s="44"/>
      <c r="DG49" s="44"/>
      <c r="DH49" s="44"/>
      <c r="DI49" s="44"/>
      <c r="DJ49" s="44"/>
      <c r="DK49" s="44"/>
      <c r="DL49" s="44"/>
      <c r="DM49" s="44"/>
      <c r="DN49" s="44"/>
      <c r="DO49" s="44"/>
      <c r="DP49" s="44"/>
      <c r="DQ49" s="44"/>
      <c r="DR49" s="44"/>
      <c r="DS49" s="44"/>
      <c r="DT49" s="44"/>
      <c r="DU49" s="44"/>
      <c r="DV49" s="44"/>
      <c r="DW49" s="44"/>
      <c r="DX49" s="44"/>
      <c r="DY49" s="44"/>
      <c r="DZ49" s="44"/>
      <c r="EA49" s="44"/>
      <c r="EB49" s="44"/>
      <c r="EC49" s="44"/>
      <c r="ED49" s="44"/>
      <c r="EE49" s="44"/>
      <c r="EF49" s="44"/>
      <c r="EG49" s="44"/>
      <c r="EH49" s="44"/>
      <c r="EI49" s="44"/>
      <c r="EJ49" s="44"/>
      <c r="EK49" s="44"/>
      <c r="EL49" s="44"/>
      <c r="EM49" s="44"/>
      <c r="EN49" s="44"/>
      <c r="EO49" s="44"/>
      <c r="EP49" s="44"/>
      <c r="EQ49" s="44"/>
      <c r="ER49" s="44"/>
      <c r="ES49" s="44"/>
      <c r="ET49" s="44"/>
      <c r="EU49" s="44"/>
      <c r="EV49" s="44"/>
      <c r="EW49" s="44"/>
      <c r="EX49" s="44"/>
      <c r="EY49" s="44"/>
      <c r="EZ49" s="44"/>
      <c r="FA49" s="44"/>
      <c r="FB49" s="44"/>
      <c r="FC49" s="44"/>
      <c r="FD49" s="44"/>
      <c r="FE49" s="44"/>
      <c r="FF49" s="44"/>
      <c r="FG49" s="44"/>
      <c r="FH49" s="44"/>
      <c r="FI49" s="44"/>
      <c r="FJ49" s="44"/>
      <c r="FK49" s="44"/>
      <c r="FL49" s="44"/>
      <c r="FM49" s="44"/>
      <c r="FN49" s="44"/>
      <c r="FO49" s="44"/>
      <c r="FP49" s="44"/>
      <c r="FQ49" s="44"/>
      <c r="FR49" s="44"/>
      <c r="FS49" s="44"/>
      <c r="FT49" s="44"/>
      <c r="FU49" s="44"/>
      <c r="FV49" s="44"/>
      <c r="FW49" s="44"/>
      <c r="FX49" s="44"/>
      <c r="FY49" s="44"/>
      <c r="FZ49" s="44"/>
      <c r="GA49" s="44"/>
      <c r="GB49" s="44"/>
      <c r="GC49" s="44"/>
      <c r="GD49" s="44"/>
      <c r="GE49" s="44"/>
      <c r="GF49" s="44"/>
    </row>
    <row r="50" spans="1:188" s="464" customFormat="1" ht="15.75">
      <c r="A50" s="383" t="s">
        <v>1152</v>
      </c>
      <c r="B50" s="481">
        <v>10</v>
      </c>
      <c r="C50" s="65"/>
      <c r="D50" s="65"/>
      <c r="E50" s="497" t="s">
        <v>445</v>
      </c>
      <c r="F50" s="498">
        <v>3</v>
      </c>
      <c r="G50" s="499">
        <f>F50/F53</f>
        <v>6.9767441860465115E-2</v>
      </c>
      <c r="H50" s="65"/>
      <c r="I50" s="575" t="s">
        <v>503</v>
      </c>
      <c r="J50" s="576">
        <v>3</v>
      </c>
      <c r="K50" s="65"/>
      <c r="L50" s="502" t="s">
        <v>457</v>
      </c>
      <c r="M50" s="959"/>
      <c r="N50" s="1097"/>
      <c r="O50" s="488">
        <f>O49/M49</f>
        <v>0.17647058823529413</v>
      </c>
      <c r="P50" s="488">
        <f>P49/M49</f>
        <v>5.8823529411764705E-2</v>
      </c>
      <c r="Q50" s="488">
        <f>Q49/M49</f>
        <v>0</v>
      </c>
      <c r="R50" s="488">
        <f>R49/M49</f>
        <v>0.76470588235294112</v>
      </c>
      <c r="S50" s="503"/>
      <c r="T50" s="44"/>
      <c r="U50" s="485" t="s">
        <v>528</v>
      </c>
      <c r="V50" s="486">
        <v>4</v>
      </c>
      <c r="W50" s="488">
        <f>V50/Z52</f>
        <v>9.5238095238095233E-2</v>
      </c>
      <c r="X50" s="486">
        <v>2</v>
      </c>
      <c r="Y50" s="488">
        <f>X50/Z52</f>
        <v>4.7619047619047616E-2</v>
      </c>
      <c r="Z50" s="489">
        <f>V50+X50</f>
        <v>6</v>
      </c>
      <c r="AA50" s="447"/>
      <c r="AB50" s="447"/>
      <c r="AC50" s="447"/>
      <c r="AD50" s="447"/>
      <c r="AE50" s="447"/>
      <c r="AF50" s="971"/>
      <c r="AG50" s="486"/>
      <c r="AH50" s="486"/>
      <c r="AI50" s="486"/>
      <c r="AJ50" s="485" t="s">
        <v>528</v>
      </c>
      <c r="AK50" s="447"/>
      <c r="AL50" s="447"/>
      <c r="AM50" s="447"/>
      <c r="AN50" s="447"/>
      <c r="AO50" s="500" t="s">
        <v>530</v>
      </c>
      <c r="AP50" s="501">
        <v>4</v>
      </c>
      <c r="AQ50" s="70">
        <f t="shared" si="7"/>
        <v>2.4450000000000003</v>
      </c>
      <c r="AR50" s="71">
        <v>3.95</v>
      </c>
      <c r="AS50" s="72" t="s">
        <v>424</v>
      </c>
      <c r="AT50" s="72">
        <v>0.94</v>
      </c>
      <c r="AU50" s="506" t="s">
        <v>424</v>
      </c>
      <c r="AV50" s="71"/>
      <c r="AW50" s="72"/>
      <c r="AX50" s="72"/>
      <c r="AY50" s="506"/>
      <c r="AZ50" s="71"/>
      <c r="BA50" s="72"/>
      <c r="BB50" s="72"/>
      <c r="BC50" s="447"/>
      <c r="BD50" s="493" t="s">
        <v>1155</v>
      </c>
      <c r="BE50" s="494"/>
      <c r="BF50" s="447"/>
      <c r="BH50" s="44"/>
      <c r="BI50" s="447"/>
      <c r="BJ50" s="447"/>
      <c r="BK50" s="447"/>
      <c r="BL50" s="447"/>
      <c r="BM50" s="447"/>
      <c r="BN50" s="447"/>
      <c r="BO50" s="447"/>
      <c r="BP50" s="447"/>
      <c r="BQ50" s="447"/>
      <c r="BR50" s="447"/>
      <c r="BS50" s="447"/>
      <c r="BT50" s="447"/>
      <c r="BU50"/>
      <c r="BV50"/>
      <c r="BW50"/>
      <c r="BX50" s="447"/>
      <c r="BY50" s="447"/>
      <c r="BZ50" s="447"/>
      <c r="CA50" s="447"/>
      <c r="CB50" s="447"/>
      <c r="CC50" s="447"/>
      <c r="CD50" s="447"/>
      <c r="CE50" s="443"/>
      <c r="CF50" s="443"/>
      <c r="CG50" s="443"/>
      <c r="CH50" s="443"/>
      <c r="CI50" s="443"/>
      <c r="CJ50" s="443"/>
      <c r="CK50" s="443"/>
      <c r="CL50" s="443"/>
      <c r="CM50" s="443"/>
      <c r="CN50" s="447"/>
      <c r="CO50" s="447"/>
      <c r="CP50" s="447"/>
      <c r="CQ50" s="447"/>
      <c r="CR50" s="447"/>
      <c r="CS50" s="447"/>
      <c r="CT50" s="447"/>
      <c r="CU50" s="447"/>
      <c r="CV50"/>
      <c r="CW50"/>
      <c r="CX50"/>
      <c r="CY50" s="443"/>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F50" s="44"/>
      <c r="FG50" s="44"/>
      <c r="FH50" s="44"/>
      <c r="FI50" s="44"/>
      <c r="FJ50" s="44"/>
      <c r="FK50" s="44"/>
      <c r="FL50" s="44"/>
      <c r="FM50" s="44"/>
      <c r="FN50" s="44"/>
      <c r="FO50" s="44"/>
      <c r="FP50" s="44"/>
      <c r="FQ50" s="44"/>
      <c r="FR50" s="44"/>
      <c r="FS50" s="44"/>
      <c r="FT50" s="44"/>
      <c r="FU50" s="44"/>
      <c r="FV50" s="44"/>
      <c r="FW50" s="44"/>
      <c r="FX50" s="44"/>
      <c r="FY50" s="44"/>
      <c r="FZ50" s="44"/>
      <c r="GA50" s="44"/>
      <c r="GB50" s="44"/>
      <c r="GC50" s="44"/>
      <c r="GD50" s="44"/>
      <c r="GE50" s="44"/>
      <c r="GF50" s="44"/>
    </row>
    <row r="51" spans="1:188" s="464" customFormat="1" ht="16.5" thickBot="1">
      <c r="A51" s="495" t="s">
        <v>1154</v>
      </c>
      <c r="B51" s="496">
        <v>13</v>
      </c>
      <c r="C51" s="73"/>
      <c r="D51" s="65"/>
      <c r="E51" s="507" t="s">
        <v>467</v>
      </c>
      <c r="F51" s="498">
        <v>17</v>
      </c>
      <c r="G51" s="499">
        <f>F51/F53</f>
        <v>0.39534883720930231</v>
      </c>
      <c r="H51" s="65"/>
      <c r="I51" s="500" t="s">
        <v>530</v>
      </c>
      <c r="J51" s="501">
        <v>4</v>
      </c>
      <c r="K51" s="65"/>
      <c r="L51" s="485" t="s">
        <v>528</v>
      </c>
      <c r="M51" s="958">
        <v>9</v>
      </c>
      <c r="N51" s="1096">
        <f>M51/M55</f>
        <v>0.20930232558139536</v>
      </c>
      <c r="O51" s="486">
        <v>1</v>
      </c>
      <c r="P51" s="486">
        <v>0</v>
      </c>
      <c r="Q51" s="486">
        <v>1</v>
      </c>
      <c r="R51" s="486">
        <v>7</v>
      </c>
      <c r="S51" s="487">
        <f>O52+P52+Q52+R52</f>
        <v>1</v>
      </c>
      <c r="T51" s="44"/>
      <c r="U51" s="485" t="s">
        <v>498</v>
      </c>
      <c r="V51" s="486">
        <v>3</v>
      </c>
      <c r="W51" s="488">
        <f>V51/Z52</f>
        <v>7.1428571428571425E-2</v>
      </c>
      <c r="X51" s="486">
        <v>16</v>
      </c>
      <c r="Y51" s="488">
        <f>X51/Z52</f>
        <v>0.38095238095238093</v>
      </c>
      <c r="Z51" s="489">
        <f>V51+X51</f>
        <v>19</v>
      </c>
      <c r="AA51" s="447"/>
      <c r="AB51" s="447"/>
      <c r="AC51" s="447"/>
      <c r="AD51" s="447"/>
      <c r="AE51" s="447"/>
      <c r="AF51" s="972"/>
      <c r="AG51" s="508"/>
      <c r="AH51" s="508"/>
      <c r="AI51" s="508"/>
      <c r="AJ51" s="485" t="s">
        <v>498</v>
      </c>
      <c r="AK51" s="447"/>
      <c r="AL51" s="447"/>
      <c r="AM51" s="447"/>
      <c r="AN51" s="447"/>
      <c r="AO51" s="500" t="s">
        <v>1201</v>
      </c>
      <c r="AP51" s="501">
        <v>1</v>
      </c>
      <c r="AQ51" s="74">
        <f t="shared" si="7"/>
        <v>1.96</v>
      </c>
      <c r="AR51" s="71">
        <v>1.96</v>
      </c>
      <c r="AS51" s="72"/>
      <c r="AT51" s="71"/>
      <c r="AU51" s="71"/>
      <c r="AV51" s="71"/>
      <c r="AW51" s="72"/>
      <c r="AX51" s="71"/>
      <c r="AY51" s="71"/>
      <c r="AZ51" s="71"/>
      <c r="BA51" s="72"/>
      <c r="BB51" s="71"/>
      <c r="BC51" s="447"/>
      <c r="BD51" s="510" t="s">
        <v>1157</v>
      </c>
      <c r="BE51" s="494"/>
      <c r="BF51" s="447"/>
      <c r="BH51" s="44"/>
      <c r="BI51" s="443"/>
      <c r="BJ51" s="443"/>
      <c r="BK51" s="443"/>
      <c r="BL51" s="443"/>
      <c r="BM51" s="443"/>
      <c r="BN51" s="443"/>
      <c r="BO51" s="443"/>
      <c r="BP51" s="443"/>
      <c r="BQ51" s="443"/>
      <c r="BR51" s="443"/>
      <c r="BS51" s="443"/>
      <c r="BT51" s="447"/>
      <c r="BU51"/>
      <c r="BV51"/>
      <c r="BW51"/>
      <c r="BX51" s="447"/>
      <c r="BY51" s="447"/>
      <c r="BZ51" s="447"/>
      <c r="CA51" s="447"/>
      <c r="CB51" s="447"/>
      <c r="CC51" s="443"/>
      <c r="CD51" s="443"/>
      <c r="CE51" s="447"/>
      <c r="CF51" s="447"/>
      <c r="CG51" s="447"/>
      <c r="CH51" s="447"/>
      <c r="CI51" s="447"/>
      <c r="CJ51" s="447"/>
      <c r="CK51" s="447"/>
      <c r="CL51" s="447"/>
      <c r="CM51" s="447"/>
      <c r="CN51" s="443"/>
      <c r="CO51" s="443"/>
      <c r="CP51" s="443"/>
      <c r="CQ51" s="443"/>
      <c r="CR51" s="443"/>
      <c r="CS51" s="443"/>
      <c r="CT51" s="443"/>
      <c r="CU51" s="443"/>
      <c r="CV51"/>
      <c r="CW51"/>
      <c r="CX51"/>
      <c r="CY51" s="443"/>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F51" s="44"/>
      <c r="FG51" s="44"/>
      <c r="FH51" s="44"/>
      <c r="FI51" s="44"/>
      <c r="FJ51" s="44"/>
      <c r="FK51" s="44"/>
      <c r="FL51" s="44"/>
      <c r="FM51" s="44"/>
      <c r="FN51" s="44"/>
      <c r="FO51" s="44"/>
      <c r="FP51" s="44"/>
      <c r="FQ51" s="44"/>
      <c r="FR51" s="44"/>
      <c r="FS51" s="44"/>
      <c r="FT51" s="44"/>
      <c r="FU51" s="44"/>
      <c r="FV51" s="44"/>
      <c r="FW51" s="44"/>
      <c r="FX51" s="44"/>
      <c r="FY51" s="44"/>
      <c r="FZ51" s="44"/>
      <c r="GA51" s="44"/>
      <c r="GB51" s="44"/>
      <c r="GC51" s="44"/>
      <c r="GD51" s="44"/>
      <c r="GE51" s="44"/>
      <c r="GF51" s="44"/>
    </row>
    <row r="52" spans="1:188" s="464" customFormat="1" ht="16.5" thickBot="1">
      <c r="A52" s="495" t="s">
        <v>1156</v>
      </c>
      <c r="B52" s="496">
        <v>8</v>
      </c>
      <c r="C52" s="65"/>
      <c r="D52" s="65"/>
      <c r="E52" s="511" t="s">
        <v>1159</v>
      </c>
      <c r="F52" s="498">
        <v>13</v>
      </c>
      <c r="G52" s="499">
        <f>F52/F53</f>
        <v>0.30232558139534882</v>
      </c>
      <c r="H52" s="65"/>
      <c r="I52" s="500" t="s">
        <v>1201</v>
      </c>
      <c r="J52" s="501">
        <v>1</v>
      </c>
      <c r="K52" s="65"/>
      <c r="L52" s="502" t="s">
        <v>457</v>
      </c>
      <c r="M52" s="959"/>
      <c r="N52" s="1097"/>
      <c r="O52" s="488">
        <f>O51/M51</f>
        <v>0.1111111111111111</v>
      </c>
      <c r="P52" s="488">
        <f>P51/M51</f>
        <v>0</v>
      </c>
      <c r="Q52" s="488">
        <f>Q51/M51</f>
        <v>0.1111111111111111</v>
      </c>
      <c r="R52" s="488">
        <f>R51/M51</f>
        <v>0.77777777777777779</v>
      </c>
      <c r="S52" s="503"/>
      <c r="T52" s="44"/>
      <c r="U52" s="75" t="s">
        <v>444</v>
      </c>
      <c r="V52" s="512">
        <f>SUM(V49:V51)</f>
        <v>18</v>
      </c>
      <c r="W52" s="76">
        <f>W49+W50+W51</f>
        <v>0.4285714285714286</v>
      </c>
      <c r="X52" s="512">
        <f>X49+X50+X51</f>
        <v>24</v>
      </c>
      <c r="Y52" s="513">
        <f>Y49+Y50+Y51</f>
        <v>0.5714285714285714</v>
      </c>
      <c r="Z52" s="78">
        <f>Z49+Z50+Z51</f>
        <v>42</v>
      </c>
      <c r="AA52" s="447"/>
      <c r="AB52" s="447"/>
      <c r="AC52" s="447"/>
      <c r="AD52" s="447"/>
      <c r="AE52" s="447"/>
      <c r="AK52" s="447"/>
      <c r="AL52" s="447"/>
      <c r="AM52" s="447"/>
      <c r="AN52" s="447"/>
      <c r="AO52" s="500" t="s">
        <v>466</v>
      </c>
      <c r="AP52" s="501">
        <v>2</v>
      </c>
      <c r="AQ52" s="74">
        <f t="shared" si="7"/>
        <v>0.27</v>
      </c>
      <c r="AR52" s="71">
        <v>0.27</v>
      </c>
      <c r="AS52" s="72" t="s">
        <v>424</v>
      </c>
      <c r="AT52" s="71"/>
      <c r="AU52" s="71"/>
      <c r="AV52" s="71"/>
      <c r="AW52" s="72"/>
      <c r="AX52" s="71"/>
      <c r="AY52" s="71"/>
      <c r="AZ52" s="71"/>
      <c r="BA52" s="72"/>
      <c r="BB52" s="71"/>
      <c r="BC52"/>
      <c r="BD52" s="510" t="s">
        <v>1160</v>
      </c>
      <c r="BE52" s="494"/>
      <c r="BF52" s="447"/>
      <c r="BH52" s="44"/>
      <c r="BI52" s="447"/>
      <c r="BJ52" s="447"/>
      <c r="BK52" s="447"/>
      <c r="BL52" s="447"/>
      <c r="BM52" s="447"/>
      <c r="BN52" s="447"/>
      <c r="BO52" s="447"/>
      <c r="BP52" s="447"/>
      <c r="BQ52" s="447"/>
      <c r="BR52" s="447"/>
      <c r="BS52" s="447"/>
      <c r="BT52" s="447"/>
      <c r="BU52"/>
      <c r="BV52"/>
      <c r="BW52"/>
      <c r="BX52" s="447"/>
      <c r="BY52" s="447"/>
      <c r="BZ52" s="447"/>
      <c r="CA52" s="447"/>
      <c r="CB52" s="447"/>
      <c r="CC52" s="447"/>
      <c r="CD52" s="447"/>
      <c r="CE52" s="447"/>
      <c r="CF52" s="447"/>
      <c r="CG52" s="447"/>
      <c r="CH52" s="447"/>
      <c r="CI52" s="447"/>
      <c r="CJ52" s="447"/>
      <c r="CK52" s="447"/>
      <c r="CL52" s="447"/>
      <c r="CM52" s="447"/>
      <c r="CN52" s="447"/>
      <c r="CO52" s="447"/>
      <c r="CP52" s="447"/>
      <c r="CQ52" s="447"/>
      <c r="CR52" s="447"/>
      <c r="CS52" s="447"/>
      <c r="CT52" s="447"/>
      <c r="CU52" s="447"/>
      <c r="CV52"/>
      <c r="CW52"/>
      <c r="CX52"/>
      <c r="CY52" s="443"/>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c r="EQ52" s="44"/>
      <c r="ER52" s="44"/>
      <c r="ES52" s="44"/>
      <c r="ET52" s="44"/>
      <c r="EU52" s="44"/>
      <c r="EV52" s="44"/>
      <c r="EW52" s="44"/>
      <c r="EX52" s="44"/>
      <c r="EY52" s="44"/>
      <c r="EZ52" s="44"/>
      <c r="FA52" s="44"/>
      <c r="FB52" s="44"/>
      <c r="FC52" s="44"/>
      <c r="FD52" s="44"/>
      <c r="FE52" s="44"/>
      <c r="FF52" s="44"/>
      <c r="FG52" s="44"/>
      <c r="FH52" s="44"/>
      <c r="FI52" s="44"/>
      <c r="FJ52" s="44"/>
      <c r="FK52" s="44"/>
      <c r="FL52" s="44"/>
      <c r="FM52" s="44"/>
      <c r="FN52" s="44"/>
      <c r="FO52" s="44"/>
      <c r="FP52" s="44"/>
      <c r="FQ52" s="44"/>
      <c r="FR52" s="44"/>
      <c r="FS52" s="44"/>
      <c r="FT52" s="44"/>
      <c r="FU52" s="44"/>
      <c r="FV52" s="44"/>
      <c r="FW52" s="44"/>
      <c r="FX52" s="44"/>
      <c r="FY52" s="44"/>
      <c r="FZ52" s="44"/>
      <c r="GA52" s="44"/>
      <c r="GB52" s="44"/>
      <c r="GC52" s="44"/>
      <c r="GD52" s="44"/>
      <c r="GE52" s="44"/>
      <c r="GF52" s="44"/>
    </row>
    <row r="53" spans="1:188" s="464" customFormat="1" ht="16.5" thickBot="1">
      <c r="A53" s="495" t="s">
        <v>1158</v>
      </c>
      <c r="B53" s="496">
        <v>9</v>
      </c>
      <c r="C53" s="65"/>
      <c r="D53" s="65"/>
      <c r="E53" s="514" t="s">
        <v>444</v>
      </c>
      <c r="F53" s="515">
        <f>F49+F50+F51+F52</f>
        <v>43</v>
      </c>
      <c r="G53" s="516">
        <f>G49+G50+G51+G52</f>
        <v>0.99999999999999989</v>
      </c>
      <c r="H53" s="65"/>
      <c r="I53" s="500" t="s">
        <v>466</v>
      </c>
      <c r="J53" s="501">
        <v>2</v>
      </c>
      <c r="K53" s="65"/>
      <c r="L53" s="485" t="s">
        <v>498</v>
      </c>
      <c r="M53" s="958">
        <v>17</v>
      </c>
      <c r="N53" s="1096">
        <f>M53/M55</f>
        <v>0.39534883720930231</v>
      </c>
      <c r="O53" s="486">
        <v>6</v>
      </c>
      <c r="P53" s="486">
        <v>1</v>
      </c>
      <c r="Q53" s="486">
        <v>1</v>
      </c>
      <c r="R53" s="486">
        <v>9</v>
      </c>
      <c r="S53" s="487">
        <f>O54+P54+Q54+R54</f>
        <v>1</v>
      </c>
      <c r="T53" s="44"/>
      <c r="U53"/>
      <c r="V53"/>
      <c r="W53"/>
      <c r="X53"/>
      <c r="Y53"/>
      <c r="Z53" s="79">
        <f>Y52+W52</f>
        <v>1</v>
      </c>
      <c r="AA53" s="447"/>
      <c r="AB53" s="447"/>
      <c r="AC53" s="447"/>
      <c r="AD53" s="447"/>
      <c r="AE53" s="447"/>
      <c r="AK53" s="447"/>
      <c r="AL53" s="447"/>
      <c r="AM53" s="447"/>
      <c r="AN53" s="447"/>
      <c r="AO53" s="500" t="s">
        <v>471</v>
      </c>
      <c r="AP53" s="501">
        <v>1</v>
      </c>
      <c r="AQ53" s="74">
        <f t="shared" si="7"/>
        <v>5.72</v>
      </c>
      <c r="AR53" s="71">
        <v>5.72</v>
      </c>
      <c r="AS53" s="72"/>
      <c r="AT53" s="71"/>
      <c r="AU53" s="71"/>
      <c r="AV53" s="71"/>
      <c r="AW53" s="72"/>
      <c r="AX53" s="71"/>
      <c r="AY53" s="71"/>
      <c r="AZ53" s="71"/>
      <c r="BA53" s="72"/>
      <c r="BB53" s="71"/>
      <c r="BC53"/>
      <c r="BD53" s="517" t="s">
        <v>47</v>
      </c>
      <c r="BE53" s="494"/>
      <c r="BF53" s="447"/>
      <c r="BH53" s="44"/>
      <c r="BI53" s="447"/>
      <c r="BJ53" s="447"/>
      <c r="BK53" s="447"/>
      <c r="BL53" s="447"/>
      <c r="BM53" s="447"/>
      <c r="BN53" s="447"/>
      <c r="BO53" s="447"/>
      <c r="BP53" s="447"/>
      <c r="BQ53" s="447"/>
      <c r="BR53" s="447"/>
      <c r="BS53" s="447"/>
      <c r="BT53" s="447"/>
      <c r="BU53"/>
      <c r="BV53"/>
      <c r="BW53"/>
      <c r="BX53" s="447"/>
      <c r="BY53" s="447"/>
      <c r="BZ53" s="447"/>
      <c r="CA53" s="447"/>
      <c r="CB53" s="447"/>
      <c r="CC53" s="447"/>
      <c r="CD53" s="447"/>
      <c r="CE53" s="447"/>
      <c r="CF53" s="447"/>
      <c r="CG53" s="447"/>
      <c r="CH53" s="447"/>
      <c r="CI53" s="447"/>
      <c r="CJ53" s="447"/>
      <c r="CK53" s="447"/>
      <c r="CL53" s="447"/>
      <c r="CM53" s="447"/>
      <c r="CN53" s="447"/>
      <c r="CO53" s="447"/>
      <c r="CP53" s="447"/>
      <c r="CQ53" s="447"/>
      <c r="CR53" s="447"/>
      <c r="CS53" s="447"/>
      <c r="CT53" s="447"/>
      <c r="CU53" s="447"/>
      <c r="CV53" s="447"/>
      <c r="CW53" s="447"/>
      <c r="CX53" s="447"/>
      <c r="CY53" s="443"/>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c r="EQ53" s="44"/>
      <c r="ER53" s="44"/>
      <c r="ES53" s="44"/>
      <c r="ET53" s="44"/>
      <c r="EU53" s="44"/>
      <c r="EV53" s="44"/>
      <c r="EW53" s="44"/>
      <c r="EX53" s="44"/>
      <c r="EY53" s="44"/>
      <c r="EZ53" s="44"/>
      <c r="FA53" s="44"/>
      <c r="FB53" s="44"/>
      <c r="FC53" s="44"/>
      <c r="FD53" s="44"/>
      <c r="FE53" s="44"/>
      <c r="FF53" s="44"/>
      <c r="FG53" s="44"/>
      <c r="FH53" s="44"/>
      <c r="FI53" s="44"/>
      <c r="FJ53" s="44"/>
      <c r="FK53" s="44"/>
      <c r="FL53" s="44"/>
      <c r="FM53" s="44"/>
      <c r="FN53" s="44"/>
      <c r="FO53" s="44"/>
      <c r="FP53" s="44"/>
      <c r="FQ53" s="44"/>
      <c r="FR53" s="44"/>
      <c r="FS53" s="44"/>
      <c r="FT53" s="44"/>
      <c r="FU53" s="44"/>
      <c r="FV53" s="44"/>
      <c r="FW53" s="44"/>
      <c r="FX53" s="44"/>
      <c r="FY53" s="44"/>
      <c r="FZ53" s="44"/>
      <c r="GA53" s="44"/>
      <c r="GB53" s="44"/>
      <c r="GC53" s="44"/>
      <c r="GD53" s="44"/>
      <c r="GE53" s="44"/>
      <c r="GF53" s="44"/>
    </row>
    <row r="54" spans="1:188" s="464" customFormat="1" ht="16.5" thickBot="1">
      <c r="A54" s="495" t="s">
        <v>1161</v>
      </c>
      <c r="B54" s="496">
        <v>3</v>
      </c>
      <c r="C54" s="65"/>
      <c r="D54" s="65"/>
      <c r="E54" s="520" t="s">
        <v>448</v>
      </c>
      <c r="F54" s="498">
        <v>9</v>
      </c>
      <c r="G54" s="484">
        <f>F54/F57</f>
        <v>0.20930232558139536</v>
      </c>
      <c r="H54" s="65"/>
      <c r="I54" s="500" t="s">
        <v>471</v>
      </c>
      <c r="J54" s="501">
        <v>1</v>
      </c>
      <c r="K54" s="65"/>
      <c r="L54" s="502" t="s">
        <v>457</v>
      </c>
      <c r="M54" s="959"/>
      <c r="N54" s="1097"/>
      <c r="O54" s="488">
        <f>O53/M53</f>
        <v>0.35294117647058826</v>
      </c>
      <c r="P54" s="488">
        <f>P53/M53</f>
        <v>5.8823529411764705E-2</v>
      </c>
      <c r="Q54" s="488">
        <f>Q53/M53</f>
        <v>5.8823529411764705E-2</v>
      </c>
      <c r="R54" s="488">
        <f>R53/M53</f>
        <v>0.52941176470588236</v>
      </c>
      <c r="S54" s="503"/>
      <c r="T54" s="44"/>
      <c r="AA54" s="447"/>
      <c r="AB54" s="447"/>
      <c r="AC54" s="447"/>
      <c r="AD54" s="447"/>
      <c r="AE54" s="447"/>
      <c r="AF54" s="80"/>
      <c r="AG54" s="80"/>
      <c r="AH54" s="521"/>
      <c r="AI54" s="521"/>
      <c r="AJ54" s="521"/>
      <c r="AK54" s="447"/>
      <c r="AL54" s="447"/>
      <c r="AM54" s="447"/>
      <c r="AN54" s="447"/>
      <c r="AO54" s="500" t="s">
        <v>1213</v>
      </c>
      <c r="AP54" s="501">
        <v>2</v>
      </c>
      <c r="AQ54" s="74">
        <f t="shared" si="7"/>
        <v>3.5949999999999998</v>
      </c>
      <c r="AR54" s="71">
        <v>6.84</v>
      </c>
      <c r="AS54" s="72">
        <v>0.35</v>
      </c>
      <c r="AT54" s="71"/>
      <c r="AU54" s="71"/>
      <c r="AV54" s="71"/>
      <c r="AW54" s="72"/>
      <c r="AX54" s="71"/>
      <c r="AY54" s="71"/>
      <c r="AZ54" s="71"/>
      <c r="BA54" s="72"/>
      <c r="BB54" s="71"/>
      <c r="BC54"/>
      <c r="BD54" s="517" t="s">
        <v>54</v>
      </c>
      <c r="BE54" s="494"/>
      <c r="BF54" s="447"/>
      <c r="BH54" s="44"/>
      <c r="BI54" s="447"/>
      <c r="BJ54" s="447"/>
      <c r="BK54" s="447"/>
      <c r="BL54" s="447"/>
      <c r="BM54" s="447"/>
      <c r="BN54" s="447"/>
      <c r="BO54" s="447"/>
      <c r="BP54" s="447"/>
      <c r="BQ54" s="447"/>
      <c r="BR54" s="447"/>
      <c r="BS54" s="447"/>
      <c r="BT54" s="447"/>
      <c r="BU54"/>
      <c r="BV54"/>
      <c r="BW54"/>
      <c r="BX54" s="447"/>
      <c r="BY54" s="447"/>
      <c r="BZ54" s="447"/>
      <c r="CA54" s="447"/>
      <c r="CB54" s="447"/>
      <c r="CC54" s="447"/>
      <c r="CD54" s="447"/>
      <c r="CE54" s="447"/>
      <c r="CF54" s="447"/>
      <c r="CG54" s="447"/>
      <c r="CH54" s="447"/>
      <c r="CI54" s="447"/>
      <c r="CJ54" s="447"/>
      <c r="CK54" s="447"/>
      <c r="CL54" s="447"/>
      <c r="CM54" s="447"/>
      <c r="CN54" s="447"/>
      <c r="CO54" s="447"/>
      <c r="CP54" s="447"/>
      <c r="CQ54" s="447"/>
      <c r="CR54" s="447"/>
      <c r="CS54" s="447"/>
      <c r="CT54" s="447"/>
      <c r="CU54" s="447"/>
      <c r="CV54" s="447"/>
      <c r="CW54" s="447"/>
      <c r="CX54" s="447"/>
      <c r="CY5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c r="EN54" s="44"/>
      <c r="EO54" s="44"/>
      <c r="EP54" s="44"/>
      <c r="EQ54" s="44"/>
      <c r="ER54" s="44"/>
      <c r="ES54" s="44"/>
      <c r="ET54" s="44"/>
      <c r="EU54" s="44"/>
      <c r="EV54" s="44"/>
      <c r="EW54" s="44"/>
      <c r="EX54" s="44"/>
      <c r="EY54" s="44"/>
      <c r="EZ54" s="44"/>
      <c r="FA54" s="44"/>
      <c r="FB54" s="44"/>
      <c r="FC54" s="44"/>
      <c r="FD54" s="44"/>
      <c r="FE54" s="44"/>
      <c r="FF54" s="44"/>
      <c r="FG54" s="44"/>
      <c r="FH54" s="44"/>
      <c r="FI54" s="44"/>
      <c r="FJ54" s="44"/>
      <c r="FK54" s="44"/>
      <c r="FL54" s="44"/>
      <c r="FM54" s="44"/>
      <c r="FN54" s="44"/>
      <c r="FO54" s="44"/>
      <c r="FP54" s="44"/>
      <c r="FQ54" s="44"/>
      <c r="FR54" s="44"/>
      <c r="FS54" s="44"/>
      <c r="FT54" s="44"/>
      <c r="FU54" s="44"/>
      <c r="FV54" s="44"/>
      <c r="FW54" s="44"/>
      <c r="FX54" s="44"/>
      <c r="FY54" s="44"/>
      <c r="FZ54" s="44"/>
      <c r="GA54" s="44"/>
      <c r="GB54" s="44"/>
      <c r="GC54" s="44"/>
      <c r="GD54" s="44"/>
      <c r="GE54" s="44"/>
      <c r="GF54" s="44"/>
    </row>
    <row r="55" spans="1:188" s="464" customFormat="1" ht="16.5" thickBot="1">
      <c r="A55" s="518" t="s">
        <v>444</v>
      </c>
      <c r="B55" s="519">
        <f>SUM(B50:B54)</f>
        <v>43</v>
      </c>
      <c r="C55" s="65"/>
      <c r="D55" s="65"/>
      <c r="E55" s="520" t="s">
        <v>449</v>
      </c>
      <c r="F55" s="498">
        <v>28</v>
      </c>
      <c r="G55" s="499">
        <f>F55/F57</f>
        <v>0.65116279069767447</v>
      </c>
      <c r="H55" s="65"/>
      <c r="I55" s="500" t="s">
        <v>1213</v>
      </c>
      <c r="J55" s="501">
        <v>2</v>
      </c>
      <c r="K55" s="65"/>
      <c r="L55" s="962" t="s">
        <v>444</v>
      </c>
      <c r="M55" s="964">
        <f t="shared" ref="M55:R55" si="8">M49+M51+M53</f>
        <v>43</v>
      </c>
      <c r="N55" s="966">
        <f t="shared" si="8"/>
        <v>1</v>
      </c>
      <c r="O55" s="522">
        <f t="shared" si="8"/>
        <v>10</v>
      </c>
      <c r="P55" s="522">
        <f t="shared" si="8"/>
        <v>2</v>
      </c>
      <c r="Q55" s="522">
        <f t="shared" si="8"/>
        <v>2</v>
      </c>
      <c r="R55" s="522">
        <f t="shared" si="8"/>
        <v>29</v>
      </c>
      <c r="S55" s="968">
        <f>O56+P56+Q56+R56</f>
        <v>1</v>
      </c>
      <c r="T55" s="44"/>
      <c r="Z55"/>
      <c r="AA55" s="447"/>
      <c r="AB55" s="447"/>
      <c r="AC55" s="447"/>
      <c r="AD55" s="447"/>
      <c r="AE55" s="447"/>
      <c r="AF55" s="468" t="s">
        <v>472</v>
      </c>
      <c r="AG55" s="475" t="s">
        <v>460</v>
      </c>
      <c r="AH55" s="475" t="s">
        <v>461</v>
      </c>
      <c r="AI55" s="475" t="s">
        <v>462</v>
      </c>
      <c r="AJ55" s="477" t="s">
        <v>463</v>
      </c>
      <c r="AK55" s="447"/>
      <c r="AL55" s="447"/>
      <c r="AM55" s="447"/>
      <c r="AN55" s="447"/>
      <c r="AO55" s="500" t="s">
        <v>465</v>
      </c>
      <c r="AP55" s="501">
        <v>6</v>
      </c>
      <c r="AQ55" s="74">
        <f t="shared" si="7"/>
        <v>0.92333333333333334</v>
      </c>
      <c r="AR55" s="71" t="s">
        <v>424</v>
      </c>
      <c r="AS55" s="72" t="s">
        <v>424</v>
      </c>
      <c r="AT55" s="72" t="s">
        <v>424</v>
      </c>
      <c r="AU55" s="71">
        <v>1.3</v>
      </c>
      <c r="AV55" s="71">
        <v>0.39</v>
      </c>
      <c r="AW55" s="72">
        <v>1.08</v>
      </c>
      <c r="AX55" s="71"/>
      <c r="AY55" s="71"/>
      <c r="AZ55" s="71"/>
      <c r="BA55" s="72"/>
      <c r="BB55" s="71"/>
      <c r="BC55"/>
      <c r="BD55" s="517" t="s">
        <v>59</v>
      </c>
      <c r="BE55" s="494"/>
      <c r="BF55" s="447"/>
      <c r="BH55" s="44"/>
      <c r="BI55" s="447"/>
      <c r="BJ55" s="447"/>
      <c r="BK55" s="447"/>
      <c r="BL55" s="447"/>
      <c r="BM55" s="447"/>
      <c r="BN55" s="447"/>
      <c r="BO55" s="447"/>
      <c r="BP55" s="447"/>
      <c r="BQ55" s="447"/>
      <c r="BR55" s="447"/>
      <c r="BS55" s="447"/>
      <c r="BT55" s="447"/>
      <c r="BU55"/>
      <c r="BV55"/>
      <c r="BW55"/>
      <c r="BX55" s="447"/>
      <c r="BY55" s="447"/>
      <c r="BZ55" s="447"/>
      <c r="CA55" s="447"/>
      <c r="CB55" s="447"/>
      <c r="CC55" s="447"/>
      <c r="CD55" s="447"/>
      <c r="CE55" s="447"/>
      <c r="CF55" s="447"/>
      <c r="CG55" s="447"/>
      <c r="CH55" s="447"/>
      <c r="CI55" s="447"/>
      <c r="CJ55" s="447"/>
      <c r="CK55" s="447"/>
      <c r="CL55" s="447"/>
      <c r="CM55" s="447"/>
      <c r="CN55" s="447"/>
      <c r="CO55" s="447"/>
      <c r="CP55" s="447"/>
      <c r="CQ55" s="447"/>
      <c r="CR55" s="447"/>
      <c r="CS55" s="447"/>
      <c r="CT55" s="447"/>
      <c r="CU55" s="447"/>
      <c r="CV55" s="447"/>
      <c r="CW55" s="447"/>
      <c r="CX55" s="447"/>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row>
    <row r="56" spans="1:188" s="464" customFormat="1" ht="16.5" thickBot="1">
      <c r="C56" s="73"/>
      <c r="D56" s="65"/>
      <c r="E56" s="520" t="s">
        <v>450</v>
      </c>
      <c r="F56" s="498">
        <v>6</v>
      </c>
      <c r="G56" s="499">
        <f>F56/F57</f>
        <v>0.13953488372093023</v>
      </c>
      <c r="H56" s="65"/>
      <c r="I56" s="500" t="s">
        <v>465</v>
      </c>
      <c r="J56" s="501">
        <v>6</v>
      </c>
      <c r="K56" s="65"/>
      <c r="L56" s="963"/>
      <c r="M56" s="965"/>
      <c r="N56" s="967"/>
      <c r="O56" s="523">
        <f>O55/M55</f>
        <v>0.23255813953488372</v>
      </c>
      <c r="P56" s="523">
        <f>P55/M55</f>
        <v>4.6511627906976744E-2</v>
      </c>
      <c r="Q56" s="523">
        <f>Q55/M55</f>
        <v>4.6511627906976744E-2</v>
      </c>
      <c r="R56" s="523">
        <f>R55/M55</f>
        <v>0.67441860465116277</v>
      </c>
      <c r="S56" s="969"/>
      <c r="T56" s="44"/>
      <c r="U56"/>
      <c r="V56"/>
      <c r="W56"/>
      <c r="X56"/>
      <c r="Y56"/>
      <c r="Z56"/>
      <c r="AA56" s="447"/>
      <c r="AB56" s="447"/>
      <c r="AC56" s="447"/>
      <c r="AD56" s="447"/>
      <c r="AE56" s="447"/>
      <c r="AF56" s="970">
        <v>16</v>
      </c>
      <c r="AG56" s="486"/>
      <c r="AH56" s="486"/>
      <c r="AI56" s="486">
        <v>2</v>
      </c>
      <c r="AJ56" s="485" t="s">
        <v>795</v>
      </c>
      <c r="AK56" s="447"/>
      <c r="AL56" s="447"/>
      <c r="AM56" s="447"/>
      <c r="AN56" s="447"/>
      <c r="AO56" s="500" t="s">
        <v>516</v>
      </c>
      <c r="AP56" s="501">
        <v>2</v>
      </c>
      <c r="AQ56" s="74">
        <f t="shared" si="7"/>
        <v>0.1</v>
      </c>
      <c r="AR56" s="71">
        <v>0.1</v>
      </c>
      <c r="AS56" s="71" t="s">
        <v>424</v>
      </c>
      <c r="AT56" s="71"/>
      <c r="AU56" s="71"/>
      <c r="AV56" s="71"/>
      <c r="AW56" s="71"/>
      <c r="AX56" s="71"/>
      <c r="AY56" s="71"/>
      <c r="AZ56" s="71"/>
      <c r="BA56" s="71"/>
      <c r="BB56" s="71"/>
      <c r="BC56"/>
      <c r="BD56" s="524" t="s">
        <v>1162</v>
      </c>
      <c r="BE56" s="494"/>
      <c r="BF56" s="447"/>
      <c r="BH56" s="44"/>
      <c r="BI56" s="447"/>
      <c r="BJ56" s="447"/>
      <c r="BK56" s="447"/>
      <c r="BL56" s="447"/>
      <c r="BM56" s="447"/>
      <c r="BN56" s="447"/>
      <c r="BO56" s="447"/>
      <c r="BP56" s="447"/>
      <c r="BQ56" s="447"/>
      <c r="BR56" s="447"/>
      <c r="BS56" s="447"/>
      <c r="BT56" s="447"/>
      <c r="BU56" s="447"/>
      <c r="BV56" s="447"/>
      <c r="BW56" s="447"/>
      <c r="BX56" s="447"/>
      <c r="BY56" s="447"/>
      <c r="BZ56" s="447"/>
      <c r="CA56" s="447"/>
      <c r="CB56" s="447"/>
      <c r="CC56" s="447"/>
      <c r="CD56" s="447"/>
      <c r="CE56" s="447"/>
      <c r="CF56" s="447"/>
      <c r="CG56" s="447"/>
      <c r="CH56" s="447"/>
      <c r="CI56" s="447"/>
      <c r="CJ56" s="447"/>
      <c r="CK56" s="447"/>
      <c r="CL56" s="447"/>
      <c r="CM56" s="447"/>
      <c r="CN56" s="447"/>
      <c r="CO56" s="447"/>
      <c r="CP56" s="447"/>
      <c r="CQ56" s="447"/>
      <c r="CR56" s="447"/>
      <c r="CS56" s="447"/>
      <c r="CT56" s="447"/>
      <c r="CU56" s="447"/>
      <c r="CV56" s="447"/>
      <c r="CW56" s="447"/>
      <c r="CX56" s="447"/>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F56" s="44"/>
      <c r="FG56" s="44"/>
      <c r="FH56" s="44"/>
      <c r="FI56" s="44"/>
      <c r="FJ56" s="44"/>
      <c r="FK56" s="44"/>
      <c r="FL56" s="44"/>
      <c r="FM56" s="44"/>
      <c r="FN56" s="44"/>
      <c r="FO56" s="44"/>
      <c r="FP56" s="44"/>
      <c r="FQ56" s="44"/>
      <c r="FR56" s="44"/>
      <c r="FS56" s="44"/>
      <c r="FT56" s="44"/>
      <c r="FU56" s="44"/>
      <c r="FV56" s="44"/>
      <c r="FW56" s="44"/>
      <c r="FX56" s="44"/>
      <c r="FY56" s="44"/>
      <c r="FZ56" s="44"/>
      <c r="GA56" s="44"/>
      <c r="GB56" s="44"/>
      <c r="GC56" s="44"/>
      <c r="GD56" s="44"/>
      <c r="GE56" s="44"/>
      <c r="GF56" s="44"/>
    </row>
    <row r="57" spans="1:188" s="464" customFormat="1" ht="16.5" thickBot="1">
      <c r="A57" s="383" t="s">
        <v>473</v>
      </c>
      <c r="B57" s="481">
        <v>27</v>
      </c>
      <c r="C57" s="65"/>
      <c r="D57" s="65"/>
      <c r="E57" s="525" t="s">
        <v>444</v>
      </c>
      <c r="F57" s="526">
        <f>F54+F55+F56</f>
        <v>43</v>
      </c>
      <c r="G57" s="516">
        <f>G54+G55+G56</f>
        <v>1</v>
      </c>
      <c r="H57" s="65"/>
      <c r="I57" s="500" t="s">
        <v>516</v>
      </c>
      <c r="J57" s="501">
        <v>2</v>
      </c>
      <c r="K57" s="65"/>
      <c r="L57" s="65"/>
      <c r="M57" s="65"/>
      <c r="N57" s="65"/>
      <c r="O57" s="65"/>
      <c r="P57" s="65"/>
      <c r="Q57" s="65"/>
      <c r="R57" s="44"/>
      <c r="S57" s="44"/>
      <c r="T57" s="44"/>
      <c r="U57" s="65"/>
      <c r="V57" s="65"/>
      <c r="W57" s="65"/>
      <c r="X57" s="65"/>
      <c r="Y57" s="65"/>
      <c r="Z57"/>
      <c r="AA57" s="447"/>
      <c r="AB57" s="447"/>
      <c r="AC57" s="447"/>
      <c r="AD57" s="447"/>
      <c r="AE57" s="447"/>
      <c r="AF57" s="971"/>
      <c r="AG57" s="486"/>
      <c r="AH57" s="486"/>
      <c r="AI57" s="486">
        <v>3</v>
      </c>
      <c r="AJ57" s="485" t="s">
        <v>528</v>
      </c>
      <c r="AK57" s="447"/>
      <c r="AL57" s="447"/>
      <c r="AM57" s="447"/>
      <c r="AN57" s="447"/>
      <c r="AO57" s="500" t="s">
        <v>531</v>
      </c>
      <c r="AP57" s="501">
        <v>2</v>
      </c>
      <c r="AQ57" s="74">
        <f t="shared" si="7"/>
        <v>6.4350000000000005</v>
      </c>
      <c r="AR57" s="71">
        <v>5.83</v>
      </c>
      <c r="AS57" s="71">
        <v>7.04</v>
      </c>
      <c r="AT57" s="71"/>
      <c r="AU57" s="71"/>
      <c r="AV57" s="71"/>
      <c r="AW57" s="71"/>
      <c r="AX57" s="71"/>
      <c r="AY57" s="71"/>
      <c r="AZ57" s="71"/>
      <c r="BA57" s="71"/>
      <c r="BB57" s="71"/>
      <c r="BC57"/>
      <c r="BD57" s="527" t="s">
        <v>1163</v>
      </c>
      <c r="BE57" s="528" t="e">
        <f>(BE53/BE50)*100</f>
        <v>#DIV/0!</v>
      </c>
      <c r="BF57" s="447"/>
      <c r="BH57" s="44"/>
      <c r="BI57" s="447"/>
      <c r="BJ57" s="447"/>
      <c r="BK57" s="447"/>
      <c r="BL57" s="447"/>
      <c r="BM57" s="447"/>
      <c r="BN57" s="447"/>
      <c r="BO57" s="447"/>
      <c r="BP57" s="447"/>
      <c r="BQ57" s="447"/>
      <c r="BR57" s="447"/>
      <c r="BS57" s="447"/>
      <c r="BT57" s="447"/>
      <c r="BU57" s="447"/>
      <c r="BV57" s="447"/>
      <c r="BW57" s="447"/>
      <c r="BX57" s="447"/>
      <c r="BY57" s="447"/>
      <c r="BZ57" s="447"/>
      <c r="CA57" s="447"/>
      <c r="CB57" s="447"/>
      <c r="CC57" s="447"/>
      <c r="CD57" s="447"/>
      <c r="CE57" s="447"/>
      <c r="CF57" s="447"/>
      <c r="CG57" s="447"/>
      <c r="CH57" s="447"/>
      <c r="CI57" s="447"/>
      <c r="CJ57" s="447"/>
      <c r="CK57" s="447"/>
      <c r="CL57" s="447"/>
      <c r="CM57" s="447"/>
      <c r="CN57" s="447"/>
      <c r="CO57" s="447"/>
      <c r="CP57" s="447"/>
      <c r="CQ57" s="447"/>
      <c r="CR57" s="447"/>
      <c r="CS57" s="447"/>
      <c r="CT57" s="447"/>
      <c r="CU57" s="447"/>
      <c r="CV57" s="447"/>
      <c r="CW57" s="447"/>
      <c r="CX57" s="447"/>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c r="EN57" s="44"/>
      <c r="EO57" s="44"/>
      <c r="EP57" s="44"/>
      <c r="EQ57" s="44"/>
      <c r="ER57" s="44"/>
      <c r="ES57" s="44"/>
      <c r="ET57" s="44"/>
      <c r="EU57" s="44"/>
      <c r="EV57" s="44"/>
      <c r="EW57" s="44"/>
      <c r="EX57" s="44"/>
      <c r="EY57" s="44"/>
      <c r="EZ57" s="44"/>
      <c r="FA57" s="44"/>
      <c r="FB57" s="44"/>
      <c r="FC57" s="44"/>
      <c r="FD57" s="44"/>
      <c r="FE57" s="44"/>
      <c r="FF57" s="44"/>
      <c r="FG57" s="44"/>
      <c r="FH57" s="44"/>
      <c r="FI57" s="44"/>
      <c r="FJ57" s="44"/>
      <c r="FK57" s="44"/>
      <c r="FL57" s="44"/>
      <c r="FM57" s="44"/>
      <c r="FN57" s="44"/>
      <c r="FO57" s="44"/>
      <c r="FP57" s="44"/>
      <c r="FQ57" s="44"/>
      <c r="FR57" s="44"/>
      <c r="FS57" s="44"/>
      <c r="FT57" s="44"/>
      <c r="FU57" s="44"/>
      <c r="FV57" s="44"/>
      <c r="FW57" s="44"/>
      <c r="FX57" s="44"/>
      <c r="FY57" s="44"/>
      <c r="FZ57" s="44"/>
      <c r="GA57" s="44"/>
      <c r="GB57" s="44"/>
      <c r="GC57" s="44"/>
      <c r="GD57" s="44"/>
      <c r="GE57" s="44"/>
      <c r="GF57" s="44"/>
    </row>
    <row r="58" spans="1:188" s="464" customFormat="1" ht="16.5" thickBot="1">
      <c r="A58" s="495" t="s">
        <v>475</v>
      </c>
      <c r="B58" s="496">
        <v>16</v>
      </c>
      <c r="C58" s="65"/>
      <c r="D58" s="65"/>
      <c r="E58" s="520" t="s">
        <v>451</v>
      </c>
      <c r="F58" s="498">
        <v>28</v>
      </c>
      <c r="G58" s="529">
        <f>F58/F62</f>
        <v>0.65116279069767447</v>
      </c>
      <c r="H58" s="65"/>
      <c r="I58" s="500" t="s">
        <v>531</v>
      </c>
      <c r="J58" s="501">
        <v>2</v>
      </c>
      <c r="K58" s="65"/>
      <c r="L58" s="65"/>
      <c r="M58" s="65"/>
      <c r="N58" s="65"/>
      <c r="O58" s="65"/>
      <c r="P58" s="65"/>
      <c r="Q58" s="65"/>
      <c r="R58" s="44"/>
      <c r="S58" s="44"/>
      <c r="T58" s="44"/>
      <c r="U58" s="44"/>
      <c r="V58" s="447"/>
      <c r="W58" s="447"/>
      <c r="X58" s="447"/>
      <c r="Y58" s="447"/>
      <c r="Z58" s="447"/>
      <c r="AA58" s="447"/>
      <c r="AB58" s="447"/>
      <c r="AC58" s="447"/>
      <c r="AD58" s="447"/>
      <c r="AE58" s="447"/>
      <c r="AF58" s="972"/>
      <c r="AG58" s="508"/>
      <c r="AH58" s="508"/>
      <c r="AI58" s="508">
        <v>11</v>
      </c>
      <c r="AJ58" s="485" t="s">
        <v>498</v>
      </c>
      <c r="AK58" s="447"/>
      <c r="AL58" s="447"/>
      <c r="AM58" s="447"/>
      <c r="AN58" s="447"/>
      <c r="AO58" s="500" t="s">
        <v>468</v>
      </c>
      <c r="AP58" s="501">
        <v>1</v>
      </c>
      <c r="AQ58" s="74">
        <f t="shared" si="7"/>
        <v>11.85</v>
      </c>
      <c r="AR58" s="72">
        <v>11.85</v>
      </c>
      <c r="AS58" s="71"/>
      <c r="AT58" s="71"/>
      <c r="AU58" s="71"/>
      <c r="AV58" s="72"/>
      <c r="AW58" s="71"/>
      <c r="AX58" s="71"/>
      <c r="AY58" s="71"/>
      <c r="AZ58" s="72"/>
      <c r="BA58" s="71"/>
      <c r="BB58" s="71"/>
      <c r="BC58"/>
      <c r="BD58" s="527" t="s">
        <v>1164</v>
      </c>
      <c r="BE58" s="528">
        <f>BE50/BE48</f>
        <v>0</v>
      </c>
      <c r="BF58" s="447"/>
      <c r="BH58" s="44"/>
      <c r="BI58" s="447"/>
      <c r="BJ58" s="447"/>
      <c r="BK58" s="447"/>
      <c r="BL58" s="447"/>
      <c r="BM58" s="447"/>
      <c r="BN58" s="447"/>
      <c r="BO58" s="447"/>
      <c r="BP58" s="447"/>
      <c r="BQ58" s="447"/>
      <c r="BR58" s="447"/>
      <c r="BS58" s="447"/>
      <c r="BT58" s="447"/>
      <c r="BU58" s="447"/>
      <c r="BV58" s="447"/>
      <c r="BW58" s="447"/>
      <c r="BX58" s="447"/>
      <c r="BY58" s="447"/>
      <c r="BZ58" s="447"/>
      <c r="CA58" s="447"/>
      <c r="CB58" s="447"/>
      <c r="CC58" s="447"/>
      <c r="CD58" s="447"/>
      <c r="CE58" s="447"/>
      <c r="CF58" s="447"/>
      <c r="CG58" s="447"/>
      <c r="CH58" s="447"/>
      <c r="CI58" s="447"/>
      <c r="CJ58" s="447"/>
      <c r="CK58" s="447"/>
      <c r="CL58" s="447"/>
      <c r="CM58" s="447"/>
      <c r="CN58" s="447"/>
      <c r="CO58" s="447"/>
      <c r="CP58" s="447"/>
      <c r="CQ58" s="447"/>
      <c r="CR58" s="447"/>
      <c r="CS58" s="447"/>
      <c r="CT58" s="447"/>
      <c r="CU58" s="447"/>
      <c r="CV58" s="447"/>
      <c r="CW58" s="447"/>
      <c r="CX58" s="447"/>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c r="GD58" s="44"/>
      <c r="GE58" s="44"/>
      <c r="GF58" s="44"/>
    </row>
    <row r="59" spans="1:188" s="464" customFormat="1" ht="16.5" thickBot="1">
      <c r="A59" s="518" t="s">
        <v>444</v>
      </c>
      <c r="B59" s="519">
        <f>B57+B58</f>
        <v>43</v>
      </c>
      <c r="C59" s="65"/>
      <c r="D59" s="65"/>
      <c r="E59" s="520" t="s">
        <v>452</v>
      </c>
      <c r="F59" s="498">
        <v>9</v>
      </c>
      <c r="G59" s="499">
        <f>F59/F62</f>
        <v>0.20930232558139536</v>
      </c>
      <c r="H59" s="65"/>
      <c r="I59" s="500" t="s">
        <v>468</v>
      </c>
      <c r="J59" s="501">
        <v>1</v>
      </c>
      <c r="K59" s="65"/>
      <c r="L59" s="65"/>
      <c r="M59" s="81"/>
      <c r="N59"/>
      <c r="O59" s="65"/>
      <c r="P59" s="65"/>
      <c r="Q59" s="65"/>
      <c r="R59" s="44"/>
      <c r="S59" s="44"/>
      <c r="T59" s="44"/>
      <c r="U59" s="44"/>
      <c r="V59" s="447"/>
      <c r="W59" s="447"/>
      <c r="X59" s="447"/>
      <c r="Y59" s="447"/>
      <c r="Z59" s="447"/>
      <c r="AA59" s="447"/>
      <c r="AB59" s="447"/>
      <c r="AC59" s="447"/>
      <c r="AD59" s="447"/>
      <c r="AE59" s="447"/>
      <c r="AK59" s="447"/>
      <c r="AL59" s="447"/>
      <c r="AM59" s="447"/>
      <c r="AN59" s="447"/>
      <c r="AO59" s="500" t="s">
        <v>534</v>
      </c>
      <c r="AP59" s="501">
        <v>2</v>
      </c>
      <c r="AQ59" s="74">
        <f t="shared" si="7"/>
        <v>1.9450000000000001</v>
      </c>
      <c r="AR59" s="71">
        <v>2.85</v>
      </c>
      <c r="AS59" s="72">
        <v>1.04</v>
      </c>
      <c r="AT59" s="71"/>
      <c r="AU59" s="71"/>
      <c r="AV59" s="71"/>
      <c r="AW59" s="72"/>
      <c r="AX59" s="71"/>
      <c r="AY59" s="71"/>
      <c r="AZ59" s="71"/>
      <c r="BA59" s="72"/>
      <c r="BB59" s="71"/>
      <c r="BC59"/>
      <c r="BD59"/>
      <c r="BE59" s="44"/>
      <c r="BF59" s="447"/>
      <c r="BH59" s="44"/>
      <c r="BI59" s="447"/>
      <c r="BJ59" s="447"/>
      <c r="BK59" s="447"/>
      <c r="BL59" s="447"/>
      <c r="BM59" s="447"/>
      <c r="BN59" s="447"/>
      <c r="BO59" s="447"/>
      <c r="BP59" s="447"/>
      <c r="BQ59" s="447"/>
      <c r="BR59" s="447"/>
      <c r="BS59" s="447"/>
      <c r="BT59" s="447"/>
      <c r="BU59" s="447"/>
      <c r="BV59" s="447"/>
      <c r="BW59" s="447"/>
      <c r="BX59" s="447"/>
      <c r="BY59" s="447"/>
      <c r="BZ59" s="447"/>
      <c r="CA59" s="447"/>
      <c r="CB59" s="447"/>
      <c r="CC59" s="447"/>
      <c r="CD59" s="447"/>
      <c r="CE59" s="447"/>
      <c r="CF59" s="447"/>
      <c r="CG59" s="447"/>
      <c r="CH59" s="447"/>
      <c r="CI59" s="447"/>
      <c r="CJ59" s="447"/>
      <c r="CK59" s="447"/>
      <c r="CL59" s="447"/>
      <c r="CM59" s="447"/>
      <c r="CN59" s="447"/>
      <c r="CO59" s="447"/>
      <c r="CP59" s="447"/>
      <c r="CQ59" s="447"/>
      <c r="CR59" s="447"/>
      <c r="CS59" s="447"/>
      <c r="CT59" s="447"/>
      <c r="CU59" s="447"/>
      <c r="CV59" s="447"/>
      <c r="CW59" s="447"/>
      <c r="CX59" s="447"/>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44"/>
      <c r="GC59" s="44"/>
      <c r="GD59" s="44"/>
      <c r="GE59" s="44"/>
      <c r="GF59" s="44"/>
    </row>
    <row r="60" spans="1:188" s="464" customFormat="1" ht="15.75">
      <c r="A60" s="65"/>
      <c r="B60" s="65"/>
      <c r="C60" s="65"/>
      <c r="D60" s="65"/>
      <c r="E60" s="520" t="s">
        <v>453</v>
      </c>
      <c r="F60" s="498">
        <v>5</v>
      </c>
      <c r="G60" s="499">
        <f>F60/F62</f>
        <v>0.11627906976744186</v>
      </c>
      <c r="H60" s="65"/>
      <c r="I60" s="500" t="s">
        <v>534</v>
      </c>
      <c r="J60" s="501">
        <v>2</v>
      </c>
      <c r="K60" s="65"/>
      <c r="L60" s="65"/>
      <c r="M60" s="81"/>
      <c r="N60"/>
      <c r="O60" s="65"/>
      <c r="P60" s="65"/>
      <c r="Q60" s="65"/>
      <c r="R60" s="44"/>
      <c r="S60" s="44"/>
      <c r="T60" s="44"/>
      <c r="U60" s="44"/>
      <c r="V60" s="447"/>
      <c r="W60" s="447"/>
      <c r="X60" s="447"/>
      <c r="Y60" s="447"/>
      <c r="Z60" s="447"/>
      <c r="AA60" s="447"/>
      <c r="AB60" s="447"/>
      <c r="AC60" s="447"/>
      <c r="AD60" s="447"/>
      <c r="AE60" s="447"/>
      <c r="AK60" s="447"/>
      <c r="AL60" s="447"/>
      <c r="AM60" s="447"/>
      <c r="AN60" s="447"/>
      <c r="AO60" s="500" t="s">
        <v>809</v>
      </c>
      <c r="AP60" s="501">
        <v>1</v>
      </c>
      <c r="AQ60" s="74" t="e">
        <f t="shared" si="7"/>
        <v>#DIV/0!</v>
      </c>
      <c r="AR60" s="71" t="s">
        <v>424</v>
      </c>
      <c r="AS60" s="72"/>
      <c r="AT60" s="72"/>
      <c r="AU60" s="71"/>
      <c r="AV60" s="71"/>
      <c r="AW60" s="72"/>
      <c r="AX60" s="72"/>
      <c r="AY60" s="71"/>
      <c r="AZ60" s="71"/>
      <c r="BA60" s="72"/>
      <c r="BB60" s="72"/>
      <c r="BC60"/>
      <c r="BD60"/>
      <c r="BE60" s="44"/>
      <c r="BF60" s="447"/>
      <c r="BH60" s="44"/>
      <c r="BI60" s="447"/>
      <c r="BJ60" s="447"/>
      <c r="BK60" s="447"/>
      <c r="BL60" s="447"/>
      <c r="BM60" s="447"/>
      <c r="BN60" s="447"/>
      <c r="BO60" s="447"/>
      <c r="BP60" s="447"/>
      <c r="BQ60" s="447"/>
      <c r="BR60" s="447"/>
      <c r="BS60" s="447"/>
      <c r="BT60" s="447"/>
      <c r="BU60" s="447"/>
      <c r="BV60" s="447"/>
      <c r="BW60" s="447"/>
      <c r="BX60" s="447"/>
      <c r="BY60" s="447"/>
      <c r="BZ60" s="447"/>
      <c r="CA60" s="447"/>
      <c r="CB60" s="447"/>
      <c r="CC60" s="447"/>
      <c r="CD60" s="447"/>
      <c r="CE60" s="447"/>
      <c r="CF60" s="447"/>
      <c r="CG60" s="447"/>
      <c r="CH60"/>
      <c r="CI60"/>
      <c r="CJ60"/>
      <c r="CK60"/>
      <c r="CL60"/>
      <c r="CM60" s="447"/>
      <c r="CN60" s="447"/>
      <c r="CO60" s="447"/>
      <c r="CP60" s="447"/>
      <c r="CQ60" s="447"/>
      <c r="CR60" s="447"/>
      <c r="CS60" s="447"/>
      <c r="CT60" s="447"/>
      <c r="CU60" s="447"/>
      <c r="CV60" s="447"/>
      <c r="CW60" s="447"/>
      <c r="CX60" s="447"/>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c r="EQ60" s="44"/>
      <c r="ER60" s="44"/>
      <c r="ES60" s="44"/>
      <c r="ET60" s="44"/>
      <c r="EU60" s="44"/>
      <c r="EV60" s="44"/>
      <c r="EW60" s="44"/>
      <c r="EX60" s="44"/>
      <c r="EY60" s="44"/>
      <c r="EZ60" s="44"/>
      <c r="FA60" s="44"/>
      <c r="FB60" s="44"/>
      <c r="FC60" s="44"/>
      <c r="FD60" s="44"/>
      <c r="FE60" s="44"/>
      <c r="FF60" s="44"/>
      <c r="FG60" s="44"/>
      <c r="FH60" s="44"/>
      <c r="FI60" s="44"/>
      <c r="FJ60" s="44"/>
      <c r="FK60" s="44"/>
      <c r="FL60" s="44"/>
      <c r="FM60" s="44"/>
      <c r="FN60" s="44"/>
      <c r="FO60" s="44"/>
      <c r="FP60" s="44"/>
      <c r="FQ60" s="44"/>
      <c r="FR60" s="44"/>
      <c r="FS60" s="44"/>
      <c r="FT60" s="44"/>
      <c r="FU60" s="44"/>
      <c r="FV60" s="44"/>
      <c r="FW60" s="44"/>
      <c r="FX60" s="44"/>
      <c r="FY60" s="44"/>
      <c r="FZ60" s="44"/>
      <c r="GA60" s="44"/>
      <c r="GB60" s="44"/>
      <c r="GC60" s="44"/>
      <c r="GD60" s="44"/>
      <c r="GE60" s="44"/>
      <c r="GF60" s="44"/>
    </row>
    <row r="61" spans="1:188" s="464" customFormat="1" ht="16.5" thickBot="1">
      <c r="A61" s="65"/>
      <c r="B61" s="65"/>
      <c r="C61" s="65"/>
      <c r="D61" s="65"/>
      <c r="E61" s="520" t="s">
        <v>477</v>
      </c>
      <c r="F61" s="498">
        <v>1</v>
      </c>
      <c r="G61" s="499">
        <f>F61/F62</f>
        <v>2.3255813953488372E-2</v>
      </c>
      <c r="H61" s="65"/>
      <c r="I61" s="500" t="s">
        <v>809</v>
      </c>
      <c r="J61" s="501">
        <v>1</v>
      </c>
      <c r="K61" s="65"/>
      <c r="L61" s="65"/>
      <c r="M61" s="81"/>
      <c r="N61"/>
      <c r="O61" s="65"/>
      <c r="P61" s="65"/>
      <c r="Q61" s="65"/>
      <c r="R61" s="44"/>
      <c r="S61" s="44"/>
      <c r="T61" s="44"/>
      <c r="U61" s="44"/>
      <c r="V61" s="447"/>
      <c r="W61" s="447"/>
      <c r="X61" s="447"/>
      <c r="Y61" s="447"/>
      <c r="Z61" s="447"/>
      <c r="AA61" s="447"/>
      <c r="AB61" s="447"/>
      <c r="AC61" s="447"/>
      <c r="AD61" s="447"/>
      <c r="AE61" s="447"/>
      <c r="AF61"/>
      <c r="AG61"/>
      <c r="AH61"/>
      <c r="AI61"/>
      <c r="AJ61"/>
      <c r="AK61" s="447"/>
      <c r="AL61" s="447"/>
      <c r="AM61" s="447"/>
      <c r="AN61" s="447"/>
      <c r="AO61" s="577" t="s">
        <v>476</v>
      </c>
      <c r="AP61" s="578">
        <v>1</v>
      </c>
      <c r="AQ61" s="74">
        <f t="shared" si="7"/>
        <v>0.01</v>
      </c>
      <c r="AR61" s="71">
        <v>0.01</v>
      </c>
      <c r="AS61" s="71"/>
      <c r="AT61" s="71"/>
      <c r="AU61" s="71"/>
      <c r="AV61" s="71"/>
      <c r="AW61" s="71"/>
      <c r="AX61" s="71"/>
      <c r="AY61" s="71"/>
      <c r="AZ61" s="71"/>
      <c r="BA61" s="71"/>
      <c r="BB61" s="71"/>
      <c r="BC61"/>
      <c r="BD61" s="1091" t="s">
        <v>436</v>
      </c>
      <c r="BE61" s="1092"/>
      <c r="BF61" s="1093"/>
      <c r="BH61" s="44"/>
      <c r="BI61" s="447"/>
      <c r="BJ61" s="447"/>
      <c r="BK61" s="447"/>
      <c r="BL61" s="447"/>
      <c r="BM61" s="447"/>
      <c r="BN61" s="447"/>
      <c r="BO61" s="447"/>
      <c r="BP61" s="447"/>
      <c r="BQ61" s="447"/>
      <c r="BR61" s="447"/>
      <c r="BS61" s="447"/>
      <c r="BT61" s="447"/>
      <c r="BU61" s="447"/>
      <c r="BV61" s="447"/>
      <c r="BW61" s="447"/>
      <c r="BX61" s="447"/>
      <c r="BY61" s="447"/>
      <c r="BZ61" s="447"/>
      <c r="CA61" s="447"/>
      <c r="CB61" s="447"/>
      <c r="CC61" s="447"/>
      <c r="CD61" s="447"/>
      <c r="CE61" s="447"/>
      <c r="CF61" s="447"/>
      <c r="CG61" s="447"/>
      <c r="CH61"/>
      <c r="CI61"/>
      <c r="CJ61"/>
      <c r="CK61"/>
      <c r="CL61"/>
      <c r="CM61"/>
      <c r="CN61" s="447"/>
      <c r="CO61" s="447"/>
      <c r="CP61" s="447"/>
      <c r="CQ61" s="447"/>
      <c r="CR61" s="447"/>
      <c r="CS61" s="447"/>
      <c r="CT61" s="447"/>
      <c r="CU61" s="447"/>
      <c r="CV61" s="447"/>
      <c r="CW61" s="447"/>
      <c r="CX61" s="447"/>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c r="EN61" s="44"/>
      <c r="EO61" s="44"/>
      <c r="EP61" s="44"/>
      <c r="EQ61" s="44"/>
      <c r="ER61" s="44"/>
      <c r="ES61" s="44"/>
      <c r="ET61" s="44"/>
      <c r="EU61" s="44"/>
      <c r="EV61" s="44"/>
      <c r="EW61" s="44"/>
      <c r="EX61" s="44"/>
      <c r="EY61" s="44"/>
      <c r="EZ61" s="44"/>
      <c r="FA61" s="44"/>
      <c r="FB61" s="44"/>
      <c r="FC61" s="44"/>
      <c r="FD61" s="44"/>
      <c r="FE61" s="44"/>
      <c r="FF61" s="44"/>
      <c r="FG61" s="44"/>
      <c r="FH61" s="44"/>
      <c r="FI61" s="44"/>
      <c r="FJ61" s="44"/>
      <c r="FK61" s="44"/>
      <c r="FL61" s="44"/>
      <c r="FM61" s="44"/>
      <c r="FN61" s="44"/>
      <c r="FO61" s="44"/>
      <c r="FP61" s="44"/>
      <c r="FQ61" s="44"/>
      <c r="FR61" s="44"/>
      <c r="FS61" s="44"/>
      <c r="FT61" s="44"/>
      <c r="FU61" s="44"/>
      <c r="FV61" s="44"/>
      <c r="FW61" s="44"/>
      <c r="FX61" s="44"/>
      <c r="FY61" s="44"/>
      <c r="FZ61" s="44"/>
      <c r="GA61" s="44"/>
      <c r="GB61" s="44"/>
      <c r="GC61" s="44"/>
      <c r="GD61" s="44"/>
      <c r="GE61" s="44"/>
      <c r="GF61" s="44"/>
    </row>
    <row r="62" spans="1:188" s="464" customFormat="1" ht="16.5" thickBot="1">
      <c r="A62" s="65"/>
      <c r="B62" s="65"/>
      <c r="C62" s="65"/>
      <c r="D62" s="65"/>
      <c r="E62" s="514" t="s">
        <v>444</v>
      </c>
      <c r="F62" s="515">
        <f>F58+F59+F60+F61</f>
        <v>43</v>
      </c>
      <c r="G62" s="516">
        <f>G58+G59+G60+G61</f>
        <v>1</v>
      </c>
      <c r="H62" s="65"/>
      <c r="I62" s="577" t="s">
        <v>476</v>
      </c>
      <c r="J62" s="578">
        <v>1</v>
      </c>
      <c r="K62" s="65"/>
      <c r="L62" s="65"/>
      <c r="M62" s="65"/>
      <c r="N62" s="65"/>
      <c r="O62" s="65"/>
      <c r="P62" s="65"/>
      <c r="Q62" s="65"/>
      <c r="R62" s="44"/>
      <c r="S62" s="44"/>
      <c r="T62" s="44"/>
      <c r="U62" s="44"/>
      <c r="V62" s="447"/>
      <c r="W62" s="447"/>
      <c r="X62" s="447"/>
      <c r="Y62" s="447"/>
      <c r="Z62" s="447"/>
      <c r="AA62" s="447"/>
      <c r="AB62" s="447"/>
      <c r="AC62" s="447"/>
      <c r="AD62" s="447"/>
      <c r="AE62" s="447"/>
      <c r="AF62" s="533" t="s">
        <v>478</v>
      </c>
      <c r="AG62" s="534">
        <f>AF49</f>
        <v>4</v>
      </c>
      <c r="AH62"/>
      <c r="AI62"/>
      <c r="AJ62"/>
      <c r="AK62" s="447"/>
      <c r="AL62" s="447"/>
      <c r="AM62" s="447"/>
      <c r="AN62" s="447"/>
      <c r="AO62" s="530" t="s">
        <v>444</v>
      </c>
      <c r="AP62" s="82">
        <f>SUM(AP49:AP61)</f>
        <v>28</v>
      </c>
      <c r="AQ62" s="44"/>
      <c r="AR62" s="44"/>
      <c r="AS62" s="52"/>
      <c r="AT62" s="52"/>
      <c r="AU62" s="52"/>
      <c r="AV62" s="447"/>
      <c r="AW62" s="447"/>
      <c r="AX62" s="447"/>
      <c r="AY62" s="447"/>
      <c r="AZ62" s="447"/>
      <c r="BA62" s="447"/>
      <c r="BB62" s="447"/>
      <c r="BC62"/>
      <c r="BD62" s="535" t="s">
        <v>1165</v>
      </c>
      <c r="BE62" s="92"/>
      <c r="BF62" s="536" t="e">
        <f>BE62/BE64</f>
        <v>#DIV/0!</v>
      </c>
      <c r="BH62" s="44"/>
      <c r="BI62" s="447"/>
      <c r="BJ62" s="447"/>
      <c r="BK62" s="447"/>
      <c r="BL62" s="447"/>
      <c r="BM62" s="447"/>
      <c r="BN62" s="447"/>
      <c r="BO62" s="447"/>
      <c r="BP62" s="447"/>
      <c r="BQ62" s="447"/>
      <c r="BR62" s="447"/>
      <c r="BS62" s="447"/>
      <c r="BT62" s="447"/>
      <c r="BU62" s="447"/>
      <c r="BV62" s="447"/>
      <c r="BW62" s="447"/>
      <c r="BX62" s="447"/>
      <c r="BY62" s="447"/>
      <c r="BZ62" s="447"/>
      <c r="CA62" s="447"/>
      <c r="CB62" s="447"/>
      <c r="CC62" s="447"/>
      <c r="CD62" s="447"/>
      <c r="CE62"/>
      <c r="CF62"/>
      <c r="CG62"/>
      <c r="CH62"/>
      <c r="CI62"/>
      <c r="CJ62"/>
      <c r="CK62"/>
      <c r="CL62"/>
      <c r="CM62"/>
      <c r="CN62" s="447"/>
      <c r="CO62" s="447"/>
      <c r="CP62" s="447"/>
      <c r="CQ62" s="447"/>
      <c r="CR62" s="447"/>
      <c r="CS62" s="447"/>
      <c r="CT62" s="447"/>
      <c r="CU62" s="447"/>
      <c r="CV62" s="447"/>
      <c r="CW62" s="447"/>
      <c r="CX62" s="447"/>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c r="EQ62" s="44"/>
      <c r="ER62" s="44"/>
      <c r="ES62" s="44"/>
      <c r="ET62" s="44"/>
      <c r="EU62" s="44"/>
      <c r="EV62" s="44"/>
      <c r="EW62" s="44"/>
      <c r="EX62" s="44"/>
      <c r="EY62" s="44"/>
      <c r="EZ62" s="44"/>
      <c r="FA62" s="44"/>
      <c r="FB62" s="44"/>
      <c r="FC62" s="44"/>
      <c r="FD62" s="44"/>
      <c r="FE62" s="44"/>
      <c r="FF62" s="44"/>
      <c r="FG62" s="44"/>
      <c r="FH62" s="44"/>
      <c r="FI62" s="44"/>
      <c r="FJ62" s="44"/>
      <c r="FK62" s="44"/>
      <c r="FL62" s="44"/>
      <c r="FM62" s="44"/>
      <c r="FN62" s="44"/>
      <c r="FO62" s="44"/>
      <c r="FP62" s="44"/>
      <c r="FQ62" s="44"/>
      <c r="FR62" s="44"/>
      <c r="FS62" s="44"/>
      <c r="FT62" s="44"/>
      <c r="FU62" s="44"/>
      <c r="FV62" s="44"/>
      <c r="FW62" s="44"/>
      <c r="FX62" s="44"/>
      <c r="FY62" s="44"/>
      <c r="FZ62" s="44"/>
      <c r="GA62" s="44"/>
      <c r="GB62" s="44"/>
      <c r="GC62" s="44"/>
      <c r="GD62" s="44"/>
      <c r="GE62" s="44"/>
      <c r="GF62" s="44"/>
    </row>
    <row r="63" spans="1:188" s="464" customFormat="1" ht="16.5" thickBot="1">
      <c r="A63" s="65"/>
      <c r="B63" s="65"/>
      <c r="C63" s="65"/>
      <c r="D63" s="81"/>
      <c r="E63"/>
      <c r="F63" s="65"/>
      <c r="G63" s="65"/>
      <c r="H63" s="65"/>
      <c r="I63" s="530" t="s">
        <v>444</v>
      </c>
      <c r="J63" s="82">
        <f>SUM(J50:J62)</f>
        <v>28</v>
      </c>
      <c r="K63" s="65"/>
      <c r="L63" s="65"/>
      <c r="M63" s="65"/>
      <c r="N63" s="65"/>
      <c r="O63" s="65"/>
      <c r="P63" s="65"/>
      <c r="Q63" s="65"/>
      <c r="R63" s="44"/>
      <c r="S63" s="44"/>
      <c r="T63" s="44"/>
      <c r="U63" s="44"/>
      <c r="V63" s="447"/>
      <c r="W63" s="447"/>
      <c r="X63" s="447"/>
      <c r="Y63" s="447"/>
      <c r="Z63" s="447"/>
      <c r="AA63" s="447"/>
      <c r="AB63" s="447"/>
      <c r="AC63" s="447"/>
      <c r="AD63" s="447"/>
      <c r="AE63" s="447"/>
      <c r="AF63" s="537" t="s">
        <v>479</v>
      </c>
      <c r="AG63" s="538">
        <f>AF56</f>
        <v>16</v>
      </c>
      <c r="AH63"/>
      <c r="AI63"/>
      <c r="AJ63"/>
      <c r="AK63" s="447"/>
      <c r="AL63" s="447"/>
      <c r="AM63" s="447"/>
      <c r="AN63" s="447"/>
      <c r="AO63" s="65"/>
      <c r="AP63" s="65"/>
      <c r="AQ63" s="52"/>
      <c r="AR63" s="52"/>
      <c r="AS63" s="52"/>
      <c r="AT63" s="447"/>
      <c r="AU63" s="447"/>
      <c r="AV63" s="447"/>
      <c r="AW63" s="447"/>
      <c r="AX63" s="447"/>
      <c r="AY63" s="447"/>
      <c r="AZ63" s="447"/>
      <c r="BA63" s="447"/>
      <c r="BB63" s="447"/>
      <c r="BC63"/>
      <c r="BD63" s="535" t="s">
        <v>1166</v>
      </c>
      <c r="BE63" s="92"/>
      <c r="BF63" s="536" t="e">
        <f>BE63/BE64</f>
        <v>#DIV/0!</v>
      </c>
      <c r="BH63" s="44"/>
      <c r="BI63" s="447"/>
      <c r="BJ63" s="447"/>
      <c r="BK63" s="447"/>
      <c r="BL63" s="447"/>
      <c r="BM63" s="447"/>
      <c r="BN63" s="447"/>
      <c r="BO63" s="447"/>
      <c r="BP63" s="447"/>
      <c r="BQ63" s="447"/>
      <c r="BR63" s="447"/>
      <c r="BS63" s="447"/>
      <c r="BT63" s="447"/>
      <c r="BU63" s="447"/>
      <c r="BV63" s="447"/>
      <c r="BW63" s="447"/>
      <c r="BX63" s="447"/>
      <c r="BY63" s="447"/>
      <c r="BZ63" s="447"/>
      <c r="CA63" s="447"/>
      <c r="CB63" s="447"/>
      <c r="CC63" s="447"/>
      <c r="CD63" s="447"/>
      <c r="CE63"/>
      <c r="CF63"/>
      <c r="CG63"/>
      <c r="CH63" s="44"/>
      <c r="CI63" s="44"/>
      <c r="CJ63" s="44"/>
      <c r="CK63" s="52"/>
      <c r="CL63" s="52"/>
      <c r="CM63"/>
      <c r="CN63" s="447"/>
      <c r="CO63" s="447"/>
      <c r="CP63" s="447"/>
      <c r="CQ63" s="447"/>
      <c r="CR63" s="447"/>
      <c r="CS63" s="447"/>
      <c r="CT63" s="447"/>
      <c r="CU63" s="447"/>
      <c r="CV63" s="447"/>
      <c r="CW63" s="447"/>
      <c r="CX63" s="447"/>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c r="EN63" s="44"/>
      <c r="EO63" s="44"/>
      <c r="EP63" s="44"/>
      <c r="EQ63" s="44"/>
      <c r="ER63" s="44"/>
      <c r="ES63" s="44"/>
      <c r="ET63" s="44"/>
      <c r="EU63" s="44"/>
      <c r="EV63" s="44"/>
      <c r="EW63" s="44"/>
      <c r="EX63" s="44"/>
      <c r="EY63" s="44"/>
      <c r="EZ63" s="44"/>
      <c r="FA63" s="44"/>
      <c r="FB63" s="44"/>
      <c r="FC63" s="44"/>
      <c r="FD63" s="44"/>
      <c r="FE63" s="44"/>
      <c r="FF63" s="44"/>
      <c r="FG63" s="44"/>
      <c r="FH63" s="44"/>
      <c r="FI63" s="44"/>
      <c r="FJ63" s="44"/>
      <c r="FK63" s="44"/>
      <c r="FL63" s="44"/>
      <c r="FM63" s="44"/>
      <c r="FN63" s="44"/>
      <c r="FO63" s="44"/>
      <c r="FP63" s="44"/>
      <c r="FQ63" s="44"/>
      <c r="FR63" s="44"/>
      <c r="FS63" s="44"/>
      <c r="FT63" s="44"/>
      <c r="FU63" s="44"/>
      <c r="FV63" s="44"/>
      <c r="FW63" s="44"/>
      <c r="FX63" s="44"/>
      <c r="FY63" s="44"/>
      <c r="FZ63" s="44"/>
      <c r="GA63" s="44"/>
    </row>
    <row r="64" spans="1:188" s="464" customFormat="1" ht="16.5" thickBot="1">
      <c r="A64" s="65"/>
      <c r="B64" s="65"/>
      <c r="C64" s="65"/>
      <c r="D64" s="81"/>
      <c r="E64"/>
      <c r="F64" s="65"/>
      <c r="G64" s="65"/>
      <c r="H64" s="65"/>
      <c r="I64" s="65"/>
      <c r="J64" s="65"/>
      <c r="K64" s="65"/>
      <c r="L64" s="65"/>
      <c r="M64" s="65"/>
      <c r="N64" s="65"/>
      <c r="O64" s="65"/>
      <c r="P64" s="65"/>
      <c r="Q64" s="65"/>
      <c r="R64" s="44"/>
      <c r="S64" s="44"/>
      <c r="T64" s="44"/>
      <c r="U64" s="44"/>
      <c r="V64" s="447"/>
      <c r="W64" s="447"/>
      <c r="X64" s="447"/>
      <c r="Y64" s="447"/>
      <c r="Z64" s="447"/>
      <c r="AA64" s="447"/>
      <c r="AB64" s="447"/>
      <c r="AC64" s="447"/>
      <c r="AD64" s="447"/>
      <c r="AE64" s="447"/>
      <c r="AF64" s="539"/>
      <c r="AG64" s="539"/>
      <c r="AH64"/>
      <c r="AI64"/>
      <c r="AJ64"/>
      <c r="AK64" s="447"/>
      <c r="AL64" s="447"/>
      <c r="AM64" s="447"/>
      <c r="AN64" s="447"/>
      <c r="AO64" s="953" t="s">
        <v>480</v>
      </c>
      <c r="AP64" s="954"/>
      <c r="AQ64" s="83" t="s">
        <v>464</v>
      </c>
      <c r="AR64" s="65"/>
      <c r="AS64" s="65"/>
      <c r="AT64" s="65"/>
      <c r="AU64" s="65"/>
      <c r="AV64" s="52"/>
      <c r="AW64" s="52"/>
      <c r="AX64" s="52"/>
      <c r="AY64" s="52"/>
      <c r="AZ64" s="52"/>
      <c r="BA64" s="52"/>
      <c r="BB64" s="447"/>
      <c r="BC64"/>
      <c r="BD64" s="541" t="s">
        <v>444</v>
      </c>
      <c r="BE64" s="480">
        <f>BE63+BE62</f>
        <v>0</v>
      </c>
      <c r="BF64" s="480" t="e">
        <f>BF62+BF63</f>
        <v>#DIV/0!</v>
      </c>
      <c r="BH64" s="44"/>
      <c r="BI64" s="447"/>
      <c r="BJ64" s="447"/>
      <c r="BK64" s="447"/>
      <c r="BL64" s="447"/>
      <c r="BM64" s="447"/>
      <c r="BN64" s="447"/>
      <c r="BO64" s="447"/>
      <c r="BP64" s="447"/>
      <c r="BQ64" s="447"/>
      <c r="BR64" s="447"/>
      <c r="BS64" s="447"/>
      <c r="BT64" s="447"/>
      <c r="BU64" s="447"/>
      <c r="BV64" s="447"/>
      <c r="BW64" s="447"/>
      <c r="BX64" s="447"/>
      <c r="BY64" s="447"/>
      <c r="BZ64" s="447"/>
      <c r="CA64" s="447"/>
      <c r="CB64" s="447"/>
      <c r="CC64" s="447"/>
      <c r="CD64" s="447"/>
      <c r="CE64"/>
      <c r="CF64"/>
      <c r="CG64"/>
      <c r="CH64" s="44"/>
      <c r="CI64" s="44"/>
      <c r="CJ64" s="44"/>
      <c r="CK64" s="52"/>
      <c r="CL64" s="52"/>
      <c r="CM64" s="52"/>
      <c r="CN64" s="447"/>
      <c r="CO64" s="447"/>
      <c r="CP64" s="447"/>
      <c r="CQ64" s="447"/>
      <c r="CR64" s="447"/>
      <c r="CS64" s="447"/>
      <c r="CT64" s="447"/>
      <c r="CU64" s="447"/>
      <c r="CV64" s="447"/>
      <c r="CW64" s="447"/>
      <c r="CX64" s="447"/>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c r="EG64" s="44"/>
      <c r="EH64" s="44"/>
      <c r="EI64" s="44"/>
      <c r="EJ64" s="44"/>
      <c r="EK64" s="44"/>
      <c r="EL64" s="44"/>
      <c r="EM64" s="44"/>
      <c r="EN64" s="44"/>
      <c r="EO64" s="44"/>
      <c r="EP64" s="44"/>
      <c r="EQ64" s="44"/>
      <c r="ER64" s="44"/>
      <c r="ES64" s="44"/>
      <c r="ET64" s="44"/>
      <c r="EU64" s="44"/>
      <c r="EV64" s="44"/>
      <c r="EW64" s="44"/>
      <c r="EX64" s="44"/>
      <c r="EY64" s="44"/>
      <c r="EZ64" s="44"/>
      <c r="FA64" s="44"/>
      <c r="FB64" s="44"/>
      <c r="FC64" s="44"/>
      <c r="FD64" s="44"/>
      <c r="FE64" s="44"/>
      <c r="FF64" s="44"/>
      <c r="FG64" s="44"/>
      <c r="FH64" s="44"/>
      <c r="FI64" s="44"/>
      <c r="FJ64" s="44"/>
      <c r="FK64" s="44"/>
      <c r="FL64" s="44"/>
      <c r="FM64" s="44"/>
      <c r="FN64" s="44"/>
      <c r="FO64" s="44"/>
      <c r="FP64" s="44"/>
      <c r="FQ64" s="44"/>
      <c r="FR64" s="44"/>
      <c r="FS64" s="44"/>
      <c r="FT64" s="44"/>
      <c r="FU64" s="44"/>
      <c r="FV64" s="44"/>
      <c r="FW64" s="44"/>
      <c r="FX64" s="44"/>
      <c r="FY64" s="44"/>
    </row>
    <row r="65" spans="1:188" s="464" customFormat="1" ht="16.5" thickBot="1">
      <c r="A65" s="65"/>
      <c r="B65" s="65"/>
      <c r="C65" s="65"/>
      <c r="D65" s="81"/>
      <c r="E65"/>
      <c r="F65" s="65"/>
      <c r="G65" s="65"/>
      <c r="H65" s="65"/>
      <c r="I65" s="1117" t="s">
        <v>480</v>
      </c>
      <c r="J65" s="1118"/>
      <c r="K65"/>
      <c r="L65"/>
      <c r="M65" s="65"/>
      <c r="N65" s="65"/>
      <c r="O65"/>
      <c r="P65"/>
      <c r="Q65"/>
      <c r="R65"/>
      <c r="S65" s="44"/>
      <c r="T65" s="44"/>
      <c r="U65" s="44"/>
      <c r="V65" s="447"/>
      <c r="W65" s="447"/>
      <c r="X65" s="447"/>
      <c r="Y65" s="447"/>
      <c r="Z65" s="447"/>
      <c r="AA65" s="447"/>
      <c r="AB65" s="447"/>
      <c r="AC65" s="447"/>
      <c r="AD65" s="447"/>
      <c r="AE65" s="447"/>
      <c r="AF65" s="542" t="s">
        <v>1167</v>
      </c>
      <c r="AG65" s="543" t="s">
        <v>1168</v>
      </c>
      <c r="AH65" s="543" t="s">
        <v>457</v>
      </c>
      <c r="AI65" s="457"/>
      <c r="AJ65" s="457"/>
      <c r="AK65" s="447"/>
      <c r="AL65" s="447"/>
      <c r="AM65" s="447"/>
      <c r="AN65" s="447"/>
      <c r="AO65" s="575" t="s">
        <v>1191</v>
      </c>
      <c r="AP65" s="576">
        <v>1</v>
      </c>
      <c r="AQ65" s="74">
        <f>AVERAGE(AR65:AW65)</f>
        <v>0.01</v>
      </c>
      <c r="AR65" s="85">
        <v>0.01</v>
      </c>
      <c r="AS65" s="85"/>
      <c r="AT65" s="85"/>
      <c r="AU65" s="540"/>
      <c r="AV65" s="85"/>
      <c r="AW65" s="85"/>
      <c r="AX65" s="85"/>
      <c r="AY65" s="540"/>
      <c r="AZ65" s="85"/>
      <c r="BA65" s="85"/>
      <c r="BB65" s="85"/>
      <c r="BC65"/>
      <c r="BD65"/>
      <c r="BE65" s="44"/>
      <c r="BF65" s="44"/>
      <c r="BH65" s="44"/>
      <c r="BI65" s="447"/>
      <c r="BJ65" s="447"/>
      <c r="BK65" s="447"/>
      <c r="BL65" s="447"/>
      <c r="BM65" s="447"/>
      <c r="BN65" s="447"/>
      <c r="BO65" s="447"/>
      <c r="BP65" s="447"/>
      <c r="BQ65" s="447"/>
      <c r="BR65" s="447"/>
      <c r="BS65" s="447"/>
      <c r="BT65" s="447"/>
      <c r="BU65" s="447"/>
      <c r="BV65" s="447"/>
      <c r="BW65" s="447"/>
      <c r="BX65" s="447"/>
      <c r="BY65" s="447"/>
      <c r="BZ65" s="447"/>
      <c r="CA65" s="447"/>
      <c r="CB65" s="447"/>
      <c r="CC65" s="447"/>
      <c r="CD65" s="447"/>
      <c r="CE65" s="44"/>
      <c r="CF65" s="44"/>
      <c r="CG65" s="44"/>
      <c r="CH65" s="44"/>
      <c r="CI65" s="44"/>
      <c r="CJ65" s="44"/>
      <c r="CK65" s="52"/>
      <c r="CL65" s="52"/>
      <c r="CM65" s="52"/>
      <c r="CN65" s="447"/>
      <c r="CO65" s="447"/>
      <c r="CP65" s="447"/>
      <c r="CQ65" s="447"/>
      <c r="CR65" s="447"/>
      <c r="CS65" s="447"/>
      <c r="CT65" s="447"/>
      <c r="CU65" s="447"/>
      <c r="CV65" s="447"/>
      <c r="CW65" s="447"/>
      <c r="CX65" s="447"/>
      <c r="CY65" s="44"/>
      <c r="CZ65" s="44"/>
      <c r="DA65" s="44"/>
      <c r="DB65" s="44"/>
      <c r="DC65" s="44"/>
      <c r="DD65" s="44"/>
      <c r="DE65" s="44"/>
      <c r="DF65" s="44"/>
      <c r="DG65" s="44"/>
      <c r="DH65" s="44"/>
      <c r="DI65" s="44"/>
      <c r="DJ65" s="44"/>
      <c r="DK65" s="44"/>
      <c r="DL65" s="44"/>
      <c r="DM65" s="44"/>
      <c r="DN65" s="44"/>
      <c r="DO65" s="44"/>
      <c r="DP65" s="44"/>
      <c r="DQ65" s="44"/>
      <c r="DR65" s="44"/>
      <c r="DS65" s="44"/>
      <c r="DT65" s="44"/>
      <c r="DU65" s="44"/>
      <c r="DV65" s="44"/>
      <c r="DW65" s="44"/>
      <c r="DX65" s="44"/>
      <c r="DY65" s="44"/>
      <c r="DZ65" s="44"/>
      <c r="EA65" s="44"/>
      <c r="EB65" s="44"/>
      <c r="EC65" s="44"/>
      <c r="ED65" s="44"/>
      <c r="EE65" s="44"/>
      <c r="EF65" s="44"/>
      <c r="EG65" s="44"/>
      <c r="EH65" s="44"/>
      <c r="EI65" s="44"/>
      <c r="EJ65" s="44"/>
      <c r="EK65" s="44"/>
      <c r="EL65" s="44"/>
      <c r="EM65" s="44"/>
      <c r="EN65" s="44"/>
      <c r="EO65" s="44"/>
      <c r="EP65" s="44"/>
      <c r="EQ65" s="44"/>
      <c r="ER65" s="44"/>
      <c r="ES65" s="44"/>
      <c r="ET65" s="44"/>
      <c r="EU65" s="44"/>
      <c r="EV65" s="44"/>
      <c r="EW65" s="44"/>
      <c r="EX65" s="44"/>
      <c r="EY65" s="44"/>
      <c r="EZ65" s="44"/>
      <c r="FA65" s="44"/>
      <c r="FB65" s="44"/>
      <c r="FC65" s="44"/>
      <c r="FD65" s="44"/>
      <c r="FE65" s="44"/>
      <c r="FF65" s="44"/>
      <c r="FG65" s="44"/>
      <c r="FH65" s="44"/>
      <c r="FI65" s="44"/>
      <c r="FJ65" s="44"/>
      <c r="FK65" s="44"/>
      <c r="FL65" s="44"/>
      <c r="FM65" s="44"/>
      <c r="FN65" s="44"/>
      <c r="FO65" s="44"/>
      <c r="FP65" s="44"/>
      <c r="FQ65" s="44"/>
      <c r="FR65" s="44"/>
      <c r="FS65" s="44"/>
      <c r="FT65" s="44"/>
      <c r="FU65" s="44"/>
      <c r="FV65" s="44"/>
      <c r="FW65" s="44"/>
      <c r="FX65" s="44"/>
      <c r="FY65" s="44"/>
      <c r="FZ65" s="44"/>
      <c r="GA65" s="44"/>
      <c r="GB65" s="44"/>
      <c r="GC65" s="44"/>
      <c r="GD65" s="44"/>
    </row>
    <row r="66" spans="1:188" s="464" customFormat="1" ht="15.75">
      <c r="A66" s="65"/>
      <c r="B66" s="65"/>
      <c r="C66" s="65"/>
      <c r="D66" s="81"/>
      <c r="E66"/>
      <c r="F66" s="65"/>
      <c r="G66" s="65"/>
      <c r="H66" s="65"/>
      <c r="I66" s="575" t="s">
        <v>1191</v>
      </c>
      <c r="J66" s="576">
        <v>1</v>
      </c>
      <c r="K66"/>
      <c r="L66"/>
      <c r="M66" s="65"/>
      <c r="N66" s="65"/>
      <c r="O66"/>
      <c r="P66"/>
      <c r="Q66"/>
      <c r="R66"/>
      <c r="S66" s="44"/>
      <c r="T66" s="44"/>
      <c r="U66" s="44"/>
      <c r="V66" s="447"/>
      <c r="W66" s="447"/>
      <c r="X66" s="447"/>
      <c r="Y66" s="447"/>
      <c r="Z66" s="447"/>
      <c r="AA66" s="447"/>
      <c r="AB66" s="447"/>
      <c r="AC66" s="447"/>
      <c r="AD66" s="447"/>
      <c r="AE66" s="447"/>
      <c r="AF66" s="579" t="s">
        <v>1169</v>
      </c>
      <c r="AG66" s="580"/>
      <c r="AH66" s="581">
        <f>AG66/AG69</f>
        <v>0</v>
      </c>
      <c r="AI66" s="457"/>
      <c r="AJ66" s="457"/>
      <c r="AK66" s="447"/>
      <c r="AL66" s="447"/>
      <c r="AM66" s="447"/>
      <c r="AN66" s="447"/>
      <c r="AO66" s="500" t="s">
        <v>484</v>
      </c>
      <c r="AP66" s="501">
        <v>1</v>
      </c>
      <c r="AQ66" s="74">
        <f>AVERAGE(AR66:AW66)</f>
        <v>2.72</v>
      </c>
      <c r="AR66" s="85">
        <v>2.72</v>
      </c>
      <c r="AS66" s="85"/>
      <c r="AT66" s="71"/>
      <c r="AU66" s="540"/>
      <c r="AV66" s="85"/>
      <c r="AW66" s="85"/>
      <c r="AX66" s="71"/>
      <c r="AY66" s="540"/>
      <c r="AZ66" s="85"/>
      <c r="BA66" s="85"/>
      <c r="BB66" s="71"/>
      <c r="BC66"/>
      <c r="BD66" s="447"/>
      <c r="BE66" s="44"/>
      <c r="BF66" s="447"/>
      <c r="BH66" s="44"/>
      <c r="BI66" s="447"/>
      <c r="BJ66" s="447"/>
      <c r="BK66" s="447"/>
      <c r="BL66" s="447"/>
      <c r="BM66" s="447"/>
      <c r="BN66" s="447"/>
      <c r="BO66" s="447"/>
      <c r="BP66" s="447"/>
      <c r="BQ66" s="447"/>
      <c r="BR66" s="447"/>
      <c r="BS66" s="447"/>
      <c r="BT66" s="447"/>
      <c r="BU66" s="447"/>
      <c r="BV66" s="447"/>
      <c r="BW66" s="447"/>
      <c r="BX66" s="447"/>
      <c r="BY66" s="447"/>
      <c r="BZ66" s="447"/>
      <c r="CA66" s="447"/>
      <c r="CB66" s="447"/>
      <c r="CC66" s="447"/>
      <c r="CD66" s="447"/>
      <c r="CE66" s="44"/>
      <c r="CF66" s="44"/>
      <c r="CG66" s="44"/>
      <c r="CH66" s="44"/>
      <c r="CI66" s="44"/>
      <c r="CJ66" s="44"/>
      <c r="CK66" s="52"/>
      <c r="CL66" s="52"/>
      <c r="CM66" s="52"/>
      <c r="CN66" s="447"/>
      <c r="CO66" s="447"/>
      <c r="CP66" s="447"/>
      <c r="CQ66" s="447"/>
      <c r="CR66" s="447"/>
      <c r="CS66" s="447"/>
      <c r="CT66" s="447"/>
      <c r="CU66" s="447"/>
      <c r="CV66" s="447"/>
      <c r="CW66" s="447"/>
      <c r="CX66" s="447"/>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c r="EN66" s="44"/>
      <c r="EO66" s="44"/>
      <c r="EP66" s="44"/>
      <c r="EQ66" s="44"/>
      <c r="ER66" s="44"/>
      <c r="ES66" s="44"/>
      <c r="ET66" s="44"/>
      <c r="EU66" s="44"/>
      <c r="EV66" s="44"/>
      <c r="EW66" s="44"/>
      <c r="EX66" s="44"/>
      <c r="EY66" s="44"/>
      <c r="EZ66" s="44"/>
      <c r="FA66" s="44"/>
      <c r="FB66" s="44"/>
      <c r="FC66" s="44"/>
      <c r="FD66" s="44"/>
      <c r="FE66" s="44"/>
      <c r="FF66" s="44"/>
      <c r="FG66" s="44"/>
      <c r="FH66" s="44"/>
      <c r="FI66" s="44"/>
      <c r="FJ66" s="44"/>
      <c r="FK66" s="44"/>
      <c r="FL66" s="44"/>
      <c r="FM66" s="44"/>
      <c r="FN66" s="44"/>
      <c r="FO66" s="44"/>
      <c r="FP66" s="44"/>
      <c r="FQ66" s="44"/>
      <c r="FR66" s="44"/>
      <c r="FS66" s="44"/>
      <c r="FT66" s="44"/>
      <c r="FU66" s="44"/>
      <c r="FV66" s="44"/>
      <c r="FW66" s="44"/>
      <c r="FX66" s="44"/>
      <c r="FY66" s="44"/>
      <c r="FZ66" s="44"/>
      <c r="GA66" s="44"/>
      <c r="GB66" s="44"/>
      <c r="GC66" s="44"/>
      <c r="GD66" s="44"/>
    </row>
    <row r="67" spans="1:188" s="464" customFormat="1" ht="15" customHeight="1">
      <c r="A67" s="65"/>
      <c r="B67" s="65"/>
      <c r="C67" s="65"/>
      <c r="D67" s="81"/>
      <c r="E67"/>
      <c r="F67" s="65"/>
      <c r="G67" s="65"/>
      <c r="H67" s="65"/>
      <c r="I67" s="500" t="s">
        <v>484</v>
      </c>
      <c r="J67" s="501">
        <v>1</v>
      </c>
      <c r="K67"/>
      <c r="L67"/>
      <c r="M67" s="65"/>
      <c r="N67" s="65"/>
      <c r="O67"/>
      <c r="P67"/>
      <c r="Q67"/>
      <c r="R67"/>
      <c r="S67" s="44"/>
      <c r="T67" s="44"/>
      <c r="U67" s="44"/>
      <c r="V67" s="447"/>
      <c r="W67" s="447"/>
      <c r="X67" s="447"/>
      <c r="Y67" s="447"/>
      <c r="Z67" s="447"/>
      <c r="AA67" s="447"/>
      <c r="AB67" s="447"/>
      <c r="AC67" s="447"/>
      <c r="AD67" s="447"/>
      <c r="AE67" s="447"/>
      <c r="AF67" s="582" t="s">
        <v>1170</v>
      </c>
      <c r="AG67" s="580">
        <v>20</v>
      </c>
      <c r="AH67" s="581">
        <f>AG67/AG69</f>
        <v>1</v>
      </c>
      <c r="AI67"/>
      <c r="AJ67"/>
      <c r="AK67" s="447"/>
      <c r="AL67" s="447"/>
      <c r="AM67" s="447"/>
      <c r="AN67" s="447"/>
      <c r="AO67" s="500" t="s">
        <v>485</v>
      </c>
      <c r="AP67" s="501">
        <v>1</v>
      </c>
      <c r="AQ67" s="74">
        <f>AVERAGE(AR67:AW67)</f>
        <v>0.87</v>
      </c>
      <c r="AR67" s="85">
        <v>0.87</v>
      </c>
      <c r="AS67" s="85"/>
      <c r="AT67" s="85"/>
      <c r="AU67" s="547"/>
      <c r="AV67" s="85"/>
      <c r="AW67" s="85"/>
      <c r="AX67" s="85"/>
      <c r="AY67" s="547"/>
      <c r="AZ67" s="85"/>
      <c r="BA67" s="85"/>
      <c r="BB67" s="85"/>
      <c r="BC67"/>
      <c r="BD67" s="447"/>
      <c r="BE67" s="44"/>
      <c r="BF67" s="447"/>
      <c r="BH67" s="44"/>
      <c r="BI67" s="447"/>
      <c r="BJ67" s="447"/>
      <c r="BK67" s="447"/>
      <c r="BL67" s="447"/>
      <c r="BM67" s="447"/>
      <c r="BN67" s="447"/>
      <c r="BO67" s="447"/>
      <c r="BP67" s="447"/>
      <c r="BQ67" s="447"/>
      <c r="BR67" s="447"/>
      <c r="BS67" s="447"/>
      <c r="BT67" s="447"/>
      <c r="BU67" s="447"/>
      <c r="BV67" s="447"/>
      <c r="BW67" s="447"/>
      <c r="BX67" s="447"/>
      <c r="BY67" s="447"/>
      <c r="BZ67" s="447"/>
      <c r="CA67" s="447"/>
      <c r="CB67" s="447"/>
      <c r="CC67" s="447"/>
      <c r="CD67" s="447"/>
      <c r="CE67" s="44"/>
      <c r="CF67" s="44"/>
      <c r="CG67" s="44"/>
      <c r="CH67" s="44"/>
      <c r="CI67" s="44"/>
      <c r="CJ67" s="44"/>
      <c r="CK67" s="52"/>
      <c r="CL67" s="52"/>
      <c r="CM67" s="52"/>
      <c r="CN67" s="447"/>
      <c r="CO67" s="447"/>
      <c r="CP67" s="447"/>
      <c r="CQ67" s="447"/>
      <c r="CR67" s="447"/>
      <c r="CS67" s="447"/>
      <c r="CT67" s="447"/>
      <c r="CU67" s="447"/>
      <c r="CV67" s="447"/>
      <c r="CW67" s="447"/>
      <c r="CX67" s="447"/>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c r="EN67" s="44"/>
      <c r="EO67" s="44"/>
      <c r="EP67" s="44"/>
      <c r="EQ67" s="44"/>
      <c r="ER67" s="44"/>
      <c r="ES67" s="44"/>
      <c r="ET67" s="44"/>
      <c r="EU67" s="44"/>
      <c r="EV67" s="44"/>
      <c r="EW67" s="44"/>
      <c r="EX67" s="44"/>
      <c r="EY67" s="44"/>
      <c r="EZ67" s="44"/>
      <c r="FA67" s="44"/>
      <c r="FB67" s="44"/>
      <c r="FC67" s="44"/>
      <c r="FD67" s="44"/>
      <c r="FE67" s="44"/>
      <c r="FF67" s="44"/>
      <c r="FG67" s="44"/>
      <c r="FH67" s="44"/>
      <c r="FI67" s="44"/>
      <c r="FJ67" s="44"/>
      <c r="FK67" s="44"/>
      <c r="FL67" s="44"/>
      <c r="FM67" s="44"/>
      <c r="FN67" s="44"/>
      <c r="FO67" s="44"/>
      <c r="FP67" s="44"/>
      <c r="FQ67" s="44"/>
      <c r="FR67" s="44"/>
      <c r="FS67" s="44"/>
      <c r="FT67" s="44"/>
      <c r="FU67" s="44"/>
      <c r="FV67" s="44"/>
      <c r="FW67" s="44"/>
      <c r="FX67" s="44"/>
      <c r="FY67" s="44"/>
      <c r="FZ67" s="44"/>
      <c r="GA67" s="44"/>
      <c r="GB67" s="44"/>
      <c r="GC67" s="44"/>
      <c r="GD67" s="44"/>
      <c r="GE67" s="44"/>
      <c r="GF67" s="44"/>
    </row>
    <row r="68" spans="1:188" s="464" customFormat="1" ht="15" customHeight="1">
      <c r="A68" s="65"/>
      <c r="B68" s="65"/>
      <c r="C68" s="65"/>
      <c r="D68" s="81"/>
      <c r="E68"/>
      <c r="F68" s="65"/>
      <c r="G68" s="65"/>
      <c r="H68" s="65"/>
      <c r="I68" s="500" t="s">
        <v>485</v>
      </c>
      <c r="J68" s="501">
        <v>1</v>
      </c>
      <c r="K68"/>
      <c r="L68"/>
      <c r="M68" s="65"/>
      <c r="N68" s="65"/>
      <c r="O68" s="65"/>
      <c r="P68" s="65"/>
      <c r="Q68" s="65"/>
      <c r="R68" s="44"/>
      <c r="S68" s="44"/>
      <c r="T68" s="44"/>
      <c r="U68" s="44"/>
      <c r="V68" s="447"/>
      <c r="W68" s="447"/>
      <c r="X68" s="447"/>
      <c r="Y68" s="447"/>
      <c r="Z68" s="447"/>
      <c r="AA68" s="447"/>
      <c r="AB68" s="447"/>
      <c r="AC68" s="447"/>
      <c r="AD68" s="447"/>
      <c r="AE68" s="447"/>
      <c r="AF68" s="582" t="s">
        <v>1171</v>
      </c>
      <c r="AG68" s="550"/>
      <c r="AH68" s="551">
        <f>AG68/AG69</f>
        <v>0</v>
      </c>
      <c r="AI68" s="65"/>
      <c r="AJ68" s="65"/>
      <c r="AK68" s="447"/>
      <c r="AL68" s="447"/>
      <c r="AM68" s="447"/>
      <c r="AN68" s="447"/>
      <c r="AO68" s="500" t="s">
        <v>486</v>
      </c>
      <c r="AP68" s="501">
        <v>4</v>
      </c>
      <c r="AQ68" s="74">
        <f>AVERAGE(AR68:AW68)</f>
        <v>1.0487499999999998</v>
      </c>
      <c r="AR68" s="85">
        <v>0.01</v>
      </c>
      <c r="AS68" s="85">
        <v>4.08</v>
      </c>
      <c r="AT68" s="85">
        <v>9.5000000000000001E-2</v>
      </c>
      <c r="AU68" s="85">
        <v>0.01</v>
      </c>
      <c r="AV68" s="85"/>
      <c r="AW68" s="85"/>
      <c r="AX68" s="85"/>
      <c r="AY68" s="549"/>
      <c r="AZ68" s="85"/>
      <c r="BA68" s="85"/>
      <c r="BB68" s="85"/>
      <c r="BC68"/>
      <c r="BD68" s="447"/>
      <c r="BE68" s="44"/>
      <c r="BF68" s="447"/>
      <c r="BH68" s="44"/>
      <c r="BI68" s="447"/>
      <c r="BJ68" s="447"/>
      <c r="BK68" s="447"/>
      <c r="BL68" s="447"/>
      <c r="BM68" s="447"/>
      <c r="BN68" s="447"/>
      <c r="BO68" s="447"/>
      <c r="BP68" s="447"/>
      <c r="BQ68" s="447"/>
      <c r="BR68" s="447"/>
      <c r="BS68" s="447"/>
      <c r="BT68" s="447"/>
      <c r="BU68" s="447"/>
      <c r="BV68" s="447"/>
      <c r="BW68" s="447"/>
      <c r="BX68" s="447"/>
      <c r="BY68" s="447"/>
      <c r="BZ68" s="447"/>
      <c r="CA68" s="447"/>
      <c r="CB68" s="447"/>
      <c r="CC68" s="447"/>
      <c r="CD68" s="447"/>
      <c r="CE68" s="44"/>
      <c r="CF68" s="44"/>
      <c r="CG68" s="44"/>
      <c r="CH68" s="44"/>
      <c r="CI68" s="44"/>
      <c r="CJ68" s="44"/>
      <c r="CK68" s="52"/>
      <c r="CL68" s="52"/>
      <c r="CM68" s="52"/>
      <c r="CN68" s="447"/>
      <c r="CO68" s="447"/>
      <c r="CP68" s="447"/>
      <c r="CQ68" s="447"/>
      <c r="CR68" s="447"/>
      <c r="CS68" s="447"/>
      <c r="CT68" s="447"/>
      <c r="CU68" s="447"/>
      <c r="CV68" s="447"/>
      <c r="CW68" s="447"/>
      <c r="CX68" s="447"/>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c r="EN68" s="44"/>
      <c r="EO68" s="44"/>
      <c r="EP68" s="44"/>
      <c r="EQ68" s="44"/>
      <c r="ER68" s="44"/>
      <c r="ES68" s="44"/>
      <c r="ET68" s="44"/>
      <c r="EU68" s="44"/>
      <c r="EV68" s="44"/>
      <c r="EW68" s="44"/>
      <c r="EX68" s="44"/>
      <c r="EY68" s="44"/>
      <c r="EZ68" s="44"/>
      <c r="FA68" s="44"/>
      <c r="FB68" s="44"/>
      <c r="FC68" s="44"/>
      <c r="FD68" s="44"/>
      <c r="FE68" s="44"/>
      <c r="FF68" s="44"/>
      <c r="FG68" s="44"/>
      <c r="FH68" s="44"/>
      <c r="FI68" s="44"/>
      <c r="FJ68" s="44"/>
      <c r="FK68" s="44"/>
      <c r="FL68" s="44"/>
      <c r="FM68" s="44"/>
      <c r="FN68" s="44"/>
      <c r="FO68" s="44"/>
      <c r="FP68" s="44"/>
      <c r="FQ68" s="44"/>
      <c r="FR68" s="44"/>
      <c r="FS68" s="44"/>
      <c r="FT68" s="44"/>
      <c r="FU68" s="44"/>
      <c r="FV68" s="44"/>
      <c r="FW68" s="44"/>
      <c r="FX68" s="44"/>
      <c r="FY68" s="44"/>
      <c r="FZ68" s="44"/>
      <c r="GA68" s="44"/>
      <c r="GB68" s="44"/>
      <c r="GC68" s="44"/>
      <c r="GD68" s="44"/>
      <c r="GE68" s="44"/>
      <c r="GF68" s="44"/>
    </row>
    <row r="69" spans="1:188" s="464" customFormat="1" ht="15" customHeight="1">
      <c r="A69" s="65"/>
      <c r="B69" s="65"/>
      <c r="C69" s="65"/>
      <c r="D69" s="81"/>
      <c r="E69"/>
      <c r="F69" s="65"/>
      <c r="G69" s="65"/>
      <c r="H69" s="65"/>
      <c r="I69" s="500" t="s">
        <v>486</v>
      </c>
      <c r="J69" s="501">
        <v>4</v>
      </c>
      <c r="K69"/>
      <c r="L69"/>
      <c r="M69" s="65"/>
      <c r="N69" s="65"/>
      <c r="O69" s="65"/>
      <c r="P69" s="65"/>
      <c r="Q69" s="65"/>
      <c r="R69" s="44"/>
      <c r="S69" s="44"/>
      <c r="T69" s="44"/>
      <c r="U69" s="44"/>
      <c r="V69"/>
      <c r="W69"/>
      <c r="X69"/>
      <c r="Y69"/>
      <c r="Z69"/>
      <c r="AA69"/>
      <c r="AB69"/>
      <c r="AC69"/>
      <c r="AD69" s="447"/>
      <c r="AE69" s="447"/>
      <c r="AF69" s="553" t="s">
        <v>1172</v>
      </c>
      <c r="AG69" s="553">
        <f>AG66+AG67+AG68</f>
        <v>20</v>
      </c>
      <c r="AH69" s="553">
        <f>AH66+AH68+AH67</f>
        <v>1</v>
      </c>
      <c r="AI69" s="65"/>
      <c r="AJ69" s="65"/>
      <c r="AK69" s="447"/>
      <c r="AL69" s="447"/>
      <c r="AM69" s="447"/>
      <c r="AN69" s="447"/>
      <c r="AO69" s="500" t="s">
        <v>487</v>
      </c>
      <c r="AP69" s="501">
        <v>1</v>
      </c>
      <c r="AQ69" s="74">
        <f>AVERAGE(AR69:AW69)</f>
        <v>0.06</v>
      </c>
      <c r="AR69" s="85">
        <v>0.06</v>
      </c>
      <c r="AS69" s="85"/>
      <c r="AT69" s="85"/>
      <c r="AU69" s="552"/>
      <c r="AV69" s="85"/>
      <c r="AW69" s="85"/>
      <c r="AX69" s="85"/>
      <c r="AY69" s="552"/>
      <c r="AZ69" s="85"/>
      <c r="BA69" s="85"/>
      <c r="BB69" s="85"/>
      <c r="BC69"/>
      <c r="BD69" s="447"/>
      <c r="BE69" s="44"/>
      <c r="BF69" s="447"/>
      <c r="BH69" s="44"/>
      <c r="BI69" s="447"/>
      <c r="BJ69" s="447"/>
      <c r="BK69" s="447"/>
      <c r="BL69" s="447"/>
      <c r="BM69" s="447"/>
      <c r="BN69" s="447"/>
      <c r="BO69" s="447"/>
      <c r="BP69" s="447"/>
      <c r="BQ69" s="447"/>
      <c r="BR69" s="447"/>
      <c r="BS69" s="447"/>
      <c r="BT69" s="447"/>
      <c r="BU69" s="447"/>
      <c r="BV69" s="447"/>
      <c r="BW69" s="447"/>
      <c r="BX69" s="447"/>
      <c r="BY69" s="447"/>
      <c r="BZ69" s="447"/>
      <c r="CA69" s="447"/>
      <c r="CB69" s="447"/>
      <c r="CC69" s="447"/>
      <c r="CD69" s="447"/>
      <c r="CE69" s="44"/>
      <c r="CF69" s="44"/>
      <c r="CG69" s="44"/>
      <c r="CH69" s="44"/>
      <c r="CI69" s="44"/>
      <c r="CJ69" s="44"/>
      <c r="CK69" s="52"/>
      <c r="CL69" s="52"/>
      <c r="CM69" s="52"/>
      <c r="CN69" s="447"/>
      <c r="CO69" s="447"/>
      <c r="CP69" s="447"/>
      <c r="CQ69" s="447"/>
      <c r="CR69" s="447"/>
      <c r="CS69" s="447"/>
      <c r="CT69" s="447"/>
      <c r="CU69" s="447"/>
      <c r="CV69" s="447"/>
      <c r="CW69" s="447"/>
      <c r="CX69" s="447"/>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c r="EN69" s="44"/>
      <c r="EO69" s="44"/>
      <c r="EP69" s="44"/>
      <c r="EQ69" s="44"/>
      <c r="ER69" s="44"/>
      <c r="ES69" s="44"/>
      <c r="ET69" s="44"/>
      <c r="EU69" s="44"/>
      <c r="EV69" s="44"/>
      <c r="EW69" s="44"/>
      <c r="EX69" s="44"/>
      <c r="EY69" s="44"/>
      <c r="EZ69" s="44"/>
      <c r="FA69" s="44"/>
      <c r="FB69" s="44"/>
      <c r="FC69" s="44"/>
      <c r="FD69" s="44"/>
      <c r="FE69" s="44"/>
      <c r="FF69" s="44"/>
      <c r="FG69" s="44"/>
      <c r="FH69" s="44"/>
      <c r="FI69" s="44"/>
      <c r="FJ69" s="44"/>
      <c r="FK69" s="44"/>
      <c r="FL69" s="44"/>
      <c r="FM69" s="44"/>
      <c r="FN69" s="44"/>
      <c r="FO69" s="44"/>
      <c r="FP69" s="44"/>
      <c r="FQ69" s="44"/>
      <c r="FR69" s="44"/>
      <c r="FS69" s="44"/>
      <c r="FT69" s="44"/>
      <c r="FU69" s="44"/>
      <c r="FV69" s="44"/>
      <c r="FW69" s="44"/>
      <c r="FX69" s="44"/>
      <c r="FY69" s="44"/>
      <c r="FZ69" s="44"/>
      <c r="GA69" s="44"/>
      <c r="GB69" s="44"/>
      <c r="GC69" s="44"/>
      <c r="GD69" s="44"/>
      <c r="GE69" s="44"/>
      <c r="GF69" s="44"/>
    </row>
    <row r="70" spans="1:188" s="464" customFormat="1" ht="15" customHeight="1" thickBot="1">
      <c r="A70" s="65"/>
      <c r="B70" s="65"/>
      <c r="C70" s="65"/>
      <c r="D70" s="65"/>
      <c r="E70" s="65"/>
      <c r="F70" s="65"/>
      <c r="G70" s="65"/>
      <c r="H70" s="65"/>
      <c r="I70" s="500" t="s">
        <v>487</v>
      </c>
      <c r="J70" s="501">
        <v>1</v>
      </c>
      <c r="K70"/>
      <c r="L70"/>
      <c r="M70" s="65"/>
      <c r="N70" s="65"/>
      <c r="O70" s="65"/>
      <c r="P70" s="65"/>
      <c r="Q70" s="65"/>
      <c r="R70" s="44"/>
      <c r="S70" s="44"/>
      <c r="T70" s="44"/>
      <c r="U70" s="44"/>
      <c r="V70"/>
      <c r="W70"/>
      <c r="X70"/>
      <c r="Y70"/>
      <c r="Z70"/>
      <c r="AA70"/>
      <c r="AB70"/>
      <c r="AC70"/>
      <c r="AD70"/>
      <c r="AE70" s="447"/>
      <c r="AI70"/>
      <c r="AJ70"/>
      <c r="AK70"/>
      <c r="AL70"/>
      <c r="AM70"/>
      <c r="AN70"/>
      <c r="AO70" s="577" t="s">
        <v>482</v>
      </c>
      <c r="AP70" s="578">
        <v>1</v>
      </c>
      <c r="AQ70" s="74">
        <f>AVERAGE(AR70:BB70)</f>
        <v>0.64</v>
      </c>
      <c r="AR70" s="71">
        <v>0.64</v>
      </c>
      <c r="AS70" s="86"/>
      <c r="AT70" s="86"/>
      <c r="AU70" s="554"/>
      <c r="AV70" s="71"/>
      <c r="AW70" s="86"/>
      <c r="AX70" s="86"/>
      <c r="AY70" s="554"/>
      <c r="AZ70" s="71"/>
      <c r="BA70" s="86"/>
      <c r="BB70" s="86"/>
      <c r="BC70" s="447"/>
      <c r="BD70" s="447"/>
      <c r="BE70" s="44"/>
      <c r="BF70" s="447"/>
      <c r="BH70" s="44"/>
      <c r="BI70" s="447"/>
      <c r="BJ70" s="447"/>
      <c r="BK70" s="447"/>
      <c r="BL70" s="447"/>
      <c r="BM70" s="447"/>
      <c r="BN70" s="447"/>
      <c r="BO70" s="447"/>
      <c r="BP70" s="447"/>
      <c r="BQ70" s="447"/>
      <c r="BR70" s="447"/>
      <c r="BS70" s="447"/>
      <c r="BT70"/>
      <c r="BU70"/>
      <c r="BV70"/>
      <c r="BW70"/>
      <c r="BX70"/>
      <c r="BY70"/>
      <c r="BZ70"/>
      <c r="CA70"/>
      <c r="CB70" s="447"/>
      <c r="CC70" s="447"/>
      <c r="CD70" s="447"/>
      <c r="CE70" s="44"/>
      <c r="CF70" s="44"/>
      <c r="CG70" s="44"/>
      <c r="CH70" s="44"/>
      <c r="CI70" s="44"/>
      <c r="CJ70" s="44"/>
      <c r="CK70" s="52"/>
      <c r="CL70" s="52"/>
      <c r="CM70" s="52"/>
      <c r="CN70" s="447"/>
      <c r="CO70" s="447"/>
      <c r="CP70" s="447"/>
      <c r="CQ70" s="447"/>
      <c r="CR70" s="447"/>
      <c r="CS70" s="447"/>
      <c r="CT70" s="447"/>
      <c r="CU70" s="447"/>
      <c r="CV70" s="447"/>
      <c r="CW70" s="447"/>
      <c r="CX70" s="447"/>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c r="EQ70" s="44"/>
      <c r="ER70" s="44"/>
      <c r="ES70" s="44"/>
      <c r="ET70" s="44"/>
      <c r="EU70" s="44"/>
      <c r="EV70" s="44"/>
      <c r="EW70" s="44"/>
      <c r="EX70" s="44"/>
      <c r="EY70" s="44"/>
      <c r="EZ70" s="44"/>
      <c r="FA70" s="44"/>
      <c r="FB70" s="44"/>
      <c r="FC70" s="44"/>
      <c r="FD70" s="44"/>
      <c r="FE70" s="44"/>
      <c r="FF70" s="44"/>
      <c r="FG70" s="44"/>
      <c r="FH70" s="44"/>
      <c r="FI70" s="44"/>
      <c r="FJ70" s="44"/>
      <c r="FK70" s="44"/>
      <c r="FL70" s="44"/>
      <c r="FM70" s="44"/>
      <c r="FN70" s="44"/>
      <c r="FO70" s="44"/>
      <c r="FP70" s="44"/>
      <c r="FQ70" s="44"/>
      <c r="FR70" s="44"/>
      <c r="FS70" s="44"/>
      <c r="FT70" s="44"/>
      <c r="FU70" s="44"/>
      <c r="FV70" s="44"/>
      <c r="FW70" s="44"/>
      <c r="FX70" s="44"/>
      <c r="FY70" s="44"/>
      <c r="FZ70" s="44"/>
      <c r="GA70" s="44"/>
      <c r="GB70" s="44"/>
      <c r="GC70" s="44"/>
      <c r="GD70" s="44"/>
      <c r="GE70" s="44"/>
      <c r="GF70" s="44"/>
    </row>
    <row r="71" spans="1:188" s="464" customFormat="1" ht="15" customHeight="1" thickBot="1">
      <c r="A71" s="65"/>
      <c r="B71" s="65"/>
      <c r="C71" s="65"/>
      <c r="D71" s="65"/>
      <c r="E71" s="65"/>
      <c r="F71" s="65"/>
      <c r="G71" s="65"/>
      <c r="H71" s="65"/>
      <c r="I71" s="577" t="s">
        <v>482</v>
      </c>
      <c r="J71" s="578">
        <v>1</v>
      </c>
      <c r="K71"/>
      <c r="L71"/>
      <c r="M71" s="65"/>
      <c r="N71" s="65"/>
      <c r="O71" s="65"/>
      <c r="P71" s="65"/>
      <c r="Q71" s="65"/>
      <c r="R71" s="44"/>
      <c r="S71" s="44"/>
      <c r="T71" s="44"/>
      <c r="U71" s="44"/>
      <c r="V71"/>
      <c r="W71"/>
      <c r="X71"/>
      <c r="Y71"/>
      <c r="Z71"/>
      <c r="AA71"/>
      <c r="AB71"/>
      <c r="AC71"/>
      <c r="AD71"/>
      <c r="AE71" s="447"/>
      <c r="AI71"/>
      <c r="AJ71"/>
      <c r="AK71"/>
      <c r="AL71"/>
      <c r="AM71"/>
      <c r="AN71"/>
      <c r="AO71" s="557" t="s">
        <v>444</v>
      </c>
      <c r="AP71" s="87">
        <f>SUM(AP65:AP70)</f>
        <v>9</v>
      </c>
      <c r="AQ71" s="74" t="e">
        <f>AVERAGE(AR71:AW71)</f>
        <v>#DIV/0!</v>
      </c>
      <c r="AR71" s="85"/>
      <c r="AS71" s="85"/>
      <c r="AT71" s="85"/>
      <c r="AU71" s="556"/>
      <c r="AV71" s="85"/>
      <c r="AW71" s="85"/>
      <c r="AX71" s="85"/>
      <c r="AY71" s="556"/>
      <c r="AZ71" s="85"/>
      <c r="BA71" s="85"/>
      <c r="BB71" s="85"/>
      <c r="BC71" s="447"/>
      <c r="BD71"/>
      <c r="BE71" s="44"/>
      <c r="BF71"/>
      <c r="BH71" s="44"/>
      <c r="BI71" s="447"/>
      <c r="BJ71" s="447"/>
      <c r="BK71" s="447"/>
      <c r="BL71" s="447"/>
      <c r="BM71" s="447"/>
      <c r="BN71" s="447"/>
      <c r="BO71" s="447"/>
      <c r="BP71" s="447"/>
      <c r="BQ71" s="447"/>
      <c r="BR71" s="447"/>
      <c r="BS71" s="447"/>
      <c r="BT71"/>
      <c r="BU71"/>
      <c r="BV71"/>
      <c r="BW71"/>
      <c r="BX71"/>
      <c r="BY71"/>
      <c r="BZ71"/>
      <c r="CA71"/>
      <c r="CB71"/>
      <c r="CC71" s="447"/>
      <c r="CD71" s="447"/>
      <c r="CE71" s="44"/>
      <c r="CF71" s="44"/>
      <c r="CG71" s="44"/>
      <c r="CH71" s="44"/>
      <c r="CI71" s="44"/>
      <c r="CJ71" s="44"/>
      <c r="CK71" s="52"/>
      <c r="CL71" s="52"/>
      <c r="CM71" s="52"/>
      <c r="CN71" s="447"/>
      <c r="CO71" s="447"/>
      <c r="CP71" s="447"/>
      <c r="CQ71" s="447"/>
      <c r="CR71" s="447"/>
      <c r="CS71" s="447"/>
      <c r="CT71" s="447"/>
      <c r="CU71" s="447"/>
      <c r="CV71" s="447"/>
      <c r="CW71" s="447"/>
      <c r="CX71" s="447"/>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c r="EQ71" s="44"/>
      <c r="ER71" s="44"/>
      <c r="ES71" s="44"/>
      <c r="ET71" s="44"/>
      <c r="EU71" s="44"/>
      <c r="EV71" s="44"/>
      <c r="EW71" s="44"/>
      <c r="EX71" s="44"/>
      <c r="EY71" s="44"/>
      <c r="EZ71" s="44"/>
      <c r="FA71" s="44"/>
      <c r="FB71" s="44"/>
      <c r="FC71" s="44"/>
      <c r="FD71" s="44"/>
      <c r="FE71" s="44"/>
      <c r="FF71" s="44"/>
      <c r="FG71" s="44"/>
      <c r="FH71" s="44"/>
      <c r="FI71" s="44"/>
      <c r="FJ71" s="44"/>
      <c r="FK71" s="44"/>
      <c r="FL71" s="44"/>
      <c r="FM71" s="44"/>
      <c r="FN71" s="44"/>
      <c r="FO71" s="44"/>
      <c r="FP71" s="44"/>
      <c r="FQ71" s="44"/>
      <c r="FR71" s="44"/>
      <c r="FS71" s="44"/>
      <c r="FT71" s="44"/>
      <c r="FU71" s="44"/>
      <c r="FV71" s="44"/>
      <c r="FW71" s="44"/>
      <c r="FX71" s="44"/>
      <c r="FY71" s="44"/>
      <c r="FZ71" s="44"/>
      <c r="GA71" s="44"/>
      <c r="GB71" s="44"/>
      <c r="GC71" s="44"/>
      <c r="GD71" s="44"/>
      <c r="GE71" s="44"/>
      <c r="GF71" s="44"/>
    </row>
    <row r="72" spans="1:188" s="464" customFormat="1" ht="15" customHeight="1" thickBot="1">
      <c r="A72" s="65"/>
      <c r="B72" s="65"/>
      <c r="C72" s="65"/>
      <c r="D72" s="65"/>
      <c r="E72" s="65"/>
      <c r="F72" s="65"/>
      <c r="G72" s="65"/>
      <c r="H72" s="65"/>
      <c r="I72" s="557" t="s">
        <v>444</v>
      </c>
      <c r="J72" s="87">
        <f>SUM(J66:J71)</f>
        <v>9</v>
      </c>
      <c r="K72"/>
      <c r="L72"/>
      <c r="M72" s="65"/>
      <c r="N72" s="65"/>
      <c r="O72" s="65"/>
      <c r="P72" s="65"/>
      <c r="Q72" s="65"/>
      <c r="R72" s="44"/>
      <c r="S72" s="44"/>
      <c r="T72" s="44"/>
      <c r="U72" s="44"/>
      <c r="V72" s="44"/>
      <c r="W72" s="44"/>
      <c r="X72" s="44"/>
      <c r="Y72" s="44"/>
      <c r="Z72" s="44"/>
      <c r="AA72" s="44"/>
      <c r="AB72" s="44"/>
      <c r="AC72" s="44"/>
      <c r="AD72" s="44"/>
      <c r="AE72"/>
      <c r="AI72" s="44"/>
      <c r="AJ72" s="44"/>
      <c r="AK72" s="44"/>
      <c r="AL72" s="44"/>
      <c r="AM72" s="44"/>
      <c r="AN72" s="44"/>
      <c r="AQ72"/>
      <c r="AR72"/>
      <c r="AS72"/>
      <c r="AT72"/>
      <c r="AU72"/>
      <c r="AV72" s="44"/>
      <c r="AW72" s="44"/>
      <c r="AX72" s="52"/>
      <c r="AY72" s="52"/>
      <c r="AZ72" s="52"/>
      <c r="BA72" s="52"/>
      <c r="BB72" s="52"/>
      <c r="BC72"/>
      <c r="BD72" s="44"/>
      <c r="BE72" s="44"/>
      <c r="BF72" s="44"/>
      <c r="BH72" s="44"/>
      <c r="BI72" s="447"/>
      <c r="BJ72" s="447"/>
      <c r="BK72" s="447"/>
      <c r="BL72" s="447"/>
      <c r="BM72" s="447"/>
      <c r="BN72" s="447"/>
      <c r="BO72" s="447"/>
      <c r="BP72" s="447"/>
      <c r="BQ72" s="447"/>
      <c r="BR72" s="447"/>
      <c r="BS72" s="447"/>
      <c r="BT72"/>
      <c r="BU72"/>
      <c r="BV72"/>
      <c r="BW72"/>
      <c r="BX72"/>
      <c r="BY72"/>
      <c r="BZ72"/>
      <c r="CA72"/>
      <c r="CB72"/>
      <c r="CC72" s="447"/>
      <c r="CD72" s="447"/>
      <c r="CE72" s="44"/>
      <c r="CF72" s="44"/>
      <c r="CG72" s="44"/>
      <c r="CH72" s="44"/>
      <c r="CI72" s="44"/>
      <c r="CJ72" s="44"/>
      <c r="CK72" s="52"/>
      <c r="CL72" s="52"/>
      <c r="CM72" s="52"/>
      <c r="CN72" s="447"/>
      <c r="CO72" s="447"/>
      <c r="CP72" s="447"/>
      <c r="CQ72" s="447"/>
      <c r="CR72" s="447"/>
      <c r="CS72" s="447"/>
      <c r="CT72" s="447"/>
      <c r="CU72" s="447"/>
      <c r="CV72" s="447"/>
      <c r="CW72" s="447"/>
      <c r="CX72" s="447"/>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c r="EN72" s="44"/>
      <c r="EO72" s="44"/>
      <c r="EP72" s="44"/>
      <c r="EQ72" s="44"/>
      <c r="ER72" s="44"/>
      <c r="ES72" s="44"/>
      <c r="ET72" s="44"/>
      <c r="EU72" s="44"/>
      <c r="EV72" s="44"/>
      <c r="EW72" s="44"/>
      <c r="EX72" s="44"/>
      <c r="EY72" s="44"/>
      <c r="EZ72" s="44"/>
      <c r="FA72" s="44"/>
      <c r="FB72" s="44"/>
      <c r="FC72" s="44"/>
      <c r="FD72" s="44"/>
      <c r="FE72" s="44"/>
      <c r="FF72" s="44"/>
      <c r="FG72" s="44"/>
      <c r="FH72" s="44"/>
      <c r="FI72" s="44"/>
      <c r="FJ72" s="44"/>
      <c r="FK72" s="44"/>
      <c r="FL72" s="44"/>
      <c r="FM72" s="44"/>
      <c r="FN72" s="44"/>
      <c r="FO72" s="44"/>
      <c r="FP72" s="44"/>
      <c r="FQ72" s="44"/>
      <c r="FR72" s="44"/>
      <c r="FS72" s="44"/>
      <c r="FT72" s="44"/>
      <c r="FU72" s="44"/>
      <c r="FV72" s="44"/>
      <c r="FW72" s="44"/>
      <c r="FX72" s="44"/>
      <c r="FY72" s="44"/>
      <c r="FZ72" s="44"/>
      <c r="GA72" s="44"/>
      <c r="GB72" s="44"/>
      <c r="GC72" s="44"/>
      <c r="GD72" s="44"/>
      <c r="GE72" s="44"/>
      <c r="GF72" s="44"/>
    </row>
    <row r="73" spans="1:188" s="464" customFormat="1" ht="15" customHeight="1" thickBot="1">
      <c r="A73" s="65"/>
      <c r="B73" s="65"/>
      <c r="C73" s="65"/>
      <c r="D73" s="65"/>
      <c r="E73" s="65"/>
      <c r="F73" s="65"/>
      <c r="G73" s="65"/>
      <c r="H73"/>
      <c r="I73"/>
      <c r="J73"/>
      <c r="K73"/>
      <c r="L73"/>
      <c r="M73" s="65"/>
      <c r="N73" s="65"/>
      <c r="O73" s="65"/>
      <c r="P73" s="65"/>
      <c r="Q73" s="65"/>
      <c r="R73" s="65"/>
      <c r="S73" s="44"/>
      <c r="T73" s="44"/>
      <c r="U73" s="44"/>
      <c r="V73" s="44"/>
      <c r="W73" s="44"/>
      <c r="X73" s="44"/>
      <c r="Y73" s="44"/>
      <c r="Z73" s="44"/>
      <c r="AA73" s="44"/>
      <c r="AB73" s="44"/>
      <c r="AC73" s="44"/>
      <c r="AD73" s="44"/>
      <c r="AE73"/>
      <c r="AF73"/>
      <c r="AG73" s="44"/>
      <c r="AH73" s="44"/>
      <c r="AI73" s="44"/>
      <c r="AJ73" s="44"/>
      <c r="AK73" s="44"/>
      <c r="AL73" s="44"/>
      <c r="AM73" s="44"/>
      <c r="AN73" s="44"/>
      <c r="AO73" s="1039" t="s">
        <v>453</v>
      </c>
      <c r="AP73" s="1040"/>
      <c r="AQ73" s="83" t="s">
        <v>464</v>
      </c>
      <c r="AR73"/>
      <c r="AS73"/>
      <c r="AT73"/>
      <c r="AU73"/>
      <c r="AV73" s="44"/>
      <c r="AW73" s="44"/>
      <c r="AX73" s="52"/>
      <c r="AY73" s="52"/>
      <c r="AZ73" s="52"/>
      <c r="BA73" s="52"/>
      <c r="BB73" s="52"/>
      <c r="BC73"/>
      <c r="BD73" s="44"/>
      <c r="BE73" s="44"/>
      <c r="BF73" s="44"/>
      <c r="BH73" s="44"/>
      <c r="BI73" s="447"/>
      <c r="BJ73" s="447"/>
      <c r="BK73" s="447"/>
      <c r="BL73" s="447"/>
      <c r="BM73" s="447"/>
      <c r="BN73" s="447"/>
      <c r="BO73" s="447"/>
      <c r="BP73" s="447"/>
      <c r="BQ73" s="447"/>
      <c r="BR73" s="447"/>
      <c r="BS73" s="447"/>
      <c r="BT73" s="44"/>
      <c r="BU73" s="44"/>
      <c r="BV73" s="44"/>
      <c r="BW73" s="44"/>
      <c r="BX73" s="44"/>
      <c r="BY73" s="44"/>
      <c r="BZ73" s="44"/>
      <c r="CA73" s="44"/>
      <c r="CB73" s="44"/>
      <c r="CC73" s="447"/>
      <c r="CD73" s="447"/>
      <c r="CE73" s="44"/>
      <c r="CF73" s="44"/>
      <c r="CG73" s="44"/>
      <c r="CH73" s="44"/>
      <c r="CI73" s="44"/>
      <c r="CJ73" s="44"/>
      <c r="CK73" s="52"/>
      <c r="CL73" s="52"/>
      <c r="CM73" s="52"/>
      <c r="CN73" s="447"/>
      <c r="CO73" s="447"/>
      <c r="CP73" s="447"/>
      <c r="CQ73" s="447"/>
      <c r="CR73" s="447"/>
      <c r="CS73" s="447"/>
      <c r="CT73" s="447"/>
      <c r="CU73" s="447"/>
      <c r="CV73" s="447"/>
      <c r="CW73" s="447"/>
      <c r="CX73" s="447"/>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c r="GD73" s="44"/>
      <c r="GE73" s="44"/>
      <c r="GF73" s="44"/>
    </row>
    <row r="74" spans="1:188" s="464" customFormat="1" ht="15" customHeight="1">
      <c r="A74" s="65"/>
      <c r="B74" s="65"/>
      <c r="C74" s="65"/>
      <c r="D74" s="65"/>
      <c r="E74" s="65"/>
      <c r="F74" s="65"/>
      <c r="G74" s="65"/>
      <c r="H74" s="65"/>
      <c r="I74" s="1049" t="s">
        <v>453</v>
      </c>
      <c r="J74" s="1050"/>
      <c r="K74"/>
      <c r="L74"/>
      <c r="M74" s="65"/>
      <c r="N74" s="65"/>
      <c r="O74" s="65"/>
      <c r="P74" s="65"/>
      <c r="Q74" s="65"/>
      <c r="R74" s="65"/>
      <c r="S74" s="44"/>
      <c r="T74" s="44"/>
      <c r="U74" s="44"/>
      <c r="V74" s="44"/>
      <c r="W74" s="44"/>
      <c r="X74" s="44"/>
      <c r="Y74" s="44"/>
      <c r="Z74" s="44"/>
      <c r="AA74" s="44"/>
      <c r="AB74" s="44"/>
      <c r="AC74" s="44"/>
      <c r="AD74" s="44"/>
      <c r="AE74"/>
      <c r="AF74"/>
      <c r="AG74" s="44"/>
      <c r="AH74" s="44"/>
      <c r="AI74" s="44"/>
      <c r="AJ74" s="44"/>
      <c r="AK74" s="44"/>
      <c r="AL74" s="44"/>
      <c r="AM74" s="44"/>
      <c r="AN74" s="44"/>
      <c r="AO74" s="575" t="s">
        <v>1192</v>
      </c>
      <c r="AP74" s="576">
        <v>1</v>
      </c>
      <c r="AQ74" s="70" t="e">
        <f t="shared" ref="AQ74:AQ79" si="9">AVERAGE(AR74:AT74)</f>
        <v>#DIV/0!</v>
      </c>
      <c r="AR74" s="71" t="s">
        <v>424</v>
      </c>
      <c r="AS74" s="85"/>
      <c r="AT74" s="85"/>
      <c r="AU74" s="85"/>
      <c r="AV74" s="85"/>
      <c r="AW74" s="85"/>
      <c r="AX74" s="85"/>
      <c r="AY74" s="85"/>
      <c r="AZ74" s="85"/>
      <c r="BA74" s="85"/>
      <c r="BB74" s="85"/>
      <c r="BC74"/>
      <c r="BD74" s="44"/>
      <c r="BE74" s="44"/>
      <c r="BF74" s="44"/>
      <c r="BH74" s="44"/>
      <c r="BI74"/>
      <c r="BJ74"/>
      <c r="BK74"/>
      <c r="BL74"/>
      <c r="BM74"/>
      <c r="BN74"/>
      <c r="BO74"/>
      <c r="BP74"/>
      <c r="BQ74" s="447"/>
      <c r="BR74" s="447"/>
      <c r="BS74" s="447"/>
      <c r="BT74" s="44"/>
      <c r="BU74" s="44"/>
      <c r="BV74" s="44"/>
      <c r="BW74" s="44"/>
      <c r="BX74" s="44"/>
      <c r="BY74" s="44"/>
      <c r="BZ74" s="44"/>
      <c r="CA74" s="44"/>
      <c r="CB74" s="44"/>
      <c r="CC74" s="447"/>
      <c r="CD74" s="447"/>
      <c r="CE74" s="44"/>
      <c r="CF74" s="44"/>
      <c r="CG74" s="44"/>
      <c r="CH74" s="44"/>
      <c r="CI74" s="44"/>
      <c r="CJ74" s="44"/>
      <c r="CK74" s="52"/>
      <c r="CL74" s="52"/>
      <c r="CM74" s="52"/>
      <c r="CN74" s="447"/>
      <c r="CO74" s="447"/>
      <c r="CP74" s="447"/>
      <c r="CQ74" s="447"/>
      <c r="CR74" s="447"/>
      <c r="CS74" s="447"/>
      <c r="CT74" s="447"/>
      <c r="CU74" s="447"/>
      <c r="CV74" s="447"/>
      <c r="CW74" s="447"/>
      <c r="CX74" s="447"/>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c r="GD74" s="44"/>
      <c r="GE74" s="44"/>
      <c r="GF74" s="44"/>
    </row>
    <row r="75" spans="1:188" s="464" customFormat="1" ht="15" customHeight="1">
      <c r="A75" s="65"/>
      <c r="B75" s="65"/>
      <c r="C75" s="65"/>
      <c r="D75" s="65"/>
      <c r="E75" s="65"/>
      <c r="F75" s="65"/>
      <c r="G75" s="65"/>
      <c r="H75" s="65"/>
      <c r="I75" s="500" t="s">
        <v>1192</v>
      </c>
      <c r="J75" s="501">
        <v>1</v>
      </c>
      <c r="K75"/>
      <c r="L75"/>
      <c r="M75" s="65"/>
      <c r="N75" s="65"/>
      <c r="O75" s="65"/>
      <c r="P75" s="65"/>
      <c r="Q75" s="65"/>
      <c r="R75" s="65"/>
      <c r="S75" s="44"/>
      <c r="T75" s="44"/>
      <c r="U75" s="44"/>
      <c r="V75" s="44"/>
      <c r="W75" s="44"/>
      <c r="X75" s="44"/>
      <c r="Y75" s="44"/>
      <c r="Z75" s="44"/>
      <c r="AA75" s="44"/>
      <c r="AB75" s="44"/>
      <c r="AC75" s="44"/>
      <c r="AD75" s="44"/>
      <c r="AE75" s="44"/>
      <c r="AF75" s="44"/>
      <c r="AG75" s="44"/>
      <c r="AH75" s="44"/>
      <c r="AI75" s="44"/>
      <c r="AJ75" s="44"/>
      <c r="AK75" s="44"/>
      <c r="AL75" s="44"/>
      <c r="AM75" s="44"/>
      <c r="AN75" s="44"/>
      <c r="AO75" s="500" t="s">
        <v>492</v>
      </c>
      <c r="AP75" s="501">
        <v>1</v>
      </c>
      <c r="AQ75" s="74">
        <f t="shared" si="9"/>
        <v>1.08</v>
      </c>
      <c r="AR75" s="85">
        <v>1.08</v>
      </c>
      <c r="AS75" s="85"/>
      <c r="AT75" s="85"/>
      <c r="AU75" s="85"/>
      <c r="AV75" s="85"/>
      <c r="AW75" s="85"/>
      <c r="AX75" s="85"/>
      <c r="AY75" s="85"/>
      <c r="AZ75" s="85"/>
      <c r="BA75" s="85"/>
      <c r="BB75" s="85"/>
      <c r="BC75" s="52"/>
      <c r="BD75" s="44"/>
      <c r="BE75" s="44"/>
      <c r="BF75" s="44"/>
      <c r="BH75" s="44"/>
      <c r="BI75"/>
      <c r="BJ75"/>
      <c r="BK75"/>
      <c r="BL75"/>
      <c r="BM75"/>
      <c r="BN75"/>
      <c r="BO75"/>
      <c r="BP75"/>
      <c r="BQ75"/>
      <c r="BR75" s="447"/>
      <c r="BS75" s="447"/>
      <c r="BT75" s="44"/>
      <c r="BU75" s="44"/>
      <c r="BV75" s="44"/>
      <c r="BW75" s="44"/>
      <c r="BX75" s="44"/>
      <c r="BY75" s="44"/>
      <c r="BZ75" s="44"/>
      <c r="CA75" s="44"/>
      <c r="CB75" s="44"/>
      <c r="CC75" s="447"/>
      <c r="CD75" s="447"/>
      <c r="CE75" s="44"/>
      <c r="CF75" s="44"/>
      <c r="CG75" s="44"/>
      <c r="CH75" s="44"/>
      <c r="CI75" s="44"/>
      <c r="CJ75" s="44"/>
      <c r="CK75" s="52"/>
      <c r="CL75" s="52"/>
      <c r="CM75" s="52"/>
      <c r="CN75" s="447"/>
      <c r="CO75" s="447"/>
      <c r="CP75" s="447"/>
      <c r="CQ75" s="447"/>
      <c r="CR75" s="447"/>
      <c r="CS75" s="447"/>
      <c r="CT75" s="447"/>
      <c r="CU75" s="447"/>
      <c r="CV75" s="447"/>
      <c r="CW75" s="447"/>
      <c r="CX75" s="447"/>
      <c r="CY75" s="44"/>
      <c r="CZ75" s="4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c r="FD75" s="44"/>
      <c r="FE75" s="44"/>
      <c r="FF75" s="44"/>
      <c r="FG75" s="44"/>
      <c r="FH75" s="44"/>
      <c r="FI75" s="44"/>
      <c r="FJ75" s="44"/>
      <c r="FK75" s="44"/>
      <c r="FL75" s="44"/>
      <c r="FM75" s="44"/>
      <c r="FN75" s="44"/>
      <c r="FO75" s="44"/>
      <c r="FP75" s="44"/>
      <c r="FQ75" s="44"/>
      <c r="FR75" s="44"/>
      <c r="FS75" s="44"/>
      <c r="FT75" s="44"/>
      <c r="FU75" s="44"/>
      <c r="FV75" s="44"/>
      <c r="FW75" s="44"/>
      <c r="FX75" s="44"/>
      <c r="FY75" s="44"/>
      <c r="FZ75" s="44"/>
      <c r="GA75" s="44"/>
      <c r="GB75" s="44"/>
      <c r="GC75" s="44"/>
      <c r="GD75" s="44"/>
      <c r="GE75" s="44"/>
      <c r="GF75" s="44"/>
    </row>
    <row r="76" spans="1:188" s="464" customFormat="1" ht="15" customHeight="1">
      <c r="A76" s="65"/>
      <c r="B76" s="65"/>
      <c r="C76" s="65"/>
      <c r="D76" s="65"/>
      <c r="E76" s="65"/>
      <c r="F76" s="65"/>
      <c r="G76" s="65"/>
      <c r="H76" s="65"/>
      <c r="I76" s="500" t="s">
        <v>492</v>
      </c>
      <c r="J76" s="501">
        <v>1</v>
      </c>
      <c r="K76"/>
      <c r="L76"/>
      <c r="M76" s="65"/>
      <c r="N76" s="65"/>
      <c r="O76" s="65"/>
      <c r="P76" s="65"/>
      <c r="Q76" s="65"/>
      <c r="R76" s="65"/>
      <c r="S76" s="44"/>
      <c r="T76" s="44"/>
      <c r="U76" s="44"/>
      <c r="V76" s="44"/>
      <c r="W76" s="44"/>
      <c r="X76" s="44"/>
      <c r="Y76" s="44"/>
      <c r="Z76" s="44"/>
      <c r="AA76" s="44"/>
      <c r="AB76" s="44"/>
      <c r="AC76" s="44"/>
      <c r="AD76" s="44"/>
      <c r="AE76" s="44"/>
      <c r="AF76" s="44"/>
      <c r="AG76" s="44"/>
      <c r="AH76" s="44"/>
      <c r="AI76" s="44"/>
      <c r="AJ76" s="44"/>
      <c r="AK76" s="44"/>
      <c r="AL76" s="44"/>
      <c r="AM76" s="44"/>
      <c r="AN76" s="44"/>
      <c r="AO76" s="500" t="s">
        <v>493</v>
      </c>
      <c r="AP76" s="501">
        <v>2</v>
      </c>
      <c r="AQ76" s="74">
        <f t="shared" si="9"/>
        <v>1.84</v>
      </c>
      <c r="AR76" s="71" t="s">
        <v>424</v>
      </c>
      <c r="AS76" s="71">
        <v>1.84</v>
      </c>
      <c r="AT76" s="71"/>
      <c r="AU76" s="71"/>
      <c r="AV76" s="71"/>
      <c r="AW76" s="71"/>
      <c r="AX76" s="71"/>
      <c r="AY76" s="71"/>
      <c r="AZ76" s="71"/>
      <c r="BA76" s="71"/>
      <c r="BB76" s="71"/>
      <c r="BC76" s="52"/>
      <c r="BD76" s="44"/>
      <c r="BE76" s="44"/>
      <c r="BF76" s="44"/>
      <c r="BH76" s="44"/>
      <c r="BI76"/>
      <c r="BJ76"/>
      <c r="BK76"/>
      <c r="BL76"/>
      <c r="BM76"/>
      <c r="BN76"/>
      <c r="BO76"/>
      <c r="BP76"/>
      <c r="BQ76"/>
      <c r="BR76" s="447"/>
      <c r="BS76" s="447"/>
      <c r="BT76" s="44"/>
      <c r="BU76" s="44"/>
      <c r="BV76" s="44"/>
      <c r="BW76" s="44"/>
      <c r="BX76" s="44"/>
      <c r="BY76" s="44"/>
      <c r="BZ76" s="44"/>
      <c r="CA76" s="44"/>
      <c r="CB76" s="44"/>
      <c r="CC76" s="447"/>
      <c r="CD76" s="447"/>
      <c r="CE76" s="44"/>
      <c r="CF76" s="44"/>
      <c r="CG76" s="44"/>
      <c r="CH76" s="44"/>
      <c r="CI76" s="44"/>
      <c r="CJ76" s="44"/>
      <c r="CK76" s="52"/>
      <c r="CL76" s="52"/>
      <c r="CM76" s="52"/>
      <c r="CN76" s="447"/>
      <c r="CO76" s="447"/>
      <c r="CP76"/>
      <c r="CQ76"/>
      <c r="CR76"/>
      <c r="CS76"/>
      <c r="CT76"/>
      <c r="CU76"/>
      <c r="CV76"/>
      <c r="CW76"/>
      <c r="CX76"/>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44"/>
      <c r="FI76" s="44"/>
      <c r="FJ76" s="44"/>
      <c r="FK76" s="44"/>
      <c r="FL76" s="44"/>
      <c r="FM76" s="44"/>
      <c r="FN76" s="44"/>
      <c r="FO76" s="44"/>
      <c r="FP76" s="44"/>
      <c r="FQ76" s="44"/>
      <c r="FR76" s="44"/>
      <c r="FS76" s="44"/>
      <c r="FT76" s="44"/>
      <c r="FU76" s="44"/>
      <c r="FV76" s="44"/>
      <c r="FW76" s="44"/>
      <c r="FX76" s="44"/>
      <c r="FY76" s="44"/>
      <c r="FZ76" s="44"/>
      <c r="GA76" s="44"/>
      <c r="GB76" s="44"/>
      <c r="GC76" s="44"/>
      <c r="GD76" s="44"/>
      <c r="GE76" s="44"/>
      <c r="GF76" s="44"/>
    </row>
    <row r="77" spans="1:188" s="464" customFormat="1" ht="15" customHeight="1">
      <c r="A77" s="65"/>
      <c r="B77" s="65"/>
      <c r="C77" s="65"/>
      <c r="D77" s="65"/>
      <c r="E77" s="65"/>
      <c r="F77" s="65"/>
      <c r="G77" s="65"/>
      <c r="H77" s="65"/>
      <c r="I77" s="500" t="s">
        <v>493</v>
      </c>
      <c r="J77" s="501">
        <v>1</v>
      </c>
      <c r="K77"/>
      <c r="L77"/>
      <c r="M77" s="65"/>
      <c r="N77" s="65"/>
      <c r="O77" s="65"/>
      <c r="P77" s="65"/>
      <c r="Q77" s="65"/>
      <c r="R77" s="65"/>
      <c r="S77" s="44"/>
      <c r="T77" s="44"/>
      <c r="U77" s="44"/>
      <c r="V77" s="44"/>
      <c r="W77" s="44"/>
      <c r="X77" s="44"/>
      <c r="Y77" s="44"/>
      <c r="Z77" s="44"/>
      <c r="AA77" s="44"/>
      <c r="AB77" s="44"/>
      <c r="AC77" s="44"/>
      <c r="AD77" s="44"/>
      <c r="AE77" s="44"/>
      <c r="AF77" s="44"/>
      <c r="AG77" s="44"/>
      <c r="AH77" s="44"/>
      <c r="AI77" s="44"/>
      <c r="AJ77" s="44"/>
      <c r="AK77" s="44"/>
      <c r="AL77" s="44"/>
      <c r="AM77" s="44"/>
      <c r="AN77" s="44"/>
      <c r="AO77" s="500" t="s">
        <v>494</v>
      </c>
      <c r="AP77" s="501">
        <v>1</v>
      </c>
      <c r="AQ77" s="74" t="e">
        <f t="shared" si="9"/>
        <v>#DIV/0!</v>
      </c>
      <c r="AR77" s="71" t="s">
        <v>424</v>
      </c>
      <c r="AS77" s="85"/>
      <c r="AT77" s="85"/>
      <c r="AU77" s="85"/>
      <c r="AV77" s="85"/>
      <c r="AW77" s="85"/>
      <c r="AX77" s="85"/>
      <c r="AY77" s="85"/>
      <c r="AZ77" s="85"/>
      <c r="BA77" s="85"/>
      <c r="BB77" s="85"/>
      <c r="BC77" s="52"/>
      <c r="BD77" s="44"/>
      <c r="BE77" s="44"/>
      <c r="BF77" s="44"/>
      <c r="BH77" s="44"/>
      <c r="BI77" s="44"/>
      <c r="BJ77" s="44"/>
      <c r="BK77" s="44"/>
      <c r="BL77" s="44"/>
      <c r="BM77" s="44"/>
      <c r="BN77" s="44"/>
      <c r="BO77" s="44"/>
      <c r="BP77" s="44"/>
      <c r="BQ77"/>
      <c r="BR77" s="447"/>
      <c r="BS77" s="447"/>
      <c r="BT77" s="44"/>
      <c r="BU77" s="44"/>
      <c r="BV77" s="44"/>
      <c r="BW77" s="44"/>
      <c r="BX77" s="44"/>
      <c r="BY77" s="44"/>
      <c r="BZ77" s="44"/>
      <c r="CA77" s="44"/>
      <c r="CB77" s="44"/>
      <c r="CC77" s="447"/>
      <c r="CD77" s="447"/>
      <c r="CE77" s="44"/>
      <c r="CF77" s="44"/>
      <c r="CG77" s="44"/>
      <c r="CH77" s="44"/>
      <c r="CI77" s="44"/>
      <c r="CJ77" s="44"/>
      <c r="CK77" s="52"/>
      <c r="CL77" s="52"/>
      <c r="CM77" s="52"/>
      <c r="CN77" s="447"/>
      <c r="CO77" s="447"/>
      <c r="CP77"/>
      <c r="CQ77"/>
      <c r="CR77"/>
      <c r="CS77"/>
      <c r="CT77"/>
      <c r="CU77"/>
      <c r="CV77"/>
      <c r="CW77"/>
      <c r="CX77"/>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c r="GD77" s="44"/>
      <c r="GE77" s="44"/>
      <c r="GF77" s="44"/>
    </row>
    <row r="78" spans="1:188" s="464" customFormat="1" ht="15" customHeight="1" thickBot="1">
      <c r="A78" s="65"/>
      <c r="B78" s="65"/>
      <c r="C78" s="65"/>
      <c r="D78" s="65"/>
      <c r="E78" s="65"/>
      <c r="F78" s="65"/>
      <c r="G78" s="65"/>
      <c r="H78" s="65"/>
      <c r="I78" s="500" t="s">
        <v>494</v>
      </c>
      <c r="J78" s="501">
        <v>1</v>
      </c>
      <c r="K78"/>
      <c r="L78"/>
      <c r="M78" s="65"/>
      <c r="N78" s="65"/>
      <c r="O78" s="65"/>
      <c r="P78" s="65"/>
      <c r="Q78" s="65"/>
      <c r="R78" s="65"/>
      <c r="S78" s="44"/>
      <c r="T78" s="44"/>
      <c r="U78" s="44"/>
      <c r="V78" s="44"/>
      <c r="W78" s="44"/>
      <c r="X78" s="44"/>
      <c r="Y78" s="44"/>
      <c r="Z78" s="44"/>
      <c r="AA78" s="44"/>
      <c r="AB78" s="44"/>
      <c r="AC78" s="44"/>
      <c r="AD78" s="44"/>
      <c r="AE78" s="44"/>
      <c r="AF78" s="44"/>
      <c r="AG78" s="44"/>
      <c r="AH78" s="44"/>
      <c r="AI78" s="44"/>
      <c r="AJ78" s="44"/>
      <c r="AK78" s="44"/>
      <c r="AL78" s="44"/>
      <c r="AM78" s="44"/>
      <c r="AN78" s="44"/>
      <c r="AO78" s="577" t="s">
        <v>1195</v>
      </c>
      <c r="AP78" s="578">
        <v>1</v>
      </c>
      <c r="AQ78" s="74">
        <f t="shared" si="9"/>
        <v>1</v>
      </c>
      <c r="AR78" s="560">
        <v>1</v>
      </c>
      <c r="AS78" s="85"/>
      <c r="AT78" s="560"/>
      <c r="AU78" s="85"/>
      <c r="AV78" s="560"/>
      <c r="AW78" s="85"/>
      <c r="AX78" s="560"/>
      <c r="AY78" s="85"/>
      <c r="AZ78" s="560"/>
      <c r="BA78" s="85"/>
      <c r="BB78" s="560"/>
      <c r="BC78" s="52"/>
      <c r="BD78" s="44"/>
      <c r="BE78" s="44"/>
      <c r="BF78" s="44"/>
      <c r="BH78" s="44"/>
      <c r="BI78" s="44"/>
      <c r="BJ78" s="44"/>
      <c r="BK78" s="44"/>
      <c r="BL78" s="44"/>
      <c r="BM78" s="44"/>
      <c r="BN78" s="44"/>
      <c r="BO78" s="44"/>
      <c r="BP78" s="44"/>
      <c r="BQ78" s="44"/>
      <c r="BR78" s="447"/>
      <c r="BS78" s="447"/>
      <c r="BT78" s="44"/>
      <c r="BU78" s="44"/>
      <c r="BV78" s="44"/>
      <c r="BW78" s="44"/>
      <c r="BX78" s="44"/>
      <c r="BY78" s="44"/>
      <c r="BZ78" s="44"/>
      <c r="CA78" s="44"/>
      <c r="CB78" s="44"/>
      <c r="CC78" s="447"/>
      <c r="CD78" s="447"/>
      <c r="CE78" s="44"/>
      <c r="CF78" s="44"/>
      <c r="CG78" s="44"/>
      <c r="CH78" s="44"/>
      <c r="CI78" s="44"/>
      <c r="CJ78" s="44"/>
      <c r="CK78" s="52"/>
      <c r="CL78" s="52"/>
      <c r="CM78" s="52"/>
      <c r="CN78" s="447"/>
      <c r="CO78" s="447"/>
      <c r="CP78"/>
      <c r="CQ78"/>
      <c r="CR78"/>
      <c r="CS78"/>
      <c r="CT78"/>
      <c r="CU78"/>
      <c r="CV78"/>
      <c r="CW78"/>
      <c r="CX78"/>
      <c r="CY78" s="44"/>
      <c r="CZ78" s="44"/>
      <c r="DA78" s="44"/>
      <c r="DB78" s="44"/>
      <c r="DC78" s="44"/>
      <c r="DD78" s="44"/>
      <c r="DE78" s="44"/>
      <c r="DF78" s="44"/>
      <c r="DG78" s="44"/>
      <c r="DH78" s="44"/>
      <c r="DI78" s="44"/>
      <c r="DJ78" s="44"/>
      <c r="DK78" s="44"/>
      <c r="DL78" s="44"/>
      <c r="DM78" s="44"/>
      <c r="DN78" s="44"/>
      <c r="DO78" s="44"/>
      <c r="DP78" s="44"/>
      <c r="DQ78" s="44"/>
      <c r="DR78" s="44"/>
      <c r="DS78" s="44"/>
      <c r="DT78" s="44"/>
      <c r="DU78" s="44"/>
      <c r="DV78" s="44"/>
      <c r="DW78" s="44"/>
      <c r="DX78" s="44"/>
      <c r="DY78" s="44"/>
      <c r="DZ78" s="44"/>
      <c r="EA78" s="44"/>
      <c r="EB78" s="44"/>
      <c r="EC78" s="44"/>
      <c r="ED78" s="44"/>
      <c r="EE78" s="44"/>
      <c r="EF78" s="44"/>
      <c r="EG78" s="44"/>
      <c r="EH78" s="44"/>
      <c r="EI78" s="44"/>
      <c r="EJ78" s="44"/>
      <c r="EK78" s="44"/>
      <c r="EL78" s="44"/>
      <c r="EM78" s="44"/>
      <c r="EN78" s="44"/>
      <c r="EO78" s="44"/>
      <c r="EP78" s="44"/>
      <c r="EQ78" s="44"/>
      <c r="ER78" s="44"/>
      <c r="ES78" s="44"/>
      <c r="ET78" s="44"/>
      <c r="EU78" s="44"/>
      <c r="EV78" s="44"/>
      <c r="EW78" s="44"/>
      <c r="EX78" s="44"/>
      <c r="EY78" s="44"/>
      <c r="EZ78" s="44"/>
      <c r="FA78" s="44"/>
      <c r="FB78" s="44"/>
      <c r="FC78" s="44"/>
      <c r="FD78" s="44"/>
      <c r="FE78" s="44"/>
      <c r="FF78" s="44"/>
      <c r="FG78" s="44"/>
      <c r="FH78" s="44"/>
      <c r="FI78" s="44"/>
      <c r="FJ78" s="44"/>
      <c r="FK78" s="44"/>
      <c r="FL78" s="44"/>
      <c r="FM78" s="44"/>
      <c r="FN78" s="44"/>
      <c r="FO78" s="44"/>
      <c r="FP78" s="44"/>
      <c r="FQ78" s="44"/>
      <c r="FR78" s="44"/>
      <c r="FS78" s="44"/>
      <c r="FT78" s="44"/>
      <c r="FU78" s="44"/>
      <c r="FV78" s="44"/>
      <c r="FW78" s="44"/>
      <c r="FX78" s="44"/>
      <c r="FY78" s="44"/>
      <c r="FZ78" s="44"/>
      <c r="GA78" s="44"/>
      <c r="GB78" s="44"/>
      <c r="GC78" s="44"/>
      <c r="GD78" s="44"/>
      <c r="GE78" s="44"/>
      <c r="GF78" s="44"/>
    </row>
    <row r="79" spans="1:188" s="464" customFormat="1" ht="15" customHeight="1" thickBot="1">
      <c r="A79" s="65"/>
      <c r="B79" s="65"/>
      <c r="C79" s="65"/>
      <c r="D79" s="65"/>
      <c r="E79" s="65"/>
      <c r="F79" s="65"/>
      <c r="G79" s="65"/>
      <c r="H79" s="65"/>
      <c r="I79" s="500" t="s">
        <v>1195</v>
      </c>
      <c r="J79" s="501">
        <v>1</v>
      </c>
      <c r="K79"/>
      <c r="L79"/>
      <c r="M79" s="65"/>
      <c r="N79" s="65"/>
      <c r="O79" s="65"/>
      <c r="P79" s="65"/>
      <c r="Q79" s="65"/>
      <c r="R79" s="65"/>
      <c r="S79" s="44"/>
      <c r="T79" s="44"/>
      <c r="U79" s="44"/>
      <c r="V79" s="44"/>
      <c r="W79" s="44"/>
      <c r="X79" s="44"/>
      <c r="Y79" s="44"/>
      <c r="Z79" s="44"/>
      <c r="AA79" s="44"/>
      <c r="AB79" s="44"/>
      <c r="AC79" s="44"/>
      <c r="AD79" s="44"/>
      <c r="AE79" s="44"/>
      <c r="AF79" s="44"/>
      <c r="AG79" s="44"/>
      <c r="AH79" s="44"/>
      <c r="AI79" s="44"/>
      <c r="AJ79" s="44"/>
      <c r="AK79" s="44"/>
      <c r="AL79" s="44"/>
      <c r="AM79" s="44"/>
      <c r="AN79" s="44"/>
      <c r="AO79" s="530" t="s">
        <v>444</v>
      </c>
      <c r="AP79" s="82">
        <f>SUM(AP74:AP78)</f>
        <v>6</v>
      </c>
      <c r="AQ79" s="74" t="e">
        <f t="shared" si="9"/>
        <v>#DIV/0!</v>
      </c>
      <c r="AR79" s="71"/>
      <c r="AS79" s="71"/>
      <c r="AT79" s="71"/>
      <c r="AU79" s="71"/>
      <c r="AV79" s="71"/>
      <c r="AW79" s="71"/>
      <c r="AX79" s="71"/>
      <c r="AY79" s="71"/>
      <c r="AZ79" s="71"/>
      <c r="BA79" s="71"/>
      <c r="BB79" s="71"/>
      <c r="BC79" s="52"/>
      <c r="BD79" s="44"/>
      <c r="BE79" s="44"/>
      <c r="BF79" s="44"/>
      <c r="BH79" s="44"/>
      <c r="BI79" s="44"/>
      <c r="BJ79" s="44"/>
      <c r="BK79" s="44"/>
      <c r="BL79" s="44"/>
      <c r="BM79" s="44"/>
      <c r="BN79" s="44"/>
      <c r="BO79" s="44"/>
      <c r="BP79" s="44"/>
      <c r="BQ79" s="44"/>
      <c r="BR79"/>
      <c r="BS79"/>
      <c r="BT79" s="44"/>
      <c r="BU79" s="44"/>
      <c r="BV79" s="44"/>
      <c r="BW79" s="44"/>
      <c r="BX79" s="44"/>
      <c r="BY79" s="44"/>
      <c r="BZ79" s="44"/>
      <c r="CA79" s="44"/>
      <c r="CB79" s="44"/>
      <c r="CC79"/>
      <c r="CD79"/>
      <c r="CE79" s="44"/>
      <c r="CF79" s="44"/>
      <c r="CG79" s="44"/>
      <c r="CH79" s="44"/>
      <c r="CI79" s="44"/>
      <c r="CJ79" s="44"/>
      <c r="CK79" s="52"/>
      <c r="CL79" s="52"/>
      <c r="CM79" s="52"/>
      <c r="CN79"/>
      <c r="CO79"/>
      <c r="CP79" s="52"/>
      <c r="CQ79" s="52"/>
      <c r="CR79" s="52"/>
      <c r="CS79" s="44"/>
      <c r="CT79" s="44"/>
      <c r="CU79" s="44"/>
      <c r="CV79" s="44"/>
      <c r="CW79" s="44"/>
      <c r="CX79" s="44"/>
      <c r="CY79" s="44"/>
      <c r="CZ79" s="4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44"/>
      <c r="DZ79" s="44"/>
      <c r="EA79" s="44"/>
      <c r="EB79" s="44"/>
      <c r="EC79" s="44"/>
      <c r="ED79" s="44"/>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c r="FD79" s="44"/>
      <c r="FE79" s="44"/>
      <c r="FF79" s="44"/>
      <c r="FG79" s="44"/>
      <c r="FH79" s="44"/>
      <c r="FI79" s="44"/>
      <c r="FJ79" s="44"/>
      <c r="FK79" s="44"/>
      <c r="FL79" s="44"/>
      <c r="FM79" s="44"/>
      <c r="FN79" s="44"/>
      <c r="FO79" s="44"/>
      <c r="FP79" s="44"/>
      <c r="FQ79" s="44"/>
      <c r="FR79" s="44"/>
      <c r="FS79" s="44"/>
      <c r="FT79" s="44"/>
      <c r="FU79" s="44"/>
      <c r="FV79" s="44"/>
      <c r="FW79" s="44"/>
      <c r="FX79" s="44"/>
      <c r="FY79" s="44"/>
      <c r="FZ79" s="44"/>
      <c r="GA79" s="44"/>
      <c r="GB79" s="44"/>
      <c r="GC79" s="44"/>
      <c r="GD79" s="44"/>
      <c r="GE79" s="44"/>
      <c r="GF79" s="44"/>
    </row>
    <row r="80" spans="1:188" s="464" customFormat="1" ht="15" customHeight="1" thickBot="1">
      <c r="A80" s="65"/>
      <c r="B80" s="65"/>
      <c r="C80" s="65"/>
      <c r="D80" s="65"/>
      <c r="E80" s="65"/>
      <c r="F80" s="65"/>
      <c r="G80" s="65"/>
      <c r="H80" s="65"/>
      <c r="I80" s="380" t="s">
        <v>444</v>
      </c>
      <c r="J80" s="384">
        <f>SUM(J75:J79)</f>
        <v>5</v>
      </c>
      <c r="K80"/>
      <c r="L80"/>
      <c r="M80" s="65"/>
      <c r="N80" s="65"/>
      <c r="O80" s="65"/>
      <c r="P80" s="65"/>
      <c r="Q80" s="65"/>
      <c r="R80" s="65"/>
      <c r="S80" s="44"/>
      <c r="T80" s="44"/>
      <c r="U80" s="44"/>
      <c r="V80" s="44"/>
      <c r="W80" s="44"/>
      <c r="X80" s="44"/>
      <c r="Y80" s="44"/>
      <c r="Z80" s="44"/>
      <c r="AA80" s="44"/>
      <c r="AB80" s="44"/>
      <c r="AC80" s="44"/>
      <c r="AD80" s="44"/>
      <c r="AE80" s="44"/>
      <c r="AF80" s="44"/>
      <c r="AG80" s="44"/>
      <c r="AH80" s="44"/>
      <c r="AI80" s="44"/>
      <c r="AJ80" s="44"/>
      <c r="AK80" s="44"/>
      <c r="AL80" s="44"/>
      <c r="AM80" s="44"/>
      <c r="AN80" s="44"/>
      <c r="AO80" s="1115" t="s">
        <v>477</v>
      </c>
      <c r="AP80" s="1116"/>
      <c r="AQ80" s="83" t="s">
        <v>464</v>
      </c>
      <c r="AR80" s="71"/>
      <c r="AS80"/>
      <c r="AT80"/>
      <c r="AU80"/>
      <c r="AV80" s="44"/>
      <c r="AW80" s="44"/>
      <c r="AX80" s="52"/>
      <c r="AY80" s="52"/>
      <c r="AZ80" s="52"/>
      <c r="BA80" s="52"/>
      <c r="BB80" s="52"/>
      <c r="BC80" s="52"/>
      <c r="BD80" s="44"/>
      <c r="BE80" s="44"/>
      <c r="BF80" s="44"/>
      <c r="BH80" s="44"/>
      <c r="BI80" s="44"/>
      <c r="BJ80" s="44"/>
      <c r="BK80" s="44"/>
      <c r="BL80" s="44"/>
      <c r="BM80" s="44"/>
      <c r="BN80" s="44"/>
      <c r="BO80" s="44"/>
      <c r="BP80" s="44"/>
      <c r="BQ80" s="44"/>
      <c r="BR80"/>
      <c r="BS80"/>
      <c r="BT80" s="44"/>
      <c r="BU80" s="44"/>
      <c r="BV80" s="44"/>
      <c r="BW80" s="44"/>
      <c r="BX80" s="44"/>
      <c r="BY80" s="44"/>
      <c r="BZ80" s="44"/>
      <c r="CA80" s="44"/>
      <c r="CB80" s="44"/>
      <c r="CC80"/>
      <c r="CD80"/>
      <c r="CE80" s="44"/>
      <c r="CF80" s="44"/>
      <c r="CG80" s="44"/>
      <c r="CH80" s="44"/>
      <c r="CI80" s="44"/>
      <c r="CJ80" s="44"/>
      <c r="CK80" s="52"/>
      <c r="CL80" s="52"/>
      <c r="CM80" s="52"/>
      <c r="CN80"/>
      <c r="CO80"/>
      <c r="CP80" s="52"/>
      <c r="CQ80" s="52"/>
      <c r="CR80" s="52"/>
      <c r="CS80" s="44"/>
      <c r="CT80" s="44"/>
      <c r="CU80" s="44"/>
      <c r="CV80" s="44"/>
      <c r="CW80" s="44"/>
      <c r="CX80" s="44"/>
      <c r="CY80" s="44"/>
      <c r="CZ80" s="44"/>
      <c r="DA80" s="44"/>
      <c r="DB80" s="44"/>
      <c r="DC80" s="44"/>
      <c r="DD80" s="44"/>
      <c r="DE80" s="44"/>
      <c r="DF80" s="44"/>
      <c r="DG80" s="44"/>
      <c r="DH80" s="44"/>
      <c r="DI80" s="44"/>
      <c r="DJ80" s="44"/>
      <c r="DK80" s="44"/>
      <c r="DL80" s="44"/>
      <c r="DM80" s="44"/>
      <c r="DN80" s="44"/>
      <c r="DO80" s="44"/>
      <c r="DP80" s="44"/>
      <c r="DQ80" s="44"/>
      <c r="DR80" s="44"/>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c r="EQ80" s="44"/>
      <c r="ER80" s="44"/>
      <c r="ES80" s="44"/>
      <c r="ET80" s="44"/>
      <c r="EU80" s="44"/>
      <c r="EV80" s="44"/>
      <c r="EW80" s="44"/>
      <c r="EX80" s="44"/>
      <c r="EY80" s="44"/>
      <c r="EZ80" s="44"/>
      <c r="FA80" s="44"/>
      <c r="FB80" s="44"/>
      <c r="FC80" s="44"/>
      <c r="FD80" s="44"/>
      <c r="FE80" s="44"/>
      <c r="FF80" s="44"/>
      <c r="FG80" s="44"/>
      <c r="FH80" s="44"/>
      <c r="FI80" s="44"/>
      <c r="FJ80" s="44"/>
      <c r="FK80" s="44"/>
      <c r="FL80" s="44"/>
      <c r="FM80" s="44"/>
      <c r="FN80" s="44"/>
      <c r="FO80" s="44"/>
      <c r="FP80" s="44"/>
      <c r="FQ80" s="44"/>
      <c r="FR80" s="44"/>
      <c r="FS80" s="44"/>
      <c r="FT80" s="44"/>
      <c r="FU80" s="44"/>
      <c r="FV80" s="44"/>
      <c r="FW80" s="44"/>
      <c r="FX80" s="44"/>
      <c r="FY80" s="44"/>
      <c r="FZ80" s="44"/>
      <c r="GA80" s="44"/>
      <c r="GB80" s="44"/>
      <c r="GC80" s="44"/>
      <c r="GD80" s="44"/>
      <c r="GE80" s="44"/>
      <c r="GF80" s="44"/>
    </row>
    <row r="81" spans="1:196" s="464" customFormat="1" ht="15" customHeight="1" thickBot="1">
      <c r="A81" s="65"/>
      <c r="B81" s="65"/>
      <c r="C81" s="65"/>
      <c r="D81" s="65"/>
      <c r="E81" s="65"/>
      <c r="F81" s="65"/>
      <c r="G81" s="65"/>
      <c r="H81" s="65"/>
      <c r="K81"/>
      <c r="L81"/>
      <c r="M81" s="65"/>
      <c r="N81" s="65"/>
      <c r="O81" s="65"/>
      <c r="P81" s="65"/>
      <c r="Q81" s="65"/>
      <c r="R81" s="65"/>
      <c r="S81" s="44"/>
      <c r="T81" s="44"/>
      <c r="U81" s="44"/>
      <c r="V81" s="44"/>
      <c r="W81" s="44"/>
      <c r="X81" s="44"/>
      <c r="Y81" s="44"/>
      <c r="Z81" s="44"/>
      <c r="AA81" s="44"/>
      <c r="AB81" s="44"/>
      <c r="AC81" s="44"/>
      <c r="AD81" s="44"/>
      <c r="AE81" s="44"/>
      <c r="AF81" s="44"/>
      <c r="AG81" s="44"/>
      <c r="AH81" s="44"/>
      <c r="AI81" s="44"/>
      <c r="AJ81" s="44"/>
      <c r="AK81" s="44"/>
      <c r="AL81" s="44"/>
      <c r="AM81" s="44"/>
      <c r="AN81" s="44"/>
      <c r="AO81" s="577" t="s">
        <v>518</v>
      </c>
      <c r="AP81" s="578">
        <v>1</v>
      </c>
      <c r="AQ81" s="74">
        <f>AVERAGE(AR81:AT81)</f>
        <v>3.01</v>
      </c>
      <c r="AR81" s="71">
        <v>3.01</v>
      </c>
      <c r="AS81" s="65"/>
      <c r="AT81" s="65"/>
      <c r="AU81"/>
      <c r="AV81" s="44"/>
      <c r="AW81" s="44"/>
      <c r="AX81" s="52"/>
      <c r="AY81" s="52"/>
      <c r="AZ81" s="52"/>
      <c r="BA81" s="52"/>
      <c r="BB81" s="52"/>
      <c r="BC81" s="52"/>
      <c r="BD81" s="44"/>
      <c r="BE81" s="44"/>
      <c r="BF81" s="44"/>
      <c r="BH81" s="44"/>
      <c r="BI81" s="44"/>
      <c r="BJ81" s="44"/>
      <c r="BK81" s="44"/>
      <c r="BL81" s="44"/>
      <c r="BM81" s="44"/>
      <c r="BN81" s="44"/>
      <c r="BO81" s="44"/>
      <c r="BP81" s="44"/>
      <c r="BQ81" s="44"/>
      <c r="BR81" s="44"/>
      <c r="BS81" s="44"/>
      <c r="BT81" s="44"/>
      <c r="BU81" s="44"/>
      <c r="BV81" s="44"/>
      <c r="BW81" s="44"/>
      <c r="BX81" s="44"/>
      <c r="BY81" s="44"/>
      <c r="BZ81" s="44"/>
      <c r="CA81" s="44"/>
      <c r="CB81" s="44"/>
      <c r="CC81" s="44"/>
      <c r="CD81" s="44"/>
      <c r="CN81" s="52"/>
      <c r="CO81" s="52"/>
      <c r="CP81" s="52"/>
      <c r="CQ81" s="52"/>
      <c r="CR81" s="52"/>
      <c r="CS81" s="44"/>
      <c r="CT81" s="44"/>
      <c r="CU81" s="44"/>
      <c r="CV81" s="44"/>
      <c r="CW81" s="44"/>
      <c r="CX81" s="44"/>
      <c r="CY81" s="44"/>
      <c r="CZ81" s="44"/>
      <c r="DA81" s="44"/>
      <c r="DB81" s="44"/>
      <c r="DC81" s="44"/>
      <c r="DD81" s="44"/>
      <c r="DE81" s="44"/>
      <c r="DF81" s="44"/>
      <c r="DG81" s="44"/>
      <c r="DH81" s="44"/>
      <c r="DI81" s="44"/>
      <c r="DJ81" s="44"/>
      <c r="DK81" s="44"/>
      <c r="DL81" s="44"/>
      <c r="DM81" s="44"/>
      <c r="DN81" s="44"/>
      <c r="DO81" s="44"/>
      <c r="DP81" s="44"/>
      <c r="DQ81" s="44"/>
      <c r="DR81" s="44"/>
      <c r="DS81" s="44"/>
      <c r="DT81" s="44"/>
      <c r="DU81" s="44"/>
      <c r="DV81" s="44"/>
      <c r="DW81" s="44"/>
      <c r="DX81" s="44"/>
      <c r="DY81" s="44"/>
      <c r="DZ81" s="44"/>
      <c r="EA81" s="44"/>
      <c r="EB81" s="44"/>
      <c r="EC81" s="44"/>
      <c r="ED81" s="44"/>
      <c r="EE81" s="44"/>
      <c r="EF81" s="44"/>
      <c r="EG81" s="44"/>
      <c r="EH81" s="44"/>
      <c r="EI81" s="44"/>
      <c r="EJ81" s="44"/>
      <c r="EK81" s="44"/>
      <c r="EL81" s="44"/>
      <c r="EM81" s="44"/>
      <c r="EN81" s="44"/>
      <c r="EO81" s="44"/>
      <c r="EP81" s="44"/>
      <c r="EQ81" s="44"/>
      <c r="ER81" s="44"/>
      <c r="ES81" s="44"/>
      <c r="ET81" s="44"/>
      <c r="EU81" s="44"/>
      <c r="EV81" s="44"/>
      <c r="EW81" s="44"/>
      <c r="EX81" s="44"/>
      <c r="EY81" s="44"/>
      <c r="EZ81" s="44"/>
      <c r="FA81" s="44"/>
      <c r="FB81" s="44"/>
      <c r="FC81" s="44"/>
      <c r="FD81" s="44"/>
      <c r="FE81" s="44"/>
      <c r="FF81" s="44"/>
      <c r="FG81" s="44"/>
      <c r="FH81" s="44"/>
      <c r="FI81" s="44"/>
      <c r="FJ81" s="44"/>
      <c r="FK81" s="44"/>
      <c r="FL81" s="44"/>
      <c r="FM81" s="44"/>
      <c r="FN81" s="44"/>
      <c r="FO81" s="44"/>
      <c r="FP81" s="44"/>
      <c r="FQ81" s="44"/>
      <c r="FR81" s="44"/>
      <c r="FS81" s="44"/>
      <c r="FT81" s="44"/>
      <c r="FU81" s="44"/>
      <c r="FV81" s="44"/>
      <c r="FW81" s="44"/>
      <c r="FX81" s="44"/>
      <c r="FY81" s="44"/>
      <c r="FZ81" s="44"/>
      <c r="GA81" s="44"/>
      <c r="GB81" s="44"/>
      <c r="GC81" s="44"/>
      <c r="GD81" s="44"/>
      <c r="GE81" s="44"/>
      <c r="GF81" s="44"/>
    </row>
    <row r="82" spans="1:196" s="464" customFormat="1" ht="15" customHeight="1" thickBot="1">
      <c r="A82" s="65"/>
      <c r="B82" s="65"/>
      <c r="C82" s="65"/>
      <c r="D82" s="65"/>
      <c r="E82" s="65"/>
      <c r="F82" s="65"/>
      <c r="G82" s="65"/>
      <c r="H82" s="65"/>
      <c r="K82"/>
      <c r="L82"/>
      <c r="M82"/>
      <c r="N82"/>
      <c r="O82"/>
      <c r="P82"/>
      <c r="Q82" s="65"/>
      <c r="R82" s="65"/>
      <c r="S82" s="44"/>
      <c r="T82" s="44"/>
      <c r="U82" s="44"/>
      <c r="V82" s="44"/>
      <c r="W82" s="44"/>
      <c r="X82" s="44"/>
      <c r="Y82" s="44"/>
      <c r="Z82" s="44"/>
      <c r="AA82" s="44"/>
      <c r="AB82" s="44"/>
      <c r="AC82" s="44"/>
      <c r="AD82" s="44"/>
      <c r="AE82" s="44"/>
      <c r="AF82" s="44"/>
      <c r="AG82" s="44"/>
      <c r="AH82" s="44"/>
      <c r="AI82" s="44"/>
      <c r="AJ82" s="44"/>
      <c r="AK82" s="44"/>
      <c r="AL82" s="44"/>
      <c r="AM82" s="44"/>
      <c r="AN82" s="44"/>
      <c r="AO82" s="530" t="s">
        <v>444</v>
      </c>
      <c r="AP82" s="82">
        <f>SUM(AP81)</f>
        <v>1</v>
      </c>
      <c r="AQ82"/>
      <c r="AR82" s="65"/>
      <c r="AS82" s="65"/>
      <c r="AT82" s="65"/>
      <c r="AU82" s="65"/>
      <c r="AV82" s="44"/>
      <c r="AW82" s="44"/>
      <c r="AX82" s="52"/>
      <c r="AY82" s="52"/>
      <c r="AZ82" s="52"/>
      <c r="BA82" s="52"/>
      <c r="BB82" s="52"/>
      <c r="BC82" s="52"/>
      <c r="BD82" s="44"/>
      <c r="BE82" s="44"/>
      <c r="BF82" s="44"/>
      <c r="BH82" s="44"/>
      <c r="BI82" s="44"/>
      <c r="BJ82" s="44"/>
      <c r="BK82" s="44"/>
      <c r="BL82" s="44"/>
      <c r="BM82" s="44"/>
      <c r="BN82" s="44"/>
      <c r="BO82" s="44"/>
      <c r="BP82" s="44"/>
      <c r="BQ82" s="44"/>
      <c r="BR82" s="44"/>
      <c r="BS82" s="44"/>
      <c r="BT82" s="44"/>
      <c r="BU82" s="44"/>
      <c r="BV82" s="44"/>
      <c r="BW82" s="44"/>
      <c r="BX82" s="44"/>
      <c r="BY82" s="44"/>
      <c r="BZ82" s="44"/>
      <c r="CA82" s="44"/>
      <c r="CB82" s="44"/>
      <c r="CC82" s="44"/>
      <c r="CD82" s="44"/>
      <c r="CH82" s="44"/>
      <c r="CI82" s="44"/>
      <c r="CJ82" s="44"/>
      <c r="CK82" s="52"/>
      <c r="CL82" s="52"/>
      <c r="CN82" s="52"/>
      <c r="CO82" s="52"/>
      <c r="CP82" s="52"/>
      <c r="CQ82" s="52"/>
      <c r="CR82" s="52"/>
      <c r="CS82" s="44"/>
      <c r="CT82" s="44"/>
      <c r="CU82" s="44"/>
      <c r="CV82" s="44"/>
      <c r="CW82" s="44"/>
      <c r="CX82" s="44"/>
      <c r="CY82" s="44"/>
      <c r="CZ82" s="44"/>
      <c r="DA82" s="44"/>
      <c r="DB82" s="44"/>
      <c r="DC82" s="44"/>
      <c r="DD82" s="44"/>
      <c r="DE82" s="44"/>
      <c r="DF82" s="44"/>
      <c r="DG82" s="44"/>
      <c r="DH82" s="44"/>
      <c r="DI82" s="44"/>
      <c r="DJ82" s="44"/>
      <c r="DK82" s="44"/>
      <c r="DL82" s="44"/>
      <c r="DM82" s="44"/>
      <c r="DN82" s="44"/>
      <c r="DO82" s="44"/>
      <c r="DP82" s="44"/>
      <c r="DQ82" s="44"/>
      <c r="DR82" s="44"/>
      <c r="DS82" s="44"/>
      <c r="DT82" s="44"/>
      <c r="DU82" s="44"/>
      <c r="DV82" s="44"/>
      <c r="DW82" s="44"/>
      <c r="DX82" s="44"/>
      <c r="DY82" s="44"/>
      <c r="DZ82" s="44"/>
      <c r="EA82" s="44"/>
      <c r="EB82" s="44"/>
      <c r="EC82" s="44"/>
      <c r="ED82" s="44"/>
      <c r="EE82" s="44"/>
      <c r="EF82" s="44"/>
      <c r="EG82" s="44"/>
      <c r="EH82" s="44"/>
      <c r="EI82" s="44"/>
      <c r="EJ82" s="44"/>
      <c r="EK82" s="44"/>
      <c r="EL82" s="44"/>
      <c r="EM82" s="44"/>
      <c r="EN82" s="44"/>
      <c r="EO82" s="44"/>
      <c r="EP82" s="44"/>
      <c r="EQ82" s="44"/>
      <c r="ER82" s="44"/>
      <c r="ES82" s="44"/>
      <c r="ET82" s="44"/>
      <c r="EU82" s="44"/>
      <c r="EV82" s="44"/>
      <c r="EW82" s="44"/>
      <c r="EX82" s="44"/>
      <c r="EY82" s="44"/>
      <c r="EZ82" s="44"/>
      <c r="FA82" s="44"/>
      <c r="FB82" s="44"/>
      <c r="FC82" s="44"/>
      <c r="FD82" s="44"/>
      <c r="FE82" s="44"/>
      <c r="FF82" s="44"/>
      <c r="FG82" s="44"/>
      <c r="FH82" s="44"/>
      <c r="FI82" s="44"/>
      <c r="FJ82" s="44"/>
      <c r="FK82" s="44"/>
      <c r="FL82" s="44"/>
      <c r="FM82" s="44"/>
      <c r="FN82" s="44"/>
      <c r="FO82" s="44"/>
      <c r="FP82" s="44"/>
      <c r="FQ82" s="44"/>
      <c r="FR82" s="44"/>
      <c r="FS82" s="44"/>
      <c r="FT82" s="44"/>
      <c r="FU82" s="44"/>
      <c r="FV82" s="44"/>
      <c r="FW82" s="44"/>
      <c r="FX82" s="44"/>
      <c r="FY82" s="44"/>
      <c r="FZ82" s="44"/>
      <c r="GA82" s="44"/>
      <c r="GB82" s="44"/>
      <c r="GC82" s="44"/>
      <c r="GD82" s="44"/>
      <c r="GE82" s="44"/>
      <c r="GF82" s="44"/>
    </row>
    <row r="83" spans="1:196" s="464" customFormat="1" ht="15" customHeight="1">
      <c r="A83" s="65"/>
      <c r="B83" s="65"/>
      <c r="C83" s="65"/>
      <c r="D83" s="65"/>
      <c r="E83" s="65"/>
      <c r="F83" s="65"/>
      <c r="G83" s="65"/>
      <c r="H83" s="65"/>
      <c r="I83" s="1115" t="s">
        <v>477</v>
      </c>
      <c r="J83" s="1116"/>
      <c r="K83"/>
      <c r="L83"/>
      <c r="M83"/>
      <c r="N83"/>
      <c r="O83"/>
      <c r="P83"/>
      <c r="Q83"/>
      <c r="R83"/>
      <c r="S83" s="65"/>
      <c r="T83" s="65"/>
      <c r="U83" s="65"/>
      <c r="V83" s="44"/>
      <c r="W83" s="44"/>
      <c r="X83" s="44"/>
      <c r="Y83" s="44"/>
      <c r="Z83" s="44"/>
      <c r="AA83" s="44"/>
      <c r="AB83" s="44"/>
      <c r="AC83" s="44"/>
      <c r="AD83" s="44"/>
      <c r="AE83" s="44"/>
      <c r="AF83" s="44"/>
      <c r="AG83" s="44"/>
      <c r="AH83" s="44"/>
      <c r="AI83" s="44"/>
      <c r="AJ83" s="44"/>
      <c r="AK83" s="44"/>
      <c r="AL83" s="44"/>
      <c r="AM83" s="44"/>
      <c r="AN83" s="44"/>
      <c r="AO83"/>
      <c r="AP83"/>
      <c r="AQ83"/>
      <c r="AR83" s="65"/>
      <c r="AS83" s="65"/>
      <c r="AT83" s="65"/>
      <c r="AU83" s="65"/>
      <c r="AV83" s="44"/>
      <c r="AW83" s="44"/>
      <c r="AX83" s="52"/>
      <c r="AY83" s="52"/>
      <c r="AZ83" s="52"/>
      <c r="BA83" s="52"/>
      <c r="BB83" s="52"/>
      <c r="BC83" s="52"/>
      <c r="BD83" s="44"/>
      <c r="BE83" s="44"/>
      <c r="BF83" s="44"/>
      <c r="BH83" s="44"/>
      <c r="BI83" s="44"/>
      <c r="BJ83" s="44"/>
      <c r="BK83" s="44"/>
      <c r="BL83" s="44"/>
      <c r="BM83" s="44"/>
      <c r="BN83" s="44"/>
      <c r="BO83" s="44"/>
      <c r="BP83" s="44"/>
      <c r="BQ83" s="44"/>
      <c r="BR83" s="44"/>
      <c r="BS83" s="44"/>
      <c r="BT83" s="44"/>
      <c r="BU83" s="44"/>
      <c r="BV83" s="44"/>
      <c r="BW83" s="44"/>
      <c r="BX83" s="44"/>
      <c r="BY83" s="44"/>
      <c r="BZ83" s="44"/>
      <c r="CA83" s="44"/>
      <c r="CB83" s="44"/>
      <c r="CC83" s="44"/>
      <c r="CD83" s="44"/>
      <c r="CH83" s="44"/>
      <c r="CI83" s="44"/>
      <c r="CJ83" s="44"/>
      <c r="CK83" s="52"/>
      <c r="CL83" s="52"/>
      <c r="CM83" s="52"/>
      <c r="CN83" s="52"/>
      <c r="CO83" s="52"/>
      <c r="CP83" s="52"/>
      <c r="CQ83" s="52"/>
      <c r="CR83" s="52"/>
      <c r="CS83" s="44"/>
      <c r="CT83" s="44"/>
      <c r="CU83" s="44"/>
      <c r="CV83" s="44"/>
      <c r="CW83" s="44"/>
      <c r="CX83" s="44"/>
      <c r="CY83" s="44"/>
      <c r="CZ83" s="44"/>
      <c r="DA83" s="44"/>
      <c r="DB83" s="44"/>
      <c r="DC83" s="44"/>
      <c r="DD83" s="44"/>
      <c r="DE83" s="44"/>
      <c r="DF83" s="44"/>
      <c r="DG83" s="44"/>
      <c r="DH83" s="44"/>
      <c r="DI83" s="44"/>
      <c r="DJ83" s="44"/>
      <c r="DK83" s="44"/>
      <c r="DL83" s="44"/>
      <c r="DM83" s="44"/>
      <c r="DN83" s="44"/>
      <c r="DO83" s="44"/>
      <c r="DP83" s="44"/>
      <c r="DQ83" s="44"/>
      <c r="DR83" s="44"/>
      <c r="DS83" s="44"/>
      <c r="DT83" s="44"/>
      <c r="DU83" s="44"/>
      <c r="DV83" s="44"/>
      <c r="DW83" s="44"/>
      <c r="DX83" s="44"/>
      <c r="DY83" s="44"/>
      <c r="DZ83" s="44"/>
      <c r="EA83" s="44"/>
      <c r="EB83" s="44"/>
      <c r="EC83" s="44"/>
      <c r="ED83" s="44"/>
      <c r="EE83" s="44"/>
      <c r="EF83" s="44"/>
      <c r="EG83" s="44"/>
      <c r="EH83" s="44"/>
      <c r="EI83" s="44"/>
      <c r="EJ83" s="44"/>
      <c r="EK83" s="44"/>
      <c r="EL83" s="44"/>
      <c r="EM83" s="44"/>
      <c r="EN83" s="44"/>
      <c r="EO83" s="44"/>
      <c r="EP83" s="44"/>
      <c r="EQ83" s="44"/>
      <c r="ER83" s="44"/>
      <c r="ES83" s="44"/>
      <c r="ET83" s="44"/>
      <c r="EU83" s="44"/>
      <c r="EV83" s="44"/>
      <c r="EW83" s="44"/>
      <c r="EX83" s="44"/>
      <c r="EY83" s="44"/>
      <c r="EZ83" s="44"/>
      <c r="FA83" s="44"/>
      <c r="FB83" s="44"/>
      <c r="FC83" s="44"/>
      <c r="FD83" s="44"/>
      <c r="FE83" s="44"/>
      <c r="FF83" s="44"/>
      <c r="FG83" s="44"/>
      <c r="FH83" s="44"/>
      <c r="FI83" s="44"/>
      <c r="FJ83" s="44"/>
      <c r="FK83" s="44"/>
      <c r="FL83" s="44"/>
      <c r="FM83" s="44"/>
      <c r="FN83" s="44"/>
      <c r="FO83" s="44"/>
      <c r="FP83" s="44"/>
      <c r="FQ83" s="44"/>
      <c r="FR83" s="44"/>
      <c r="FS83" s="44"/>
      <c r="FT83" s="44"/>
      <c r="FU83" s="44"/>
      <c r="FV83" s="44"/>
      <c r="FW83" s="44"/>
      <c r="FX83" s="44"/>
      <c r="FY83" s="44"/>
      <c r="FZ83" s="44"/>
      <c r="GA83" s="44"/>
      <c r="GB83" s="44"/>
      <c r="GC83" s="44"/>
      <c r="GD83" s="44"/>
      <c r="GE83" s="44"/>
      <c r="GF83" s="44"/>
    </row>
    <row r="84" spans="1:196" s="464" customFormat="1" ht="15" customHeight="1" thickBot="1">
      <c r="A84" s="463"/>
      <c r="C84" s="465"/>
      <c r="E84" s="65"/>
      <c r="F84" s="65"/>
      <c r="G84" s="65"/>
      <c r="I84" s="577" t="s">
        <v>518</v>
      </c>
      <c r="J84" s="578">
        <v>1</v>
      </c>
      <c r="K84"/>
      <c r="L84"/>
      <c r="M84"/>
      <c r="N84"/>
      <c r="O84"/>
      <c r="P84"/>
      <c r="Q84"/>
      <c r="R84"/>
      <c r="S84"/>
      <c r="T84"/>
      <c r="U84" s="65"/>
      <c r="V84" s="44"/>
      <c r="W84" s="44"/>
      <c r="X84" s="44"/>
      <c r="Y84" s="44"/>
      <c r="Z84" s="44"/>
      <c r="AA84" s="44"/>
      <c r="AB84" s="44"/>
      <c r="AC84" s="44"/>
      <c r="AD84" s="44"/>
      <c r="AE84" s="44"/>
      <c r="AF84" s="44"/>
      <c r="AG84" s="44"/>
      <c r="AH84" s="44"/>
      <c r="AI84" s="44"/>
      <c r="AJ84" s="44"/>
      <c r="AK84" s="44"/>
      <c r="AL84" s="44"/>
      <c r="AM84" s="44"/>
      <c r="AN84" s="44"/>
      <c r="AO84"/>
      <c r="AP84"/>
      <c r="AQ84"/>
      <c r="AR84" s="467"/>
      <c r="AU84" s="466"/>
      <c r="AV84" s="44"/>
      <c r="AW84" s="44"/>
      <c r="AX84" s="52"/>
      <c r="AY84" s="52"/>
      <c r="AZ84" s="52"/>
      <c r="BA84" s="52"/>
      <c r="BB84" s="52"/>
      <c r="BC84" s="52"/>
      <c r="BD84" s="44"/>
      <c r="BF84" s="44"/>
      <c r="BH84" s="44"/>
      <c r="BI84" s="44"/>
      <c r="BJ84" s="44"/>
      <c r="BK84" s="44"/>
      <c r="BL84" s="44"/>
      <c r="BM84" s="44"/>
      <c r="BN84" s="44"/>
      <c r="BO84" s="44"/>
      <c r="BP84" s="44"/>
      <c r="BQ84" s="44"/>
      <c r="BR84" s="44"/>
      <c r="BS84" s="44"/>
      <c r="BT84" s="44"/>
      <c r="BU84" s="44"/>
      <c r="BV84" s="44"/>
      <c r="BW84" s="44"/>
      <c r="BX84" s="44"/>
      <c r="BY84" s="44"/>
      <c r="BZ84" s="44"/>
      <c r="CA84" s="44"/>
      <c r="CB84" s="44"/>
      <c r="CC84" s="44"/>
      <c r="CD84" s="44"/>
      <c r="CE84" s="44"/>
      <c r="CF84" s="44"/>
      <c r="CG84" s="44"/>
      <c r="CH84" s="44"/>
      <c r="CI84" s="44"/>
      <c r="CJ84" s="44"/>
      <c r="CK84" s="52"/>
      <c r="CL84" s="52"/>
      <c r="CM84" s="52"/>
      <c r="CN84" s="52"/>
      <c r="CO84" s="52"/>
      <c r="CP84" s="52"/>
      <c r="CQ84" s="52"/>
      <c r="CR84" s="52"/>
      <c r="CS84" s="44"/>
      <c r="CT84" s="44"/>
      <c r="CU84" s="44"/>
      <c r="CV84" s="44"/>
      <c r="CW84" s="44"/>
      <c r="CX84" s="44"/>
      <c r="CY84" s="44"/>
      <c r="CZ84" s="44"/>
      <c r="DA84" s="44"/>
      <c r="DB84" s="44"/>
      <c r="DC84" s="44"/>
      <c r="DD84" s="44"/>
      <c r="DE84" s="44"/>
      <c r="DF84" s="44"/>
      <c r="DG84" s="44"/>
      <c r="DH84" s="44"/>
      <c r="DI84" s="44"/>
      <c r="DJ84" s="44"/>
      <c r="DK84" s="44"/>
      <c r="DL84" s="44"/>
      <c r="DM84" s="44"/>
      <c r="DN84" s="44"/>
      <c r="DO84" s="44"/>
      <c r="DP84" s="44"/>
      <c r="DQ84" s="44"/>
      <c r="DR84" s="44"/>
      <c r="DS84" s="44"/>
      <c r="DT84" s="44"/>
      <c r="DU84" s="44"/>
      <c r="DV84" s="44"/>
      <c r="DW84" s="44"/>
      <c r="DX84" s="44"/>
      <c r="DY84" s="44"/>
      <c r="DZ84" s="44"/>
      <c r="EA84" s="44"/>
      <c r="EB84" s="44"/>
      <c r="EC84" s="44"/>
      <c r="ED84" s="44"/>
      <c r="EE84" s="44"/>
      <c r="EF84" s="44"/>
      <c r="EG84" s="44"/>
      <c r="EH84" s="44"/>
      <c r="EI84" s="44"/>
      <c r="EJ84" s="44"/>
      <c r="EK84" s="44"/>
      <c r="EL84" s="44"/>
      <c r="EM84" s="44"/>
      <c r="EN84" s="44"/>
      <c r="EO84" s="44"/>
      <c r="EP84" s="44"/>
      <c r="EQ84" s="44"/>
      <c r="ER84" s="44"/>
      <c r="ES84" s="44"/>
      <c r="ET84" s="44"/>
      <c r="EU84" s="44"/>
      <c r="EV84" s="44"/>
      <c r="EW84" s="44"/>
      <c r="EX84" s="44"/>
      <c r="EY84" s="44"/>
      <c r="EZ84" s="44"/>
      <c r="FA84" s="44"/>
      <c r="FB84" s="44"/>
      <c r="FC84" s="44"/>
      <c r="FD84" s="44"/>
      <c r="FE84" s="44"/>
      <c r="FF84" s="44"/>
      <c r="FG84" s="44"/>
      <c r="FH84" s="44"/>
      <c r="FI84" s="44"/>
      <c r="FJ84" s="44"/>
      <c r="FK84" s="44"/>
      <c r="FL84" s="44"/>
      <c r="FM84" s="44"/>
      <c r="FN84" s="44"/>
      <c r="FO84" s="44"/>
      <c r="FP84" s="44"/>
      <c r="FQ84" s="44"/>
      <c r="FR84" s="44"/>
      <c r="FS84" s="44"/>
      <c r="FT84" s="44"/>
      <c r="FU84" s="44"/>
      <c r="FV84" s="44"/>
      <c r="FW84" s="44"/>
      <c r="FX84" s="44"/>
      <c r="FY84" s="44"/>
      <c r="FZ84" s="44"/>
      <c r="GA84" s="44"/>
      <c r="GB84" s="44"/>
      <c r="GC84" s="44"/>
      <c r="GD84" s="44"/>
      <c r="GE84" s="44"/>
      <c r="GF84" s="44"/>
      <c r="GG84" s="44"/>
      <c r="GH84" s="44"/>
      <c r="GI84" s="44"/>
      <c r="GJ84" s="44"/>
    </row>
    <row r="85" spans="1:196" s="464" customFormat="1" ht="15" customHeight="1" thickBot="1">
      <c r="A85" s="463"/>
      <c r="C85" s="465"/>
      <c r="I85" s="530" t="s">
        <v>444</v>
      </c>
      <c r="J85" s="82">
        <f>SUM(J84)</f>
        <v>1</v>
      </c>
      <c r="K85" s="466"/>
      <c r="S85"/>
      <c r="T85"/>
      <c r="U85" s="65"/>
      <c r="V85" s="44"/>
      <c r="W85" s="44"/>
      <c r="X85" s="44"/>
      <c r="Y85" s="44"/>
      <c r="Z85" s="44"/>
      <c r="AA85" s="44"/>
      <c r="AB85" s="44"/>
      <c r="AC85" s="44"/>
      <c r="AD85" s="44"/>
      <c r="AE85" s="44"/>
      <c r="AF85" s="44"/>
      <c r="AG85" s="44"/>
      <c r="AH85" s="44"/>
      <c r="AI85" s="44"/>
      <c r="AJ85" s="44"/>
      <c r="AK85" s="44"/>
      <c r="AL85" s="44"/>
      <c r="AM85" s="44"/>
      <c r="AN85" s="44"/>
      <c r="AO85" s="561" t="s">
        <v>444</v>
      </c>
      <c r="AP85" s="562" t="e">
        <f>AP71+#REF!+#REF!</f>
        <v>#REF!</v>
      </c>
      <c r="AQ85"/>
      <c r="AR85" s="467"/>
      <c r="AU85" s="466"/>
      <c r="AV85" s="44"/>
      <c r="AW85" s="44"/>
      <c r="AX85" s="52"/>
      <c r="AY85" s="52"/>
      <c r="AZ85" s="52"/>
      <c r="BA85" s="52"/>
      <c r="BB85" s="52"/>
      <c r="BC85" s="52"/>
      <c r="BD85" s="44"/>
      <c r="BF85" s="44"/>
      <c r="BI85" s="44"/>
      <c r="BJ85" s="44"/>
      <c r="BK85" s="44"/>
      <c r="BL85" s="44"/>
      <c r="BM85" s="44"/>
      <c r="BN85" s="44"/>
      <c r="BO85" s="44"/>
      <c r="BP85" s="44"/>
      <c r="BQ85" s="44"/>
      <c r="BR85" s="44"/>
      <c r="BS85" s="44"/>
      <c r="BT85" s="44"/>
      <c r="BU85" s="44"/>
      <c r="BV85" s="44"/>
      <c r="BW85" s="44"/>
      <c r="BX85" s="44"/>
      <c r="BY85" s="44"/>
      <c r="BZ85" s="44"/>
      <c r="CA85" s="44"/>
      <c r="CB85" s="44"/>
      <c r="CC85" s="44"/>
      <c r="CD85" s="44"/>
      <c r="CE85" s="44"/>
      <c r="CF85" s="44"/>
      <c r="CG85" s="44"/>
      <c r="CH85" s="44"/>
      <c r="CI85" s="44"/>
      <c r="CJ85" s="44"/>
      <c r="CK85" s="52"/>
      <c r="CL85" s="52"/>
      <c r="CM85" s="52"/>
      <c r="CN85" s="52"/>
      <c r="CO85" s="52"/>
      <c r="CP85" s="52"/>
      <c r="CQ85" s="52"/>
      <c r="CR85" s="52"/>
      <c r="CS85" s="44"/>
      <c r="CT85" s="44"/>
      <c r="CU85" s="44"/>
      <c r="CV85" s="44"/>
      <c r="CW85" s="44"/>
      <c r="CX85" s="44"/>
      <c r="CY85" s="44"/>
      <c r="CZ85" s="44"/>
      <c r="DA85" s="44"/>
      <c r="DB85" s="44"/>
      <c r="DC85" s="44"/>
      <c r="DD85" s="44"/>
      <c r="DE85" s="44"/>
      <c r="DF85" s="44"/>
      <c r="DG85" s="44"/>
      <c r="DH85" s="44"/>
      <c r="DI85" s="44"/>
      <c r="DJ85" s="44"/>
      <c r="DK85" s="44"/>
      <c r="DL85" s="44"/>
      <c r="DM85" s="44"/>
      <c r="DN85" s="44"/>
      <c r="DO85" s="44"/>
      <c r="DP85" s="44"/>
      <c r="DQ85" s="44"/>
      <c r="DR85" s="44"/>
      <c r="DS85" s="44"/>
      <c r="DT85" s="44"/>
      <c r="DU85" s="44"/>
      <c r="DV85" s="44"/>
      <c r="DW85" s="44"/>
      <c r="DX85" s="44"/>
      <c r="DY85" s="44"/>
      <c r="DZ85" s="44"/>
      <c r="EA85" s="44"/>
      <c r="EB85" s="44"/>
      <c r="EC85" s="44"/>
      <c r="ED85" s="44"/>
      <c r="EE85" s="44"/>
      <c r="EF85" s="44"/>
      <c r="EG85" s="44"/>
      <c r="EH85" s="44"/>
      <c r="EI85" s="44"/>
      <c r="EJ85" s="44"/>
      <c r="EK85" s="44"/>
      <c r="EL85" s="44"/>
      <c r="EM85" s="44"/>
      <c r="EN85" s="44"/>
      <c r="EO85" s="44"/>
      <c r="EP85" s="44"/>
      <c r="EQ85" s="44"/>
      <c r="ER85" s="44"/>
      <c r="ES85" s="44"/>
      <c r="ET85" s="44"/>
      <c r="EU85" s="44"/>
      <c r="EV85" s="44"/>
      <c r="EW85" s="44"/>
      <c r="EX85" s="44"/>
      <c r="EY85" s="44"/>
      <c r="EZ85" s="44"/>
      <c r="FA85" s="44"/>
      <c r="FB85" s="44"/>
      <c r="FC85" s="44"/>
      <c r="FD85" s="44"/>
      <c r="FE85" s="44"/>
      <c r="FF85" s="44"/>
      <c r="FG85" s="44"/>
      <c r="FH85" s="44"/>
      <c r="FI85" s="44"/>
      <c r="FJ85" s="44"/>
      <c r="FK85" s="44"/>
      <c r="FL85" s="44"/>
      <c r="FM85" s="44"/>
      <c r="FN85" s="44"/>
      <c r="FO85" s="44"/>
      <c r="FP85" s="44"/>
      <c r="FQ85" s="44"/>
      <c r="FR85" s="44"/>
      <c r="FS85" s="44"/>
      <c r="FT85" s="44"/>
      <c r="FU85" s="44"/>
      <c r="FV85" s="44"/>
      <c r="FW85" s="44"/>
      <c r="FX85" s="44"/>
      <c r="FY85" s="44"/>
      <c r="FZ85" s="44"/>
      <c r="GA85" s="44"/>
      <c r="GB85" s="44"/>
      <c r="GC85" s="44"/>
      <c r="GD85" s="44"/>
      <c r="GE85" s="44"/>
      <c r="GF85" s="44"/>
      <c r="GG85" s="44"/>
      <c r="GH85" s="44"/>
      <c r="GI85" s="44"/>
      <c r="GJ85" s="44"/>
      <c r="GK85" s="44"/>
      <c r="GL85" s="44"/>
      <c r="GM85" s="44"/>
      <c r="GN85" s="44"/>
    </row>
    <row r="86" spans="1:196" s="464" customFormat="1" ht="15" customHeight="1">
      <c r="A86" s="463"/>
      <c r="C86" s="465"/>
      <c r="K86" s="466"/>
      <c r="V86" s="44"/>
      <c r="W86" s="44"/>
      <c r="X86" s="44"/>
      <c r="Y86" s="44"/>
      <c r="Z86" s="44"/>
      <c r="AA86" s="44"/>
      <c r="AB86" s="44"/>
      <c r="AC86" s="44"/>
      <c r="AD86" s="44"/>
      <c r="AE86" s="44"/>
      <c r="AF86" s="44"/>
      <c r="AG86" s="44"/>
      <c r="AH86" s="44"/>
      <c r="AI86" s="44"/>
      <c r="AJ86" s="44"/>
      <c r="AK86" s="44"/>
      <c r="AL86" s="44"/>
      <c r="AM86" s="44"/>
      <c r="AN86" s="44"/>
      <c r="AO86"/>
      <c r="AP86"/>
      <c r="AQ86"/>
      <c r="AR86" s="467"/>
      <c r="AU86" s="466"/>
      <c r="AV86" s="44"/>
      <c r="AW86" s="44"/>
      <c r="AX86" s="52"/>
      <c r="AY86" s="52"/>
      <c r="AZ86" s="52"/>
      <c r="BA86" s="52"/>
      <c r="BB86" s="52"/>
      <c r="BC86" s="52"/>
      <c r="BD86" s="44"/>
      <c r="BF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52"/>
      <c r="CL86" s="52"/>
      <c r="CM86" s="52"/>
      <c r="CN86" s="52"/>
      <c r="CO86" s="52"/>
      <c r="CP86" s="52"/>
      <c r="CQ86" s="52"/>
      <c r="CR86" s="52"/>
      <c r="CS86" s="44"/>
      <c r="CT86" s="44"/>
      <c r="CU86" s="44"/>
      <c r="CV86" s="44"/>
      <c r="CW86" s="44"/>
      <c r="CX86" s="44"/>
      <c r="CY86" s="44"/>
      <c r="CZ86" s="44"/>
      <c r="DA86" s="44"/>
      <c r="DB86" s="44"/>
      <c r="DC86" s="44"/>
      <c r="DD86" s="44"/>
      <c r="DE86" s="44"/>
      <c r="DF86" s="44"/>
      <c r="DG86" s="44"/>
      <c r="DH86" s="44"/>
      <c r="DI86" s="44"/>
      <c r="DJ86" s="44"/>
      <c r="DK86" s="44"/>
      <c r="DL86" s="44"/>
      <c r="DM86" s="44"/>
      <c r="DN86" s="44"/>
      <c r="DO86" s="44"/>
      <c r="DP86" s="44"/>
      <c r="DQ86" s="44"/>
      <c r="DR86" s="44"/>
      <c r="DS86" s="44"/>
      <c r="DT86" s="44"/>
      <c r="DU86" s="44"/>
      <c r="DV86" s="44"/>
      <c r="DW86" s="44"/>
      <c r="DX86" s="44"/>
      <c r="DY86" s="44"/>
      <c r="DZ86" s="44"/>
      <c r="EA86" s="44"/>
      <c r="EB86" s="44"/>
      <c r="EC86" s="44"/>
      <c r="ED86" s="44"/>
      <c r="EE86" s="44"/>
      <c r="EF86" s="44"/>
      <c r="EG86" s="44"/>
      <c r="EH86" s="44"/>
      <c r="EI86" s="44"/>
      <c r="EJ86" s="44"/>
      <c r="EK86" s="44"/>
      <c r="EL86" s="44"/>
      <c r="EM86" s="44"/>
      <c r="EN86" s="44"/>
      <c r="EO86" s="44"/>
      <c r="EP86" s="44"/>
      <c r="EQ86" s="44"/>
      <c r="ER86" s="44"/>
      <c r="ES86" s="44"/>
      <c r="ET86" s="44"/>
      <c r="EU86" s="44"/>
      <c r="EV86" s="44"/>
      <c r="EW86" s="44"/>
      <c r="EX86" s="44"/>
      <c r="EY86" s="44"/>
      <c r="EZ86" s="44"/>
      <c r="FA86" s="44"/>
      <c r="FB86" s="44"/>
      <c r="FC86" s="44"/>
      <c r="FD86" s="44"/>
      <c r="FE86" s="44"/>
      <c r="FF86" s="44"/>
      <c r="FG86" s="44"/>
      <c r="FH86" s="44"/>
      <c r="FI86" s="44"/>
      <c r="FJ86" s="44"/>
      <c r="FK86" s="44"/>
      <c r="FL86" s="44"/>
      <c r="FM86" s="44"/>
      <c r="FN86" s="44"/>
      <c r="FO86" s="44"/>
      <c r="FP86" s="44"/>
      <c r="FQ86" s="44"/>
      <c r="FR86" s="44"/>
      <c r="FS86" s="44"/>
      <c r="FT86" s="44"/>
      <c r="FU86" s="44"/>
      <c r="FV86" s="44"/>
      <c r="FW86" s="44"/>
      <c r="FX86" s="44"/>
      <c r="FY86" s="44"/>
      <c r="FZ86" s="44"/>
      <c r="GA86" s="44"/>
      <c r="GB86" s="44"/>
      <c r="GC86" s="44"/>
      <c r="GD86" s="44"/>
      <c r="GE86" s="44"/>
      <c r="GF86" s="44"/>
      <c r="GG86" s="44"/>
      <c r="GH86" s="44"/>
      <c r="GI86" s="44"/>
      <c r="GJ86" s="44"/>
      <c r="GK86" s="44"/>
      <c r="GL86" s="44"/>
      <c r="GM86" s="44"/>
      <c r="GN86" s="44"/>
    </row>
    <row r="87" spans="1:196" s="464" customFormat="1" ht="15" customHeight="1" thickBot="1">
      <c r="A87" s="463"/>
      <c r="C87" s="465"/>
      <c r="K87" s="466"/>
      <c r="AD87" s="44"/>
      <c r="AE87" s="44"/>
      <c r="AF87" s="44"/>
      <c r="AG87" s="44"/>
      <c r="AH87" s="44"/>
      <c r="AI87" s="44"/>
      <c r="AJ87" s="44"/>
      <c r="AK87" s="44"/>
      <c r="AL87" s="44"/>
      <c r="AM87" s="44"/>
      <c r="AN87" s="44"/>
      <c r="AO87"/>
      <c r="AP87"/>
      <c r="AQ87"/>
      <c r="AR87" s="467"/>
      <c r="AU87" s="466"/>
      <c r="AV87" s="44"/>
      <c r="AW87" s="44"/>
      <c r="AX87" s="52"/>
      <c r="AY87" s="52"/>
      <c r="AZ87" s="52"/>
      <c r="BA87" s="52"/>
      <c r="BB87" s="52"/>
      <c r="BC87" s="52"/>
      <c r="BD87" s="44"/>
      <c r="BF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52"/>
      <c r="CL87" s="52"/>
      <c r="CM87" s="52"/>
      <c r="CN87" s="52"/>
      <c r="CO87" s="52"/>
      <c r="CP87" s="52"/>
      <c r="CQ87" s="52"/>
      <c r="CR87" s="52"/>
      <c r="CS87" s="44"/>
      <c r="CT87" s="44"/>
      <c r="CU87" s="44"/>
      <c r="CV87" s="44"/>
      <c r="CW87" s="44"/>
      <c r="CX87" s="44"/>
      <c r="CY87" s="44"/>
    </row>
    <row r="88" spans="1:196" s="464" customFormat="1" ht="15" customHeight="1" thickBot="1">
      <c r="A88" s="463"/>
      <c r="C88" s="465"/>
      <c r="I88" s="561" t="s">
        <v>444</v>
      </c>
      <c r="J88" s="583">
        <f>SUM(J63+J72+J80+J85)</f>
        <v>43</v>
      </c>
      <c r="K88" s="466"/>
      <c r="AE88" s="44"/>
      <c r="AF88" s="44"/>
      <c r="AO88"/>
      <c r="AP88"/>
      <c r="AQ88"/>
      <c r="AR88" s="467"/>
      <c r="AU88" s="466"/>
      <c r="AV88" s="44"/>
      <c r="AW88" s="44"/>
      <c r="AX88" s="52"/>
      <c r="AY88" s="52"/>
      <c r="AZ88" s="52"/>
      <c r="BA88" s="52"/>
      <c r="BB88" s="52"/>
      <c r="BC88" s="52"/>
      <c r="BD88" s="44"/>
      <c r="BF88" s="44"/>
      <c r="BI88" s="44"/>
      <c r="BJ88" s="44"/>
      <c r="BK88" s="44"/>
      <c r="BL88" s="44"/>
      <c r="BM88" s="44"/>
      <c r="BN88" s="44"/>
      <c r="BO88" s="44"/>
      <c r="BP88" s="44"/>
      <c r="BQ88" s="44"/>
      <c r="BR88" s="44"/>
      <c r="BS88" s="44"/>
      <c r="CB88" s="44"/>
      <c r="CC88" s="44"/>
      <c r="CD88" s="44"/>
      <c r="CE88" s="44"/>
      <c r="CF88" s="44"/>
      <c r="CG88" s="44"/>
      <c r="CH88" s="44"/>
      <c r="CI88" s="44"/>
      <c r="CJ88" s="44"/>
      <c r="CK88" s="52"/>
      <c r="CL88" s="52"/>
      <c r="CM88" s="52"/>
      <c r="CN88" s="52"/>
      <c r="CO88" s="52"/>
      <c r="CP88" s="52"/>
      <c r="CQ88" s="52"/>
      <c r="CR88" s="52"/>
      <c r="CS88" s="44"/>
      <c r="CT88" s="44"/>
      <c r="CU88" s="44"/>
      <c r="CV88" s="44"/>
      <c r="CW88" s="44"/>
      <c r="CX88" s="44"/>
      <c r="CY88" s="44"/>
    </row>
    <row r="89" spans="1:196" s="464" customFormat="1" ht="15" customHeight="1">
      <c r="A89" s="463"/>
      <c r="C89" s="465"/>
      <c r="I89" s="443"/>
      <c r="J89" s="443"/>
      <c r="K89" s="466"/>
      <c r="AE89" s="44"/>
      <c r="AF89" s="44"/>
      <c r="AQ89"/>
      <c r="AR89" s="467"/>
      <c r="AU89" s="466"/>
      <c r="AV89" s="44"/>
      <c r="AW89" s="44"/>
      <c r="AX89" s="52"/>
      <c r="AY89" s="52"/>
      <c r="AZ89" s="52"/>
      <c r="BA89" s="52"/>
      <c r="BB89" s="52"/>
      <c r="BC89" s="52"/>
      <c r="BI89" s="44"/>
      <c r="BJ89" s="44"/>
      <c r="BK89" s="44"/>
      <c r="BL89" s="44"/>
      <c r="BM89" s="44"/>
      <c r="BN89" s="44"/>
      <c r="BO89" s="44"/>
      <c r="BP89" s="44"/>
      <c r="BQ89" s="44"/>
      <c r="BR89" s="44"/>
      <c r="BS89" s="44"/>
      <c r="CC89" s="44"/>
      <c r="CD89" s="44"/>
      <c r="CE89" s="44"/>
      <c r="CF89" s="44"/>
      <c r="CG89" s="44"/>
      <c r="CH89" s="44"/>
      <c r="CI89" s="44"/>
      <c r="CJ89" s="44"/>
      <c r="CK89" s="52"/>
      <c r="CL89" s="52"/>
      <c r="CM89" s="52"/>
      <c r="CN89" s="52"/>
      <c r="CO89" s="52"/>
      <c r="CP89" s="52"/>
      <c r="CQ89" s="52"/>
      <c r="CR89" s="52"/>
      <c r="CS89" s="44"/>
      <c r="CT89" s="44"/>
      <c r="CU89" s="44"/>
      <c r="CV89" s="44"/>
      <c r="CW89" s="44"/>
      <c r="CX89" s="44"/>
      <c r="CY89" s="44"/>
    </row>
    <row r="90" spans="1:196" s="464" customFormat="1" ht="15" customHeight="1">
      <c r="A90" s="463"/>
      <c r="C90" s="465"/>
      <c r="I90" s="443"/>
      <c r="J90" s="443"/>
      <c r="K90" s="466"/>
      <c r="V90" s="44"/>
      <c r="W90" s="44"/>
      <c r="X90" s="44"/>
      <c r="Y90" s="44"/>
      <c r="Z90" s="44"/>
      <c r="AA90" s="44"/>
      <c r="AB90" s="44"/>
      <c r="AC90" s="44"/>
      <c r="AE90" s="44"/>
      <c r="AF90" s="44"/>
      <c r="AO90"/>
      <c r="AP90"/>
      <c r="AQ90"/>
      <c r="AR90" s="467"/>
      <c r="AU90" s="466"/>
      <c r="AV90" s="44"/>
      <c r="AW90" s="44"/>
      <c r="AX90" s="52"/>
      <c r="AY90" s="52"/>
      <c r="AZ90" s="52"/>
      <c r="BA90" s="52"/>
      <c r="BB90" s="52"/>
      <c r="BC90" s="52"/>
      <c r="BI90" s="44"/>
      <c r="BJ90" s="44"/>
      <c r="BK90" s="44"/>
      <c r="BL90" s="44"/>
      <c r="BM90" s="44"/>
      <c r="BN90" s="44"/>
      <c r="BO90" s="44"/>
      <c r="BP90" s="44"/>
      <c r="BQ90" s="44"/>
      <c r="BR90" s="44"/>
      <c r="BS90" s="44"/>
      <c r="CC90" s="44"/>
      <c r="CD90" s="44"/>
      <c r="CE90" s="44"/>
      <c r="CF90" s="44"/>
      <c r="CG90" s="44"/>
      <c r="CH90" s="44"/>
      <c r="CI90" s="44"/>
      <c r="CJ90" s="44"/>
      <c r="CK90" s="52"/>
      <c r="CL90" s="52"/>
      <c r="CM90" s="52"/>
      <c r="CN90" s="52"/>
      <c r="CO90" s="52"/>
      <c r="CP90" s="52"/>
      <c r="CQ90" s="52"/>
      <c r="CR90" s="52"/>
      <c r="CS90" s="44"/>
      <c r="CT90" s="44"/>
      <c r="CU90" s="44"/>
      <c r="CV90" s="44"/>
      <c r="CW90" s="44"/>
      <c r="CX90" s="44"/>
    </row>
    <row r="91" spans="1:196" s="464" customFormat="1" ht="15" customHeight="1">
      <c r="A91" s="463"/>
      <c r="C91" s="465"/>
      <c r="I91" s="443"/>
      <c r="J91" s="443"/>
      <c r="K91" s="466"/>
      <c r="V91" s="44"/>
      <c r="W91" s="44"/>
      <c r="X91" s="44"/>
      <c r="Y91" s="44"/>
      <c r="Z91" s="44"/>
      <c r="AA91" s="44"/>
      <c r="AB91" s="44"/>
      <c r="AC91" s="44"/>
      <c r="AD91" s="44"/>
      <c r="AE91" s="44"/>
      <c r="AF91" s="44"/>
      <c r="AG91" s="44"/>
      <c r="AH91" s="44"/>
      <c r="AI91" s="44"/>
      <c r="AJ91" s="44"/>
      <c r="AK91" s="44"/>
      <c r="AL91" s="44"/>
      <c r="AM91" s="44"/>
      <c r="AN91" s="44"/>
      <c r="AO91"/>
      <c r="AP91"/>
      <c r="AQ91"/>
      <c r="AR91" s="467"/>
      <c r="AU91" s="466"/>
      <c r="AV91" s="44"/>
      <c r="AW91" s="44"/>
      <c r="AX91" s="52"/>
      <c r="AY91" s="52"/>
      <c r="AZ91" s="52"/>
      <c r="BA91" s="52"/>
      <c r="BB91" s="52"/>
      <c r="BC91" s="52"/>
      <c r="BI91" s="44"/>
      <c r="BJ91" s="44"/>
      <c r="BK91" s="44"/>
      <c r="BL91" s="44"/>
      <c r="BM91" s="44"/>
      <c r="BN91" s="44"/>
      <c r="BO91" s="44"/>
      <c r="BP91" s="44"/>
      <c r="BQ91" s="44"/>
      <c r="BR91" s="44"/>
      <c r="BS91" s="44"/>
      <c r="BT91" s="44"/>
      <c r="BU91" s="44"/>
      <c r="BV91" s="44"/>
      <c r="BW91" s="44"/>
      <c r="BX91" s="44"/>
      <c r="BY91" s="44"/>
      <c r="BZ91" s="44"/>
      <c r="CA91" s="44"/>
      <c r="CC91" s="44"/>
      <c r="CD91" s="44"/>
      <c r="CE91" s="44"/>
      <c r="CF91" s="44"/>
      <c r="CG91" s="44"/>
      <c r="CH91" s="44"/>
      <c r="CI91" s="44"/>
      <c r="CJ91" s="44"/>
      <c r="CK91" s="52"/>
      <c r="CL91" s="52"/>
      <c r="CM91" s="52"/>
      <c r="CN91" s="52"/>
      <c r="CO91" s="52"/>
      <c r="CP91" s="52"/>
      <c r="CQ91" s="52"/>
      <c r="CR91" s="52"/>
      <c r="CS91" s="44"/>
      <c r="CT91" s="44"/>
      <c r="CU91" s="44"/>
      <c r="CV91" s="44"/>
      <c r="CW91" s="44"/>
      <c r="CX91" s="44"/>
    </row>
    <row r="92" spans="1:196" s="464" customFormat="1" ht="15" customHeight="1">
      <c r="A92" s="463"/>
      <c r="C92" s="465"/>
      <c r="I92" s="443"/>
      <c r="J92" s="443"/>
      <c r="K92" s="466"/>
      <c r="V92" s="44"/>
      <c r="W92" s="44"/>
      <c r="X92" s="44"/>
      <c r="Y92" s="44"/>
      <c r="Z92" s="44"/>
      <c r="AA92" s="44"/>
      <c r="AB92" s="44"/>
      <c r="AC92" s="44"/>
      <c r="AD92" s="44"/>
      <c r="AG92" s="44"/>
      <c r="AH92" s="44"/>
      <c r="AI92" s="44"/>
      <c r="AJ92" s="44"/>
      <c r="AK92" s="44"/>
      <c r="AL92" s="44"/>
      <c r="AM92" s="44"/>
      <c r="AN92" s="44"/>
      <c r="AO92"/>
      <c r="AP92"/>
      <c r="AQ92"/>
      <c r="AR92" s="467"/>
      <c r="AU92" s="466"/>
      <c r="AV92" s="44"/>
      <c r="AW92" s="44"/>
      <c r="AX92" s="52"/>
      <c r="AY92" s="52"/>
      <c r="AZ92" s="52"/>
      <c r="BA92" s="52"/>
      <c r="BB92" s="52"/>
      <c r="BD92" s="44"/>
      <c r="BF92" s="44"/>
      <c r="BI92" s="44"/>
      <c r="BJ92" s="44"/>
      <c r="BK92" s="44"/>
      <c r="BL92" s="44"/>
      <c r="BM92" s="44"/>
      <c r="BN92" s="44"/>
      <c r="BO92" s="44"/>
      <c r="BP92" s="44"/>
      <c r="BQ92" s="44"/>
      <c r="BR92" s="44"/>
      <c r="BS92" s="44"/>
      <c r="BT92" s="44"/>
      <c r="BU92" s="44"/>
      <c r="BV92" s="44"/>
      <c r="BW92" s="44"/>
      <c r="BX92" s="44"/>
      <c r="BY92" s="44"/>
      <c r="BZ92" s="44"/>
      <c r="CA92" s="44"/>
      <c r="CB92" s="44"/>
      <c r="CC92" s="44"/>
      <c r="CD92" s="44"/>
      <c r="CE92" s="44"/>
      <c r="CF92" s="44"/>
      <c r="CG92" s="44"/>
      <c r="CH92" s="44"/>
      <c r="CI92" s="44"/>
      <c r="CJ92" s="44"/>
      <c r="CK92" s="52"/>
      <c r="CL92" s="52"/>
      <c r="CM92" s="52"/>
      <c r="CN92" s="52"/>
      <c r="CO92" s="52"/>
      <c r="CP92" s="52"/>
      <c r="CQ92" s="52"/>
      <c r="CR92" s="52"/>
      <c r="CS92" s="44"/>
      <c r="CT92" s="44"/>
      <c r="CU92" s="44"/>
      <c r="CV92" s="44"/>
      <c r="CW92" s="44"/>
      <c r="CX92" s="44"/>
    </row>
    <row r="93" spans="1:196" s="464" customFormat="1" ht="15" customHeight="1">
      <c r="A93" s="463"/>
      <c r="C93" s="465"/>
      <c r="I93" s="443"/>
      <c r="J93" s="443"/>
      <c r="K93" s="466"/>
      <c r="V93" s="44"/>
      <c r="W93" s="44"/>
      <c r="X93" s="44"/>
      <c r="Y93" s="44"/>
      <c r="Z93" s="44"/>
      <c r="AA93" s="44"/>
      <c r="AB93" s="44"/>
      <c r="AC93" s="44"/>
      <c r="AD93" s="44"/>
      <c r="AG93" s="44"/>
      <c r="AH93" s="44"/>
      <c r="AI93" s="44"/>
      <c r="AJ93" s="44"/>
      <c r="AK93" s="44"/>
      <c r="AL93" s="44"/>
      <c r="AM93" s="44"/>
      <c r="AN93" s="44"/>
      <c r="AO93"/>
      <c r="AP93"/>
      <c r="AQ93"/>
      <c r="AR93" s="467"/>
      <c r="AU93" s="466"/>
      <c r="AV93" s="44"/>
      <c r="AW93" s="44"/>
      <c r="AX93" s="52"/>
      <c r="AY93" s="52"/>
      <c r="AZ93" s="52"/>
      <c r="BA93" s="52"/>
      <c r="BB93" s="52"/>
      <c r="BD93" s="44"/>
      <c r="BF93" s="44"/>
      <c r="BI93" s="44"/>
      <c r="BJ93" s="44"/>
      <c r="BK93" s="44"/>
      <c r="BL93" s="44"/>
      <c r="BM93" s="44"/>
      <c r="BN93" s="44"/>
      <c r="BO93" s="44"/>
      <c r="BP93" s="44"/>
      <c r="BQ93" s="44"/>
      <c r="BR93" s="44"/>
      <c r="BS93" s="44"/>
      <c r="BT93" s="44"/>
      <c r="BU93" s="44"/>
      <c r="BV93" s="44"/>
      <c r="BW93" s="44"/>
      <c r="BX93" s="44"/>
      <c r="BY93" s="44"/>
      <c r="BZ93" s="44"/>
      <c r="CA93" s="44"/>
      <c r="CB93" s="44"/>
      <c r="CC93" s="44"/>
      <c r="CD93" s="44"/>
      <c r="CE93" s="44"/>
      <c r="CF93" s="44"/>
      <c r="CG93" s="44"/>
      <c r="CH93" s="44"/>
      <c r="CI93" s="44"/>
      <c r="CJ93" s="44"/>
      <c r="CK93" s="52"/>
      <c r="CL93" s="52"/>
      <c r="CM93" s="52"/>
      <c r="CN93" s="52"/>
      <c r="CO93" s="52"/>
      <c r="CP93" s="52"/>
      <c r="CQ93" s="52"/>
      <c r="CR93" s="52"/>
      <c r="CS93" s="44"/>
      <c r="CT93" s="44"/>
      <c r="CU93" s="44"/>
      <c r="CV93" s="44"/>
      <c r="CW93" s="44"/>
      <c r="CX93" s="44"/>
    </row>
    <row r="94" spans="1:196" s="464" customFormat="1" ht="15" customHeight="1">
      <c r="A94" s="463"/>
      <c r="C94" s="465"/>
      <c r="I94" s="443"/>
      <c r="J94" s="443"/>
      <c r="K94" s="466"/>
      <c r="V94" s="44"/>
      <c r="W94" s="44"/>
      <c r="X94" s="44"/>
      <c r="Y94" s="44"/>
      <c r="Z94" s="44"/>
      <c r="AA94" s="44"/>
      <c r="AB94" s="44"/>
      <c r="AC94" s="44"/>
      <c r="AD94" s="44"/>
      <c r="AG94" s="44"/>
      <c r="AH94" s="44"/>
      <c r="AI94" s="44"/>
      <c r="AJ94" s="44"/>
      <c r="AK94" s="44"/>
      <c r="AL94" s="44"/>
      <c r="AM94" s="44"/>
      <c r="AN94" s="44"/>
      <c r="AO94"/>
      <c r="AP94"/>
      <c r="AQ94"/>
      <c r="AR94" s="467"/>
      <c r="AU94" s="466"/>
      <c r="AV94" s="44"/>
      <c r="AW94" s="44"/>
      <c r="AX94" s="52"/>
      <c r="AY94" s="52"/>
      <c r="AZ94" s="52"/>
      <c r="BA94" s="52"/>
      <c r="BB94" s="52"/>
      <c r="BD94" s="44"/>
      <c r="BF94" s="44"/>
      <c r="BQ94" s="44"/>
      <c r="BR94" s="44"/>
      <c r="BS94" s="44"/>
      <c r="BT94" s="44"/>
      <c r="BU94" s="44"/>
      <c r="BV94" s="44"/>
      <c r="BW94" s="44"/>
      <c r="BX94" s="44"/>
      <c r="BY94" s="44"/>
      <c r="BZ94" s="44"/>
      <c r="CA94" s="44"/>
      <c r="CB94" s="44"/>
      <c r="CC94" s="44"/>
      <c r="CD94" s="44"/>
      <c r="CE94" s="44"/>
      <c r="CF94" s="44"/>
      <c r="CG94" s="44"/>
      <c r="CH94" s="44"/>
      <c r="CI94" s="44"/>
      <c r="CJ94" s="44"/>
      <c r="CK94" s="52"/>
      <c r="CL94" s="52"/>
      <c r="CM94" s="52"/>
      <c r="CN94" s="52"/>
      <c r="CO94" s="52"/>
      <c r="CP94" s="52"/>
      <c r="CQ94" s="52"/>
      <c r="CR94" s="52"/>
      <c r="CS94" s="44"/>
      <c r="CT94" s="44"/>
      <c r="CU94" s="44"/>
      <c r="CV94" s="44"/>
      <c r="CW94" s="44"/>
      <c r="CX94" s="44"/>
    </row>
    <row r="95" spans="1:196" s="464" customFormat="1" ht="15" customHeight="1">
      <c r="A95" s="463"/>
      <c r="C95" s="465"/>
      <c r="I95" s="443"/>
      <c r="J95" s="443"/>
      <c r="K95" s="466"/>
      <c r="V95" s="44"/>
      <c r="W95" s="44"/>
      <c r="X95" s="44"/>
      <c r="Y95" s="44"/>
      <c r="Z95" s="44"/>
      <c r="AA95" s="44"/>
      <c r="AB95" s="44"/>
      <c r="AC95" s="44"/>
      <c r="AD95" s="44"/>
      <c r="AE95" s="44"/>
      <c r="AF95" s="44"/>
      <c r="AG95" s="44"/>
      <c r="AH95" s="44"/>
      <c r="AI95" s="44"/>
      <c r="AJ95" s="44"/>
      <c r="AK95" s="44"/>
      <c r="AL95" s="44"/>
      <c r="AM95" s="44"/>
      <c r="AN95" s="44"/>
      <c r="AO95" s="443"/>
      <c r="AP95" s="443"/>
      <c r="AQ95"/>
      <c r="AR95" s="467"/>
      <c r="AU95" s="466"/>
      <c r="AV95" s="44"/>
      <c r="AW95" s="44"/>
      <c r="AX95" s="52"/>
      <c r="AY95" s="52"/>
      <c r="AZ95" s="52"/>
      <c r="BA95" s="52"/>
      <c r="BB95" s="52"/>
      <c r="BC95" s="52"/>
      <c r="BD95" s="44"/>
      <c r="BF95" s="44"/>
      <c r="BR95" s="44"/>
      <c r="BS95" s="44"/>
      <c r="BT95" s="44"/>
      <c r="BU95" s="44"/>
      <c r="BV95" s="44"/>
      <c r="BW95" s="44"/>
      <c r="BX95" s="44"/>
      <c r="BY95" s="44"/>
      <c r="BZ95" s="44"/>
      <c r="CA95" s="44"/>
      <c r="CB95" s="44"/>
      <c r="CC95" s="44"/>
      <c r="CD95" s="44"/>
      <c r="CE95" s="44"/>
      <c r="CF95" s="44"/>
      <c r="CG95" s="44"/>
      <c r="CH95" s="44"/>
      <c r="CI95" s="44"/>
      <c r="CJ95" s="44"/>
      <c r="CK95" s="52"/>
      <c r="CL95" s="52"/>
      <c r="CM95" s="52"/>
      <c r="CN95" s="52"/>
      <c r="CO95" s="52"/>
      <c r="CP95" s="52"/>
      <c r="CQ95" s="52"/>
      <c r="CR95" s="52"/>
      <c r="CS95" s="44"/>
      <c r="CT95" s="44"/>
      <c r="CU95" s="44"/>
      <c r="CV95" s="44"/>
      <c r="CW95" s="44"/>
      <c r="CX95" s="44"/>
    </row>
    <row r="96" spans="1:196" s="464" customFormat="1" ht="15" customHeight="1">
      <c r="A96" s="463"/>
      <c r="C96" s="465"/>
      <c r="I96" s="443"/>
      <c r="J96" s="443"/>
      <c r="K96" s="466"/>
      <c r="V96" s="44"/>
      <c r="W96" s="44"/>
      <c r="X96" s="44"/>
      <c r="Y96" s="44"/>
      <c r="Z96" s="44"/>
      <c r="AA96" s="44"/>
      <c r="AB96" s="44"/>
      <c r="AC96" s="44"/>
      <c r="AD96" s="44"/>
      <c r="AE96" s="44"/>
      <c r="AF96" s="44"/>
      <c r="AG96" s="44"/>
      <c r="AH96" s="44"/>
      <c r="AI96" s="44"/>
      <c r="AJ96" s="44"/>
      <c r="AK96" s="44"/>
      <c r="AL96" s="44"/>
      <c r="AM96" s="44"/>
      <c r="AN96" s="44"/>
      <c r="AO96" s="443"/>
      <c r="AP96" s="443"/>
      <c r="AQ96"/>
      <c r="AR96" s="467"/>
      <c r="AU96" s="466"/>
      <c r="AV96" s="44"/>
      <c r="AW96" s="44"/>
      <c r="AX96" s="52"/>
      <c r="AY96" s="52"/>
      <c r="AZ96" s="52"/>
      <c r="BA96" s="52"/>
      <c r="BB96" s="52"/>
      <c r="BC96" s="52"/>
      <c r="BD96" s="44"/>
      <c r="BF96" s="44"/>
      <c r="BR96" s="44"/>
      <c r="BS96" s="44"/>
      <c r="BT96" s="44"/>
      <c r="BU96" s="44"/>
      <c r="BV96" s="44"/>
      <c r="BW96" s="44"/>
      <c r="BX96" s="44"/>
      <c r="BY96" s="44"/>
      <c r="BZ96" s="44"/>
      <c r="CA96" s="44"/>
      <c r="CB96" s="44"/>
      <c r="CC96" s="44"/>
      <c r="CD96" s="44"/>
      <c r="CE96" s="44"/>
      <c r="CF96" s="44"/>
      <c r="CG96" s="44"/>
      <c r="CH96" s="44"/>
      <c r="CI96" s="44"/>
      <c r="CJ96" s="44"/>
      <c r="CK96" s="52"/>
      <c r="CL96" s="52"/>
      <c r="CM96" s="52"/>
      <c r="CN96" s="52"/>
      <c r="CO96" s="52"/>
    </row>
    <row r="97" spans="1:103" s="464" customFormat="1" ht="15" customHeight="1">
      <c r="A97" s="463"/>
      <c r="C97" s="462"/>
      <c r="D97" s="443"/>
      <c r="E97" s="443"/>
      <c r="F97" s="443"/>
      <c r="G97" s="443"/>
      <c r="H97" s="443"/>
      <c r="I97" s="443"/>
      <c r="J97" s="443"/>
      <c r="K97" s="466"/>
      <c r="V97" s="44"/>
      <c r="W97" s="44"/>
      <c r="X97" s="44"/>
      <c r="Y97" s="44"/>
      <c r="Z97" s="44"/>
      <c r="AA97" s="44"/>
      <c r="AB97" s="44"/>
      <c r="AC97" s="44"/>
      <c r="AD97" s="44"/>
      <c r="AE97" s="44"/>
      <c r="AF97" s="44"/>
      <c r="AG97" s="44"/>
      <c r="AH97" s="44"/>
      <c r="AI97" s="44"/>
      <c r="AJ97" s="44"/>
      <c r="AK97" s="44"/>
      <c r="AL97" s="44"/>
      <c r="AM97" s="44"/>
      <c r="AN97" s="44"/>
      <c r="AO97" s="443"/>
      <c r="AP97" s="443"/>
      <c r="AQ97" s="460"/>
      <c r="AR97" s="461"/>
      <c r="AS97" s="443"/>
      <c r="AT97" s="443"/>
      <c r="AU97" s="443"/>
      <c r="AV97" s="44"/>
      <c r="AW97" s="44"/>
      <c r="AX97" s="52"/>
      <c r="AY97" s="52"/>
      <c r="AZ97" s="52"/>
      <c r="BA97" s="52"/>
      <c r="BB97" s="52"/>
      <c r="BC97" s="52"/>
      <c r="BD97" s="44"/>
      <c r="BF97" s="44"/>
      <c r="BI97" s="44"/>
      <c r="BJ97" s="44"/>
      <c r="BK97" s="44"/>
      <c r="BL97" s="44"/>
      <c r="BM97" s="44"/>
      <c r="BN97" s="44"/>
      <c r="BO97" s="44"/>
      <c r="BP97" s="44"/>
      <c r="BR97" s="44"/>
      <c r="BS97" s="44"/>
      <c r="BT97" s="44"/>
      <c r="BU97" s="44"/>
      <c r="BV97" s="44"/>
      <c r="BW97" s="44"/>
      <c r="BX97" s="44"/>
      <c r="BY97" s="44"/>
      <c r="BZ97" s="44"/>
      <c r="CA97" s="44"/>
      <c r="CB97" s="44"/>
      <c r="CC97" s="44"/>
      <c r="CD97" s="44"/>
      <c r="CE97" s="44"/>
      <c r="CF97" s="44"/>
      <c r="CG97" s="44"/>
      <c r="CH97" s="44"/>
      <c r="CI97" s="44"/>
      <c r="CJ97" s="44"/>
      <c r="CK97" s="52"/>
      <c r="CL97" s="52"/>
      <c r="CM97" s="52"/>
      <c r="CN97" s="52"/>
      <c r="CO97" s="52"/>
    </row>
    <row r="98" spans="1:103" s="464" customFormat="1" ht="15" customHeight="1">
      <c r="A98" s="563"/>
      <c r="B98" s="443"/>
      <c r="C98" s="462"/>
      <c r="D98" s="443"/>
      <c r="E98" s="443"/>
      <c r="F98" s="443"/>
      <c r="G98" s="443"/>
      <c r="H98" s="443"/>
      <c r="I98" s="443"/>
      <c r="J98" s="443"/>
      <c r="K98" s="443"/>
      <c r="L98" s="443"/>
      <c r="M98" s="443"/>
      <c r="N98" s="443"/>
      <c r="O98" s="443"/>
      <c r="P98" s="443"/>
      <c r="Q98" s="443"/>
      <c r="R98" s="443"/>
      <c r="V98" s="44"/>
      <c r="W98" s="44"/>
      <c r="X98" s="44"/>
      <c r="Y98" s="44"/>
      <c r="Z98" s="44"/>
      <c r="AA98" s="44"/>
      <c r="AB98" s="44"/>
      <c r="AC98" s="44"/>
      <c r="AD98" s="44"/>
      <c r="AE98" s="44"/>
      <c r="AF98" s="44"/>
      <c r="AG98" s="44"/>
      <c r="AH98" s="44"/>
      <c r="AI98" s="44"/>
      <c r="AJ98" s="44"/>
      <c r="AK98" s="44"/>
      <c r="AL98" s="44"/>
      <c r="AM98" s="44"/>
      <c r="AN98" s="44"/>
      <c r="AO98" s="443"/>
      <c r="AP98" s="443"/>
      <c r="AQ98" s="460"/>
      <c r="AR98" s="461"/>
      <c r="AS98" s="443"/>
      <c r="AT98" s="443"/>
      <c r="AU98" s="443"/>
      <c r="AV98" s="44"/>
      <c r="AW98" s="44"/>
      <c r="AX98" s="52"/>
      <c r="AY98" s="52"/>
      <c r="AZ98" s="52"/>
      <c r="BA98" s="52"/>
      <c r="BB98" s="52"/>
      <c r="BC98" s="52"/>
      <c r="BD98" s="44"/>
      <c r="BF98" s="44"/>
      <c r="BI98" s="44"/>
      <c r="BJ98" s="44"/>
      <c r="BK98" s="44"/>
      <c r="BL98" s="44"/>
      <c r="BM98" s="44"/>
      <c r="BN98" s="44"/>
      <c r="BO98" s="44"/>
      <c r="BP98" s="44"/>
      <c r="BQ98" s="44"/>
      <c r="BR98" s="44"/>
      <c r="BS98" s="44"/>
      <c r="BT98" s="44"/>
      <c r="BU98" s="44"/>
      <c r="BV98" s="44"/>
      <c r="BW98" s="44"/>
      <c r="BX98" s="44"/>
      <c r="BY98" s="44"/>
      <c r="BZ98" s="44"/>
      <c r="CA98" s="44"/>
      <c r="CB98" s="44"/>
      <c r="CC98" s="44"/>
      <c r="CD98" s="44"/>
      <c r="CE98" s="44"/>
      <c r="CF98" s="44"/>
      <c r="CG98" s="44"/>
      <c r="CH98" s="44"/>
      <c r="CI98" s="44"/>
      <c r="CJ98" s="44"/>
      <c r="CK98" s="52"/>
      <c r="CL98" s="52"/>
      <c r="CM98" s="52"/>
      <c r="CN98" s="52"/>
      <c r="CO98" s="52"/>
    </row>
    <row r="99" spans="1:103" s="464" customFormat="1" ht="15" customHeight="1">
      <c r="A99" s="563"/>
      <c r="B99" s="443"/>
      <c r="C99" s="462"/>
      <c r="D99" s="443"/>
      <c r="E99" s="443"/>
      <c r="F99" s="443"/>
      <c r="G99" s="443"/>
      <c r="H99" s="443"/>
      <c r="I99" s="443"/>
      <c r="J99" s="443"/>
      <c r="K99" s="443"/>
      <c r="L99" s="443"/>
      <c r="M99" s="443"/>
      <c r="N99" s="443"/>
      <c r="O99" s="443"/>
      <c r="P99" s="443"/>
      <c r="Q99" s="443"/>
      <c r="R99" s="443"/>
      <c r="S99" s="443"/>
      <c r="T99" s="443"/>
      <c r="U99" s="443"/>
      <c r="V99" s="44"/>
      <c r="W99" s="44"/>
      <c r="X99" s="44"/>
      <c r="Y99" s="44"/>
      <c r="Z99" s="44"/>
      <c r="AA99" s="44"/>
      <c r="AB99" s="44"/>
      <c r="AC99" s="44"/>
      <c r="AD99" s="44"/>
      <c r="AE99" s="44"/>
      <c r="AF99" s="44"/>
      <c r="AG99" s="44"/>
      <c r="AH99" s="44"/>
      <c r="AI99" s="44"/>
      <c r="AJ99" s="44"/>
      <c r="AK99" s="44"/>
      <c r="AL99" s="44"/>
      <c r="AM99" s="44"/>
      <c r="AN99" s="44"/>
      <c r="AO99" s="443"/>
      <c r="AP99" s="443"/>
      <c r="AQ99" s="460"/>
      <c r="AR99" s="461"/>
      <c r="AS99" s="443"/>
      <c r="AT99" s="443"/>
      <c r="AU99" s="443"/>
      <c r="AV99" s="44"/>
      <c r="AW99" s="44"/>
      <c r="AX99" s="52"/>
      <c r="AY99" s="52"/>
      <c r="AZ99" s="52"/>
      <c r="BA99" s="52"/>
      <c r="BB99" s="52"/>
      <c r="BC99" s="52"/>
      <c r="BD99" s="44"/>
      <c r="BE99" s="443"/>
      <c r="BF99" s="44"/>
      <c r="BI99" s="44"/>
      <c r="BJ99" s="44"/>
      <c r="BK99" s="44"/>
      <c r="BL99" s="44"/>
      <c r="BM99" s="44"/>
      <c r="BN99" s="44"/>
      <c r="BO99" s="44"/>
      <c r="BP99" s="44"/>
      <c r="BQ99" s="44"/>
      <c r="BT99" s="44"/>
      <c r="BU99" s="44"/>
      <c r="BV99" s="44"/>
      <c r="BW99" s="44"/>
      <c r="BX99" s="44"/>
      <c r="BY99" s="44"/>
      <c r="BZ99" s="44"/>
      <c r="CA99" s="44"/>
      <c r="CB99" s="44"/>
      <c r="CE99" s="44"/>
      <c r="CF99" s="44"/>
      <c r="CG99" s="44"/>
      <c r="CH99" s="44"/>
      <c r="CI99" s="44"/>
      <c r="CJ99" s="44"/>
      <c r="CK99" s="52"/>
      <c r="CL99" s="52"/>
      <c r="CM99" s="52"/>
      <c r="CP99" s="52"/>
      <c r="CQ99" s="52"/>
      <c r="CR99" s="52"/>
      <c r="CS99" s="44"/>
      <c r="CT99" s="44"/>
      <c r="CU99" s="44"/>
      <c r="CV99" s="44"/>
      <c r="CW99" s="44"/>
      <c r="CX99" s="44"/>
    </row>
    <row r="100" spans="1:103" ht="15" customHeight="1">
      <c r="V100" s="44"/>
      <c r="W100" s="44"/>
      <c r="X100" s="44"/>
      <c r="Y100" s="44"/>
      <c r="Z100" s="44"/>
      <c r="AA100" s="44"/>
      <c r="AB100" s="44"/>
      <c r="AC100" s="44"/>
      <c r="AD100" s="44"/>
      <c r="AE100" s="44"/>
      <c r="AF100" s="44"/>
      <c r="AG100" s="44"/>
      <c r="AH100" s="44"/>
      <c r="AI100" s="44"/>
      <c r="AJ100" s="44"/>
      <c r="AK100" s="44"/>
      <c r="AL100" s="44"/>
      <c r="AM100" s="44"/>
      <c r="AN100" s="44"/>
      <c r="AP100" s="443"/>
      <c r="AQ100" s="460"/>
      <c r="AR100" s="461"/>
      <c r="AS100" s="443"/>
      <c r="AT100" s="443"/>
      <c r="AV100" s="44"/>
      <c r="AW100" s="44"/>
      <c r="AX100" s="52"/>
      <c r="AY100" s="52"/>
      <c r="AZ100" s="52"/>
      <c r="BA100" s="52"/>
      <c r="BB100" s="52"/>
      <c r="BC100" s="52"/>
      <c r="BD100" s="44"/>
      <c r="BF100" s="44"/>
      <c r="BI100" s="44"/>
      <c r="BJ100" s="44"/>
      <c r="BK100" s="44"/>
      <c r="BL100" s="44"/>
      <c r="BM100" s="44"/>
      <c r="BN100" s="44"/>
      <c r="BO100" s="44"/>
      <c r="BP100" s="44"/>
      <c r="BQ100" s="44"/>
      <c r="BR100" s="464"/>
      <c r="BS100" s="464"/>
      <c r="BT100" s="44"/>
      <c r="BU100" s="44"/>
      <c r="BV100" s="44"/>
      <c r="BW100" s="44"/>
      <c r="BX100" s="44"/>
      <c r="BY100" s="44"/>
      <c r="BZ100" s="44"/>
      <c r="CA100" s="44"/>
      <c r="CB100" s="44"/>
      <c r="CC100" s="464"/>
      <c r="CD100" s="464"/>
      <c r="CE100" s="44"/>
      <c r="CF100" s="44"/>
      <c r="CG100" s="44"/>
      <c r="CH100" s="44"/>
      <c r="CI100" s="44"/>
      <c r="CJ100" s="44"/>
      <c r="CK100" s="52"/>
      <c r="CL100" s="52"/>
      <c r="CM100" s="52"/>
      <c r="CN100" s="464"/>
      <c r="CO100" s="464"/>
      <c r="CP100" s="52"/>
      <c r="CQ100" s="52"/>
      <c r="CR100" s="52"/>
      <c r="CS100" s="44"/>
      <c r="CT100" s="44"/>
      <c r="CU100" s="44"/>
      <c r="CV100" s="44"/>
      <c r="CW100" s="44"/>
      <c r="CX100" s="44"/>
      <c r="CY100" s="464"/>
    </row>
    <row r="101" spans="1:103" ht="15" customHeight="1">
      <c r="V101" s="44"/>
      <c r="W101" s="44"/>
      <c r="X101" s="44"/>
      <c r="Y101" s="44"/>
      <c r="Z101" s="44"/>
      <c r="AA101" s="44"/>
      <c r="AB101" s="44"/>
      <c r="AC101" s="44"/>
      <c r="AD101" s="44"/>
      <c r="AE101" s="44"/>
      <c r="AF101" s="44"/>
      <c r="AG101" s="44"/>
      <c r="AH101" s="44"/>
      <c r="AI101" s="44"/>
      <c r="AJ101" s="44"/>
      <c r="AK101" s="44"/>
      <c r="AL101" s="44"/>
      <c r="AM101" s="44"/>
      <c r="AN101" s="44"/>
      <c r="AP101" s="443"/>
      <c r="AQ101" s="460"/>
      <c r="AR101" s="461"/>
      <c r="AS101" s="443"/>
      <c r="AT101" s="443"/>
      <c r="AV101" s="44"/>
      <c r="AW101" s="44"/>
      <c r="AX101" s="52"/>
      <c r="AY101" s="52"/>
      <c r="AZ101" s="52"/>
      <c r="BA101" s="52"/>
      <c r="BB101" s="52"/>
      <c r="BC101" s="52"/>
      <c r="BD101" s="44"/>
      <c r="BF101" s="44"/>
      <c r="BI101" s="44"/>
      <c r="BJ101" s="44"/>
      <c r="BK101" s="44"/>
      <c r="BL101" s="44"/>
      <c r="BM101" s="44"/>
      <c r="BN101" s="44"/>
      <c r="BO101" s="44"/>
      <c r="BP101" s="44"/>
      <c r="BQ101" s="44"/>
      <c r="BR101" s="464"/>
      <c r="BS101" s="464"/>
      <c r="BT101" s="44"/>
      <c r="BU101" s="44"/>
      <c r="BV101" s="44"/>
      <c r="BW101" s="44"/>
      <c r="BX101" s="44"/>
      <c r="BY101" s="44"/>
      <c r="BZ101" s="44"/>
      <c r="CA101" s="44"/>
      <c r="CB101" s="44"/>
      <c r="CC101" s="464"/>
      <c r="CD101" s="464"/>
      <c r="CE101" s="44"/>
      <c r="CF101" s="44"/>
      <c r="CG101" s="44"/>
      <c r="CH101" s="44"/>
      <c r="CI101" s="44"/>
      <c r="CJ101" s="44"/>
      <c r="CK101" s="52"/>
      <c r="CL101" s="52"/>
      <c r="CM101" s="52"/>
      <c r="CN101" s="464"/>
      <c r="CO101" s="464"/>
      <c r="CP101" s="52"/>
      <c r="CQ101" s="52"/>
      <c r="CR101" s="52"/>
      <c r="CS101" s="44"/>
      <c r="CT101" s="44"/>
      <c r="CU101" s="44"/>
      <c r="CV101" s="44"/>
      <c r="CW101" s="44"/>
      <c r="CX101" s="44"/>
      <c r="CY101" s="464"/>
    </row>
    <row r="102" spans="1:103" ht="15" customHeight="1">
      <c r="V102" s="44"/>
      <c r="W102" s="44"/>
      <c r="X102" s="44"/>
      <c r="Y102" s="44"/>
      <c r="Z102" s="44"/>
      <c r="AA102" s="44"/>
      <c r="AB102" s="44"/>
      <c r="AC102" s="44"/>
      <c r="AD102" s="44"/>
      <c r="AE102" s="44"/>
      <c r="AF102" s="44"/>
      <c r="AG102" s="44"/>
      <c r="AH102" s="44"/>
      <c r="AI102" s="44"/>
      <c r="AJ102" s="44"/>
      <c r="AK102" s="44"/>
      <c r="AL102" s="44"/>
      <c r="AM102" s="44"/>
      <c r="AN102" s="44"/>
      <c r="AP102" s="443"/>
      <c r="AQ102" s="460"/>
      <c r="AR102" s="461"/>
      <c r="AS102" s="443"/>
      <c r="AT102" s="443"/>
      <c r="AV102" s="44"/>
      <c r="AW102" s="44"/>
      <c r="AX102" s="52"/>
      <c r="AY102" s="52"/>
      <c r="AZ102" s="52"/>
      <c r="BA102" s="52"/>
      <c r="BB102" s="52"/>
      <c r="BC102" s="52"/>
      <c r="BD102" s="44"/>
      <c r="BF102" s="44"/>
      <c r="BI102" s="44"/>
      <c r="BJ102" s="44"/>
      <c r="BK102" s="44"/>
      <c r="BL102" s="44"/>
      <c r="BM102" s="44"/>
      <c r="BN102" s="44"/>
      <c r="BO102" s="44"/>
      <c r="BP102" s="44"/>
      <c r="BQ102" s="44"/>
      <c r="BR102" s="44"/>
      <c r="BS102" s="44"/>
      <c r="BT102" s="44"/>
      <c r="BU102" s="44"/>
      <c r="BV102" s="44"/>
      <c r="BW102" s="44"/>
      <c r="BX102" s="44"/>
      <c r="BY102" s="44"/>
      <c r="BZ102" s="44"/>
      <c r="CA102" s="44"/>
      <c r="CB102" s="44"/>
      <c r="CC102" s="44"/>
      <c r="CD102" s="44"/>
      <c r="CE102" s="44"/>
      <c r="CF102" s="44"/>
      <c r="CG102" s="44"/>
      <c r="CH102" s="44"/>
      <c r="CI102" s="44"/>
      <c r="CJ102" s="44"/>
      <c r="CK102" s="52"/>
      <c r="CL102" s="52"/>
      <c r="CM102" s="52"/>
      <c r="CN102" s="52"/>
      <c r="CO102" s="52"/>
      <c r="CP102" s="52"/>
      <c r="CQ102" s="52"/>
      <c r="CR102" s="52"/>
      <c r="CS102" s="44"/>
      <c r="CT102" s="44"/>
      <c r="CU102" s="44"/>
      <c r="CV102" s="44"/>
      <c r="CW102" s="44"/>
      <c r="CX102" s="44"/>
      <c r="CY102" s="464"/>
    </row>
    <row r="103" spans="1:103" ht="15" customHeight="1">
      <c r="V103" s="44"/>
      <c r="W103" s="44"/>
      <c r="X103" s="44"/>
      <c r="Y103" s="44"/>
      <c r="Z103" s="44"/>
      <c r="AA103" s="44"/>
      <c r="AB103" s="44"/>
      <c r="AC103" s="44"/>
      <c r="AD103" s="44"/>
      <c r="AE103" s="44"/>
      <c r="AF103" s="44"/>
      <c r="AG103" s="44"/>
      <c r="AH103" s="44"/>
      <c r="AI103" s="44"/>
      <c r="AJ103" s="44"/>
      <c r="AK103" s="44"/>
      <c r="AL103" s="44"/>
      <c r="AM103" s="44"/>
      <c r="AN103" s="44"/>
      <c r="AP103" s="443"/>
      <c r="AQ103" s="460"/>
      <c r="AR103" s="461"/>
      <c r="AS103" s="443"/>
      <c r="AT103" s="443"/>
      <c r="AV103" s="44"/>
      <c r="AW103" s="44"/>
      <c r="AX103" s="52"/>
      <c r="AY103" s="52"/>
      <c r="AZ103" s="52"/>
      <c r="BA103" s="52"/>
      <c r="BB103" s="52"/>
      <c r="BC103" s="52"/>
      <c r="BD103" s="44"/>
      <c r="BF103" s="44"/>
      <c r="BI103" s="44"/>
      <c r="BJ103" s="44"/>
      <c r="BK103" s="44"/>
      <c r="BL103" s="44"/>
      <c r="BM103" s="44"/>
      <c r="BN103" s="44"/>
      <c r="BO103" s="44"/>
      <c r="BP103" s="44"/>
      <c r="BQ103" s="44"/>
      <c r="BR103" s="44"/>
      <c r="BS103" s="44"/>
      <c r="BT103" s="44"/>
      <c r="BU103" s="44"/>
      <c r="BV103" s="44"/>
      <c r="BW103" s="44"/>
      <c r="BX103" s="44"/>
      <c r="BY103" s="44"/>
      <c r="BZ103" s="44"/>
      <c r="CA103" s="44"/>
      <c r="CB103" s="44"/>
      <c r="CC103" s="44"/>
      <c r="CD103" s="44"/>
      <c r="CE103" s="44"/>
      <c r="CF103" s="44"/>
      <c r="CG103" s="44"/>
      <c r="CH103" s="44"/>
      <c r="CI103" s="44"/>
      <c r="CJ103" s="44"/>
      <c r="CK103" s="52"/>
      <c r="CL103" s="52"/>
      <c r="CM103" s="52"/>
      <c r="CN103" s="52"/>
      <c r="CO103" s="52"/>
      <c r="CP103" s="52"/>
      <c r="CQ103" s="52"/>
      <c r="CR103" s="52"/>
      <c r="CS103" s="44"/>
      <c r="CT103" s="44"/>
      <c r="CU103" s="44"/>
      <c r="CV103" s="44"/>
      <c r="CW103" s="44"/>
      <c r="CX103" s="44"/>
      <c r="CY103" s="464"/>
    </row>
    <row r="104" spans="1:103" ht="15" customHeight="1">
      <c r="V104" s="44"/>
      <c r="W104" s="44"/>
      <c r="X104" s="44"/>
      <c r="Y104" s="44"/>
      <c r="Z104" s="44"/>
      <c r="AA104" s="44"/>
      <c r="AB104" s="44"/>
      <c r="AC104" s="44"/>
      <c r="AD104" s="44"/>
      <c r="AE104" s="44"/>
      <c r="AF104" s="44"/>
      <c r="AG104" s="44"/>
      <c r="AH104" s="44"/>
      <c r="AI104" s="44"/>
      <c r="AJ104" s="44"/>
      <c r="AK104" s="44"/>
      <c r="AL104" s="44"/>
      <c r="AM104" s="44"/>
      <c r="AN104" s="44"/>
      <c r="AP104" s="443"/>
      <c r="AQ104" s="460"/>
      <c r="AR104" s="461"/>
      <c r="AS104" s="443"/>
      <c r="AT104" s="443"/>
      <c r="AV104" s="44"/>
      <c r="AW104" s="44"/>
      <c r="AX104" s="52"/>
      <c r="AY104" s="52"/>
      <c r="AZ104" s="52"/>
      <c r="BA104" s="52"/>
      <c r="BB104" s="52"/>
      <c r="BC104" s="52"/>
      <c r="BD104" s="44"/>
      <c r="BF104" s="44"/>
      <c r="BI104" s="44"/>
      <c r="BJ104" s="44"/>
      <c r="BK104" s="44"/>
      <c r="BL104" s="44"/>
      <c r="BM104" s="44"/>
      <c r="BN104" s="44"/>
      <c r="BO104" s="44"/>
      <c r="BP104" s="44"/>
      <c r="BQ104" s="44"/>
      <c r="BR104" s="44"/>
      <c r="BS104" s="44"/>
      <c r="BT104" s="44"/>
      <c r="BU104" s="44"/>
      <c r="BV104" s="44"/>
      <c r="BW104" s="44"/>
      <c r="BX104" s="44"/>
      <c r="BY104" s="44"/>
      <c r="BZ104" s="44"/>
      <c r="CA104" s="44"/>
      <c r="CB104" s="44"/>
      <c r="CC104" s="44"/>
      <c r="CD104" s="44"/>
      <c r="CE104" s="44"/>
      <c r="CF104" s="44"/>
      <c r="CG104" s="44"/>
      <c r="CH104" s="44"/>
      <c r="CI104" s="44"/>
      <c r="CJ104" s="44"/>
      <c r="CK104" s="52"/>
      <c r="CL104" s="52"/>
      <c r="CM104" s="52"/>
      <c r="CN104" s="52"/>
      <c r="CO104" s="52"/>
      <c r="CP104" s="52"/>
      <c r="CQ104" s="52"/>
      <c r="CR104" s="52"/>
      <c r="CS104" s="44"/>
      <c r="CT104" s="44"/>
      <c r="CU104" s="44"/>
      <c r="CV104" s="44"/>
      <c r="CW104" s="44"/>
      <c r="CX104" s="44"/>
      <c r="CY104" s="464"/>
    </row>
    <row r="105" spans="1:103" ht="15" customHeight="1">
      <c r="V105" s="44"/>
      <c r="W105" s="44"/>
      <c r="X105" s="44"/>
      <c r="Y105" s="44"/>
      <c r="Z105" s="44"/>
      <c r="AA105" s="44"/>
      <c r="AB105" s="44"/>
      <c r="AC105" s="44"/>
      <c r="AD105" s="44"/>
      <c r="AE105" s="44"/>
      <c r="AF105" s="44"/>
      <c r="AG105" s="44"/>
      <c r="AH105" s="44"/>
      <c r="AI105" s="44"/>
      <c r="AJ105" s="44"/>
      <c r="AK105" s="44"/>
      <c r="AL105" s="44"/>
      <c r="AM105" s="44"/>
      <c r="AN105" s="44"/>
      <c r="AP105" s="443"/>
      <c r="AQ105" s="460"/>
      <c r="AR105" s="461"/>
      <c r="AS105" s="443"/>
      <c r="AT105" s="443"/>
      <c r="AV105" s="44"/>
      <c r="AW105" s="44"/>
      <c r="AX105" s="52"/>
      <c r="AY105" s="52"/>
      <c r="AZ105" s="52"/>
      <c r="BA105" s="52"/>
      <c r="BB105" s="52"/>
      <c r="BC105" s="52"/>
      <c r="BD105" s="44"/>
      <c r="BF105" s="44"/>
      <c r="BI105" s="44"/>
      <c r="BJ105" s="44"/>
      <c r="BK105" s="44"/>
      <c r="BL105" s="44"/>
      <c r="BM105" s="44"/>
      <c r="BN105" s="44"/>
      <c r="BO105" s="44"/>
      <c r="BP105" s="44"/>
      <c r="BQ105" s="44"/>
      <c r="BR105" s="44"/>
      <c r="BS105" s="44"/>
      <c r="BT105" s="44"/>
      <c r="BU105" s="44"/>
      <c r="BV105" s="44"/>
      <c r="BW105" s="44"/>
      <c r="BX105" s="44"/>
      <c r="BY105" s="44"/>
      <c r="BZ105" s="44"/>
      <c r="CA105" s="44"/>
      <c r="CB105" s="44"/>
      <c r="CC105" s="44"/>
      <c r="CD105" s="44"/>
      <c r="CE105" s="44"/>
      <c r="CF105" s="44"/>
      <c r="CG105" s="44"/>
      <c r="CH105" s="44"/>
      <c r="CI105" s="44"/>
      <c r="CJ105" s="44"/>
      <c r="CK105" s="52"/>
      <c r="CL105" s="52"/>
      <c r="CM105" s="52"/>
      <c r="CN105" s="52"/>
      <c r="CO105" s="52"/>
      <c r="CP105" s="52"/>
      <c r="CQ105" s="52"/>
      <c r="CR105" s="52"/>
      <c r="CS105" s="44"/>
      <c r="CT105" s="44"/>
      <c r="CU105" s="44"/>
      <c r="CV105" s="44"/>
      <c r="CW105" s="44"/>
      <c r="CX105" s="44"/>
      <c r="CY105" s="464"/>
    </row>
    <row r="106" spans="1:103" ht="15" customHeight="1">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60"/>
      <c r="AR106" s="461"/>
      <c r="AS106" s="443"/>
      <c r="AT106" s="443"/>
      <c r="AV106" s="464"/>
      <c r="AW106" s="464"/>
      <c r="AX106" s="464"/>
      <c r="AY106" s="464"/>
      <c r="AZ106" s="464"/>
      <c r="BA106" s="464"/>
      <c r="BB106" s="52"/>
      <c r="BC106" s="52"/>
      <c r="BD106" s="44"/>
      <c r="BF106" s="44"/>
      <c r="BI106" s="44"/>
      <c r="BJ106" s="44"/>
      <c r="BK106" s="44"/>
      <c r="BL106" s="44"/>
      <c r="BM106" s="44"/>
      <c r="BN106" s="44"/>
      <c r="BO106" s="44"/>
      <c r="BP106" s="44"/>
      <c r="BQ106" s="44"/>
      <c r="BR106" s="44"/>
      <c r="BS106" s="44"/>
      <c r="BT106" s="44"/>
      <c r="BU106" s="44"/>
      <c r="BV106" s="44"/>
      <c r="BW106" s="44"/>
      <c r="BX106" s="44"/>
      <c r="BY106" s="44"/>
      <c r="BZ106" s="44"/>
      <c r="CA106" s="44"/>
      <c r="CB106" s="44"/>
      <c r="CC106" s="44"/>
      <c r="CD106" s="44"/>
      <c r="CE106" s="44"/>
      <c r="CF106" s="44"/>
      <c r="CG106" s="44"/>
      <c r="CH106" s="44"/>
      <c r="CI106" s="44"/>
      <c r="CJ106" s="44"/>
      <c r="CK106" s="52"/>
      <c r="CL106" s="52"/>
      <c r="CM106" s="52"/>
      <c r="CN106" s="52"/>
      <c r="CO106" s="52"/>
      <c r="CP106" s="52"/>
      <c r="CQ106" s="52"/>
      <c r="CR106" s="52"/>
      <c r="CS106" s="44"/>
      <c r="CT106" s="44"/>
      <c r="CU106" s="44"/>
      <c r="CV106" s="44"/>
      <c r="CW106" s="44"/>
      <c r="CX106" s="44"/>
    </row>
    <row r="107" spans="1:103" ht="15" customHeight="1">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60"/>
      <c r="AR107" s="461"/>
      <c r="AS107" s="443"/>
      <c r="AT107" s="443"/>
      <c r="AV107" s="464"/>
      <c r="AW107" s="464"/>
      <c r="AX107" s="464"/>
      <c r="AY107" s="464"/>
      <c r="AZ107" s="464"/>
      <c r="BA107" s="464"/>
      <c r="BB107" s="464"/>
      <c r="BC107" s="52"/>
      <c r="BD107" s="44"/>
      <c r="BF107" s="44"/>
      <c r="BI107" s="44"/>
      <c r="BJ107" s="44"/>
      <c r="BK107" s="44"/>
      <c r="BL107" s="44"/>
      <c r="BM107" s="44"/>
      <c r="BN107" s="44"/>
      <c r="BO107" s="44"/>
      <c r="BP107" s="44"/>
      <c r="BQ107" s="44"/>
      <c r="BR107" s="44"/>
      <c r="BS107" s="44"/>
      <c r="BT107" s="44"/>
      <c r="BU107" s="44"/>
      <c r="BV107" s="44"/>
      <c r="BW107" s="44"/>
      <c r="BX107" s="44"/>
      <c r="BY107" s="44"/>
      <c r="BZ107" s="44"/>
      <c r="CA107" s="44"/>
      <c r="CB107" s="44"/>
      <c r="CC107" s="44"/>
      <c r="CD107" s="44"/>
      <c r="CE107" s="44"/>
      <c r="CF107" s="44"/>
      <c r="CG107" s="44"/>
      <c r="CH107" s="44"/>
      <c r="CI107" s="44"/>
      <c r="CJ107" s="44"/>
      <c r="CK107" s="52"/>
      <c r="CL107" s="52"/>
      <c r="CM107" s="52"/>
      <c r="CN107" s="52"/>
      <c r="CO107" s="52"/>
      <c r="CP107" s="52"/>
      <c r="CQ107" s="52"/>
      <c r="CR107" s="52"/>
      <c r="CS107" s="44"/>
      <c r="CT107" s="44"/>
      <c r="CU107" s="44"/>
      <c r="CV107" s="44"/>
      <c r="CW107" s="44"/>
      <c r="CX107" s="44"/>
    </row>
    <row r="108" spans="1:103" ht="15" customHeight="1">
      <c r="V108" s="44"/>
      <c r="W108" s="44"/>
      <c r="X108" s="44"/>
      <c r="Y108" s="44"/>
      <c r="Z108" s="44"/>
      <c r="AA108" s="44"/>
      <c r="AB108" s="44"/>
      <c r="AC108" s="44"/>
      <c r="AD108" s="44"/>
      <c r="AE108" s="44"/>
      <c r="AF108" s="44"/>
      <c r="AG108" s="44"/>
      <c r="AH108" s="44"/>
      <c r="AI108" s="44"/>
      <c r="AJ108" s="44"/>
      <c r="AK108" s="44"/>
      <c r="AL108" s="44"/>
      <c r="AM108" s="44"/>
      <c r="AN108" s="44"/>
      <c r="AO108" s="44"/>
      <c r="AP108" s="44"/>
      <c r="AQ108" s="44"/>
      <c r="AR108" s="464"/>
      <c r="AS108" s="464"/>
      <c r="AT108" s="464"/>
      <c r="AU108" s="464"/>
      <c r="AV108" s="464"/>
      <c r="AW108" s="464"/>
      <c r="AX108" s="464"/>
      <c r="AY108" s="464"/>
      <c r="AZ108" s="464"/>
      <c r="BA108" s="464"/>
      <c r="BB108" s="464"/>
      <c r="BC108" s="52"/>
      <c r="BD108" s="44"/>
      <c r="BF108" s="44"/>
      <c r="BI108" s="44"/>
      <c r="BJ108" s="44"/>
      <c r="BK108" s="44"/>
      <c r="BL108" s="44"/>
      <c r="BM108" s="44"/>
      <c r="BN108" s="44"/>
      <c r="BO108" s="44"/>
      <c r="BP108" s="44"/>
      <c r="BQ108" s="44"/>
      <c r="BR108" s="44"/>
      <c r="BS108" s="44"/>
      <c r="BT108" s="44"/>
      <c r="BU108" s="44"/>
      <c r="BV108" s="44"/>
      <c r="BW108" s="44"/>
      <c r="BX108" s="44"/>
      <c r="BY108" s="44"/>
      <c r="BZ108" s="44"/>
      <c r="CA108" s="44"/>
      <c r="CB108" s="44"/>
      <c r="CC108" s="44"/>
      <c r="CD108" s="44"/>
      <c r="CE108" s="44"/>
      <c r="CF108" s="44"/>
      <c r="CG108" s="44"/>
      <c r="CH108" s="44"/>
      <c r="CI108" s="44"/>
      <c r="CJ108" s="44"/>
      <c r="CK108" s="52"/>
      <c r="CL108" s="52"/>
      <c r="CM108" s="52"/>
      <c r="CN108" s="52"/>
      <c r="CO108" s="52"/>
      <c r="CP108" s="52"/>
      <c r="CQ108" s="52"/>
      <c r="CR108" s="52"/>
      <c r="CS108" s="44"/>
      <c r="CT108" s="44"/>
      <c r="CU108" s="44"/>
      <c r="CV108" s="44"/>
      <c r="CW108" s="44"/>
      <c r="CX108" s="44"/>
    </row>
    <row r="109" spans="1:103" ht="15" customHeight="1">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64"/>
      <c r="AS109" s="464"/>
      <c r="AT109" s="464"/>
      <c r="AU109" s="464"/>
      <c r="AV109" s="464"/>
      <c r="AW109" s="464"/>
      <c r="AX109" s="464"/>
      <c r="AY109" s="464"/>
      <c r="AZ109" s="464"/>
      <c r="BA109" s="464"/>
      <c r="BB109" s="464"/>
      <c r="BC109" s="52"/>
      <c r="BD109" s="44"/>
      <c r="BF109" s="44"/>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4"/>
      <c r="CG109" s="44"/>
      <c r="CH109" s="44"/>
      <c r="CI109" s="44"/>
      <c r="CJ109" s="44"/>
      <c r="CK109" s="52"/>
      <c r="CL109" s="52"/>
      <c r="CM109" s="52"/>
      <c r="CN109" s="52"/>
      <c r="CO109" s="52"/>
      <c r="CP109" s="52"/>
      <c r="CQ109" s="52"/>
      <c r="CR109" s="52"/>
      <c r="CS109" s="44"/>
      <c r="CT109" s="44"/>
      <c r="CU109" s="44"/>
      <c r="CV109" s="44"/>
      <c r="CW109" s="44"/>
      <c r="CX109" s="44"/>
    </row>
    <row r="110" spans="1:103" ht="15" customHeight="1">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64"/>
      <c r="AS110" s="464"/>
      <c r="AT110" s="464"/>
      <c r="AU110" s="464"/>
      <c r="AV110" s="464"/>
      <c r="AW110" s="464"/>
      <c r="AX110" s="464"/>
      <c r="AY110" s="464"/>
      <c r="AZ110" s="464"/>
      <c r="BA110" s="464"/>
      <c r="BB110" s="464"/>
      <c r="BC110" s="52"/>
      <c r="BD110" s="44"/>
      <c r="BF110" s="44"/>
      <c r="BI110" s="44"/>
      <c r="BJ110" s="44"/>
      <c r="BK110" s="44"/>
      <c r="BL110" s="44"/>
      <c r="BM110" s="44"/>
      <c r="BN110" s="44"/>
      <c r="BO110" s="44"/>
      <c r="BP110" s="44"/>
      <c r="BQ110" s="44"/>
      <c r="BR110" s="44"/>
      <c r="BS110" s="44"/>
      <c r="BT110" s="44"/>
      <c r="BU110" s="44"/>
      <c r="BV110" s="44"/>
      <c r="BW110" s="44"/>
      <c r="BX110" s="44"/>
      <c r="BY110" s="44"/>
      <c r="BZ110" s="44"/>
      <c r="CA110" s="44"/>
      <c r="CB110" s="44"/>
      <c r="CC110" s="44"/>
      <c r="CD110" s="44"/>
      <c r="CE110" s="44"/>
      <c r="CF110" s="44"/>
      <c r="CG110" s="44"/>
      <c r="CH110" s="44"/>
      <c r="CI110" s="44"/>
      <c r="CJ110" s="44"/>
      <c r="CK110" s="52"/>
      <c r="CL110" s="52"/>
      <c r="CM110" s="52"/>
      <c r="CN110" s="52"/>
      <c r="CO110" s="52"/>
      <c r="CP110" s="52"/>
      <c r="CQ110" s="52"/>
      <c r="CR110" s="52"/>
      <c r="CS110" s="44"/>
      <c r="CT110" s="44"/>
      <c r="CU110" s="44"/>
      <c r="CV110" s="44"/>
      <c r="CW110" s="44"/>
      <c r="CX110" s="44"/>
    </row>
    <row r="111" spans="1:103" ht="15" customHeight="1">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64"/>
      <c r="AS111" s="464"/>
      <c r="AT111" s="464"/>
      <c r="AU111" s="464"/>
      <c r="AV111" s="464"/>
      <c r="AW111" s="464"/>
      <c r="AX111" s="464"/>
      <c r="AY111" s="464"/>
      <c r="AZ111" s="464"/>
      <c r="BA111" s="464"/>
      <c r="BB111" s="464"/>
      <c r="BC111" s="52"/>
      <c r="BD111" s="44"/>
      <c r="BF111" s="44"/>
      <c r="BI111" s="44"/>
      <c r="BJ111" s="44"/>
      <c r="BK111" s="44"/>
      <c r="BL111" s="44"/>
      <c r="BM111" s="44"/>
      <c r="BN111" s="44"/>
      <c r="BO111" s="44"/>
      <c r="BP111" s="44"/>
      <c r="BQ111" s="44"/>
      <c r="BR111" s="44"/>
      <c r="BS111" s="44"/>
      <c r="BT111" s="44"/>
      <c r="BU111" s="44"/>
      <c r="BV111" s="44"/>
      <c r="BW111" s="44"/>
      <c r="BX111" s="44"/>
      <c r="BY111" s="44"/>
      <c r="BZ111" s="44"/>
      <c r="CA111" s="44"/>
      <c r="CB111" s="44"/>
      <c r="CC111" s="44"/>
      <c r="CD111" s="44"/>
      <c r="CE111" s="44"/>
      <c r="CF111" s="44"/>
      <c r="CG111" s="44"/>
      <c r="CH111" s="44"/>
      <c r="CI111" s="44"/>
      <c r="CJ111" s="44"/>
      <c r="CK111" s="52"/>
      <c r="CL111" s="52"/>
      <c r="CM111" s="52"/>
      <c r="CN111" s="52"/>
      <c r="CO111" s="52"/>
      <c r="CP111" s="52"/>
      <c r="CQ111" s="52"/>
      <c r="CR111" s="52"/>
      <c r="CS111" s="44"/>
      <c r="CT111" s="44"/>
      <c r="CU111" s="44"/>
      <c r="CV111" s="44"/>
      <c r="CW111" s="44"/>
      <c r="CX111" s="44"/>
    </row>
    <row r="112" spans="1:103" ht="15" customHeight="1">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64"/>
      <c r="AS112" s="464"/>
      <c r="AT112" s="464"/>
      <c r="AU112" s="464"/>
      <c r="AV112" s="464"/>
      <c r="AW112" s="464"/>
      <c r="AX112" s="464"/>
      <c r="AY112" s="464"/>
      <c r="AZ112" s="464"/>
      <c r="BA112" s="464"/>
      <c r="BB112" s="464"/>
      <c r="BC112" s="52"/>
      <c r="BD112" s="44"/>
      <c r="BF112" s="44"/>
      <c r="BI112" s="44"/>
      <c r="BJ112" s="44"/>
      <c r="BK112" s="44"/>
      <c r="BL112" s="44"/>
      <c r="BM112" s="44"/>
      <c r="BN112" s="44"/>
      <c r="BO112" s="44"/>
      <c r="BP112" s="44"/>
      <c r="BQ112" s="44"/>
      <c r="BR112" s="44"/>
      <c r="BS112" s="44"/>
      <c r="BT112" s="44"/>
      <c r="BU112" s="44"/>
      <c r="BV112" s="44"/>
      <c r="BW112" s="44"/>
      <c r="BX112" s="44"/>
      <c r="BY112" s="44"/>
      <c r="BZ112" s="44"/>
      <c r="CA112" s="44"/>
      <c r="CB112" s="44"/>
      <c r="CC112" s="44"/>
      <c r="CD112" s="44"/>
      <c r="CE112" s="44"/>
      <c r="CF112" s="44"/>
      <c r="CG112" s="44"/>
      <c r="CH112" s="464"/>
      <c r="CI112" s="464"/>
      <c r="CJ112" s="464"/>
      <c r="CK112" s="464"/>
      <c r="CL112" s="464"/>
      <c r="CM112" s="52"/>
      <c r="CN112" s="52"/>
      <c r="CO112" s="52"/>
      <c r="CP112" s="52"/>
      <c r="CQ112" s="52"/>
      <c r="CR112" s="52"/>
      <c r="CS112" s="44"/>
      <c r="CT112" s="44"/>
      <c r="CU112" s="44"/>
      <c r="CV112" s="44"/>
      <c r="CW112" s="44"/>
      <c r="CX112" s="44"/>
    </row>
    <row r="113" spans="22:102" ht="15" customHeight="1">
      <c r="V113" s="44"/>
      <c r="W113" s="44"/>
      <c r="X113" s="44"/>
      <c r="Y113" s="44"/>
      <c r="Z113" s="44"/>
      <c r="AA113" s="44"/>
      <c r="AB113" s="44"/>
      <c r="AC113" s="44"/>
      <c r="AD113" s="44"/>
      <c r="AE113" s="44"/>
      <c r="AF113" s="44"/>
      <c r="AG113" s="44"/>
      <c r="AH113" s="44"/>
      <c r="AI113" s="44"/>
      <c r="AJ113" s="44"/>
      <c r="AK113" s="44"/>
      <c r="AL113" s="44"/>
      <c r="AM113" s="44"/>
      <c r="AN113" s="44"/>
      <c r="AO113" s="44"/>
      <c r="AP113" s="44"/>
      <c r="AQ113" s="44"/>
      <c r="AR113" s="464"/>
      <c r="AS113" s="464"/>
      <c r="AT113" s="464"/>
      <c r="AU113" s="464"/>
      <c r="AV113" s="464"/>
      <c r="AW113" s="464"/>
      <c r="AX113" s="464"/>
      <c r="AY113" s="464"/>
      <c r="AZ113" s="464"/>
      <c r="BA113" s="464"/>
      <c r="BB113" s="464"/>
      <c r="BC113" s="52"/>
      <c r="BD113" s="44"/>
      <c r="BF113" s="44"/>
      <c r="BI113" s="44"/>
      <c r="BJ113" s="44"/>
      <c r="BK113" s="44"/>
      <c r="BL113" s="44"/>
      <c r="BM113" s="44"/>
      <c r="BN113" s="44"/>
      <c r="BO113" s="44"/>
      <c r="BP113" s="44"/>
      <c r="BQ113" s="44"/>
      <c r="BR113" s="44"/>
      <c r="BS113" s="44"/>
      <c r="BT113" s="44"/>
      <c r="BU113" s="44"/>
      <c r="BV113" s="44"/>
      <c r="BW113" s="44"/>
      <c r="BX113" s="44"/>
      <c r="BY113" s="44"/>
      <c r="BZ113" s="44"/>
      <c r="CA113" s="44"/>
      <c r="CB113" s="44"/>
      <c r="CC113" s="44"/>
      <c r="CD113" s="44"/>
      <c r="CE113" s="44"/>
      <c r="CF113" s="44"/>
      <c r="CG113" s="44"/>
      <c r="CH113" s="464"/>
      <c r="CI113" s="464"/>
      <c r="CJ113" s="464"/>
      <c r="CK113" s="464"/>
      <c r="CL113" s="464"/>
      <c r="CM113" s="464"/>
      <c r="CN113" s="52"/>
      <c r="CO113" s="52"/>
      <c r="CP113" s="52"/>
      <c r="CQ113" s="52"/>
      <c r="CR113" s="52"/>
      <c r="CS113" s="44"/>
      <c r="CT113" s="44"/>
      <c r="CU113" s="44"/>
      <c r="CV113" s="44"/>
      <c r="CW113" s="44"/>
      <c r="CX113" s="44"/>
    </row>
    <row r="114" spans="22:102" ht="15" customHeight="1">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464"/>
      <c r="AS114" s="464"/>
      <c r="AT114" s="464"/>
      <c r="AU114" s="464"/>
      <c r="AV114" s="464"/>
      <c r="AW114" s="464"/>
      <c r="AX114" s="464"/>
      <c r="AY114" s="464"/>
      <c r="AZ114" s="464"/>
      <c r="BA114" s="464"/>
      <c r="BB114" s="464"/>
      <c r="BC114" s="52"/>
      <c r="BD114" s="44"/>
      <c r="BF114" s="44"/>
      <c r="BI114" s="44"/>
      <c r="BJ114" s="44"/>
      <c r="BK114" s="44"/>
      <c r="BL114" s="44"/>
      <c r="BM114" s="44"/>
      <c r="BN114" s="44"/>
      <c r="BO114" s="44"/>
      <c r="BP114" s="44"/>
      <c r="BQ114" s="44"/>
      <c r="BR114" s="44"/>
      <c r="BS114" s="44"/>
      <c r="BT114" s="44"/>
      <c r="BU114" s="44"/>
      <c r="BV114" s="44"/>
      <c r="BW114" s="44"/>
      <c r="BX114" s="44"/>
      <c r="BY114" s="44"/>
      <c r="BZ114" s="44"/>
      <c r="CA114" s="44"/>
      <c r="CB114" s="44"/>
      <c r="CC114" s="44"/>
      <c r="CD114" s="44"/>
      <c r="CE114" s="464"/>
      <c r="CF114" s="464"/>
      <c r="CG114" s="464"/>
      <c r="CH114" s="464"/>
      <c r="CI114" s="464"/>
      <c r="CJ114" s="464"/>
      <c r="CK114" s="464"/>
      <c r="CL114" s="464"/>
      <c r="CM114" s="464"/>
      <c r="CN114" s="52"/>
      <c r="CO114" s="52"/>
      <c r="CP114" s="52"/>
      <c r="CQ114" s="52"/>
      <c r="CR114" s="52"/>
      <c r="CS114" s="44"/>
      <c r="CT114" s="44"/>
      <c r="CU114" s="44"/>
      <c r="CV114" s="44"/>
      <c r="CW114" s="44"/>
      <c r="CX114" s="44"/>
    </row>
    <row r="115" spans="22:102" ht="15" customHeight="1">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64"/>
      <c r="AS115" s="464"/>
      <c r="AT115" s="464"/>
      <c r="AU115" s="464"/>
      <c r="AV115" s="464"/>
      <c r="AW115" s="464"/>
      <c r="AX115" s="464"/>
      <c r="AY115" s="464"/>
      <c r="AZ115" s="464"/>
      <c r="BA115" s="464"/>
      <c r="BB115" s="464"/>
      <c r="BC115" s="52"/>
      <c r="BD115" s="44"/>
      <c r="BF115" s="44"/>
      <c r="BI115" s="44"/>
      <c r="BJ115" s="44"/>
      <c r="BK115" s="44"/>
      <c r="BL115" s="44"/>
      <c r="BM115" s="44"/>
      <c r="BN115" s="44"/>
      <c r="BO115" s="44"/>
      <c r="BP115" s="44"/>
      <c r="BQ115" s="44"/>
      <c r="BR115" s="44"/>
      <c r="BS115" s="44"/>
      <c r="BT115" s="44"/>
      <c r="BU115" s="44"/>
      <c r="BV115" s="44"/>
      <c r="BW115" s="44"/>
      <c r="BX115" s="44"/>
      <c r="BY115" s="44"/>
      <c r="BZ115" s="44"/>
      <c r="CA115" s="44"/>
      <c r="CB115" s="44"/>
      <c r="CC115" s="44"/>
      <c r="CD115" s="44"/>
      <c r="CE115" s="464"/>
      <c r="CF115" s="464"/>
      <c r="CG115" s="464"/>
      <c r="CH115" s="464"/>
      <c r="CI115" s="464"/>
      <c r="CJ115" s="464"/>
      <c r="CK115" s="464"/>
      <c r="CL115" s="464"/>
      <c r="CM115" s="464"/>
      <c r="CN115" s="52"/>
      <c r="CO115" s="52"/>
      <c r="CP115" s="52"/>
      <c r="CQ115" s="52"/>
      <c r="CR115" s="52"/>
      <c r="CS115" s="44"/>
      <c r="CT115" s="44"/>
      <c r="CU115" s="44"/>
      <c r="CV115" s="44"/>
      <c r="CW115" s="44"/>
      <c r="CX115" s="44"/>
    </row>
    <row r="116" spans="22:102" ht="15" customHeight="1">
      <c r="V116" s="44"/>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464"/>
      <c r="AS116" s="464"/>
      <c r="AT116" s="464"/>
      <c r="AU116" s="464"/>
      <c r="AV116" s="464"/>
      <c r="AW116" s="464"/>
      <c r="AX116" s="464"/>
      <c r="AY116" s="464"/>
      <c r="AZ116" s="464"/>
      <c r="BA116" s="464"/>
      <c r="BB116" s="464"/>
      <c r="BC116" s="52"/>
      <c r="BD116" s="44"/>
      <c r="BF116" s="44"/>
      <c r="BI116" s="44"/>
      <c r="BJ116" s="44"/>
      <c r="BK116" s="44"/>
      <c r="BL116" s="44"/>
      <c r="BM116" s="44"/>
      <c r="BN116" s="44"/>
      <c r="BO116" s="44"/>
      <c r="BP116" s="44"/>
      <c r="BQ116" s="44"/>
      <c r="BR116" s="44"/>
      <c r="BS116" s="44"/>
      <c r="BT116" s="44"/>
      <c r="BU116" s="44"/>
      <c r="BV116" s="44"/>
      <c r="BW116" s="44"/>
      <c r="BX116" s="44"/>
      <c r="BY116" s="44"/>
      <c r="BZ116" s="44"/>
      <c r="CA116" s="44"/>
      <c r="CB116" s="44"/>
      <c r="CC116" s="44"/>
      <c r="CD116" s="44"/>
      <c r="CE116" s="464"/>
      <c r="CF116" s="464"/>
      <c r="CG116" s="464"/>
      <c r="CH116" s="464"/>
      <c r="CI116" s="464"/>
      <c r="CJ116" s="464"/>
      <c r="CK116" s="464"/>
      <c r="CL116" s="464"/>
      <c r="CM116" s="464"/>
      <c r="CN116" s="52"/>
      <c r="CO116" s="52"/>
      <c r="CP116" s="52"/>
      <c r="CQ116" s="52"/>
      <c r="CR116" s="52"/>
      <c r="CS116" s="44"/>
      <c r="CT116" s="44"/>
      <c r="CU116" s="44"/>
      <c r="CV116" s="44"/>
      <c r="CW116" s="44"/>
      <c r="CX116" s="44"/>
    </row>
    <row r="117" spans="22:102" ht="15" customHeight="1">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64"/>
      <c r="AS117" s="464"/>
      <c r="AT117" s="464"/>
      <c r="AU117" s="464"/>
      <c r="AV117" s="464"/>
      <c r="AW117" s="464"/>
      <c r="AX117" s="464"/>
      <c r="AY117" s="464"/>
      <c r="AZ117" s="464"/>
      <c r="BA117" s="464"/>
      <c r="BB117" s="464"/>
      <c r="BC117" s="52"/>
      <c r="BD117" s="44"/>
      <c r="BF117" s="44"/>
      <c r="BI117" s="44"/>
      <c r="BJ117" s="44"/>
      <c r="BK117" s="44"/>
      <c r="BL117" s="44"/>
      <c r="BM117" s="44"/>
      <c r="BN117" s="44"/>
      <c r="BO117" s="44"/>
      <c r="BP117" s="44"/>
      <c r="BQ117" s="44"/>
      <c r="BR117" s="44"/>
      <c r="BS117" s="44"/>
      <c r="BT117" s="44"/>
      <c r="BU117" s="44"/>
      <c r="BV117" s="44"/>
      <c r="BW117" s="44"/>
      <c r="BX117" s="44"/>
      <c r="BY117" s="44"/>
      <c r="BZ117" s="44"/>
      <c r="CA117" s="44"/>
      <c r="CB117" s="44"/>
      <c r="CC117" s="44"/>
      <c r="CD117" s="44"/>
      <c r="CE117" s="464"/>
      <c r="CF117" s="464"/>
      <c r="CG117" s="464"/>
      <c r="CH117" s="464"/>
      <c r="CI117" s="464"/>
      <c r="CJ117" s="464"/>
      <c r="CK117" s="464"/>
      <c r="CL117" s="464"/>
      <c r="CM117" s="464"/>
      <c r="CN117" s="52"/>
      <c r="CO117" s="52"/>
      <c r="CP117" s="52"/>
      <c r="CQ117" s="52"/>
      <c r="CR117" s="52"/>
      <c r="CS117" s="44"/>
      <c r="CT117" s="44"/>
      <c r="CU117" s="44"/>
      <c r="CV117" s="44"/>
      <c r="CW117" s="44"/>
      <c r="CX117" s="44"/>
    </row>
    <row r="118" spans="22:102" ht="15" customHeight="1">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64"/>
      <c r="AS118" s="464"/>
      <c r="AT118" s="464"/>
      <c r="AU118" s="464"/>
      <c r="AV118" s="464"/>
      <c r="AW118" s="464"/>
      <c r="AX118" s="464"/>
      <c r="AY118" s="464"/>
      <c r="AZ118" s="464"/>
      <c r="BA118" s="464"/>
      <c r="BB118" s="464"/>
      <c r="BC118" s="52"/>
      <c r="BD118" s="44"/>
      <c r="BF118" s="44"/>
      <c r="BI118" s="44"/>
      <c r="BJ118" s="44"/>
      <c r="BK118" s="44"/>
      <c r="BL118" s="44"/>
      <c r="BM118" s="44"/>
      <c r="BN118" s="44"/>
      <c r="BO118" s="44"/>
      <c r="BP118" s="44"/>
      <c r="BQ118" s="44"/>
      <c r="BR118" s="44"/>
      <c r="BS118" s="44"/>
      <c r="BT118" s="44"/>
      <c r="BU118" s="44"/>
      <c r="BV118" s="44"/>
      <c r="BW118" s="44"/>
      <c r="BX118" s="44"/>
      <c r="BY118" s="44"/>
      <c r="BZ118" s="44"/>
      <c r="CA118" s="44"/>
      <c r="CB118" s="44"/>
      <c r="CC118" s="44"/>
      <c r="CD118" s="44"/>
      <c r="CE118" s="464"/>
      <c r="CF118" s="464"/>
      <c r="CG118" s="464"/>
      <c r="CH118" s="464"/>
      <c r="CI118" s="464"/>
      <c r="CJ118" s="464"/>
      <c r="CK118" s="464"/>
      <c r="CL118" s="464"/>
      <c r="CM118" s="464"/>
      <c r="CN118" s="52"/>
      <c r="CO118" s="52"/>
      <c r="CP118" s="52"/>
      <c r="CQ118" s="52"/>
      <c r="CR118" s="52"/>
      <c r="CS118" s="44"/>
      <c r="CT118" s="44"/>
      <c r="CU118" s="44"/>
      <c r="CV118" s="44"/>
      <c r="CW118" s="44"/>
      <c r="CX118" s="44"/>
    </row>
    <row r="119" spans="22:102" ht="15" customHeight="1">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64"/>
      <c r="AS119" s="464"/>
      <c r="AT119" s="464"/>
      <c r="AU119" s="464"/>
      <c r="AV119" s="464"/>
      <c r="AW119" s="464"/>
      <c r="AX119" s="464"/>
      <c r="AY119" s="464"/>
      <c r="AZ119" s="464"/>
      <c r="BA119" s="464"/>
      <c r="BB119" s="464"/>
      <c r="BC119" s="52"/>
      <c r="BD119" s="44"/>
      <c r="BF119" s="44"/>
      <c r="BI119" s="44"/>
      <c r="BJ119" s="44"/>
      <c r="BK119" s="44"/>
      <c r="BL119" s="44"/>
      <c r="BM119" s="44"/>
      <c r="BN119" s="44"/>
      <c r="BO119" s="44"/>
      <c r="BP119" s="44"/>
      <c r="BQ119" s="44"/>
      <c r="BR119" s="44"/>
      <c r="BS119" s="44"/>
      <c r="BT119" s="44"/>
      <c r="BU119" s="44"/>
      <c r="BV119" s="44"/>
      <c r="BW119" s="44"/>
      <c r="BX119" s="44"/>
      <c r="BY119" s="44"/>
      <c r="BZ119" s="44"/>
      <c r="CA119" s="44"/>
      <c r="CB119" s="44"/>
      <c r="CC119" s="44"/>
      <c r="CD119" s="44"/>
      <c r="CE119" s="464"/>
      <c r="CF119" s="464"/>
      <c r="CG119" s="464"/>
      <c r="CH119" s="464"/>
      <c r="CI119" s="464"/>
      <c r="CJ119" s="464"/>
      <c r="CK119" s="464"/>
      <c r="CL119" s="464"/>
      <c r="CM119" s="464"/>
      <c r="CN119" s="52"/>
      <c r="CO119" s="52"/>
      <c r="CP119" s="52"/>
      <c r="CQ119" s="52"/>
      <c r="CR119" s="52"/>
      <c r="CS119" s="44"/>
      <c r="CT119" s="44"/>
      <c r="CU119" s="44"/>
      <c r="CV119" s="44"/>
      <c r="CW119" s="44"/>
      <c r="CX119" s="44"/>
    </row>
    <row r="120" spans="22:102" ht="15" customHeight="1">
      <c r="V120" s="65"/>
      <c r="W120" s="44"/>
      <c r="X120" s="44"/>
      <c r="Y120" s="44"/>
      <c r="Z120" s="44"/>
      <c r="AA120" s="44"/>
      <c r="AB120" s="44"/>
      <c r="AC120" s="44"/>
      <c r="AD120" s="44"/>
      <c r="AE120" s="44"/>
      <c r="AF120" s="44"/>
      <c r="AG120" s="44"/>
      <c r="AH120" s="44"/>
      <c r="AI120" s="44"/>
      <c r="AJ120" s="44"/>
      <c r="AK120" s="44"/>
      <c r="AL120" s="44"/>
      <c r="AM120" s="44"/>
      <c r="AN120" s="44"/>
      <c r="AQ120" s="44"/>
      <c r="AR120" s="464"/>
      <c r="AS120" s="464"/>
      <c r="AT120" s="464"/>
      <c r="AU120" s="464"/>
      <c r="AV120" s="464"/>
      <c r="AW120" s="464"/>
      <c r="AX120" s="464"/>
      <c r="AY120" s="464"/>
      <c r="AZ120" s="464"/>
      <c r="BA120" s="464"/>
      <c r="BB120" s="464"/>
      <c r="BC120" s="52"/>
      <c r="BD120" s="464"/>
      <c r="BF120" s="44"/>
      <c r="BI120" s="44"/>
      <c r="BJ120" s="44"/>
      <c r="BK120" s="44"/>
      <c r="BL120" s="44"/>
      <c r="BM120" s="44"/>
      <c r="BN120" s="44"/>
      <c r="BO120" s="44"/>
      <c r="BP120" s="44"/>
      <c r="BQ120" s="44"/>
      <c r="BR120" s="44"/>
      <c r="BS120" s="44"/>
      <c r="BT120" s="44"/>
      <c r="BU120" s="44"/>
      <c r="BV120" s="44"/>
      <c r="BW120" s="44"/>
      <c r="BX120" s="44"/>
      <c r="BY120" s="44"/>
      <c r="BZ120" s="44"/>
      <c r="CA120" s="44"/>
      <c r="CB120" s="44"/>
      <c r="CC120" s="44"/>
      <c r="CD120" s="44"/>
      <c r="CE120" s="464"/>
      <c r="CF120" s="464"/>
      <c r="CG120" s="464"/>
      <c r="CH120" s="464"/>
      <c r="CI120" s="464"/>
      <c r="CJ120" s="464"/>
      <c r="CK120" s="464"/>
      <c r="CL120" s="464"/>
      <c r="CM120" s="464"/>
      <c r="CN120" s="52"/>
      <c r="CO120" s="52"/>
      <c r="CP120" s="52"/>
      <c r="CQ120" s="52"/>
      <c r="CR120" s="52"/>
      <c r="CS120" s="44"/>
      <c r="CT120" s="44"/>
      <c r="CU120" s="44"/>
      <c r="CV120" s="44"/>
      <c r="CW120" s="44"/>
      <c r="CX120" s="44"/>
    </row>
    <row r="121" spans="22:102" ht="15" customHeight="1">
      <c r="V121" s="65"/>
      <c r="W121" s="65"/>
      <c r="X121" s="65"/>
      <c r="Y121" s="65"/>
      <c r="Z121" s="464"/>
      <c r="AA121" s="464"/>
      <c r="AB121" s="464"/>
      <c r="AC121" s="464"/>
      <c r="AD121" s="44"/>
      <c r="AE121" s="44"/>
      <c r="AF121" s="44"/>
      <c r="AG121" s="44"/>
      <c r="AH121" s="44"/>
      <c r="AI121" s="44"/>
      <c r="AJ121" s="44"/>
      <c r="AK121" s="44"/>
      <c r="AL121" s="44"/>
      <c r="AM121" s="44"/>
      <c r="AN121" s="44"/>
      <c r="AQ121" s="44"/>
      <c r="AR121" s="464"/>
      <c r="AS121" s="464"/>
      <c r="AT121" s="464"/>
      <c r="AU121" s="464"/>
      <c r="AV121" s="464"/>
      <c r="AW121" s="464"/>
      <c r="AX121" s="464"/>
      <c r="AY121" s="464"/>
      <c r="AZ121" s="464"/>
      <c r="BA121" s="464"/>
      <c r="BB121" s="464"/>
      <c r="BC121" s="52"/>
      <c r="BD121" s="464"/>
      <c r="BF121" s="44"/>
      <c r="BI121" s="44"/>
      <c r="BJ121" s="44"/>
      <c r="BK121" s="44"/>
      <c r="BL121" s="44"/>
      <c r="BM121" s="44"/>
      <c r="BN121" s="44"/>
      <c r="BO121" s="44"/>
      <c r="BP121" s="44"/>
      <c r="BQ121" s="44"/>
      <c r="BR121" s="44"/>
      <c r="BS121" s="44"/>
      <c r="BT121" s="44"/>
      <c r="BU121" s="44"/>
      <c r="BV121" s="44"/>
      <c r="BW121" s="44"/>
      <c r="BX121" s="44"/>
      <c r="BY121" s="44"/>
      <c r="BZ121" s="44"/>
      <c r="CA121" s="44"/>
      <c r="CB121" s="44"/>
      <c r="CC121" s="44"/>
      <c r="CD121" s="44"/>
      <c r="CE121" s="464"/>
      <c r="CF121" s="464"/>
      <c r="CG121" s="464"/>
      <c r="CH121" s="464"/>
      <c r="CI121" s="464"/>
      <c r="CJ121" s="464"/>
      <c r="CK121" s="464"/>
      <c r="CL121" s="464"/>
      <c r="CM121" s="464"/>
      <c r="CN121" s="52"/>
      <c r="CO121" s="52"/>
      <c r="CP121" s="52"/>
      <c r="CQ121" s="52"/>
      <c r="CR121" s="52"/>
      <c r="CS121" s="44"/>
      <c r="CT121" s="44"/>
      <c r="CU121" s="44"/>
      <c r="CV121" s="44"/>
      <c r="CW121" s="44"/>
      <c r="CX121" s="44"/>
    </row>
    <row r="122" spans="22:102" ht="15" customHeight="1">
      <c r="BI122" s="44"/>
      <c r="BJ122" s="44"/>
      <c r="BK122" s="44"/>
      <c r="BL122" s="44"/>
      <c r="BM122" s="44"/>
      <c r="BN122" s="44"/>
      <c r="BO122" s="44"/>
      <c r="BP122" s="44"/>
      <c r="BQ122" s="44"/>
      <c r="BR122" s="44"/>
      <c r="BS122" s="44"/>
      <c r="BT122" s="464"/>
      <c r="BU122" s="464"/>
      <c r="BV122" s="464"/>
      <c r="BW122" s="464"/>
      <c r="BX122" s="464"/>
      <c r="BY122" s="464"/>
      <c r="BZ122" s="464"/>
      <c r="CA122" s="464"/>
      <c r="CB122" s="44"/>
      <c r="CC122" s="44"/>
      <c r="CD122" s="44"/>
      <c r="CE122" s="464"/>
      <c r="CF122" s="464"/>
      <c r="CG122" s="464"/>
      <c r="CH122" s="464"/>
      <c r="CI122" s="464"/>
      <c r="CJ122" s="464"/>
      <c r="CK122" s="464"/>
      <c r="CL122" s="464"/>
      <c r="CM122" s="464"/>
      <c r="CN122" s="52"/>
      <c r="CO122" s="52"/>
      <c r="CP122" s="52"/>
      <c r="CQ122" s="52"/>
      <c r="CR122" s="52"/>
      <c r="CS122" s="44"/>
      <c r="CT122" s="44"/>
      <c r="CU122" s="44"/>
      <c r="CV122" s="44"/>
      <c r="CW122" s="44"/>
      <c r="CX122" s="44"/>
    </row>
    <row r="123" spans="22:102" ht="15" customHeight="1">
      <c r="BI123" s="44"/>
      <c r="BJ123" s="44"/>
      <c r="BK123" s="44"/>
      <c r="BL123" s="44"/>
      <c r="BM123" s="44"/>
      <c r="BN123" s="44"/>
      <c r="BO123" s="44"/>
      <c r="BP123" s="44"/>
      <c r="BQ123" s="44"/>
      <c r="BR123" s="44"/>
      <c r="BS123" s="44"/>
      <c r="BT123" s="464"/>
      <c r="BU123" s="464"/>
      <c r="BV123" s="464"/>
      <c r="BW123" s="464"/>
      <c r="BX123" s="464"/>
      <c r="BY123" s="464"/>
      <c r="BZ123" s="464"/>
      <c r="CA123" s="464"/>
      <c r="CB123" s="464"/>
      <c r="CC123" s="44"/>
      <c r="CD123" s="44"/>
      <c r="CE123" s="464"/>
      <c r="CF123" s="464"/>
      <c r="CG123" s="464"/>
      <c r="CH123" s="464"/>
      <c r="CI123" s="464"/>
      <c r="CJ123" s="464"/>
      <c r="CK123" s="464"/>
      <c r="CL123" s="464"/>
      <c r="CM123" s="464"/>
      <c r="CN123" s="52"/>
      <c r="CO123" s="52"/>
      <c r="CP123" s="52"/>
      <c r="CQ123" s="52"/>
      <c r="CR123" s="52"/>
      <c r="CS123" s="44"/>
      <c r="CT123" s="44"/>
      <c r="CU123" s="44"/>
      <c r="CV123" s="44"/>
      <c r="CW123" s="44"/>
      <c r="CX123" s="44"/>
    </row>
    <row r="124" spans="22:102" ht="15" customHeight="1">
      <c r="BI124" s="44"/>
      <c r="BJ124" s="44"/>
      <c r="BK124" s="44"/>
      <c r="BL124" s="44"/>
      <c r="BM124" s="44"/>
      <c r="BN124" s="44"/>
      <c r="BO124" s="44"/>
      <c r="BP124" s="44"/>
      <c r="BQ124" s="44"/>
      <c r="BR124" s="44"/>
      <c r="BS124" s="44"/>
      <c r="BT124" s="464"/>
      <c r="BU124" s="464"/>
      <c r="BV124" s="464"/>
      <c r="BW124" s="464"/>
      <c r="BX124" s="464"/>
      <c r="BY124" s="464"/>
      <c r="BZ124" s="464"/>
      <c r="CA124" s="464"/>
      <c r="CB124" s="464"/>
      <c r="CC124" s="44"/>
      <c r="CD124" s="44"/>
      <c r="CE124" s="464"/>
      <c r="CF124" s="464"/>
      <c r="CG124" s="464"/>
      <c r="CH124" s="464"/>
      <c r="CI124" s="464"/>
      <c r="CJ124" s="464"/>
      <c r="CK124" s="464"/>
      <c r="CL124" s="464"/>
      <c r="CM124" s="464"/>
      <c r="CN124" s="52"/>
      <c r="CO124" s="52"/>
      <c r="CP124" s="52"/>
      <c r="CQ124" s="52"/>
      <c r="CR124" s="52"/>
      <c r="CS124" s="44"/>
      <c r="CT124" s="44"/>
      <c r="CU124" s="44"/>
      <c r="CV124" s="44"/>
      <c r="CW124" s="44"/>
      <c r="CX124" s="44"/>
    </row>
    <row r="125" spans="22:102" ht="15" customHeight="1">
      <c r="BI125" s="44"/>
      <c r="BJ125" s="44"/>
      <c r="BK125" s="44"/>
      <c r="BL125" s="44"/>
      <c r="BM125" s="44"/>
      <c r="BN125" s="44"/>
      <c r="BO125" s="44"/>
      <c r="BP125" s="44"/>
      <c r="BQ125" s="44"/>
      <c r="BR125" s="44"/>
      <c r="BS125" s="44"/>
      <c r="BT125" s="464"/>
      <c r="BU125" s="464"/>
      <c r="BV125" s="464"/>
      <c r="BW125" s="464"/>
      <c r="BX125" s="464"/>
      <c r="BY125" s="464"/>
      <c r="BZ125" s="464"/>
      <c r="CA125" s="464"/>
      <c r="CB125" s="464"/>
      <c r="CC125" s="44"/>
      <c r="CD125" s="44"/>
      <c r="CE125" s="464"/>
      <c r="CF125" s="464"/>
      <c r="CG125" s="464"/>
      <c r="CH125" s="464"/>
      <c r="CI125" s="464"/>
      <c r="CJ125" s="464"/>
      <c r="CK125" s="464"/>
      <c r="CL125" s="464"/>
      <c r="CM125" s="464"/>
      <c r="CN125" s="52"/>
      <c r="CO125" s="52"/>
      <c r="CP125" s="52"/>
      <c r="CQ125" s="52"/>
      <c r="CR125" s="52"/>
      <c r="CS125" s="44"/>
      <c r="CT125" s="44"/>
      <c r="CU125" s="44"/>
      <c r="CV125" s="44"/>
      <c r="CW125" s="44"/>
      <c r="CX125" s="44"/>
    </row>
    <row r="126" spans="22:102" ht="15" customHeight="1">
      <c r="BI126" s="44"/>
      <c r="BJ126" s="44"/>
      <c r="BK126" s="44"/>
      <c r="BL126" s="44"/>
      <c r="BM126" s="44"/>
      <c r="BN126" s="44"/>
      <c r="BO126" s="44"/>
      <c r="BP126" s="44"/>
      <c r="BQ126" s="44"/>
      <c r="BR126" s="44"/>
      <c r="BS126" s="44"/>
      <c r="BT126" s="464"/>
      <c r="BU126" s="464"/>
      <c r="BV126" s="464"/>
      <c r="BW126" s="464"/>
      <c r="BX126" s="464"/>
      <c r="BY126" s="464"/>
      <c r="BZ126" s="464"/>
      <c r="CA126" s="464"/>
      <c r="CB126" s="464"/>
      <c r="CC126" s="44"/>
      <c r="CD126" s="44"/>
      <c r="CE126" s="464"/>
      <c r="CF126" s="464"/>
      <c r="CG126" s="464"/>
      <c r="CH126" s="464"/>
      <c r="CI126" s="464"/>
      <c r="CJ126" s="464"/>
      <c r="CK126" s="464"/>
      <c r="CL126" s="464"/>
      <c r="CM126" s="464"/>
      <c r="CN126" s="52"/>
      <c r="CO126" s="52"/>
      <c r="CP126" s="52"/>
      <c r="CQ126" s="52"/>
      <c r="CR126" s="52"/>
      <c r="CS126" s="44"/>
      <c r="CT126" s="44"/>
      <c r="CU126" s="44"/>
      <c r="CV126" s="44"/>
      <c r="CW126" s="44"/>
      <c r="CX126" s="44"/>
    </row>
    <row r="127" spans="22:102" ht="15" customHeight="1">
      <c r="BI127" s="65"/>
      <c r="BJ127" s="44"/>
      <c r="BK127" s="44"/>
      <c r="BL127" s="44"/>
      <c r="BM127" s="44"/>
      <c r="BN127" s="44"/>
      <c r="BO127" s="44"/>
      <c r="BP127" s="44"/>
      <c r="BQ127" s="44"/>
      <c r="BR127" s="44"/>
      <c r="BS127" s="44"/>
      <c r="BT127" s="464"/>
      <c r="BU127" s="464"/>
      <c r="BV127" s="464"/>
      <c r="BW127" s="464"/>
      <c r="BX127" s="464"/>
      <c r="BY127" s="464"/>
      <c r="BZ127" s="464"/>
      <c r="CA127" s="464"/>
      <c r="CB127" s="464"/>
      <c r="CC127" s="44"/>
      <c r="CD127" s="44"/>
      <c r="CE127" s="464"/>
      <c r="CF127" s="464"/>
      <c r="CG127" s="464"/>
      <c r="CH127" s="464"/>
      <c r="CI127" s="464"/>
      <c r="CJ127" s="464"/>
      <c r="CK127" s="464"/>
      <c r="CL127" s="464"/>
      <c r="CM127" s="464"/>
      <c r="CN127" s="52"/>
      <c r="CO127" s="52"/>
      <c r="CP127" s="52"/>
      <c r="CQ127" s="52"/>
      <c r="CR127" s="464"/>
      <c r="CS127" s="464"/>
      <c r="CT127" s="464"/>
      <c r="CU127" s="464"/>
      <c r="CV127" s="44"/>
      <c r="CW127" s="44"/>
      <c r="CX127" s="44"/>
    </row>
    <row r="128" spans="22:102" ht="15" customHeight="1">
      <c r="BI128" s="65"/>
      <c r="BJ128" s="65"/>
      <c r="BK128" s="65"/>
      <c r="BL128" s="65"/>
      <c r="BM128" s="464"/>
      <c r="BN128" s="464"/>
      <c r="BO128" s="464"/>
      <c r="BP128" s="464"/>
      <c r="BQ128" s="44"/>
      <c r="BR128" s="44"/>
      <c r="BS128" s="44"/>
      <c r="BT128" s="464"/>
      <c r="BU128" s="464"/>
      <c r="BV128" s="464"/>
      <c r="BW128" s="464"/>
      <c r="BX128" s="464"/>
      <c r="BY128" s="464"/>
      <c r="BZ128" s="464"/>
      <c r="CA128" s="464"/>
      <c r="CB128" s="464"/>
      <c r="CC128" s="44"/>
      <c r="CD128" s="44"/>
      <c r="CE128" s="464"/>
      <c r="CF128" s="464"/>
      <c r="CG128" s="464"/>
      <c r="CM128" s="464"/>
      <c r="CN128" s="52"/>
      <c r="CO128" s="52"/>
      <c r="CP128" s="52"/>
      <c r="CQ128" s="52"/>
      <c r="CR128" s="464"/>
      <c r="CS128" s="464"/>
      <c r="CT128" s="464"/>
      <c r="CU128" s="464"/>
      <c r="CV128" s="44"/>
      <c r="CW128" s="44"/>
      <c r="CX128" s="44"/>
    </row>
    <row r="129" spans="61:102" ht="15" customHeight="1">
      <c r="BI129" s="65"/>
      <c r="BJ129" s="65"/>
      <c r="BK129" s="65"/>
      <c r="BL129" s="65"/>
      <c r="BM129" s="464"/>
      <c r="BN129" s="464"/>
      <c r="BO129" s="464"/>
      <c r="BP129" s="464"/>
      <c r="BQ129" s="464"/>
      <c r="BR129" s="44"/>
      <c r="BS129" s="44"/>
      <c r="BT129" s="464"/>
      <c r="BU129" s="464"/>
      <c r="BV129" s="464"/>
      <c r="BW129" s="464"/>
      <c r="BX129" s="464"/>
      <c r="BY129" s="464"/>
      <c r="BZ129" s="464"/>
      <c r="CA129" s="464"/>
      <c r="CB129" s="464"/>
      <c r="CC129" s="44"/>
      <c r="CD129" s="44"/>
      <c r="CE129" s="464"/>
      <c r="CF129" s="464"/>
      <c r="CG129" s="464"/>
      <c r="CN129" s="52"/>
      <c r="CO129" s="52"/>
      <c r="CP129" s="52"/>
      <c r="CQ129" s="52"/>
      <c r="CR129" s="52"/>
      <c r="CS129" s="52"/>
      <c r="CT129" s="52"/>
      <c r="CU129" s="52"/>
      <c r="CV129" s="464"/>
      <c r="CW129" s="464"/>
      <c r="CX129" s="464"/>
    </row>
    <row r="130" spans="61:102" ht="15" customHeight="1">
      <c r="BI130" s="464"/>
      <c r="BJ130" s="464"/>
      <c r="BK130" s="464"/>
      <c r="BL130" s="464"/>
      <c r="BM130" s="464"/>
      <c r="BN130" s="464"/>
      <c r="BO130" s="464"/>
      <c r="BP130" s="464"/>
      <c r="BQ130" s="464"/>
      <c r="BR130" s="44"/>
      <c r="BS130" s="44"/>
      <c r="BT130" s="464"/>
      <c r="BU130" s="464"/>
      <c r="BV130" s="464"/>
      <c r="BW130" s="464"/>
      <c r="BX130" s="464"/>
      <c r="BY130" s="464"/>
      <c r="BZ130" s="464"/>
      <c r="CA130" s="464"/>
      <c r="CB130" s="464"/>
      <c r="CC130" s="44"/>
      <c r="CD130" s="44"/>
      <c r="CN130" s="52"/>
      <c r="CO130" s="52"/>
      <c r="CP130" s="464"/>
      <c r="CQ130" s="464"/>
      <c r="CR130" s="464"/>
      <c r="CS130" s="464"/>
      <c r="CT130" s="464"/>
      <c r="CU130" s="464"/>
      <c r="CV130" s="464"/>
      <c r="CW130" s="464"/>
      <c r="CX130" s="464"/>
    </row>
    <row r="131" spans="61:102" ht="15" customHeight="1">
      <c r="BI131" s="464"/>
      <c r="BJ131" s="464"/>
      <c r="BK131" s="464"/>
      <c r="BL131" s="464"/>
      <c r="BM131" s="464"/>
      <c r="BN131" s="464"/>
      <c r="BO131" s="464"/>
      <c r="BP131" s="464"/>
      <c r="BQ131" s="464"/>
      <c r="BR131" s="44"/>
      <c r="BS131" s="44"/>
      <c r="BT131" s="464"/>
      <c r="BU131" s="464"/>
      <c r="BV131" s="464"/>
      <c r="BW131" s="464"/>
      <c r="BX131" s="464"/>
      <c r="BY131" s="464"/>
      <c r="BZ131" s="464"/>
      <c r="CA131" s="464"/>
      <c r="CB131" s="464"/>
      <c r="CC131" s="44"/>
      <c r="CD131" s="44"/>
      <c r="CN131" s="52"/>
      <c r="CO131" s="52"/>
      <c r="CP131" s="464"/>
      <c r="CQ131" s="464"/>
      <c r="CR131" s="464"/>
      <c r="CS131" s="464"/>
      <c r="CT131" s="464"/>
      <c r="CU131" s="464"/>
      <c r="CV131" s="464"/>
      <c r="CW131" s="464"/>
      <c r="CX131" s="464"/>
    </row>
    <row r="132" spans="61:102" ht="15" customHeight="1">
      <c r="BI132" s="464"/>
      <c r="BJ132" s="464"/>
      <c r="BK132" s="464"/>
      <c r="BL132" s="464"/>
      <c r="BM132" s="464"/>
      <c r="BN132" s="464"/>
      <c r="BO132" s="464"/>
      <c r="BP132" s="464"/>
      <c r="BQ132" s="464"/>
      <c r="BR132" s="44"/>
      <c r="BS132" s="44"/>
      <c r="BT132" s="464"/>
      <c r="BU132" s="464"/>
      <c r="BV132" s="464"/>
      <c r="BW132" s="464"/>
      <c r="BX132" s="464"/>
      <c r="BY132" s="464"/>
      <c r="BZ132" s="464"/>
      <c r="CA132" s="464"/>
      <c r="CB132" s="464"/>
      <c r="CC132" s="44"/>
      <c r="CD132" s="44"/>
      <c r="CN132" s="44"/>
      <c r="CO132" s="52"/>
      <c r="CP132" s="464"/>
      <c r="CQ132" s="464"/>
      <c r="CR132" s="464"/>
      <c r="CS132" s="464"/>
      <c r="CT132" s="464"/>
      <c r="CU132" s="464"/>
      <c r="CV132" s="464"/>
      <c r="CW132" s="464"/>
      <c r="CX132" s="464"/>
    </row>
    <row r="133" spans="61:102" ht="15" customHeight="1">
      <c r="BI133" s="464"/>
      <c r="BJ133" s="464"/>
      <c r="BK133" s="464"/>
      <c r="BL133" s="464"/>
      <c r="BM133" s="464"/>
      <c r="BN133" s="464"/>
      <c r="BO133" s="464"/>
      <c r="BP133" s="464"/>
      <c r="BQ133" s="464"/>
      <c r="BR133" s="464"/>
      <c r="BS133" s="464"/>
      <c r="BT133" s="464"/>
      <c r="BU133" s="464"/>
      <c r="BV133" s="464"/>
      <c r="BW133" s="464"/>
      <c r="BX133" s="464"/>
      <c r="BY133" s="464"/>
      <c r="BZ133" s="464"/>
      <c r="CA133" s="464"/>
      <c r="CB133" s="464"/>
      <c r="CC133" s="464"/>
      <c r="CD133" s="464"/>
      <c r="CN133" s="464"/>
      <c r="CO133" s="464"/>
      <c r="CP133" s="464"/>
      <c r="CQ133" s="464"/>
      <c r="CR133" s="464"/>
      <c r="CS133" s="464"/>
      <c r="CT133" s="464"/>
      <c r="CU133" s="464"/>
      <c r="CV133" s="464"/>
      <c r="CW133" s="464"/>
      <c r="CX133" s="464"/>
    </row>
    <row r="134" spans="61:102" ht="15" customHeight="1">
      <c r="BI134" s="464"/>
      <c r="BJ134" s="464"/>
      <c r="BK134" s="464"/>
      <c r="BL134" s="464"/>
      <c r="BM134" s="464"/>
      <c r="BN134" s="464"/>
      <c r="BO134" s="464"/>
      <c r="BP134" s="464"/>
      <c r="BQ134" s="464"/>
      <c r="BR134" s="464"/>
      <c r="BS134" s="464"/>
      <c r="BT134" s="464"/>
      <c r="BU134" s="464"/>
      <c r="BV134" s="464"/>
      <c r="BW134" s="464"/>
      <c r="BX134" s="464"/>
      <c r="BY134" s="464"/>
      <c r="BZ134" s="464"/>
      <c r="CA134" s="464"/>
      <c r="CB134" s="464"/>
      <c r="CC134" s="464"/>
      <c r="CD134" s="464"/>
      <c r="CN134" s="464"/>
      <c r="CO134" s="464"/>
      <c r="CP134" s="464"/>
      <c r="CQ134" s="464"/>
      <c r="CR134" s="464"/>
      <c r="CS134" s="464"/>
      <c r="CT134" s="464"/>
      <c r="CU134" s="464"/>
      <c r="CV134" s="464"/>
      <c r="CW134" s="464"/>
      <c r="CX134" s="464"/>
    </row>
    <row r="135" spans="61:102" ht="15" customHeight="1">
      <c r="BI135" s="464"/>
      <c r="BJ135" s="464"/>
      <c r="BK135" s="464"/>
      <c r="BL135" s="464"/>
      <c r="BM135" s="464"/>
      <c r="BN135" s="464"/>
      <c r="BO135" s="464"/>
      <c r="BP135" s="464"/>
      <c r="BQ135" s="464"/>
      <c r="BR135" s="464"/>
      <c r="BS135" s="464"/>
      <c r="BT135" s="464"/>
      <c r="BU135" s="464"/>
      <c r="BV135" s="464"/>
      <c r="BW135" s="464"/>
      <c r="BX135" s="464"/>
      <c r="BY135" s="464"/>
      <c r="BZ135" s="464"/>
      <c r="CA135" s="464"/>
      <c r="CB135" s="464"/>
      <c r="CC135" s="464"/>
      <c r="CD135" s="464"/>
      <c r="CN135" s="464"/>
      <c r="CO135" s="464"/>
      <c r="CP135" s="464"/>
      <c r="CQ135" s="464"/>
      <c r="CR135" s="464"/>
      <c r="CS135" s="464"/>
      <c r="CT135" s="464"/>
      <c r="CU135" s="464"/>
      <c r="CV135" s="464"/>
      <c r="CW135" s="464"/>
      <c r="CX135" s="464"/>
    </row>
    <row r="136" spans="61:102" ht="15" customHeight="1">
      <c r="BI136" s="464"/>
      <c r="BJ136" s="464"/>
      <c r="BK136" s="464"/>
      <c r="BL136" s="464"/>
      <c r="BM136" s="464"/>
      <c r="BN136" s="464"/>
      <c r="BO136" s="464"/>
      <c r="BP136" s="464"/>
      <c r="BQ136" s="464"/>
      <c r="BR136" s="464"/>
      <c r="BS136" s="464"/>
      <c r="BT136" s="464"/>
      <c r="BU136" s="464"/>
      <c r="BV136" s="464"/>
      <c r="BW136" s="464"/>
      <c r="BX136" s="464"/>
      <c r="BY136" s="464"/>
      <c r="BZ136" s="464"/>
      <c r="CA136" s="464"/>
      <c r="CB136" s="464"/>
      <c r="CC136" s="464"/>
      <c r="CD136" s="464"/>
      <c r="CN136" s="464"/>
      <c r="CO136" s="464"/>
      <c r="CP136" s="464"/>
      <c r="CQ136" s="464"/>
      <c r="CR136" s="464"/>
      <c r="CS136" s="464"/>
      <c r="CT136" s="464"/>
      <c r="CU136" s="464"/>
      <c r="CV136" s="464"/>
      <c r="CW136" s="464"/>
      <c r="CX136" s="464"/>
    </row>
    <row r="137" spans="61:102" ht="15" customHeight="1">
      <c r="BI137" s="464"/>
      <c r="BJ137" s="464"/>
      <c r="BK137" s="464"/>
      <c r="BL137" s="464"/>
      <c r="BM137" s="464"/>
      <c r="BN137" s="464"/>
      <c r="BO137" s="464"/>
      <c r="BP137" s="464"/>
      <c r="BQ137" s="464"/>
      <c r="BR137" s="464"/>
      <c r="BS137" s="464"/>
      <c r="CB137" s="464"/>
      <c r="CC137" s="464"/>
      <c r="CD137" s="464"/>
      <c r="CN137" s="464"/>
      <c r="CO137" s="464"/>
      <c r="CP137" s="464"/>
      <c r="CQ137" s="464"/>
      <c r="CR137" s="464"/>
      <c r="CS137" s="464"/>
      <c r="CT137" s="464"/>
      <c r="CU137" s="464"/>
      <c r="CV137" s="464"/>
      <c r="CW137" s="464"/>
      <c r="CX137" s="464"/>
    </row>
    <row r="138" spans="61:102" ht="15" customHeight="1">
      <c r="BI138" s="464"/>
      <c r="BJ138" s="464"/>
      <c r="BK138" s="464"/>
      <c r="BL138" s="464"/>
      <c r="BM138" s="464"/>
      <c r="BN138" s="464"/>
      <c r="BO138" s="464"/>
      <c r="BP138" s="464"/>
      <c r="BQ138" s="464"/>
      <c r="BR138" s="464"/>
      <c r="BS138" s="464"/>
      <c r="CC138" s="464"/>
      <c r="CD138" s="464"/>
      <c r="CN138" s="464"/>
      <c r="CO138" s="464"/>
      <c r="CP138" s="464"/>
      <c r="CQ138" s="464"/>
      <c r="CR138" s="464"/>
      <c r="CS138" s="464"/>
      <c r="CT138" s="464"/>
      <c r="CU138" s="464"/>
      <c r="CV138" s="464"/>
      <c r="CW138" s="464"/>
      <c r="CX138" s="464"/>
    </row>
    <row r="139" spans="61:102" ht="15" customHeight="1">
      <c r="BI139" s="464"/>
      <c r="BJ139" s="464"/>
      <c r="BK139" s="464"/>
      <c r="BL139" s="464"/>
      <c r="BM139" s="464"/>
      <c r="BN139" s="464"/>
      <c r="BO139" s="464"/>
      <c r="BP139" s="464"/>
      <c r="BQ139" s="464"/>
      <c r="BR139" s="464"/>
      <c r="BS139" s="464"/>
      <c r="CC139" s="464"/>
      <c r="CD139" s="464"/>
      <c r="CN139" s="464"/>
      <c r="CO139" s="464"/>
      <c r="CP139" s="464"/>
      <c r="CQ139" s="464"/>
      <c r="CR139" s="464"/>
      <c r="CS139" s="464"/>
      <c r="CT139" s="464"/>
      <c r="CU139" s="464"/>
      <c r="CV139" s="464"/>
      <c r="CW139" s="464"/>
      <c r="CX139" s="464"/>
    </row>
    <row r="140" spans="61:102" ht="15" customHeight="1">
      <c r="BI140" s="464"/>
      <c r="BJ140" s="464"/>
      <c r="BK140" s="464"/>
      <c r="BL140" s="464"/>
      <c r="BM140" s="464"/>
      <c r="BN140" s="464"/>
      <c r="BO140" s="464"/>
      <c r="BP140" s="464"/>
      <c r="BQ140" s="464"/>
      <c r="BR140" s="464"/>
      <c r="BS140" s="464"/>
      <c r="CC140" s="464"/>
      <c r="CD140" s="464"/>
      <c r="CN140" s="464"/>
      <c r="CO140" s="464"/>
      <c r="CP140" s="464"/>
      <c r="CQ140" s="464"/>
      <c r="CR140" s="464"/>
      <c r="CS140" s="464"/>
      <c r="CT140" s="464"/>
      <c r="CU140" s="464"/>
      <c r="CV140" s="464"/>
      <c r="CW140" s="464"/>
      <c r="CX140" s="464"/>
    </row>
    <row r="141" spans="61:102" ht="15" customHeight="1">
      <c r="BI141" s="464"/>
      <c r="BJ141" s="464"/>
      <c r="BK141" s="464"/>
      <c r="BL141" s="464"/>
      <c r="BM141" s="464"/>
      <c r="BN141" s="464"/>
      <c r="BO141" s="464"/>
      <c r="BP141" s="464"/>
      <c r="BQ141" s="464"/>
      <c r="BR141" s="464"/>
      <c r="BS141" s="464"/>
      <c r="CC141" s="464"/>
      <c r="CD141" s="464"/>
      <c r="CN141" s="464"/>
      <c r="CO141" s="464"/>
      <c r="CP141" s="464"/>
      <c r="CQ141" s="464"/>
      <c r="CR141" s="464"/>
      <c r="CS141" s="464"/>
      <c r="CT141" s="464"/>
      <c r="CU141" s="464"/>
      <c r="CV141" s="464"/>
      <c r="CW141" s="464"/>
      <c r="CX141" s="464"/>
    </row>
    <row r="142" spans="61:102" ht="15" customHeight="1">
      <c r="BI142" s="464"/>
      <c r="BJ142" s="464"/>
      <c r="BK142" s="464"/>
      <c r="BL142" s="464"/>
      <c r="BM142" s="464"/>
      <c r="BN142" s="464"/>
      <c r="BO142" s="464"/>
      <c r="BP142" s="464"/>
      <c r="BQ142" s="464"/>
      <c r="BR142" s="464"/>
      <c r="BS142" s="464"/>
      <c r="CC142" s="464"/>
      <c r="CD142" s="464"/>
      <c r="CN142" s="464"/>
      <c r="CO142" s="464"/>
      <c r="CP142" s="464"/>
      <c r="CQ142" s="464"/>
      <c r="CR142" s="464"/>
      <c r="CS142" s="464"/>
      <c r="CT142" s="464"/>
      <c r="CU142" s="464"/>
      <c r="CV142" s="464"/>
      <c r="CW142" s="464"/>
      <c r="CX142" s="464"/>
    </row>
    <row r="143" spans="61:102" ht="15" customHeight="1">
      <c r="BQ143" s="464"/>
      <c r="BR143" s="464"/>
      <c r="BS143" s="464"/>
      <c r="CC143" s="464"/>
      <c r="CD143" s="464"/>
      <c r="CN143" s="464"/>
      <c r="CO143" s="464"/>
      <c r="CP143" s="464"/>
      <c r="CQ143" s="464"/>
      <c r="CR143" s="464"/>
      <c r="CS143" s="464"/>
      <c r="CT143" s="464"/>
      <c r="CU143" s="464"/>
      <c r="CV143" s="464"/>
      <c r="CW143" s="464"/>
      <c r="CX143" s="464"/>
    </row>
    <row r="144" spans="61:102" ht="15" customHeight="1">
      <c r="BR144" s="464"/>
      <c r="BS144" s="464"/>
      <c r="CC144" s="464"/>
      <c r="CD144" s="464"/>
      <c r="CN144" s="464"/>
      <c r="CO144" s="464"/>
      <c r="CP144" s="464"/>
      <c r="CQ144" s="464"/>
      <c r="CR144" s="464"/>
      <c r="CS144" s="464"/>
      <c r="CT144" s="464"/>
      <c r="CU144" s="464"/>
      <c r="CV144" s="464"/>
      <c r="CW144" s="464"/>
      <c r="CX144" s="464"/>
    </row>
    <row r="145" spans="70:93" ht="15" customHeight="1">
      <c r="BR145" s="464"/>
      <c r="BS145" s="464"/>
      <c r="CC145" s="464"/>
      <c r="CD145" s="464"/>
      <c r="CN145" s="464"/>
      <c r="CO145" s="464"/>
    </row>
    <row r="146" spans="70:93" ht="15" customHeight="1">
      <c r="BR146" s="464"/>
      <c r="BS146" s="464"/>
      <c r="CC146" s="464"/>
      <c r="CD146" s="464"/>
      <c r="CN146" s="464"/>
      <c r="CO146" s="464"/>
    </row>
    <row r="147" spans="70:93" ht="15" customHeight="1">
      <c r="BR147" s="464"/>
      <c r="BS147" s="464"/>
      <c r="CC147" s="464"/>
      <c r="CD147" s="464"/>
      <c r="CN147" s="464"/>
      <c r="CO147" s="464"/>
    </row>
  </sheetData>
  <mergeCells count="110">
    <mergeCell ref="G1:G2"/>
    <mergeCell ref="H1:H2"/>
    <mergeCell ref="I1:I2"/>
    <mergeCell ref="J1:J2"/>
    <mergeCell ref="L1:M1"/>
    <mergeCell ref="N1:N2"/>
    <mergeCell ref="A1:A2"/>
    <mergeCell ref="B1:B2"/>
    <mergeCell ref="C1:C2"/>
    <mergeCell ref="D1:D2"/>
    <mergeCell ref="E1:E2"/>
    <mergeCell ref="F1:F2"/>
    <mergeCell ref="X1:Y1"/>
    <mergeCell ref="Z1:Z2"/>
    <mergeCell ref="AA1:AA2"/>
    <mergeCell ref="AB1:AC1"/>
    <mergeCell ref="AD1:AD2"/>
    <mergeCell ref="AE1:AE2"/>
    <mergeCell ref="O1:P1"/>
    <mergeCell ref="Q1:R1"/>
    <mergeCell ref="S1:S2"/>
    <mergeCell ref="T1:U1"/>
    <mergeCell ref="V1:V2"/>
    <mergeCell ref="W1:W2"/>
    <mergeCell ref="AN1:AN2"/>
    <mergeCell ref="AO1:AP1"/>
    <mergeCell ref="AQ1:AQ2"/>
    <mergeCell ref="AR1:AS1"/>
    <mergeCell ref="AT1:AT2"/>
    <mergeCell ref="AU1:AU2"/>
    <mergeCell ref="AF1:AG1"/>
    <mergeCell ref="AH1:AH2"/>
    <mergeCell ref="AI1:AI2"/>
    <mergeCell ref="AJ1:AJ2"/>
    <mergeCell ref="AK1:AL1"/>
    <mergeCell ref="AM1:AM2"/>
    <mergeCell ref="BB1:BB2"/>
    <mergeCell ref="BC1:BC2"/>
    <mergeCell ref="BD1:BD2"/>
    <mergeCell ref="BE1:BE2"/>
    <mergeCell ref="BF1:BF2"/>
    <mergeCell ref="BJ1:BJ2"/>
    <mergeCell ref="AV1:AV2"/>
    <mergeCell ref="AW1:AW2"/>
    <mergeCell ref="AX1:AX2"/>
    <mergeCell ref="AY1:AY2"/>
    <mergeCell ref="AZ1:AZ2"/>
    <mergeCell ref="BA1:BA2"/>
    <mergeCell ref="CF1:CF2"/>
    <mergeCell ref="BQ1:BQ2"/>
    <mergeCell ref="BR1:BR2"/>
    <mergeCell ref="BU1:BU2"/>
    <mergeCell ref="BV1:BV2"/>
    <mergeCell ref="BW1:BW2"/>
    <mergeCell ref="BX1:BX2"/>
    <mergeCell ref="BK1:BK2"/>
    <mergeCell ref="BL1:BL2"/>
    <mergeCell ref="BM1:BM2"/>
    <mergeCell ref="BN1:BN2"/>
    <mergeCell ref="BO1:BO2"/>
    <mergeCell ref="BP1:BP2"/>
    <mergeCell ref="AO48:AP48"/>
    <mergeCell ref="CU1:CU2"/>
    <mergeCell ref="CV1:CV2"/>
    <mergeCell ref="CW1:CW2"/>
    <mergeCell ref="CX1:CX2"/>
    <mergeCell ref="CY1:CY2"/>
    <mergeCell ref="A3:A12"/>
    <mergeCell ref="CM1:CM2"/>
    <mergeCell ref="CN1:CN2"/>
    <mergeCell ref="CQ1:CQ2"/>
    <mergeCell ref="CR1:CR2"/>
    <mergeCell ref="CS1:CS2"/>
    <mergeCell ref="CT1:CT2"/>
    <mergeCell ref="CG1:CG2"/>
    <mergeCell ref="CH1:CH2"/>
    <mergeCell ref="CI1:CI2"/>
    <mergeCell ref="CJ1:CJ2"/>
    <mergeCell ref="CK1:CK2"/>
    <mergeCell ref="CL1:CL2"/>
    <mergeCell ref="BY1:BY2"/>
    <mergeCell ref="BZ1:BZ2"/>
    <mergeCell ref="CA1:CA2"/>
    <mergeCell ref="CB1:CB2"/>
    <mergeCell ref="CC1:CC2"/>
    <mergeCell ref="I49:J49"/>
    <mergeCell ref="M49:M50"/>
    <mergeCell ref="N49:N50"/>
    <mergeCell ref="AF49:AF51"/>
    <mergeCell ref="M51:M52"/>
    <mergeCell ref="N51:N52"/>
    <mergeCell ref="A13:A25"/>
    <mergeCell ref="A26:A33"/>
    <mergeCell ref="A34:A42"/>
    <mergeCell ref="U48:V48"/>
    <mergeCell ref="A43:A45"/>
    <mergeCell ref="AO80:AP80"/>
    <mergeCell ref="I83:J83"/>
    <mergeCell ref="AF56:AF58"/>
    <mergeCell ref="BD61:BF61"/>
    <mergeCell ref="AO64:AP64"/>
    <mergeCell ref="I65:J65"/>
    <mergeCell ref="AO73:AP73"/>
    <mergeCell ref="I74:J74"/>
    <mergeCell ref="M53:M54"/>
    <mergeCell ref="N53:N54"/>
    <mergeCell ref="L55:L56"/>
    <mergeCell ref="M55:M56"/>
    <mergeCell ref="N55:N56"/>
    <mergeCell ref="S55:S56"/>
  </mergeCells>
  <conditionalFormatting sqref="K3">
    <cfRule type="cellIs" dxfId="330" priority="18" operator="equal">
      <formula>"More than 72 Hours"</formula>
    </cfRule>
  </conditionalFormatting>
  <conditionalFormatting sqref="BE3:BE45">
    <cfRule type="cellIs" dxfId="329" priority="1" operator="equal">
      <formula>"Patient"</formula>
    </cfRule>
    <cfRule type="cellIs" dxfId="328" priority="2" operator="equal">
      <formula>"Hospital"</formula>
    </cfRule>
  </conditionalFormatting>
  <conditionalFormatting sqref="BI74">
    <cfRule type="cellIs" dxfId="327" priority="19" operator="equal">
      <formula>"Dissatisfied"</formula>
    </cfRule>
    <cfRule type="cellIs" dxfId="326" priority="20" operator="equal">
      <formula>"Neutral"</formula>
    </cfRule>
    <cfRule type="cellIs" dxfId="325" priority="21" operator="equal">
      <formula>"Satisfied"</formula>
    </cfRule>
  </conditionalFormatting>
  <conditionalFormatting sqref="BR3:BR5">
    <cfRule type="cellIs" dxfId="324" priority="9" operator="equal">
      <formula>"Escalated( مصعدة)"</formula>
    </cfRule>
    <cfRule type="cellIs" dxfId="323" priority="10" operator="equal">
      <formula>"24 Hours"</formula>
    </cfRule>
    <cfRule type="cellIs" dxfId="322" priority="11" operator="equal">
      <formula>"48 Hours"</formula>
    </cfRule>
    <cfRule type="cellIs" dxfId="321" priority="12" operator="equal">
      <formula>"72 Hours"</formula>
    </cfRule>
    <cfRule type="cellIs" dxfId="320" priority="13" operator="equal">
      <formula>"More than 72 hours"</formula>
    </cfRule>
  </conditionalFormatting>
  <conditionalFormatting sqref="CC3:CC12 CN3:CN19">
    <cfRule type="cellIs" dxfId="319" priority="4" operator="equal">
      <formula>"Escalated( مصعدة)"</formula>
    </cfRule>
    <cfRule type="cellIs" dxfId="318" priority="5" operator="equal">
      <formula>"24 Hours"</formula>
    </cfRule>
    <cfRule type="cellIs" dxfId="317" priority="6" operator="equal">
      <formula>"48 Hours"</formula>
    </cfRule>
    <cfRule type="cellIs" dxfId="316" priority="7" operator="equal">
      <formula>"72 Hours"</formula>
    </cfRule>
    <cfRule type="cellIs" dxfId="315" priority="8" operator="equal">
      <formula>"More than 72 hours"</formula>
    </cfRule>
  </conditionalFormatting>
  <conditionalFormatting sqref="CY3">
    <cfRule type="cellIs" dxfId="314" priority="3" operator="equal">
      <formula>"More than 72 Hours"</formula>
    </cfRule>
  </conditionalFormatting>
  <conditionalFormatting sqref="CY3:CY16 K3:K45">
    <cfRule type="cellIs" dxfId="313" priority="14" operator="equal">
      <formula>"Escalated( مصعدة)"</formula>
    </cfRule>
    <cfRule type="cellIs" dxfId="312" priority="15" operator="equal">
      <formula>"24 Hours"</formula>
    </cfRule>
    <cfRule type="cellIs" dxfId="311" priority="16" operator="equal">
      <formula>"48 Hours"</formula>
    </cfRule>
    <cfRule type="cellIs" dxfId="310" priority="17" operator="equal">
      <formula>"72 Hours"</formula>
    </cfRule>
  </conditionalFormatting>
  <conditionalFormatting sqref="CY4:CY16 K4:K45">
    <cfRule type="cellIs" dxfId="309" priority="22" operator="equal">
      <formula>"More than 72 hours"</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FC9E4-A4DD-4BEA-969A-1E63DB7438A2}">
  <sheetPr>
    <pageSetUpPr autoPageBreaks="0"/>
  </sheetPr>
  <dimension ref="A1:GN143"/>
  <sheetViews>
    <sheetView topLeftCell="AV1" zoomScaleNormal="100" workbookViewId="0">
      <pane ySplit="2" topLeftCell="A26" activePane="bottomLeft" state="frozen"/>
      <selection pane="bottomLeft" activeCell="AW29" sqref="AW29"/>
    </sheetView>
  </sheetViews>
  <sheetFormatPr defaultColWidth="9.5703125" defaultRowHeight="15" customHeight="1"/>
  <cols>
    <col min="1" max="1" width="17.28515625" style="563" bestFit="1" customWidth="1"/>
    <col min="2" max="2" width="14.42578125" style="443" bestFit="1" customWidth="1"/>
    <col min="3" max="3" width="22" style="462" bestFit="1" customWidth="1"/>
    <col min="4" max="4" width="20.42578125" style="443" bestFit="1" customWidth="1"/>
    <col min="5" max="5" width="23.5703125" style="443" bestFit="1" customWidth="1"/>
    <col min="6" max="6" width="19.140625" style="443" bestFit="1" customWidth="1"/>
    <col min="7" max="7" width="23.7109375" style="443" bestFit="1" customWidth="1"/>
    <col min="8" max="8" width="42.7109375" style="443" bestFit="1" customWidth="1"/>
    <col min="9" max="9" width="32.140625" style="443" bestFit="1" customWidth="1"/>
    <col min="10" max="10" width="17.5703125" style="443" bestFit="1" customWidth="1"/>
    <col min="11" max="11" width="29.140625" style="443" bestFit="1" customWidth="1"/>
    <col min="12" max="12" width="35.140625" style="443" bestFit="1" customWidth="1"/>
    <col min="13" max="13" width="14.42578125" style="443" bestFit="1" customWidth="1"/>
    <col min="14" max="14" width="22.7109375" style="443" bestFit="1" customWidth="1"/>
    <col min="15" max="15" width="35.140625" style="443" bestFit="1" customWidth="1"/>
    <col min="16" max="16" width="16.7109375" style="443" bestFit="1" customWidth="1"/>
    <col min="17" max="17" width="35.140625" style="443" bestFit="1" customWidth="1"/>
    <col min="18" max="18" width="26.140625" style="443" bestFit="1" customWidth="1"/>
    <col min="19" max="19" width="22.7109375" style="443" bestFit="1" customWidth="1"/>
    <col min="20" max="20" width="35.140625" style="443" bestFit="1" customWidth="1"/>
    <col min="21" max="21" width="16.7109375" style="443" bestFit="1" customWidth="1"/>
    <col min="22" max="22" width="22.7109375" style="443" bestFit="1" customWidth="1"/>
    <col min="23" max="23" width="37.28515625" style="459" bestFit="1" customWidth="1"/>
    <col min="24" max="24" width="35.42578125" style="443" bestFit="1" customWidth="1"/>
    <col min="25" max="25" width="15.7109375" style="443" bestFit="1" customWidth="1"/>
    <col min="26" max="26" width="22.7109375" style="443" bestFit="1" customWidth="1"/>
    <col min="27" max="27" width="39.140625" style="443" bestFit="1" customWidth="1"/>
    <col min="28" max="28" width="33.85546875" style="443" bestFit="1" customWidth="1"/>
    <col min="29" max="29" width="12.5703125" style="443" bestFit="1" customWidth="1"/>
    <col min="30" max="30" width="22.7109375" style="443" bestFit="1" customWidth="1"/>
    <col min="31" max="31" width="36.85546875" style="443" bestFit="1" customWidth="1"/>
    <col min="32" max="32" width="34.140625" style="443" bestFit="1" customWidth="1"/>
    <col min="33" max="33" width="14.140625" style="443" bestFit="1" customWidth="1"/>
    <col min="34" max="34" width="22.7109375" style="443" bestFit="1" customWidth="1"/>
    <col min="35" max="35" width="34.7109375" style="443" bestFit="1" customWidth="1"/>
    <col min="36" max="36" width="38.5703125" style="443" bestFit="1" customWidth="1"/>
    <col min="37" max="37" width="33.85546875" style="460" bestFit="1" customWidth="1"/>
    <col min="38" max="38" width="12.5703125" style="443" bestFit="1" customWidth="1"/>
    <col min="39" max="39" width="22.7109375" style="443" bestFit="1" customWidth="1"/>
    <col min="40" max="40" width="37.5703125" style="443" bestFit="1" customWidth="1"/>
    <col min="41" max="41" width="35.140625" style="443" bestFit="1" customWidth="1"/>
    <col min="42" max="42" width="16.7109375" style="461" bestFit="1" customWidth="1"/>
    <col min="43" max="43" width="34" style="443" bestFit="1" customWidth="1"/>
    <col min="44" max="44" width="35.140625" style="443" bestFit="1" customWidth="1"/>
    <col min="45" max="45" width="12.5703125" style="460" bestFit="1" customWidth="1"/>
    <col min="46" max="46" width="22.7109375" style="461" bestFit="1" customWidth="1"/>
    <col min="47" max="47" width="39.42578125" style="443" bestFit="1" customWidth="1"/>
    <col min="48" max="48" width="12.5703125" style="443" bestFit="1" customWidth="1"/>
    <col min="49" max="49" width="46.140625" style="443" bestFit="1" customWidth="1"/>
    <col min="50" max="50" width="28.140625" style="462" customWidth="1"/>
    <col min="51" max="51" width="25.85546875" style="462" customWidth="1"/>
    <col min="52" max="52" width="30.5703125" style="462" customWidth="1"/>
    <col min="53" max="53" width="34.7109375" style="462" bestFit="1" customWidth="1"/>
    <col min="54" max="54" width="61.140625" style="462" bestFit="1" customWidth="1"/>
    <col min="55" max="55" width="85.28515625" style="443" bestFit="1" customWidth="1"/>
    <col min="56" max="56" width="36" style="443" bestFit="1" customWidth="1"/>
    <col min="57" max="57" width="30.5703125" style="443" bestFit="1" customWidth="1"/>
    <col min="58" max="58" width="48.140625" style="443" bestFit="1" customWidth="1"/>
    <col min="60" max="60" width="9.5703125" style="443"/>
    <col min="61" max="61" width="24.28515625" style="443" customWidth="1"/>
    <col min="62" max="62" width="27.42578125" style="443" bestFit="1" customWidth="1"/>
    <col min="63" max="63" width="27.140625" style="443" bestFit="1" customWidth="1"/>
    <col min="64" max="64" width="23.5703125" style="443" bestFit="1" customWidth="1"/>
    <col min="65" max="65" width="12.28515625" style="443" bestFit="1" customWidth="1"/>
    <col min="66" max="66" width="22.140625" style="443" bestFit="1" customWidth="1"/>
    <col min="67" max="67" width="20" style="443" bestFit="1" customWidth="1"/>
    <col min="68" max="68" width="24.28515625" style="443" bestFit="1" customWidth="1"/>
    <col min="69" max="69" width="10.5703125" style="443" bestFit="1" customWidth="1"/>
    <col min="70" max="70" width="12.28515625" style="443" bestFit="1" customWidth="1"/>
    <col min="71" max="71" width="9.5703125" style="443"/>
    <col min="72" max="72" width="16" style="443" customWidth="1"/>
    <col min="73" max="73" width="15.28515625" style="443" bestFit="1" customWidth="1"/>
    <col min="74" max="75" width="16.5703125" style="443" bestFit="1" customWidth="1"/>
    <col min="76" max="76" width="12" style="443" bestFit="1" customWidth="1"/>
    <col min="77" max="77" width="19" style="443" bestFit="1" customWidth="1"/>
    <col min="78" max="78" width="19.140625" style="443" bestFit="1" customWidth="1"/>
    <col min="79" max="79" width="22.28515625" style="443" bestFit="1" customWidth="1"/>
    <col min="80" max="80" width="20.5703125" style="443" bestFit="1" customWidth="1"/>
    <col min="81" max="81" width="16.28515625" style="443" bestFit="1" customWidth="1"/>
    <col min="82" max="82" width="9.5703125" style="443"/>
    <col min="83" max="83" width="20.5703125" style="443" customWidth="1"/>
    <col min="84" max="84" width="23.42578125" style="443" bestFit="1" customWidth="1"/>
    <col min="85" max="85" width="15.28515625" style="443" bestFit="1" customWidth="1"/>
    <col min="86" max="86" width="16.5703125" style="443" bestFit="1" customWidth="1"/>
    <col min="87" max="88" width="15.28515625" style="443" bestFit="1" customWidth="1"/>
    <col min="89" max="89" width="20.28515625" style="443" bestFit="1" customWidth="1"/>
    <col min="90" max="90" width="22.28515625" style="443" bestFit="1" customWidth="1"/>
    <col min="91" max="91" width="20.5703125" style="443" bestFit="1" customWidth="1"/>
    <col min="92" max="92" width="16.28515625" style="443" bestFit="1" customWidth="1"/>
    <col min="93" max="93" width="9.5703125" style="443"/>
    <col min="94" max="94" width="17" style="443" bestFit="1" customWidth="1"/>
    <col min="95" max="95" width="23.42578125" style="443" bestFit="1" customWidth="1"/>
    <col min="96" max="96" width="15.42578125" style="443" bestFit="1" customWidth="1"/>
    <col min="97" max="97" width="17" style="443" bestFit="1" customWidth="1"/>
    <col min="98" max="98" width="12.140625" style="443" bestFit="1" customWidth="1"/>
    <col min="99" max="99" width="25.42578125" style="443" bestFit="1" customWidth="1"/>
    <col min="100" max="100" width="18.5703125" style="443" bestFit="1" customWidth="1"/>
    <col min="101" max="101" width="20.7109375" style="443" customWidth="1"/>
    <col min="102" max="102" width="21.7109375" style="443" bestFit="1" customWidth="1"/>
    <col min="103" max="103" width="19.140625" style="443" bestFit="1" customWidth="1"/>
    <col min="104" max="105" width="19.85546875" style="443" bestFit="1" customWidth="1"/>
    <col min="106" max="16384" width="9.5703125" style="443"/>
  </cols>
  <sheetData>
    <row r="1" spans="1:105" s="417" customFormat="1" ht="36.75" customHeight="1">
      <c r="A1" s="1111" t="s">
        <v>400</v>
      </c>
      <c r="B1" s="1111" t="s">
        <v>401</v>
      </c>
      <c r="C1" s="1113" t="s">
        <v>402</v>
      </c>
      <c r="D1" s="1109" t="s">
        <v>403</v>
      </c>
      <c r="E1" s="1109" t="s">
        <v>404</v>
      </c>
      <c r="F1" s="1109" t="s">
        <v>405</v>
      </c>
      <c r="G1" s="1109" t="s">
        <v>406</v>
      </c>
      <c r="H1" s="1109" t="s">
        <v>407</v>
      </c>
      <c r="I1" s="1109" t="s">
        <v>408</v>
      </c>
      <c r="J1" s="1109" t="s">
        <v>409</v>
      </c>
      <c r="K1" s="416" t="s">
        <v>410</v>
      </c>
      <c r="L1" s="1102" t="s">
        <v>411</v>
      </c>
      <c r="M1" s="1102"/>
      <c r="N1" s="1103" t="s">
        <v>412</v>
      </c>
      <c r="O1" s="1102" t="s">
        <v>413</v>
      </c>
      <c r="P1" s="1102"/>
      <c r="Q1" s="1102" t="s">
        <v>414</v>
      </c>
      <c r="R1" s="1102"/>
      <c r="S1" s="1103" t="s">
        <v>412</v>
      </c>
      <c r="T1" s="1106" t="s">
        <v>415</v>
      </c>
      <c r="U1" s="1106"/>
      <c r="V1" s="1103" t="s">
        <v>412</v>
      </c>
      <c r="W1" s="1107" t="s">
        <v>416</v>
      </c>
      <c r="X1" s="1105" t="s">
        <v>417</v>
      </c>
      <c r="Y1" s="1105"/>
      <c r="Z1" s="1103" t="s">
        <v>412</v>
      </c>
      <c r="AA1" s="1100" t="s">
        <v>418</v>
      </c>
      <c r="AB1" s="1102" t="s">
        <v>419</v>
      </c>
      <c r="AC1" s="1102"/>
      <c r="AD1" s="1103" t="s">
        <v>412</v>
      </c>
      <c r="AE1" s="1100" t="s">
        <v>420</v>
      </c>
      <c r="AF1" s="1102" t="s">
        <v>421</v>
      </c>
      <c r="AG1" s="1102"/>
      <c r="AH1" s="1103" t="s">
        <v>412</v>
      </c>
      <c r="AI1" s="995" t="s">
        <v>422</v>
      </c>
      <c r="AJ1" s="1100" t="s">
        <v>423</v>
      </c>
      <c r="AK1" s="1102" t="s">
        <v>424</v>
      </c>
      <c r="AL1" s="1102"/>
      <c r="AM1" s="1103" t="s">
        <v>412</v>
      </c>
      <c r="AN1" s="1100" t="s">
        <v>425</v>
      </c>
      <c r="AO1" s="1102" t="s">
        <v>426</v>
      </c>
      <c r="AP1" s="1102"/>
      <c r="AQ1" s="1100" t="s">
        <v>427</v>
      </c>
      <c r="AR1" s="1102" t="s">
        <v>428</v>
      </c>
      <c r="AS1" s="1102"/>
      <c r="AT1" s="1103" t="s">
        <v>412</v>
      </c>
      <c r="AU1" s="993" t="s">
        <v>429</v>
      </c>
      <c r="AV1" s="986" t="s">
        <v>430</v>
      </c>
      <c r="AW1" s="986" t="s">
        <v>431</v>
      </c>
      <c r="AX1" s="986" t="s">
        <v>432</v>
      </c>
      <c r="AY1" s="986" t="s">
        <v>2</v>
      </c>
      <c r="AZ1" s="986" t="s">
        <v>3</v>
      </c>
      <c r="BA1" s="986" t="s">
        <v>4</v>
      </c>
      <c r="BB1" s="982" t="s">
        <v>433</v>
      </c>
      <c r="BC1" s="982" t="s">
        <v>434</v>
      </c>
      <c r="BD1" s="1098" t="s">
        <v>435</v>
      </c>
      <c r="BE1" s="1098" t="s">
        <v>436</v>
      </c>
      <c r="BF1" s="1098" t="s">
        <v>437</v>
      </c>
      <c r="BH1" s="418"/>
      <c r="BJ1" s="978" t="s">
        <v>402</v>
      </c>
      <c r="BK1" s="976" t="s">
        <v>403</v>
      </c>
      <c r="BL1" s="976" t="s">
        <v>404</v>
      </c>
      <c r="BM1" s="976" t="s">
        <v>405</v>
      </c>
      <c r="BN1" s="976" t="s">
        <v>406</v>
      </c>
      <c r="BO1" s="976" t="s">
        <v>407</v>
      </c>
      <c r="BP1" s="978" t="s">
        <v>408</v>
      </c>
      <c r="BQ1" s="976" t="s">
        <v>409</v>
      </c>
      <c r="BR1" s="980" t="s">
        <v>410</v>
      </c>
      <c r="BU1" s="978" t="s">
        <v>402</v>
      </c>
      <c r="BV1" s="976" t="s">
        <v>403</v>
      </c>
      <c r="BW1" s="976" t="s">
        <v>404</v>
      </c>
      <c r="BX1" s="976" t="s">
        <v>405</v>
      </c>
      <c r="BY1" s="976" t="s">
        <v>406</v>
      </c>
      <c r="BZ1" s="976" t="s">
        <v>407</v>
      </c>
      <c r="CA1" s="978" t="s">
        <v>408</v>
      </c>
      <c r="CB1" s="976" t="s">
        <v>409</v>
      </c>
      <c r="CC1" s="980" t="s">
        <v>410</v>
      </c>
      <c r="CF1" s="978" t="s">
        <v>402</v>
      </c>
      <c r="CG1" s="976" t="s">
        <v>403</v>
      </c>
      <c r="CH1" s="976" t="s">
        <v>404</v>
      </c>
      <c r="CI1" s="976" t="s">
        <v>405</v>
      </c>
      <c r="CJ1" s="976" t="s">
        <v>406</v>
      </c>
      <c r="CK1" s="976" t="s">
        <v>407</v>
      </c>
      <c r="CL1" s="978" t="s">
        <v>408</v>
      </c>
      <c r="CM1" s="976" t="s">
        <v>409</v>
      </c>
      <c r="CN1" s="980" t="s">
        <v>410</v>
      </c>
      <c r="CQ1" s="978" t="s">
        <v>402</v>
      </c>
      <c r="CR1" s="976" t="s">
        <v>403</v>
      </c>
      <c r="CS1" s="976" t="s">
        <v>404</v>
      </c>
      <c r="CT1" s="976" t="s">
        <v>405</v>
      </c>
      <c r="CU1" s="976" t="s">
        <v>406</v>
      </c>
      <c r="CV1" s="976" t="s">
        <v>407</v>
      </c>
      <c r="CW1" s="978" t="s">
        <v>408</v>
      </c>
      <c r="CX1" s="976" t="s">
        <v>409</v>
      </c>
      <c r="CY1" s="980" t="s">
        <v>410</v>
      </c>
    </row>
    <row r="2" spans="1:105" s="421" customFormat="1" ht="34.5" customHeight="1">
      <c r="A2" s="1112"/>
      <c r="B2" s="1112"/>
      <c r="C2" s="1114"/>
      <c r="D2" s="1110"/>
      <c r="E2" s="1110"/>
      <c r="F2" s="1110"/>
      <c r="G2" s="1110"/>
      <c r="H2" s="1110"/>
      <c r="I2" s="1110"/>
      <c r="J2" s="1110"/>
      <c r="K2" s="416" t="s">
        <v>410</v>
      </c>
      <c r="L2" s="419" t="s">
        <v>438</v>
      </c>
      <c r="M2" s="420" t="s">
        <v>439</v>
      </c>
      <c r="N2" s="1104"/>
      <c r="O2" s="419" t="s">
        <v>438</v>
      </c>
      <c r="P2" s="420" t="s">
        <v>439</v>
      </c>
      <c r="Q2" s="419" t="s">
        <v>438</v>
      </c>
      <c r="R2" s="420" t="s">
        <v>439</v>
      </c>
      <c r="S2" s="1104"/>
      <c r="T2" s="419" t="s">
        <v>438</v>
      </c>
      <c r="U2" s="420" t="s">
        <v>439</v>
      </c>
      <c r="V2" s="1104"/>
      <c r="W2" s="1108"/>
      <c r="X2" s="419" t="s">
        <v>438</v>
      </c>
      <c r="Y2" s="420" t="s">
        <v>439</v>
      </c>
      <c r="Z2" s="1104"/>
      <c r="AA2" s="1101"/>
      <c r="AB2" s="419" t="s">
        <v>438</v>
      </c>
      <c r="AC2" s="420" t="s">
        <v>439</v>
      </c>
      <c r="AD2" s="1104"/>
      <c r="AE2" s="1101"/>
      <c r="AF2" s="419" t="s">
        <v>438</v>
      </c>
      <c r="AG2" s="420" t="s">
        <v>439</v>
      </c>
      <c r="AH2" s="1104"/>
      <c r="AI2" s="996"/>
      <c r="AJ2" s="1101"/>
      <c r="AK2" s="419" t="s">
        <v>438</v>
      </c>
      <c r="AL2" s="420" t="s">
        <v>439</v>
      </c>
      <c r="AM2" s="1104"/>
      <c r="AN2" s="1101"/>
      <c r="AO2" s="419" t="s">
        <v>438</v>
      </c>
      <c r="AP2" s="420" t="s">
        <v>439</v>
      </c>
      <c r="AQ2" s="1101"/>
      <c r="AR2" s="419" t="s">
        <v>438</v>
      </c>
      <c r="AS2" s="420" t="s">
        <v>439</v>
      </c>
      <c r="AT2" s="1104"/>
      <c r="AU2" s="994"/>
      <c r="AV2" s="987"/>
      <c r="AW2" s="987"/>
      <c r="AX2" s="987"/>
      <c r="AY2" s="987"/>
      <c r="AZ2" s="987"/>
      <c r="BA2" s="987"/>
      <c r="BB2" s="983"/>
      <c r="BC2" s="983"/>
      <c r="BD2" s="1099"/>
      <c r="BE2" s="1099"/>
      <c r="BF2" s="1099"/>
      <c r="BG2" s="107"/>
      <c r="BJ2" s="979"/>
      <c r="BK2" s="977"/>
      <c r="BL2" s="977"/>
      <c r="BM2" s="977"/>
      <c r="BN2" s="977"/>
      <c r="BO2" s="977"/>
      <c r="BP2" s="979"/>
      <c r="BQ2" s="977"/>
      <c r="BR2" s="981"/>
      <c r="BU2" s="979"/>
      <c r="BV2" s="977"/>
      <c r="BW2" s="977"/>
      <c r="BX2" s="977"/>
      <c r="BY2" s="977"/>
      <c r="BZ2" s="977"/>
      <c r="CA2" s="979"/>
      <c r="CB2" s="977"/>
      <c r="CC2" s="981"/>
      <c r="CF2" s="979"/>
      <c r="CG2" s="977"/>
      <c r="CH2" s="977"/>
      <c r="CI2" s="977"/>
      <c r="CJ2" s="977"/>
      <c r="CK2" s="977"/>
      <c r="CL2" s="979"/>
      <c r="CM2" s="977"/>
      <c r="CN2" s="981"/>
      <c r="CQ2" s="979"/>
      <c r="CR2" s="977"/>
      <c r="CS2" s="977"/>
      <c r="CT2" s="977"/>
      <c r="CU2" s="977"/>
      <c r="CV2" s="977"/>
      <c r="CW2" s="979"/>
      <c r="CX2" s="977"/>
      <c r="CY2" s="981"/>
    </row>
    <row r="3" spans="1:105" s="605" customFormat="1" ht="26.25" customHeight="1">
      <c r="A3" s="1120">
        <v>1</v>
      </c>
      <c r="B3" s="584">
        <v>1</v>
      </c>
      <c r="C3" s="585">
        <v>1302</v>
      </c>
      <c r="D3" s="586">
        <v>30267810</v>
      </c>
      <c r="E3" s="586" t="s">
        <v>495</v>
      </c>
      <c r="F3" s="586" t="s">
        <v>496</v>
      </c>
      <c r="G3" s="586" t="s">
        <v>497</v>
      </c>
      <c r="H3" s="586" t="s">
        <v>471</v>
      </c>
      <c r="I3" s="587">
        <v>45078.566666666666</v>
      </c>
      <c r="J3" s="586" t="s">
        <v>528</v>
      </c>
      <c r="K3" s="588" t="s">
        <v>17</v>
      </c>
      <c r="L3" s="589">
        <v>45078</v>
      </c>
      <c r="M3" s="590">
        <v>0.50486111111111109</v>
      </c>
      <c r="N3" s="591" t="s">
        <v>528</v>
      </c>
      <c r="O3" s="592">
        <v>45078</v>
      </c>
      <c r="P3" s="590">
        <v>0.56666666666666665</v>
      </c>
      <c r="Q3" s="592">
        <v>45087</v>
      </c>
      <c r="R3" s="593">
        <v>0.7715277777777777</v>
      </c>
      <c r="S3" s="591" t="s">
        <v>817</v>
      </c>
      <c r="T3" s="592">
        <v>45087</v>
      </c>
      <c r="U3" s="593">
        <v>0.79166666666666663</v>
      </c>
      <c r="V3" s="591" t="s">
        <v>817</v>
      </c>
      <c r="W3" s="594">
        <f t="shared" ref="W3:W37" si="0">(U3+T3)-(P3+O3)</f>
        <v>9.2249999999985448</v>
      </c>
      <c r="X3" s="592">
        <v>45096</v>
      </c>
      <c r="Y3" s="595">
        <v>0.77569444444444446</v>
      </c>
      <c r="Z3" s="591" t="s">
        <v>817</v>
      </c>
      <c r="AA3" s="596">
        <f t="shared" ref="AA3:AA37" si="1">(Y3+X3)-(U3+T3)</f>
        <v>8.984027777776646</v>
      </c>
      <c r="AB3" s="592"/>
      <c r="AC3" s="595"/>
      <c r="AD3" s="597"/>
      <c r="AE3" s="596">
        <f t="shared" ref="AE3:AE37" si="2">(AC3+AB3)-(Y3+X3)</f>
        <v>-45096.775694444441</v>
      </c>
      <c r="AF3" s="589"/>
      <c r="AG3" s="591"/>
      <c r="AH3" s="591"/>
      <c r="AI3" s="597"/>
      <c r="AJ3" s="596">
        <f t="shared" ref="AJ3:AJ37" si="3">(AG3+AF3)-(U3+T3)</f>
        <v>-45087.791666666664</v>
      </c>
      <c r="AK3" s="589">
        <v>45115</v>
      </c>
      <c r="AL3" s="590">
        <v>0.3972222222222222</v>
      </c>
      <c r="AM3" s="598" t="s">
        <v>498</v>
      </c>
      <c r="AN3" s="596">
        <f t="shared" ref="AN3:AN37" si="4">(AL3+AK3)-(U3+T3)</f>
        <v>27.605555555557657</v>
      </c>
      <c r="AO3" s="592"/>
      <c r="AP3" s="593"/>
      <c r="AQ3" s="596">
        <f t="shared" ref="AQ3:AQ37" si="5">(AP3+AO3)-(U3+T3)</f>
        <v>-45087.791666666664</v>
      </c>
      <c r="AR3" s="589"/>
      <c r="AS3" s="590"/>
      <c r="AT3" s="591"/>
      <c r="AU3" s="599">
        <f t="shared" ref="AU3:AU37" si="6">(AS3+AR3)-(U3+T3)</f>
        <v>-45087.791666666664</v>
      </c>
      <c r="AV3" s="437">
        <v>8825</v>
      </c>
      <c r="AW3" s="437" t="s">
        <v>1062</v>
      </c>
      <c r="AX3" s="600" t="s">
        <v>18</v>
      </c>
      <c r="AY3" s="600" t="s">
        <v>41</v>
      </c>
      <c r="AZ3" s="677" t="s">
        <v>110</v>
      </c>
      <c r="BA3" s="600" t="s">
        <v>366</v>
      </c>
      <c r="BB3" s="601" t="s">
        <v>1271</v>
      </c>
      <c r="BC3" s="602" t="s">
        <v>1272</v>
      </c>
      <c r="BD3" s="603"/>
      <c r="BE3" s="675" t="s">
        <v>89</v>
      </c>
      <c r="BF3" s="604"/>
      <c r="BG3" s="602"/>
      <c r="BJ3" s="606">
        <v>1343</v>
      </c>
      <c r="BK3" s="586">
        <v>30250448</v>
      </c>
      <c r="BL3" s="586" t="s">
        <v>529</v>
      </c>
      <c r="BM3" s="586" t="s">
        <v>496</v>
      </c>
      <c r="BN3" s="586" t="s">
        <v>507</v>
      </c>
      <c r="BO3" s="586" t="s">
        <v>482</v>
      </c>
      <c r="BP3" s="587">
        <v>45088.905555555553</v>
      </c>
      <c r="BQ3" s="586" t="s">
        <v>528</v>
      </c>
      <c r="BR3" s="588" t="s">
        <v>0</v>
      </c>
      <c r="BU3" s="607">
        <v>1306</v>
      </c>
      <c r="BV3" s="608">
        <v>44156</v>
      </c>
      <c r="BW3" s="608" t="s">
        <v>505</v>
      </c>
      <c r="BX3" s="608" t="s">
        <v>496</v>
      </c>
      <c r="BY3" s="608" t="s">
        <v>497</v>
      </c>
      <c r="BZ3" s="608" t="s">
        <v>1213</v>
      </c>
      <c r="CA3" s="609">
        <v>45080.598611111112</v>
      </c>
      <c r="CB3" s="608" t="s">
        <v>498</v>
      </c>
      <c r="CC3" s="588" t="s">
        <v>0</v>
      </c>
      <c r="CF3" s="585">
        <v>1302</v>
      </c>
      <c r="CG3" s="586">
        <v>30267810</v>
      </c>
      <c r="CH3" s="586" t="s">
        <v>495</v>
      </c>
      <c r="CI3" s="586" t="s">
        <v>496</v>
      </c>
      <c r="CJ3" s="586" t="s">
        <v>497</v>
      </c>
      <c r="CK3" s="586" t="s">
        <v>471</v>
      </c>
      <c r="CL3" s="587">
        <v>45078.566666666666</v>
      </c>
      <c r="CM3" s="586" t="s">
        <v>528</v>
      </c>
      <c r="CN3" s="588" t="s">
        <v>17</v>
      </c>
      <c r="CQ3" s="610">
        <v>1303</v>
      </c>
      <c r="CR3" s="608">
        <v>30228670</v>
      </c>
      <c r="CS3" s="608" t="s">
        <v>501</v>
      </c>
      <c r="CT3" s="608" t="s">
        <v>506</v>
      </c>
      <c r="CU3" s="608" t="s">
        <v>513</v>
      </c>
      <c r="CV3" s="608" t="s">
        <v>1273</v>
      </c>
      <c r="CW3" s="609">
        <v>45078.547222222223</v>
      </c>
      <c r="CX3" s="608" t="s">
        <v>528</v>
      </c>
      <c r="CY3" s="588" t="s">
        <v>17</v>
      </c>
    </row>
    <row r="4" spans="1:105" s="605" customFormat="1" ht="26.25" customHeight="1">
      <c r="A4" s="1121"/>
      <c r="B4" s="584">
        <v>2</v>
      </c>
      <c r="C4" s="610">
        <v>1303</v>
      </c>
      <c r="D4" s="608">
        <v>30228670</v>
      </c>
      <c r="E4" s="608" t="s">
        <v>501</v>
      </c>
      <c r="F4" s="608" t="s">
        <v>506</v>
      </c>
      <c r="G4" s="608" t="s">
        <v>513</v>
      </c>
      <c r="H4" s="608" t="s">
        <v>1273</v>
      </c>
      <c r="I4" s="609">
        <v>45078.547222222223</v>
      </c>
      <c r="J4" s="608" t="s">
        <v>528</v>
      </c>
      <c r="K4" s="588" t="s">
        <v>17</v>
      </c>
      <c r="L4" s="589">
        <v>45078</v>
      </c>
      <c r="M4" s="590">
        <v>0.52708333333333335</v>
      </c>
      <c r="N4" s="591" t="s">
        <v>528</v>
      </c>
      <c r="O4" s="592">
        <v>45078</v>
      </c>
      <c r="P4" s="593">
        <v>0.54722222222222217</v>
      </c>
      <c r="Q4" s="592">
        <v>45081</v>
      </c>
      <c r="R4" s="593">
        <v>0.91805555555555562</v>
      </c>
      <c r="S4" s="591" t="s">
        <v>817</v>
      </c>
      <c r="T4" s="592">
        <v>45081</v>
      </c>
      <c r="U4" s="593">
        <v>0.91875000000000007</v>
      </c>
      <c r="V4" s="591" t="s">
        <v>817</v>
      </c>
      <c r="W4" s="594">
        <f t="shared" si="0"/>
        <v>3.3715277777737356</v>
      </c>
      <c r="X4" s="592">
        <v>45087</v>
      </c>
      <c r="Y4" s="595">
        <v>0.83888888888888891</v>
      </c>
      <c r="Z4" s="591" t="s">
        <v>817</v>
      </c>
      <c r="AA4" s="596">
        <f t="shared" si="1"/>
        <v>5.9201388888905058</v>
      </c>
      <c r="AB4" s="592">
        <v>45096</v>
      </c>
      <c r="AC4" s="595">
        <v>0.77361111111111114</v>
      </c>
      <c r="AD4" s="591" t="s">
        <v>817</v>
      </c>
      <c r="AE4" s="596">
        <f t="shared" si="2"/>
        <v>8.9347222222204437</v>
      </c>
      <c r="AF4" s="611"/>
      <c r="AG4" s="612"/>
      <c r="AH4" s="598"/>
      <c r="AI4" s="597"/>
      <c r="AJ4" s="596">
        <f t="shared" si="3"/>
        <v>-45081.918749999997</v>
      </c>
      <c r="AK4" s="611">
        <v>45115</v>
      </c>
      <c r="AL4" s="613">
        <v>0.40208333333333335</v>
      </c>
      <c r="AM4" s="598" t="s">
        <v>498</v>
      </c>
      <c r="AN4" s="596">
        <f t="shared" si="4"/>
        <v>33.483333333337214</v>
      </c>
      <c r="AO4" s="592"/>
      <c r="AP4" s="593"/>
      <c r="AQ4" s="596">
        <f t="shared" si="5"/>
        <v>-45081.918749999997</v>
      </c>
      <c r="AR4" s="589"/>
      <c r="AS4" s="590"/>
      <c r="AT4" s="591"/>
      <c r="AU4" s="599">
        <f t="shared" si="6"/>
        <v>-45081.918749999997</v>
      </c>
      <c r="AV4" s="600"/>
      <c r="AW4" s="600"/>
      <c r="AX4" s="600" t="s">
        <v>9</v>
      </c>
      <c r="AY4" s="600" t="s">
        <v>11</v>
      </c>
      <c r="AZ4" s="677" t="s">
        <v>31</v>
      </c>
      <c r="BA4" s="600" t="s">
        <v>70</v>
      </c>
      <c r="BB4" s="601" t="s">
        <v>1274</v>
      </c>
      <c r="BC4" s="601" t="s">
        <v>1275</v>
      </c>
      <c r="BD4" s="603"/>
      <c r="BE4" s="675" t="s">
        <v>89</v>
      </c>
      <c r="BF4" s="604"/>
      <c r="BG4" s="602"/>
      <c r="BJ4" s="614">
        <v>1349</v>
      </c>
      <c r="BK4" s="608">
        <v>30272164</v>
      </c>
      <c r="BL4" s="608" t="s">
        <v>529</v>
      </c>
      <c r="BM4" s="608" t="s">
        <v>496</v>
      </c>
      <c r="BN4" s="608" t="s">
        <v>507</v>
      </c>
      <c r="BO4" s="608" t="s">
        <v>483</v>
      </c>
      <c r="BP4" s="609">
        <v>45089.686805555553</v>
      </c>
      <c r="BQ4" s="608" t="s">
        <v>498</v>
      </c>
      <c r="BR4" s="588" t="s">
        <v>0</v>
      </c>
      <c r="BU4" s="615">
        <v>1351</v>
      </c>
      <c r="BV4" s="608">
        <v>20210939</v>
      </c>
      <c r="BW4" s="608" t="s">
        <v>505</v>
      </c>
      <c r="BX4" s="608" t="s">
        <v>496</v>
      </c>
      <c r="BY4" s="608" t="s">
        <v>497</v>
      </c>
      <c r="BZ4" s="608" t="s">
        <v>465</v>
      </c>
      <c r="CA4" s="609">
        <v>45091.388194444444</v>
      </c>
      <c r="CB4" s="608" t="s">
        <v>498</v>
      </c>
      <c r="CC4" s="588" t="s">
        <v>0</v>
      </c>
      <c r="CF4" s="607">
        <v>1322</v>
      </c>
      <c r="CG4" s="586">
        <v>30077078</v>
      </c>
      <c r="CH4" s="586" t="s">
        <v>495</v>
      </c>
      <c r="CI4" s="586" t="s">
        <v>496</v>
      </c>
      <c r="CJ4" s="586" t="s">
        <v>497</v>
      </c>
      <c r="CK4" s="586" t="s">
        <v>668</v>
      </c>
      <c r="CL4" s="587">
        <v>45084.525694444441</v>
      </c>
      <c r="CM4" s="586" t="s">
        <v>498</v>
      </c>
      <c r="CN4" s="588" t="s">
        <v>5</v>
      </c>
      <c r="CQ4" s="615">
        <v>1304</v>
      </c>
      <c r="CR4" s="586">
        <v>302440</v>
      </c>
      <c r="CS4" s="586" t="s">
        <v>501</v>
      </c>
      <c r="CT4" s="586" t="s">
        <v>506</v>
      </c>
      <c r="CU4" s="586" t="s">
        <v>497</v>
      </c>
      <c r="CV4" s="586" t="s">
        <v>530</v>
      </c>
      <c r="CW4" s="587">
        <v>45078.550694444442</v>
      </c>
      <c r="CX4" s="586" t="s">
        <v>528</v>
      </c>
      <c r="CY4" s="588" t="s">
        <v>17</v>
      </c>
    </row>
    <row r="5" spans="1:105" s="605" customFormat="1" ht="26.25" customHeight="1">
      <c r="A5" s="1121"/>
      <c r="B5" s="616">
        <v>3</v>
      </c>
      <c r="C5" s="615">
        <v>1304</v>
      </c>
      <c r="D5" s="586">
        <v>302440</v>
      </c>
      <c r="E5" s="586" t="s">
        <v>501</v>
      </c>
      <c r="F5" s="586" t="s">
        <v>506</v>
      </c>
      <c r="G5" s="586" t="s">
        <v>497</v>
      </c>
      <c r="H5" s="586" t="s">
        <v>530</v>
      </c>
      <c r="I5" s="587">
        <v>45078.550694444442</v>
      </c>
      <c r="J5" s="586" t="s">
        <v>528</v>
      </c>
      <c r="K5" s="588" t="s">
        <v>17</v>
      </c>
      <c r="L5" s="589">
        <v>45078</v>
      </c>
      <c r="M5" s="590">
        <v>0.52777777777777779</v>
      </c>
      <c r="N5" s="591" t="s">
        <v>528</v>
      </c>
      <c r="O5" s="592">
        <v>45078</v>
      </c>
      <c r="P5" s="593">
        <v>0.55069444444444449</v>
      </c>
      <c r="Q5" s="592">
        <v>45087</v>
      </c>
      <c r="R5" s="593">
        <v>0.62986111111111109</v>
      </c>
      <c r="S5" s="591" t="s">
        <v>817</v>
      </c>
      <c r="T5" s="592">
        <v>45087</v>
      </c>
      <c r="U5" s="593">
        <v>0.78888888888888886</v>
      </c>
      <c r="V5" s="591" t="s">
        <v>817</v>
      </c>
      <c r="W5" s="594">
        <f t="shared" si="0"/>
        <v>9.2381944444496185</v>
      </c>
      <c r="X5" s="592">
        <v>45096</v>
      </c>
      <c r="Y5" s="595">
        <v>0.77500000000000002</v>
      </c>
      <c r="Z5" s="591" t="s">
        <v>817</v>
      </c>
      <c r="AA5" s="596">
        <f t="shared" si="1"/>
        <v>8.9861111111094942</v>
      </c>
      <c r="AB5" s="592"/>
      <c r="AC5" s="595"/>
      <c r="AD5" s="591"/>
      <c r="AE5" s="596">
        <f t="shared" si="2"/>
        <v>-45096.775000000001</v>
      </c>
      <c r="AF5" s="589"/>
      <c r="AG5" s="591"/>
      <c r="AH5" s="591"/>
      <c r="AI5" s="597"/>
      <c r="AJ5" s="596">
        <f t="shared" si="3"/>
        <v>-45087.788888888892</v>
      </c>
      <c r="AK5" s="589">
        <v>45126</v>
      </c>
      <c r="AL5" s="590">
        <v>0.48125000000000001</v>
      </c>
      <c r="AM5" s="598" t="s">
        <v>498</v>
      </c>
      <c r="AN5" s="596">
        <f t="shared" si="4"/>
        <v>38.692361111105129</v>
      </c>
      <c r="AO5" s="592"/>
      <c r="AP5" s="593"/>
      <c r="AQ5" s="596">
        <f t="shared" si="5"/>
        <v>-45087.788888888892</v>
      </c>
      <c r="AR5" s="589"/>
      <c r="AS5" s="590"/>
      <c r="AT5" s="591"/>
      <c r="AU5" s="599">
        <f t="shared" si="6"/>
        <v>-45087.788888888892</v>
      </c>
      <c r="AV5" s="600"/>
      <c r="AW5" s="600"/>
      <c r="AX5" s="600" t="s">
        <v>18</v>
      </c>
      <c r="AY5" s="600" t="s">
        <v>41</v>
      </c>
      <c r="AZ5" s="677" t="s">
        <v>110</v>
      </c>
      <c r="BA5" s="600" t="s">
        <v>368</v>
      </c>
      <c r="BB5" s="601" t="s">
        <v>1276</v>
      </c>
      <c r="BC5" s="601" t="s">
        <v>1277</v>
      </c>
      <c r="BD5" s="603"/>
      <c r="BE5" s="675" t="s">
        <v>89</v>
      </c>
      <c r="BF5" s="604"/>
      <c r="BG5" s="602"/>
      <c r="BJ5" s="607">
        <v>1385</v>
      </c>
      <c r="BK5" s="617">
        <v>30053234</v>
      </c>
      <c r="BL5" s="617" t="s">
        <v>529</v>
      </c>
      <c r="BM5" s="617" t="s">
        <v>496</v>
      </c>
      <c r="BN5" s="617" t="s">
        <v>513</v>
      </c>
      <c r="BO5" s="617" t="s">
        <v>1195</v>
      </c>
      <c r="BP5" s="618">
        <v>45103.547222222223</v>
      </c>
      <c r="BQ5" s="617" t="s">
        <v>498</v>
      </c>
      <c r="BR5" s="588" t="s">
        <v>0</v>
      </c>
      <c r="BU5" s="606">
        <v>1363</v>
      </c>
      <c r="BV5" s="608">
        <v>1210378772</v>
      </c>
      <c r="BW5" s="608" t="s">
        <v>505</v>
      </c>
      <c r="BX5" s="608" t="s">
        <v>496</v>
      </c>
      <c r="BY5" s="608" t="s">
        <v>507</v>
      </c>
      <c r="BZ5" s="608" t="s">
        <v>522</v>
      </c>
      <c r="CA5" s="609">
        <v>45096.823611111111</v>
      </c>
      <c r="CB5" s="608" t="s">
        <v>528</v>
      </c>
      <c r="CC5" s="588" t="s">
        <v>0</v>
      </c>
      <c r="CF5" s="615">
        <v>1333</v>
      </c>
      <c r="CG5" s="608">
        <v>30039617</v>
      </c>
      <c r="CH5" s="608" t="s">
        <v>495</v>
      </c>
      <c r="CI5" s="608" t="s">
        <v>496</v>
      </c>
      <c r="CJ5" s="608" t="s">
        <v>497</v>
      </c>
      <c r="CK5" s="608" t="s">
        <v>466</v>
      </c>
      <c r="CL5" s="609">
        <v>45085.859722222223</v>
      </c>
      <c r="CM5" s="608" t="s">
        <v>528</v>
      </c>
      <c r="CN5" s="588" t="s">
        <v>17</v>
      </c>
      <c r="CQ5" s="615">
        <v>1311</v>
      </c>
      <c r="CR5" s="608">
        <v>30226732</v>
      </c>
      <c r="CS5" s="608" t="s">
        <v>501</v>
      </c>
      <c r="CT5" s="608" t="s">
        <v>506</v>
      </c>
      <c r="CU5" s="608" t="s">
        <v>517</v>
      </c>
      <c r="CV5" s="608" t="s">
        <v>518</v>
      </c>
      <c r="CW5" s="609">
        <v>45081.844444444447</v>
      </c>
      <c r="CX5" s="608" t="s">
        <v>528</v>
      </c>
      <c r="CY5" s="588" t="s">
        <v>17</v>
      </c>
    </row>
    <row r="6" spans="1:105" s="605" customFormat="1" ht="26.25" customHeight="1">
      <c r="A6" s="1121"/>
      <c r="B6" s="584">
        <v>4</v>
      </c>
      <c r="C6" s="607">
        <v>1306</v>
      </c>
      <c r="D6" s="608">
        <v>44156</v>
      </c>
      <c r="E6" s="608" t="s">
        <v>505</v>
      </c>
      <c r="F6" s="608" t="s">
        <v>496</v>
      </c>
      <c r="G6" s="608" t="s">
        <v>497</v>
      </c>
      <c r="H6" s="608" t="s">
        <v>1213</v>
      </c>
      <c r="I6" s="609">
        <v>45080.598611111112</v>
      </c>
      <c r="J6" s="608" t="s">
        <v>498</v>
      </c>
      <c r="K6" s="588" t="s">
        <v>0</v>
      </c>
      <c r="L6" s="589">
        <v>45080</v>
      </c>
      <c r="M6" s="590">
        <v>0.59861111111111109</v>
      </c>
      <c r="N6" s="591" t="s">
        <v>498</v>
      </c>
      <c r="O6" s="592">
        <v>45080</v>
      </c>
      <c r="P6" s="593">
        <v>0.59861111111111109</v>
      </c>
      <c r="Q6" s="592" t="s">
        <v>1278</v>
      </c>
      <c r="R6" s="593"/>
      <c r="S6" s="597"/>
      <c r="T6" s="592">
        <v>45080</v>
      </c>
      <c r="U6" s="593">
        <v>0.8041666666666667</v>
      </c>
      <c r="V6" s="591" t="s">
        <v>817</v>
      </c>
      <c r="W6" s="594">
        <f t="shared" si="0"/>
        <v>0.20555555555620231</v>
      </c>
      <c r="X6" s="592"/>
      <c r="Y6" s="595"/>
      <c r="Z6" s="591"/>
      <c r="AA6" s="596">
        <f t="shared" si="1"/>
        <v>-45080.804166666669</v>
      </c>
      <c r="AB6" s="592"/>
      <c r="AC6" s="595"/>
      <c r="AD6" s="591"/>
      <c r="AE6" s="596">
        <f t="shared" si="2"/>
        <v>0</v>
      </c>
      <c r="AF6" s="589"/>
      <c r="AG6" s="591"/>
      <c r="AH6" s="591"/>
      <c r="AI6" s="597"/>
      <c r="AJ6" s="596">
        <f t="shared" si="3"/>
        <v>-45080.804166666669</v>
      </c>
      <c r="AK6" s="589"/>
      <c r="AL6" s="591"/>
      <c r="AM6" s="591"/>
      <c r="AN6" s="596">
        <f t="shared" si="4"/>
        <v>-45080.804166666669</v>
      </c>
      <c r="AO6" s="589">
        <v>45080</v>
      </c>
      <c r="AP6" s="590">
        <v>0.80555555555555547</v>
      </c>
      <c r="AQ6" s="596">
        <f t="shared" si="5"/>
        <v>1.3888888861401938E-3</v>
      </c>
      <c r="AR6" s="589">
        <v>45080</v>
      </c>
      <c r="AS6" s="590">
        <v>0.80555555555555547</v>
      </c>
      <c r="AT6" s="591" t="s">
        <v>817</v>
      </c>
      <c r="AU6" s="599">
        <f t="shared" si="6"/>
        <v>1.3888888861401938E-3</v>
      </c>
      <c r="AV6" s="437">
        <v>90247</v>
      </c>
      <c r="AW6" s="437" t="s">
        <v>1363</v>
      </c>
      <c r="AX6" s="600" t="s">
        <v>18</v>
      </c>
      <c r="AY6" s="600" t="s">
        <v>48</v>
      </c>
      <c r="AZ6" s="677" t="s">
        <v>126</v>
      </c>
      <c r="BA6" s="600" t="s">
        <v>394</v>
      </c>
      <c r="BB6" s="601" t="s">
        <v>1279</v>
      </c>
      <c r="BC6" s="601" t="s">
        <v>1280</v>
      </c>
      <c r="BD6" s="603"/>
      <c r="BE6" s="675" t="s">
        <v>89</v>
      </c>
      <c r="BF6" s="604"/>
      <c r="BG6" s="602"/>
      <c r="BJ6" s="607">
        <v>1388</v>
      </c>
      <c r="BK6" s="586">
        <v>30029440</v>
      </c>
      <c r="BL6" s="586" t="s">
        <v>529</v>
      </c>
      <c r="BM6" s="586" t="s">
        <v>502</v>
      </c>
      <c r="BN6" s="586" t="s">
        <v>507</v>
      </c>
      <c r="BO6" s="586" t="s">
        <v>527</v>
      </c>
      <c r="BP6" s="587">
        <v>45103.804861111108</v>
      </c>
      <c r="BQ6" s="586" t="s">
        <v>528</v>
      </c>
      <c r="BR6" s="588" t="s">
        <v>0</v>
      </c>
      <c r="BU6" s="585">
        <v>1381</v>
      </c>
      <c r="BV6" s="586">
        <v>1090945617</v>
      </c>
      <c r="BW6" s="586" t="s">
        <v>505</v>
      </c>
      <c r="BX6" s="586" t="s">
        <v>502</v>
      </c>
      <c r="BY6" s="586" t="s">
        <v>497</v>
      </c>
      <c r="BZ6" s="586" t="s">
        <v>1281</v>
      </c>
      <c r="CA6" s="587">
        <v>45102.661805555559</v>
      </c>
      <c r="CB6" s="586" t="s">
        <v>528</v>
      </c>
      <c r="CC6" s="588" t="s">
        <v>0</v>
      </c>
      <c r="CF6" s="615">
        <v>1336</v>
      </c>
      <c r="CG6" s="586">
        <v>30194736</v>
      </c>
      <c r="CH6" s="586" t="s">
        <v>495</v>
      </c>
      <c r="CI6" s="586" t="s">
        <v>496</v>
      </c>
      <c r="CJ6" s="586" t="s">
        <v>497</v>
      </c>
      <c r="CK6" s="586" t="s">
        <v>471</v>
      </c>
      <c r="CL6" s="587">
        <v>45087.961805555555</v>
      </c>
      <c r="CM6" s="586" t="s">
        <v>528</v>
      </c>
      <c r="CN6" s="588" t="s">
        <v>17</v>
      </c>
      <c r="CQ6" s="607">
        <v>1317</v>
      </c>
      <c r="CR6" s="608">
        <v>556366641</v>
      </c>
      <c r="CS6" s="608" t="s">
        <v>501</v>
      </c>
      <c r="CT6" s="608" t="s">
        <v>496</v>
      </c>
      <c r="CU6" s="608" t="s">
        <v>497</v>
      </c>
      <c r="CV6" s="608" t="s">
        <v>471</v>
      </c>
      <c r="CW6" s="609">
        <v>45083.520833333336</v>
      </c>
      <c r="CX6" s="608" t="s">
        <v>498</v>
      </c>
      <c r="CY6" s="588" t="s">
        <v>17</v>
      </c>
    </row>
    <row r="7" spans="1:105" s="619" customFormat="1" ht="26.25" customHeight="1">
      <c r="A7" s="1121"/>
      <c r="B7" s="616">
        <v>5</v>
      </c>
      <c r="C7" s="615">
        <v>1311</v>
      </c>
      <c r="D7" s="608">
        <v>30226732</v>
      </c>
      <c r="E7" s="608" t="s">
        <v>501</v>
      </c>
      <c r="F7" s="608" t="s">
        <v>506</v>
      </c>
      <c r="G7" s="608" t="s">
        <v>517</v>
      </c>
      <c r="H7" s="608" t="s">
        <v>518</v>
      </c>
      <c r="I7" s="609">
        <v>45081.844444444447</v>
      </c>
      <c r="J7" s="608" t="s">
        <v>528</v>
      </c>
      <c r="K7" s="588" t="s">
        <v>17</v>
      </c>
      <c r="L7" s="589">
        <v>45081</v>
      </c>
      <c r="M7" s="590">
        <v>0.84027777777777779</v>
      </c>
      <c r="N7" s="591" t="s">
        <v>528</v>
      </c>
      <c r="O7" s="592">
        <v>45081</v>
      </c>
      <c r="P7" s="593">
        <v>0.84444444444444444</v>
      </c>
      <c r="Q7" s="592">
        <v>45084</v>
      </c>
      <c r="R7" s="593">
        <v>0.65208333333333335</v>
      </c>
      <c r="S7" s="591" t="s">
        <v>817</v>
      </c>
      <c r="T7" s="592">
        <v>45084</v>
      </c>
      <c r="U7" s="593">
        <v>0.65347222222222223</v>
      </c>
      <c r="V7" s="591" t="s">
        <v>817</v>
      </c>
      <c r="W7" s="594">
        <f t="shared" si="0"/>
        <v>2.8090277777737356</v>
      </c>
      <c r="X7" s="592">
        <v>45087</v>
      </c>
      <c r="Y7" s="595">
        <v>0.8354166666666667</v>
      </c>
      <c r="Z7" s="591" t="s">
        <v>817</v>
      </c>
      <c r="AA7" s="596">
        <f t="shared" si="1"/>
        <v>3.1819444444481633</v>
      </c>
      <c r="AB7" s="592"/>
      <c r="AC7" s="595"/>
      <c r="AD7" s="597"/>
      <c r="AE7" s="596">
        <f t="shared" si="2"/>
        <v>-45087.835416666669</v>
      </c>
      <c r="AF7" s="589"/>
      <c r="AG7" s="591"/>
      <c r="AH7" s="591"/>
      <c r="AI7" s="597"/>
      <c r="AJ7" s="596">
        <f t="shared" si="3"/>
        <v>-45084.65347222222</v>
      </c>
      <c r="AK7" s="589"/>
      <c r="AL7" s="591"/>
      <c r="AM7" s="591"/>
      <c r="AN7" s="596">
        <f t="shared" si="4"/>
        <v>-45084.65347222222</v>
      </c>
      <c r="AO7" s="592">
        <v>45088</v>
      </c>
      <c r="AP7" s="593">
        <v>0.56180555555555556</v>
      </c>
      <c r="AQ7" s="596">
        <f t="shared" si="5"/>
        <v>3.9083333333328483</v>
      </c>
      <c r="AR7" s="589">
        <v>45090</v>
      </c>
      <c r="AS7" s="590">
        <v>0.83611111111111114</v>
      </c>
      <c r="AT7" s="591" t="s">
        <v>817</v>
      </c>
      <c r="AU7" s="599">
        <f t="shared" si="6"/>
        <v>6.1826388888875954</v>
      </c>
      <c r="AV7" s="437"/>
      <c r="AW7" s="437"/>
      <c r="AX7" s="600" t="s">
        <v>27</v>
      </c>
      <c r="AY7" s="600" t="s">
        <v>29</v>
      </c>
      <c r="AZ7" s="677" t="s">
        <v>68</v>
      </c>
      <c r="BA7" s="600" t="s">
        <v>226</v>
      </c>
      <c r="BB7" s="601" t="s">
        <v>1282</v>
      </c>
      <c r="BC7" s="601" t="s">
        <v>1283</v>
      </c>
      <c r="BD7" s="603"/>
      <c r="BE7" s="675" t="s">
        <v>89</v>
      </c>
      <c r="BF7" s="604"/>
      <c r="BT7" s="605"/>
      <c r="BU7" s="585">
        <v>1382</v>
      </c>
      <c r="BV7" s="586">
        <v>1090945617</v>
      </c>
      <c r="BW7" s="586" t="s">
        <v>505</v>
      </c>
      <c r="BX7" s="586" t="s">
        <v>502</v>
      </c>
      <c r="BY7" s="586" t="s">
        <v>507</v>
      </c>
      <c r="BZ7" s="586" t="s">
        <v>527</v>
      </c>
      <c r="CA7" s="587">
        <v>45102.664583333331</v>
      </c>
      <c r="CB7" s="586" t="s">
        <v>528</v>
      </c>
      <c r="CC7" s="588" t="s">
        <v>0</v>
      </c>
      <c r="CD7" s="605"/>
      <c r="CE7" s="605"/>
      <c r="CF7" s="615">
        <v>1338</v>
      </c>
      <c r="CG7" s="586">
        <v>30270578</v>
      </c>
      <c r="CH7" s="586" t="s">
        <v>495</v>
      </c>
      <c r="CI7" s="586" t="s">
        <v>496</v>
      </c>
      <c r="CJ7" s="586" t="s">
        <v>497</v>
      </c>
      <c r="CK7" s="586" t="s">
        <v>1284</v>
      </c>
      <c r="CL7" s="587">
        <v>45087.727083333331</v>
      </c>
      <c r="CM7" s="586" t="s">
        <v>528</v>
      </c>
      <c r="CN7" s="588" t="s">
        <v>17</v>
      </c>
      <c r="CO7" s="605"/>
      <c r="CP7" s="605"/>
      <c r="CQ7" s="615">
        <v>1332</v>
      </c>
      <c r="CR7" s="608">
        <v>30003335</v>
      </c>
      <c r="CS7" s="608" t="s">
        <v>501</v>
      </c>
      <c r="CT7" s="608" t="s">
        <v>496</v>
      </c>
      <c r="CU7" s="608" t="s">
        <v>497</v>
      </c>
      <c r="CV7" s="608" t="s">
        <v>534</v>
      </c>
      <c r="CW7" s="609">
        <v>45085.621527777781</v>
      </c>
      <c r="CX7" s="608" t="s">
        <v>498</v>
      </c>
      <c r="CY7" s="588" t="s">
        <v>17</v>
      </c>
      <c r="CZ7" s="605"/>
    </row>
    <row r="8" spans="1:105" s="605" customFormat="1" ht="26.25" customHeight="1">
      <c r="A8" s="1121"/>
      <c r="B8" s="584">
        <v>6</v>
      </c>
      <c r="C8" s="607">
        <v>1317</v>
      </c>
      <c r="D8" s="608">
        <v>556366641</v>
      </c>
      <c r="E8" s="608" t="s">
        <v>501</v>
      </c>
      <c r="F8" s="608" t="s">
        <v>496</v>
      </c>
      <c r="G8" s="608" t="s">
        <v>497</v>
      </c>
      <c r="H8" s="608" t="s">
        <v>471</v>
      </c>
      <c r="I8" s="609">
        <v>45083.520833333336</v>
      </c>
      <c r="J8" s="608" t="s">
        <v>498</v>
      </c>
      <c r="K8" s="588" t="s">
        <v>17</v>
      </c>
      <c r="L8" s="589">
        <v>45083</v>
      </c>
      <c r="M8" s="590">
        <v>0.51180555555555551</v>
      </c>
      <c r="N8" s="591" t="s">
        <v>498</v>
      </c>
      <c r="O8" s="592">
        <v>45083</v>
      </c>
      <c r="P8" s="593">
        <v>0.52083333333333337</v>
      </c>
      <c r="Q8" s="592">
        <v>45084</v>
      </c>
      <c r="R8" s="593">
        <v>0.53819444444444442</v>
      </c>
      <c r="S8" s="591" t="s">
        <v>498</v>
      </c>
      <c r="T8" s="589">
        <v>45083</v>
      </c>
      <c r="U8" s="590">
        <v>0.51180555555555551</v>
      </c>
      <c r="V8" s="591" t="s">
        <v>498</v>
      </c>
      <c r="W8" s="594">
        <f t="shared" si="0"/>
        <v>-9.0277777781011537E-3</v>
      </c>
      <c r="X8" s="592"/>
      <c r="Y8" s="595"/>
      <c r="Z8" s="597"/>
      <c r="AA8" s="596">
        <f t="shared" si="1"/>
        <v>-45083.511805555558</v>
      </c>
      <c r="AB8" s="592"/>
      <c r="AC8" s="595"/>
      <c r="AD8" s="597"/>
      <c r="AE8" s="596">
        <f t="shared" si="2"/>
        <v>0</v>
      </c>
      <c r="AF8" s="589"/>
      <c r="AG8" s="591"/>
      <c r="AH8" s="591"/>
      <c r="AI8" s="597"/>
      <c r="AJ8" s="596">
        <f t="shared" si="3"/>
        <v>-45083.511805555558</v>
      </c>
      <c r="AK8" s="589">
        <v>45088</v>
      </c>
      <c r="AL8" s="590">
        <v>0.51041666666666663</v>
      </c>
      <c r="AM8" s="598" t="s">
        <v>498</v>
      </c>
      <c r="AN8" s="596">
        <f t="shared" si="4"/>
        <v>4.9986111111065838</v>
      </c>
      <c r="AO8" s="592"/>
      <c r="AP8" s="593"/>
      <c r="AQ8" s="596">
        <f t="shared" si="5"/>
        <v>-45083.511805555558</v>
      </c>
      <c r="AR8" s="589"/>
      <c r="AS8" s="590"/>
      <c r="AT8" s="591"/>
      <c r="AU8" s="599">
        <f t="shared" si="6"/>
        <v>-45083.511805555558</v>
      </c>
      <c r="AV8" s="437">
        <v>4885</v>
      </c>
      <c r="AW8" s="437" t="s">
        <v>1364</v>
      </c>
      <c r="AX8" s="600" t="s">
        <v>18</v>
      </c>
      <c r="AY8" s="600" t="s">
        <v>41</v>
      </c>
      <c r="AZ8" s="677" t="s">
        <v>110</v>
      </c>
      <c r="BA8" s="600" t="s">
        <v>368</v>
      </c>
      <c r="BB8" s="601" t="s">
        <v>1285</v>
      </c>
      <c r="BC8" s="601" t="s">
        <v>1286</v>
      </c>
      <c r="BD8" s="603"/>
      <c r="BE8" s="675" t="s">
        <v>89</v>
      </c>
      <c r="BF8" s="604"/>
      <c r="BG8" s="602"/>
      <c r="BI8" s="619"/>
      <c r="BJ8" s="619"/>
      <c r="BK8" s="619"/>
      <c r="BL8" s="619"/>
      <c r="BM8" s="619"/>
      <c r="BN8" s="619"/>
      <c r="BO8" s="619"/>
      <c r="BP8" s="619"/>
      <c r="BQ8" s="619"/>
      <c r="BR8" s="619"/>
      <c r="BS8" s="619"/>
      <c r="BU8" s="607">
        <v>1384</v>
      </c>
      <c r="BV8" s="586">
        <v>1018761039</v>
      </c>
      <c r="BW8" s="586" t="s">
        <v>505</v>
      </c>
      <c r="BX8" s="586" t="s">
        <v>496</v>
      </c>
      <c r="BY8" s="586" t="s">
        <v>507</v>
      </c>
      <c r="BZ8" s="586" t="s">
        <v>486</v>
      </c>
      <c r="CA8" s="587">
        <v>45103.393750000003</v>
      </c>
      <c r="CB8" s="586" t="s">
        <v>498</v>
      </c>
      <c r="CC8" s="588" t="s">
        <v>0</v>
      </c>
      <c r="CF8" s="615">
        <v>1342</v>
      </c>
      <c r="CG8" s="586">
        <v>1212851</v>
      </c>
      <c r="CH8" s="586" t="s">
        <v>495</v>
      </c>
      <c r="CI8" s="586" t="s">
        <v>502</v>
      </c>
      <c r="CJ8" s="586" t="s">
        <v>497</v>
      </c>
      <c r="CK8" s="586" t="s">
        <v>503</v>
      </c>
      <c r="CL8" s="587">
        <v>45088.683333333334</v>
      </c>
      <c r="CM8" s="586" t="s">
        <v>498</v>
      </c>
      <c r="CN8" s="588" t="s">
        <v>17</v>
      </c>
      <c r="CQ8" s="615">
        <v>1335</v>
      </c>
      <c r="CR8" s="608">
        <v>1486400</v>
      </c>
      <c r="CS8" s="608" t="s">
        <v>501</v>
      </c>
      <c r="CT8" s="608" t="s">
        <v>496</v>
      </c>
      <c r="CU8" s="608" t="s">
        <v>507</v>
      </c>
      <c r="CV8" s="608" t="s">
        <v>482</v>
      </c>
      <c r="CW8" s="609">
        <v>45085.963888888888</v>
      </c>
      <c r="CX8" s="608" t="s">
        <v>528</v>
      </c>
      <c r="CY8" s="588" t="s">
        <v>17</v>
      </c>
      <c r="CZ8" s="619"/>
    </row>
    <row r="9" spans="1:105" s="605" customFormat="1" ht="26.25" customHeight="1">
      <c r="A9" s="1122"/>
      <c r="B9" s="584">
        <v>7</v>
      </c>
      <c r="C9" s="607">
        <v>1322</v>
      </c>
      <c r="D9" s="586">
        <v>30077078</v>
      </c>
      <c r="E9" s="586" t="s">
        <v>495</v>
      </c>
      <c r="F9" s="586" t="s">
        <v>496</v>
      </c>
      <c r="G9" s="586" t="s">
        <v>497</v>
      </c>
      <c r="H9" s="586" t="s">
        <v>668</v>
      </c>
      <c r="I9" s="587">
        <v>45084.525694444441</v>
      </c>
      <c r="J9" s="586" t="s">
        <v>498</v>
      </c>
      <c r="K9" s="588" t="s">
        <v>5</v>
      </c>
      <c r="L9" s="589">
        <v>45084</v>
      </c>
      <c r="M9" s="590">
        <v>0.5229166666666667</v>
      </c>
      <c r="N9" s="591" t="s">
        <v>498</v>
      </c>
      <c r="O9" s="592">
        <v>45084</v>
      </c>
      <c r="P9" s="593">
        <v>0.52569444444444446</v>
      </c>
      <c r="Q9" s="592">
        <v>45085</v>
      </c>
      <c r="R9" s="593">
        <v>0.4826388888888889</v>
      </c>
      <c r="S9" s="591" t="s">
        <v>498</v>
      </c>
      <c r="T9" s="589">
        <v>45084</v>
      </c>
      <c r="U9" s="590">
        <v>0.52569444444444446</v>
      </c>
      <c r="V9" s="591" t="s">
        <v>498</v>
      </c>
      <c r="W9" s="594">
        <f t="shared" si="0"/>
        <v>0</v>
      </c>
      <c r="X9" s="592"/>
      <c r="Y9" s="595"/>
      <c r="Z9" s="597"/>
      <c r="AA9" s="596">
        <f t="shared" si="1"/>
        <v>-45084.525694444441</v>
      </c>
      <c r="AB9" s="592"/>
      <c r="AC9" s="595"/>
      <c r="AD9" s="597"/>
      <c r="AE9" s="596">
        <f t="shared" si="2"/>
        <v>0</v>
      </c>
      <c r="AF9" s="589"/>
      <c r="AG9" s="591"/>
      <c r="AH9" s="591"/>
      <c r="AI9" s="597"/>
      <c r="AJ9" s="596">
        <f t="shared" si="3"/>
        <v>-45084.525694444441</v>
      </c>
      <c r="AK9" s="589"/>
      <c r="AL9" s="591"/>
      <c r="AM9" s="591"/>
      <c r="AN9" s="596">
        <f t="shared" si="4"/>
        <v>-45084.525694444441</v>
      </c>
      <c r="AO9" s="589">
        <v>45087</v>
      </c>
      <c r="AP9" s="590">
        <v>0.4694444444444445</v>
      </c>
      <c r="AQ9" s="596">
        <f t="shared" si="5"/>
        <v>2.9437500000058208</v>
      </c>
      <c r="AR9" s="589">
        <v>45087</v>
      </c>
      <c r="AS9" s="590">
        <v>0.4694444444444445</v>
      </c>
      <c r="AT9" s="591" t="s">
        <v>817</v>
      </c>
      <c r="AU9" s="599">
        <f t="shared" si="6"/>
        <v>2.9437500000058208</v>
      </c>
      <c r="AV9" s="600"/>
      <c r="AW9" s="600"/>
      <c r="AX9" s="600" t="s">
        <v>18</v>
      </c>
      <c r="AY9" s="600" t="s">
        <v>41</v>
      </c>
      <c r="AZ9" s="677" t="s">
        <v>110</v>
      </c>
      <c r="BA9" s="600" t="s">
        <v>368</v>
      </c>
      <c r="BB9" s="601" t="s">
        <v>1287</v>
      </c>
      <c r="BC9" s="601" t="s">
        <v>1288</v>
      </c>
      <c r="BD9" s="603"/>
      <c r="BE9" s="675" t="s">
        <v>89</v>
      </c>
      <c r="BF9" s="604"/>
      <c r="BG9" s="602"/>
      <c r="BI9" s="619"/>
      <c r="BJ9" s="619"/>
      <c r="BK9" s="619"/>
      <c r="BL9" s="619"/>
      <c r="BM9" s="619"/>
      <c r="BN9" s="619"/>
      <c r="BO9" s="619"/>
      <c r="BP9" s="619"/>
      <c r="BQ9" s="619"/>
      <c r="BR9" s="619"/>
      <c r="BS9" s="619"/>
      <c r="BU9" s="614">
        <v>1391</v>
      </c>
      <c r="BV9" s="608">
        <v>1100674009</v>
      </c>
      <c r="BW9" s="608" t="s">
        <v>505</v>
      </c>
      <c r="BX9" s="608" t="s">
        <v>502</v>
      </c>
      <c r="BY9" s="608" t="s">
        <v>507</v>
      </c>
      <c r="BZ9" s="608" t="s">
        <v>484</v>
      </c>
      <c r="CA9" s="609">
        <v>45103.851388888892</v>
      </c>
      <c r="CB9" s="608" t="s">
        <v>528</v>
      </c>
      <c r="CC9" s="588" t="s">
        <v>0</v>
      </c>
      <c r="CF9" s="606">
        <v>1350</v>
      </c>
      <c r="CG9" s="608">
        <v>30253129</v>
      </c>
      <c r="CH9" s="608" t="s">
        <v>495</v>
      </c>
      <c r="CI9" s="608" t="s">
        <v>496</v>
      </c>
      <c r="CJ9" s="608" t="s">
        <v>497</v>
      </c>
      <c r="CK9" s="608" t="s">
        <v>465</v>
      </c>
      <c r="CL9" s="609">
        <v>45090.679166666669</v>
      </c>
      <c r="CM9" s="608" t="s">
        <v>498</v>
      </c>
      <c r="CN9" s="588" t="s">
        <v>17</v>
      </c>
      <c r="CQ9" s="615">
        <v>1340</v>
      </c>
      <c r="CR9" s="608">
        <v>30238127</v>
      </c>
      <c r="CS9" s="608" t="s">
        <v>501</v>
      </c>
      <c r="CT9" s="608" t="s">
        <v>496</v>
      </c>
      <c r="CU9" s="608" t="s">
        <v>497</v>
      </c>
      <c r="CV9" s="608" t="s">
        <v>465</v>
      </c>
      <c r="CW9" s="609">
        <v>45087.868055555555</v>
      </c>
      <c r="CX9" s="608" t="s">
        <v>528</v>
      </c>
      <c r="CY9" s="588" t="s">
        <v>17</v>
      </c>
    </row>
    <row r="10" spans="1:105" s="605" customFormat="1" ht="26.25" customHeight="1">
      <c r="A10" s="1123">
        <v>2</v>
      </c>
      <c r="B10" s="584">
        <v>8</v>
      </c>
      <c r="C10" s="615">
        <v>1332</v>
      </c>
      <c r="D10" s="608">
        <v>30003335</v>
      </c>
      <c r="E10" s="608" t="s">
        <v>501</v>
      </c>
      <c r="F10" s="608" t="s">
        <v>496</v>
      </c>
      <c r="G10" s="608" t="s">
        <v>497</v>
      </c>
      <c r="H10" s="608" t="s">
        <v>534</v>
      </c>
      <c r="I10" s="609">
        <v>45085.621527777781</v>
      </c>
      <c r="J10" s="608" t="s">
        <v>498</v>
      </c>
      <c r="K10" s="588" t="s">
        <v>17</v>
      </c>
      <c r="L10" s="589">
        <v>45085</v>
      </c>
      <c r="M10" s="590">
        <v>0.61527777777777781</v>
      </c>
      <c r="N10" s="591" t="s">
        <v>498</v>
      </c>
      <c r="O10" s="592">
        <v>45085</v>
      </c>
      <c r="P10" s="593">
        <v>0.62152777777777779</v>
      </c>
      <c r="Q10" s="592">
        <v>45085</v>
      </c>
      <c r="R10" s="593">
        <v>0.625</v>
      </c>
      <c r="S10" s="591" t="s">
        <v>498</v>
      </c>
      <c r="T10" s="592">
        <v>45085</v>
      </c>
      <c r="U10" s="593">
        <v>0.62708333333333333</v>
      </c>
      <c r="V10" s="591" t="s">
        <v>498</v>
      </c>
      <c r="W10" s="594">
        <f t="shared" si="0"/>
        <v>5.5555555518367328E-3</v>
      </c>
      <c r="X10" s="592"/>
      <c r="Y10" s="595"/>
      <c r="Z10" s="597"/>
      <c r="AA10" s="596">
        <f t="shared" si="1"/>
        <v>-45085.627083333333</v>
      </c>
      <c r="AB10" s="592"/>
      <c r="AC10" s="595"/>
      <c r="AD10" s="597"/>
      <c r="AE10" s="596">
        <f t="shared" si="2"/>
        <v>0</v>
      </c>
      <c r="AF10" s="589"/>
      <c r="AG10" s="591"/>
      <c r="AH10" s="591"/>
      <c r="AI10" s="597"/>
      <c r="AJ10" s="596">
        <f t="shared" si="3"/>
        <v>-45085.627083333333</v>
      </c>
      <c r="AK10" s="589">
        <v>45094</v>
      </c>
      <c r="AL10" s="590">
        <v>0.5444444444444444</v>
      </c>
      <c r="AM10" s="598" t="s">
        <v>498</v>
      </c>
      <c r="AN10" s="596">
        <f t="shared" si="4"/>
        <v>8.9173611111109494</v>
      </c>
      <c r="AO10" s="592">
        <v>45088</v>
      </c>
      <c r="AP10" s="593">
        <v>0.50208333333333333</v>
      </c>
      <c r="AQ10" s="596">
        <f t="shared" si="5"/>
        <v>2.875</v>
      </c>
      <c r="AR10" s="589">
        <v>45094</v>
      </c>
      <c r="AS10" s="590">
        <v>0.5444444444444444</v>
      </c>
      <c r="AT10" s="598" t="s">
        <v>498</v>
      </c>
      <c r="AU10" s="599">
        <f t="shared" si="6"/>
        <v>8.9173611111109494</v>
      </c>
      <c r="AV10" s="600"/>
      <c r="AW10" s="437" t="s">
        <v>1365</v>
      </c>
      <c r="AX10" s="600" t="s">
        <v>9</v>
      </c>
      <c r="AY10" s="600" t="s">
        <v>20</v>
      </c>
      <c r="AZ10" s="677" t="s">
        <v>50</v>
      </c>
      <c r="BA10" s="600" t="s">
        <v>148</v>
      </c>
      <c r="BB10" s="620" t="s">
        <v>1289</v>
      </c>
      <c r="BC10" s="602" t="s">
        <v>1290</v>
      </c>
      <c r="BD10" s="603"/>
      <c r="BE10" s="676" t="s">
        <v>84</v>
      </c>
      <c r="BF10" s="604"/>
      <c r="BG10" s="602"/>
      <c r="BJ10" s="619"/>
      <c r="BK10" s="619"/>
      <c r="BL10" s="619"/>
      <c r="BM10" s="619"/>
      <c r="BN10" s="619"/>
      <c r="BO10" s="619"/>
      <c r="BP10" s="619"/>
      <c r="BQ10" s="619"/>
      <c r="BR10" s="619"/>
      <c r="BS10" s="619"/>
      <c r="BU10" s="615">
        <v>1392</v>
      </c>
      <c r="BV10" s="608">
        <v>20053834</v>
      </c>
      <c r="BW10" s="608" t="s">
        <v>505</v>
      </c>
      <c r="BX10" s="608" t="s">
        <v>496</v>
      </c>
      <c r="BY10" s="608" t="s">
        <v>497</v>
      </c>
      <c r="BZ10" s="608" t="s">
        <v>476</v>
      </c>
      <c r="CA10" s="609">
        <v>45104.577777777777</v>
      </c>
      <c r="CB10" s="608" t="s">
        <v>528</v>
      </c>
      <c r="CC10" s="588" t="s">
        <v>17</v>
      </c>
      <c r="CF10" s="606">
        <v>1352</v>
      </c>
      <c r="CG10" s="608">
        <v>30142058</v>
      </c>
      <c r="CH10" s="608" t="s">
        <v>495</v>
      </c>
      <c r="CI10" s="608" t="s">
        <v>496</v>
      </c>
      <c r="CJ10" s="608" t="s">
        <v>497</v>
      </c>
      <c r="CK10" s="608" t="s">
        <v>465</v>
      </c>
      <c r="CL10" s="609">
        <v>45091.755555555559</v>
      </c>
      <c r="CM10" s="608" t="s">
        <v>528</v>
      </c>
      <c r="CN10" s="588" t="s">
        <v>17</v>
      </c>
      <c r="CQ10" s="615">
        <v>1340</v>
      </c>
      <c r="CR10" s="608">
        <v>30238127</v>
      </c>
      <c r="CS10" s="608" t="s">
        <v>501</v>
      </c>
      <c r="CT10" s="608" t="s">
        <v>496</v>
      </c>
      <c r="CU10" s="608" t="s">
        <v>497</v>
      </c>
      <c r="CV10" s="608" t="s">
        <v>465</v>
      </c>
      <c r="CW10" s="609">
        <v>45087.879166666666</v>
      </c>
      <c r="CX10" s="608" t="s">
        <v>528</v>
      </c>
      <c r="CY10" s="588" t="s">
        <v>17</v>
      </c>
    </row>
    <row r="11" spans="1:105" s="605" customFormat="1" ht="26.25" customHeight="1">
      <c r="A11" s="1124"/>
      <c r="B11" s="616">
        <v>9</v>
      </c>
      <c r="C11" s="615">
        <v>1333</v>
      </c>
      <c r="D11" s="608">
        <v>30039617</v>
      </c>
      <c r="E11" s="608" t="s">
        <v>495</v>
      </c>
      <c r="F11" s="608" t="s">
        <v>496</v>
      </c>
      <c r="G11" s="608" t="s">
        <v>497</v>
      </c>
      <c r="H11" s="608" t="s">
        <v>466</v>
      </c>
      <c r="I11" s="609">
        <v>45085.859722222223</v>
      </c>
      <c r="J11" s="608" t="s">
        <v>528</v>
      </c>
      <c r="K11" s="588" t="s">
        <v>17</v>
      </c>
      <c r="L11" s="589">
        <v>45085</v>
      </c>
      <c r="M11" s="590">
        <v>0.85416666666666663</v>
      </c>
      <c r="N11" s="591" t="s">
        <v>528</v>
      </c>
      <c r="O11" s="592">
        <v>45085</v>
      </c>
      <c r="P11" s="593">
        <v>0.85972222222222217</v>
      </c>
      <c r="Q11" s="592">
        <v>45085</v>
      </c>
      <c r="R11" s="593">
        <v>0.86249999999999993</v>
      </c>
      <c r="S11" s="591" t="s">
        <v>817</v>
      </c>
      <c r="T11" s="592">
        <v>45085</v>
      </c>
      <c r="U11" s="593">
        <v>0.86319444444444438</v>
      </c>
      <c r="V11" s="591" t="s">
        <v>817</v>
      </c>
      <c r="W11" s="594">
        <f t="shared" si="0"/>
        <v>3.4722222189884633E-3</v>
      </c>
      <c r="X11" s="592">
        <v>45090</v>
      </c>
      <c r="Y11" s="595">
        <v>0.83750000000000002</v>
      </c>
      <c r="Z11" s="591" t="s">
        <v>817</v>
      </c>
      <c r="AA11" s="596">
        <f t="shared" si="1"/>
        <v>4.9743055555591127</v>
      </c>
      <c r="AB11" s="592">
        <v>45096</v>
      </c>
      <c r="AC11" s="595">
        <v>0.77013888888888893</v>
      </c>
      <c r="AD11" s="591" t="s">
        <v>817</v>
      </c>
      <c r="AE11" s="596">
        <f t="shared" si="2"/>
        <v>5.9326388888875954</v>
      </c>
      <c r="AF11" s="589"/>
      <c r="AG11" s="591"/>
      <c r="AH11" s="591"/>
      <c r="AI11" s="597"/>
      <c r="AJ11" s="596">
        <f t="shared" si="3"/>
        <v>-45085.863194444442</v>
      </c>
      <c r="AK11" s="589">
        <v>45126</v>
      </c>
      <c r="AL11" s="590">
        <v>0.46527777777777773</v>
      </c>
      <c r="AM11" s="598" t="s">
        <v>498</v>
      </c>
      <c r="AN11" s="596">
        <f t="shared" si="4"/>
        <v>40.602083333338669</v>
      </c>
      <c r="AO11" s="592"/>
      <c r="AP11" s="593"/>
      <c r="AQ11" s="596">
        <f t="shared" si="5"/>
        <v>-45085.863194444442</v>
      </c>
      <c r="AR11" s="589">
        <v>45126</v>
      </c>
      <c r="AS11" s="590">
        <v>0.46527777777777773</v>
      </c>
      <c r="AT11" s="598" t="s">
        <v>498</v>
      </c>
      <c r="AU11" s="599">
        <f t="shared" si="6"/>
        <v>40.602083333338669</v>
      </c>
      <c r="AV11" s="600"/>
      <c r="AW11" s="600"/>
      <c r="AX11" s="600" t="s">
        <v>27</v>
      </c>
      <c r="AY11" s="600" t="s">
        <v>35</v>
      </c>
      <c r="AZ11" s="677" t="s">
        <v>102</v>
      </c>
      <c r="BA11" s="600" t="s">
        <v>352</v>
      </c>
      <c r="BB11" s="601" t="s">
        <v>1291</v>
      </c>
      <c r="BC11" s="601" t="s">
        <v>1292</v>
      </c>
      <c r="BD11" s="603"/>
      <c r="BE11" s="675" t="s">
        <v>89</v>
      </c>
      <c r="BF11" s="604"/>
      <c r="BG11" s="602"/>
      <c r="BU11" s="607">
        <v>1395</v>
      </c>
      <c r="BV11" s="608">
        <v>591315320</v>
      </c>
      <c r="BW11" s="608" t="s">
        <v>505</v>
      </c>
      <c r="BX11" s="608" t="s">
        <v>496</v>
      </c>
      <c r="BY11" s="608" t="s">
        <v>513</v>
      </c>
      <c r="BZ11" s="608" t="s">
        <v>1071</v>
      </c>
      <c r="CA11" s="609">
        <v>45106.602777777778</v>
      </c>
      <c r="CB11" s="608" t="s">
        <v>498</v>
      </c>
      <c r="CC11" s="588" t="s">
        <v>0</v>
      </c>
      <c r="CF11" s="585">
        <v>1364</v>
      </c>
      <c r="CG11" s="608">
        <v>30068283</v>
      </c>
      <c r="CH11" s="608" t="s">
        <v>495</v>
      </c>
      <c r="CI11" s="608" t="s">
        <v>496</v>
      </c>
      <c r="CJ11" s="608" t="s">
        <v>507</v>
      </c>
      <c r="CK11" s="608" t="s">
        <v>481</v>
      </c>
      <c r="CL11" s="609">
        <v>45097.374305555553</v>
      </c>
      <c r="CM11" s="608" t="s">
        <v>498</v>
      </c>
      <c r="CN11" s="588" t="s">
        <v>17</v>
      </c>
      <c r="CQ11" s="615">
        <v>1341</v>
      </c>
      <c r="CR11" s="608">
        <v>30140416</v>
      </c>
      <c r="CS11" s="608" t="s">
        <v>501</v>
      </c>
      <c r="CT11" s="608" t="s">
        <v>496</v>
      </c>
      <c r="CU11" s="608" t="s">
        <v>497</v>
      </c>
      <c r="CV11" s="608" t="s">
        <v>465</v>
      </c>
      <c r="CW11" s="609">
        <v>45088.592361111114</v>
      </c>
      <c r="CX11" s="608" t="s">
        <v>498</v>
      </c>
      <c r="CY11" s="588" t="s">
        <v>17</v>
      </c>
    </row>
    <row r="12" spans="1:105" s="605" customFormat="1" ht="26.25" customHeight="1">
      <c r="A12" s="1124"/>
      <c r="B12" s="584">
        <v>10</v>
      </c>
      <c r="C12" s="615">
        <v>1335</v>
      </c>
      <c r="D12" s="608">
        <v>1486400</v>
      </c>
      <c r="E12" s="608" t="s">
        <v>501</v>
      </c>
      <c r="F12" s="608" t="s">
        <v>496</v>
      </c>
      <c r="G12" s="608" t="s">
        <v>507</v>
      </c>
      <c r="H12" s="608" t="s">
        <v>482</v>
      </c>
      <c r="I12" s="609">
        <v>45085.963888888888</v>
      </c>
      <c r="J12" s="608" t="s">
        <v>528</v>
      </c>
      <c r="K12" s="588" t="s">
        <v>17</v>
      </c>
      <c r="L12" s="589">
        <v>45085</v>
      </c>
      <c r="M12" s="590">
        <v>0.89930555555555547</v>
      </c>
      <c r="N12" s="591" t="s">
        <v>528</v>
      </c>
      <c r="O12" s="592">
        <v>45085</v>
      </c>
      <c r="P12" s="593">
        <v>0.96388888888888891</v>
      </c>
      <c r="Q12" s="592">
        <v>45091</v>
      </c>
      <c r="R12" s="593">
        <v>0.85347222222222219</v>
      </c>
      <c r="S12" s="591" t="s">
        <v>817</v>
      </c>
      <c r="T12" s="592">
        <v>45091</v>
      </c>
      <c r="U12" s="593">
        <v>0.86249999999999993</v>
      </c>
      <c r="V12" s="591" t="s">
        <v>817</v>
      </c>
      <c r="W12" s="594">
        <f t="shared" si="0"/>
        <v>5.898611111115315</v>
      </c>
      <c r="X12" s="592"/>
      <c r="Y12" s="595"/>
      <c r="Z12" s="597"/>
      <c r="AA12" s="596">
        <f t="shared" si="1"/>
        <v>-45091.862500000003</v>
      </c>
      <c r="AB12" s="592"/>
      <c r="AC12" s="595"/>
      <c r="AD12" s="597"/>
      <c r="AE12" s="596">
        <f t="shared" si="2"/>
        <v>0</v>
      </c>
      <c r="AF12" s="589"/>
      <c r="AG12" s="591"/>
      <c r="AH12" s="591"/>
      <c r="AI12" s="597"/>
      <c r="AJ12" s="596">
        <f t="shared" si="3"/>
        <v>-45091.862500000003</v>
      </c>
      <c r="AK12" s="591"/>
      <c r="AL12" s="591"/>
      <c r="AM12" s="591"/>
      <c r="AN12" s="596">
        <f t="shared" si="4"/>
        <v>-45091.862500000003</v>
      </c>
      <c r="AO12" s="592"/>
      <c r="AP12" s="593"/>
      <c r="AQ12" s="596">
        <f t="shared" si="5"/>
        <v>-45091.862500000003</v>
      </c>
      <c r="AR12" s="589">
        <v>45096</v>
      </c>
      <c r="AS12" s="590">
        <v>0.76944444444444438</v>
      </c>
      <c r="AT12" s="591" t="s">
        <v>817</v>
      </c>
      <c r="AU12" s="599">
        <f t="shared" si="6"/>
        <v>4.9069444444394321</v>
      </c>
      <c r="AV12" s="600"/>
      <c r="AW12" s="600"/>
      <c r="AX12" s="600" t="s">
        <v>9</v>
      </c>
      <c r="AY12" s="600" t="s">
        <v>11</v>
      </c>
      <c r="AZ12" s="677" t="s">
        <v>22</v>
      </c>
      <c r="BA12" s="600" t="s">
        <v>66</v>
      </c>
      <c r="BB12" s="601" t="s">
        <v>1293</v>
      </c>
      <c r="BC12" s="601" t="s">
        <v>1294</v>
      </c>
      <c r="BD12" s="603"/>
      <c r="BE12" s="675" t="s">
        <v>89</v>
      </c>
      <c r="BF12" s="604"/>
      <c r="BG12" s="602"/>
      <c r="BJ12" s="621" t="s">
        <v>440</v>
      </c>
      <c r="BK12" s="621" t="s">
        <v>441</v>
      </c>
      <c r="BL12" s="622" t="s">
        <v>442</v>
      </c>
      <c r="BM12" s="623" t="s">
        <v>0</v>
      </c>
      <c r="BN12" s="624" t="s">
        <v>5</v>
      </c>
      <c r="BO12" s="625" t="s">
        <v>8</v>
      </c>
      <c r="BP12" s="585" t="s">
        <v>443</v>
      </c>
      <c r="BQ12" s="626" t="s">
        <v>444</v>
      </c>
      <c r="CF12" s="585">
        <v>1370</v>
      </c>
      <c r="CG12" s="608">
        <v>30273760</v>
      </c>
      <c r="CH12" s="608" t="s">
        <v>495</v>
      </c>
      <c r="CI12" s="608" t="s">
        <v>496</v>
      </c>
      <c r="CJ12" s="608" t="s">
        <v>507</v>
      </c>
      <c r="CK12" s="608" t="s">
        <v>482</v>
      </c>
      <c r="CL12" s="609">
        <v>45097.836111111108</v>
      </c>
      <c r="CM12" s="608" t="s">
        <v>528</v>
      </c>
      <c r="CN12" s="588" t="s">
        <v>17</v>
      </c>
      <c r="CQ12" s="606">
        <v>1354</v>
      </c>
      <c r="CR12" s="608">
        <v>30260887</v>
      </c>
      <c r="CS12" s="608" t="s">
        <v>501</v>
      </c>
      <c r="CT12" s="608" t="s">
        <v>496</v>
      </c>
      <c r="CU12" s="608" t="s">
        <v>497</v>
      </c>
      <c r="CV12" s="608" t="s">
        <v>465</v>
      </c>
      <c r="CW12" s="609">
        <v>45094.806944444441</v>
      </c>
      <c r="CX12" s="608" t="s">
        <v>498</v>
      </c>
      <c r="CY12" s="588" t="s">
        <v>17</v>
      </c>
    </row>
    <row r="13" spans="1:105" s="605" customFormat="1" ht="26.25" customHeight="1">
      <c r="A13" s="1124"/>
      <c r="B13" s="584">
        <v>11</v>
      </c>
      <c r="C13" s="615">
        <v>1336</v>
      </c>
      <c r="D13" s="586">
        <v>30194736</v>
      </c>
      <c r="E13" s="586" t="s">
        <v>495</v>
      </c>
      <c r="F13" s="586" t="s">
        <v>496</v>
      </c>
      <c r="G13" s="586" t="s">
        <v>497</v>
      </c>
      <c r="H13" s="586" t="s">
        <v>471</v>
      </c>
      <c r="I13" s="587">
        <v>45087.961805555555</v>
      </c>
      <c r="J13" s="586" t="s">
        <v>528</v>
      </c>
      <c r="K13" s="588" t="s">
        <v>17</v>
      </c>
      <c r="L13" s="589">
        <v>45087</v>
      </c>
      <c r="M13" s="590">
        <v>0.13749999999999998</v>
      </c>
      <c r="N13" s="591" t="s">
        <v>528</v>
      </c>
      <c r="O13" s="592">
        <v>45087</v>
      </c>
      <c r="P13" s="593">
        <v>0.96180555555555547</v>
      </c>
      <c r="Q13" s="592">
        <v>45096</v>
      </c>
      <c r="R13" s="593">
        <v>0.32083333333333336</v>
      </c>
      <c r="S13" s="591" t="s">
        <v>817</v>
      </c>
      <c r="T13" s="589">
        <v>45087</v>
      </c>
      <c r="U13" s="593">
        <v>0.96180555555555547</v>
      </c>
      <c r="V13" s="591" t="s">
        <v>817</v>
      </c>
      <c r="W13" s="594">
        <f t="shared" si="0"/>
        <v>0</v>
      </c>
      <c r="X13" s="592"/>
      <c r="Y13" s="595"/>
      <c r="Z13" s="591"/>
      <c r="AA13" s="596">
        <f t="shared" si="1"/>
        <v>-45087.961805555555</v>
      </c>
      <c r="AB13" s="592"/>
      <c r="AC13" s="595"/>
      <c r="AD13" s="597"/>
      <c r="AE13" s="596">
        <f t="shared" si="2"/>
        <v>0</v>
      </c>
      <c r="AF13" s="589"/>
      <c r="AG13" s="590"/>
      <c r="AH13" s="591"/>
      <c r="AI13" s="597"/>
      <c r="AJ13" s="596">
        <f t="shared" si="3"/>
        <v>-45087.961805555555</v>
      </c>
      <c r="AK13" s="589">
        <v>45115</v>
      </c>
      <c r="AL13" s="590">
        <v>0.39305555555555555</v>
      </c>
      <c r="AM13" s="598" t="s">
        <v>498</v>
      </c>
      <c r="AN13" s="596">
        <f t="shared" si="4"/>
        <v>27.431250000001455</v>
      </c>
      <c r="AO13" s="592"/>
      <c r="AP13" s="593"/>
      <c r="AQ13" s="596">
        <f t="shared" si="5"/>
        <v>-45087.961805555555</v>
      </c>
      <c r="AR13" s="589"/>
      <c r="AS13" s="590"/>
      <c r="AT13" s="591"/>
      <c r="AU13" s="599">
        <f t="shared" si="6"/>
        <v>-45087.961805555555</v>
      </c>
      <c r="AV13" s="437">
        <v>90524</v>
      </c>
      <c r="AW13" s="437" t="s">
        <v>1295</v>
      </c>
      <c r="AX13" s="600" t="s">
        <v>18</v>
      </c>
      <c r="AY13" s="600" t="s">
        <v>48</v>
      </c>
      <c r="AZ13" s="677" t="s">
        <v>122</v>
      </c>
      <c r="BA13" s="600" t="s">
        <v>382</v>
      </c>
      <c r="BB13" s="601" t="s">
        <v>1296</v>
      </c>
      <c r="BC13" s="601" t="s">
        <v>1297</v>
      </c>
      <c r="BD13" s="603"/>
      <c r="BE13" s="675" t="s">
        <v>89</v>
      </c>
      <c r="BF13" s="604"/>
      <c r="BG13" s="602"/>
      <c r="BJ13" s="627" t="s">
        <v>528</v>
      </c>
      <c r="BK13" s="628">
        <v>2</v>
      </c>
      <c r="BL13" s="629">
        <f>BK13/BK15</f>
        <v>0.5</v>
      </c>
      <c r="BM13" s="626">
        <v>2</v>
      </c>
      <c r="BN13" s="626">
        <v>0</v>
      </c>
      <c r="BO13" s="626">
        <v>0</v>
      </c>
      <c r="BP13" s="626">
        <v>0</v>
      </c>
      <c r="BQ13" s="628">
        <f>BK13</f>
        <v>2</v>
      </c>
      <c r="BU13" s="621" t="s">
        <v>440</v>
      </c>
      <c r="BV13" s="630" t="s">
        <v>441</v>
      </c>
      <c r="BW13" s="631" t="s">
        <v>442</v>
      </c>
      <c r="BX13" s="632" t="s">
        <v>0</v>
      </c>
      <c r="BY13" s="633" t="s">
        <v>5</v>
      </c>
      <c r="BZ13" s="634" t="s">
        <v>8</v>
      </c>
      <c r="CA13" s="635" t="s">
        <v>443</v>
      </c>
      <c r="CB13" s="636" t="s">
        <v>444</v>
      </c>
      <c r="CF13" s="615">
        <v>1377</v>
      </c>
      <c r="CG13" s="608">
        <v>30158080</v>
      </c>
      <c r="CH13" s="608" t="s">
        <v>495</v>
      </c>
      <c r="CI13" s="608" t="s">
        <v>502</v>
      </c>
      <c r="CJ13" s="608" t="s">
        <v>507</v>
      </c>
      <c r="CK13" s="608" t="s">
        <v>527</v>
      </c>
      <c r="CL13" s="609">
        <v>45101.756944444445</v>
      </c>
      <c r="CM13" s="608" t="s">
        <v>528</v>
      </c>
      <c r="CN13" s="588" t="s">
        <v>0</v>
      </c>
      <c r="CQ13" s="606">
        <v>1360</v>
      </c>
      <c r="CR13" s="608">
        <v>30249324</v>
      </c>
      <c r="CS13" s="608" t="s">
        <v>501</v>
      </c>
      <c r="CT13" s="608" t="s">
        <v>496</v>
      </c>
      <c r="CU13" s="608" t="s">
        <v>513</v>
      </c>
      <c r="CV13" s="608" t="s">
        <v>1195</v>
      </c>
      <c r="CW13" s="609">
        <v>45094.57916666667</v>
      </c>
      <c r="CX13" s="608" t="s">
        <v>498</v>
      </c>
      <c r="CY13" s="588" t="s">
        <v>17</v>
      </c>
    </row>
    <row r="14" spans="1:105" s="605" customFormat="1" ht="26.25" customHeight="1">
      <c r="A14" s="1124"/>
      <c r="B14" s="584">
        <v>12</v>
      </c>
      <c r="C14" s="615">
        <v>1338</v>
      </c>
      <c r="D14" s="586">
        <v>30270578</v>
      </c>
      <c r="E14" s="586" t="s">
        <v>495</v>
      </c>
      <c r="F14" s="586" t="s">
        <v>496</v>
      </c>
      <c r="G14" s="586" t="s">
        <v>497</v>
      </c>
      <c r="H14" s="586" t="s">
        <v>1284</v>
      </c>
      <c r="I14" s="587">
        <v>45087.727083333331</v>
      </c>
      <c r="J14" s="586" t="s">
        <v>528</v>
      </c>
      <c r="K14" s="588" t="s">
        <v>17</v>
      </c>
      <c r="L14" s="589">
        <v>45087</v>
      </c>
      <c r="M14" s="590">
        <v>0.72569444444444453</v>
      </c>
      <c r="N14" s="591" t="s">
        <v>528</v>
      </c>
      <c r="O14" s="592">
        <v>45087</v>
      </c>
      <c r="P14" s="593">
        <v>0.7270833333333333</v>
      </c>
      <c r="Q14" s="592">
        <v>45096</v>
      </c>
      <c r="R14" s="593">
        <v>0.8125</v>
      </c>
      <c r="S14" s="591" t="s">
        <v>817</v>
      </c>
      <c r="T14" s="592">
        <v>45096</v>
      </c>
      <c r="U14" s="593">
        <v>0.81319444444444444</v>
      </c>
      <c r="V14" s="591" t="s">
        <v>817</v>
      </c>
      <c r="W14" s="594">
        <f t="shared" si="0"/>
        <v>9.086111111115315</v>
      </c>
      <c r="X14" s="592">
        <v>45115</v>
      </c>
      <c r="Y14" s="595">
        <v>0.64374999999999993</v>
      </c>
      <c r="Z14" s="591" t="s">
        <v>817</v>
      </c>
      <c r="AA14" s="596">
        <f t="shared" si="1"/>
        <v>18.830555555556202</v>
      </c>
      <c r="AB14" s="592">
        <v>45126</v>
      </c>
      <c r="AC14" s="595">
        <v>0.45347222222222222</v>
      </c>
      <c r="AD14" s="591" t="s">
        <v>498</v>
      </c>
      <c r="AE14" s="596">
        <f t="shared" si="2"/>
        <v>10.809722222220444</v>
      </c>
      <c r="AF14" s="589">
        <v>45126</v>
      </c>
      <c r="AG14" s="590">
        <v>0.45555555555555555</v>
      </c>
      <c r="AH14" s="591" t="s">
        <v>498</v>
      </c>
      <c r="AI14" s="597" t="s">
        <v>1298</v>
      </c>
      <c r="AJ14" s="596">
        <f t="shared" si="3"/>
        <v>29.642361111109494</v>
      </c>
      <c r="AK14" s="589">
        <v>45126</v>
      </c>
      <c r="AL14" s="590">
        <v>0.47291666666666665</v>
      </c>
      <c r="AM14" s="598" t="s">
        <v>498</v>
      </c>
      <c r="AN14" s="596">
        <f t="shared" si="4"/>
        <v>29.659722222218988</v>
      </c>
      <c r="AO14" s="592"/>
      <c r="AP14" s="593"/>
      <c r="AQ14" s="596">
        <f t="shared" si="5"/>
        <v>-45096.813194444447</v>
      </c>
      <c r="AR14" s="589"/>
      <c r="AS14" s="590"/>
      <c r="AT14" s="591"/>
      <c r="AU14" s="599">
        <f t="shared" si="6"/>
        <v>-45096.813194444447</v>
      </c>
      <c r="AV14" s="437"/>
      <c r="AW14" s="437"/>
      <c r="AX14" s="600" t="s">
        <v>18</v>
      </c>
      <c r="AY14" s="600" t="s">
        <v>41</v>
      </c>
      <c r="AZ14" s="677" t="s">
        <v>110</v>
      </c>
      <c r="BA14" s="600" t="s">
        <v>368</v>
      </c>
      <c r="BB14" s="601" t="s">
        <v>1299</v>
      </c>
      <c r="BC14" s="601" t="s">
        <v>1300</v>
      </c>
      <c r="BD14" s="603"/>
      <c r="BE14" s="675" t="s">
        <v>89</v>
      </c>
      <c r="BF14" s="604"/>
      <c r="BG14" s="602"/>
      <c r="BJ14" s="627" t="s">
        <v>498</v>
      </c>
      <c r="BK14" s="628">
        <v>2</v>
      </c>
      <c r="BL14" s="629">
        <f>BK14/BK15</f>
        <v>0.5</v>
      </c>
      <c r="BM14" s="626">
        <v>2</v>
      </c>
      <c r="BN14" s="626">
        <v>0</v>
      </c>
      <c r="BO14" s="626">
        <v>0</v>
      </c>
      <c r="BP14" s="626">
        <v>0</v>
      </c>
      <c r="BQ14" s="628">
        <f>BK14</f>
        <v>2</v>
      </c>
      <c r="BU14" s="637" t="s">
        <v>528</v>
      </c>
      <c r="BV14" s="638">
        <v>5</v>
      </c>
      <c r="BW14" s="639">
        <f>BV14/BV16</f>
        <v>0.55555555555555558</v>
      </c>
      <c r="BX14" s="640">
        <v>4</v>
      </c>
      <c r="BY14" s="626">
        <v>0</v>
      </c>
      <c r="BZ14" s="626">
        <v>0</v>
      </c>
      <c r="CA14" s="640">
        <v>1</v>
      </c>
      <c r="CB14" s="638">
        <f>BV14</f>
        <v>5</v>
      </c>
      <c r="CF14" s="615">
        <v>1380</v>
      </c>
      <c r="CG14" s="608">
        <v>30191892</v>
      </c>
      <c r="CH14" s="608" t="s">
        <v>495</v>
      </c>
      <c r="CI14" s="608" t="s">
        <v>506</v>
      </c>
      <c r="CJ14" s="608" t="s">
        <v>513</v>
      </c>
      <c r="CK14" s="608" t="s">
        <v>1301</v>
      </c>
      <c r="CL14" s="609">
        <v>45102.647916666669</v>
      </c>
      <c r="CM14" s="608" t="s">
        <v>528</v>
      </c>
      <c r="CN14" s="588" t="s">
        <v>17</v>
      </c>
      <c r="CQ14" s="607">
        <v>1372</v>
      </c>
      <c r="CR14" s="608">
        <v>30211771</v>
      </c>
      <c r="CS14" s="608" t="s">
        <v>501</v>
      </c>
      <c r="CT14" s="608" t="s">
        <v>496</v>
      </c>
      <c r="CU14" s="608" t="s">
        <v>497</v>
      </c>
      <c r="CV14" s="608" t="s">
        <v>667</v>
      </c>
      <c r="CW14" s="609">
        <v>45099.70416666667</v>
      </c>
      <c r="CX14" s="608" t="s">
        <v>528</v>
      </c>
      <c r="CY14" s="588" t="s">
        <v>17</v>
      </c>
    </row>
    <row r="15" spans="1:105" s="605" customFormat="1" ht="26.25" customHeight="1">
      <c r="A15" s="1124"/>
      <c r="B15" s="616">
        <v>13</v>
      </c>
      <c r="C15" s="615">
        <v>1340</v>
      </c>
      <c r="D15" s="608">
        <v>30238127</v>
      </c>
      <c r="E15" s="608" t="s">
        <v>501</v>
      </c>
      <c r="F15" s="608" t="s">
        <v>496</v>
      </c>
      <c r="G15" s="608" t="s">
        <v>497</v>
      </c>
      <c r="H15" s="608" t="s">
        <v>465</v>
      </c>
      <c r="I15" s="609">
        <v>45087.879166666666</v>
      </c>
      <c r="J15" s="608" t="s">
        <v>528</v>
      </c>
      <c r="K15" s="588" t="s">
        <v>17</v>
      </c>
      <c r="L15" s="589">
        <v>45087</v>
      </c>
      <c r="M15" s="590">
        <v>0.86805555555555547</v>
      </c>
      <c r="N15" s="591" t="s">
        <v>528</v>
      </c>
      <c r="O15" s="592">
        <v>45087</v>
      </c>
      <c r="P15" s="593">
        <v>0.87916666666666676</v>
      </c>
      <c r="Q15" s="592">
        <v>45090</v>
      </c>
      <c r="R15" s="593">
        <v>0.83263888888888893</v>
      </c>
      <c r="S15" s="591" t="s">
        <v>817</v>
      </c>
      <c r="T15" s="592">
        <v>45090</v>
      </c>
      <c r="U15" s="593">
        <v>0.83472222222222225</v>
      </c>
      <c r="V15" s="591" t="s">
        <v>817</v>
      </c>
      <c r="W15" s="594">
        <f t="shared" si="0"/>
        <v>2.9555555555562023</v>
      </c>
      <c r="X15" s="592">
        <v>45096</v>
      </c>
      <c r="Y15" s="595">
        <v>0.76736111111111116</v>
      </c>
      <c r="Z15" s="591" t="s">
        <v>817</v>
      </c>
      <c r="AA15" s="596">
        <f t="shared" si="1"/>
        <v>5.9326388888875954</v>
      </c>
      <c r="AB15" s="592">
        <v>45126</v>
      </c>
      <c r="AC15" s="595">
        <v>0.45763888888888887</v>
      </c>
      <c r="AD15" s="591" t="s">
        <v>498</v>
      </c>
      <c r="AE15" s="596">
        <f t="shared" si="2"/>
        <v>29.690277777779556</v>
      </c>
      <c r="AF15" s="589"/>
      <c r="AG15" s="591"/>
      <c r="AH15" s="591"/>
      <c r="AI15" s="597"/>
      <c r="AJ15" s="596">
        <f t="shared" si="3"/>
        <v>-45090.834722222222</v>
      </c>
      <c r="AK15" s="589">
        <v>45126</v>
      </c>
      <c r="AL15" s="590">
        <v>0.47986111111111113</v>
      </c>
      <c r="AM15" s="598" t="s">
        <v>498</v>
      </c>
      <c r="AN15" s="596">
        <f t="shared" si="4"/>
        <v>35.645138888889051</v>
      </c>
      <c r="AO15" s="592"/>
      <c r="AP15" s="593"/>
      <c r="AQ15" s="596">
        <f t="shared" si="5"/>
        <v>-45090.834722222222</v>
      </c>
      <c r="AR15" s="589"/>
      <c r="AS15" s="590"/>
      <c r="AT15" s="591"/>
      <c r="AU15" s="599">
        <f t="shared" si="6"/>
        <v>-45090.834722222222</v>
      </c>
      <c r="AV15" s="437">
        <v>11087</v>
      </c>
      <c r="AW15" s="437" t="s">
        <v>1366</v>
      </c>
      <c r="AX15" s="600" t="s">
        <v>18</v>
      </c>
      <c r="AY15" s="600" t="s">
        <v>48</v>
      </c>
      <c r="AZ15" s="677" t="s">
        <v>122</v>
      </c>
      <c r="BA15" s="600" t="s">
        <v>382</v>
      </c>
      <c r="BB15" s="601" t="s">
        <v>1302</v>
      </c>
      <c r="BC15" s="601" t="s">
        <v>1303</v>
      </c>
      <c r="BD15" s="603"/>
      <c r="BE15" s="675" t="s">
        <v>89</v>
      </c>
      <c r="BF15" s="604"/>
      <c r="BG15" s="602"/>
      <c r="BJ15" s="622" t="s">
        <v>444</v>
      </c>
      <c r="BK15" s="622">
        <f>SUBTOTAL(9,BK13:BK14)</f>
        <v>4</v>
      </c>
      <c r="BL15" s="641">
        <f>SUBTOTAL(9,BL13:BL14)</f>
        <v>1</v>
      </c>
      <c r="BM15" s="642">
        <f>SUM(BM13:BM14)</f>
        <v>4</v>
      </c>
      <c r="BN15" s="642">
        <f>SUM(BN13:BN14)</f>
        <v>0</v>
      </c>
      <c r="BO15" s="642">
        <f>SUM(BO13:BO14)</f>
        <v>0</v>
      </c>
      <c r="BP15" s="642">
        <f>SUM(BP13:BP14)</f>
        <v>0</v>
      </c>
      <c r="BQ15" s="622">
        <f>SUBTOTAL(9,BQ13:BQ14)</f>
        <v>4</v>
      </c>
      <c r="BU15" s="637" t="s">
        <v>498</v>
      </c>
      <c r="BV15" s="638">
        <v>4</v>
      </c>
      <c r="BW15" s="639">
        <f>BV15/BV16</f>
        <v>0.44444444444444442</v>
      </c>
      <c r="BX15" s="640">
        <v>4</v>
      </c>
      <c r="BY15" s="626">
        <v>0</v>
      </c>
      <c r="BZ15" s="626">
        <v>0</v>
      </c>
      <c r="CA15" s="626">
        <v>0</v>
      </c>
      <c r="CB15" s="638">
        <f>BV15</f>
        <v>4</v>
      </c>
    </row>
    <row r="16" spans="1:105" s="605" customFormat="1" ht="26.25" customHeight="1">
      <c r="A16" s="1124"/>
      <c r="B16" s="584">
        <v>14</v>
      </c>
      <c r="C16" s="615">
        <v>1341</v>
      </c>
      <c r="D16" s="608">
        <v>30140416</v>
      </c>
      <c r="E16" s="608" t="s">
        <v>501</v>
      </c>
      <c r="F16" s="608" t="s">
        <v>496</v>
      </c>
      <c r="G16" s="608" t="s">
        <v>497</v>
      </c>
      <c r="H16" s="608" t="s">
        <v>465</v>
      </c>
      <c r="I16" s="609">
        <v>45088.592361111114</v>
      </c>
      <c r="J16" s="608" t="s">
        <v>498</v>
      </c>
      <c r="K16" s="588" t="s">
        <v>17</v>
      </c>
      <c r="L16" s="589">
        <v>45088</v>
      </c>
      <c r="M16" s="590">
        <v>0.52916666666666667</v>
      </c>
      <c r="N16" s="591" t="s">
        <v>498</v>
      </c>
      <c r="O16" s="592">
        <v>45088</v>
      </c>
      <c r="P16" s="593">
        <v>0.59236111111111112</v>
      </c>
      <c r="Q16" s="592">
        <v>45094</v>
      </c>
      <c r="R16" s="593">
        <v>0.49027777777777781</v>
      </c>
      <c r="S16" s="591" t="s">
        <v>498</v>
      </c>
      <c r="T16" s="592">
        <v>45103</v>
      </c>
      <c r="U16" s="593">
        <v>0.44861111111111113</v>
      </c>
      <c r="V16" s="591" t="s">
        <v>498</v>
      </c>
      <c r="W16" s="594">
        <f t="shared" si="0"/>
        <v>14.85624999999709</v>
      </c>
      <c r="X16" s="592"/>
      <c r="Y16" s="595"/>
      <c r="Z16" s="597"/>
      <c r="AA16" s="596">
        <f t="shared" si="1"/>
        <v>-45103.448611111111</v>
      </c>
      <c r="AB16" s="592"/>
      <c r="AC16" s="595"/>
      <c r="AD16" s="597"/>
      <c r="AE16" s="596">
        <f t="shared" si="2"/>
        <v>0</v>
      </c>
      <c r="AF16" s="589"/>
      <c r="AG16" s="591"/>
      <c r="AH16" s="591"/>
      <c r="AI16" s="597"/>
      <c r="AJ16" s="596">
        <f t="shared" si="3"/>
        <v>-45103.448611111111</v>
      </c>
      <c r="AK16" s="589"/>
      <c r="AL16" s="591"/>
      <c r="AM16" s="591"/>
      <c r="AN16" s="596">
        <f t="shared" si="4"/>
        <v>-45103.448611111111</v>
      </c>
      <c r="AO16" s="589">
        <v>45115</v>
      </c>
      <c r="AP16" s="590">
        <v>0.39166666666666666</v>
      </c>
      <c r="AQ16" s="596">
        <f t="shared" si="5"/>
        <v>11.943055555559113</v>
      </c>
      <c r="AR16" s="589">
        <v>45115</v>
      </c>
      <c r="AS16" s="590">
        <v>0.39166666666666666</v>
      </c>
      <c r="AT16" s="598" t="s">
        <v>498</v>
      </c>
      <c r="AU16" s="599">
        <f t="shared" si="6"/>
        <v>11.943055555559113</v>
      </c>
      <c r="AV16" s="437">
        <v>4861</v>
      </c>
      <c r="AW16" s="437" t="s">
        <v>1136</v>
      </c>
      <c r="AX16" s="600" t="s">
        <v>18</v>
      </c>
      <c r="AY16" s="600" t="s">
        <v>41</v>
      </c>
      <c r="AZ16" s="677" t="s">
        <v>110</v>
      </c>
      <c r="BA16" s="600" t="s">
        <v>368</v>
      </c>
      <c r="BB16" s="601" t="s">
        <v>1304</v>
      </c>
      <c r="BC16" s="601" t="s">
        <v>1305</v>
      </c>
      <c r="BD16" s="603"/>
      <c r="BE16" s="675" t="s">
        <v>89</v>
      </c>
      <c r="BF16" s="604"/>
      <c r="BG16" s="602"/>
      <c r="BU16" s="643" t="s">
        <v>444</v>
      </c>
      <c r="BV16" s="644">
        <f>SUBTOTAL(9,BV14:BV15)</f>
        <v>9</v>
      </c>
      <c r="BW16" s="645">
        <f>SUBTOTAL(9,BW14:BW15)</f>
        <v>1</v>
      </c>
      <c r="BX16" s="646">
        <f>SUM(BX14:BX15)</f>
        <v>8</v>
      </c>
      <c r="BY16" s="646">
        <f>SUM(BY14:BY15)</f>
        <v>0</v>
      </c>
      <c r="BZ16" s="646">
        <f>SUM(BZ14:BZ15)</f>
        <v>0</v>
      </c>
      <c r="CA16" s="646">
        <f>SUM(CA14:CA15)</f>
        <v>1</v>
      </c>
      <c r="CB16" s="644">
        <f>SUBTOTAL(9,CB14:CB15)</f>
        <v>9</v>
      </c>
      <c r="CZ16" s="602"/>
      <c r="DA16" s="602"/>
    </row>
    <row r="17" spans="1:106" s="605" customFormat="1" ht="26.25" customHeight="1">
      <c r="A17" s="1124"/>
      <c r="B17" s="616">
        <v>15</v>
      </c>
      <c r="C17" s="615">
        <v>1342</v>
      </c>
      <c r="D17" s="586">
        <v>1212851</v>
      </c>
      <c r="E17" s="586" t="s">
        <v>495</v>
      </c>
      <c r="F17" s="586" t="s">
        <v>502</v>
      </c>
      <c r="G17" s="586" t="s">
        <v>497</v>
      </c>
      <c r="H17" s="586" t="s">
        <v>503</v>
      </c>
      <c r="I17" s="587">
        <v>45088.683333333334</v>
      </c>
      <c r="J17" s="586" t="s">
        <v>498</v>
      </c>
      <c r="K17" s="588" t="s">
        <v>17</v>
      </c>
      <c r="L17" s="589">
        <v>45088</v>
      </c>
      <c r="M17" s="590">
        <v>0.6743055555555556</v>
      </c>
      <c r="N17" s="591" t="s">
        <v>498</v>
      </c>
      <c r="O17" s="592">
        <v>45088</v>
      </c>
      <c r="P17" s="593">
        <v>0.68333333333333324</v>
      </c>
      <c r="Q17" s="592">
        <v>45102</v>
      </c>
      <c r="R17" s="593">
        <v>0.35972222222222222</v>
      </c>
      <c r="S17" s="591" t="s">
        <v>498</v>
      </c>
      <c r="T17" s="592">
        <v>45103</v>
      </c>
      <c r="U17" s="593">
        <v>0.40347222222222223</v>
      </c>
      <c r="V17" s="591" t="s">
        <v>498</v>
      </c>
      <c r="W17" s="594">
        <f t="shared" si="0"/>
        <v>14.72013888888614</v>
      </c>
      <c r="X17" s="592">
        <v>45110</v>
      </c>
      <c r="Y17" s="595">
        <v>0.63958333333333328</v>
      </c>
      <c r="Z17" s="591" t="s">
        <v>817</v>
      </c>
      <c r="AA17" s="596">
        <f t="shared" si="1"/>
        <v>7.2361111111094942</v>
      </c>
      <c r="AB17" s="592"/>
      <c r="AC17" s="595"/>
      <c r="AD17" s="597"/>
      <c r="AE17" s="596">
        <f t="shared" si="2"/>
        <v>-45110.63958333333</v>
      </c>
      <c r="AF17" s="589"/>
      <c r="AG17" s="591"/>
      <c r="AH17" s="591"/>
      <c r="AI17" s="597"/>
      <c r="AJ17" s="596">
        <f t="shared" si="3"/>
        <v>-45103.40347222222</v>
      </c>
      <c r="AK17" s="589">
        <v>45115</v>
      </c>
      <c r="AL17" s="590">
        <v>0.40763888888888888</v>
      </c>
      <c r="AM17" s="598" t="s">
        <v>498</v>
      </c>
      <c r="AN17" s="596">
        <f t="shared" si="4"/>
        <v>12.004166666665697</v>
      </c>
      <c r="AO17" s="592"/>
      <c r="AP17" s="593"/>
      <c r="AQ17" s="596">
        <f t="shared" si="5"/>
        <v>-45103.40347222222</v>
      </c>
      <c r="AR17" s="589"/>
      <c r="AS17" s="590"/>
      <c r="AT17" s="591"/>
      <c r="AU17" s="599">
        <f t="shared" si="6"/>
        <v>-45103.40347222222</v>
      </c>
      <c r="AV17" s="437">
        <v>15027</v>
      </c>
      <c r="AW17" s="437" t="s">
        <v>1306</v>
      </c>
      <c r="AX17" s="600" t="s">
        <v>18</v>
      </c>
      <c r="AY17" s="600" t="s">
        <v>41</v>
      </c>
      <c r="AZ17" s="677" t="s">
        <v>110</v>
      </c>
      <c r="BA17" s="600" t="s">
        <v>368</v>
      </c>
      <c r="BB17" s="601" t="s">
        <v>1307</v>
      </c>
      <c r="BC17" s="601" t="s">
        <v>1308</v>
      </c>
      <c r="BD17" s="603"/>
      <c r="BE17" s="675" t="s">
        <v>89</v>
      </c>
      <c r="BF17" s="604"/>
      <c r="BG17" s="602"/>
      <c r="BJ17" s="647" t="s">
        <v>445</v>
      </c>
      <c r="BK17" s="636">
        <v>4</v>
      </c>
      <c r="BL17" s="648">
        <f>BK17/44</f>
        <v>9.0909090909090912E-2</v>
      </c>
      <c r="BM17" s="649"/>
      <c r="BN17" s="650"/>
      <c r="BO17" s="650"/>
      <c r="BP17" s="650"/>
      <c r="BQ17" s="650"/>
    </row>
    <row r="18" spans="1:106" s="605" customFormat="1" ht="26.25" customHeight="1">
      <c r="A18" s="1124"/>
      <c r="B18" s="584">
        <v>16</v>
      </c>
      <c r="C18" s="606">
        <v>1343</v>
      </c>
      <c r="D18" s="586">
        <v>30250448</v>
      </c>
      <c r="E18" s="586" t="s">
        <v>529</v>
      </c>
      <c r="F18" s="586" t="s">
        <v>496</v>
      </c>
      <c r="G18" s="586" t="s">
        <v>507</v>
      </c>
      <c r="H18" s="586" t="s">
        <v>482</v>
      </c>
      <c r="I18" s="587">
        <v>45088.905555555553</v>
      </c>
      <c r="J18" s="586" t="s">
        <v>528</v>
      </c>
      <c r="K18" s="588" t="s">
        <v>0</v>
      </c>
      <c r="L18" s="589">
        <v>45088</v>
      </c>
      <c r="M18" s="590">
        <v>0.90555555555555556</v>
      </c>
      <c r="N18" s="591" t="s">
        <v>528</v>
      </c>
      <c r="O18" s="592">
        <v>45088</v>
      </c>
      <c r="P18" s="593">
        <v>0.90555555555555556</v>
      </c>
      <c r="Q18" s="592"/>
      <c r="R18" s="593"/>
      <c r="S18" s="591"/>
      <c r="T18" s="592">
        <v>45088</v>
      </c>
      <c r="U18" s="593">
        <v>0.91111111111111109</v>
      </c>
      <c r="V18" s="591" t="s">
        <v>817</v>
      </c>
      <c r="W18" s="594">
        <f t="shared" si="0"/>
        <v>5.5555555591126904E-3</v>
      </c>
      <c r="X18" s="592"/>
      <c r="Y18" s="595"/>
      <c r="Z18" s="597"/>
      <c r="AA18" s="596">
        <f t="shared" si="1"/>
        <v>-45088.911111111112</v>
      </c>
      <c r="AB18" s="592"/>
      <c r="AC18" s="595"/>
      <c r="AD18" s="597"/>
      <c r="AE18" s="596">
        <f t="shared" si="2"/>
        <v>0</v>
      </c>
      <c r="AF18" s="589"/>
      <c r="AG18" s="591"/>
      <c r="AH18" s="591"/>
      <c r="AI18" s="597"/>
      <c r="AJ18" s="596">
        <f t="shared" si="3"/>
        <v>-45088.911111111112</v>
      </c>
      <c r="AK18" s="589"/>
      <c r="AL18" s="591"/>
      <c r="AM18" s="591"/>
      <c r="AN18" s="596">
        <f t="shared" si="4"/>
        <v>-45088.911111111112</v>
      </c>
      <c r="AO18" s="589">
        <v>45088</v>
      </c>
      <c r="AP18" s="590">
        <v>0.92083333333333339</v>
      </c>
      <c r="AQ18" s="596">
        <f t="shared" si="5"/>
        <v>9.7222222175332718E-3</v>
      </c>
      <c r="AR18" s="589">
        <v>45088</v>
      </c>
      <c r="AS18" s="590">
        <v>0.92083333333333339</v>
      </c>
      <c r="AT18" s="591" t="s">
        <v>817</v>
      </c>
      <c r="AU18" s="599">
        <f t="shared" si="6"/>
        <v>9.7222222175332718E-3</v>
      </c>
      <c r="AV18" s="437"/>
      <c r="AW18" s="437"/>
      <c r="AX18" s="600" t="s">
        <v>27</v>
      </c>
      <c r="AY18" s="600" t="s">
        <v>29</v>
      </c>
      <c r="AZ18" s="677" t="s">
        <v>76</v>
      </c>
      <c r="BA18" s="600" t="s">
        <v>272</v>
      </c>
      <c r="BB18" s="601" t="s">
        <v>1309</v>
      </c>
      <c r="BC18" s="601" t="s">
        <v>1310</v>
      </c>
      <c r="BD18" s="603"/>
      <c r="BE18" s="675" t="s">
        <v>89</v>
      </c>
      <c r="BF18" s="604"/>
      <c r="BG18" s="602"/>
      <c r="BJ18" s="649"/>
      <c r="BK18" s="649"/>
      <c r="BL18" s="649"/>
      <c r="BM18" s="649"/>
      <c r="BN18" s="650"/>
      <c r="BO18" s="650"/>
      <c r="BP18" s="650"/>
      <c r="BQ18" s="650"/>
      <c r="BU18" s="647" t="s">
        <v>446</v>
      </c>
      <c r="BV18" s="636">
        <f>BV16</f>
        <v>9</v>
      </c>
      <c r="BW18" s="648">
        <f>BV18/44</f>
        <v>0.20454545454545456</v>
      </c>
      <c r="BX18" s="649"/>
      <c r="BY18" s="650"/>
      <c r="BZ18" s="650"/>
      <c r="CA18" s="650"/>
      <c r="CB18" s="650"/>
      <c r="CF18" s="621" t="s">
        <v>440</v>
      </c>
      <c r="CG18" s="630" t="s">
        <v>441</v>
      </c>
      <c r="CH18" s="631" t="s">
        <v>442</v>
      </c>
      <c r="CI18" s="632" t="s">
        <v>0</v>
      </c>
      <c r="CJ18" s="633" t="s">
        <v>5</v>
      </c>
      <c r="CK18" s="634" t="s">
        <v>8</v>
      </c>
      <c r="CL18" s="635" t="s">
        <v>443</v>
      </c>
      <c r="CM18" s="636" t="s">
        <v>444</v>
      </c>
      <c r="CZ18" s="602"/>
      <c r="DA18" s="602"/>
      <c r="DB18" s="602"/>
    </row>
    <row r="19" spans="1:106" s="605" customFormat="1" ht="26.25" customHeight="1">
      <c r="A19" s="1124"/>
      <c r="B19" s="584">
        <v>17</v>
      </c>
      <c r="C19" s="614">
        <v>1349</v>
      </c>
      <c r="D19" s="608">
        <v>30272164</v>
      </c>
      <c r="E19" s="608" t="s">
        <v>529</v>
      </c>
      <c r="F19" s="608" t="s">
        <v>496</v>
      </c>
      <c r="G19" s="608" t="s">
        <v>507</v>
      </c>
      <c r="H19" s="608" t="s">
        <v>483</v>
      </c>
      <c r="I19" s="609">
        <v>45089.686805555553</v>
      </c>
      <c r="J19" s="608" t="s">
        <v>498</v>
      </c>
      <c r="K19" s="588" t="s">
        <v>0</v>
      </c>
      <c r="L19" s="589">
        <v>45089</v>
      </c>
      <c r="M19" s="590">
        <v>0.68680555555555556</v>
      </c>
      <c r="N19" s="591" t="s">
        <v>498</v>
      </c>
      <c r="O19" s="592">
        <v>45089</v>
      </c>
      <c r="P19" s="590">
        <v>0.68680555555555556</v>
      </c>
      <c r="Q19" s="592"/>
      <c r="R19" s="593"/>
      <c r="S19" s="597"/>
      <c r="T19" s="592">
        <v>45089</v>
      </c>
      <c r="U19" s="593">
        <v>0.69444444444444453</v>
      </c>
      <c r="V19" s="591" t="s">
        <v>498</v>
      </c>
      <c r="W19" s="594">
        <f t="shared" si="0"/>
        <v>7.6388888919609599E-3</v>
      </c>
      <c r="X19" s="592">
        <v>45089</v>
      </c>
      <c r="Y19" s="595">
        <v>0.72083333333333333</v>
      </c>
      <c r="Z19" s="591" t="s">
        <v>498</v>
      </c>
      <c r="AA19" s="596">
        <f t="shared" si="1"/>
        <v>2.6388888887595385E-2</v>
      </c>
      <c r="AB19" s="592"/>
      <c r="AC19" s="595"/>
      <c r="AD19" s="597"/>
      <c r="AE19" s="596">
        <f t="shared" si="2"/>
        <v>-45089.720833333333</v>
      </c>
      <c r="AF19" s="589"/>
      <c r="AG19" s="590"/>
      <c r="AH19" s="591"/>
      <c r="AI19" s="597"/>
      <c r="AJ19" s="596">
        <f t="shared" si="3"/>
        <v>-45089.694444444445</v>
      </c>
      <c r="AK19" s="589"/>
      <c r="AL19" s="591"/>
      <c r="AM19" s="591"/>
      <c r="AN19" s="596">
        <f t="shared" si="4"/>
        <v>-45089.694444444445</v>
      </c>
      <c r="AO19" s="592">
        <v>45089</v>
      </c>
      <c r="AP19" s="593">
        <v>0.7416666666666667</v>
      </c>
      <c r="AQ19" s="596">
        <f t="shared" si="5"/>
        <v>4.7222222223354038E-2</v>
      </c>
      <c r="AR19" s="589">
        <v>45090</v>
      </c>
      <c r="AS19" s="590">
        <v>0.39999999999999997</v>
      </c>
      <c r="AT19" s="598" t="s">
        <v>498</v>
      </c>
      <c r="AU19" s="599">
        <f t="shared" si="6"/>
        <v>0.70555555555620231</v>
      </c>
      <c r="AV19" s="437"/>
      <c r="AW19" s="437"/>
      <c r="AX19" s="600" t="s">
        <v>9</v>
      </c>
      <c r="AY19" s="600" t="s">
        <v>11</v>
      </c>
      <c r="AZ19" s="677" t="s">
        <v>22</v>
      </c>
      <c r="BA19" s="600" t="s">
        <v>66</v>
      </c>
      <c r="BB19" s="601" t="s">
        <v>1311</v>
      </c>
      <c r="BC19" s="601" t="s">
        <v>1312</v>
      </c>
      <c r="BD19" s="603"/>
      <c r="BE19" s="675" t="s">
        <v>89</v>
      </c>
      <c r="BF19" s="604"/>
      <c r="BG19" s="602"/>
      <c r="BJ19" s="623" t="s">
        <v>0</v>
      </c>
      <c r="BK19" s="633" t="s">
        <v>5</v>
      </c>
      <c r="BL19" s="634" t="s">
        <v>8</v>
      </c>
      <c r="BM19" s="635" t="s">
        <v>443</v>
      </c>
      <c r="BN19" s="650"/>
      <c r="BO19" s="650"/>
      <c r="BP19" s="650"/>
      <c r="BQ19" s="650"/>
      <c r="BU19" s="649"/>
      <c r="BV19" s="649"/>
      <c r="BW19" s="649"/>
      <c r="BX19" s="649"/>
      <c r="BY19" s="650"/>
      <c r="BZ19" s="650"/>
      <c r="CA19" s="650"/>
      <c r="CB19" s="650"/>
      <c r="CF19" s="637" t="s">
        <v>528</v>
      </c>
      <c r="CG19" s="638">
        <v>8</v>
      </c>
      <c r="CH19" s="639">
        <f>CG19/CG21</f>
        <v>0.66666666666666663</v>
      </c>
      <c r="CI19" s="640">
        <v>1</v>
      </c>
      <c r="CJ19" s="640"/>
      <c r="CK19" s="640"/>
      <c r="CL19" s="640">
        <v>7</v>
      </c>
      <c r="CM19" s="638">
        <f>CG19</f>
        <v>8</v>
      </c>
      <c r="CZ19" s="602"/>
      <c r="DA19" s="602"/>
      <c r="DB19" s="602"/>
    </row>
    <row r="20" spans="1:106" s="605" customFormat="1" ht="26.25" customHeight="1">
      <c r="A20" s="1124"/>
      <c r="B20" s="584">
        <v>18</v>
      </c>
      <c r="C20" s="606">
        <v>1350</v>
      </c>
      <c r="D20" s="608">
        <v>30253129</v>
      </c>
      <c r="E20" s="608" t="s">
        <v>495</v>
      </c>
      <c r="F20" s="608" t="s">
        <v>496</v>
      </c>
      <c r="G20" s="608" t="s">
        <v>497</v>
      </c>
      <c r="H20" s="608" t="s">
        <v>465</v>
      </c>
      <c r="I20" s="609">
        <v>45090.679166666669</v>
      </c>
      <c r="J20" s="608" t="s">
        <v>498</v>
      </c>
      <c r="K20" s="588" t="s">
        <v>17</v>
      </c>
      <c r="L20" s="589">
        <v>45090</v>
      </c>
      <c r="M20" s="590">
        <v>0.46388888888888885</v>
      </c>
      <c r="N20" s="591" t="s">
        <v>498</v>
      </c>
      <c r="O20" s="592">
        <v>45090</v>
      </c>
      <c r="P20" s="593">
        <v>0.6791666666666667</v>
      </c>
      <c r="Q20" s="592">
        <v>45091</v>
      </c>
      <c r="R20" s="593">
        <v>0.46875</v>
      </c>
      <c r="S20" s="591" t="s">
        <v>498</v>
      </c>
      <c r="T20" s="592">
        <v>45092</v>
      </c>
      <c r="U20" s="593">
        <v>0.7006944444444444</v>
      </c>
      <c r="V20" s="591" t="s">
        <v>817</v>
      </c>
      <c r="W20" s="594">
        <f t="shared" si="0"/>
        <v>2.0215277777751908</v>
      </c>
      <c r="X20" s="592">
        <v>45094</v>
      </c>
      <c r="Y20" s="595">
        <v>0.54305555555555551</v>
      </c>
      <c r="Z20" s="591" t="s">
        <v>498</v>
      </c>
      <c r="AA20" s="596">
        <f t="shared" si="1"/>
        <v>1.8423611111138598</v>
      </c>
      <c r="AB20" s="592">
        <v>45103</v>
      </c>
      <c r="AC20" s="595">
        <v>0.43402777777777773</v>
      </c>
      <c r="AD20" s="591" t="s">
        <v>498</v>
      </c>
      <c r="AE20" s="596">
        <f t="shared" si="2"/>
        <v>8.890972222223354</v>
      </c>
      <c r="AF20" s="589">
        <v>45126</v>
      </c>
      <c r="AG20" s="590">
        <v>0.44861111111111113</v>
      </c>
      <c r="AH20" s="591" t="s">
        <v>498</v>
      </c>
      <c r="AI20" s="597" t="s">
        <v>1298</v>
      </c>
      <c r="AJ20" s="596">
        <f t="shared" si="3"/>
        <v>33.747916666667152</v>
      </c>
      <c r="AK20" s="589">
        <v>45126</v>
      </c>
      <c r="AL20" s="590">
        <v>0.45069444444444445</v>
      </c>
      <c r="AM20" s="598" t="s">
        <v>498</v>
      </c>
      <c r="AN20" s="596">
        <f t="shared" si="4"/>
        <v>33.75</v>
      </c>
      <c r="AO20" s="592"/>
      <c r="AP20" s="593"/>
      <c r="AQ20" s="596">
        <f t="shared" si="5"/>
        <v>-45092.700694444444</v>
      </c>
      <c r="AR20" s="589"/>
      <c r="AS20" s="590"/>
      <c r="AT20" s="591"/>
      <c r="AU20" s="599">
        <f t="shared" si="6"/>
        <v>-45092.700694444444</v>
      </c>
      <c r="AV20" s="437">
        <v>11087</v>
      </c>
      <c r="AW20" s="437" t="s">
        <v>1366</v>
      </c>
      <c r="AX20" s="600" t="s">
        <v>18</v>
      </c>
      <c r="AY20" s="600" t="s">
        <v>41</v>
      </c>
      <c r="AZ20" s="677" t="s">
        <v>110</v>
      </c>
      <c r="BA20" s="600" t="s">
        <v>368</v>
      </c>
      <c r="BB20" s="601" t="s">
        <v>1313</v>
      </c>
      <c r="BC20" s="601" t="s">
        <v>1314</v>
      </c>
      <c r="BD20" s="603"/>
      <c r="BE20" s="675" t="s">
        <v>89</v>
      </c>
      <c r="BF20" s="604"/>
      <c r="BG20" s="602"/>
      <c r="BJ20" s="651">
        <v>4</v>
      </c>
      <c r="BK20" s="640">
        <f>BN14</f>
        <v>0</v>
      </c>
      <c r="BL20" s="640">
        <f>BO14</f>
        <v>0</v>
      </c>
      <c r="BM20" s="640">
        <f>BP14</f>
        <v>0</v>
      </c>
      <c r="BN20" s="650"/>
      <c r="BO20" s="650"/>
      <c r="BP20" s="650"/>
      <c r="BQ20" s="650"/>
      <c r="BU20" s="623" t="s">
        <v>0</v>
      </c>
      <c r="BV20" s="633" t="s">
        <v>5</v>
      </c>
      <c r="BW20" s="634" t="s">
        <v>8</v>
      </c>
      <c r="BX20" s="635" t="s">
        <v>443</v>
      </c>
      <c r="BY20" s="650"/>
      <c r="BZ20" s="650"/>
      <c r="CA20" s="650"/>
      <c r="CB20" s="650"/>
      <c r="CF20" s="637" t="s">
        <v>498</v>
      </c>
      <c r="CG20" s="638">
        <v>4</v>
      </c>
      <c r="CH20" s="639">
        <f>CG20/CG21</f>
        <v>0.33333333333333331</v>
      </c>
      <c r="CI20" s="640"/>
      <c r="CJ20" s="640">
        <v>1</v>
      </c>
      <c r="CK20" s="640"/>
      <c r="CL20" s="640">
        <v>3</v>
      </c>
      <c r="CM20" s="638">
        <f>CG20</f>
        <v>4</v>
      </c>
      <c r="CZ20" s="602"/>
      <c r="DA20" s="602"/>
      <c r="DB20" s="602"/>
    </row>
    <row r="21" spans="1:106" s="605" customFormat="1" ht="26.25" customHeight="1">
      <c r="A21" s="1124"/>
      <c r="B21" s="616">
        <v>19</v>
      </c>
      <c r="C21" s="615">
        <v>1351</v>
      </c>
      <c r="D21" s="608">
        <v>20210939</v>
      </c>
      <c r="E21" s="608" t="s">
        <v>505</v>
      </c>
      <c r="F21" s="608" t="s">
        <v>496</v>
      </c>
      <c r="G21" s="608" t="s">
        <v>497</v>
      </c>
      <c r="H21" s="608" t="s">
        <v>465</v>
      </c>
      <c r="I21" s="609">
        <v>45091.388194444444</v>
      </c>
      <c r="J21" s="608" t="s">
        <v>498</v>
      </c>
      <c r="K21" s="588" t="s">
        <v>0</v>
      </c>
      <c r="L21" s="589">
        <v>45091</v>
      </c>
      <c r="M21" s="590">
        <v>0.38819444444444445</v>
      </c>
      <c r="N21" s="591" t="s">
        <v>498</v>
      </c>
      <c r="O21" s="592">
        <v>45091</v>
      </c>
      <c r="P21" s="593">
        <v>0.38819444444444445</v>
      </c>
      <c r="Q21" s="592"/>
      <c r="R21" s="593"/>
      <c r="S21" s="591"/>
      <c r="T21" s="589">
        <v>45091</v>
      </c>
      <c r="U21" s="590">
        <v>0.38819444444444445</v>
      </c>
      <c r="V21" s="591" t="s">
        <v>498</v>
      </c>
      <c r="W21" s="594">
        <f t="shared" si="0"/>
        <v>0</v>
      </c>
      <c r="X21" s="592"/>
      <c r="Y21" s="595"/>
      <c r="Z21" s="597"/>
      <c r="AA21" s="596">
        <f t="shared" si="1"/>
        <v>-45091.388194444444</v>
      </c>
      <c r="AB21" s="592"/>
      <c r="AC21" s="595"/>
      <c r="AD21" s="597"/>
      <c r="AE21" s="596">
        <f t="shared" si="2"/>
        <v>0</v>
      </c>
      <c r="AF21" s="589"/>
      <c r="AG21" s="591"/>
      <c r="AH21" s="591"/>
      <c r="AI21" s="597"/>
      <c r="AJ21" s="596">
        <f t="shared" si="3"/>
        <v>-45091.388194444444</v>
      </c>
      <c r="AK21" s="589"/>
      <c r="AL21" s="591"/>
      <c r="AM21" s="591"/>
      <c r="AN21" s="596">
        <f t="shared" si="4"/>
        <v>-45091.388194444444</v>
      </c>
      <c r="AO21" s="589">
        <v>45091</v>
      </c>
      <c r="AP21" s="590">
        <v>0.39999999999999997</v>
      </c>
      <c r="AQ21" s="596">
        <f t="shared" si="5"/>
        <v>1.1805555557657499E-2</v>
      </c>
      <c r="AR21" s="589">
        <v>45091</v>
      </c>
      <c r="AS21" s="590">
        <v>0.39999999999999997</v>
      </c>
      <c r="AT21" s="598" t="s">
        <v>498</v>
      </c>
      <c r="AU21" s="599">
        <f t="shared" si="6"/>
        <v>1.1805555557657499E-2</v>
      </c>
      <c r="AV21" s="437">
        <v>12978</v>
      </c>
      <c r="AW21" s="437" t="s">
        <v>1367</v>
      </c>
      <c r="AX21" s="600" t="s">
        <v>18</v>
      </c>
      <c r="AY21" s="600" t="s">
        <v>48</v>
      </c>
      <c r="AZ21" s="677" t="s">
        <v>118</v>
      </c>
      <c r="BA21" s="600" t="s">
        <v>380</v>
      </c>
      <c r="BB21" s="601" t="s">
        <v>1315</v>
      </c>
      <c r="BC21" s="601" t="s">
        <v>1316</v>
      </c>
      <c r="BD21" s="603"/>
      <c r="BE21" s="675" t="s">
        <v>89</v>
      </c>
      <c r="BF21" s="604"/>
      <c r="BG21" s="602"/>
      <c r="BJ21" s="652">
        <f>BJ20/BK17</f>
        <v>1</v>
      </c>
      <c r="BK21" s="652">
        <f>BK20/BK17</f>
        <v>0</v>
      </c>
      <c r="BL21" s="652">
        <f>BL20/BK17</f>
        <v>0</v>
      </c>
      <c r="BM21" s="652">
        <f>BM20/BK17</f>
        <v>0</v>
      </c>
      <c r="BN21" s="650"/>
      <c r="BO21" s="650"/>
      <c r="BP21" s="650"/>
      <c r="BQ21" s="650"/>
      <c r="BU21" s="651">
        <f>BX16</f>
        <v>8</v>
      </c>
      <c r="BV21" s="640">
        <f>BY16</f>
        <v>0</v>
      </c>
      <c r="BW21" s="640">
        <f>BZ16</f>
        <v>0</v>
      </c>
      <c r="BX21" s="640">
        <f>CA16</f>
        <v>1</v>
      </c>
      <c r="BY21" s="650"/>
      <c r="BZ21" s="650"/>
      <c r="CA21" s="650"/>
      <c r="CB21" s="650"/>
      <c r="CF21" s="643" t="s">
        <v>444</v>
      </c>
      <c r="CG21" s="644">
        <f>SUBTOTAL(9,CG19:CG20)</f>
        <v>12</v>
      </c>
      <c r="CH21" s="645" t="e">
        <f>#REF!+CH19+CH20</f>
        <v>#REF!</v>
      </c>
      <c r="CI21" s="646">
        <f>SUBTOTAL(9,CI19:CI20)</f>
        <v>1</v>
      </c>
      <c r="CJ21" s="646">
        <f>SUBTOTAL(9,CJ19:CJ20)</f>
        <v>1</v>
      </c>
      <c r="CK21" s="646">
        <f>SUBTOTAL(9,CK19:CK20)</f>
        <v>0</v>
      </c>
      <c r="CL21" s="646">
        <f>SUBTOTAL(9,CL19:CL20)</f>
        <v>10</v>
      </c>
      <c r="CM21" s="644">
        <f>SUM(CI21:CL21)</f>
        <v>12</v>
      </c>
      <c r="CZ21" s="602"/>
      <c r="DA21" s="602"/>
      <c r="DB21" s="602"/>
    </row>
    <row r="22" spans="1:106" s="605" customFormat="1" ht="26.25" customHeight="1">
      <c r="A22" s="1125"/>
      <c r="B22" s="584">
        <v>20</v>
      </c>
      <c r="C22" s="606">
        <v>1352</v>
      </c>
      <c r="D22" s="608">
        <v>30142058</v>
      </c>
      <c r="E22" s="608" t="s">
        <v>495</v>
      </c>
      <c r="F22" s="608" t="s">
        <v>496</v>
      </c>
      <c r="G22" s="608" t="s">
        <v>497</v>
      </c>
      <c r="H22" s="608" t="s">
        <v>465</v>
      </c>
      <c r="I22" s="609">
        <v>45091.755555555559</v>
      </c>
      <c r="J22" s="608" t="s">
        <v>528</v>
      </c>
      <c r="K22" s="588" t="s">
        <v>17</v>
      </c>
      <c r="L22" s="589">
        <v>45091</v>
      </c>
      <c r="M22" s="590">
        <v>0.73749999999999993</v>
      </c>
      <c r="N22" s="591" t="s">
        <v>528</v>
      </c>
      <c r="O22" s="592">
        <v>45091</v>
      </c>
      <c r="P22" s="593">
        <v>0.75555555555555554</v>
      </c>
      <c r="Q22" s="592">
        <v>45096</v>
      </c>
      <c r="R22" s="593">
        <v>0.78472222222222221</v>
      </c>
      <c r="S22" s="591" t="s">
        <v>817</v>
      </c>
      <c r="T22" s="592">
        <v>45096</v>
      </c>
      <c r="U22" s="593">
        <v>0.78541666666666676</v>
      </c>
      <c r="V22" s="591" t="s">
        <v>817</v>
      </c>
      <c r="W22" s="594">
        <f t="shared" si="0"/>
        <v>5.0298611111065838</v>
      </c>
      <c r="X22" s="592">
        <v>45109</v>
      </c>
      <c r="Y22" s="595">
        <v>0.72430555555555554</v>
      </c>
      <c r="Z22" s="591" t="s">
        <v>817</v>
      </c>
      <c r="AA22" s="596">
        <f t="shared" si="1"/>
        <v>12.938888888893416</v>
      </c>
      <c r="AB22" s="592">
        <v>45124</v>
      </c>
      <c r="AC22" s="595">
        <v>0.44791666666666669</v>
      </c>
      <c r="AD22" s="591" t="s">
        <v>817</v>
      </c>
      <c r="AE22" s="596">
        <f t="shared" si="2"/>
        <v>14.723611111105129</v>
      </c>
      <c r="AF22" s="589"/>
      <c r="AG22" s="591"/>
      <c r="AH22" s="591"/>
      <c r="AI22" s="597"/>
      <c r="AJ22" s="596">
        <f t="shared" si="3"/>
        <v>-45096.785416666666</v>
      </c>
      <c r="AK22" s="589">
        <v>45126</v>
      </c>
      <c r="AL22" s="590">
        <v>0.4458333333333333</v>
      </c>
      <c r="AM22" s="598" t="s">
        <v>498</v>
      </c>
      <c r="AN22" s="596">
        <f t="shared" si="4"/>
        <v>29.660416666665697</v>
      </c>
      <c r="AO22" s="592">
        <v>45125</v>
      </c>
      <c r="AP22" s="593">
        <v>0.75763888888888886</v>
      </c>
      <c r="AQ22" s="596">
        <f t="shared" si="5"/>
        <v>28.972222222226264</v>
      </c>
      <c r="AR22" s="589"/>
      <c r="AS22" s="590"/>
      <c r="AT22" s="591"/>
      <c r="AU22" s="599">
        <f t="shared" si="6"/>
        <v>-45096.785416666666</v>
      </c>
      <c r="AV22" s="437">
        <v>15405</v>
      </c>
      <c r="AW22" s="437" t="s">
        <v>1317</v>
      </c>
      <c r="AX22" s="600" t="s">
        <v>9</v>
      </c>
      <c r="AY22" s="600" t="s">
        <v>11</v>
      </c>
      <c r="AZ22" s="677" t="s">
        <v>43</v>
      </c>
      <c r="BA22" s="600" t="s">
        <v>120</v>
      </c>
      <c r="BB22" s="601" t="s">
        <v>1318</v>
      </c>
      <c r="BC22" s="601" t="s">
        <v>1319</v>
      </c>
      <c r="BD22" s="603"/>
      <c r="BE22" s="675" t="s">
        <v>89</v>
      </c>
      <c r="BF22" s="604"/>
      <c r="BG22" s="602"/>
      <c r="BJ22" s="649"/>
      <c r="BK22" s="649"/>
      <c r="BL22" s="649"/>
      <c r="BM22" s="649"/>
      <c r="BN22" s="653"/>
      <c r="BO22" s="650"/>
      <c r="BP22" s="650"/>
      <c r="BQ22" s="650"/>
      <c r="BU22" s="652">
        <f>BU21/BV18</f>
        <v>0.88888888888888884</v>
      </c>
      <c r="BV22" s="652">
        <f>BV21/BV18</f>
        <v>0</v>
      </c>
      <c r="BW22" s="652">
        <f>BW21/BV18</f>
        <v>0</v>
      </c>
      <c r="BX22" s="652">
        <f>BX21/BV18</f>
        <v>0.1111111111111111</v>
      </c>
      <c r="BY22" s="650"/>
      <c r="BZ22" s="650"/>
      <c r="CA22" s="650"/>
      <c r="CB22" s="650"/>
      <c r="CQ22" s="621" t="s">
        <v>440</v>
      </c>
      <c r="CR22" s="630" t="s">
        <v>441</v>
      </c>
      <c r="CS22" s="631" t="s">
        <v>442</v>
      </c>
      <c r="CT22" s="632" t="s">
        <v>0</v>
      </c>
      <c r="CU22" s="633" t="s">
        <v>5</v>
      </c>
      <c r="CV22" s="634" t="s">
        <v>8</v>
      </c>
      <c r="CW22" s="635" t="s">
        <v>443</v>
      </c>
      <c r="CX22" s="636" t="s">
        <v>444</v>
      </c>
      <c r="CZ22" s="602"/>
      <c r="DA22" s="602"/>
      <c r="DB22" s="602"/>
    </row>
    <row r="23" spans="1:106" s="605" customFormat="1" ht="26.25" customHeight="1">
      <c r="A23" s="1123">
        <v>3</v>
      </c>
      <c r="B23" s="584">
        <v>21</v>
      </c>
      <c r="C23" s="606">
        <v>1354</v>
      </c>
      <c r="D23" s="608">
        <v>30260887</v>
      </c>
      <c r="E23" s="608" t="s">
        <v>501</v>
      </c>
      <c r="F23" s="608" t="s">
        <v>496</v>
      </c>
      <c r="G23" s="608" t="s">
        <v>497</v>
      </c>
      <c r="H23" s="608" t="s">
        <v>465</v>
      </c>
      <c r="I23" s="609">
        <v>45094.806944444441</v>
      </c>
      <c r="J23" s="608" t="s">
        <v>498</v>
      </c>
      <c r="K23" s="588" t="s">
        <v>17</v>
      </c>
      <c r="L23" s="589">
        <v>45094</v>
      </c>
      <c r="M23" s="590">
        <v>0.41736111111111113</v>
      </c>
      <c r="N23" s="591" t="s">
        <v>498</v>
      </c>
      <c r="O23" s="592">
        <v>45094</v>
      </c>
      <c r="P23" s="593">
        <v>0.80694444444444446</v>
      </c>
      <c r="Q23" s="592">
        <v>45096</v>
      </c>
      <c r="R23" s="593">
        <v>0.37986111111111115</v>
      </c>
      <c r="S23" s="591" t="s">
        <v>498</v>
      </c>
      <c r="T23" s="592">
        <v>45094</v>
      </c>
      <c r="U23" s="593">
        <v>0.80694444444444446</v>
      </c>
      <c r="V23" s="591" t="s">
        <v>817</v>
      </c>
      <c r="W23" s="594">
        <f t="shared" si="0"/>
        <v>0</v>
      </c>
      <c r="X23" s="592"/>
      <c r="Y23" s="595"/>
      <c r="Z23" s="597"/>
      <c r="AA23" s="596">
        <f t="shared" si="1"/>
        <v>-45094.806944444441</v>
      </c>
      <c r="AB23" s="592"/>
      <c r="AC23" s="595"/>
      <c r="AD23" s="597"/>
      <c r="AE23" s="596">
        <f t="shared" si="2"/>
        <v>0</v>
      </c>
      <c r="AF23" s="589"/>
      <c r="AG23" s="591"/>
      <c r="AH23" s="591"/>
      <c r="AI23" s="597"/>
      <c r="AJ23" s="596">
        <f t="shared" si="3"/>
        <v>-45094.806944444441</v>
      </c>
      <c r="AK23" s="589">
        <v>45103</v>
      </c>
      <c r="AL23" s="590">
        <v>0.4368055555555555</v>
      </c>
      <c r="AM23" s="598" t="s">
        <v>498</v>
      </c>
      <c r="AN23" s="596">
        <f t="shared" si="4"/>
        <v>8.6298611111124046</v>
      </c>
      <c r="AO23" s="592"/>
      <c r="AP23" s="593"/>
      <c r="AQ23" s="596">
        <f t="shared" si="5"/>
        <v>-45094.806944444441</v>
      </c>
      <c r="AR23" s="589"/>
      <c r="AS23" s="590"/>
      <c r="AT23" s="591"/>
      <c r="AU23" s="599">
        <f t="shared" si="6"/>
        <v>-45094.806944444441</v>
      </c>
      <c r="AV23" s="437"/>
      <c r="AW23" s="437" t="s">
        <v>1368</v>
      </c>
      <c r="AX23" s="600" t="s">
        <v>18</v>
      </c>
      <c r="AY23" s="600" t="s">
        <v>48</v>
      </c>
      <c r="AZ23" s="677" t="s">
        <v>122</v>
      </c>
      <c r="BA23" s="600" t="s">
        <v>382</v>
      </c>
      <c r="BB23" s="601" t="s">
        <v>1320</v>
      </c>
      <c r="BC23" s="601" t="s">
        <v>1321</v>
      </c>
      <c r="BD23" s="603"/>
      <c r="BE23" s="675" t="s">
        <v>89</v>
      </c>
      <c r="BF23" s="604"/>
      <c r="BG23" s="602"/>
      <c r="BJ23" s="626" t="s">
        <v>448</v>
      </c>
      <c r="BK23" s="626">
        <v>0</v>
      </c>
      <c r="BL23" s="648">
        <f>BK23/BK26</f>
        <v>0</v>
      </c>
      <c r="BM23" s="649"/>
      <c r="BN23" s="650"/>
      <c r="BO23" s="650"/>
      <c r="BP23" s="650"/>
      <c r="BQ23" s="650"/>
      <c r="BU23" s="649"/>
      <c r="BV23" s="649"/>
      <c r="BW23" s="649"/>
      <c r="BX23" s="649"/>
      <c r="BY23" s="653"/>
      <c r="BZ23" s="650"/>
      <c r="CA23" s="650"/>
      <c r="CB23" s="650"/>
      <c r="CK23" s="602"/>
      <c r="CL23" s="602"/>
      <c r="CM23" s="602"/>
      <c r="CQ23" s="637" t="s">
        <v>528</v>
      </c>
      <c r="CR23" s="638">
        <v>7</v>
      </c>
      <c r="CS23" s="639">
        <f>CR23/CR25</f>
        <v>0.58333333333333337</v>
      </c>
      <c r="CT23" s="640"/>
      <c r="CU23" s="640"/>
      <c r="CV23" s="640"/>
      <c r="CW23" s="640">
        <v>7</v>
      </c>
      <c r="CX23" s="638">
        <f>CR23</f>
        <v>7</v>
      </c>
      <c r="CZ23" s="602"/>
      <c r="DA23" s="602"/>
      <c r="DB23" s="602"/>
    </row>
    <row r="24" spans="1:106" s="605" customFormat="1" ht="26.25" customHeight="1">
      <c r="A24" s="1124"/>
      <c r="B24" s="584">
        <v>22</v>
      </c>
      <c r="C24" s="606">
        <v>1360</v>
      </c>
      <c r="D24" s="608">
        <v>30249324</v>
      </c>
      <c r="E24" s="608" t="s">
        <v>501</v>
      </c>
      <c r="F24" s="608" t="s">
        <v>496</v>
      </c>
      <c r="G24" s="608" t="s">
        <v>513</v>
      </c>
      <c r="H24" s="608" t="s">
        <v>1195</v>
      </c>
      <c r="I24" s="609">
        <v>45094.57916666667</v>
      </c>
      <c r="J24" s="608" t="s">
        <v>498</v>
      </c>
      <c r="K24" s="588" t="s">
        <v>17</v>
      </c>
      <c r="L24" s="589">
        <v>45094</v>
      </c>
      <c r="M24" s="590">
        <v>0.57291666666666663</v>
      </c>
      <c r="N24" s="591" t="s">
        <v>498</v>
      </c>
      <c r="O24" s="592">
        <v>45094</v>
      </c>
      <c r="P24" s="593">
        <v>0.57916666666666672</v>
      </c>
      <c r="Q24" s="592">
        <v>45096</v>
      </c>
      <c r="R24" s="593">
        <v>0.57013888888888886</v>
      </c>
      <c r="S24" s="591" t="s">
        <v>498</v>
      </c>
      <c r="T24" s="592">
        <v>45096</v>
      </c>
      <c r="U24" s="593">
        <v>0.59305555555555556</v>
      </c>
      <c r="V24" s="591" t="s">
        <v>498</v>
      </c>
      <c r="W24" s="594">
        <f t="shared" si="0"/>
        <v>2.0138888888832298</v>
      </c>
      <c r="X24" s="592">
        <v>45097</v>
      </c>
      <c r="Y24" s="595">
        <v>0.41319444444444442</v>
      </c>
      <c r="Z24" s="591" t="s">
        <v>498</v>
      </c>
      <c r="AA24" s="596">
        <f t="shared" si="1"/>
        <v>0.82013888889196096</v>
      </c>
      <c r="AB24" s="592">
        <v>45097</v>
      </c>
      <c r="AC24" s="595">
        <v>0.42777777777777781</v>
      </c>
      <c r="AD24" s="591" t="s">
        <v>498</v>
      </c>
      <c r="AE24" s="596">
        <f t="shared" si="2"/>
        <v>1.4583333329937886E-2</v>
      </c>
      <c r="AF24" s="589">
        <v>45456</v>
      </c>
      <c r="AG24" s="590">
        <v>0.70000000000000007</v>
      </c>
      <c r="AH24" s="591" t="s">
        <v>498</v>
      </c>
      <c r="AI24" s="597" t="s">
        <v>1298</v>
      </c>
      <c r="AJ24" s="596">
        <f t="shared" si="3"/>
        <v>360.1069444444438</v>
      </c>
      <c r="AK24" s="589"/>
      <c r="AL24" s="591"/>
      <c r="AM24" s="591"/>
      <c r="AN24" s="596">
        <f t="shared" si="4"/>
        <v>-45096.593055555553</v>
      </c>
      <c r="AO24" s="592"/>
      <c r="AP24" s="593"/>
      <c r="AQ24" s="596">
        <f t="shared" si="5"/>
        <v>-45096.593055555553</v>
      </c>
      <c r="AR24" s="589"/>
      <c r="AS24" s="590"/>
      <c r="AT24" s="591"/>
      <c r="AU24" s="599">
        <f t="shared" si="6"/>
        <v>-45096.593055555553</v>
      </c>
      <c r="AV24" s="437"/>
      <c r="AW24" s="437"/>
      <c r="AX24" s="600" t="s">
        <v>18</v>
      </c>
      <c r="AY24" s="600" t="s">
        <v>48</v>
      </c>
      <c r="AZ24" s="677" t="s">
        <v>118</v>
      </c>
      <c r="BA24" s="600" t="s">
        <v>380</v>
      </c>
      <c r="BB24" s="601" t="s">
        <v>1322</v>
      </c>
      <c r="BC24" s="601" t="s">
        <v>1323</v>
      </c>
      <c r="BD24" s="603"/>
      <c r="BE24" s="675" t="s">
        <v>89</v>
      </c>
      <c r="BF24" s="604"/>
      <c r="BG24" s="602"/>
      <c r="BJ24" s="651" t="s">
        <v>449</v>
      </c>
      <c r="BK24" s="640">
        <v>3</v>
      </c>
      <c r="BL24" s="648">
        <f>BK24/BK26</f>
        <v>0.75</v>
      </c>
      <c r="BM24" s="649"/>
      <c r="BN24" s="650"/>
      <c r="BO24" s="650"/>
      <c r="BP24" s="650"/>
      <c r="BQ24" s="650"/>
      <c r="BU24" s="626" t="s">
        <v>448</v>
      </c>
      <c r="BV24" s="626">
        <v>0</v>
      </c>
      <c r="BW24" s="648">
        <f>BV24/BV27</f>
        <v>0</v>
      </c>
      <c r="BX24" s="649"/>
      <c r="BY24" s="650"/>
      <c r="BZ24" s="650"/>
      <c r="CA24" s="650"/>
      <c r="CB24" s="650"/>
      <c r="CF24" s="647" t="s">
        <v>89</v>
      </c>
      <c r="CG24" s="636">
        <f>CG21</f>
        <v>12</v>
      </c>
      <c r="CH24" s="648">
        <f>CG24/48</f>
        <v>0.25</v>
      </c>
      <c r="CI24" s="649"/>
      <c r="CJ24" s="650"/>
      <c r="CK24" s="602"/>
      <c r="CL24" s="602"/>
      <c r="CM24" s="602"/>
      <c r="CQ24" s="637" t="s">
        <v>498</v>
      </c>
      <c r="CR24" s="638">
        <v>5</v>
      </c>
      <c r="CS24" s="639">
        <f>CR24/CR25</f>
        <v>0.41666666666666669</v>
      </c>
      <c r="CT24" s="640"/>
      <c r="CU24" s="640"/>
      <c r="CV24" s="640"/>
      <c r="CW24" s="640">
        <v>5</v>
      </c>
      <c r="CX24" s="638">
        <f>CR24</f>
        <v>5</v>
      </c>
      <c r="CZ24" s="602"/>
      <c r="DA24" s="602"/>
      <c r="DB24" s="602"/>
    </row>
    <row r="25" spans="1:106" s="605" customFormat="1" ht="26.25" customHeight="1">
      <c r="A25" s="1124"/>
      <c r="B25" s="616">
        <v>23</v>
      </c>
      <c r="C25" s="606">
        <v>1363</v>
      </c>
      <c r="D25" s="608">
        <v>1210378772</v>
      </c>
      <c r="E25" s="608" t="s">
        <v>505</v>
      </c>
      <c r="F25" s="608" t="s">
        <v>496</v>
      </c>
      <c r="G25" s="608" t="s">
        <v>507</v>
      </c>
      <c r="H25" s="608" t="s">
        <v>522</v>
      </c>
      <c r="I25" s="609">
        <v>45096.823611111111</v>
      </c>
      <c r="J25" s="608" t="s">
        <v>528</v>
      </c>
      <c r="K25" s="588" t="s">
        <v>0</v>
      </c>
      <c r="L25" s="589">
        <v>45096</v>
      </c>
      <c r="M25" s="590">
        <v>0.82361111111111107</v>
      </c>
      <c r="N25" s="591" t="s">
        <v>528</v>
      </c>
      <c r="O25" s="592">
        <v>45096</v>
      </c>
      <c r="P25" s="593">
        <v>0.82361111111111107</v>
      </c>
      <c r="Q25" s="592"/>
      <c r="R25" s="593"/>
      <c r="S25" s="591"/>
      <c r="T25" s="592">
        <v>45096</v>
      </c>
      <c r="U25" s="593">
        <v>0.82916666666666661</v>
      </c>
      <c r="V25" s="591" t="s">
        <v>817</v>
      </c>
      <c r="W25" s="594">
        <f t="shared" si="0"/>
        <v>5.5555555591126904E-3</v>
      </c>
      <c r="X25" s="592"/>
      <c r="Y25" s="595"/>
      <c r="Z25" s="597"/>
      <c r="AA25" s="596">
        <f t="shared" si="1"/>
        <v>-45096.82916666667</v>
      </c>
      <c r="AB25" s="592"/>
      <c r="AC25" s="595"/>
      <c r="AD25" s="597"/>
      <c r="AE25" s="596">
        <f t="shared" si="2"/>
        <v>0</v>
      </c>
      <c r="AF25" s="589"/>
      <c r="AG25" s="591"/>
      <c r="AH25" s="591"/>
      <c r="AI25" s="597"/>
      <c r="AJ25" s="596">
        <f t="shared" si="3"/>
        <v>-45096.82916666667</v>
      </c>
      <c r="AK25" s="589"/>
      <c r="AL25" s="591"/>
      <c r="AM25" s="591"/>
      <c r="AN25" s="596">
        <f t="shared" si="4"/>
        <v>-45096.82916666667</v>
      </c>
      <c r="AO25" s="589">
        <v>45096</v>
      </c>
      <c r="AP25" s="590">
        <v>0.82986111111111116</v>
      </c>
      <c r="AQ25" s="596">
        <f t="shared" si="5"/>
        <v>6.9444443943211809E-4</v>
      </c>
      <c r="AR25" s="589">
        <v>45096</v>
      </c>
      <c r="AS25" s="590">
        <v>0.82986111111111116</v>
      </c>
      <c r="AT25" s="591" t="s">
        <v>817</v>
      </c>
      <c r="AU25" s="599">
        <f t="shared" si="6"/>
        <v>6.9444443943211809E-4</v>
      </c>
      <c r="AV25" s="437"/>
      <c r="AW25" s="437"/>
      <c r="AX25" s="600" t="s">
        <v>27</v>
      </c>
      <c r="AY25" s="600" t="s">
        <v>35</v>
      </c>
      <c r="AZ25" s="677" t="s">
        <v>94</v>
      </c>
      <c r="BA25" s="600" t="s">
        <v>328</v>
      </c>
      <c r="BB25" s="601" t="s">
        <v>1324</v>
      </c>
      <c r="BC25" s="601" t="s">
        <v>1325</v>
      </c>
      <c r="BD25" s="603"/>
      <c r="BE25" s="675" t="s">
        <v>89</v>
      </c>
      <c r="BF25" s="604"/>
      <c r="BG25" s="602"/>
      <c r="BJ25" s="651" t="s">
        <v>450</v>
      </c>
      <c r="BK25" s="640">
        <v>1</v>
      </c>
      <c r="BL25" s="648">
        <f>BK25/BK26</f>
        <v>0.25</v>
      </c>
      <c r="BM25" s="649"/>
      <c r="BN25" s="650"/>
      <c r="BO25" s="650"/>
      <c r="BP25" s="650"/>
      <c r="BQ25" s="650"/>
      <c r="BU25" s="651" t="s">
        <v>449</v>
      </c>
      <c r="BV25" s="640">
        <v>6</v>
      </c>
      <c r="BW25" s="648">
        <f>BV25/BV27</f>
        <v>0.66666666666666663</v>
      </c>
      <c r="BX25" s="649"/>
      <c r="BY25" s="650"/>
      <c r="BZ25" s="650"/>
      <c r="CA25" s="650"/>
      <c r="CB25" s="650"/>
      <c r="CF25" s="649"/>
      <c r="CG25" s="649"/>
      <c r="CH25" s="649"/>
      <c r="CI25" s="649"/>
      <c r="CJ25" s="650"/>
      <c r="CK25" s="602"/>
      <c r="CL25" s="602"/>
      <c r="CM25" s="602"/>
      <c r="CN25" s="602"/>
      <c r="CQ25" s="643" t="s">
        <v>444</v>
      </c>
      <c r="CR25" s="644">
        <f>SUBTOTAL(9,CR23:CR24)</f>
        <v>12</v>
      </c>
      <c r="CS25" s="654" t="e">
        <f>#REF!+CS23+CS24</f>
        <v>#REF!</v>
      </c>
      <c r="CT25" s="646">
        <f>SUBTOTAL(9,CT23:CT24)</f>
        <v>0</v>
      </c>
      <c r="CU25" s="646">
        <f>SUBTOTAL(9,CU23:CU24)</f>
        <v>0</v>
      </c>
      <c r="CV25" s="646">
        <f>SUBTOTAL(9,CV23:CV24)</f>
        <v>0</v>
      </c>
      <c r="CW25" s="646">
        <f>SUBTOTAL(9,CW23:CW24)</f>
        <v>12</v>
      </c>
      <c r="CX25" s="644">
        <f>SUM(CT25:CW25)</f>
        <v>12</v>
      </c>
      <c r="CZ25" s="602"/>
      <c r="DA25" s="602"/>
      <c r="DB25" s="602"/>
    </row>
    <row r="26" spans="1:106" s="605" customFormat="1" ht="26.25" customHeight="1">
      <c r="A26" s="1124"/>
      <c r="B26" s="584">
        <v>24</v>
      </c>
      <c r="C26" s="585">
        <v>1364</v>
      </c>
      <c r="D26" s="608">
        <v>30068283</v>
      </c>
      <c r="E26" s="608" t="s">
        <v>495</v>
      </c>
      <c r="F26" s="608" t="s">
        <v>496</v>
      </c>
      <c r="G26" s="608" t="s">
        <v>507</v>
      </c>
      <c r="H26" s="608" t="s">
        <v>481</v>
      </c>
      <c r="I26" s="609">
        <v>45097.374305555553</v>
      </c>
      <c r="J26" s="608" t="s">
        <v>498</v>
      </c>
      <c r="K26" s="588" t="s">
        <v>17</v>
      </c>
      <c r="L26" s="589">
        <v>45097</v>
      </c>
      <c r="M26" s="590">
        <v>0.37152777777777773</v>
      </c>
      <c r="N26" s="591" t="s">
        <v>498</v>
      </c>
      <c r="O26" s="592">
        <v>45097</v>
      </c>
      <c r="P26" s="593">
        <v>0.3743055555555555</v>
      </c>
      <c r="Q26" s="592">
        <v>45097</v>
      </c>
      <c r="R26" s="593">
        <v>0.53194444444444444</v>
      </c>
      <c r="S26" s="591" t="s">
        <v>498</v>
      </c>
      <c r="T26" s="592">
        <v>45101</v>
      </c>
      <c r="U26" s="593">
        <v>0.60138888888888886</v>
      </c>
      <c r="V26" s="591" t="s">
        <v>817</v>
      </c>
      <c r="W26" s="594">
        <f t="shared" si="0"/>
        <v>4.227083333338669</v>
      </c>
      <c r="X26" s="592">
        <v>45102</v>
      </c>
      <c r="Y26" s="595">
        <v>0.86736111111111114</v>
      </c>
      <c r="Z26" s="591" t="s">
        <v>498</v>
      </c>
      <c r="AA26" s="596">
        <f t="shared" si="1"/>
        <v>1.2659722222160781</v>
      </c>
      <c r="AB26" s="592">
        <v>45115</v>
      </c>
      <c r="AC26" s="595">
        <v>0.40416666666666662</v>
      </c>
      <c r="AD26" s="591" t="s">
        <v>498</v>
      </c>
      <c r="AE26" s="596">
        <f t="shared" si="2"/>
        <v>12.536805555559113</v>
      </c>
      <c r="AF26" s="589"/>
      <c r="AG26" s="591"/>
      <c r="AH26" s="591"/>
      <c r="AI26" s="597"/>
      <c r="AJ26" s="596">
        <f t="shared" si="3"/>
        <v>-45101.601388888892</v>
      </c>
      <c r="AK26" s="589">
        <v>45126</v>
      </c>
      <c r="AL26" s="590">
        <v>0.44027777777777777</v>
      </c>
      <c r="AM26" s="598" t="s">
        <v>498</v>
      </c>
      <c r="AN26" s="596">
        <f t="shared" si="4"/>
        <v>24.838888888887595</v>
      </c>
      <c r="AO26" s="592">
        <v>45130</v>
      </c>
      <c r="AP26" s="593">
        <v>0.39861111111111108</v>
      </c>
      <c r="AQ26" s="596">
        <f t="shared" si="5"/>
        <v>28.797222222216078</v>
      </c>
      <c r="AR26" s="589">
        <v>45126</v>
      </c>
      <c r="AS26" s="590">
        <v>0.44027777777777777</v>
      </c>
      <c r="AT26" s="598" t="s">
        <v>498</v>
      </c>
      <c r="AU26" s="599">
        <f t="shared" si="6"/>
        <v>24.838888888887595</v>
      </c>
      <c r="AV26" s="437"/>
      <c r="AW26" s="437" t="s">
        <v>1369</v>
      </c>
      <c r="AX26" s="600" t="s">
        <v>27</v>
      </c>
      <c r="AY26" s="600" t="s">
        <v>35</v>
      </c>
      <c r="AZ26" s="677" t="s">
        <v>94</v>
      </c>
      <c r="BA26" s="600" t="s">
        <v>330</v>
      </c>
      <c r="BB26" s="601" t="s">
        <v>1326</v>
      </c>
      <c r="BC26" s="601" t="s">
        <v>1327</v>
      </c>
      <c r="BD26" s="603"/>
      <c r="BE26" s="675" t="s">
        <v>89</v>
      </c>
      <c r="BF26" s="604"/>
      <c r="BG26" s="602"/>
      <c r="BJ26" s="643" t="s">
        <v>444</v>
      </c>
      <c r="BK26" s="655">
        <f>BK23+BK24+BK25</f>
        <v>4</v>
      </c>
      <c r="BL26" s="654">
        <f>SUM(BL23:BL25)</f>
        <v>1</v>
      </c>
      <c r="BM26" s="649"/>
      <c r="BN26" s="650"/>
      <c r="BO26" s="650"/>
      <c r="BP26" s="650"/>
      <c r="BQ26" s="650"/>
      <c r="BU26" s="651" t="s">
        <v>450</v>
      </c>
      <c r="BV26" s="640">
        <v>3</v>
      </c>
      <c r="BW26" s="648">
        <f>BV26/BV27</f>
        <v>0.33333333333333331</v>
      </c>
      <c r="BX26" s="649"/>
      <c r="BY26" s="650"/>
      <c r="BZ26" s="650"/>
      <c r="CA26" s="650"/>
      <c r="CB26" s="650"/>
      <c r="CF26" s="623" t="s">
        <v>0</v>
      </c>
      <c r="CG26" s="633" t="s">
        <v>5</v>
      </c>
      <c r="CH26" s="634" t="s">
        <v>8</v>
      </c>
      <c r="CI26" s="635" t="s">
        <v>443</v>
      </c>
      <c r="CJ26" s="650"/>
      <c r="CK26" s="602"/>
      <c r="CL26" s="602"/>
      <c r="CM26" s="602"/>
      <c r="CN26" s="602"/>
      <c r="CZ26" s="602"/>
      <c r="DA26" s="602"/>
      <c r="DB26" s="602"/>
    </row>
    <row r="27" spans="1:106" s="605" customFormat="1" ht="26.25" customHeight="1">
      <c r="A27" s="1125"/>
      <c r="B27" s="616">
        <v>25</v>
      </c>
      <c r="C27" s="585">
        <v>1370</v>
      </c>
      <c r="D27" s="608">
        <v>30273760</v>
      </c>
      <c r="E27" s="608" t="s">
        <v>495</v>
      </c>
      <c r="F27" s="608" t="s">
        <v>496</v>
      </c>
      <c r="G27" s="608" t="s">
        <v>507</v>
      </c>
      <c r="H27" s="608" t="s">
        <v>482</v>
      </c>
      <c r="I27" s="609">
        <v>45097.836111111108</v>
      </c>
      <c r="J27" s="608" t="s">
        <v>528</v>
      </c>
      <c r="K27" s="588" t="s">
        <v>17</v>
      </c>
      <c r="L27" s="589">
        <v>45097</v>
      </c>
      <c r="M27" s="590">
        <v>0.83333333333333337</v>
      </c>
      <c r="N27" s="591" t="s">
        <v>528</v>
      </c>
      <c r="O27" s="592">
        <v>45097</v>
      </c>
      <c r="P27" s="593">
        <v>0.83611111111111114</v>
      </c>
      <c r="Q27" s="592">
        <v>45097</v>
      </c>
      <c r="R27" s="593">
        <v>0.84375</v>
      </c>
      <c r="S27" s="591" t="s">
        <v>817</v>
      </c>
      <c r="T27" s="592">
        <v>45097</v>
      </c>
      <c r="U27" s="593">
        <v>0.84513888888888899</v>
      </c>
      <c r="V27" s="591" t="s">
        <v>817</v>
      </c>
      <c r="W27" s="594">
        <f t="shared" si="0"/>
        <v>9.0277777781011537E-3</v>
      </c>
      <c r="X27" s="592">
        <v>45097</v>
      </c>
      <c r="Y27" s="595">
        <v>0.87430555555555556</v>
      </c>
      <c r="Z27" s="591" t="s">
        <v>817</v>
      </c>
      <c r="AA27" s="596">
        <f t="shared" si="1"/>
        <v>2.9166666667151731E-2</v>
      </c>
      <c r="AB27" s="592">
        <v>45099</v>
      </c>
      <c r="AC27" s="595">
        <v>0.7104166666666667</v>
      </c>
      <c r="AD27" s="591" t="s">
        <v>817</v>
      </c>
      <c r="AE27" s="596">
        <f t="shared" si="2"/>
        <v>1.836111111115315</v>
      </c>
      <c r="AF27" s="589"/>
      <c r="AG27" s="591"/>
      <c r="AH27" s="591"/>
      <c r="AI27" s="597"/>
      <c r="AJ27" s="596">
        <f t="shared" si="3"/>
        <v>-45097.845138888886</v>
      </c>
      <c r="AK27" s="589"/>
      <c r="AL27" s="590"/>
      <c r="AM27" s="598"/>
      <c r="AN27" s="596">
        <f t="shared" si="4"/>
        <v>-45097.845138888886</v>
      </c>
      <c r="AO27" s="589">
        <v>45126</v>
      </c>
      <c r="AP27" s="590">
        <v>0.44861111111111113</v>
      </c>
      <c r="AQ27" s="596">
        <f t="shared" si="5"/>
        <v>28.603472222224809</v>
      </c>
      <c r="AR27" s="589">
        <v>45126</v>
      </c>
      <c r="AS27" s="590">
        <v>0.44861111111111113</v>
      </c>
      <c r="AT27" s="598" t="s">
        <v>498</v>
      </c>
      <c r="AU27" s="599">
        <f t="shared" si="6"/>
        <v>28.603472222224809</v>
      </c>
      <c r="AV27" s="437"/>
      <c r="AW27" s="437"/>
      <c r="AX27" s="600" t="s">
        <v>18</v>
      </c>
      <c r="AY27" s="600" t="s">
        <v>48</v>
      </c>
      <c r="AZ27" s="677" t="s">
        <v>122</v>
      </c>
      <c r="BA27" s="600" t="s">
        <v>382</v>
      </c>
      <c r="BB27" s="601" t="s">
        <v>1328</v>
      </c>
      <c r="BC27" s="601" t="s">
        <v>1329</v>
      </c>
      <c r="BD27" s="603"/>
      <c r="BE27" s="675" t="s">
        <v>89</v>
      </c>
      <c r="BF27" s="604"/>
      <c r="BG27" s="602"/>
      <c r="BJ27" s="651" t="s">
        <v>451</v>
      </c>
      <c r="BK27" s="626">
        <v>0</v>
      </c>
      <c r="BL27" s="639">
        <f>BK27/BK30</f>
        <v>0</v>
      </c>
      <c r="BM27" s="649"/>
      <c r="BN27" s="650"/>
      <c r="BO27" s="650"/>
      <c r="BP27" s="650"/>
      <c r="BQ27" s="650"/>
      <c r="BU27" s="643" t="s">
        <v>444</v>
      </c>
      <c r="BV27" s="644">
        <f>BV24+BV25+BV26</f>
        <v>9</v>
      </c>
      <c r="BW27" s="654">
        <f>SUM(BW24:BW26)</f>
        <v>1</v>
      </c>
      <c r="BX27" s="649"/>
      <c r="BY27" s="650"/>
      <c r="BZ27" s="650"/>
      <c r="CA27" s="650"/>
      <c r="CB27" s="650"/>
      <c r="CF27" s="651">
        <f>CI21</f>
        <v>1</v>
      </c>
      <c r="CG27" s="640">
        <f>CJ21</f>
        <v>1</v>
      </c>
      <c r="CH27" s="640">
        <f>CK21</f>
        <v>0</v>
      </c>
      <c r="CI27" s="640">
        <f>CL21</f>
        <v>10</v>
      </c>
      <c r="CJ27" s="650"/>
      <c r="CK27" s="602"/>
      <c r="CL27" s="602"/>
      <c r="CM27" s="602"/>
      <c r="CN27" s="602"/>
      <c r="CZ27" s="602"/>
      <c r="DA27" s="602"/>
      <c r="DB27" s="602"/>
    </row>
    <row r="28" spans="1:106" s="605" customFormat="1" ht="26.25" customHeight="1">
      <c r="A28" s="1120">
        <v>4</v>
      </c>
      <c r="B28" s="584">
        <v>26</v>
      </c>
      <c r="C28" s="607">
        <v>1372</v>
      </c>
      <c r="D28" s="608">
        <v>30211771</v>
      </c>
      <c r="E28" s="608" t="s">
        <v>501</v>
      </c>
      <c r="F28" s="608" t="s">
        <v>496</v>
      </c>
      <c r="G28" s="608" t="s">
        <v>497</v>
      </c>
      <c r="H28" s="608" t="s">
        <v>667</v>
      </c>
      <c r="I28" s="609">
        <v>45099.70416666667</v>
      </c>
      <c r="J28" s="608" t="s">
        <v>528</v>
      </c>
      <c r="K28" s="588" t="s">
        <v>17</v>
      </c>
      <c r="L28" s="589">
        <v>45099</v>
      </c>
      <c r="M28" s="590">
        <v>0.69930555555555562</v>
      </c>
      <c r="N28" s="591" t="s">
        <v>528</v>
      </c>
      <c r="O28" s="589">
        <v>45099</v>
      </c>
      <c r="P28" s="593">
        <v>0.70416666666666661</v>
      </c>
      <c r="Q28" s="592">
        <v>45101</v>
      </c>
      <c r="R28" s="593">
        <v>0.75277777777777777</v>
      </c>
      <c r="S28" s="591" t="s">
        <v>817</v>
      </c>
      <c r="T28" s="592">
        <v>45101</v>
      </c>
      <c r="U28" s="593">
        <v>0.75694444444444453</v>
      </c>
      <c r="V28" s="591" t="s">
        <v>817</v>
      </c>
      <c r="W28" s="594">
        <f t="shared" si="0"/>
        <v>2.0527777777751908</v>
      </c>
      <c r="X28" s="592">
        <v>45109</v>
      </c>
      <c r="Y28" s="595">
        <v>0.71944444444444444</v>
      </c>
      <c r="Z28" s="591" t="s">
        <v>817</v>
      </c>
      <c r="AA28" s="596">
        <f t="shared" si="1"/>
        <v>7.9625000000014552</v>
      </c>
      <c r="AB28" s="592"/>
      <c r="AC28" s="595"/>
      <c r="AD28" s="597"/>
      <c r="AE28" s="596">
        <f t="shared" si="2"/>
        <v>-45109.719444444447</v>
      </c>
      <c r="AF28" s="589"/>
      <c r="AG28" s="591"/>
      <c r="AH28" s="591"/>
      <c r="AI28" s="597"/>
      <c r="AJ28" s="596">
        <f t="shared" si="3"/>
        <v>-45101.756944444445</v>
      </c>
      <c r="AK28" s="589">
        <v>45115</v>
      </c>
      <c r="AL28" s="590">
        <v>0.40347222222222223</v>
      </c>
      <c r="AM28" s="598" t="s">
        <v>498</v>
      </c>
      <c r="AN28" s="596">
        <f t="shared" si="4"/>
        <v>13.646527777775191</v>
      </c>
      <c r="AO28" s="592"/>
      <c r="AP28" s="593"/>
      <c r="AQ28" s="596">
        <f t="shared" si="5"/>
        <v>-45101.756944444445</v>
      </c>
      <c r="AR28" s="589"/>
      <c r="AS28" s="590"/>
      <c r="AT28" s="591"/>
      <c r="AU28" s="599">
        <f t="shared" si="6"/>
        <v>-45101.756944444445</v>
      </c>
      <c r="AV28" s="437">
        <v>4918</v>
      </c>
      <c r="AW28" s="437" t="s">
        <v>1330</v>
      </c>
      <c r="AX28" s="600" t="s">
        <v>27</v>
      </c>
      <c r="AY28" s="600" t="s">
        <v>35</v>
      </c>
      <c r="AZ28" s="677" t="s">
        <v>94</v>
      </c>
      <c r="BA28" s="600" t="s">
        <v>326</v>
      </c>
      <c r="BB28" s="601" t="s">
        <v>1331</v>
      </c>
      <c r="BC28" s="601" t="s">
        <v>1332</v>
      </c>
      <c r="BD28" s="603"/>
      <c r="BE28" s="675" t="s">
        <v>89</v>
      </c>
      <c r="BF28" s="604"/>
      <c r="BG28" s="602"/>
      <c r="BJ28" s="651" t="s">
        <v>452</v>
      </c>
      <c r="BK28" s="640">
        <v>3</v>
      </c>
      <c r="BL28" s="639">
        <f>BK28/BK30</f>
        <v>0.75</v>
      </c>
      <c r="BM28" s="649"/>
      <c r="BN28" s="650"/>
      <c r="BO28" s="650"/>
      <c r="BP28" s="650"/>
      <c r="BQ28" s="650"/>
      <c r="BU28" s="651" t="s">
        <v>451</v>
      </c>
      <c r="BV28" s="640">
        <v>4</v>
      </c>
      <c r="BW28" s="639">
        <f>BV28/BV31</f>
        <v>0.44444444444444442</v>
      </c>
      <c r="BX28" s="649"/>
      <c r="BY28" s="650"/>
      <c r="BZ28" s="650"/>
      <c r="CA28" s="650"/>
      <c r="CB28" s="650"/>
      <c r="CF28" s="652">
        <f>CF27/CG24</f>
        <v>8.3333333333333329E-2</v>
      </c>
      <c r="CG28" s="652">
        <f>CG27/CG24</f>
        <v>8.3333333333333329E-2</v>
      </c>
      <c r="CH28" s="652">
        <f>CH27/CG24</f>
        <v>0</v>
      </c>
      <c r="CI28" s="652">
        <f>CI27/CG24</f>
        <v>0.83333333333333337</v>
      </c>
      <c r="CJ28" s="650"/>
      <c r="CK28" s="602"/>
      <c r="CL28" s="602"/>
      <c r="CM28" s="602"/>
      <c r="CN28" s="602"/>
      <c r="CQ28" s="647" t="s">
        <v>447</v>
      </c>
      <c r="CR28" s="636">
        <f>CR25</f>
        <v>12</v>
      </c>
      <c r="CS28" s="648">
        <f>CR28/44</f>
        <v>0.27272727272727271</v>
      </c>
      <c r="CT28" s="649"/>
      <c r="CU28" s="650"/>
      <c r="CV28" s="650"/>
      <c r="CW28" s="650"/>
      <c r="CX28" s="650"/>
      <c r="CZ28" s="602"/>
      <c r="DA28" s="602"/>
      <c r="DB28" s="602"/>
    </row>
    <row r="29" spans="1:106" s="605" customFormat="1" ht="26.25" customHeight="1">
      <c r="A29" s="1121"/>
      <c r="B29" s="584">
        <v>27</v>
      </c>
      <c r="C29" s="615">
        <v>1377</v>
      </c>
      <c r="D29" s="608">
        <v>30158080</v>
      </c>
      <c r="E29" s="608" t="s">
        <v>495</v>
      </c>
      <c r="F29" s="608" t="s">
        <v>502</v>
      </c>
      <c r="G29" s="608" t="s">
        <v>507</v>
      </c>
      <c r="H29" s="608" t="s">
        <v>527</v>
      </c>
      <c r="I29" s="609">
        <v>45101.756944444445</v>
      </c>
      <c r="J29" s="608" t="s">
        <v>528</v>
      </c>
      <c r="K29" s="588" t="s">
        <v>0</v>
      </c>
      <c r="L29" s="589">
        <v>45101</v>
      </c>
      <c r="M29" s="590">
        <v>0.75694444444444453</v>
      </c>
      <c r="N29" s="591" t="s">
        <v>528</v>
      </c>
      <c r="O29" s="592">
        <v>45101</v>
      </c>
      <c r="P29" s="593">
        <v>0.75694444444444453</v>
      </c>
      <c r="Q29" s="592"/>
      <c r="R29" s="593"/>
      <c r="S29" s="591"/>
      <c r="T29" s="592">
        <v>45101</v>
      </c>
      <c r="U29" s="593">
        <v>0.75694444444444453</v>
      </c>
      <c r="V29" s="591" t="s">
        <v>817</v>
      </c>
      <c r="W29" s="594">
        <f t="shared" si="0"/>
        <v>0</v>
      </c>
      <c r="X29" s="592"/>
      <c r="Y29" s="595"/>
      <c r="Z29" s="591"/>
      <c r="AA29" s="596">
        <f t="shared" si="1"/>
        <v>-45101.756944444445</v>
      </c>
      <c r="AB29" s="592"/>
      <c r="AC29" s="595"/>
      <c r="AD29" s="591"/>
      <c r="AE29" s="596">
        <f t="shared" si="2"/>
        <v>0</v>
      </c>
      <c r="AF29" s="589"/>
      <c r="AG29" s="591"/>
      <c r="AH29" s="591"/>
      <c r="AI29" s="597"/>
      <c r="AJ29" s="596">
        <f t="shared" si="3"/>
        <v>-45101.756944444445</v>
      </c>
      <c r="AK29" s="589"/>
      <c r="AL29" s="591"/>
      <c r="AM29" s="591"/>
      <c r="AN29" s="596">
        <f t="shared" si="4"/>
        <v>-45101.756944444445</v>
      </c>
      <c r="AO29" s="589">
        <v>45102</v>
      </c>
      <c r="AP29" s="590">
        <v>0.66180555555555554</v>
      </c>
      <c r="AQ29" s="596">
        <f t="shared" si="5"/>
        <v>0.90486111111385981</v>
      </c>
      <c r="AR29" s="589">
        <v>45102</v>
      </c>
      <c r="AS29" s="590">
        <v>0.66180555555555554</v>
      </c>
      <c r="AT29" s="591" t="s">
        <v>817</v>
      </c>
      <c r="AU29" s="599">
        <f t="shared" si="6"/>
        <v>0.90486111111385981</v>
      </c>
      <c r="AV29" s="437"/>
      <c r="AW29" s="437"/>
      <c r="AX29" s="600" t="s">
        <v>9</v>
      </c>
      <c r="AY29" s="600" t="s">
        <v>11</v>
      </c>
      <c r="AZ29" s="677" t="s">
        <v>31</v>
      </c>
      <c r="BA29" s="600" t="s">
        <v>82</v>
      </c>
      <c r="BB29" s="601" t="s">
        <v>1333</v>
      </c>
      <c r="BC29" s="601" t="s">
        <v>1334</v>
      </c>
      <c r="BD29" s="603"/>
      <c r="BE29" s="675" t="s">
        <v>89</v>
      </c>
      <c r="BF29" s="604"/>
      <c r="BG29" s="602"/>
      <c r="BJ29" s="651" t="s">
        <v>453</v>
      </c>
      <c r="BK29" s="640">
        <v>1</v>
      </c>
      <c r="BL29" s="639">
        <f>BK29/BK30</f>
        <v>0.25</v>
      </c>
      <c r="BM29" s="649"/>
      <c r="BN29" s="650"/>
      <c r="BO29" s="650"/>
      <c r="BP29" s="650"/>
      <c r="BQ29" s="650"/>
      <c r="BU29" s="651" t="s">
        <v>452</v>
      </c>
      <c r="BV29" s="640">
        <v>4</v>
      </c>
      <c r="BW29" s="639">
        <f>BV29/BV31</f>
        <v>0.44444444444444442</v>
      </c>
      <c r="BX29" s="649"/>
      <c r="BY29" s="650"/>
      <c r="BZ29" s="650"/>
      <c r="CA29" s="650"/>
      <c r="CB29" s="650"/>
      <c r="CF29" s="649"/>
      <c r="CG29" s="649"/>
      <c r="CH29" s="649"/>
      <c r="CI29" s="649"/>
      <c r="CJ29" s="653"/>
      <c r="CK29" s="602"/>
      <c r="CL29" s="602"/>
      <c r="CM29" s="602"/>
      <c r="CN29" s="602"/>
      <c r="CQ29" s="649"/>
      <c r="CR29" s="649"/>
      <c r="CS29" s="649"/>
      <c r="CT29" s="649"/>
      <c r="CU29" s="650"/>
      <c r="CV29" s="650"/>
      <c r="CW29" s="650"/>
      <c r="CX29" s="650"/>
      <c r="CZ29" s="602"/>
      <c r="DA29" s="602"/>
      <c r="DB29" s="602"/>
    </row>
    <row r="30" spans="1:106" s="605" customFormat="1" ht="26.25" customHeight="1">
      <c r="A30" s="1121"/>
      <c r="B30" s="584">
        <v>28</v>
      </c>
      <c r="C30" s="615">
        <v>1380</v>
      </c>
      <c r="D30" s="608">
        <v>30191892</v>
      </c>
      <c r="E30" s="608" t="s">
        <v>495</v>
      </c>
      <c r="F30" s="608" t="s">
        <v>506</v>
      </c>
      <c r="G30" s="608" t="s">
        <v>513</v>
      </c>
      <c r="H30" s="608" t="s">
        <v>1301</v>
      </c>
      <c r="I30" s="609">
        <v>45102.647916666669</v>
      </c>
      <c r="J30" s="608" t="s">
        <v>528</v>
      </c>
      <c r="K30" s="588" t="s">
        <v>17</v>
      </c>
      <c r="L30" s="589">
        <v>45102</v>
      </c>
      <c r="M30" s="590">
        <v>0.46875</v>
      </c>
      <c r="N30" s="591" t="s">
        <v>528</v>
      </c>
      <c r="O30" s="592">
        <v>45102</v>
      </c>
      <c r="P30" s="593">
        <v>0.6479166666666667</v>
      </c>
      <c r="Q30" s="592">
        <v>45115</v>
      </c>
      <c r="R30" s="593">
        <v>0.62361111111111112</v>
      </c>
      <c r="S30" s="591" t="s">
        <v>817</v>
      </c>
      <c r="T30" s="592">
        <v>45115</v>
      </c>
      <c r="U30" s="593">
        <v>0.62430555555555556</v>
      </c>
      <c r="V30" s="591" t="s">
        <v>817</v>
      </c>
      <c r="W30" s="594">
        <f t="shared" si="0"/>
        <v>12.976388888884685</v>
      </c>
      <c r="X30" s="592">
        <v>45122</v>
      </c>
      <c r="Y30" s="595">
        <v>0.48541666666666666</v>
      </c>
      <c r="Z30" s="591" t="s">
        <v>817</v>
      </c>
      <c r="AA30" s="596">
        <f t="shared" si="1"/>
        <v>6.8611111111167702</v>
      </c>
      <c r="AB30" s="592">
        <v>45124</v>
      </c>
      <c r="AC30" s="595">
        <v>0.4458333333333333</v>
      </c>
      <c r="AD30" s="591" t="s">
        <v>817</v>
      </c>
      <c r="AE30" s="596">
        <f t="shared" si="2"/>
        <v>1.960416666661331</v>
      </c>
      <c r="AF30" s="589">
        <v>45124</v>
      </c>
      <c r="AG30" s="590">
        <v>0.4458333333333333</v>
      </c>
      <c r="AH30" s="591" t="s">
        <v>817</v>
      </c>
      <c r="AI30" s="597" t="s">
        <v>1298</v>
      </c>
      <c r="AJ30" s="596">
        <f t="shared" si="3"/>
        <v>8.8215277777781012</v>
      </c>
      <c r="AK30" s="589"/>
      <c r="AL30" s="591"/>
      <c r="AM30" s="591"/>
      <c r="AN30" s="596">
        <f t="shared" si="4"/>
        <v>-45115.624305555553</v>
      </c>
      <c r="AO30" s="592">
        <v>45124</v>
      </c>
      <c r="AP30" s="593">
        <v>0.78541666666666676</v>
      </c>
      <c r="AQ30" s="596">
        <f t="shared" si="5"/>
        <v>9.1611111111124046</v>
      </c>
      <c r="AR30" s="589">
        <v>45126</v>
      </c>
      <c r="AS30" s="590">
        <v>0.46736111111111112</v>
      </c>
      <c r="AT30" s="598" t="s">
        <v>498</v>
      </c>
      <c r="AU30" s="599">
        <f t="shared" si="6"/>
        <v>10.843055555560568</v>
      </c>
      <c r="AV30" s="437"/>
      <c r="AW30" s="437"/>
      <c r="AX30" s="600" t="s">
        <v>9</v>
      </c>
      <c r="AY30" s="600" t="s">
        <v>11</v>
      </c>
      <c r="AZ30" s="677" t="s">
        <v>31</v>
      </c>
      <c r="BA30" s="600" t="s">
        <v>70</v>
      </c>
      <c r="BB30" s="601" t="s">
        <v>1335</v>
      </c>
      <c r="BC30" s="601" t="s">
        <v>1336</v>
      </c>
      <c r="BD30" s="603"/>
      <c r="BE30" s="675" t="s">
        <v>89</v>
      </c>
      <c r="BF30" s="604"/>
      <c r="BG30" s="602"/>
      <c r="BJ30" s="643" t="s">
        <v>444</v>
      </c>
      <c r="BK30" s="644">
        <f>BK27+BK28+BK29</f>
        <v>4</v>
      </c>
      <c r="BL30" s="654">
        <f>BL27+BL28++BL29</f>
        <v>1</v>
      </c>
      <c r="BU30" s="651" t="s">
        <v>453</v>
      </c>
      <c r="BV30" s="640">
        <v>1</v>
      </c>
      <c r="BW30" s="639">
        <f>BV30/BV31</f>
        <v>0.1111111111111111</v>
      </c>
      <c r="BX30" s="649"/>
      <c r="BY30" s="650"/>
      <c r="BZ30" s="650"/>
      <c r="CA30" s="650"/>
      <c r="CB30" s="650"/>
      <c r="CF30" s="626" t="s">
        <v>448</v>
      </c>
      <c r="CG30" s="636">
        <v>1</v>
      </c>
      <c r="CH30" s="648">
        <f>CG30/CG33</f>
        <v>8.3333333333333329E-2</v>
      </c>
      <c r="CI30" s="649"/>
      <c r="CJ30" s="602"/>
      <c r="CK30" s="602"/>
      <c r="CL30" s="602"/>
      <c r="CM30" s="602"/>
      <c r="CN30" s="602"/>
      <c r="CQ30" s="623" t="s">
        <v>0</v>
      </c>
      <c r="CR30" s="633" t="s">
        <v>5</v>
      </c>
      <c r="CS30" s="634" t="s">
        <v>8</v>
      </c>
      <c r="CT30" s="635" t="s">
        <v>443</v>
      </c>
      <c r="CU30" s="650"/>
      <c r="CV30" s="650"/>
      <c r="CW30" s="650"/>
      <c r="CX30" s="650"/>
      <c r="CZ30" s="602"/>
      <c r="DA30" s="602"/>
      <c r="DB30" s="602"/>
    </row>
    <row r="31" spans="1:106" s="605" customFormat="1" ht="26.25" customHeight="1">
      <c r="A31" s="1121"/>
      <c r="B31" s="616">
        <v>29</v>
      </c>
      <c r="C31" s="585">
        <v>1382</v>
      </c>
      <c r="D31" s="586">
        <v>1090945617</v>
      </c>
      <c r="E31" s="586" t="s">
        <v>505</v>
      </c>
      <c r="F31" s="586" t="s">
        <v>502</v>
      </c>
      <c r="G31" s="586" t="s">
        <v>507</v>
      </c>
      <c r="H31" s="586" t="s">
        <v>527</v>
      </c>
      <c r="I31" s="587">
        <v>45102.664583333331</v>
      </c>
      <c r="J31" s="586" t="s">
        <v>528</v>
      </c>
      <c r="K31" s="588" t="s">
        <v>0</v>
      </c>
      <c r="L31" s="589">
        <v>45102</v>
      </c>
      <c r="M31" s="590">
        <v>0.6645833333333333</v>
      </c>
      <c r="N31" s="589" t="s">
        <v>528</v>
      </c>
      <c r="O31" s="592">
        <v>45102</v>
      </c>
      <c r="P31" s="593">
        <v>0.6645833333333333</v>
      </c>
      <c r="Q31" s="592"/>
      <c r="R31" s="593"/>
      <c r="S31" s="591"/>
      <c r="T31" s="592">
        <v>45102</v>
      </c>
      <c r="U31" s="593">
        <v>0.6645833333333333</v>
      </c>
      <c r="V31" s="591" t="s">
        <v>817</v>
      </c>
      <c r="W31" s="594">
        <f t="shared" si="0"/>
        <v>0</v>
      </c>
      <c r="X31" s="592"/>
      <c r="Y31" s="595"/>
      <c r="Z31" s="591"/>
      <c r="AA31" s="596">
        <f t="shared" si="1"/>
        <v>-45102.664583333331</v>
      </c>
      <c r="AB31" s="592"/>
      <c r="AC31" s="595"/>
      <c r="AD31" s="591"/>
      <c r="AE31" s="596">
        <f t="shared" si="2"/>
        <v>0</v>
      </c>
      <c r="AF31" s="589"/>
      <c r="AG31" s="591"/>
      <c r="AH31" s="591"/>
      <c r="AI31" s="597"/>
      <c r="AJ31" s="596">
        <f t="shared" si="3"/>
        <v>-45102.664583333331</v>
      </c>
      <c r="AK31" s="589"/>
      <c r="AL31" s="591"/>
      <c r="AM31" s="591"/>
      <c r="AN31" s="596">
        <f t="shared" si="4"/>
        <v>-45102.664583333331</v>
      </c>
      <c r="AO31" s="589">
        <v>45102</v>
      </c>
      <c r="AP31" s="590">
        <v>0.67152777777777783</v>
      </c>
      <c r="AQ31" s="596">
        <f t="shared" si="5"/>
        <v>6.9444444452528842E-3</v>
      </c>
      <c r="AR31" s="589">
        <v>45102</v>
      </c>
      <c r="AS31" s="590">
        <v>0.67152777777777783</v>
      </c>
      <c r="AT31" s="591" t="s">
        <v>817</v>
      </c>
      <c r="AU31" s="599">
        <f t="shared" si="6"/>
        <v>6.9444444452528842E-3</v>
      </c>
      <c r="AV31" s="437"/>
      <c r="AW31" s="437"/>
      <c r="AX31" s="600" t="s">
        <v>9</v>
      </c>
      <c r="AY31" s="600" t="s">
        <v>11</v>
      </c>
      <c r="AZ31" s="677" t="s">
        <v>31</v>
      </c>
      <c r="BA31" s="600" t="s">
        <v>382</v>
      </c>
      <c r="BB31" s="601" t="s">
        <v>1337</v>
      </c>
      <c r="BC31" s="601" t="s">
        <v>1338</v>
      </c>
      <c r="BD31" s="603"/>
      <c r="BE31" s="675" t="s">
        <v>89</v>
      </c>
      <c r="BF31" s="604"/>
      <c r="BG31" s="602"/>
      <c r="BU31" s="643" t="s">
        <v>444</v>
      </c>
      <c r="BV31" s="644">
        <f>BV28+BV29+BV30</f>
        <v>9</v>
      </c>
      <c r="BW31" s="654">
        <f>BW28+BW29++BW30</f>
        <v>1</v>
      </c>
      <c r="BX31" s="649"/>
      <c r="BY31" s="650"/>
      <c r="BZ31" s="650"/>
      <c r="CA31" s="650"/>
      <c r="CB31" s="650"/>
      <c r="CF31" s="651" t="s">
        <v>449</v>
      </c>
      <c r="CG31" s="640">
        <v>9</v>
      </c>
      <c r="CH31" s="648">
        <f>CG31/CG33</f>
        <v>0.75</v>
      </c>
      <c r="CI31" s="649"/>
      <c r="CJ31" s="602"/>
      <c r="CK31" s="602"/>
      <c r="CL31" s="602"/>
      <c r="CM31" s="602"/>
      <c r="CN31" s="602"/>
      <c r="CQ31" s="651">
        <f>CT25</f>
        <v>0</v>
      </c>
      <c r="CR31" s="640">
        <f>CU25</f>
        <v>0</v>
      </c>
      <c r="CS31" s="640">
        <f>CV25</f>
        <v>0</v>
      </c>
      <c r="CT31" s="640">
        <f>CW25</f>
        <v>12</v>
      </c>
      <c r="CU31" s="650"/>
      <c r="CV31" s="650"/>
      <c r="CW31" s="650"/>
      <c r="CX31" s="650"/>
      <c r="CZ31" s="602"/>
      <c r="DA31" s="602"/>
      <c r="DB31" s="602"/>
    </row>
    <row r="32" spans="1:106" s="605" customFormat="1" ht="26.25" customHeight="1">
      <c r="A32" s="1121"/>
      <c r="B32" s="584">
        <v>30</v>
      </c>
      <c r="C32" s="607">
        <v>1384</v>
      </c>
      <c r="D32" s="586">
        <v>1018761039</v>
      </c>
      <c r="E32" s="586" t="s">
        <v>505</v>
      </c>
      <c r="F32" s="586" t="s">
        <v>496</v>
      </c>
      <c r="G32" s="586" t="s">
        <v>507</v>
      </c>
      <c r="H32" s="586" t="s">
        <v>486</v>
      </c>
      <c r="I32" s="587">
        <v>45103.393750000003</v>
      </c>
      <c r="J32" s="586" t="s">
        <v>498</v>
      </c>
      <c r="K32" s="588" t="s">
        <v>0</v>
      </c>
      <c r="L32" s="589">
        <v>45103</v>
      </c>
      <c r="M32" s="590">
        <v>0.39374999999999999</v>
      </c>
      <c r="N32" s="589" t="s">
        <v>498</v>
      </c>
      <c r="O32" s="592">
        <v>45103</v>
      </c>
      <c r="P32" s="593">
        <v>0.39374999999999999</v>
      </c>
      <c r="Q32" s="592"/>
      <c r="R32" s="593"/>
      <c r="S32" s="591"/>
      <c r="T32" s="592">
        <v>45103</v>
      </c>
      <c r="U32" s="593">
        <v>0.39374999999999999</v>
      </c>
      <c r="V32" s="591" t="s">
        <v>498</v>
      </c>
      <c r="W32" s="594">
        <f t="shared" si="0"/>
        <v>0</v>
      </c>
      <c r="X32" s="592"/>
      <c r="Y32" s="595"/>
      <c r="Z32" s="597"/>
      <c r="AA32" s="596">
        <f t="shared" si="1"/>
        <v>-45103.393750000003</v>
      </c>
      <c r="AB32" s="592"/>
      <c r="AC32" s="595"/>
      <c r="AD32" s="597"/>
      <c r="AE32" s="596">
        <f t="shared" si="2"/>
        <v>0</v>
      </c>
      <c r="AF32" s="589"/>
      <c r="AG32" s="591"/>
      <c r="AH32" s="591"/>
      <c r="AI32" s="597"/>
      <c r="AJ32" s="596">
        <f t="shared" si="3"/>
        <v>-45103.393750000003</v>
      </c>
      <c r="AK32" s="589"/>
      <c r="AL32" s="591"/>
      <c r="AM32" s="591"/>
      <c r="AN32" s="596">
        <f t="shared" si="4"/>
        <v>-45103.393750000003</v>
      </c>
      <c r="AO32" s="589">
        <v>45103</v>
      </c>
      <c r="AP32" s="590">
        <v>0.56180555555555556</v>
      </c>
      <c r="AQ32" s="596">
        <f t="shared" si="5"/>
        <v>0.16805555555038154</v>
      </c>
      <c r="AR32" s="589">
        <v>45103</v>
      </c>
      <c r="AS32" s="590">
        <v>0.56180555555555556</v>
      </c>
      <c r="AT32" s="598" t="s">
        <v>498</v>
      </c>
      <c r="AU32" s="599">
        <f t="shared" si="6"/>
        <v>0.16805555555038154</v>
      </c>
      <c r="AV32" s="437"/>
      <c r="AW32" s="437"/>
      <c r="AX32" s="600" t="s">
        <v>27</v>
      </c>
      <c r="AY32" s="600" t="s">
        <v>29</v>
      </c>
      <c r="AZ32" s="677" t="s">
        <v>90</v>
      </c>
      <c r="BA32" s="600" t="s">
        <v>312</v>
      </c>
      <c r="BB32" s="601" t="s">
        <v>1339</v>
      </c>
      <c r="BC32" s="601" t="s">
        <v>1340</v>
      </c>
      <c r="BD32" s="603"/>
      <c r="BE32" s="675" t="s">
        <v>89</v>
      </c>
      <c r="BF32" s="604"/>
      <c r="BG32" s="602"/>
      <c r="CF32" s="651" t="s">
        <v>450</v>
      </c>
      <c r="CG32" s="640">
        <v>2</v>
      </c>
      <c r="CH32" s="648">
        <f>CG32/CG33</f>
        <v>0.16666666666666666</v>
      </c>
      <c r="CI32" s="649"/>
      <c r="CJ32" s="602"/>
      <c r="CK32" s="602"/>
      <c r="CL32" s="602"/>
      <c r="CM32" s="602"/>
      <c r="CN32" s="602"/>
      <c r="CQ32" s="652">
        <f>CQ31/CR28</f>
        <v>0</v>
      </c>
      <c r="CR32" s="652">
        <f>CR31/CR28</f>
        <v>0</v>
      </c>
      <c r="CS32" s="652">
        <f>CS31/CR28</f>
        <v>0</v>
      </c>
      <c r="CT32" s="652">
        <f>CT31/CR28</f>
        <v>1</v>
      </c>
      <c r="CU32" s="650"/>
      <c r="CV32" s="650"/>
      <c r="CW32" s="650"/>
      <c r="CX32" s="650"/>
      <c r="CZ32" s="602"/>
      <c r="DA32" s="602"/>
      <c r="DB32" s="602"/>
    </row>
    <row r="33" spans="1:188" s="605" customFormat="1" ht="26.25" customHeight="1">
      <c r="A33" s="1121"/>
      <c r="B33" s="584">
        <v>31</v>
      </c>
      <c r="C33" s="607">
        <v>1385</v>
      </c>
      <c r="D33" s="617">
        <v>30053234</v>
      </c>
      <c r="E33" s="617" t="s">
        <v>529</v>
      </c>
      <c r="F33" s="617" t="s">
        <v>496</v>
      </c>
      <c r="G33" s="617" t="s">
        <v>513</v>
      </c>
      <c r="H33" s="617" t="s">
        <v>1195</v>
      </c>
      <c r="I33" s="618">
        <v>45103.547222222223</v>
      </c>
      <c r="J33" s="617" t="s">
        <v>498</v>
      </c>
      <c r="K33" s="588" t="s">
        <v>0</v>
      </c>
      <c r="L33" s="589">
        <v>45103</v>
      </c>
      <c r="M33" s="590">
        <v>0.54722222222222217</v>
      </c>
      <c r="N33" s="589" t="s">
        <v>498</v>
      </c>
      <c r="O33" s="592">
        <v>45103</v>
      </c>
      <c r="P33" s="593">
        <v>0.54722222222222217</v>
      </c>
      <c r="Q33" s="592"/>
      <c r="R33" s="593"/>
      <c r="S33" s="591"/>
      <c r="T33" s="592">
        <v>45103</v>
      </c>
      <c r="U33" s="593">
        <v>0.54722222222222217</v>
      </c>
      <c r="V33" s="591" t="s">
        <v>498</v>
      </c>
      <c r="W33" s="594">
        <f t="shared" si="0"/>
        <v>0</v>
      </c>
      <c r="X33" s="592"/>
      <c r="Y33" s="595"/>
      <c r="Z33" s="591"/>
      <c r="AA33" s="596">
        <f t="shared" si="1"/>
        <v>-45103.547222222223</v>
      </c>
      <c r="AB33" s="592"/>
      <c r="AC33" s="595"/>
      <c r="AD33" s="591"/>
      <c r="AE33" s="596">
        <f t="shared" si="2"/>
        <v>0</v>
      </c>
      <c r="AF33" s="589"/>
      <c r="AG33" s="591"/>
      <c r="AH33" s="591"/>
      <c r="AI33" s="597"/>
      <c r="AJ33" s="596">
        <f t="shared" si="3"/>
        <v>-45103.547222222223</v>
      </c>
      <c r="AK33" s="589"/>
      <c r="AL33" s="591"/>
      <c r="AM33" s="591"/>
      <c r="AN33" s="596">
        <f t="shared" si="4"/>
        <v>-45103.547222222223</v>
      </c>
      <c r="AO33" s="589">
        <v>45103</v>
      </c>
      <c r="AP33" s="590">
        <v>0.6694444444444444</v>
      </c>
      <c r="AQ33" s="596">
        <f t="shared" si="5"/>
        <v>0.12222222222044365</v>
      </c>
      <c r="AR33" s="589">
        <v>45103</v>
      </c>
      <c r="AS33" s="590">
        <v>0.6694444444444444</v>
      </c>
      <c r="AT33" s="598" t="s">
        <v>498</v>
      </c>
      <c r="AU33" s="599">
        <f t="shared" si="6"/>
        <v>0.12222222222044365</v>
      </c>
      <c r="AV33" s="437"/>
      <c r="AW33" s="437"/>
      <c r="AX33" s="600" t="s">
        <v>27</v>
      </c>
      <c r="AY33" s="600" t="s">
        <v>35</v>
      </c>
      <c r="AZ33" s="677" t="s">
        <v>94</v>
      </c>
      <c r="BA33" s="600" t="s">
        <v>326</v>
      </c>
      <c r="BB33" s="601" t="s">
        <v>1341</v>
      </c>
      <c r="BC33" s="601" t="s">
        <v>1342</v>
      </c>
      <c r="BD33" s="603"/>
      <c r="BE33" s="676" t="s">
        <v>84</v>
      </c>
      <c r="BF33" s="604"/>
      <c r="BG33" s="602"/>
      <c r="CF33" s="643" t="s">
        <v>444</v>
      </c>
      <c r="CG33" s="644">
        <f>CG30+CG31+CG32</f>
        <v>12</v>
      </c>
      <c r="CH33" s="654">
        <f>SUM(CH30:CH32)</f>
        <v>1</v>
      </c>
      <c r="CI33" s="649"/>
      <c r="CJ33" s="602"/>
      <c r="CK33" s="602"/>
      <c r="CL33" s="602"/>
      <c r="CM33" s="602"/>
      <c r="CN33" s="602"/>
      <c r="CQ33" s="656"/>
      <c r="CR33" s="656"/>
      <c r="CS33" s="656"/>
      <c r="CT33" s="656"/>
      <c r="CU33" s="650"/>
      <c r="CV33" s="650"/>
      <c r="CW33" s="650"/>
      <c r="CX33" s="650"/>
      <c r="CZ33" s="602"/>
      <c r="DA33" s="602"/>
      <c r="DB33" s="602"/>
    </row>
    <row r="34" spans="1:188" s="605" customFormat="1" ht="26.25" customHeight="1">
      <c r="A34" s="1121"/>
      <c r="B34" s="584">
        <v>32</v>
      </c>
      <c r="C34" s="607">
        <v>1388</v>
      </c>
      <c r="D34" s="586">
        <v>30029440</v>
      </c>
      <c r="E34" s="586" t="s">
        <v>529</v>
      </c>
      <c r="F34" s="586" t="s">
        <v>502</v>
      </c>
      <c r="G34" s="586" t="s">
        <v>507</v>
      </c>
      <c r="H34" s="586" t="s">
        <v>527</v>
      </c>
      <c r="I34" s="587">
        <v>45103.804861111108</v>
      </c>
      <c r="J34" s="586" t="s">
        <v>528</v>
      </c>
      <c r="K34" s="588" t="s">
        <v>0</v>
      </c>
      <c r="L34" s="589">
        <v>45103</v>
      </c>
      <c r="M34" s="590">
        <v>0.80486111111111114</v>
      </c>
      <c r="N34" s="591" t="s">
        <v>528</v>
      </c>
      <c r="O34" s="592">
        <v>45103</v>
      </c>
      <c r="P34" s="590">
        <v>0.80486111111111114</v>
      </c>
      <c r="Q34" s="592"/>
      <c r="R34" s="593"/>
      <c r="S34" s="597"/>
      <c r="T34" s="592">
        <v>45103</v>
      </c>
      <c r="U34" s="593">
        <v>0.82430555555555562</v>
      </c>
      <c r="V34" s="591" t="s">
        <v>817</v>
      </c>
      <c r="W34" s="594">
        <f t="shared" si="0"/>
        <v>1.9444444449618459E-2</v>
      </c>
      <c r="X34" s="592"/>
      <c r="Y34" s="595"/>
      <c r="Z34" s="597"/>
      <c r="AA34" s="596">
        <f t="shared" si="1"/>
        <v>-45103.824305555558</v>
      </c>
      <c r="AB34" s="592"/>
      <c r="AC34" s="595"/>
      <c r="AD34" s="597"/>
      <c r="AE34" s="596">
        <f t="shared" si="2"/>
        <v>0</v>
      </c>
      <c r="AF34" s="589"/>
      <c r="AG34" s="591"/>
      <c r="AH34" s="591"/>
      <c r="AI34" s="597"/>
      <c r="AJ34" s="596">
        <f t="shared" si="3"/>
        <v>-45103.824305555558</v>
      </c>
      <c r="AK34" s="589"/>
      <c r="AL34" s="591"/>
      <c r="AM34" s="591"/>
      <c r="AN34" s="596">
        <f t="shared" si="4"/>
        <v>-45103.824305555558</v>
      </c>
      <c r="AO34" s="589">
        <v>45103</v>
      </c>
      <c r="AP34" s="590">
        <v>0.82986111111111116</v>
      </c>
      <c r="AQ34" s="596">
        <f t="shared" si="5"/>
        <v>5.5555555518367328E-3</v>
      </c>
      <c r="AR34" s="589">
        <v>45103</v>
      </c>
      <c r="AS34" s="590">
        <v>0.82986111111111116</v>
      </c>
      <c r="AT34" s="591" t="s">
        <v>817</v>
      </c>
      <c r="AU34" s="599">
        <f t="shared" si="6"/>
        <v>5.5555555518367328E-3</v>
      </c>
      <c r="AV34" s="437"/>
      <c r="AW34" s="437"/>
      <c r="AX34" s="600" t="s">
        <v>18</v>
      </c>
      <c r="AY34" s="600" t="s">
        <v>41</v>
      </c>
      <c r="AZ34" s="677" t="s">
        <v>110</v>
      </c>
      <c r="BA34" s="600" t="s">
        <v>366</v>
      </c>
      <c r="BB34" s="601" t="s">
        <v>1343</v>
      </c>
      <c r="BC34" s="601" t="s">
        <v>1344</v>
      </c>
      <c r="BD34" s="603"/>
      <c r="BE34" s="676" t="s">
        <v>84</v>
      </c>
      <c r="BF34" s="604"/>
      <c r="BG34" s="602"/>
      <c r="CF34" s="651" t="s">
        <v>451</v>
      </c>
      <c r="CG34" s="640">
        <v>8</v>
      </c>
      <c r="CH34" s="639">
        <f>CG34/CG38</f>
        <v>0.66666666666666663</v>
      </c>
      <c r="CI34" s="649"/>
      <c r="CJ34" s="602"/>
      <c r="CK34" s="602"/>
      <c r="CL34" s="602"/>
      <c r="CM34" s="602"/>
      <c r="CN34" s="602"/>
      <c r="CQ34" s="649"/>
      <c r="CR34" s="649"/>
      <c r="CS34" s="649"/>
      <c r="CT34" s="649"/>
      <c r="CU34" s="653"/>
      <c r="CV34" s="650"/>
      <c r="CW34" s="602"/>
      <c r="CX34" s="602"/>
      <c r="CZ34" s="602"/>
      <c r="DA34" s="602"/>
      <c r="DB34" s="602"/>
    </row>
    <row r="35" spans="1:188" s="605" customFormat="1" ht="26.25" customHeight="1">
      <c r="A35" s="1121"/>
      <c r="B35" s="616">
        <v>33</v>
      </c>
      <c r="C35" s="614">
        <v>1391</v>
      </c>
      <c r="D35" s="608">
        <v>1100674009</v>
      </c>
      <c r="E35" s="608" t="s">
        <v>505</v>
      </c>
      <c r="F35" s="608" t="s">
        <v>502</v>
      </c>
      <c r="G35" s="608" t="s">
        <v>507</v>
      </c>
      <c r="H35" s="608" t="s">
        <v>484</v>
      </c>
      <c r="I35" s="609">
        <v>45103.851388888892</v>
      </c>
      <c r="J35" s="608" t="s">
        <v>528</v>
      </c>
      <c r="K35" s="588" t="s">
        <v>0</v>
      </c>
      <c r="L35" s="589">
        <v>45103</v>
      </c>
      <c r="M35" s="590">
        <v>0.85138888888888886</v>
      </c>
      <c r="N35" s="589" t="s">
        <v>528</v>
      </c>
      <c r="O35" s="592">
        <v>45103</v>
      </c>
      <c r="P35" s="590">
        <v>0.85138888888888886</v>
      </c>
      <c r="Q35" s="592"/>
      <c r="R35" s="593"/>
      <c r="S35" s="591"/>
      <c r="T35" s="592">
        <v>45103</v>
      </c>
      <c r="U35" s="593">
        <v>0.85138888888888886</v>
      </c>
      <c r="V35" s="591" t="s">
        <v>817</v>
      </c>
      <c r="W35" s="594">
        <f t="shared" si="0"/>
        <v>0</v>
      </c>
      <c r="X35" s="592"/>
      <c r="Y35" s="595"/>
      <c r="Z35" s="597"/>
      <c r="AA35" s="596">
        <f t="shared" si="1"/>
        <v>-45103.851388888892</v>
      </c>
      <c r="AB35" s="592"/>
      <c r="AC35" s="595"/>
      <c r="AD35" s="597"/>
      <c r="AE35" s="596">
        <f t="shared" si="2"/>
        <v>0</v>
      </c>
      <c r="AF35" s="589"/>
      <c r="AG35" s="591"/>
      <c r="AH35" s="591"/>
      <c r="AI35" s="597"/>
      <c r="AJ35" s="596">
        <f t="shared" si="3"/>
        <v>-45103.851388888892</v>
      </c>
      <c r="AK35" s="589"/>
      <c r="AL35" s="591"/>
      <c r="AM35" s="591"/>
      <c r="AN35" s="596">
        <f t="shared" si="4"/>
        <v>-45103.851388888892</v>
      </c>
      <c r="AO35" s="589">
        <v>45103</v>
      </c>
      <c r="AP35" s="590">
        <v>0.86944444444444446</v>
      </c>
      <c r="AQ35" s="596">
        <f t="shared" si="5"/>
        <v>1.805555554892635E-2</v>
      </c>
      <c r="AR35" s="589">
        <v>45103</v>
      </c>
      <c r="AS35" s="590">
        <v>0.86944444444444446</v>
      </c>
      <c r="AT35" s="591" t="s">
        <v>817</v>
      </c>
      <c r="AU35" s="599">
        <f t="shared" si="6"/>
        <v>1.805555554892635E-2</v>
      </c>
      <c r="AV35" s="437"/>
      <c r="AW35" s="437"/>
      <c r="AX35" s="600" t="s">
        <v>27</v>
      </c>
      <c r="AY35" s="600" t="s">
        <v>35</v>
      </c>
      <c r="AZ35" s="677" t="s">
        <v>110</v>
      </c>
      <c r="BA35" s="600" t="s">
        <v>366</v>
      </c>
      <c r="BB35" s="601" t="s">
        <v>1345</v>
      </c>
      <c r="BC35" s="601" t="s">
        <v>1346</v>
      </c>
      <c r="BD35" s="603"/>
      <c r="BE35" s="676" t="s">
        <v>84</v>
      </c>
      <c r="BF35" s="604"/>
      <c r="BG35" s="602"/>
      <c r="CF35" s="651" t="s">
        <v>452</v>
      </c>
      <c r="CG35" s="640">
        <v>3</v>
      </c>
      <c r="CH35" s="639">
        <f>CG35/CG38</f>
        <v>0.25</v>
      </c>
      <c r="CI35" s="649"/>
      <c r="CJ35" s="602"/>
      <c r="CK35" s="602"/>
      <c r="CL35" s="602"/>
      <c r="CM35" s="602"/>
      <c r="CN35" s="602"/>
      <c r="CQ35" s="626" t="s">
        <v>448</v>
      </c>
      <c r="CR35" s="636">
        <v>3</v>
      </c>
      <c r="CS35" s="648">
        <f>CR35/CR38</f>
        <v>0.25</v>
      </c>
      <c r="CT35" s="649"/>
      <c r="CU35" s="650"/>
      <c r="CV35" s="650"/>
      <c r="CW35" s="602"/>
      <c r="CX35" s="602"/>
      <c r="CY35" s="602"/>
      <c r="CZ35" s="602"/>
      <c r="DA35" s="602"/>
      <c r="DB35" s="602"/>
    </row>
    <row r="36" spans="1:188" s="605" customFormat="1" ht="26.25" customHeight="1">
      <c r="A36" s="1121"/>
      <c r="B36" s="584">
        <v>34</v>
      </c>
      <c r="C36" s="615">
        <v>1392</v>
      </c>
      <c r="D36" s="608">
        <v>20053834</v>
      </c>
      <c r="E36" s="608" t="s">
        <v>505</v>
      </c>
      <c r="F36" s="608" t="s">
        <v>496</v>
      </c>
      <c r="G36" s="608" t="s">
        <v>497</v>
      </c>
      <c r="H36" s="608" t="s">
        <v>476</v>
      </c>
      <c r="I36" s="609">
        <v>45104.577777777777</v>
      </c>
      <c r="J36" s="608" t="s">
        <v>528</v>
      </c>
      <c r="K36" s="588" t="s">
        <v>17</v>
      </c>
      <c r="L36" s="589">
        <v>45104</v>
      </c>
      <c r="M36" s="590">
        <v>0.57777777777777783</v>
      </c>
      <c r="N36" s="591" t="s">
        <v>528</v>
      </c>
      <c r="O36" s="592">
        <v>45104</v>
      </c>
      <c r="P36" s="593">
        <v>0.57777777777777783</v>
      </c>
      <c r="Q36" s="592"/>
      <c r="R36" s="593"/>
      <c r="S36" s="591"/>
      <c r="T36" s="592">
        <v>45104</v>
      </c>
      <c r="U36" s="593">
        <v>0.60486111111111118</v>
      </c>
      <c r="V36" s="591" t="s">
        <v>528</v>
      </c>
      <c r="W36" s="594">
        <f t="shared" si="0"/>
        <v>2.7083333334303461E-2</v>
      </c>
      <c r="X36" s="592"/>
      <c r="Y36" s="595"/>
      <c r="Z36" s="591"/>
      <c r="AA36" s="596">
        <f t="shared" si="1"/>
        <v>-45104.604861111111</v>
      </c>
      <c r="AB36" s="592"/>
      <c r="AC36" s="595"/>
      <c r="AD36" s="597"/>
      <c r="AE36" s="596">
        <f t="shared" si="2"/>
        <v>0</v>
      </c>
      <c r="AF36" s="589"/>
      <c r="AG36" s="591"/>
      <c r="AH36" s="591"/>
      <c r="AI36" s="597"/>
      <c r="AJ36" s="596">
        <f t="shared" si="3"/>
        <v>-45104.604861111111</v>
      </c>
      <c r="AK36" s="589"/>
      <c r="AL36" s="591"/>
      <c r="AM36" s="591"/>
      <c r="AN36" s="596">
        <f t="shared" si="4"/>
        <v>-45104.604861111111</v>
      </c>
      <c r="AO36" s="589">
        <v>45109</v>
      </c>
      <c r="AP36" s="590">
        <v>0.71805555555555556</v>
      </c>
      <c r="AQ36" s="596">
        <f t="shared" si="5"/>
        <v>5.1131944444423425</v>
      </c>
      <c r="AR36" s="589">
        <v>45109</v>
      </c>
      <c r="AS36" s="590">
        <v>0.71805555555555556</v>
      </c>
      <c r="AT36" s="591" t="s">
        <v>817</v>
      </c>
      <c r="AU36" s="599">
        <f t="shared" si="6"/>
        <v>5.1131944444423425</v>
      </c>
      <c r="AV36" s="437"/>
      <c r="AW36" s="437"/>
      <c r="AX36" s="600" t="s">
        <v>27</v>
      </c>
      <c r="AY36" s="600" t="s">
        <v>35</v>
      </c>
      <c r="AZ36" s="677" t="s">
        <v>102</v>
      </c>
      <c r="BA36" s="600" t="s">
        <v>350</v>
      </c>
      <c r="BB36" s="601" t="s">
        <v>1347</v>
      </c>
      <c r="BC36" s="601" t="s">
        <v>1348</v>
      </c>
      <c r="BD36" s="603"/>
      <c r="BE36" s="675" t="s">
        <v>89</v>
      </c>
      <c r="BF36" s="604"/>
      <c r="BG36" s="602"/>
      <c r="CF36" s="651" t="s">
        <v>454</v>
      </c>
      <c r="CG36" s="640">
        <v>1</v>
      </c>
      <c r="CH36" s="639">
        <f>CG36/CG38</f>
        <v>8.3333333333333329E-2</v>
      </c>
      <c r="CI36" s="649"/>
      <c r="CJ36" s="602"/>
      <c r="CK36" s="602"/>
      <c r="CL36" s="602"/>
      <c r="CM36" s="602"/>
      <c r="CN36" s="602"/>
      <c r="CQ36" s="651" t="s">
        <v>449</v>
      </c>
      <c r="CR36" s="640">
        <v>9</v>
      </c>
      <c r="CS36" s="648">
        <f>CR36/CR38</f>
        <v>0.75</v>
      </c>
      <c r="CT36" s="649"/>
      <c r="CU36" s="650"/>
      <c r="CV36" s="650"/>
      <c r="CW36" s="602"/>
      <c r="CX36" s="602"/>
      <c r="CY36" s="602"/>
    </row>
    <row r="37" spans="1:188" s="605" customFormat="1" ht="26.25" customHeight="1">
      <c r="A37" s="1122"/>
      <c r="B37" s="616">
        <v>35</v>
      </c>
      <c r="C37" s="607">
        <v>1395</v>
      </c>
      <c r="D37" s="608">
        <v>591315320</v>
      </c>
      <c r="E37" s="608" t="s">
        <v>505</v>
      </c>
      <c r="F37" s="608" t="s">
        <v>496</v>
      </c>
      <c r="G37" s="608" t="s">
        <v>513</v>
      </c>
      <c r="H37" s="608" t="s">
        <v>1071</v>
      </c>
      <c r="I37" s="609">
        <v>45106.602777777778</v>
      </c>
      <c r="J37" s="608" t="s">
        <v>498</v>
      </c>
      <c r="K37" s="588" t="s">
        <v>0</v>
      </c>
      <c r="L37" s="589">
        <v>45106</v>
      </c>
      <c r="M37" s="590">
        <v>0.60277777777777775</v>
      </c>
      <c r="N37" s="589" t="s">
        <v>498</v>
      </c>
      <c r="O37" s="592">
        <v>45106</v>
      </c>
      <c r="P37" s="593">
        <v>0.60277777777777775</v>
      </c>
      <c r="Q37" s="592"/>
      <c r="R37" s="593"/>
      <c r="S37" s="591"/>
      <c r="T37" s="592">
        <v>45106</v>
      </c>
      <c r="U37" s="593">
        <v>0.60277777777777775</v>
      </c>
      <c r="V37" s="589" t="s">
        <v>498</v>
      </c>
      <c r="W37" s="594">
        <f t="shared" si="0"/>
        <v>0</v>
      </c>
      <c r="X37" s="592"/>
      <c r="Y37" s="595"/>
      <c r="Z37" s="591"/>
      <c r="AA37" s="596">
        <f t="shared" si="1"/>
        <v>-45106.602777777778</v>
      </c>
      <c r="AB37" s="592"/>
      <c r="AC37" s="595"/>
      <c r="AD37" s="597"/>
      <c r="AE37" s="596">
        <f t="shared" si="2"/>
        <v>0</v>
      </c>
      <c r="AF37" s="589"/>
      <c r="AG37" s="591"/>
      <c r="AH37" s="591"/>
      <c r="AI37" s="597"/>
      <c r="AJ37" s="596">
        <f t="shared" si="3"/>
        <v>-45106.602777777778</v>
      </c>
      <c r="AK37" s="589"/>
      <c r="AL37" s="591"/>
      <c r="AM37" s="591"/>
      <c r="AN37" s="596">
        <f t="shared" si="4"/>
        <v>-45106.602777777778</v>
      </c>
      <c r="AO37" s="589">
        <v>45106</v>
      </c>
      <c r="AP37" s="590">
        <v>0.62986111111111109</v>
      </c>
      <c r="AQ37" s="596">
        <f t="shared" si="5"/>
        <v>2.7083333334303461E-2</v>
      </c>
      <c r="AR37" s="589">
        <v>45106</v>
      </c>
      <c r="AS37" s="590">
        <v>0.62986111111111109</v>
      </c>
      <c r="AT37" s="598" t="s">
        <v>498</v>
      </c>
      <c r="AU37" s="599">
        <f t="shared" si="6"/>
        <v>2.7083333334303461E-2</v>
      </c>
      <c r="AV37" s="437"/>
      <c r="AW37" s="437"/>
      <c r="AX37" s="600" t="s">
        <v>27</v>
      </c>
      <c r="AY37" s="600" t="s">
        <v>29</v>
      </c>
      <c r="AZ37" s="677" t="s">
        <v>90</v>
      </c>
      <c r="BA37" s="600" t="s">
        <v>318</v>
      </c>
      <c r="BB37" s="601" t="s">
        <v>1349</v>
      </c>
      <c r="BC37" s="601" t="s">
        <v>1350</v>
      </c>
      <c r="BD37" s="603"/>
      <c r="BE37" s="675" t="s">
        <v>89</v>
      </c>
      <c r="BF37" s="604"/>
      <c r="BG37" s="602"/>
      <c r="CF37" s="651" t="s">
        <v>455</v>
      </c>
      <c r="CG37" s="640"/>
      <c r="CH37" s="639">
        <f>CG37/CG38</f>
        <v>0</v>
      </c>
      <c r="CJ37" s="602"/>
      <c r="CK37" s="602"/>
      <c r="CL37" s="602"/>
      <c r="CM37" s="602"/>
      <c r="CN37" s="602"/>
      <c r="CQ37" s="651" t="s">
        <v>450</v>
      </c>
      <c r="CR37" s="640">
        <v>0</v>
      </c>
      <c r="CS37" s="648">
        <f>CR37/CR38</f>
        <v>0</v>
      </c>
      <c r="CT37" s="649"/>
      <c r="CU37" s="650"/>
      <c r="CV37" s="650"/>
      <c r="CW37" s="602"/>
      <c r="CX37" s="602"/>
      <c r="CY37" s="602"/>
    </row>
    <row r="38" spans="1:188" s="605" customFormat="1" ht="26.25" customHeight="1">
      <c r="A38" s="65"/>
      <c r="B38" s="65"/>
      <c r="C38" s="458"/>
      <c r="D38" s="443"/>
      <c r="E38" s="443"/>
      <c r="F38" s="443"/>
      <c r="G38" s="443"/>
      <c r="H38" s="443"/>
      <c r="I38" s="443"/>
      <c r="J38" s="443"/>
      <c r="K38" s="457"/>
      <c r="L38" s="443"/>
      <c r="M38" s="443"/>
      <c r="N38" s="443"/>
      <c r="O38" s="443"/>
      <c r="P38" s="443"/>
      <c r="Q38" s="443"/>
      <c r="R38" s="443"/>
      <c r="S38" s="443"/>
      <c r="T38" s="443"/>
      <c r="U38" s="443"/>
      <c r="V38" s="443"/>
      <c r="W38" s="459"/>
      <c r="X38" s="443"/>
      <c r="Y38" s="443"/>
      <c r="Z38" s="443"/>
      <c r="AA38" s="443"/>
      <c r="AB38" s="443"/>
      <c r="AC38" s="443"/>
      <c r="AD38" s="443"/>
      <c r="AE38" s="443"/>
      <c r="AF38" s="443"/>
      <c r="AG38" s="443"/>
      <c r="AH38" s="443"/>
      <c r="AI38" s="443"/>
      <c r="AJ38" s="443"/>
      <c r="AK38" s="460"/>
      <c r="AL38" s="443"/>
      <c r="AM38" s="443"/>
      <c r="AN38" s="443"/>
      <c r="AO38" s="443"/>
      <c r="AP38" s="461"/>
      <c r="AQ38" s="443"/>
      <c r="AR38" s="443"/>
      <c r="AS38" s="457"/>
      <c r="AT38" s="461"/>
      <c r="AU38"/>
      <c r="AV38" s="443"/>
      <c r="AW38" s="443"/>
      <c r="AX38" s="462"/>
      <c r="AY38" s="462"/>
      <c r="AZ38" s="462"/>
      <c r="BA38" s="462"/>
      <c r="BB38" s="462"/>
      <c r="BC38" s="443"/>
      <c r="BD38" s="443"/>
      <c r="BE38" s="443"/>
      <c r="BF38" s="443"/>
      <c r="BG38" s="602"/>
      <c r="CF38" s="643" t="s">
        <v>444</v>
      </c>
      <c r="CG38" s="644">
        <f>CG34+CG35+CG36+CG37</f>
        <v>12</v>
      </c>
      <c r="CH38" s="654">
        <f>CH34+CH35+CH36+CH37</f>
        <v>1</v>
      </c>
      <c r="CJ38" s="602"/>
      <c r="CK38" s="602"/>
      <c r="CL38" s="602"/>
      <c r="CM38" s="602"/>
      <c r="CN38" s="602"/>
      <c r="CQ38" s="643" t="s">
        <v>444</v>
      </c>
      <c r="CR38" s="644">
        <f>CR35+CR36+CR37</f>
        <v>12</v>
      </c>
      <c r="CS38" s="654">
        <f>SUM(CS35:CS37)</f>
        <v>1</v>
      </c>
      <c r="CT38" s="649"/>
      <c r="CU38" s="650"/>
      <c r="CV38" s="650"/>
      <c r="CW38" s="602"/>
      <c r="CX38" s="602"/>
      <c r="CY38" s="602"/>
    </row>
    <row r="39" spans="1:188" s="605" customFormat="1" ht="26.25" customHeight="1" thickBot="1">
      <c r="A39" s="65"/>
      <c r="B39" s="65"/>
      <c r="C39" s="465"/>
      <c r="D39" s="464"/>
      <c r="E39" s="464"/>
      <c r="F39" s="464"/>
      <c r="G39" s="464"/>
      <c r="H39" s="464"/>
      <c r="I39" s="464"/>
      <c r="J39" s="464"/>
      <c r="K39" s="466"/>
      <c r="L39" s="464"/>
      <c r="M39" s="464"/>
      <c r="N39" s="464"/>
      <c r="O39" s="464"/>
      <c r="P39" s="464"/>
      <c r="Q39" s="464"/>
      <c r="R39" s="464"/>
      <c r="S39" s="464"/>
      <c r="T39" s="464"/>
      <c r="U39" s="464"/>
      <c r="V39" s="464"/>
      <c r="W39" s="464"/>
      <c r="X39" s="464"/>
      <c r="Y39" s="464"/>
      <c r="Z39" s="464"/>
      <c r="AA39" s="464"/>
      <c r="AB39" s="464"/>
      <c r="AC39" s="464"/>
      <c r="AD39" s="464"/>
      <c r="AE39" s="464"/>
      <c r="AF39" s="464"/>
      <c r="AG39" s="464"/>
      <c r="AH39" s="464"/>
      <c r="AI39" s="464"/>
      <c r="AJ39" s="464"/>
      <c r="AK39" s="464"/>
      <c r="AL39" s="464"/>
      <c r="AM39" s="464"/>
      <c r="AN39" s="464"/>
      <c r="AO39" s="464"/>
      <c r="AP39" s="464"/>
      <c r="AQ39" s="464"/>
      <c r="AR39"/>
      <c r="AS39"/>
      <c r="AT39"/>
      <c r="AU39"/>
      <c r="AV39" s="464"/>
      <c r="AW39" s="464"/>
      <c r="AX39" s="464"/>
      <c r="AY39" s="464"/>
      <c r="AZ39" s="464"/>
      <c r="BA39" s="464"/>
      <c r="BB39" s="464"/>
      <c r="BC39" s="464"/>
      <c r="BD39" s="464"/>
      <c r="BE39" s="464"/>
      <c r="BF39" s="464"/>
      <c r="BG39" s="602"/>
      <c r="BJ39" s="447"/>
      <c r="BK39" s="447"/>
      <c r="BL39" s="447"/>
      <c r="BM39" s="447"/>
      <c r="BN39" s="447"/>
      <c r="BO39" s="447"/>
      <c r="BP39" s="447"/>
      <c r="BQ39" s="447"/>
      <c r="BU39"/>
      <c r="BV39"/>
      <c r="BW39"/>
      <c r="BX39" s="447"/>
      <c r="BY39" s="447"/>
      <c r="BZ39" s="447"/>
      <c r="CA39" s="447"/>
      <c r="CB39" s="447"/>
      <c r="CF39" s="447"/>
      <c r="CG39" s="447"/>
      <c r="CH39" s="447"/>
      <c r="CI39"/>
      <c r="CJ39"/>
      <c r="CK39"/>
      <c r="CL39" s="447"/>
      <c r="CM39" s="447"/>
      <c r="CN39" s="602"/>
      <c r="CQ39" s="447"/>
      <c r="CR39" s="447"/>
      <c r="CS39" s="447"/>
      <c r="CT39" s="447"/>
      <c r="CU39" s="447"/>
      <c r="CV39"/>
      <c r="CW39"/>
      <c r="CX39"/>
      <c r="CY39" s="602"/>
    </row>
    <row r="40" spans="1:188" ht="15" customHeight="1" thickBot="1">
      <c r="A40" s="457"/>
      <c r="B40" s="457"/>
      <c r="C40" s="65"/>
      <c r="D40" s="65"/>
      <c r="E40" s="464"/>
      <c r="F40" s="464"/>
      <c r="G40" s="464"/>
      <c r="H40" s="65"/>
      <c r="I40" s="464"/>
      <c r="J40" s="464"/>
      <c r="K40" s="65"/>
      <c r="L40" s="468" t="s">
        <v>440</v>
      </c>
      <c r="M40" s="469" t="s">
        <v>441</v>
      </c>
      <c r="N40" s="470" t="s">
        <v>442</v>
      </c>
      <c r="O40" s="471" t="s">
        <v>0</v>
      </c>
      <c r="P40" s="472" t="s">
        <v>5</v>
      </c>
      <c r="Q40" s="473" t="s">
        <v>8</v>
      </c>
      <c r="R40" s="474" t="s">
        <v>443</v>
      </c>
      <c r="S40" s="475" t="s">
        <v>444</v>
      </c>
      <c r="T40" s="44"/>
      <c r="U40" s="974" t="s">
        <v>456</v>
      </c>
      <c r="V40" s="975"/>
      <c r="W40" s="66" t="s">
        <v>457</v>
      </c>
      <c r="X40" s="476" t="s">
        <v>458</v>
      </c>
      <c r="Y40" s="476" t="s">
        <v>457</v>
      </c>
      <c r="Z40" s="68" t="s">
        <v>444</v>
      </c>
      <c r="AA40" s="447"/>
      <c r="AB40" s="447"/>
      <c r="AC40" s="447"/>
      <c r="AD40" s="447"/>
      <c r="AE40" s="447"/>
      <c r="AF40" s="468" t="s">
        <v>459</v>
      </c>
      <c r="AG40" s="475" t="s">
        <v>460</v>
      </c>
      <c r="AH40" s="475" t="s">
        <v>461</v>
      </c>
      <c r="AI40" s="475" t="s">
        <v>462</v>
      </c>
      <c r="AJ40" s="477" t="s">
        <v>463</v>
      </c>
      <c r="AK40" s="447"/>
      <c r="AL40" s="447"/>
      <c r="AM40" s="447"/>
      <c r="AN40" s="447"/>
      <c r="AO40" s="953" t="s">
        <v>451</v>
      </c>
      <c r="AP40" s="954"/>
      <c r="AQ40" s="479" t="s">
        <v>464</v>
      </c>
      <c r="AR40"/>
      <c r="AS40"/>
      <c r="AT40"/>
      <c r="AU40"/>
      <c r="AV40" s="447"/>
      <c r="AW40" s="447"/>
      <c r="AX40" s="447"/>
      <c r="AY40" s="447"/>
      <c r="AZ40" s="447"/>
      <c r="BA40" s="447"/>
      <c r="BB40" s="447"/>
      <c r="BC40" s="447"/>
      <c r="BD40" s="480" t="s">
        <v>1151</v>
      </c>
      <c r="BE40" s="480">
        <f>B51</f>
        <v>35</v>
      </c>
      <c r="BF40" s="447"/>
      <c r="BI40" s="447"/>
      <c r="BJ40" s="447"/>
      <c r="BK40" s="447"/>
      <c r="BL40" s="447"/>
      <c r="BM40" s="447"/>
      <c r="BN40" s="447"/>
      <c r="BO40" s="447"/>
      <c r="BP40" s="447"/>
      <c r="BQ40" s="447"/>
      <c r="BR40" s="447"/>
      <c r="BS40" s="447"/>
      <c r="BT40" s="447"/>
      <c r="BU40"/>
      <c r="BV40"/>
      <c r="BW40"/>
      <c r="BX40" s="447"/>
      <c r="BY40" s="447"/>
      <c r="BZ40" s="447"/>
      <c r="CA40" s="447"/>
      <c r="CB40" s="447"/>
      <c r="CC40" s="447"/>
      <c r="CD40" s="447"/>
      <c r="CE40" s="447"/>
      <c r="CF40" s="447"/>
      <c r="CG40" s="447"/>
      <c r="CH40" s="447"/>
      <c r="CI40" s="447"/>
      <c r="CJ40" s="447"/>
      <c r="CK40" s="447"/>
      <c r="CL40" s="447"/>
      <c r="CM40" s="447"/>
      <c r="CN40" s="447"/>
      <c r="CO40" s="447"/>
      <c r="CP40" s="447"/>
      <c r="CQ40" s="447"/>
      <c r="CR40" s="447"/>
      <c r="CS40" s="447"/>
      <c r="CT40" s="447"/>
      <c r="CU40" s="447"/>
      <c r="CV40"/>
      <c r="CW40"/>
      <c r="CX40"/>
    </row>
    <row r="41" spans="1:188" s="464" customFormat="1" ht="15" customHeight="1">
      <c r="A41" s="463"/>
      <c r="C41" s="65"/>
      <c r="D41" s="65"/>
      <c r="E41" s="482" t="s">
        <v>446</v>
      </c>
      <c r="F41" s="483">
        <v>8</v>
      </c>
      <c r="G41" s="484">
        <f>F41/F45</f>
        <v>0.22857142857142856</v>
      </c>
      <c r="H41" s="65"/>
      <c r="I41" s="1089" t="s">
        <v>451</v>
      </c>
      <c r="J41" s="1090"/>
      <c r="K41" s="65"/>
      <c r="L41" s="485" t="s">
        <v>528</v>
      </c>
      <c r="M41" s="958">
        <v>20</v>
      </c>
      <c r="N41" s="1096">
        <f>M41/M45</f>
        <v>0.5714285714285714</v>
      </c>
      <c r="O41" s="486">
        <v>5</v>
      </c>
      <c r="P41" s="486">
        <v>0</v>
      </c>
      <c r="Q41" s="486">
        <v>0</v>
      </c>
      <c r="R41" s="486">
        <v>15</v>
      </c>
      <c r="S41" s="487">
        <f>O42+P42+Q42+R42</f>
        <v>26.5</v>
      </c>
      <c r="T41" s="44"/>
      <c r="U41" s="485" t="s">
        <v>528</v>
      </c>
      <c r="V41" s="486">
        <v>13</v>
      </c>
      <c r="W41" s="488">
        <f>V41/Z43</f>
        <v>0.37142857142857144</v>
      </c>
      <c r="X41" s="486">
        <v>11</v>
      </c>
      <c r="Y41" s="488">
        <f>X41/Z43</f>
        <v>0.31428571428571428</v>
      </c>
      <c r="Z41" s="489">
        <f>V41+X41</f>
        <v>24</v>
      </c>
      <c r="AA41" s="447"/>
      <c r="AB41" s="447"/>
      <c r="AC41" s="447"/>
      <c r="AD41" s="447"/>
      <c r="AE41" s="447"/>
      <c r="AF41" s="951">
        <v>4</v>
      </c>
      <c r="AG41" s="486"/>
      <c r="AH41" s="486"/>
      <c r="AI41" s="486"/>
      <c r="AJ41" s="490" t="s">
        <v>795</v>
      </c>
      <c r="AK41" s="447"/>
      <c r="AL41" s="447"/>
      <c r="AM41" s="447"/>
      <c r="AN41" s="447"/>
      <c r="AO41" s="500" t="s">
        <v>503</v>
      </c>
      <c r="AP41" s="501">
        <v>1</v>
      </c>
      <c r="AQ41" s="70" t="e">
        <f t="shared" ref="AQ41:AQ51" si="7">AVERAGE(AR41:AX41)</f>
        <v>#DIV/0!</v>
      </c>
      <c r="AR41" s="71" t="s">
        <v>424</v>
      </c>
      <c r="AS41" s="71"/>
      <c r="AT41" s="71"/>
      <c r="AU41" s="71"/>
      <c r="AV41" s="71"/>
      <c r="AW41" s="71"/>
      <c r="AX41" s="71"/>
      <c r="AY41" s="71"/>
      <c r="AZ41" s="71"/>
      <c r="BA41" s="71"/>
      <c r="BB41" s="71"/>
      <c r="BC41" s="447"/>
      <c r="BD41" s="493" t="s">
        <v>1153</v>
      </c>
      <c r="BE41" s="494"/>
      <c r="BF41" s="447"/>
      <c r="BI41" s="447"/>
      <c r="BJ41" s="447"/>
      <c r="BK41" s="447"/>
      <c r="BL41" s="447"/>
      <c r="BM41" s="447"/>
      <c r="BN41" s="447"/>
      <c r="BO41" s="447"/>
      <c r="BP41" s="447"/>
      <c r="BQ41" s="447"/>
      <c r="BR41" s="447"/>
      <c r="BS41" s="447"/>
      <c r="BT41" s="447"/>
      <c r="BU41"/>
      <c r="BV41"/>
      <c r="BW41"/>
      <c r="BX41" s="447"/>
      <c r="BY41" s="447"/>
      <c r="BZ41" s="447"/>
      <c r="CA41" s="447"/>
      <c r="CB41" s="447"/>
      <c r="CC41" s="447"/>
      <c r="CD41" s="447"/>
      <c r="CE41" s="447"/>
      <c r="CF41" s="447"/>
      <c r="CG41" s="447"/>
      <c r="CH41" s="447"/>
      <c r="CI41" s="447"/>
      <c r="CJ41" s="447"/>
      <c r="CK41" s="447"/>
      <c r="CL41" s="447"/>
      <c r="CM41" s="447"/>
      <c r="CN41" s="447"/>
      <c r="CO41" s="447"/>
      <c r="CP41" s="447"/>
      <c r="CQ41" s="447"/>
      <c r="CR41" s="447"/>
      <c r="CS41" s="447"/>
      <c r="CT41" s="447"/>
      <c r="CU41" s="447"/>
      <c r="CV41"/>
      <c r="CW41"/>
      <c r="CX41"/>
      <c r="CY41" s="443"/>
    </row>
    <row r="42" spans="1:188" s="464" customFormat="1" ht="16.5" thickBot="1">
      <c r="C42" s="65"/>
      <c r="D42" s="65"/>
      <c r="E42" s="497" t="s">
        <v>445</v>
      </c>
      <c r="F42" s="498">
        <v>4</v>
      </c>
      <c r="G42" s="499">
        <f>F42/F45</f>
        <v>0.11428571428571428</v>
      </c>
      <c r="H42" s="65"/>
      <c r="I42" s="500" t="s">
        <v>503</v>
      </c>
      <c r="J42" s="501">
        <v>1</v>
      </c>
      <c r="K42" s="65"/>
      <c r="L42" s="502" t="s">
        <v>457</v>
      </c>
      <c r="M42" s="959"/>
      <c r="N42" s="1097"/>
      <c r="O42" s="488">
        <f>O41/M41</f>
        <v>0.25</v>
      </c>
      <c r="P42" s="488">
        <f>P41/M41</f>
        <v>0</v>
      </c>
      <c r="Q42" s="488">
        <f>Q41/M41</f>
        <v>0</v>
      </c>
      <c r="R42" s="488">
        <f>R41/N41</f>
        <v>26.25</v>
      </c>
      <c r="S42" s="503"/>
      <c r="T42" s="44"/>
      <c r="U42" s="485" t="s">
        <v>498</v>
      </c>
      <c r="V42" s="486">
        <v>3</v>
      </c>
      <c r="W42" s="488">
        <f>V42/Z43</f>
        <v>8.5714285714285715E-2</v>
      </c>
      <c r="X42" s="486">
        <v>8</v>
      </c>
      <c r="Y42" s="488">
        <f>X42/Z43</f>
        <v>0.22857142857142856</v>
      </c>
      <c r="Z42" s="489">
        <f>V42+X42</f>
        <v>11</v>
      </c>
      <c r="AA42" s="447"/>
      <c r="AB42" s="447"/>
      <c r="AC42" s="447"/>
      <c r="AD42" s="447"/>
      <c r="AE42" s="447"/>
      <c r="AF42" s="951"/>
      <c r="AG42" s="486"/>
      <c r="AH42" s="486"/>
      <c r="AI42" s="486">
        <v>1</v>
      </c>
      <c r="AJ42" s="490" t="s">
        <v>528</v>
      </c>
      <c r="AK42" s="447"/>
      <c r="AL42" s="447"/>
      <c r="AM42" s="447"/>
      <c r="AN42" s="447"/>
      <c r="AO42" s="500" t="s">
        <v>530</v>
      </c>
      <c r="AP42" s="501">
        <v>1</v>
      </c>
      <c r="AQ42" s="70" t="e">
        <f t="shared" si="7"/>
        <v>#DIV/0!</v>
      </c>
      <c r="AR42" s="71" t="s">
        <v>424</v>
      </c>
      <c r="AS42" s="72"/>
      <c r="AT42" s="72"/>
      <c r="AU42" s="506"/>
      <c r="AV42" s="71"/>
      <c r="AW42" s="72"/>
      <c r="AX42" s="72"/>
      <c r="AY42" s="506"/>
      <c r="AZ42" s="71"/>
      <c r="BA42" s="72"/>
      <c r="BB42" s="72"/>
      <c r="BC42" s="447"/>
      <c r="BD42" s="493" t="s">
        <v>1155</v>
      </c>
      <c r="BE42" s="494"/>
      <c r="BF42" s="447"/>
      <c r="BH42" s="44"/>
      <c r="BI42" s="447"/>
      <c r="BJ42" s="447"/>
      <c r="BK42" s="447"/>
      <c r="BL42" s="447"/>
      <c r="BM42" s="447"/>
      <c r="BN42" s="447"/>
      <c r="BO42" s="447"/>
      <c r="BP42" s="447"/>
      <c r="BQ42" s="447"/>
      <c r="BR42" s="447"/>
      <c r="BS42" s="447"/>
      <c r="BT42" s="447"/>
      <c r="BU42"/>
      <c r="BV42"/>
      <c r="BW42"/>
      <c r="BX42" s="447"/>
      <c r="BY42" s="447"/>
      <c r="BZ42" s="447"/>
      <c r="CA42" s="447"/>
      <c r="CB42" s="447"/>
      <c r="CC42" s="447"/>
      <c r="CD42" s="447"/>
      <c r="CE42" s="447"/>
      <c r="CF42" s="443"/>
      <c r="CG42" s="443"/>
      <c r="CH42" s="443"/>
      <c r="CI42" s="443"/>
      <c r="CJ42" s="443"/>
      <c r="CK42" s="443"/>
      <c r="CL42" s="443"/>
      <c r="CM42" s="443"/>
      <c r="CN42" s="447"/>
      <c r="CO42" s="447"/>
      <c r="CP42" s="447"/>
      <c r="CQ42" s="447"/>
      <c r="CR42" s="447"/>
      <c r="CS42" s="447"/>
      <c r="CT42" s="447"/>
      <c r="CU42" s="447"/>
      <c r="CV42"/>
      <c r="CW42"/>
      <c r="CX42"/>
      <c r="CY42" s="443"/>
      <c r="CZ42" s="44"/>
      <c r="DA42" s="44"/>
      <c r="DB42" s="44"/>
      <c r="DC42" s="44"/>
      <c r="DD42" s="44"/>
      <c r="DE42" s="44"/>
      <c r="DF42" s="44"/>
      <c r="DG42" s="44"/>
      <c r="DH42" s="44"/>
      <c r="DI42" s="44"/>
      <c r="DJ42" s="44"/>
      <c r="DK42" s="44"/>
      <c r="DL42" s="44"/>
      <c r="DM42" s="44"/>
      <c r="DN42" s="44"/>
      <c r="DO42" s="44"/>
      <c r="DP42" s="44"/>
      <c r="DQ42" s="44"/>
      <c r="DR42" s="44"/>
      <c r="DS42" s="44"/>
      <c r="DT42" s="44"/>
      <c r="DU42" s="44"/>
      <c r="DV42" s="44"/>
      <c r="DW42" s="44"/>
      <c r="DX42" s="44"/>
      <c r="DY42" s="44"/>
      <c r="DZ42" s="44"/>
      <c r="EA42" s="44"/>
      <c r="EB42" s="44"/>
      <c r="EC42" s="44"/>
      <c r="ED42" s="44"/>
      <c r="EE42" s="44"/>
      <c r="EF42" s="44"/>
      <c r="EG42" s="44"/>
      <c r="EH42" s="44"/>
      <c r="EI42" s="44"/>
      <c r="EJ42" s="44"/>
      <c r="EK42" s="44"/>
      <c r="EL42" s="44"/>
      <c r="EM42" s="44"/>
      <c r="EN42" s="44"/>
      <c r="EO42" s="44"/>
      <c r="EP42" s="44"/>
      <c r="EQ42" s="44"/>
      <c r="ER42" s="44"/>
      <c r="ES42" s="44"/>
      <c r="ET42" s="44"/>
      <c r="EU42" s="44"/>
      <c r="EV42" s="44"/>
      <c r="EW42" s="44"/>
      <c r="EX42" s="44"/>
      <c r="EY42" s="44"/>
      <c r="EZ42" s="44"/>
      <c r="FA42" s="44"/>
      <c r="FB42" s="44"/>
      <c r="FC42" s="44"/>
      <c r="FD42" s="44"/>
      <c r="FE42" s="44"/>
      <c r="FF42" s="44"/>
      <c r="FG42" s="44"/>
      <c r="FH42" s="44"/>
      <c r="FI42" s="44"/>
      <c r="FJ42" s="44"/>
      <c r="FK42" s="44"/>
      <c r="FL42" s="44"/>
      <c r="FM42" s="44"/>
      <c r="FN42" s="44"/>
      <c r="FO42" s="44"/>
      <c r="FP42" s="44"/>
      <c r="FQ42" s="44"/>
      <c r="FR42" s="44"/>
      <c r="FS42" s="44"/>
      <c r="FT42" s="44"/>
      <c r="FU42" s="44"/>
      <c r="FV42" s="44"/>
      <c r="FW42" s="44"/>
      <c r="FX42" s="44"/>
      <c r="FY42" s="44"/>
      <c r="FZ42" s="44"/>
      <c r="GA42" s="44"/>
      <c r="GB42" s="44"/>
      <c r="GC42" s="44"/>
      <c r="GD42" s="44"/>
      <c r="GE42" s="44"/>
      <c r="GF42" s="44"/>
    </row>
    <row r="43" spans="1:188" s="464" customFormat="1" ht="16.5" thickBot="1">
      <c r="A43" s="383" t="s">
        <v>1152</v>
      </c>
      <c r="B43" s="481">
        <v>7</v>
      </c>
      <c r="C43" s="73"/>
      <c r="D43" s="65"/>
      <c r="E43" s="507" t="s">
        <v>467</v>
      </c>
      <c r="F43" s="498">
        <v>12</v>
      </c>
      <c r="G43" s="499">
        <f>F43/F45</f>
        <v>0.34285714285714286</v>
      </c>
      <c r="H43" s="65"/>
      <c r="I43" s="500" t="s">
        <v>530</v>
      </c>
      <c r="J43" s="501">
        <v>1</v>
      </c>
      <c r="K43" s="65"/>
      <c r="L43" s="485" t="s">
        <v>498</v>
      </c>
      <c r="M43" s="958">
        <v>15</v>
      </c>
      <c r="N43" s="1096">
        <f>M43/M45</f>
        <v>0.42857142857142855</v>
      </c>
      <c r="O43" s="486">
        <v>6</v>
      </c>
      <c r="P43" s="486">
        <v>1</v>
      </c>
      <c r="Q43" s="486">
        <v>0</v>
      </c>
      <c r="R43" s="486">
        <v>8</v>
      </c>
      <c r="S43" s="487">
        <f>O44+P44+Q44+R44</f>
        <v>1</v>
      </c>
      <c r="T43" s="44"/>
      <c r="U43" s="75" t="s">
        <v>444</v>
      </c>
      <c r="V43" s="512">
        <f>SUM(V41:V42)</f>
        <v>16</v>
      </c>
      <c r="W43" s="76">
        <f>W41+W42</f>
        <v>0.45714285714285718</v>
      </c>
      <c r="X43" s="512">
        <f>X41+X42</f>
        <v>19</v>
      </c>
      <c r="Y43" s="513">
        <f>Y41+Y42</f>
        <v>0.54285714285714282</v>
      </c>
      <c r="Z43" s="78">
        <f>Z41+Z42</f>
        <v>35</v>
      </c>
      <c r="AA43" s="447"/>
      <c r="AB43" s="447"/>
      <c r="AC43" s="447"/>
      <c r="AD43" s="447"/>
      <c r="AE43" s="447"/>
      <c r="AF43" s="952"/>
      <c r="AG43" s="508"/>
      <c r="AH43" s="508"/>
      <c r="AI43" s="508">
        <v>3</v>
      </c>
      <c r="AJ43" s="509" t="s">
        <v>498</v>
      </c>
      <c r="AK43" s="447"/>
      <c r="AL43" s="447"/>
      <c r="AM43" s="447"/>
      <c r="AN43" s="447"/>
      <c r="AO43" s="500" t="s">
        <v>466</v>
      </c>
      <c r="AP43" s="501">
        <v>1</v>
      </c>
      <c r="AQ43" s="74" t="e">
        <f t="shared" si="7"/>
        <v>#DIV/0!</v>
      </c>
      <c r="AR43" s="71" t="s">
        <v>424</v>
      </c>
      <c r="AS43" s="72"/>
      <c r="AT43" s="71"/>
      <c r="AU43" s="71"/>
      <c r="AV43" s="71"/>
      <c r="AW43" s="72"/>
      <c r="AX43" s="71"/>
      <c r="AY43" s="71"/>
      <c r="AZ43" s="71"/>
      <c r="BA43" s="72"/>
      <c r="BB43" s="71"/>
      <c r="BC43" s="447"/>
      <c r="BD43" s="510" t="s">
        <v>1157</v>
      </c>
      <c r="BE43" s="494"/>
      <c r="BF43" s="447"/>
      <c r="BH43" s="44"/>
      <c r="BI43" s="447"/>
      <c r="BJ43" s="443"/>
      <c r="BK43" s="443"/>
      <c r="BL43" s="443"/>
      <c r="BM43" s="443"/>
      <c r="BN43" s="443"/>
      <c r="BO43" s="443"/>
      <c r="BP43" s="443"/>
      <c r="BQ43" s="443"/>
      <c r="BR43" s="447"/>
      <c r="BS43" s="447"/>
      <c r="BT43" s="447"/>
      <c r="BU43"/>
      <c r="BV43"/>
      <c r="BW43"/>
      <c r="BX43" s="447"/>
      <c r="BY43" s="447"/>
      <c r="BZ43" s="447"/>
      <c r="CA43" s="447"/>
      <c r="CB43" s="447"/>
      <c r="CC43" s="447"/>
      <c r="CD43" s="447"/>
      <c r="CE43" s="443"/>
      <c r="CF43" s="447"/>
      <c r="CG43" s="447"/>
      <c r="CH43" s="447"/>
      <c r="CI43" s="447"/>
      <c r="CJ43" s="447"/>
      <c r="CK43" s="447"/>
      <c r="CL43" s="447"/>
      <c r="CM43" s="447"/>
      <c r="CN43" s="447"/>
      <c r="CO43" s="447"/>
      <c r="CP43" s="447"/>
      <c r="CQ43" s="443"/>
      <c r="CR43" s="443"/>
      <c r="CS43" s="443"/>
      <c r="CT43" s="443"/>
      <c r="CU43" s="443"/>
      <c r="CV43"/>
      <c r="CW43"/>
      <c r="CX43"/>
      <c r="CY43" s="443"/>
      <c r="CZ43" s="44"/>
      <c r="DA43" s="44"/>
      <c r="DB43" s="44"/>
      <c r="DC43" s="44"/>
      <c r="DD43" s="44"/>
      <c r="DE43" s="44"/>
      <c r="DF43" s="44"/>
      <c r="DG43" s="44"/>
      <c r="DH43" s="44"/>
      <c r="DI43" s="44"/>
      <c r="DJ43" s="44"/>
      <c r="DK43" s="44"/>
      <c r="DL43" s="44"/>
      <c r="DM43" s="44"/>
      <c r="DN43" s="44"/>
      <c r="DO43" s="44"/>
      <c r="DP43" s="44"/>
      <c r="DQ43" s="44"/>
      <c r="DR43" s="44"/>
      <c r="DS43" s="44"/>
      <c r="DT43" s="44"/>
      <c r="DU43" s="44"/>
      <c r="DV43" s="44"/>
      <c r="DW43" s="44"/>
      <c r="DX43" s="44"/>
      <c r="DY43" s="44"/>
      <c r="DZ43" s="44"/>
      <c r="EA43" s="44"/>
      <c r="EB43" s="44"/>
      <c r="EC43" s="44"/>
      <c r="ED43" s="44"/>
      <c r="EE43" s="44"/>
      <c r="EF43" s="44"/>
      <c r="EG43" s="44"/>
      <c r="EH43" s="44"/>
      <c r="EI43" s="44"/>
      <c r="EJ43" s="44"/>
      <c r="EK43" s="44"/>
      <c r="EL43" s="44"/>
      <c r="EM43" s="44"/>
      <c r="EN43" s="44"/>
      <c r="EO43" s="44"/>
      <c r="EP43" s="44"/>
      <c r="EQ43" s="44"/>
      <c r="ER43" s="44"/>
      <c r="ES43" s="44"/>
      <c r="ET43" s="44"/>
      <c r="EU43" s="44"/>
      <c r="EV43" s="44"/>
      <c r="EW43" s="44"/>
      <c r="EX43" s="44"/>
      <c r="EY43" s="44"/>
      <c r="EZ43" s="44"/>
      <c r="FA43" s="44"/>
      <c r="FB43" s="44"/>
      <c r="FC43" s="44"/>
      <c r="FD43" s="44"/>
      <c r="FE43" s="44"/>
      <c r="FF43" s="44"/>
      <c r="FG43" s="44"/>
      <c r="FH43" s="44"/>
      <c r="FI43" s="44"/>
      <c r="FJ43" s="44"/>
      <c r="FK43" s="44"/>
      <c r="FL43" s="44"/>
      <c r="FM43" s="44"/>
      <c r="FN43" s="44"/>
      <c r="FO43" s="44"/>
      <c r="FP43" s="44"/>
      <c r="FQ43" s="44"/>
      <c r="FR43" s="44"/>
      <c r="FS43" s="44"/>
      <c r="FT43" s="44"/>
      <c r="FU43" s="44"/>
      <c r="FV43" s="44"/>
      <c r="FW43" s="44"/>
      <c r="FX43" s="44"/>
      <c r="FY43" s="44"/>
      <c r="FZ43" s="44"/>
      <c r="GA43" s="44"/>
      <c r="GB43" s="44"/>
      <c r="GC43" s="44"/>
      <c r="GD43" s="44"/>
      <c r="GE43" s="44"/>
      <c r="GF43" s="44"/>
    </row>
    <row r="44" spans="1:188" s="464" customFormat="1" ht="16.5" thickBot="1">
      <c r="A44" s="495" t="s">
        <v>1154</v>
      </c>
      <c r="B44" s="496">
        <v>13</v>
      </c>
      <c r="C44" s="65"/>
      <c r="D44" s="65"/>
      <c r="E44" s="511" t="s">
        <v>1159</v>
      </c>
      <c r="F44" s="498">
        <v>11</v>
      </c>
      <c r="G44" s="499">
        <f>F44/F45</f>
        <v>0.31428571428571428</v>
      </c>
      <c r="H44" s="65"/>
      <c r="I44" s="500" t="s">
        <v>466</v>
      </c>
      <c r="J44" s="501">
        <v>1</v>
      </c>
      <c r="K44" s="65"/>
      <c r="L44" s="502" t="s">
        <v>457</v>
      </c>
      <c r="M44" s="959"/>
      <c r="N44" s="1097"/>
      <c r="O44" s="488">
        <f>O43/M43</f>
        <v>0.4</v>
      </c>
      <c r="P44" s="488">
        <f>P43/M43</f>
        <v>6.6666666666666666E-2</v>
      </c>
      <c r="Q44" s="488">
        <f>Q43/M43</f>
        <v>0</v>
      </c>
      <c r="R44" s="488">
        <f>R43/M43</f>
        <v>0.53333333333333333</v>
      </c>
      <c r="S44" s="503"/>
      <c r="T44" s="44"/>
      <c r="U44"/>
      <c r="V44"/>
      <c r="W44"/>
      <c r="X44"/>
      <c r="Y44"/>
      <c r="Z44" s="79">
        <f>Y43+W43</f>
        <v>1</v>
      </c>
      <c r="AA44" s="447"/>
      <c r="AB44" s="447"/>
      <c r="AC44" s="447"/>
      <c r="AD44" s="447"/>
      <c r="AE44" s="447"/>
      <c r="AK44" s="447"/>
      <c r="AL44" s="447"/>
      <c r="AM44" s="447"/>
      <c r="AN44" s="447"/>
      <c r="AO44" s="500" t="s">
        <v>667</v>
      </c>
      <c r="AP44" s="501">
        <v>1</v>
      </c>
      <c r="AQ44" s="74" t="e">
        <f t="shared" si="7"/>
        <v>#DIV/0!</v>
      </c>
      <c r="AR44" s="71" t="s">
        <v>424</v>
      </c>
      <c r="AS44" s="72"/>
      <c r="AT44" s="71"/>
      <c r="AU44" s="71"/>
      <c r="AV44" s="71"/>
      <c r="AW44" s="72"/>
      <c r="AX44" s="71"/>
      <c r="AY44" s="71"/>
      <c r="AZ44" s="71"/>
      <c r="BA44" s="72"/>
      <c r="BB44" s="71"/>
      <c r="BC44"/>
      <c r="BD44" s="510" t="s">
        <v>1160</v>
      </c>
      <c r="BE44" s="494"/>
      <c r="BF44" s="447"/>
      <c r="BH44" s="44"/>
      <c r="BI44" s="443"/>
      <c r="BJ44" s="447"/>
      <c r="BK44" s="447"/>
      <c r="BL44" s="447"/>
      <c r="BM44" s="447"/>
      <c r="BN44" s="447"/>
      <c r="BO44" s="447"/>
      <c r="BP44" s="447"/>
      <c r="BQ44" s="447"/>
      <c r="BR44" s="443"/>
      <c r="BS44" s="443"/>
      <c r="BT44" s="447"/>
      <c r="BU44"/>
      <c r="BV44"/>
      <c r="BW44"/>
      <c r="BX44" s="447"/>
      <c r="BY44" s="447"/>
      <c r="BZ44" s="447"/>
      <c r="CA44" s="447"/>
      <c r="CB44" s="447"/>
      <c r="CC44" s="443"/>
      <c r="CD44" s="443"/>
      <c r="CE44" s="447"/>
      <c r="CF44" s="447"/>
      <c r="CG44" s="447"/>
      <c r="CH44" s="447"/>
      <c r="CI44" s="447"/>
      <c r="CJ44" s="447"/>
      <c r="CK44" s="447"/>
      <c r="CL44" s="447"/>
      <c r="CM44" s="447"/>
      <c r="CN44" s="443"/>
      <c r="CO44" s="443"/>
      <c r="CP44" s="443"/>
      <c r="CQ44" s="447"/>
      <c r="CR44" s="447"/>
      <c r="CS44" s="447"/>
      <c r="CT44" s="447"/>
      <c r="CU44" s="447"/>
      <c r="CV44"/>
      <c r="CW44"/>
      <c r="CX44"/>
      <c r="CY44" s="443"/>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c r="EQ44" s="44"/>
      <c r="ER44" s="44"/>
      <c r="ES44" s="44"/>
      <c r="ET44" s="44"/>
      <c r="EU44" s="44"/>
      <c r="EV44" s="44"/>
      <c r="EW44" s="44"/>
      <c r="EX44" s="44"/>
      <c r="EY44" s="44"/>
      <c r="EZ44" s="44"/>
      <c r="FA44" s="44"/>
      <c r="FB44" s="44"/>
      <c r="FC44" s="44"/>
      <c r="FD44" s="44"/>
      <c r="FE44" s="44"/>
      <c r="FF44" s="44"/>
      <c r="FG44" s="44"/>
      <c r="FH44" s="44"/>
      <c r="FI44" s="44"/>
      <c r="FJ44" s="44"/>
      <c r="FK44" s="44"/>
      <c r="FL44" s="44"/>
      <c r="FM44" s="44"/>
      <c r="FN44" s="44"/>
      <c r="FO44" s="44"/>
      <c r="FP44" s="44"/>
      <c r="FQ44" s="44"/>
      <c r="FR44" s="44"/>
      <c r="FS44" s="44"/>
      <c r="FT44" s="44"/>
      <c r="FU44" s="44"/>
      <c r="FV44" s="44"/>
      <c r="FW44" s="44"/>
      <c r="FX44" s="44"/>
      <c r="FY44" s="44"/>
      <c r="FZ44" s="44"/>
      <c r="GA44" s="44"/>
      <c r="GB44" s="44"/>
      <c r="GC44" s="44"/>
      <c r="GD44" s="44"/>
      <c r="GE44" s="44"/>
      <c r="GF44" s="44"/>
    </row>
    <row r="45" spans="1:188" s="464" customFormat="1" ht="16.5" thickBot="1">
      <c r="A45" s="495" t="s">
        <v>1156</v>
      </c>
      <c r="B45" s="496">
        <v>5</v>
      </c>
      <c r="C45" s="65"/>
      <c r="D45" s="65"/>
      <c r="E45" s="514" t="s">
        <v>444</v>
      </c>
      <c r="F45" s="515">
        <f>F41+F42+F43+F44</f>
        <v>35</v>
      </c>
      <c r="G45" s="516">
        <f>G41+G42+G43+G44</f>
        <v>1</v>
      </c>
      <c r="H45" s="65"/>
      <c r="I45" s="500" t="s">
        <v>667</v>
      </c>
      <c r="J45" s="501">
        <v>1</v>
      </c>
      <c r="K45" s="65"/>
      <c r="L45" s="962" t="s">
        <v>444</v>
      </c>
      <c r="M45" s="964">
        <f t="shared" ref="M45:R45" si="8">M41+M43</f>
        <v>35</v>
      </c>
      <c r="N45" s="966">
        <f t="shared" si="8"/>
        <v>1</v>
      </c>
      <c r="O45" s="522">
        <f t="shared" si="8"/>
        <v>11</v>
      </c>
      <c r="P45" s="522">
        <f t="shared" si="8"/>
        <v>1</v>
      </c>
      <c r="Q45" s="522">
        <f t="shared" si="8"/>
        <v>0</v>
      </c>
      <c r="R45" s="522">
        <f t="shared" si="8"/>
        <v>23</v>
      </c>
      <c r="S45" s="968">
        <f>O46+P46+Q46+R46</f>
        <v>1</v>
      </c>
      <c r="T45" s="44"/>
      <c r="AA45" s="447"/>
      <c r="AB45" s="447"/>
      <c r="AC45" s="447"/>
      <c r="AD45" s="447"/>
      <c r="AE45" s="447"/>
      <c r="AK45" s="447"/>
      <c r="AL45" s="447"/>
      <c r="AM45" s="447"/>
      <c r="AN45" s="447"/>
      <c r="AO45" s="500" t="s">
        <v>471</v>
      </c>
      <c r="AP45" s="501">
        <v>3</v>
      </c>
      <c r="AQ45" s="74" t="e">
        <f t="shared" si="7"/>
        <v>#DIV/0!</v>
      </c>
      <c r="AR45" s="71" t="s">
        <v>424</v>
      </c>
      <c r="AS45" s="71" t="s">
        <v>424</v>
      </c>
      <c r="AT45" s="71" t="s">
        <v>424</v>
      </c>
      <c r="AU45" s="71"/>
      <c r="AV45" s="71"/>
      <c r="AW45" s="72"/>
      <c r="AX45" s="71"/>
      <c r="AY45" s="71"/>
      <c r="AZ45" s="71"/>
      <c r="BA45" s="72"/>
      <c r="BB45" s="71"/>
      <c r="BC45"/>
      <c r="BD45" s="517" t="s">
        <v>47</v>
      </c>
      <c r="BE45" s="494"/>
      <c r="BF45" s="447"/>
      <c r="BH45" s="44"/>
      <c r="BI45" s="447"/>
      <c r="BJ45" s="447"/>
      <c r="BK45" s="447"/>
      <c r="BL45" s="447"/>
      <c r="BM45" s="447"/>
      <c r="BN45" s="447"/>
      <c r="BO45" s="447"/>
      <c r="BP45" s="447"/>
      <c r="BQ45" s="447"/>
      <c r="BR45" s="447"/>
      <c r="BS45" s="447"/>
      <c r="BT45" s="447"/>
      <c r="BU45"/>
      <c r="BV45"/>
      <c r="BW45"/>
      <c r="BX45" s="447"/>
      <c r="BY45" s="447"/>
      <c r="BZ45" s="447"/>
      <c r="CA45" s="447"/>
      <c r="CB45" s="447"/>
      <c r="CC45" s="447"/>
      <c r="CD45" s="447"/>
      <c r="CE45" s="447"/>
      <c r="CF45" s="447"/>
      <c r="CG45" s="447"/>
      <c r="CH45" s="447"/>
      <c r="CI45" s="447"/>
      <c r="CJ45" s="447"/>
      <c r="CK45" s="447"/>
      <c r="CL45" s="447"/>
      <c r="CM45" s="447"/>
      <c r="CN45" s="447"/>
      <c r="CO45" s="447"/>
      <c r="CP45" s="447"/>
      <c r="CQ45" s="447"/>
      <c r="CR45" s="447"/>
      <c r="CS45" s="447"/>
      <c r="CT45" s="447"/>
      <c r="CU45" s="447"/>
      <c r="CV45" s="447"/>
      <c r="CW45" s="447"/>
      <c r="CX45" s="447"/>
      <c r="CY45" s="443"/>
      <c r="CZ45" s="44"/>
      <c r="DA45" s="44"/>
      <c r="DB45" s="44"/>
      <c r="DC45" s="44"/>
      <c r="DD45" s="44"/>
      <c r="DE45" s="44"/>
      <c r="DF45" s="44"/>
      <c r="DG45" s="44"/>
      <c r="DH45" s="44"/>
      <c r="DI45" s="44"/>
      <c r="DJ45" s="44"/>
      <c r="DK45" s="44"/>
      <c r="DL45" s="44"/>
      <c r="DM45" s="44"/>
      <c r="DN45" s="44"/>
      <c r="DO45" s="44"/>
      <c r="DP45" s="44"/>
      <c r="DQ45" s="44"/>
      <c r="DR45" s="44"/>
      <c r="DS45" s="44"/>
      <c r="DT45" s="44"/>
      <c r="DU45" s="44"/>
      <c r="DV45" s="44"/>
      <c r="DW45" s="44"/>
      <c r="DX45" s="44"/>
      <c r="DY45" s="44"/>
      <c r="DZ45" s="44"/>
      <c r="EA45" s="44"/>
      <c r="EB45" s="44"/>
      <c r="EC45" s="44"/>
      <c r="ED45" s="44"/>
      <c r="EE45" s="44"/>
      <c r="EF45" s="44"/>
      <c r="EG45" s="44"/>
      <c r="EH45" s="44"/>
      <c r="EI45" s="44"/>
      <c r="EJ45" s="44"/>
      <c r="EK45" s="44"/>
      <c r="EL45" s="44"/>
      <c r="EM45" s="44"/>
      <c r="EN45" s="44"/>
      <c r="EO45" s="44"/>
      <c r="EP45" s="44"/>
      <c r="EQ45" s="44"/>
      <c r="ER45" s="44"/>
      <c r="ES45" s="44"/>
      <c r="ET45" s="44"/>
      <c r="EU45" s="44"/>
      <c r="EV45" s="44"/>
      <c r="EW45" s="44"/>
      <c r="EX45" s="44"/>
      <c r="EY45" s="44"/>
      <c r="EZ45" s="44"/>
      <c r="FA45" s="44"/>
      <c r="FB45" s="44"/>
      <c r="FC45" s="44"/>
      <c r="FD45" s="44"/>
      <c r="FE45" s="44"/>
      <c r="FF45" s="44"/>
      <c r="FG45" s="44"/>
      <c r="FH45" s="44"/>
      <c r="FI45" s="44"/>
      <c r="FJ45" s="44"/>
      <c r="FK45" s="44"/>
      <c r="FL45" s="44"/>
      <c r="FM45" s="44"/>
      <c r="FN45" s="44"/>
      <c r="FO45" s="44"/>
      <c r="FP45" s="44"/>
      <c r="FQ45" s="44"/>
      <c r="FR45" s="44"/>
      <c r="FS45" s="44"/>
      <c r="FT45" s="44"/>
      <c r="FU45" s="44"/>
      <c r="FV45" s="44"/>
      <c r="FW45" s="44"/>
      <c r="FX45" s="44"/>
      <c r="FY45" s="44"/>
      <c r="FZ45" s="44"/>
      <c r="GA45" s="44"/>
      <c r="GB45" s="44"/>
      <c r="GC45" s="44"/>
      <c r="GD45" s="44"/>
      <c r="GE45" s="44"/>
      <c r="GF45" s="44"/>
    </row>
    <row r="46" spans="1:188" s="464" customFormat="1" ht="16.5" thickBot="1">
      <c r="A46" s="495" t="s">
        <v>1158</v>
      </c>
      <c r="B46" s="496">
        <v>10</v>
      </c>
      <c r="C46" s="65"/>
      <c r="D46" s="65"/>
      <c r="E46" s="520" t="s">
        <v>448</v>
      </c>
      <c r="F46" s="498">
        <v>4</v>
      </c>
      <c r="G46" s="484">
        <f>F46/F49</f>
        <v>0.11428571428571428</v>
      </c>
      <c r="H46" s="65"/>
      <c r="I46" s="500" t="s">
        <v>471</v>
      </c>
      <c r="J46" s="501">
        <v>3</v>
      </c>
      <c r="K46" s="65"/>
      <c r="L46" s="963"/>
      <c r="M46" s="965"/>
      <c r="N46" s="967"/>
      <c r="O46" s="523">
        <f>O45/M45</f>
        <v>0.31428571428571428</v>
      </c>
      <c r="P46" s="523">
        <f>P45/M45</f>
        <v>2.8571428571428571E-2</v>
      </c>
      <c r="Q46" s="523">
        <f>Q45/M45</f>
        <v>0</v>
      </c>
      <c r="R46" s="523">
        <f>R45/M45</f>
        <v>0.65714285714285714</v>
      </c>
      <c r="S46" s="969"/>
      <c r="T46" s="44"/>
      <c r="Z46"/>
      <c r="AA46" s="447"/>
      <c r="AB46" s="447"/>
      <c r="AC46" s="447"/>
      <c r="AD46" s="447"/>
      <c r="AE46" s="447"/>
      <c r="AF46" s="80"/>
      <c r="AG46" s="80"/>
      <c r="AH46" s="521"/>
      <c r="AI46" s="521"/>
      <c r="AJ46" s="521"/>
      <c r="AK46" s="447"/>
      <c r="AL46" s="447"/>
      <c r="AM46" s="447"/>
      <c r="AN46" s="447"/>
      <c r="AO46" s="500" t="s">
        <v>668</v>
      </c>
      <c r="AP46" s="501">
        <v>1</v>
      </c>
      <c r="AQ46" s="74">
        <f t="shared" si="7"/>
        <v>2.93</v>
      </c>
      <c r="AR46" s="657">
        <v>2.93</v>
      </c>
      <c r="AS46" s="72"/>
      <c r="AT46" s="71"/>
      <c r="AU46" s="71"/>
      <c r="AV46" s="71"/>
      <c r="AW46" s="72"/>
      <c r="AX46" s="71"/>
      <c r="AY46" s="71"/>
      <c r="AZ46" s="71"/>
      <c r="BA46" s="72"/>
      <c r="BB46" s="71"/>
      <c r="BC46"/>
      <c r="BD46" s="517" t="s">
        <v>54</v>
      </c>
      <c r="BE46" s="494"/>
      <c r="BF46" s="447"/>
      <c r="BH46" s="44"/>
      <c r="BI46" s="447"/>
      <c r="BJ46" s="447"/>
      <c r="BK46" s="447"/>
      <c r="BL46" s="447"/>
      <c r="BM46" s="447"/>
      <c r="BN46" s="447"/>
      <c r="BO46" s="447"/>
      <c r="BP46" s="447"/>
      <c r="BQ46" s="447"/>
      <c r="BR46" s="447"/>
      <c r="BS46" s="447"/>
      <c r="BT46" s="447"/>
      <c r="BU46"/>
      <c r="BV46"/>
      <c r="BW46"/>
      <c r="BX46" s="447"/>
      <c r="BY46" s="447"/>
      <c r="BZ46" s="447"/>
      <c r="CA46" s="447"/>
      <c r="CB46" s="447"/>
      <c r="CC46" s="447"/>
      <c r="CD46" s="447"/>
      <c r="CE46" s="447"/>
      <c r="CF46" s="447"/>
      <c r="CG46" s="447"/>
      <c r="CH46" s="447"/>
      <c r="CI46" s="447"/>
      <c r="CJ46" s="447"/>
      <c r="CK46" s="447"/>
      <c r="CL46" s="447"/>
      <c r="CM46" s="447"/>
      <c r="CN46" s="447"/>
      <c r="CO46" s="447"/>
      <c r="CP46" s="447"/>
      <c r="CQ46" s="447"/>
      <c r="CR46" s="447"/>
      <c r="CS46" s="447"/>
      <c r="CT46" s="447"/>
      <c r="CU46" s="447"/>
      <c r="CV46" s="447"/>
      <c r="CW46" s="447"/>
      <c r="CX46" s="447"/>
      <c r="CY46" s="443"/>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c r="EQ46" s="44"/>
      <c r="ER46" s="44"/>
      <c r="ES46" s="44"/>
      <c r="ET46" s="44"/>
      <c r="EU46" s="44"/>
      <c r="EV46" s="44"/>
      <c r="EW46" s="44"/>
      <c r="EX46" s="44"/>
      <c r="EY46" s="44"/>
      <c r="EZ46" s="44"/>
      <c r="FA46" s="44"/>
      <c r="FB46" s="44"/>
      <c r="FC46" s="44"/>
      <c r="FD46" s="44"/>
      <c r="FE46" s="44"/>
      <c r="FF46" s="44"/>
      <c r="FG46" s="44"/>
      <c r="FH46" s="44"/>
      <c r="FI46" s="44"/>
      <c r="FJ46" s="44"/>
      <c r="FK46" s="44"/>
      <c r="FL46" s="44"/>
      <c r="FM46" s="44"/>
      <c r="FN46" s="44"/>
      <c r="FO46" s="44"/>
      <c r="FP46" s="44"/>
      <c r="FQ46" s="44"/>
      <c r="FR46" s="44"/>
      <c r="FS46" s="44"/>
      <c r="FT46" s="44"/>
      <c r="FU46" s="44"/>
      <c r="FV46" s="44"/>
      <c r="FW46" s="44"/>
      <c r="FX46" s="44"/>
      <c r="FY46" s="44"/>
      <c r="FZ46" s="44"/>
      <c r="GA46" s="44"/>
      <c r="GB46" s="44"/>
      <c r="GC46" s="44"/>
      <c r="GD46" s="44"/>
      <c r="GE46" s="44"/>
      <c r="GF46" s="44"/>
    </row>
    <row r="47" spans="1:188" s="464" customFormat="1" ht="16.5" thickBot="1">
      <c r="A47" s="518" t="s">
        <v>444</v>
      </c>
      <c r="B47" s="519">
        <f>SUM(B43:B46)</f>
        <v>35</v>
      </c>
      <c r="C47" s="65"/>
      <c r="D47" s="65"/>
      <c r="E47" s="520" t="s">
        <v>449</v>
      </c>
      <c r="F47" s="498">
        <v>26</v>
      </c>
      <c r="G47" s="499">
        <f>F47/F49</f>
        <v>0.74285714285714288</v>
      </c>
      <c r="H47" s="65"/>
      <c r="I47" s="500" t="s">
        <v>668</v>
      </c>
      <c r="J47" s="501">
        <v>1</v>
      </c>
      <c r="K47" s="65"/>
      <c r="L47" s="65"/>
      <c r="M47" s="65"/>
      <c r="N47" s="65"/>
      <c r="O47" s="65"/>
      <c r="P47" s="65"/>
      <c r="Q47" s="65"/>
      <c r="R47" s="44"/>
      <c r="S47" s="44"/>
      <c r="T47" s="44"/>
      <c r="U47"/>
      <c r="V47"/>
      <c r="W47"/>
      <c r="X47"/>
      <c r="Y47"/>
      <c r="Z47"/>
      <c r="AA47" s="447"/>
      <c r="AB47" s="447"/>
      <c r="AC47" s="447"/>
      <c r="AD47" s="447"/>
      <c r="AE47" s="447"/>
      <c r="AF47" s="468" t="s">
        <v>472</v>
      </c>
      <c r="AG47" s="475" t="s">
        <v>460</v>
      </c>
      <c r="AH47" s="475" t="s">
        <v>461</v>
      </c>
      <c r="AI47" s="475" t="s">
        <v>462</v>
      </c>
      <c r="AJ47" s="477" t="s">
        <v>463</v>
      </c>
      <c r="AK47" s="447"/>
      <c r="AL47" s="447"/>
      <c r="AM47" s="447"/>
      <c r="AN47" s="447"/>
      <c r="AO47" s="500" t="s">
        <v>1213</v>
      </c>
      <c r="AP47" s="501">
        <v>1</v>
      </c>
      <c r="AQ47" s="74">
        <f t="shared" si="7"/>
        <v>8.3000000000000004E-2</v>
      </c>
      <c r="AR47" s="71">
        <v>8.3000000000000004E-2</v>
      </c>
      <c r="AS47" s="72"/>
      <c r="AT47" s="71"/>
      <c r="AU47" s="71"/>
      <c r="AV47" s="71"/>
      <c r="AW47" s="72"/>
      <c r="AX47" s="71"/>
      <c r="AY47" s="71"/>
      <c r="AZ47" s="71"/>
      <c r="BA47" s="72"/>
      <c r="BB47" s="71"/>
      <c r="BC47"/>
      <c r="BD47" s="517" t="s">
        <v>59</v>
      </c>
      <c r="BE47" s="494"/>
      <c r="BF47" s="447"/>
      <c r="BH47" s="44"/>
      <c r="BI47" s="447"/>
      <c r="BJ47" s="447"/>
      <c r="BK47" s="447"/>
      <c r="BL47" s="447"/>
      <c r="BM47" s="447"/>
      <c r="BN47" s="447"/>
      <c r="BO47" s="447"/>
      <c r="BP47" s="447"/>
      <c r="BQ47" s="447"/>
      <c r="BR47" s="447"/>
      <c r="BS47" s="447"/>
      <c r="BT47" s="447"/>
      <c r="BU47"/>
      <c r="BV47"/>
      <c r="BW47"/>
      <c r="BX47" s="447"/>
      <c r="BY47" s="447"/>
      <c r="BZ47" s="447"/>
      <c r="CA47" s="447"/>
      <c r="CB47" s="447"/>
      <c r="CC47" s="447"/>
      <c r="CD47" s="447"/>
      <c r="CE47" s="447"/>
      <c r="CF47" s="447"/>
      <c r="CG47" s="447"/>
      <c r="CH47" s="447"/>
      <c r="CI47" s="447"/>
      <c r="CJ47" s="447"/>
      <c r="CK47" s="447"/>
      <c r="CL47" s="447"/>
      <c r="CM47" s="447"/>
      <c r="CN47" s="447"/>
      <c r="CO47" s="447"/>
      <c r="CP47" s="447"/>
      <c r="CQ47" s="447"/>
      <c r="CR47" s="447"/>
      <c r="CS47" s="447"/>
      <c r="CT47" s="447"/>
      <c r="CU47" s="447"/>
      <c r="CV47" s="447"/>
      <c r="CW47" s="447"/>
      <c r="CX47" s="447"/>
      <c r="CY47"/>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c r="EQ47" s="44"/>
      <c r="ER47" s="44"/>
      <c r="ES47" s="44"/>
      <c r="ET47" s="44"/>
      <c r="EU47" s="44"/>
      <c r="EV47" s="44"/>
      <c r="EW47" s="44"/>
      <c r="EX47" s="44"/>
      <c r="EY47" s="44"/>
      <c r="EZ47" s="44"/>
      <c r="FA47" s="44"/>
      <c r="FB47" s="44"/>
      <c r="FC47" s="44"/>
      <c r="FD47" s="44"/>
      <c r="FE47" s="44"/>
      <c r="FF47" s="44"/>
      <c r="FG47" s="44"/>
      <c r="FH47" s="44"/>
      <c r="FI47" s="44"/>
      <c r="FJ47" s="44"/>
      <c r="FK47" s="44"/>
      <c r="FL47" s="44"/>
      <c r="FM47" s="44"/>
      <c r="FN47" s="44"/>
      <c r="FO47" s="44"/>
      <c r="FP47" s="44"/>
      <c r="FQ47" s="44"/>
      <c r="FR47" s="44"/>
      <c r="FS47" s="44"/>
      <c r="FT47" s="44"/>
      <c r="FU47" s="44"/>
      <c r="FV47" s="44"/>
      <c r="FW47" s="44"/>
      <c r="FX47" s="44"/>
      <c r="FY47" s="44"/>
      <c r="FZ47" s="44"/>
      <c r="GA47" s="44"/>
      <c r="GB47" s="44"/>
      <c r="GC47" s="44"/>
      <c r="GD47" s="44"/>
      <c r="GE47" s="44"/>
      <c r="GF47" s="44"/>
    </row>
    <row r="48" spans="1:188" s="464" customFormat="1" ht="16.5" thickBot="1">
      <c r="C48" s="73"/>
      <c r="D48" s="65"/>
      <c r="E48" s="520" t="s">
        <v>450</v>
      </c>
      <c r="F48" s="498">
        <v>5</v>
      </c>
      <c r="G48" s="499">
        <f>F48/F49</f>
        <v>0.14285714285714285</v>
      </c>
      <c r="H48" s="65"/>
      <c r="I48" s="500" t="s">
        <v>1213</v>
      </c>
      <c r="J48" s="501">
        <v>1</v>
      </c>
      <c r="K48" s="65"/>
      <c r="L48" s="65"/>
      <c r="M48" s="65"/>
      <c r="N48" s="65"/>
      <c r="O48" s="65"/>
      <c r="P48" s="65"/>
      <c r="Q48" s="65"/>
      <c r="R48" s="44"/>
      <c r="S48" s="44"/>
      <c r="T48" s="44"/>
      <c r="U48" s="65"/>
      <c r="V48" s="65"/>
      <c r="W48" s="65"/>
      <c r="X48" s="65"/>
      <c r="Y48" s="65"/>
      <c r="Z48"/>
      <c r="AA48" s="447"/>
      <c r="AB48" s="447"/>
      <c r="AC48" s="447"/>
      <c r="AD48" s="447"/>
      <c r="AE48" s="447"/>
      <c r="AF48" s="951">
        <v>17</v>
      </c>
      <c r="AG48" s="486"/>
      <c r="AH48" s="486"/>
      <c r="AI48" s="486"/>
      <c r="AJ48" s="490" t="s">
        <v>795</v>
      </c>
      <c r="AK48" s="447"/>
      <c r="AL48" s="447"/>
      <c r="AM48" s="447"/>
      <c r="AN48" s="447"/>
      <c r="AO48" s="500" t="s">
        <v>465</v>
      </c>
      <c r="AP48" s="501">
        <v>6</v>
      </c>
      <c r="AQ48" s="74">
        <f t="shared" si="7"/>
        <v>13.653333333333334</v>
      </c>
      <c r="AR48" s="71" t="s">
        <v>424</v>
      </c>
      <c r="AS48" s="71" t="s">
        <v>424</v>
      </c>
      <c r="AT48" s="71">
        <v>11.93</v>
      </c>
      <c r="AU48" s="71">
        <v>7.0000000000000007E-2</v>
      </c>
      <c r="AV48" s="71">
        <v>28.96</v>
      </c>
      <c r="AX48" s="71"/>
      <c r="AY48" s="71"/>
      <c r="AZ48" s="71"/>
      <c r="BA48" s="71"/>
      <c r="BB48" s="71"/>
      <c r="BC48"/>
      <c r="BD48" s="524" t="s">
        <v>1162</v>
      </c>
      <c r="BE48" s="494"/>
      <c r="BF48" s="447"/>
      <c r="BH48" s="44"/>
      <c r="BI48" s="447"/>
      <c r="BJ48" s="447"/>
      <c r="BK48" s="447"/>
      <c r="BL48" s="447"/>
      <c r="BM48" s="447"/>
      <c r="BN48" s="447"/>
      <c r="BO48" s="447"/>
      <c r="BP48" s="447"/>
      <c r="BQ48" s="447"/>
      <c r="BR48" s="447"/>
      <c r="BS48" s="447"/>
      <c r="BT48" s="447"/>
      <c r="BU48" s="447"/>
      <c r="BV48" s="447"/>
      <c r="BW48" s="447"/>
      <c r="BX48" s="447"/>
      <c r="BY48" s="447"/>
      <c r="BZ48" s="447"/>
      <c r="CA48" s="447"/>
      <c r="CB48" s="447"/>
      <c r="CC48" s="447"/>
      <c r="CD48" s="447"/>
      <c r="CE48" s="447"/>
      <c r="CF48" s="447"/>
      <c r="CG48" s="447"/>
      <c r="CH48" s="447"/>
      <c r="CI48" s="447"/>
      <c r="CJ48" s="447"/>
      <c r="CK48" s="447"/>
      <c r="CL48" s="447"/>
      <c r="CM48" s="447"/>
      <c r="CN48" s="447"/>
      <c r="CO48" s="447"/>
      <c r="CP48" s="447"/>
      <c r="CQ48" s="447"/>
      <c r="CR48" s="447"/>
      <c r="CS48" s="447"/>
      <c r="CT48" s="447"/>
      <c r="CU48" s="447"/>
      <c r="CV48" s="447"/>
      <c r="CW48" s="447"/>
      <c r="CX48" s="447"/>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c r="EQ48" s="44"/>
      <c r="ER48" s="44"/>
      <c r="ES48" s="44"/>
      <c r="ET48" s="44"/>
      <c r="EU48" s="44"/>
      <c r="EV48" s="44"/>
      <c r="EW48" s="44"/>
      <c r="EX48" s="44"/>
      <c r="EY48" s="44"/>
      <c r="EZ48" s="44"/>
      <c r="FA48" s="44"/>
      <c r="FB48" s="44"/>
      <c r="FC48" s="44"/>
      <c r="FD48" s="44"/>
      <c r="FE48" s="44"/>
      <c r="FF48" s="44"/>
      <c r="FG48" s="44"/>
      <c r="FH48" s="44"/>
      <c r="FI48" s="44"/>
      <c r="FJ48" s="44"/>
      <c r="FK48" s="44"/>
      <c r="FL48" s="44"/>
      <c r="FM48" s="44"/>
      <c r="FN48" s="44"/>
      <c r="FO48" s="44"/>
      <c r="FP48" s="44"/>
      <c r="FQ48" s="44"/>
      <c r="FR48" s="44"/>
      <c r="FS48" s="44"/>
      <c r="FT48" s="44"/>
      <c r="FU48" s="44"/>
      <c r="FV48" s="44"/>
      <c r="FW48" s="44"/>
      <c r="FX48" s="44"/>
      <c r="FY48" s="44"/>
      <c r="FZ48" s="44"/>
      <c r="GA48" s="44"/>
      <c r="GB48" s="44"/>
      <c r="GC48" s="44"/>
      <c r="GD48" s="44"/>
      <c r="GE48" s="44"/>
      <c r="GF48" s="44"/>
    </row>
    <row r="49" spans="1:188" s="464" customFormat="1" ht="16.5" thickBot="1">
      <c r="A49" s="383" t="s">
        <v>473</v>
      </c>
      <c r="B49" s="481">
        <v>20</v>
      </c>
      <c r="C49" s="65"/>
      <c r="D49" s="65"/>
      <c r="E49" s="525" t="s">
        <v>444</v>
      </c>
      <c r="F49" s="526">
        <f>F46+F47+F48</f>
        <v>35</v>
      </c>
      <c r="G49" s="516">
        <f>G46+G47+G48</f>
        <v>1</v>
      </c>
      <c r="H49" s="65"/>
      <c r="I49" s="500" t="s">
        <v>465</v>
      </c>
      <c r="J49" s="501">
        <v>6</v>
      </c>
      <c r="K49" s="65"/>
      <c r="L49" s="65"/>
      <c r="M49" s="81"/>
      <c r="N49"/>
      <c r="O49" s="65"/>
      <c r="P49" s="65"/>
      <c r="Q49" s="65"/>
      <c r="R49" s="44"/>
      <c r="S49" s="44"/>
      <c r="T49" s="44"/>
      <c r="U49" s="44"/>
      <c r="V49" s="447"/>
      <c r="W49" s="447"/>
      <c r="X49" s="447"/>
      <c r="Y49" s="447"/>
      <c r="Z49" s="447"/>
      <c r="AA49" s="447"/>
      <c r="AB49" s="447"/>
      <c r="AC49" s="447"/>
      <c r="AD49" s="447"/>
      <c r="AE49" s="447"/>
      <c r="AF49" s="951"/>
      <c r="AG49" s="486"/>
      <c r="AH49" s="486"/>
      <c r="AI49" s="486"/>
      <c r="AJ49" s="490" t="s">
        <v>528</v>
      </c>
      <c r="AK49" s="447"/>
      <c r="AL49" s="447"/>
      <c r="AM49" s="447"/>
      <c r="AN49" s="447"/>
      <c r="AO49" s="500" t="s">
        <v>1284</v>
      </c>
      <c r="AP49" s="501">
        <v>1</v>
      </c>
      <c r="AQ49" s="74" t="e">
        <f>AVERAGE(AR49:AX49)</f>
        <v>#DIV/0!</v>
      </c>
      <c r="AR49" s="71" t="s">
        <v>424</v>
      </c>
      <c r="AS49" s="71"/>
      <c r="AT49" s="71"/>
      <c r="AU49" s="71"/>
      <c r="AV49" s="72"/>
      <c r="AW49" s="71"/>
      <c r="AX49" s="71"/>
      <c r="AY49" s="71"/>
      <c r="AZ49" s="72"/>
      <c r="BA49" s="71"/>
      <c r="BB49" s="71"/>
      <c r="BC49"/>
      <c r="BD49" s="527" t="s">
        <v>1163</v>
      </c>
      <c r="BE49" s="528" t="e">
        <f>(BE45/BE42)*100</f>
        <v>#DIV/0!</v>
      </c>
      <c r="BF49" s="447"/>
      <c r="BH49" s="44"/>
      <c r="BI49" s="447"/>
      <c r="BJ49" s="447"/>
      <c r="BK49" s="447"/>
      <c r="BL49" s="447"/>
      <c r="BM49" s="447"/>
      <c r="BN49" s="447"/>
      <c r="BO49" s="447"/>
      <c r="BP49" s="447"/>
      <c r="BQ49" s="447"/>
      <c r="BR49" s="447"/>
      <c r="BS49" s="447"/>
      <c r="BT49" s="447"/>
      <c r="BU49" s="447"/>
      <c r="BV49" s="447"/>
      <c r="BW49" s="447"/>
      <c r="BX49" s="447"/>
      <c r="BY49" s="447"/>
      <c r="BZ49" s="447"/>
      <c r="CA49" s="447"/>
      <c r="CB49" s="447"/>
      <c r="CC49" s="447"/>
      <c r="CD49" s="447"/>
      <c r="CE49" s="447"/>
      <c r="CF49" s="447"/>
      <c r="CG49" s="447"/>
      <c r="CH49" s="447"/>
      <c r="CI49" s="447"/>
      <c r="CJ49" s="447"/>
      <c r="CK49" s="447"/>
      <c r="CL49" s="447"/>
      <c r="CM49" s="447"/>
      <c r="CN49" s="447"/>
      <c r="CO49" s="447"/>
      <c r="CP49" s="447"/>
      <c r="CQ49" s="447"/>
      <c r="CR49" s="447"/>
      <c r="CS49" s="447"/>
      <c r="CT49" s="447"/>
      <c r="CU49" s="447"/>
      <c r="CV49" s="447"/>
      <c r="CW49" s="447"/>
      <c r="CX49" s="447"/>
      <c r="CY49" s="44"/>
      <c r="CZ49" s="44"/>
      <c r="DA49" s="44"/>
      <c r="DB49" s="44"/>
      <c r="DC49" s="44"/>
      <c r="DD49" s="44"/>
      <c r="DE49" s="44"/>
      <c r="DF49" s="44"/>
      <c r="DG49" s="44"/>
      <c r="DH49" s="44"/>
      <c r="DI49" s="44"/>
      <c r="DJ49" s="44"/>
      <c r="DK49" s="44"/>
      <c r="DL49" s="44"/>
      <c r="DM49" s="44"/>
      <c r="DN49" s="44"/>
      <c r="DO49" s="44"/>
      <c r="DP49" s="44"/>
      <c r="DQ49" s="44"/>
      <c r="DR49" s="44"/>
      <c r="DS49" s="44"/>
      <c r="DT49" s="44"/>
      <c r="DU49" s="44"/>
      <c r="DV49" s="44"/>
      <c r="DW49" s="44"/>
      <c r="DX49" s="44"/>
      <c r="DY49" s="44"/>
      <c r="DZ49" s="44"/>
      <c r="EA49" s="44"/>
      <c r="EB49" s="44"/>
      <c r="EC49" s="44"/>
      <c r="ED49" s="44"/>
      <c r="EE49" s="44"/>
      <c r="EF49" s="44"/>
      <c r="EG49" s="44"/>
      <c r="EH49" s="44"/>
      <c r="EI49" s="44"/>
      <c r="EJ49" s="44"/>
      <c r="EK49" s="44"/>
      <c r="EL49" s="44"/>
      <c r="EM49" s="44"/>
      <c r="EN49" s="44"/>
      <c r="EO49" s="44"/>
      <c r="EP49" s="44"/>
      <c r="EQ49" s="44"/>
      <c r="ER49" s="44"/>
      <c r="ES49" s="44"/>
      <c r="ET49" s="44"/>
      <c r="EU49" s="44"/>
      <c r="EV49" s="44"/>
      <c r="EW49" s="44"/>
      <c r="EX49" s="44"/>
      <c r="EY49" s="44"/>
      <c r="EZ49" s="44"/>
      <c r="FA49" s="44"/>
      <c r="FB49" s="44"/>
      <c r="FC49" s="44"/>
      <c r="FD49" s="44"/>
      <c r="FE49" s="44"/>
      <c r="FF49" s="44"/>
      <c r="FG49" s="44"/>
      <c r="FH49" s="44"/>
      <c r="FI49" s="44"/>
      <c r="FJ49" s="44"/>
      <c r="FK49" s="44"/>
      <c r="FL49" s="44"/>
      <c r="FM49" s="44"/>
      <c r="FN49" s="44"/>
      <c r="FO49" s="44"/>
      <c r="FP49" s="44"/>
      <c r="FQ49" s="44"/>
      <c r="FR49" s="44"/>
      <c r="FS49" s="44"/>
      <c r="FT49" s="44"/>
      <c r="FU49" s="44"/>
      <c r="FV49" s="44"/>
      <c r="FW49" s="44"/>
      <c r="FX49" s="44"/>
      <c r="FY49" s="44"/>
      <c r="FZ49" s="44"/>
      <c r="GA49" s="44"/>
      <c r="GB49" s="44"/>
      <c r="GC49" s="44"/>
      <c r="GD49" s="44"/>
      <c r="GE49" s="44"/>
      <c r="GF49" s="44"/>
    </row>
    <row r="50" spans="1:188" s="464" customFormat="1" ht="16.5" thickBot="1">
      <c r="A50" s="495" t="s">
        <v>475</v>
      </c>
      <c r="B50" s="496">
        <v>15</v>
      </c>
      <c r="C50" s="65"/>
      <c r="D50" s="65"/>
      <c r="E50" s="520" t="s">
        <v>451</v>
      </c>
      <c r="F50" s="498">
        <v>18</v>
      </c>
      <c r="G50" s="529">
        <f>F50/F54</f>
        <v>0.51428571428571423</v>
      </c>
      <c r="H50" s="65"/>
      <c r="I50" s="500" t="s">
        <v>1284</v>
      </c>
      <c r="J50" s="501">
        <v>1</v>
      </c>
      <c r="K50" s="65"/>
      <c r="L50" s="65"/>
      <c r="M50" s="81"/>
      <c r="N50"/>
      <c r="O50" s="65"/>
      <c r="P50" s="65"/>
      <c r="Q50" s="65"/>
      <c r="R50" s="44"/>
      <c r="S50" s="44"/>
      <c r="T50" s="44"/>
      <c r="U50" s="44"/>
      <c r="V50" s="447"/>
      <c r="W50" s="447"/>
      <c r="X50" s="447"/>
      <c r="Y50" s="447"/>
      <c r="Z50" s="447"/>
      <c r="AA50" s="447"/>
      <c r="AB50" s="447"/>
      <c r="AC50" s="447"/>
      <c r="AD50" s="447"/>
      <c r="AE50" s="447"/>
      <c r="AF50" s="952"/>
      <c r="AG50" s="508"/>
      <c r="AH50" s="508"/>
      <c r="AI50" s="508">
        <v>17</v>
      </c>
      <c r="AJ50" s="509" t="s">
        <v>498</v>
      </c>
      <c r="AK50" s="447"/>
      <c r="AL50" s="447"/>
      <c r="AM50" s="447"/>
      <c r="AN50" s="447"/>
      <c r="AO50" s="500" t="s">
        <v>534</v>
      </c>
      <c r="AP50" s="501">
        <v>1</v>
      </c>
      <c r="AQ50" s="74">
        <f t="shared" si="7"/>
        <v>8.91</v>
      </c>
      <c r="AR50" s="71">
        <v>8.91</v>
      </c>
      <c r="AS50" s="72"/>
      <c r="AT50" s="71"/>
      <c r="AU50" s="71"/>
      <c r="AV50" s="71"/>
      <c r="AW50" s="72"/>
      <c r="AX50" s="71"/>
      <c r="AY50" s="71"/>
      <c r="AZ50" s="71"/>
      <c r="BA50" s="72"/>
      <c r="BB50" s="71"/>
      <c r="BC50"/>
      <c r="BD50" s="527" t="s">
        <v>1164</v>
      </c>
      <c r="BE50" s="528">
        <f>BE42/BE40</f>
        <v>0</v>
      </c>
      <c r="BF50" s="447"/>
      <c r="BH50" s="44"/>
      <c r="BI50" s="447"/>
      <c r="BJ50" s="447"/>
      <c r="BK50" s="447"/>
      <c r="BL50" s="447"/>
      <c r="BM50" s="447"/>
      <c r="BN50" s="447"/>
      <c r="BO50" s="447"/>
      <c r="BP50" s="447"/>
      <c r="BQ50" s="447"/>
      <c r="BR50" s="447"/>
      <c r="BS50" s="447"/>
      <c r="BT50" s="447"/>
      <c r="BU50" s="447"/>
      <c r="BV50" s="447"/>
      <c r="BW50" s="447"/>
      <c r="BX50" s="447"/>
      <c r="BY50" s="447"/>
      <c r="BZ50" s="447"/>
      <c r="CA50" s="447"/>
      <c r="CB50" s="447"/>
      <c r="CC50" s="447"/>
      <c r="CD50" s="447"/>
      <c r="CE50" s="447"/>
      <c r="CF50" s="447"/>
      <c r="CG50" s="447"/>
      <c r="CH50" s="447"/>
      <c r="CI50" s="447"/>
      <c r="CJ50" s="447"/>
      <c r="CK50" s="447"/>
      <c r="CL50" s="447"/>
      <c r="CM50" s="447"/>
      <c r="CN50" s="447"/>
      <c r="CO50" s="447"/>
      <c r="CP50" s="447"/>
      <c r="CQ50" s="447"/>
      <c r="CR50" s="447"/>
      <c r="CS50" s="447"/>
      <c r="CT50" s="447"/>
      <c r="CU50" s="447"/>
      <c r="CV50" s="447"/>
      <c r="CW50" s="447"/>
      <c r="CX50" s="447"/>
      <c r="CY50" s="44"/>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F50" s="44"/>
      <c r="FG50" s="44"/>
      <c r="FH50" s="44"/>
      <c r="FI50" s="44"/>
      <c r="FJ50" s="44"/>
      <c r="FK50" s="44"/>
      <c r="FL50" s="44"/>
      <c r="FM50" s="44"/>
      <c r="FN50" s="44"/>
      <c r="FO50" s="44"/>
      <c r="FP50" s="44"/>
      <c r="FQ50" s="44"/>
      <c r="FR50" s="44"/>
      <c r="FS50" s="44"/>
      <c r="FT50" s="44"/>
      <c r="FU50" s="44"/>
      <c r="FV50" s="44"/>
      <c r="FW50" s="44"/>
      <c r="FX50" s="44"/>
      <c r="FY50" s="44"/>
      <c r="FZ50" s="44"/>
      <c r="GA50" s="44"/>
      <c r="GB50" s="44"/>
      <c r="GC50" s="44"/>
      <c r="GD50" s="44"/>
      <c r="GE50" s="44"/>
      <c r="GF50" s="44"/>
    </row>
    <row r="51" spans="1:188" s="464" customFormat="1" ht="16.5" thickBot="1">
      <c r="A51" s="518" t="s">
        <v>444</v>
      </c>
      <c r="B51" s="519">
        <f>B49+B50</f>
        <v>35</v>
      </c>
      <c r="C51" s="65"/>
      <c r="D51" s="65"/>
      <c r="E51" s="520" t="s">
        <v>452</v>
      </c>
      <c r="F51" s="498">
        <v>11</v>
      </c>
      <c r="G51" s="499">
        <f>F51/F54</f>
        <v>0.31428571428571428</v>
      </c>
      <c r="H51" s="65"/>
      <c r="I51" s="500" t="s">
        <v>534</v>
      </c>
      <c r="J51" s="501">
        <v>1</v>
      </c>
      <c r="K51" s="65"/>
      <c r="L51" s="65"/>
      <c r="M51" s="81"/>
      <c r="N51"/>
      <c r="O51" s="65"/>
      <c r="P51" s="65"/>
      <c r="Q51" s="65"/>
      <c r="R51" s="44"/>
      <c r="S51" s="44"/>
      <c r="T51" s="44"/>
      <c r="U51" s="44"/>
      <c r="V51" s="447"/>
      <c r="W51" s="447"/>
      <c r="X51" s="447"/>
      <c r="Y51" s="447"/>
      <c r="Z51" s="447"/>
      <c r="AA51" s="447"/>
      <c r="AB51" s="447"/>
      <c r="AC51" s="447"/>
      <c r="AD51" s="447"/>
      <c r="AE51" s="447"/>
      <c r="AK51" s="447"/>
      <c r="AL51" s="447"/>
      <c r="AM51" s="447"/>
      <c r="AN51" s="447"/>
      <c r="AO51" s="500" t="s">
        <v>476</v>
      </c>
      <c r="AP51" s="501">
        <v>1</v>
      </c>
      <c r="AQ51" s="74">
        <f t="shared" si="7"/>
        <v>5.0999999999999996</v>
      </c>
      <c r="AR51" s="71">
        <v>5.0999999999999996</v>
      </c>
      <c r="AS51" s="72"/>
      <c r="AT51" s="72"/>
      <c r="AU51" s="71"/>
      <c r="AV51" s="71"/>
      <c r="AW51" s="72"/>
      <c r="AX51" s="72"/>
      <c r="AY51" s="71"/>
      <c r="AZ51" s="71"/>
      <c r="BA51" s="72"/>
      <c r="BB51" s="72"/>
      <c r="BC51"/>
      <c r="BD51"/>
      <c r="BE51" s="44"/>
      <c r="BF51" s="447"/>
      <c r="BH51" s="44"/>
      <c r="BI51" s="447"/>
      <c r="BJ51" s="447"/>
      <c r="BK51" s="447"/>
      <c r="BL51" s="447"/>
      <c r="BM51" s="447"/>
      <c r="BN51" s="447"/>
      <c r="BO51" s="447"/>
      <c r="BP51" s="447"/>
      <c r="BQ51" s="447"/>
      <c r="BR51" s="447"/>
      <c r="BS51" s="447"/>
      <c r="BT51" s="447"/>
      <c r="BU51" s="447"/>
      <c r="BV51" s="447"/>
      <c r="BW51" s="447"/>
      <c r="BX51" s="447"/>
      <c r="BY51" s="447"/>
      <c r="BZ51" s="447"/>
      <c r="CA51" s="447"/>
      <c r="CB51" s="447"/>
      <c r="CC51" s="447"/>
      <c r="CD51" s="447"/>
      <c r="CE51" s="447"/>
      <c r="CF51" s="447"/>
      <c r="CG51" s="447"/>
      <c r="CH51" s="447"/>
      <c r="CI51" s="447"/>
      <c r="CJ51" s="447"/>
      <c r="CK51" s="447"/>
      <c r="CL51" s="447"/>
      <c r="CM51" s="447"/>
      <c r="CN51" s="447"/>
      <c r="CO51" s="447"/>
      <c r="CP51" s="447"/>
      <c r="CQ51" s="447"/>
      <c r="CR51" s="447"/>
      <c r="CS51" s="447"/>
      <c r="CT51" s="447"/>
      <c r="CU51" s="447"/>
      <c r="CV51" s="447"/>
      <c r="CW51" s="447"/>
      <c r="CX51" s="447"/>
      <c r="CY51" s="4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F51" s="44"/>
      <c r="FG51" s="44"/>
      <c r="FH51" s="44"/>
      <c r="FI51" s="44"/>
      <c r="FJ51" s="44"/>
      <c r="FK51" s="44"/>
      <c r="FL51" s="44"/>
      <c r="FM51" s="44"/>
      <c r="FN51" s="44"/>
      <c r="FO51" s="44"/>
      <c r="FP51" s="44"/>
      <c r="FQ51" s="44"/>
      <c r="FR51" s="44"/>
      <c r="FS51" s="44"/>
      <c r="FT51" s="44"/>
      <c r="FU51" s="44"/>
      <c r="FV51" s="44"/>
      <c r="FW51" s="44"/>
      <c r="FX51" s="44"/>
      <c r="FY51" s="44"/>
      <c r="FZ51" s="44"/>
      <c r="GA51" s="44"/>
      <c r="GB51" s="44"/>
      <c r="GC51" s="44"/>
      <c r="GD51" s="44"/>
      <c r="GE51" s="44"/>
      <c r="GF51" s="44"/>
    </row>
    <row r="52" spans="1:188" s="464" customFormat="1" ht="16.5" thickBot="1">
      <c r="A52" s="65"/>
      <c r="B52" s="65"/>
      <c r="C52" s="65"/>
      <c r="D52" s="65"/>
      <c r="E52" s="520" t="s">
        <v>453</v>
      </c>
      <c r="F52" s="498">
        <v>5</v>
      </c>
      <c r="G52" s="499">
        <f>F52/F54</f>
        <v>0.14285714285714285</v>
      </c>
      <c r="H52" s="65"/>
      <c r="I52" s="500" t="s">
        <v>476</v>
      </c>
      <c r="J52" s="501">
        <v>1</v>
      </c>
      <c r="K52" s="65"/>
      <c r="L52" s="65"/>
      <c r="M52" s="65"/>
      <c r="N52" s="65"/>
      <c r="O52" s="65"/>
      <c r="P52" s="65"/>
      <c r="Q52" s="65"/>
      <c r="R52" s="44"/>
      <c r="S52" s="44"/>
      <c r="T52" s="44"/>
      <c r="U52" s="44"/>
      <c r="V52" s="447"/>
      <c r="W52" s="447"/>
      <c r="X52" s="447"/>
      <c r="Y52" s="447"/>
      <c r="Z52" s="447"/>
      <c r="AA52" s="447"/>
      <c r="AB52" s="447"/>
      <c r="AC52" s="447"/>
      <c r="AD52" s="447"/>
      <c r="AE52" s="447"/>
      <c r="AK52" s="447"/>
      <c r="AL52" s="447"/>
      <c r="AM52" s="447"/>
      <c r="AN52" s="447"/>
      <c r="AO52" s="530" t="s">
        <v>444</v>
      </c>
      <c r="AP52" s="82">
        <f>SUM(AP41:AP51)</f>
        <v>18</v>
      </c>
      <c r="AQ52" s="44"/>
      <c r="AR52" s="44"/>
      <c r="AS52" s="44"/>
      <c r="AT52" s="44"/>
      <c r="AU52" s="44"/>
      <c r="AV52" s="44"/>
      <c r="AW52" s="44"/>
      <c r="AX52" s="44"/>
      <c r="AY52" s="44"/>
      <c r="AZ52" s="44"/>
      <c r="BA52" s="44"/>
      <c r="BB52" s="44"/>
      <c r="BC52"/>
      <c r="BD52"/>
      <c r="BE52" s="44"/>
      <c r="BF52" s="447"/>
      <c r="BH52" s="44"/>
      <c r="BI52" s="447"/>
      <c r="BJ52" s="447"/>
      <c r="BK52" s="447"/>
      <c r="BL52" s="447"/>
      <c r="BM52" s="447"/>
      <c r="BN52" s="447"/>
      <c r="BO52" s="447"/>
      <c r="BP52" s="447"/>
      <c r="BQ52" s="447"/>
      <c r="BR52" s="447"/>
      <c r="BS52" s="447"/>
      <c r="BT52" s="447"/>
      <c r="BU52" s="447"/>
      <c r="BV52" s="447"/>
      <c r="BW52" s="447"/>
      <c r="BX52" s="447"/>
      <c r="BY52" s="447"/>
      <c r="BZ52" s="447"/>
      <c r="CA52" s="447"/>
      <c r="CB52" s="447"/>
      <c r="CC52" s="447"/>
      <c r="CD52" s="447"/>
      <c r="CE52" s="447"/>
      <c r="CF52" s="447"/>
      <c r="CG52" s="447"/>
      <c r="CH52"/>
      <c r="CI52"/>
      <c r="CJ52"/>
      <c r="CK52"/>
      <c r="CL52"/>
      <c r="CM52" s="447"/>
      <c r="CN52" s="447"/>
      <c r="CO52" s="447"/>
      <c r="CP52" s="447"/>
      <c r="CQ52" s="447"/>
      <c r="CR52" s="447"/>
      <c r="CS52" s="447"/>
      <c r="CT52" s="447"/>
      <c r="CU52" s="447"/>
      <c r="CV52" s="447"/>
      <c r="CW52" s="447"/>
      <c r="CX52" s="447"/>
      <c r="CY52" s="44"/>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c r="EQ52" s="44"/>
      <c r="ER52" s="44"/>
      <c r="ES52" s="44"/>
      <c r="ET52" s="44"/>
      <c r="EU52" s="44"/>
      <c r="EV52" s="44"/>
      <c r="EW52" s="44"/>
      <c r="EX52" s="44"/>
      <c r="EY52" s="44"/>
      <c r="EZ52" s="44"/>
      <c r="FA52" s="44"/>
      <c r="FB52" s="44"/>
      <c r="FC52" s="44"/>
      <c r="FD52" s="44"/>
      <c r="FE52" s="44"/>
      <c r="FF52" s="44"/>
      <c r="FG52" s="44"/>
      <c r="FH52" s="44"/>
      <c r="FI52" s="44"/>
      <c r="FJ52" s="44"/>
      <c r="FK52" s="44"/>
      <c r="FL52" s="44"/>
      <c r="FM52" s="44"/>
      <c r="FN52" s="44"/>
      <c r="FO52" s="44"/>
      <c r="FP52" s="44"/>
      <c r="FQ52" s="44"/>
      <c r="FR52" s="44"/>
      <c r="FS52" s="44"/>
      <c r="FT52" s="44"/>
      <c r="FU52" s="44"/>
      <c r="FV52" s="44"/>
      <c r="FW52" s="44"/>
      <c r="FX52" s="44"/>
      <c r="FY52" s="44"/>
      <c r="FZ52" s="44"/>
      <c r="GA52" s="44"/>
      <c r="GB52" s="44"/>
      <c r="GC52" s="44"/>
      <c r="GD52" s="44"/>
      <c r="GE52" s="44"/>
      <c r="GF52" s="44"/>
    </row>
    <row r="53" spans="1:188" s="464" customFormat="1" ht="16.5" thickBot="1">
      <c r="A53" s="65"/>
      <c r="B53" s="65"/>
      <c r="C53" s="65"/>
      <c r="D53" s="65"/>
      <c r="E53" s="520" t="s">
        <v>477</v>
      </c>
      <c r="F53" s="498">
        <v>1</v>
      </c>
      <c r="G53" s="499">
        <f>F53/F54</f>
        <v>2.8571428571428571E-2</v>
      </c>
      <c r="H53" s="65"/>
      <c r="I53" s="531" t="s">
        <v>444</v>
      </c>
      <c r="J53" s="532">
        <f>SUM(J42+J43+J44+J45+J46+J47+J48+J49+J50+J51+J52)</f>
        <v>18</v>
      </c>
      <c r="K53" s="65"/>
      <c r="L53" s="65"/>
      <c r="M53" s="65"/>
      <c r="N53" s="65"/>
      <c r="O53" s="65"/>
      <c r="P53" s="65"/>
      <c r="Q53" s="65"/>
      <c r="R53" s="44"/>
      <c r="S53" s="44"/>
      <c r="T53" s="44"/>
      <c r="U53" s="44"/>
      <c r="V53" s="447"/>
      <c r="W53" s="447"/>
      <c r="X53" s="447"/>
      <c r="Y53" s="447"/>
      <c r="Z53" s="447"/>
      <c r="AA53" s="447"/>
      <c r="AB53" s="447"/>
      <c r="AC53" s="447"/>
      <c r="AD53" s="447"/>
      <c r="AE53" s="447"/>
      <c r="AF53"/>
      <c r="AG53"/>
      <c r="AH53"/>
      <c r="AI53"/>
      <c r="AJ53"/>
      <c r="AK53" s="447"/>
      <c r="AL53" s="447"/>
      <c r="AM53" s="447"/>
      <c r="AN53" s="447"/>
      <c r="AO53" s="65"/>
      <c r="AP53" s="65"/>
      <c r="AQ53" s="44"/>
      <c r="AR53" s="44"/>
      <c r="AS53" s="52"/>
      <c r="AT53" s="52"/>
      <c r="AU53" s="52"/>
      <c r="AV53" s="447"/>
      <c r="AW53" s="447"/>
      <c r="AX53" s="447"/>
      <c r="AY53" s="447"/>
      <c r="AZ53" s="447"/>
      <c r="BA53" s="447"/>
      <c r="BB53" s="447"/>
      <c r="BC53"/>
      <c r="BD53" s="1091" t="s">
        <v>436</v>
      </c>
      <c r="BE53" s="1092"/>
      <c r="BF53" s="1093"/>
      <c r="BH53" s="44"/>
      <c r="BI53" s="447"/>
      <c r="BJ53" s="447"/>
      <c r="BK53" s="447"/>
      <c r="BL53" s="447"/>
      <c r="BM53" s="447"/>
      <c r="BN53" s="447"/>
      <c r="BO53" s="447"/>
      <c r="BP53" s="447"/>
      <c r="BQ53" s="447"/>
      <c r="BR53" s="447"/>
      <c r="BS53" s="447"/>
      <c r="BT53" s="447"/>
      <c r="BU53" s="447"/>
      <c r="BV53" s="447"/>
      <c r="BW53" s="447"/>
      <c r="BX53" s="447"/>
      <c r="BY53" s="447"/>
      <c r="BZ53" s="447"/>
      <c r="CA53" s="447"/>
      <c r="CB53" s="447"/>
      <c r="CC53" s="447"/>
      <c r="CD53" s="447"/>
      <c r="CE53" s="447"/>
      <c r="CF53" s="447"/>
      <c r="CG53" s="447"/>
      <c r="CH53"/>
      <c r="CI53"/>
      <c r="CJ53"/>
      <c r="CK53"/>
      <c r="CL53"/>
      <c r="CM53"/>
      <c r="CN53" s="447"/>
      <c r="CO53" s="447"/>
      <c r="CP53" s="447"/>
      <c r="CQ53" s="447"/>
      <c r="CR53" s="447"/>
      <c r="CS53" s="447"/>
      <c r="CT53" s="447"/>
      <c r="CU53" s="447"/>
      <c r="CV53" s="447"/>
      <c r="CW53" s="447"/>
      <c r="CX53" s="447"/>
      <c r="CY53" s="4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c r="EQ53" s="44"/>
      <c r="ER53" s="44"/>
      <c r="ES53" s="44"/>
      <c r="ET53" s="44"/>
      <c r="EU53" s="44"/>
      <c r="EV53" s="44"/>
      <c r="EW53" s="44"/>
      <c r="EX53" s="44"/>
      <c r="EY53" s="44"/>
      <c r="EZ53" s="44"/>
      <c r="FA53" s="44"/>
      <c r="FB53" s="44"/>
      <c r="FC53" s="44"/>
      <c r="FD53" s="44"/>
      <c r="FE53" s="44"/>
      <c r="FF53" s="44"/>
      <c r="FG53" s="44"/>
      <c r="FH53" s="44"/>
      <c r="FI53" s="44"/>
      <c r="FJ53" s="44"/>
      <c r="FK53" s="44"/>
      <c r="FL53" s="44"/>
      <c r="FM53" s="44"/>
      <c r="FN53" s="44"/>
      <c r="FO53" s="44"/>
      <c r="FP53" s="44"/>
      <c r="FQ53" s="44"/>
      <c r="FR53" s="44"/>
      <c r="FS53" s="44"/>
      <c r="FT53" s="44"/>
      <c r="FU53" s="44"/>
      <c r="FV53" s="44"/>
      <c r="FW53" s="44"/>
      <c r="FX53" s="44"/>
      <c r="FY53" s="44"/>
      <c r="FZ53" s="44"/>
      <c r="GA53" s="44"/>
      <c r="GB53" s="44"/>
      <c r="GC53" s="44"/>
      <c r="GD53" s="44"/>
      <c r="GE53" s="44"/>
      <c r="GF53" s="44"/>
    </row>
    <row r="54" spans="1:188" s="464" customFormat="1" ht="16.5" thickBot="1">
      <c r="A54" s="65"/>
      <c r="B54" s="65"/>
      <c r="C54" s="65"/>
      <c r="D54" s="65"/>
      <c r="E54" s="514" t="s">
        <v>444</v>
      </c>
      <c r="F54" s="515">
        <f>F50+F51+F52+F53</f>
        <v>35</v>
      </c>
      <c r="G54" s="516">
        <f>G50+G51+G52+G53</f>
        <v>0.99999999999999989</v>
      </c>
      <c r="H54" s="65"/>
      <c r="K54" s="65"/>
      <c r="L54" s="65"/>
      <c r="M54" s="65"/>
      <c r="N54" s="65"/>
      <c r="O54" s="65"/>
      <c r="P54" s="65"/>
      <c r="Q54" s="65"/>
      <c r="R54" s="44"/>
      <c r="S54" s="44"/>
      <c r="T54" s="44"/>
      <c r="U54" s="44"/>
      <c r="V54" s="447"/>
      <c r="W54" s="447"/>
      <c r="X54" s="447"/>
      <c r="Y54" s="447"/>
      <c r="Z54" s="447"/>
      <c r="AA54" s="447"/>
      <c r="AB54" s="447"/>
      <c r="AC54" s="447"/>
      <c r="AD54" s="447"/>
      <c r="AE54" s="447"/>
      <c r="AF54" s="533" t="s">
        <v>478</v>
      </c>
      <c r="AG54" s="534">
        <f>AF41</f>
        <v>4</v>
      </c>
      <c r="AH54"/>
      <c r="AI54"/>
      <c r="AJ54"/>
      <c r="AK54" s="447"/>
      <c r="AL54" s="447"/>
      <c r="AM54" s="447"/>
      <c r="AN54" s="447"/>
      <c r="AQ54" s="52"/>
      <c r="AR54" s="52"/>
      <c r="AS54" s="52"/>
      <c r="AT54" s="447"/>
      <c r="AU54" s="447"/>
      <c r="AV54" s="447"/>
      <c r="AW54" s="447"/>
      <c r="AX54" s="447"/>
      <c r="AY54" s="447"/>
      <c r="AZ54" s="447"/>
      <c r="BA54" s="447"/>
      <c r="BB54" s="447"/>
      <c r="BC54"/>
      <c r="BD54" s="535" t="s">
        <v>1165</v>
      </c>
      <c r="BE54" s="92"/>
      <c r="BF54" s="536" t="e">
        <f>BE54/BE56</f>
        <v>#DIV/0!</v>
      </c>
      <c r="BH54" s="44"/>
      <c r="BI54" s="447"/>
      <c r="BJ54" s="447"/>
      <c r="BK54" s="447"/>
      <c r="BL54" s="447"/>
      <c r="BM54" s="447"/>
      <c r="BN54" s="447"/>
      <c r="BO54" s="447"/>
      <c r="BP54" s="447"/>
      <c r="BQ54" s="447"/>
      <c r="BR54" s="447"/>
      <c r="BS54" s="447"/>
      <c r="BT54" s="447"/>
      <c r="BU54" s="447"/>
      <c r="BV54" s="447"/>
      <c r="BW54" s="447"/>
      <c r="BX54" s="447"/>
      <c r="BY54" s="447"/>
      <c r="BZ54" s="447"/>
      <c r="CA54" s="447"/>
      <c r="CB54" s="447"/>
      <c r="CC54" s="447"/>
      <c r="CD54" s="447"/>
      <c r="CE54" s="447"/>
      <c r="CF54"/>
      <c r="CG54"/>
      <c r="CH54"/>
      <c r="CI54"/>
      <c r="CJ54"/>
      <c r="CK54"/>
      <c r="CL54"/>
      <c r="CM54"/>
      <c r="CN54" s="447"/>
      <c r="CO54" s="447"/>
      <c r="CP54" s="447"/>
      <c r="CQ54" s="447"/>
      <c r="CR54" s="447"/>
      <c r="CS54" s="447"/>
      <c r="CT54" s="447"/>
      <c r="CU54" s="447"/>
      <c r="CV54" s="447"/>
      <c r="CW54" s="447"/>
      <c r="CX54" s="447"/>
      <c r="CY54" s="4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c r="EN54" s="44"/>
      <c r="EO54" s="44"/>
      <c r="EP54" s="44"/>
      <c r="EQ54" s="44"/>
      <c r="ER54" s="44"/>
      <c r="ES54" s="44"/>
      <c r="ET54" s="44"/>
      <c r="EU54" s="44"/>
      <c r="EV54" s="44"/>
      <c r="EW54" s="44"/>
      <c r="EX54" s="44"/>
      <c r="EY54" s="44"/>
      <c r="EZ54" s="44"/>
      <c r="FA54" s="44"/>
      <c r="FB54" s="44"/>
      <c r="FC54" s="44"/>
      <c r="FD54" s="44"/>
      <c r="FE54" s="44"/>
      <c r="FF54" s="44"/>
      <c r="FG54" s="44"/>
      <c r="FH54" s="44"/>
      <c r="FI54" s="44"/>
      <c r="FJ54" s="44"/>
      <c r="FK54" s="44"/>
      <c r="FL54" s="44"/>
      <c r="FM54" s="44"/>
      <c r="FN54" s="44"/>
      <c r="FO54" s="44"/>
      <c r="FP54" s="44"/>
      <c r="FQ54" s="44"/>
      <c r="FR54" s="44"/>
      <c r="FS54" s="44"/>
      <c r="FT54" s="44"/>
      <c r="FU54" s="44"/>
      <c r="FV54" s="44"/>
      <c r="FW54" s="44"/>
      <c r="FX54" s="44"/>
      <c r="FY54" s="44"/>
      <c r="FZ54" s="44"/>
      <c r="GA54" s="44"/>
      <c r="GB54" s="44"/>
      <c r="GC54" s="44"/>
      <c r="GD54" s="44"/>
      <c r="GE54" s="44"/>
      <c r="GF54" s="44"/>
    </row>
    <row r="55" spans="1:188" s="464" customFormat="1" ht="16.5" thickBot="1">
      <c r="A55" s="65"/>
      <c r="B55" s="65"/>
      <c r="C55" s="65"/>
      <c r="D55" s="81"/>
      <c r="E55"/>
      <c r="F55" s="65"/>
      <c r="G55" s="65"/>
      <c r="H55" s="65"/>
      <c r="K55" s="65"/>
      <c r="L55"/>
      <c r="M55" s="65"/>
      <c r="N55" s="65"/>
      <c r="O55"/>
      <c r="P55"/>
      <c r="Q55"/>
      <c r="R55"/>
      <c r="S55" s="44"/>
      <c r="T55" s="44"/>
      <c r="U55" s="44"/>
      <c r="V55" s="447"/>
      <c r="W55" s="447"/>
      <c r="X55" s="447"/>
      <c r="Y55" s="447"/>
      <c r="Z55" s="447"/>
      <c r="AA55" s="447"/>
      <c r="AB55" s="447"/>
      <c r="AC55" s="447"/>
      <c r="AD55" s="447"/>
      <c r="AE55" s="447"/>
      <c r="AF55" s="537" t="s">
        <v>479</v>
      </c>
      <c r="AG55" s="538">
        <f>AF48</f>
        <v>17</v>
      </c>
      <c r="AH55"/>
      <c r="AI55"/>
      <c r="AJ55"/>
      <c r="AK55" s="447"/>
      <c r="AL55" s="447"/>
      <c r="AM55" s="447"/>
      <c r="AN55" s="447"/>
      <c r="AO55" s="953" t="s">
        <v>480</v>
      </c>
      <c r="AP55" s="954"/>
      <c r="AQ55" s="83" t="s">
        <v>464</v>
      </c>
      <c r="AR55" s="65"/>
      <c r="AS55" s="65"/>
      <c r="AT55" s="65"/>
      <c r="AU55" s="65"/>
      <c r="AV55" s="52"/>
      <c r="AW55" s="52"/>
      <c r="AX55" s="52"/>
      <c r="AY55" s="52"/>
      <c r="AZ55" s="52"/>
      <c r="BA55" s="52"/>
      <c r="BB55" s="447"/>
      <c r="BC55"/>
      <c r="BD55" s="535" t="s">
        <v>1166</v>
      </c>
      <c r="BE55" s="92"/>
      <c r="BF55" s="536" t="e">
        <f>BE55/BE56</f>
        <v>#DIV/0!</v>
      </c>
      <c r="BH55" s="44"/>
      <c r="BI55" s="447"/>
      <c r="BJ55" s="447"/>
      <c r="BK55" s="447"/>
      <c r="BL55" s="447"/>
      <c r="BM55" s="447"/>
      <c r="BN55" s="447"/>
      <c r="BO55" s="447"/>
      <c r="BP55" s="447"/>
      <c r="BQ55" s="447"/>
      <c r="BR55" s="447"/>
      <c r="BS55" s="447"/>
      <c r="BT55" s="447"/>
      <c r="BU55" s="447"/>
      <c r="BV55" s="447"/>
      <c r="BW55" s="447"/>
      <c r="BX55" s="447"/>
      <c r="BY55" s="447"/>
      <c r="BZ55" s="447"/>
      <c r="CA55" s="447"/>
      <c r="CB55" s="447"/>
      <c r="CC55" s="447"/>
      <c r="CD55" s="447"/>
      <c r="CE55"/>
      <c r="CF55"/>
      <c r="CG55"/>
      <c r="CH55" s="44"/>
      <c r="CI55" s="44"/>
      <c r="CJ55" s="44"/>
      <c r="CK55" s="52"/>
      <c r="CL55" s="52"/>
      <c r="CM55"/>
      <c r="CN55" s="447"/>
      <c r="CO55" s="447"/>
      <c r="CP55" s="447"/>
      <c r="CQ55" s="447"/>
      <c r="CR55" s="447"/>
      <c r="CS55" s="447"/>
      <c r="CT55" s="447"/>
      <c r="CU55" s="447"/>
      <c r="CV55" s="447"/>
      <c r="CW55" s="447"/>
      <c r="CX55" s="447"/>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row>
    <row r="56" spans="1:188" s="464" customFormat="1" ht="16.5" thickBot="1">
      <c r="A56" s="65"/>
      <c r="B56" s="65"/>
      <c r="C56" s="65"/>
      <c r="D56" s="81"/>
      <c r="E56"/>
      <c r="F56" s="65"/>
      <c r="G56" s="65"/>
      <c r="H56" s="65"/>
      <c r="I56" s="65"/>
      <c r="J56" s="65"/>
      <c r="K56" s="65"/>
      <c r="L56"/>
      <c r="M56" s="65"/>
      <c r="N56" s="65"/>
      <c r="O56"/>
      <c r="P56"/>
      <c r="Q56"/>
      <c r="R56"/>
      <c r="S56" s="44"/>
      <c r="T56" s="44"/>
      <c r="U56" s="44"/>
      <c r="V56" s="447"/>
      <c r="W56" s="447"/>
      <c r="X56" s="447"/>
      <c r="Y56" s="447"/>
      <c r="Z56" s="447"/>
      <c r="AA56" s="447"/>
      <c r="AB56" s="447"/>
      <c r="AC56" s="447"/>
      <c r="AD56" s="447"/>
      <c r="AE56" s="447"/>
      <c r="AF56" s="539"/>
      <c r="AG56" s="539"/>
      <c r="AH56"/>
      <c r="AI56"/>
      <c r="AJ56"/>
      <c r="AK56" s="447"/>
      <c r="AL56" s="447"/>
      <c r="AM56" s="447"/>
      <c r="AN56" s="447"/>
      <c r="AO56" s="658" t="s">
        <v>527</v>
      </c>
      <c r="AP56" s="84">
        <v>3</v>
      </c>
      <c r="AQ56" s="74">
        <f>AVERAGE(AR56:AW56)</f>
        <v>0.32033333333333336</v>
      </c>
      <c r="AR56" s="85">
        <v>0.89</v>
      </c>
      <c r="AS56" s="85">
        <v>4.1000000000000002E-2</v>
      </c>
      <c r="AT56" s="85">
        <v>0.03</v>
      </c>
      <c r="AU56" s="540"/>
      <c r="AV56" s="85"/>
      <c r="AW56" s="85"/>
      <c r="AX56" s="85"/>
      <c r="AY56" s="540"/>
      <c r="AZ56" s="85"/>
      <c r="BA56" s="85"/>
      <c r="BB56" s="85"/>
      <c r="BC56"/>
      <c r="BD56" s="541" t="s">
        <v>444</v>
      </c>
      <c r="BE56" s="480">
        <f>BE55+BE54</f>
        <v>0</v>
      </c>
      <c r="BF56" s="480" t="e">
        <f>BF54+BF55</f>
        <v>#DIV/0!</v>
      </c>
      <c r="BH56" s="44"/>
      <c r="BI56" s="447"/>
      <c r="BJ56" s="447"/>
      <c r="BK56" s="447"/>
      <c r="BL56" s="447"/>
      <c r="BM56" s="447"/>
      <c r="BN56" s="447"/>
      <c r="BO56" s="447"/>
      <c r="BP56" s="447"/>
      <c r="BQ56" s="447"/>
      <c r="BR56" s="447"/>
      <c r="BS56" s="447"/>
      <c r="BT56" s="447"/>
      <c r="BU56" s="447"/>
      <c r="BV56" s="447"/>
      <c r="BW56" s="447"/>
      <c r="BX56" s="447"/>
      <c r="BY56" s="447"/>
      <c r="BZ56" s="447"/>
      <c r="CA56" s="447"/>
      <c r="CB56" s="447"/>
      <c r="CC56" s="447"/>
      <c r="CD56" s="447"/>
      <c r="CE56"/>
      <c r="CF56"/>
      <c r="CG56"/>
      <c r="CH56" s="44"/>
      <c r="CI56" s="44"/>
      <c r="CJ56" s="44"/>
      <c r="CK56" s="52"/>
      <c r="CL56" s="52"/>
      <c r="CM56" s="52"/>
      <c r="CN56" s="447"/>
      <c r="CO56" s="447"/>
      <c r="CP56" s="447"/>
      <c r="CQ56" s="447"/>
      <c r="CR56" s="447"/>
      <c r="CS56" s="447"/>
      <c r="CT56" s="447"/>
      <c r="CU56" s="447"/>
      <c r="CV56" s="447"/>
      <c r="CW56" s="447"/>
      <c r="CX56" s="447"/>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F56" s="44"/>
      <c r="FG56" s="44"/>
      <c r="FH56" s="44"/>
      <c r="FI56" s="44"/>
      <c r="FJ56" s="44"/>
      <c r="FK56" s="44"/>
      <c r="FL56" s="44"/>
      <c r="FM56" s="44"/>
      <c r="FN56" s="44"/>
      <c r="FO56" s="44"/>
      <c r="FP56" s="44"/>
      <c r="FQ56" s="44"/>
      <c r="FR56" s="44"/>
      <c r="FS56" s="44"/>
      <c r="FT56" s="44"/>
      <c r="FU56" s="44"/>
      <c r="FV56" s="44"/>
      <c r="FW56" s="44"/>
      <c r="FX56" s="44"/>
      <c r="FY56" s="44"/>
      <c r="FZ56" s="44"/>
      <c r="GA56" s="44"/>
    </row>
    <row r="57" spans="1:188" s="464" customFormat="1" ht="15.75">
      <c r="A57" s="65"/>
      <c r="B57" s="65"/>
      <c r="C57" s="65"/>
      <c r="D57" s="81"/>
      <c r="E57"/>
      <c r="F57" s="65"/>
      <c r="G57" s="65"/>
      <c r="H57" s="65"/>
      <c r="I57" s="1049" t="s">
        <v>480</v>
      </c>
      <c r="J57" s="1050"/>
      <c r="K57"/>
      <c r="L57"/>
      <c r="M57" s="65"/>
      <c r="N57" s="65"/>
      <c r="O57"/>
      <c r="P57"/>
      <c r="Q57"/>
      <c r="R57"/>
      <c r="S57" s="44"/>
      <c r="T57" s="44"/>
      <c r="U57" s="44"/>
      <c r="V57" s="447"/>
      <c r="W57" s="447"/>
      <c r="X57" s="447"/>
      <c r="Y57" s="447"/>
      <c r="Z57" s="447"/>
      <c r="AA57" s="447"/>
      <c r="AB57" s="447"/>
      <c r="AC57" s="447"/>
      <c r="AD57" s="447"/>
      <c r="AE57" s="447"/>
      <c r="AF57" s="542" t="s">
        <v>1167</v>
      </c>
      <c r="AG57" s="543" t="s">
        <v>1168</v>
      </c>
      <c r="AH57" s="543" t="s">
        <v>457</v>
      </c>
      <c r="AI57" s="457"/>
      <c r="AJ57" s="457"/>
      <c r="AK57" s="447"/>
      <c r="AL57" s="447"/>
      <c r="AM57" s="447"/>
      <c r="AN57" s="447"/>
      <c r="AO57" s="658" t="s">
        <v>483</v>
      </c>
      <c r="AP57" s="84">
        <v>1</v>
      </c>
      <c r="AQ57" s="74">
        <f>AVERAGE(AR57:AW57)</f>
        <v>0.69</v>
      </c>
      <c r="AR57" s="85">
        <v>0.69</v>
      </c>
      <c r="AS57" s="85"/>
      <c r="AT57" s="71"/>
      <c r="AU57" s="540"/>
      <c r="AV57" s="85"/>
      <c r="AW57" s="85"/>
      <c r="AX57" s="71"/>
      <c r="AY57" s="540"/>
      <c r="AZ57" s="85"/>
      <c r="BA57" s="85"/>
      <c r="BB57" s="71"/>
      <c r="BC57"/>
      <c r="BD57"/>
      <c r="BE57" s="44"/>
      <c r="BF57" s="44"/>
      <c r="BH57" s="44"/>
      <c r="BI57" s="447"/>
      <c r="BJ57" s="447"/>
      <c r="BK57" s="447"/>
      <c r="BL57" s="447"/>
      <c r="BM57" s="447"/>
      <c r="BN57" s="447"/>
      <c r="BO57" s="447"/>
      <c r="BP57" s="447"/>
      <c r="BQ57" s="447"/>
      <c r="BR57" s="447"/>
      <c r="BS57" s="447"/>
      <c r="BT57" s="447"/>
      <c r="BU57" s="447"/>
      <c r="BV57" s="447"/>
      <c r="BW57" s="447"/>
      <c r="BX57" s="447"/>
      <c r="BY57" s="447"/>
      <c r="BZ57" s="447"/>
      <c r="CA57" s="447"/>
      <c r="CB57" s="447"/>
      <c r="CC57" s="447"/>
      <c r="CD57" s="447"/>
      <c r="CE57"/>
      <c r="CF57" s="44"/>
      <c r="CG57" s="44"/>
      <c r="CH57" s="44"/>
      <c r="CI57" s="44"/>
      <c r="CJ57" s="44"/>
      <c r="CK57" s="52"/>
      <c r="CL57" s="52"/>
      <c r="CM57" s="52"/>
      <c r="CN57" s="447"/>
      <c r="CO57" s="447"/>
      <c r="CP57" s="447"/>
      <c r="CQ57" s="447"/>
      <c r="CR57" s="447"/>
      <c r="CS57" s="447"/>
      <c r="CT57" s="447"/>
      <c r="CU57" s="447"/>
      <c r="CV57" s="447"/>
      <c r="CW57" s="447"/>
      <c r="CX57" s="447"/>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c r="EN57" s="44"/>
      <c r="EO57" s="44"/>
      <c r="EP57" s="44"/>
      <c r="EQ57" s="44"/>
      <c r="ER57" s="44"/>
      <c r="ES57" s="44"/>
      <c r="ET57" s="44"/>
      <c r="EU57" s="44"/>
      <c r="EV57" s="44"/>
      <c r="EW57" s="44"/>
      <c r="EX57" s="44"/>
      <c r="EY57" s="44"/>
      <c r="EZ57" s="44"/>
      <c r="FA57" s="44"/>
      <c r="FB57" s="44"/>
      <c r="FC57" s="44"/>
      <c r="FD57" s="44"/>
      <c r="FE57" s="44"/>
      <c r="FF57" s="44"/>
      <c r="FG57" s="44"/>
      <c r="FH57" s="44"/>
      <c r="FI57" s="44"/>
      <c r="FJ57" s="44"/>
      <c r="FK57" s="44"/>
      <c r="FL57" s="44"/>
      <c r="FM57" s="44"/>
      <c r="FN57" s="44"/>
      <c r="FO57" s="44"/>
      <c r="FP57" s="44"/>
      <c r="FQ57" s="44"/>
      <c r="FR57" s="44"/>
      <c r="FS57" s="44"/>
      <c r="FT57" s="44"/>
      <c r="FU57" s="44"/>
      <c r="FV57" s="44"/>
      <c r="FW57" s="44"/>
      <c r="FX57" s="44"/>
      <c r="FY57" s="44"/>
    </row>
    <row r="58" spans="1:188" s="464" customFormat="1" ht="15.75">
      <c r="A58" s="65"/>
      <c r="B58" s="65"/>
      <c r="C58" s="65"/>
      <c r="D58" s="81"/>
      <c r="E58"/>
      <c r="F58" s="65"/>
      <c r="G58" s="65"/>
      <c r="H58" s="65"/>
      <c r="I58" s="658" t="s">
        <v>527</v>
      </c>
      <c r="J58" s="84">
        <v>3</v>
      </c>
      <c r="K58"/>
      <c r="L58"/>
      <c r="M58" s="65"/>
      <c r="N58" s="65"/>
      <c r="O58" s="65"/>
      <c r="P58" s="65"/>
      <c r="Q58" s="65"/>
      <c r="R58" s="44"/>
      <c r="S58" s="44"/>
      <c r="T58" s="44"/>
      <c r="U58" s="44"/>
      <c r="V58" s="447"/>
      <c r="W58" s="447"/>
      <c r="X58" s="447"/>
      <c r="Y58" s="447"/>
      <c r="Z58" s="447"/>
      <c r="AA58" s="447"/>
      <c r="AB58" s="447"/>
      <c r="AC58" s="447"/>
      <c r="AD58" s="447"/>
      <c r="AE58" s="447"/>
      <c r="AF58" s="544" t="s">
        <v>1169</v>
      </c>
      <c r="AG58" s="659"/>
      <c r="AH58" s="660">
        <f>AG58/AG61</f>
        <v>0</v>
      </c>
      <c r="AI58" s="457"/>
      <c r="AJ58" s="457"/>
      <c r="AK58" s="447"/>
      <c r="AL58" s="447"/>
      <c r="AM58" s="447"/>
      <c r="AN58" s="447"/>
      <c r="AO58" s="658" t="s">
        <v>484</v>
      </c>
      <c r="AP58" s="84">
        <v>1</v>
      </c>
      <c r="AQ58" s="74">
        <f>AVERAGE(AR58:AW58)</f>
        <v>0.01</v>
      </c>
      <c r="AR58" s="85">
        <v>0.01</v>
      </c>
      <c r="AS58" s="85"/>
      <c r="AT58" s="85"/>
      <c r="AU58" s="547"/>
      <c r="AV58" s="85"/>
      <c r="AW58" s="85"/>
      <c r="AX58" s="85"/>
      <c r="AY58" s="547"/>
      <c r="AZ58" s="85"/>
      <c r="BA58" s="85"/>
      <c r="BB58" s="85"/>
      <c r="BC58"/>
      <c r="BD58" s="447"/>
      <c r="BE58" s="44"/>
      <c r="BF58" s="447"/>
      <c r="BH58" s="44"/>
      <c r="BI58" s="447"/>
      <c r="BJ58" s="447"/>
      <c r="BK58" s="447"/>
      <c r="BL58" s="447"/>
      <c r="BM58" s="447"/>
      <c r="BN58" s="447"/>
      <c r="BO58" s="447"/>
      <c r="BP58" s="447"/>
      <c r="BQ58" s="447"/>
      <c r="BR58" s="447"/>
      <c r="BS58" s="447"/>
      <c r="BT58" s="447"/>
      <c r="BU58" s="447"/>
      <c r="BV58" s="447"/>
      <c r="BW58" s="447"/>
      <c r="BX58" s="447"/>
      <c r="BY58" s="447"/>
      <c r="BZ58" s="447"/>
      <c r="CA58" s="447"/>
      <c r="CB58" s="447"/>
      <c r="CC58" s="447"/>
      <c r="CD58" s="447"/>
      <c r="CE58" s="44"/>
      <c r="CF58" s="44"/>
      <c r="CG58" s="44"/>
      <c r="CH58" s="44"/>
      <c r="CI58" s="44"/>
      <c r="CJ58" s="44"/>
      <c r="CK58" s="52"/>
      <c r="CL58" s="52"/>
      <c r="CM58" s="52"/>
      <c r="CN58" s="447"/>
      <c r="CO58" s="447"/>
      <c r="CP58" s="447"/>
      <c r="CQ58" s="447"/>
      <c r="CR58" s="447"/>
      <c r="CS58" s="447"/>
      <c r="CT58" s="447"/>
      <c r="CU58" s="447"/>
      <c r="CV58" s="447"/>
      <c r="CW58" s="447"/>
      <c r="CX58" s="447"/>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c r="GD58" s="44"/>
    </row>
    <row r="59" spans="1:188" s="464" customFormat="1" ht="15.75">
      <c r="A59" s="65"/>
      <c r="B59" s="65"/>
      <c r="C59" s="65"/>
      <c r="D59" s="81"/>
      <c r="E59"/>
      <c r="F59" s="65"/>
      <c r="G59" s="65"/>
      <c r="H59" s="65"/>
      <c r="I59" s="658" t="s">
        <v>483</v>
      </c>
      <c r="J59" s="84">
        <v>1</v>
      </c>
      <c r="K59"/>
      <c r="L59"/>
      <c r="M59" s="65"/>
      <c r="N59" s="65"/>
      <c r="O59" s="65"/>
      <c r="P59" s="65"/>
      <c r="Q59" s="65"/>
      <c r="R59" s="44"/>
      <c r="S59" s="44"/>
      <c r="T59" s="44"/>
      <c r="U59" s="44"/>
      <c r="V59" s="447"/>
      <c r="W59" s="447"/>
      <c r="X59" s="447"/>
      <c r="Y59" s="447"/>
      <c r="Z59" s="447"/>
      <c r="AA59" s="447"/>
      <c r="AB59" s="447"/>
      <c r="AC59" s="447"/>
      <c r="AD59" s="447"/>
      <c r="AE59" s="447"/>
      <c r="AF59" s="548" t="s">
        <v>1170</v>
      </c>
      <c r="AG59" s="659">
        <v>4</v>
      </c>
      <c r="AH59" s="660">
        <f>AG59/AG61</f>
        <v>1</v>
      </c>
      <c r="AI59"/>
      <c r="AJ59"/>
      <c r="AK59" s="447"/>
      <c r="AL59" s="447"/>
      <c r="AM59" s="447"/>
      <c r="AN59" s="447"/>
      <c r="AO59" s="658" t="s">
        <v>486</v>
      </c>
      <c r="AP59" s="84">
        <v>1</v>
      </c>
      <c r="AQ59" s="74">
        <f>AVERAGE(AR59:AW59)</f>
        <v>0.16</v>
      </c>
      <c r="AR59" s="85">
        <v>0.16</v>
      </c>
      <c r="AS59" s="85"/>
      <c r="AT59" s="85"/>
      <c r="AU59" s="549"/>
      <c r="AV59" s="85"/>
      <c r="AW59" s="85"/>
      <c r="AX59" s="85"/>
      <c r="AY59" s="549"/>
      <c r="AZ59" s="85"/>
      <c r="BA59" s="85"/>
      <c r="BB59" s="85"/>
      <c r="BC59"/>
      <c r="BD59" s="447"/>
      <c r="BE59" s="44"/>
      <c r="BF59" s="447"/>
      <c r="BH59" s="44"/>
      <c r="BI59" s="447"/>
      <c r="BJ59" s="447"/>
      <c r="BK59" s="447"/>
      <c r="BL59" s="447"/>
      <c r="BM59" s="447"/>
      <c r="BN59" s="447"/>
      <c r="BO59" s="447"/>
      <c r="BP59" s="447"/>
      <c r="BQ59" s="447"/>
      <c r="BR59" s="447"/>
      <c r="BS59" s="447"/>
      <c r="BT59" s="447"/>
      <c r="BU59" s="447"/>
      <c r="BV59" s="447"/>
      <c r="BW59" s="447"/>
      <c r="BX59" s="447"/>
      <c r="BY59" s="447"/>
      <c r="BZ59" s="447"/>
      <c r="CA59" s="447"/>
      <c r="CB59" s="447"/>
      <c r="CC59" s="447"/>
      <c r="CD59" s="447"/>
      <c r="CE59" s="44"/>
      <c r="CF59" s="44"/>
      <c r="CG59" s="44"/>
      <c r="CH59" s="44"/>
      <c r="CI59" s="44"/>
      <c r="CJ59" s="44"/>
      <c r="CK59" s="52"/>
      <c r="CL59" s="52"/>
      <c r="CM59" s="52"/>
      <c r="CN59" s="447"/>
      <c r="CO59" s="447"/>
      <c r="CP59" s="447"/>
      <c r="CQ59" s="447"/>
      <c r="CR59" s="447"/>
      <c r="CS59" s="447"/>
      <c r="CT59" s="447"/>
      <c r="CU59" s="447"/>
      <c r="CV59" s="447"/>
      <c r="CW59" s="447"/>
      <c r="CX59" s="447"/>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44"/>
      <c r="GC59" s="44"/>
      <c r="GD59" s="44"/>
    </row>
    <row r="60" spans="1:188" s="464" customFormat="1" ht="15" customHeight="1">
      <c r="A60" s="65"/>
      <c r="B60" s="65"/>
      <c r="C60" s="65"/>
      <c r="D60" s="81"/>
      <c r="E60"/>
      <c r="F60" s="65"/>
      <c r="G60" s="65"/>
      <c r="H60" s="65"/>
      <c r="I60" s="658" t="s">
        <v>484</v>
      </c>
      <c r="J60" s="84">
        <v>1</v>
      </c>
      <c r="K60"/>
      <c r="L60"/>
      <c r="M60" s="65"/>
      <c r="N60" s="65"/>
      <c r="O60" s="65"/>
      <c r="P60" s="65"/>
      <c r="Q60" s="65"/>
      <c r="R60" s="44"/>
      <c r="S60" s="44"/>
      <c r="T60" s="44"/>
      <c r="U60" s="44"/>
      <c r="V60"/>
      <c r="W60"/>
      <c r="X60"/>
      <c r="Y60"/>
      <c r="Z60"/>
      <c r="AA60" s="447"/>
      <c r="AB60" s="447"/>
      <c r="AC60" s="447"/>
      <c r="AD60" s="447"/>
      <c r="AE60" s="447"/>
      <c r="AF60" s="548" t="s">
        <v>1171</v>
      </c>
      <c r="AG60" s="550"/>
      <c r="AH60" s="661">
        <f>AG60/AG61</f>
        <v>0</v>
      </c>
      <c r="AI60" s="65"/>
      <c r="AJ60" s="65"/>
      <c r="AK60" s="447"/>
      <c r="AL60" s="447"/>
      <c r="AM60" s="447"/>
      <c r="AN60" s="447"/>
      <c r="AO60" s="658" t="s">
        <v>522</v>
      </c>
      <c r="AP60" s="84">
        <v>1</v>
      </c>
      <c r="AQ60" s="74">
        <f>AVERAGE(AR60:AW60)</f>
        <v>4.1000000000000002E-2</v>
      </c>
      <c r="AR60" s="85">
        <v>4.1000000000000002E-2</v>
      </c>
      <c r="AS60" s="85"/>
      <c r="AT60" s="85"/>
      <c r="AU60" s="552"/>
      <c r="AV60" s="85"/>
      <c r="AW60" s="85"/>
      <c r="AX60" s="85"/>
      <c r="AY60" s="552"/>
      <c r="AZ60" s="85"/>
      <c r="BA60" s="85"/>
      <c r="BB60" s="85"/>
      <c r="BC60"/>
      <c r="BD60" s="447"/>
      <c r="BE60" s="44"/>
      <c r="BF60" s="447"/>
      <c r="BH60" s="44"/>
      <c r="BI60" s="447"/>
      <c r="BJ60" s="447"/>
      <c r="BK60" s="447"/>
      <c r="BL60" s="447"/>
      <c r="BM60" s="447"/>
      <c r="BN60" s="447"/>
      <c r="BO60" s="447"/>
      <c r="BP60" s="447"/>
      <c r="BQ60" s="447"/>
      <c r="BR60" s="447"/>
      <c r="BS60" s="447"/>
      <c r="BT60" s="447"/>
      <c r="BU60" s="447"/>
      <c r="BV60" s="447"/>
      <c r="BW60" s="447"/>
      <c r="BX60" s="447"/>
      <c r="BY60" s="447"/>
      <c r="BZ60" s="447"/>
      <c r="CA60" s="447"/>
      <c r="CB60" s="447"/>
      <c r="CC60" s="447"/>
      <c r="CD60" s="447"/>
      <c r="CE60" s="44"/>
      <c r="CF60" s="44"/>
      <c r="CG60" s="44"/>
      <c r="CH60" s="44"/>
      <c r="CI60" s="44"/>
      <c r="CJ60" s="44"/>
      <c r="CK60" s="52"/>
      <c r="CL60" s="52"/>
      <c r="CM60" s="52"/>
      <c r="CN60" s="447"/>
      <c r="CO60" s="447"/>
      <c r="CP60" s="447"/>
      <c r="CQ60" s="447"/>
      <c r="CR60" s="447"/>
      <c r="CS60" s="447"/>
      <c r="CT60" s="447"/>
      <c r="CU60" s="447"/>
      <c r="CV60" s="447"/>
      <c r="CW60" s="447"/>
      <c r="CX60" s="447"/>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c r="EQ60" s="44"/>
      <c r="ER60" s="44"/>
      <c r="ES60" s="44"/>
      <c r="ET60" s="44"/>
      <c r="EU60" s="44"/>
      <c r="EV60" s="44"/>
      <c r="EW60" s="44"/>
      <c r="EX60" s="44"/>
      <c r="EY60" s="44"/>
      <c r="EZ60" s="44"/>
      <c r="FA60" s="44"/>
      <c r="FB60" s="44"/>
      <c r="FC60" s="44"/>
      <c r="FD60" s="44"/>
      <c r="FE60" s="44"/>
      <c r="FF60" s="44"/>
      <c r="FG60" s="44"/>
      <c r="FH60" s="44"/>
      <c r="FI60" s="44"/>
      <c r="FJ60" s="44"/>
      <c r="FK60" s="44"/>
      <c r="FL60" s="44"/>
      <c r="FM60" s="44"/>
      <c r="FN60" s="44"/>
      <c r="FO60" s="44"/>
      <c r="FP60" s="44"/>
      <c r="FQ60" s="44"/>
      <c r="FR60" s="44"/>
      <c r="FS60" s="44"/>
      <c r="FT60" s="44"/>
      <c r="FU60" s="44"/>
      <c r="FV60" s="44"/>
      <c r="FW60" s="44"/>
      <c r="FX60" s="44"/>
      <c r="FY60" s="44"/>
      <c r="FZ60" s="44"/>
      <c r="GA60" s="44"/>
      <c r="GB60" s="44"/>
      <c r="GC60" s="44"/>
      <c r="GD60" s="44"/>
      <c r="GE60" s="44"/>
      <c r="GF60" s="44"/>
    </row>
    <row r="61" spans="1:188" s="464" customFormat="1" ht="15" customHeight="1">
      <c r="A61" s="65"/>
      <c r="B61" s="65"/>
      <c r="C61" s="65"/>
      <c r="D61" s="81"/>
      <c r="E61"/>
      <c r="F61" s="65"/>
      <c r="G61" s="65"/>
      <c r="H61" s="65"/>
      <c r="I61" s="658" t="s">
        <v>486</v>
      </c>
      <c r="J61" s="84">
        <v>1</v>
      </c>
      <c r="K61"/>
      <c r="L61"/>
      <c r="M61" s="65"/>
      <c r="N61" s="65"/>
      <c r="O61" s="65"/>
      <c r="P61" s="65"/>
      <c r="Q61" s="65"/>
      <c r="R61" s="44"/>
      <c r="S61" s="44"/>
      <c r="T61" s="44"/>
      <c r="U61" s="44"/>
      <c r="V61"/>
      <c r="W61"/>
      <c r="X61"/>
      <c r="Y61"/>
      <c r="Z61"/>
      <c r="AA61"/>
      <c r="AB61"/>
      <c r="AC61"/>
      <c r="AD61" s="447"/>
      <c r="AE61" s="447"/>
      <c r="AF61" s="553" t="s">
        <v>1172</v>
      </c>
      <c r="AG61" s="553">
        <f>AG58+AG59+AG60</f>
        <v>4</v>
      </c>
      <c r="AH61" s="662">
        <f>AH58+AH60+AH59</f>
        <v>1</v>
      </c>
      <c r="AI61" s="65"/>
      <c r="AJ61" s="65"/>
      <c r="AK61" s="447"/>
      <c r="AL61" s="447"/>
      <c r="AM61" s="447"/>
      <c r="AN61" s="447"/>
      <c r="AO61" s="658" t="s">
        <v>481</v>
      </c>
      <c r="AP61" s="84">
        <v>1</v>
      </c>
      <c r="AQ61" s="74">
        <f>AVERAGE(AR61:BB61)</f>
        <v>24.83</v>
      </c>
      <c r="AR61" s="71">
        <v>24.83</v>
      </c>
      <c r="AS61" s="86"/>
      <c r="AT61" s="86"/>
      <c r="AU61" s="554"/>
      <c r="AV61" s="71"/>
      <c r="AW61" s="86"/>
      <c r="AX61" s="86"/>
      <c r="AY61" s="554"/>
      <c r="AZ61" s="71"/>
      <c r="BA61" s="86"/>
      <c r="BB61" s="86"/>
      <c r="BC61"/>
      <c r="BD61" s="447"/>
      <c r="BE61" s="44"/>
      <c r="BF61" s="447"/>
      <c r="BH61" s="44"/>
      <c r="BI61" s="447"/>
      <c r="BJ61" s="447"/>
      <c r="BK61" s="447"/>
      <c r="BL61" s="447"/>
      <c r="BM61" s="447"/>
      <c r="BN61" s="447"/>
      <c r="BO61" s="447"/>
      <c r="BP61" s="447"/>
      <c r="BQ61" s="447"/>
      <c r="BR61" s="447"/>
      <c r="BS61" s="447"/>
      <c r="BT61" s="447"/>
      <c r="BU61" s="447"/>
      <c r="BV61" s="447"/>
      <c r="BW61" s="447"/>
      <c r="BX61" s="447"/>
      <c r="BY61" s="447"/>
      <c r="BZ61" s="447"/>
      <c r="CA61" s="447"/>
      <c r="CB61" s="447"/>
      <c r="CC61" s="447"/>
      <c r="CD61" s="447"/>
      <c r="CE61" s="44"/>
      <c r="CF61" s="44"/>
      <c r="CG61" s="44"/>
      <c r="CH61" s="44"/>
      <c r="CI61" s="44"/>
      <c r="CJ61" s="44"/>
      <c r="CK61" s="52"/>
      <c r="CL61" s="52"/>
      <c r="CM61" s="52"/>
      <c r="CN61" s="447"/>
      <c r="CO61" s="447"/>
      <c r="CP61" s="447"/>
      <c r="CQ61" s="447"/>
      <c r="CR61" s="447"/>
      <c r="CS61" s="447"/>
      <c r="CT61" s="447"/>
      <c r="CU61" s="447"/>
      <c r="CV61" s="447"/>
      <c r="CW61" s="447"/>
      <c r="CX61" s="447"/>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c r="EN61" s="44"/>
      <c r="EO61" s="44"/>
      <c r="EP61" s="44"/>
      <c r="EQ61" s="44"/>
      <c r="ER61" s="44"/>
      <c r="ES61" s="44"/>
      <c r="ET61" s="44"/>
      <c r="EU61" s="44"/>
      <c r="EV61" s="44"/>
      <c r="EW61" s="44"/>
      <c r="EX61" s="44"/>
      <c r="EY61" s="44"/>
      <c r="EZ61" s="44"/>
      <c r="FA61" s="44"/>
      <c r="FB61" s="44"/>
      <c r="FC61" s="44"/>
      <c r="FD61" s="44"/>
      <c r="FE61" s="44"/>
      <c r="FF61" s="44"/>
      <c r="FG61" s="44"/>
      <c r="FH61" s="44"/>
      <c r="FI61" s="44"/>
      <c r="FJ61" s="44"/>
      <c r="FK61" s="44"/>
      <c r="FL61" s="44"/>
      <c r="FM61" s="44"/>
      <c r="FN61" s="44"/>
      <c r="FO61" s="44"/>
      <c r="FP61" s="44"/>
      <c r="FQ61" s="44"/>
      <c r="FR61" s="44"/>
      <c r="FS61" s="44"/>
      <c r="FT61" s="44"/>
      <c r="FU61" s="44"/>
      <c r="FV61" s="44"/>
      <c r="FW61" s="44"/>
      <c r="FX61" s="44"/>
      <c r="FY61" s="44"/>
      <c r="FZ61" s="44"/>
      <c r="GA61" s="44"/>
      <c r="GB61" s="44"/>
      <c r="GC61" s="44"/>
      <c r="GD61" s="44"/>
      <c r="GE61" s="44"/>
      <c r="GF61" s="44"/>
    </row>
    <row r="62" spans="1:188" s="464" customFormat="1" ht="15" customHeight="1">
      <c r="A62" s="65"/>
      <c r="B62" s="65"/>
      <c r="C62" s="65"/>
      <c r="D62" s="65"/>
      <c r="E62" s="65"/>
      <c r="F62" s="65"/>
      <c r="G62" s="65"/>
      <c r="H62" s="65"/>
      <c r="I62" s="658" t="s">
        <v>522</v>
      </c>
      <c r="J62" s="84">
        <v>1</v>
      </c>
      <c r="K62"/>
      <c r="L62"/>
      <c r="M62" s="65"/>
      <c r="N62" s="65"/>
      <c r="O62" s="65"/>
      <c r="P62" s="65"/>
      <c r="Q62" s="65"/>
      <c r="R62" s="44"/>
      <c r="S62" s="44"/>
      <c r="T62" s="44"/>
      <c r="U62" s="44"/>
      <c r="V62"/>
      <c r="W62"/>
      <c r="X62"/>
      <c r="Y62"/>
      <c r="Z62"/>
      <c r="AA62"/>
      <c r="AB62"/>
      <c r="AC62"/>
      <c r="AD62"/>
      <c r="AE62" s="447"/>
      <c r="AI62"/>
      <c r="AJ62"/>
      <c r="AK62"/>
      <c r="AL62"/>
      <c r="AM62"/>
      <c r="AN62"/>
      <c r="AO62" s="658" t="s">
        <v>482</v>
      </c>
      <c r="AP62" s="84">
        <v>3</v>
      </c>
      <c r="AQ62" s="74">
        <f>AVERAGE(AR62:AW62)</f>
        <v>11.176666666666668</v>
      </c>
      <c r="AR62" s="85">
        <v>4.8899999999999997</v>
      </c>
      <c r="AS62" s="85">
        <v>0.05</v>
      </c>
      <c r="AT62" s="85">
        <v>28.59</v>
      </c>
      <c r="AU62" s="556"/>
      <c r="AV62" s="85"/>
      <c r="AW62" s="85"/>
      <c r="AX62" s="85"/>
      <c r="AY62" s="556"/>
      <c r="AZ62" s="85"/>
      <c r="BA62" s="85"/>
      <c r="BB62" s="85"/>
      <c r="BC62" s="447"/>
      <c r="BD62" s="447"/>
      <c r="BE62" s="44"/>
      <c r="BF62" s="447"/>
      <c r="BH62" s="44"/>
      <c r="BI62" s="447"/>
      <c r="BJ62" s="447"/>
      <c r="BK62" s="447"/>
      <c r="BL62" s="447"/>
      <c r="BM62" s="447"/>
      <c r="BN62" s="447"/>
      <c r="BO62" s="447"/>
      <c r="BP62" s="447"/>
      <c r="BQ62" s="447"/>
      <c r="BR62" s="447"/>
      <c r="BS62" s="447"/>
      <c r="BT62" s="447"/>
      <c r="BU62"/>
      <c r="BV62"/>
      <c r="BW62"/>
      <c r="BX62"/>
      <c r="BY62"/>
      <c r="BZ62"/>
      <c r="CA62"/>
      <c r="CB62" s="447"/>
      <c r="CC62" s="447"/>
      <c r="CD62" s="447"/>
      <c r="CE62" s="44"/>
      <c r="CF62" s="44"/>
      <c r="CG62" s="44"/>
      <c r="CH62" s="44"/>
      <c r="CI62" s="44"/>
      <c r="CJ62" s="44"/>
      <c r="CK62" s="52"/>
      <c r="CL62" s="52"/>
      <c r="CM62" s="52"/>
      <c r="CN62" s="447"/>
      <c r="CO62" s="447"/>
      <c r="CP62" s="447"/>
      <c r="CQ62" s="447"/>
      <c r="CR62" s="447"/>
      <c r="CS62" s="447"/>
      <c r="CT62" s="447"/>
      <c r="CU62" s="447"/>
      <c r="CV62" s="447"/>
      <c r="CW62" s="447"/>
      <c r="CX62" s="447"/>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c r="EQ62" s="44"/>
      <c r="ER62" s="44"/>
      <c r="ES62" s="44"/>
      <c r="ET62" s="44"/>
      <c r="EU62" s="44"/>
      <c r="EV62" s="44"/>
      <c r="EW62" s="44"/>
      <c r="EX62" s="44"/>
      <c r="EY62" s="44"/>
      <c r="EZ62" s="44"/>
      <c r="FA62" s="44"/>
      <c r="FB62" s="44"/>
      <c r="FC62" s="44"/>
      <c r="FD62" s="44"/>
      <c r="FE62" s="44"/>
      <c r="FF62" s="44"/>
      <c r="FG62" s="44"/>
      <c r="FH62" s="44"/>
      <c r="FI62" s="44"/>
      <c r="FJ62" s="44"/>
      <c r="FK62" s="44"/>
      <c r="FL62" s="44"/>
      <c r="FM62" s="44"/>
      <c r="FN62" s="44"/>
      <c r="FO62" s="44"/>
      <c r="FP62" s="44"/>
      <c r="FQ62" s="44"/>
      <c r="FR62" s="44"/>
      <c r="FS62" s="44"/>
      <c r="FT62" s="44"/>
      <c r="FU62" s="44"/>
      <c r="FV62" s="44"/>
      <c r="FW62" s="44"/>
      <c r="FX62" s="44"/>
      <c r="FY62" s="44"/>
      <c r="FZ62" s="44"/>
      <c r="GA62" s="44"/>
      <c r="GB62" s="44"/>
      <c r="GC62" s="44"/>
      <c r="GD62" s="44"/>
      <c r="GE62" s="44"/>
      <c r="GF62" s="44"/>
    </row>
    <row r="63" spans="1:188" s="464" customFormat="1" ht="15" customHeight="1" thickBot="1">
      <c r="A63" s="65"/>
      <c r="B63" s="65"/>
      <c r="C63" s="65"/>
      <c r="D63" s="65"/>
      <c r="E63" s="65"/>
      <c r="F63" s="65"/>
      <c r="G63" s="65"/>
      <c r="H63" s="65"/>
      <c r="I63" s="658" t="s">
        <v>481</v>
      </c>
      <c r="J63" s="84">
        <v>1</v>
      </c>
      <c r="K63"/>
      <c r="L63"/>
      <c r="M63" s="65"/>
      <c r="N63" s="65"/>
      <c r="O63" s="65"/>
      <c r="P63" s="65"/>
      <c r="Q63" s="65"/>
      <c r="R63" s="44"/>
      <c r="S63" s="44"/>
      <c r="T63" s="44"/>
      <c r="U63" s="44"/>
      <c r="V63" s="44"/>
      <c r="W63" s="44"/>
      <c r="X63" s="44"/>
      <c r="Y63" s="44"/>
      <c r="Z63" s="44"/>
      <c r="AA63"/>
      <c r="AB63"/>
      <c r="AC63"/>
      <c r="AD63"/>
      <c r="AE63" s="447"/>
      <c r="AI63"/>
      <c r="AJ63"/>
      <c r="AK63"/>
      <c r="AL63"/>
      <c r="AM63"/>
      <c r="AN63"/>
      <c r="AO63" s="557" t="s">
        <v>444</v>
      </c>
      <c r="AP63" s="87">
        <f>SUM(AP56:AP62)</f>
        <v>11</v>
      </c>
      <c r="AQ63" s="74" t="e">
        <f>AVERAGE(AR63:AW63)</f>
        <v>#DIV/0!</v>
      </c>
      <c r="AR63" s="85"/>
      <c r="AS63" s="85"/>
      <c r="AT63" s="85"/>
      <c r="AU63" s="556"/>
      <c r="AV63" s="85"/>
      <c r="AW63" s="85"/>
      <c r="AX63" s="85"/>
      <c r="AY63" s="556"/>
      <c r="AZ63" s="85"/>
      <c r="BA63" s="85"/>
      <c r="BB63" s="85"/>
      <c r="BC63" s="447"/>
      <c r="BD63"/>
      <c r="BE63" s="44"/>
      <c r="BF63"/>
      <c r="BH63" s="44"/>
      <c r="BI63" s="447"/>
      <c r="BJ63" s="447"/>
      <c r="BK63" s="447"/>
      <c r="BL63" s="447"/>
      <c r="BM63" s="447"/>
      <c r="BN63" s="447"/>
      <c r="BO63" s="447"/>
      <c r="BP63" s="447"/>
      <c r="BQ63" s="447"/>
      <c r="BR63" s="447"/>
      <c r="BS63" s="447"/>
      <c r="BT63"/>
      <c r="BU63"/>
      <c r="BV63"/>
      <c r="BW63"/>
      <c r="BX63"/>
      <c r="BY63"/>
      <c r="BZ63"/>
      <c r="CA63"/>
      <c r="CB63"/>
      <c r="CC63" s="447"/>
      <c r="CD63" s="447"/>
      <c r="CE63" s="44"/>
      <c r="CF63" s="44"/>
      <c r="CG63" s="44"/>
      <c r="CH63" s="44"/>
      <c r="CI63" s="44"/>
      <c r="CJ63" s="44"/>
      <c r="CK63" s="52"/>
      <c r="CL63" s="52"/>
      <c r="CM63" s="52"/>
      <c r="CN63" s="447"/>
      <c r="CO63" s="447"/>
      <c r="CP63" s="447"/>
      <c r="CQ63" s="447"/>
      <c r="CR63" s="447"/>
      <c r="CS63" s="447"/>
      <c r="CT63" s="447"/>
      <c r="CU63" s="447"/>
      <c r="CV63" s="447"/>
      <c r="CW63" s="447"/>
      <c r="CX63" s="447"/>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c r="EN63" s="44"/>
      <c r="EO63" s="44"/>
      <c r="EP63" s="44"/>
      <c r="EQ63" s="44"/>
      <c r="ER63" s="44"/>
      <c r="ES63" s="44"/>
      <c r="ET63" s="44"/>
      <c r="EU63" s="44"/>
      <c r="EV63" s="44"/>
      <c r="EW63" s="44"/>
      <c r="EX63" s="44"/>
      <c r="EY63" s="44"/>
      <c r="EZ63" s="44"/>
      <c r="FA63" s="44"/>
      <c r="FB63" s="44"/>
      <c r="FC63" s="44"/>
      <c r="FD63" s="44"/>
      <c r="FE63" s="44"/>
      <c r="FF63" s="44"/>
      <c r="FG63" s="44"/>
      <c r="FH63" s="44"/>
      <c r="FI63" s="44"/>
      <c r="FJ63" s="44"/>
      <c r="FK63" s="44"/>
      <c r="FL63" s="44"/>
      <c r="FM63" s="44"/>
      <c r="FN63" s="44"/>
      <c r="FO63" s="44"/>
      <c r="FP63" s="44"/>
      <c r="FQ63" s="44"/>
      <c r="FR63" s="44"/>
      <c r="FS63" s="44"/>
      <c r="FT63" s="44"/>
      <c r="FU63" s="44"/>
      <c r="FV63" s="44"/>
      <c r="FW63" s="44"/>
      <c r="FX63" s="44"/>
      <c r="FY63" s="44"/>
      <c r="FZ63" s="44"/>
      <c r="GA63" s="44"/>
      <c r="GB63" s="44"/>
      <c r="GC63" s="44"/>
      <c r="GD63" s="44"/>
      <c r="GE63" s="44"/>
      <c r="GF63" s="44"/>
    </row>
    <row r="64" spans="1:188" s="464" customFormat="1" ht="15" customHeight="1">
      <c r="A64" s="65"/>
      <c r="B64" s="65"/>
      <c r="C64" s="65"/>
      <c r="D64" s="65"/>
      <c r="E64" s="65"/>
      <c r="F64" s="65"/>
      <c r="G64" s="65"/>
      <c r="H64" s="65"/>
      <c r="I64" s="658" t="s">
        <v>482</v>
      </c>
      <c r="J64" s="84">
        <v>3</v>
      </c>
      <c r="K64"/>
      <c r="L64"/>
      <c r="M64" s="65"/>
      <c r="N64" s="65"/>
      <c r="O64" s="65"/>
      <c r="P64" s="65"/>
      <c r="Q64" s="65"/>
      <c r="R64" s="44"/>
      <c r="S64" s="44"/>
      <c r="T64" s="44"/>
      <c r="U64" s="44"/>
      <c r="V64" s="44"/>
      <c r="W64" s="44"/>
      <c r="X64" s="44"/>
      <c r="Y64" s="44"/>
      <c r="Z64" s="44"/>
      <c r="AA64" s="44"/>
      <c r="AB64" s="44"/>
      <c r="AC64" s="44"/>
      <c r="AD64"/>
      <c r="AE64" s="447"/>
      <c r="AI64"/>
      <c r="AJ64"/>
      <c r="AK64"/>
      <c r="AL64"/>
      <c r="AM64"/>
      <c r="AN64"/>
      <c r="AV64" s="44"/>
      <c r="AW64" s="44"/>
      <c r="AX64" s="52"/>
      <c r="AY64" s="52"/>
      <c r="AZ64" s="52"/>
      <c r="BA64" s="52"/>
      <c r="BB64" s="52"/>
      <c r="BC64" s="447"/>
      <c r="BD64"/>
      <c r="BE64" s="44"/>
      <c r="BF64"/>
      <c r="BH64" s="44"/>
      <c r="BI64" s="447"/>
      <c r="BJ64" s="447"/>
      <c r="BK64" s="447"/>
      <c r="BL64" s="447"/>
      <c r="BM64" s="447"/>
      <c r="BN64" s="447"/>
      <c r="BO64" s="447"/>
      <c r="BP64" s="447"/>
      <c r="BQ64" s="447"/>
      <c r="BR64" s="447"/>
      <c r="BS64" s="447"/>
      <c r="BT64"/>
      <c r="BU64"/>
      <c r="BV64"/>
      <c r="BW64"/>
      <c r="BX64"/>
      <c r="BY64"/>
      <c r="BZ64"/>
      <c r="CA64"/>
      <c r="CB64"/>
      <c r="CC64" s="447"/>
      <c r="CD64" s="447"/>
      <c r="CE64" s="44"/>
      <c r="CF64" s="44"/>
      <c r="CG64" s="44"/>
      <c r="CH64" s="44"/>
      <c r="CI64" s="44"/>
      <c r="CJ64" s="44"/>
      <c r="CK64" s="52"/>
      <c r="CL64" s="52"/>
      <c r="CM64" s="52"/>
      <c r="CN64" s="447"/>
      <c r="CO64" s="447"/>
      <c r="CP64" s="447"/>
      <c r="CQ64" s="447"/>
      <c r="CR64" s="447"/>
      <c r="CS64" s="447"/>
      <c r="CT64" s="447"/>
      <c r="CU64" s="447"/>
      <c r="CV64" s="447"/>
      <c r="CW64" s="447"/>
      <c r="CX64" s="447"/>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c r="EG64" s="44"/>
      <c r="EH64" s="44"/>
      <c r="EI64" s="44"/>
      <c r="EJ64" s="44"/>
      <c r="EK64" s="44"/>
      <c r="EL64" s="44"/>
      <c r="EM64" s="44"/>
      <c r="EN64" s="44"/>
      <c r="EO64" s="44"/>
      <c r="EP64" s="44"/>
      <c r="EQ64" s="44"/>
      <c r="ER64" s="44"/>
      <c r="ES64" s="44"/>
      <c r="ET64" s="44"/>
      <c r="EU64" s="44"/>
      <c r="EV64" s="44"/>
      <c r="EW64" s="44"/>
      <c r="EX64" s="44"/>
      <c r="EY64" s="44"/>
      <c r="EZ64" s="44"/>
      <c r="FA64" s="44"/>
      <c r="FB64" s="44"/>
      <c r="FC64" s="44"/>
      <c r="FD64" s="44"/>
      <c r="FE64" s="44"/>
      <c r="FF64" s="44"/>
      <c r="FG64" s="44"/>
      <c r="FH64" s="44"/>
      <c r="FI64" s="44"/>
      <c r="FJ64" s="44"/>
      <c r="FK64" s="44"/>
      <c r="FL64" s="44"/>
      <c r="FM64" s="44"/>
      <c r="FN64" s="44"/>
      <c r="FO64" s="44"/>
      <c r="FP64" s="44"/>
      <c r="FQ64" s="44"/>
      <c r="FR64" s="44"/>
      <c r="FS64" s="44"/>
      <c r="FT64" s="44"/>
      <c r="FU64" s="44"/>
      <c r="FV64" s="44"/>
      <c r="FW64" s="44"/>
      <c r="FX64" s="44"/>
      <c r="FY64" s="44"/>
      <c r="FZ64" s="44"/>
      <c r="GA64" s="44"/>
      <c r="GB64" s="44"/>
      <c r="GC64" s="44"/>
      <c r="GD64" s="44"/>
      <c r="GE64" s="44"/>
      <c r="GF64" s="44"/>
    </row>
    <row r="65" spans="1:192" s="464" customFormat="1" ht="15" customHeight="1" thickBot="1">
      <c r="A65" s="65"/>
      <c r="B65" s="65"/>
      <c r="C65" s="65"/>
      <c r="D65" s="65"/>
      <c r="E65" s="65"/>
      <c r="F65" s="65"/>
      <c r="G65" s="65"/>
      <c r="H65" s="65"/>
      <c r="I65" s="380" t="s">
        <v>444</v>
      </c>
      <c r="J65" s="384">
        <f>SUM(J58+J59+J60+J61+J62+J63+J64)</f>
        <v>11</v>
      </c>
      <c r="K65"/>
      <c r="L65"/>
      <c r="M65" s="65"/>
      <c r="N65" s="65"/>
      <c r="O65" s="65"/>
      <c r="P65" s="65"/>
      <c r="Q65" s="65"/>
      <c r="R65" s="65"/>
      <c r="S65" s="44"/>
      <c r="T65" s="44"/>
      <c r="U65" s="44"/>
      <c r="V65" s="44"/>
      <c r="W65" s="44"/>
      <c r="X65" s="44"/>
      <c r="Y65" s="44"/>
      <c r="Z65" s="44"/>
      <c r="AA65" s="44"/>
      <c r="AB65" s="44"/>
      <c r="AC65" s="44"/>
      <c r="AD65" s="44"/>
      <c r="AE65" s="447"/>
      <c r="AI65" s="44"/>
      <c r="AJ65" s="44"/>
      <c r="AK65" s="44"/>
      <c r="AL65" s="44"/>
      <c r="AM65" s="44"/>
      <c r="AN65" s="44"/>
      <c r="AQ65"/>
      <c r="AR65"/>
      <c r="AS65"/>
      <c r="AT65"/>
      <c r="AU65"/>
      <c r="AV65" s="44"/>
      <c r="AW65" s="44"/>
      <c r="AX65" s="52"/>
      <c r="AY65" s="52"/>
      <c r="AZ65" s="52"/>
      <c r="BA65" s="52"/>
      <c r="BB65" s="52"/>
      <c r="BC65" s="447"/>
      <c r="BD65"/>
      <c r="BE65" s="44"/>
      <c r="BF65"/>
      <c r="BH65" s="44"/>
      <c r="BI65" s="447"/>
      <c r="BJ65" s="447"/>
      <c r="BK65" s="447"/>
      <c r="BL65" s="447"/>
      <c r="BM65" s="447"/>
      <c r="BN65" s="447"/>
      <c r="BO65" s="447"/>
      <c r="BP65" s="447"/>
      <c r="BQ65" s="447"/>
      <c r="BR65" s="447"/>
      <c r="BS65" s="447"/>
      <c r="BT65"/>
      <c r="BU65" s="44"/>
      <c r="BV65" s="44"/>
      <c r="BW65" s="44"/>
      <c r="BX65" s="44"/>
      <c r="BY65" s="44"/>
      <c r="BZ65" s="44"/>
      <c r="CA65" s="44"/>
      <c r="CB65"/>
      <c r="CC65" s="447"/>
      <c r="CD65" s="447"/>
      <c r="CE65" s="44"/>
      <c r="CF65" s="44"/>
      <c r="CG65" s="44"/>
      <c r="CH65" s="44"/>
      <c r="CI65" s="44"/>
      <c r="CJ65" s="44"/>
      <c r="CK65" s="52"/>
      <c r="CL65" s="52"/>
      <c r="CM65" s="52"/>
      <c r="CN65" s="447"/>
      <c r="CO65" s="447"/>
      <c r="CP65" s="447"/>
      <c r="CQ65" s="447"/>
      <c r="CR65" s="447"/>
      <c r="CS65" s="447"/>
      <c r="CT65" s="447"/>
      <c r="CU65" s="447"/>
      <c r="CV65" s="447"/>
      <c r="CW65" s="447"/>
      <c r="CX65" s="447"/>
      <c r="CY65" s="44"/>
      <c r="CZ65" s="44"/>
      <c r="DA65" s="44"/>
      <c r="DB65" s="44"/>
      <c r="DC65" s="44"/>
      <c r="DD65" s="44"/>
      <c r="DE65" s="44"/>
      <c r="DF65" s="44"/>
      <c r="DG65" s="44"/>
      <c r="DH65" s="44"/>
      <c r="DI65" s="44"/>
      <c r="DJ65" s="44"/>
      <c r="DK65" s="44"/>
      <c r="DL65" s="44"/>
      <c r="DM65" s="44"/>
      <c r="DN65" s="44"/>
      <c r="DO65" s="44"/>
      <c r="DP65" s="44"/>
      <c r="DQ65" s="44"/>
      <c r="DR65" s="44"/>
      <c r="DS65" s="44"/>
      <c r="DT65" s="44"/>
      <c r="DU65" s="44"/>
      <c r="DV65" s="44"/>
      <c r="DW65" s="44"/>
      <c r="DX65" s="44"/>
      <c r="DY65" s="44"/>
      <c r="DZ65" s="44"/>
      <c r="EA65" s="44"/>
      <c r="EB65" s="44"/>
      <c r="EC65" s="44"/>
      <c r="ED65" s="44"/>
      <c r="EE65" s="44"/>
      <c r="EF65" s="44"/>
      <c r="EG65" s="44"/>
      <c r="EH65" s="44"/>
      <c r="EI65" s="44"/>
      <c r="EJ65" s="44"/>
      <c r="EK65" s="44"/>
      <c r="EL65" s="44"/>
      <c r="EM65" s="44"/>
      <c r="EN65" s="44"/>
      <c r="EO65" s="44"/>
      <c r="EP65" s="44"/>
      <c r="EQ65" s="44"/>
      <c r="ER65" s="44"/>
      <c r="ES65" s="44"/>
      <c r="ET65" s="44"/>
      <c r="EU65" s="44"/>
      <c r="EV65" s="44"/>
      <c r="EW65" s="44"/>
      <c r="EX65" s="44"/>
      <c r="EY65" s="44"/>
      <c r="EZ65" s="44"/>
      <c r="FA65" s="44"/>
      <c r="FB65" s="44"/>
      <c r="FC65" s="44"/>
      <c r="FD65" s="44"/>
      <c r="FE65" s="44"/>
      <c r="FF65" s="44"/>
      <c r="FG65" s="44"/>
      <c r="FH65" s="44"/>
      <c r="FI65" s="44"/>
      <c r="FJ65" s="44"/>
      <c r="FK65" s="44"/>
      <c r="FL65" s="44"/>
      <c r="FM65" s="44"/>
      <c r="FN65" s="44"/>
      <c r="FO65" s="44"/>
      <c r="FP65" s="44"/>
      <c r="FQ65" s="44"/>
      <c r="FR65" s="44"/>
      <c r="FS65" s="44"/>
      <c r="FT65" s="44"/>
      <c r="FU65" s="44"/>
      <c r="FV65" s="44"/>
      <c r="FW65" s="44"/>
      <c r="FX65" s="44"/>
      <c r="FY65" s="44"/>
      <c r="FZ65" s="44"/>
      <c r="GA65" s="44"/>
      <c r="GB65" s="44"/>
      <c r="GC65" s="44"/>
      <c r="GD65" s="44"/>
      <c r="GE65" s="44"/>
      <c r="GF65" s="44"/>
    </row>
    <row r="66" spans="1:192" s="464" customFormat="1" ht="15" customHeight="1" thickBot="1">
      <c r="A66" s="65"/>
      <c r="B66" s="65"/>
      <c r="C66" s="65"/>
      <c r="D66" s="65"/>
      <c r="E66" s="65"/>
      <c r="F66" s="65"/>
      <c r="G66" s="65"/>
      <c r="H66" s="65"/>
      <c r="K66"/>
      <c r="L66"/>
      <c r="M66" s="65"/>
      <c r="N66" s="65"/>
      <c r="O66" s="65"/>
      <c r="P66" s="65"/>
      <c r="Q66" s="65"/>
      <c r="R66" s="65"/>
      <c r="S66" s="44"/>
      <c r="T66" s="44"/>
      <c r="U66" s="44"/>
      <c r="V66" s="44"/>
      <c r="W66" s="44"/>
      <c r="X66" s="44"/>
      <c r="Y66" s="44"/>
      <c r="Z66" s="44"/>
      <c r="AA66" s="44"/>
      <c r="AB66" s="44"/>
      <c r="AC66" s="44"/>
      <c r="AD66" s="44"/>
      <c r="AE66"/>
      <c r="AI66" s="44"/>
      <c r="AJ66" s="44"/>
      <c r="AK66" s="44"/>
      <c r="AL66" s="44"/>
      <c r="AM66" s="44"/>
      <c r="AN66" s="44"/>
      <c r="AO66" s="1039" t="s">
        <v>453</v>
      </c>
      <c r="AP66" s="1040"/>
      <c r="AQ66" s="83" t="s">
        <v>464</v>
      </c>
      <c r="AR66"/>
      <c r="AS66"/>
      <c r="AT66"/>
      <c r="AU66"/>
      <c r="AV66" s="44"/>
      <c r="AW66" s="44"/>
      <c r="AX66" s="52"/>
      <c r="AY66" s="52"/>
      <c r="AZ66" s="52"/>
      <c r="BA66" s="52"/>
      <c r="BB66" s="52"/>
      <c r="BC66"/>
      <c r="BD66" s="44"/>
      <c r="BE66" s="44"/>
      <c r="BF66" s="44"/>
      <c r="BH66" s="44"/>
      <c r="BI66" s="447"/>
      <c r="BJ66" s="447"/>
      <c r="BK66" s="447"/>
      <c r="BL66" s="447"/>
      <c r="BM66" s="447"/>
      <c r="BN66" s="447"/>
      <c r="BO66" s="447"/>
      <c r="BP66" s="447"/>
      <c r="BQ66" s="447"/>
      <c r="BR66" s="447"/>
      <c r="BS66" s="447"/>
      <c r="BT66" s="44"/>
      <c r="BU66" s="44"/>
      <c r="BV66" s="44"/>
      <c r="BW66" s="44"/>
      <c r="BX66" s="44"/>
      <c r="BY66" s="44"/>
      <c r="BZ66" s="44"/>
      <c r="CA66" s="44"/>
      <c r="CB66" s="44"/>
      <c r="CC66" s="447"/>
      <c r="CD66" s="447"/>
      <c r="CE66" s="44"/>
      <c r="CF66" s="44"/>
      <c r="CG66" s="44"/>
      <c r="CH66" s="44"/>
      <c r="CI66" s="44"/>
      <c r="CJ66" s="44"/>
      <c r="CK66" s="52"/>
      <c r="CL66" s="52"/>
      <c r="CM66" s="52"/>
      <c r="CN66" s="447"/>
      <c r="CO66" s="447"/>
      <c r="CP66" s="447"/>
      <c r="CQ66" s="447"/>
      <c r="CR66" s="447"/>
      <c r="CS66" s="447"/>
      <c r="CT66" s="447"/>
      <c r="CU66" s="447"/>
      <c r="CV66" s="447"/>
      <c r="CW66" s="447"/>
      <c r="CX66" s="447"/>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c r="EN66" s="44"/>
      <c r="EO66" s="44"/>
      <c r="EP66" s="44"/>
      <c r="EQ66" s="44"/>
      <c r="ER66" s="44"/>
      <c r="ES66" s="44"/>
      <c r="ET66" s="44"/>
      <c r="EU66" s="44"/>
      <c r="EV66" s="44"/>
      <c r="EW66" s="44"/>
      <c r="EX66" s="44"/>
      <c r="EY66" s="44"/>
      <c r="EZ66" s="44"/>
      <c r="FA66" s="44"/>
      <c r="FB66" s="44"/>
      <c r="FC66" s="44"/>
      <c r="FD66" s="44"/>
      <c r="FE66" s="44"/>
      <c r="FF66" s="44"/>
      <c r="FG66" s="44"/>
      <c r="FH66" s="44"/>
      <c r="FI66" s="44"/>
      <c r="FJ66" s="44"/>
      <c r="FK66" s="44"/>
      <c r="FL66" s="44"/>
      <c r="FM66" s="44"/>
      <c r="FN66" s="44"/>
      <c r="FO66" s="44"/>
      <c r="FP66" s="44"/>
      <c r="FQ66" s="44"/>
      <c r="FR66" s="44"/>
      <c r="FS66" s="44"/>
      <c r="FT66" s="44"/>
      <c r="FU66" s="44"/>
      <c r="FV66" s="44"/>
      <c r="FW66" s="44"/>
      <c r="FX66" s="44"/>
      <c r="FY66" s="44"/>
      <c r="FZ66" s="44"/>
      <c r="GA66" s="44"/>
      <c r="GB66" s="44"/>
      <c r="GC66" s="44"/>
      <c r="GD66" s="44"/>
      <c r="GE66" s="44"/>
      <c r="GF66" s="44"/>
    </row>
    <row r="67" spans="1:192" s="464" customFormat="1" ht="15" customHeight="1" thickBot="1">
      <c r="A67" s="65"/>
      <c r="B67" s="65"/>
      <c r="C67" s="65"/>
      <c r="D67" s="65"/>
      <c r="E67" s="65"/>
      <c r="F67" s="65"/>
      <c r="G67" s="65"/>
      <c r="H67"/>
      <c r="I67"/>
      <c r="J67"/>
      <c r="K67"/>
      <c r="L67"/>
      <c r="M67" s="65"/>
      <c r="N67" s="65"/>
      <c r="O67" s="65"/>
      <c r="P67" s="65"/>
      <c r="Q67" s="65"/>
      <c r="R67" s="65"/>
      <c r="S67" s="44"/>
      <c r="T67" s="44"/>
      <c r="U67" s="44"/>
      <c r="V67" s="44"/>
      <c r="W67" s="44"/>
      <c r="X67" s="44"/>
      <c r="Y67" s="44"/>
      <c r="Z67" s="44"/>
      <c r="AA67" s="44"/>
      <c r="AB67" s="44"/>
      <c r="AC67" s="44"/>
      <c r="AD67" s="44"/>
      <c r="AE67"/>
      <c r="AF67"/>
      <c r="AG67" s="44"/>
      <c r="AH67" s="44"/>
      <c r="AI67" s="44"/>
      <c r="AJ67" s="44"/>
      <c r="AK67" s="44"/>
      <c r="AL67" s="44"/>
      <c r="AM67" s="44"/>
      <c r="AN67" s="44"/>
      <c r="AO67" s="500" t="s">
        <v>1301</v>
      </c>
      <c r="AP67" s="501">
        <v>1</v>
      </c>
      <c r="AQ67" s="70">
        <f t="shared" ref="AQ67:AQ70" si="9">AVERAGE(AR67:AT67)</f>
        <v>10.83</v>
      </c>
      <c r="AR67" s="85">
        <v>10.83</v>
      </c>
      <c r="AS67" s="85"/>
      <c r="AT67" s="85"/>
      <c r="AU67" s="85"/>
      <c r="AV67" s="85"/>
      <c r="AW67" s="85"/>
      <c r="AX67" s="85"/>
      <c r="AY67" s="85"/>
      <c r="AZ67" s="85"/>
      <c r="BA67" s="85"/>
      <c r="BB67" s="85"/>
      <c r="BC67"/>
      <c r="BD67" s="44"/>
      <c r="BE67" s="44"/>
      <c r="BF67" s="44"/>
      <c r="BH67" s="44"/>
      <c r="BI67" s="447"/>
      <c r="BJ67" s="447"/>
      <c r="BK67" s="447"/>
      <c r="BL67" s="447"/>
      <c r="BM67" s="447"/>
      <c r="BN67" s="447"/>
      <c r="BO67" s="447"/>
      <c r="BP67" s="447"/>
      <c r="BQ67" s="447"/>
      <c r="BR67" s="447"/>
      <c r="BS67" s="447"/>
      <c r="BT67" s="44"/>
      <c r="BU67" s="44"/>
      <c r="BV67" s="44"/>
      <c r="BW67" s="44"/>
      <c r="BX67" s="44"/>
      <c r="BY67" s="44"/>
      <c r="BZ67" s="44"/>
      <c r="CA67" s="44"/>
      <c r="CB67" s="44"/>
      <c r="CC67" s="447"/>
      <c r="CD67" s="447"/>
      <c r="CE67" s="44"/>
      <c r="CF67" s="44"/>
      <c r="CG67" s="44"/>
      <c r="CH67" s="44"/>
      <c r="CI67" s="44"/>
      <c r="CJ67" s="44"/>
      <c r="CK67" s="52"/>
      <c r="CL67" s="52"/>
      <c r="CM67" s="52"/>
      <c r="CN67" s="447"/>
      <c r="CO67" s="447"/>
      <c r="CP67" s="447"/>
      <c r="CQ67" s="447"/>
      <c r="CR67" s="447"/>
      <c r="CS67" s="447"/>
      <c r="CT67" s="447"/>
      <c r="CU67" s="447"/>
      <c r="CV67" s="447"/>
      <c r="CW67" s="447"/>
      <c r="CX67" s="447"/>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c r="EN67" s="44"/>
      <c r="EO67" s="44"/>
      <c r="EP67" s="44"/>
      <c r="EQ67" s="44"/>
      <c r="ER67" s="44"/>
      <c r="ES67" s="44"/>
      <c r="ET67" s="44"/>
      <c r="EU67" s="44"/>
      <c r="EV67" s="44"/>
      <c r="EW67" s="44"/>
      <c r="EX67" s="44"/>
      <c r="EY67" s="44"/>
      <c r="EZ67" s="44"/>
      <c r="FA67" s="44"/>
      <c r="FB67" s="44"/>
      <c r="FC67" s="44"/>
      <c r="FD67" s="44"/>
      <c r="FE67" s="44"/>
      <c r="FF67" s="44"/>
      <c r="FG67" s="44"/>
      <c r="FH67" s="44"/>
      <c r="FI67" s="44"/>
      <c r="FJ67" s="44"/>
      <c r="FK67" s="44"/>
      <c r="FL67" s="44"/>
      <c r="FM67" s="44"/>
      <c r="FN67" s="44"/>
      <c r="FO67" s="44"/>
      <c r="FP67" s="44"/>
      <c r="FQ67" s="44"/>
      <c r="FR67" s="44"/>
      <c r="FS67" s="44"/>
      <c r="FT67" s="44"/>
      <c r="FU67" s="44"/>
      <c r="FV67" s="44"/>
      <c r="FW67" s="44"/>
      <c r="FX67" s="44"/>
      <c r="FY67" s="44"/>
      <c r="FZ67" s="44"/>
      <c r="GA67" s="44"/>
      <c r="GB67" s="44"/>
      <c r="GC67" s="44"/>
      <c r="GD67" s="44"/>
      <c r="GE67" s="44"/>
      <c r="GF67" s="44"/>
    </row>
    <row r="68" spans="1:192" s="464" customFormat="1" ht="15" customHeight="1">
      <c r="A68" s="65"/>
      <c r="B68" s="65"/>
      <c r="C68" s="65"/>
      <c r="D68" s="65"/>
      <c r="E68" s="65"/>
      <c r="F68" s="65"/>
      <c r="G68" s="65"/>
      <c r="H68" s="65"/>
      <c r="I68" s="1049" t="s">
        <v>453</v>
      </c>
      <c r="J68" s="1050"/>
      <c r="K68"/>
      <c r="L68"/>
      <c r="M68" s="65"/>
      <c r="N68" s="65"/>
      <c r="O68" s="65"/>
      <c r="P68" s="65"/>
      <c r="Q68" s="65"/>
      <c r="R68" s="65"/>
      <c r="S68" s="44"/>
      <c r="T68" s="44"/>
      <c r="U68" s="44"/>
      <c r="V68" s="44"/>
      <c r="W68" s="44"/>
      <c r="X68" s="44"/>
      <c r="Y68" s="44"/>
      <c r="Z68" s="44"/>
      <c r="AA68" s="44"/>
      <c r="AB68" s="44"/>
      <c r="AC68" s="44"/>
      <c r="AD68" s="44"/>
      <c r="AE68"/>
      <c r="AF68"/>
      <c r="AG68" s="44"/>
      <c r="AH68" s="44"/>
      <c r="AI68" s="44"/>
      <c r="AJ68" s="44"/>
      <c r="AK68" s="44"/>
      <c r="AL68" s="44"/>
      <c r="AM68" s="44"/>
      <c r="AN68" s="44"/>
      <c r="AO68" s="500" t="s">
        <v>1071</v>
      </c>
      <c r="AP68" s="501">
        <v>1</v>
      </c>
      <c r="AQ68" s="74">
        <f t="shared" si="9"/>
        <v>0.1</v>
      </c>
      <c r="AR68" s="85">
        <v>0.1</v>
      </c>
      <c r="AS68" s="85"/>
      <c r="AT68" s="85"/>
      <c r="AU68" s="85"/>
      <c r="AV68" s="85"/>
      <c r="AW68" s="85"/>
      <c r="AX68" s="85"/>
      <c r="AY68" s="85"/>
      <c r="AZ68" s="85"/>
      <c r="BA68" s="85"/>
      <c r="BB68" s="85"/>
      <c r="BC68"/>
      <c r="BD68" s="44"/>
      <c r="BE68" s="44"/>
      <c r="BF68" s="44"/>
      <c r="BH68" s="44"/>
      <c r="BI68" s="447"/>
      <c r="BJ68"/>
      <c r="BK68"/>
      <c r="BL68"/>
      <c r="BM68"/>
      <c r="BN68"/>
      <c r="BO68"/>
      <c r="BP68"/>
      <c r="BQ68" s="447"/>
      <c r="BR68" s="447"/>
      <c r="BS68" s="447"/>
      <c r="BT68" s="44"/>
      <c r="BU68" s="44"/>
      <c r="BV68" s="44"/>
      <c r="BW68" s="44"/>
      <c r="BX68" s="44"/>
      <c r="BY68" s="44"/>
      <c r="BZ68" s="44"/>
      <c r="CA68" s="44"/>
      <c r="CB68" s="44"/>
      <c r="CC68" s="447"/>
      <c r="CD68" s="447"/>
      <c r="CE68" s="44"/>
      <c r="CF68" s="44"/>
      <c r="CG68" s="44"/>
      <c r="CH68" s="44"/>
      <c r="CI68" s="44"/>
      <c r="CJ68" s="44"/>
      <c r="CK68" s="52"/>
      <c r="CL68" s="52"/>
      <c r="CM68" s="52"/>
      <c r="CN68" s="447"/>
      <c r="CO68" s="447"/>
      <c r="CP68" s="447"/>
      <c r="CQ68" s="447"/>
      <c r="CR68" s="447"/>
      <c r="CS68" s="447"/>
      <c r="CT68" s="447"/>
      <c r="CU68" s="447"/>
      <c r="CV68" s="447"/>
      <c r="CW68" s="447"/>
      <c r="CX68" s="447"/>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c r="EN68" s="44"/>
      <c r="EO68" s="44"/>
      <c r="EP68" s="44"/>
      <c r="EQ68" s="44"/>
      <c r="ER68" s="44"/>
      <c r="ES68" s="44"/>
      <c r="ET68" s="44"/>
      <c r="EU68" s="44"/>
      <c r="EV68" s="44"/>
      <c r="EW68" s="44"/>
      <c r="EX68" s="44"/>
      <c r="EY68" s="44"/>
      <c r="EZ68" s="44"/>
      <c r="FA68" s="44"/>
      <c r="FB68" s="44"/>
      <c r="FC68" s="44"/>
      <c r="FD68" s="44"/>
      <c r="FE68" s="44"/>
      <c r="FF68" s="44"/>
      <c r="FG68" s="44"/>
      <c r="FH68" s="44"/>
      <c r="FI68" s="44"/>
      <c r="FJ68" s="44"/>
      <c r="FK68" s="44"/>
      <c r="FL68" s="44"/>
      <c r="FM68" s="44"/>
      <c r="FN68" s="44"/>
      <c r="FO68" s="44"/>
      <c r="FP68" s="44"/>
      <c r="FQ68" s="44"/>
      <c r="FR68" s="44"/>
      <c r="FS68" s="44"/>
      <c r="FT68" s="44"/>
      <c r="FU68" s="44"/>
      <c r="FV68" s="44"/>
      <c r="FW68" s="44"/>
      <c r="FX68" s="44"/>
      <c r="FY68" s="44"/>
      <c r="FZ68" s="44"/>
      <c r="GA68" s="44"/>
      <c r="GB68" s="44"/>
      <c r="GC68" s="44"/>
      <c r="GD68" s="44"/>
      <c r="GE68" s="44"/>
      <c r="GF68" s="44"/>
    </row>
    <row r="69" spans="1:192" s="464" customFormat="1" ht="15" customHeight="1">
      <c r="A69" s="65"/>
      <c r="B69" s="65"/>
      <c r="C69" s="65"/>
      <c r="D69" s="65"/>
      <c r="E69" s="65"/>
      <c r="F69" s="65"/>
      <c r="G69" s="65"/>
      <c r="H69" s="65"/>
      <c r="I69" s="500" t="s">
        <v>1301</v>
      </c>
      <c r="J69" s="501">
        <v>1</v>
      </c>
      <c r="K69"/>
      <c r="L69"/>
      <c r="M69" s="65"/>
      <c r="N69" s="65"/>
      <c r="O69" s="65"/>
      <c r="P69" s="65"/>
      <c r="Q69" s="65"/>
      <c r="R69" s="65"/>
      <c r="S69" s="44"/>
      <c r="T69" s="44"/>
      <c r="U69" s="44"/>
      <c r="V69" s="44"/>
      <c r="W69" s="44"/>
      <c r="X69" s="44"/>
      <c r="Y69" s="44"/>
      <c r="Z69" s="44"/>
      <c r="AA69" s="44"/>
      <c r="AB69" s="44"/>
      <c r="AC69" s="44"/>
      <c r="AD69" s="44"/>
      <c r="AE69" s="44"/>
      <c r="AF69" s="44"/>
      <c r="AG69" s="44"/>
      <c r="AH69" s="44"/>
      <c r="AI69" s="44"/>
      <c r="AJ69" s="44"/>
      <c r="AK69" s="44"/>
      <c r="AL69" s="44"/>
      <c r="AM69" s="44"/>
      <c r="AN69" s="44"/>
      <c r="AO69" s="500" t="s">
        <v>1195</v>
      </c>
      <c r="AP69" s="501">
        <v>2</v>
      </c>
      <c r="AQ69" s="74">
        <f t="shared" si="9"/>
        <v>0.1</v>
      </c>
      <c r="AR69" s="71" t="s">
        <v>421</v>
      </c>
      <c r="AS69" s="71">
        <v>0.1</v>
      </c>
      <c r="AT69" s="71"/>
      <c r="AU69" s="71"/>
      <c r="AV69" s="71"/>
      <c r="AW69" s="71"/>
      <c r="AX69" s="71"/>
      <c r="AY69" s="71"/>
      <c r="AZ69" s="71"/>
      <c r="BA69" s="71"/>
      <c r="BB69" s="71"/>
      <c r="BC69" s="52"/>
      <c r="BD69" s="44"/>
      <c r="BE69" s="44"/>
      <c r="BF69" s="44"/>
      <c r="BH69" s="44"/>
      <c r="BI69"/>
      <c r="BJ69"/>
      <c r="BK69"/>
      <c r="BL69"/>
      <c r="BM69"/>
      <c r="BN69"/>
      <c r="BO69"/>
      <c r="BP69"/>
      <c r="BQ69"/>
      <c r="BR69" s="447"/>
      <c r="BS69" s="447"/>
      <c r="BT69" s="44"/>
      <c r="BU69" s="44"/>
      <c r="BV69" s="44"/>
      <c r="BW69" s="44"/>
      <c r="BX69" s="44"/>
      <c r="BY69" s="44"/>
      <c r="BZ69" s="44"/>
      <c r="CA69" s="44"/>
      <c r="CB69" s="44"/>
      <c r="CC69" s="447"/>
      <c r="CD69" s="447"/>
      <c r="CE69" s="44"/>
      <c r="CF69" s="44"/>
      <c r="CG69" s="44"/>
      <c r="CH69" s="44"/>
      <c r="CI69" s="44"/>
      <c r="CJ69" s="44"/>
      <c r="CK69" s="52"/>
      <c r="CL69" s="52"/>
      <c r="CM69" s="52"/>
      <c r="CN69" s="447"/>
      <c r="CO69" s="447"/>
      <c r="CP69" s="447"/>
      <c r="CQ69" s="447"/>
      <c r="CR69" s="447"/>
      <c r="CS69" s="447"/>
      <c r="CT69" s="447"/>
      <c r="CU69" s="447"/>
      <c r="CV69" s="447"/>
      <c r="CW69" s="447"/>
      <c r="CX69" s="447"/>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c r="EN69" s="44"/>
      <c r="EO69" s="44"/>
      <c r="EP69" s="44"/>
      <c r="EQ69" s="44"/>
      <c r="ER69" s="44"/>
      <c r="ES69" s="44"/>
      <c r="ET69" s="44"/>
      <c r="EU69" s="44"/>
      <c r="EV69" s="44"/>
      <c r="EW69" s="44"/>
      <c r="EX69" s="44"/>
      <c r="EY69" s="44"/>
      <c r="EZ69" s="44"/>
      <c r="FA69" s="44"/>
      <c r="FB69" s="44"/>
      <c r="FC69" s="44"/>
      <c r="FD69" s="44"/>
      <c r="FE69" s="44"/>
      <c r="FF69" s="44"/>
      <c r="FG69" s="44"/>
      <c r="FH69" s="44"/>
      <c r="FI69" s="44"/>
      <c r="FJ69" s="44"/>
      <c r="FK69" s="44"/>
      <c r="FL69" s="44"/>
      <c r="FM69" s="44"/>
      <c r="FN69" s="44"/>
      <c r="FO69" s="44"/>
      <c r="FP69" s="44"/>
      <c r="FQ69" s="44"/>
      <c r="FR69" s="44"/>
      <c r="FS69" s="44"/>
      <c r="FT69" s="44"/>
      <c r="FU69" s="44"/>
      <c r="FV69" s="44"/>
      <c r="FW69" s="44"/>
      <c r="FX69" s="44"/>
      <c r="FY69" s="44"/>
      <c r="FZ69" s="44"/>
      <c r="GA69" s="44"/>
      <c r="GB69" s="44"/>
      <c r="GC69" s="44"/>
      <c r="GD69" s="44"/>
      <c r="GE69" s="44"/>
      <c r="GF69" s="44"/>
    </row>
    <row r="70" spans="1:192" s="464" customFormat="1" ht="15" customHeight="1">
      <c r="A70" s="65"/>
      <c r="B70" s="65"/>
      <c r="C70" s="65"/>
      <c r="D70" s="65"/>
      <c r="E70" s="65"/>
      <c r="F70" s="65"/>
      <c r="G70" s="65"/>
      <c r="H70" s="65"/>
      <c r="I70" s="500" t="s">
        <v>1071</v>
      </c>
      <c r="J70" s="501">
        <v>1</v>
      </c>
      <c r="K70"/>
      <c r="L70"/>
      <c r="M70" s="65"/>
      <c r="N70" s="65"/>
      <c r="O70" s="65"/>
      <c r="P70" s="65"/>
      <c r="Q70" s="65"/>
      <c r="R70" s="65"/>
      <c r="S70" s="44"/>
      <c r="T70" s="44"/>
      <c r="U70" s="44"/>
      <c r="V70" s="44"/>
      <c r="W70" s="44"/>
      <c r="X70" s="44"/>
      <c r="Y70" s="44"/>
      <c r="Z70" s="44"/>
      <c r="AA70" s="44"/>
      <c r="AB70" s="44"/>
      <c r="AC70" s="44"/>
      <c r="AD70" s="44"/>
      <c r="AE70" s="44"/>
      <c r="AF70" s="44"/>
      <c r="AG70" s="44"/>
      <c r="AH70" s="44"/>
      <c r="AI70" s="44"/>
      <c r="AJ70" s="44"/>
      <c r="AK70" s="44"/>
      <c r="AL70" s="44"/>
      <c r="AM70" s="44"/>
      <c r="AN70" s="44"/>
      <c r="AO70" s="500" t="s">
        <v>1273</v>
      </c>
      <c r="AP70" s="501">
        <v>1</v>
      </c>
      <c r="AQ70" s="74" t="e">
        <f t="shared" si="9"/>
        <v>#DIV/0!</v>
      </c>
      <c r="AR70" s="85" t="s">
        <v>424</v>
      </c>
      <c r="AS70" s="85"/>
      <c r="AT70" s="85"/>
      <c r="AU70" s="85"/>
      <c r="AV70" s="85"/>
      <c r="AW70" s="85"/>
      <c r="AX70" s="85"/>
      <c r="AY70" s="85"/>
      <c r="AZ70" s="85"/>
      <c r="BA70" s="85"/>
      <c r="BB70" s="85"/>
      <c r="BC70" s="52"/>
      <c r="BD70" s="44"/>
      <c r="BE70" s="44"/>
      <c r="BF70" s="44"/>
      <c r="BH70" s="44"/>
      <c r="BI70"/>
      <c r="BJ70"/>
      <c r="BK70"/>
      <c r="BL70"/>
      <c r="BM70"/>
      <c r="BN70"/>
      <c r="BO70"/>
      <c r="BP70"/>
      <c r="BQ70"/>
      <c r="BR70" s="447"/>
      <c r="BS70" s="447"/>
      <c r="BT70" s="44"/>
      <c r="BU70" s="44"/>
      <c r="BV70" s="44"/>
      <c r="BW70" s="44"/>
      <c r="BX70" s="44"/>
      <c r="BY70" s="44"/>
      <c r="BZ70" s="44"/>
      <c r="CA70" s="44"/>
      <c r="CB70" s="44"/>
      <c r="CC70" s="447"/>
      <c r="CD70" s="447"/>
      <c r="CE70" s="44"/>
      <c r="CF70" s="44"/>
      <c r="CG70" s="44"/>
      <c r="CH70" s="44"/>
      <c r="CI70" s="44"/>
      <c r="CJ70" s="44"/>
      <c r="CK70" s="52"/>
      <c r="CL70" s="52"/>
      <c r="CM70" s="52"/>
      <c r="CN70" s="447"/>
      <c r="CO70" s="447"/>
      <c r="CP70" s="447"/>
      <c r="CQ70"/>
      <c r="CR70"/>
      <c r="CS70"/>
      <c r="CT70"/>
      <c r="CU70"/>
      <c r="CV70"/>
      <c r="CW70"/>
      <c r="CX70"/>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c r="EQ70" s="44"/>
      <c r="ER70" s="44"/>
      <c r="ES70" s="44"/>
      <c r="ET70" s="44"/>
      <c r="EU70" s="44"/>
      <c r="EV70" s="44"/>
      <c r="EW70" s="44"/>
      <c r="EX70" s="44"/>
      <c r="EY70" s="44"/>
      <c r="EZ70" s="44"/>
      <c r="FA70" s="44"/>
      <c r="FB70" s="44"/>
      <c r="FC70" s="44"/>
      <c r="FD70" s="44"/>
      <c r="FE70" s="44"/>
      <c r="FF70" s="44"/>
      <c r="FG70" s="44"/>
      <c r="FH70" s="44"/>
      <c r="FI70" s="44"/>
      <c r="FJ70" s="44"/>
      <c r="FK70" s="44"/>
      <c r="FL70" s="44"/>
      <c r="FM70" s="44"/>
      <c r="FN70" s="44"/>
      <c r="FO70" s="44"/>
      <c r="FP70" s="44"/>
      <c r="FQ70" s="44"/>
      <c r="FR70" s="44"/>
      <c r="FS70" s="44"/>
      <c r="FT70" s="44"/>
      <c r="FU70" s="44"/>
      <c r="FV70" s="44"/>
      <c r="FW70" s="44"/>
      <c r="FX70" s="44"/>
      <c r="FY70" s="44"/>
      <c r="FZ70" s="44"/>
      <c r="GA70" s="44"/>
      <c r="GB70" s="44"/>
      <c r="GC70" s="44"/>
      <c r="GD70" s="44"/>
      <c r="GE70" s="44"/>
      <c r="GF70" s="44"/>
    </row>
    <row r="71" spans="1:192" s="464" customFormat="1" ht="15" customHeight="1" thickBot="1">
      <c r="A71" s="65"/>
      <c r="B71" s="65"/>
      <c r="C71" s="65"/>
      <c r="D71" s="65"/>
      <c r="E71" s="65"/>
      <c r="F71" s="65"/>
      <c r="G71" s="65"/>
      <c r="H71" s="65"/>
      <c r="I71" s="500" t="s">
        <v>1195</v>
      </c>
      <c r="J71" s="501">
        <v>2</v>
      </c>
      <c r="K71"/>
      <c r="L71"/>
      <c r="M71" s="65"/>
      <c r="N71" s="65"/>
      <c r="O71" s="65"/>
      <c r="P71" s="65"/>
      <c r="Q71" s="65"/>
      <c r="R71" s="65"/>
      <c r="S71" s="44"/>
      <c r="T71" s="44"/>
      <c r="U71" s="44"/>
      <c r="V71" s="44"/>
      <c r="W71" s="44"/>
      <c r="X71" s="44"/>
      <c r="Y71" s="44"/>
      <c r="Z71" s="44"/>
      <c r="AA71" s="44"/>
      <c r="AB71" s="44"/>
      <c r="AC71" s="44"/>
      <c r="AD71" s="44"/>
      <c r="AE71" s="44"/>
      <c r="AF71" s="44"/>
      <c r="AG71" s="44"/>
      <c r="AH71" s="44"/>
      <c r="AI71" s="44"/>
      <c r="AJ71" s="44"/>
      <c r="AK71" s="44"/>
      <c r="AL71" s="44"/>
      <c r="AM71" s="44"/>
      <c r="AN71" s="44"/>
      <c r="AO71" s="559" t="s">
        <v>444</v>
      </c>
      <c r="AP71" s="82">
        <f>SUM(AP67:AP70)</f>
        <v>5</v>
      </c>
      <c r="AQ71"/>
      <c r="AR71"/>
      <c r="AS71"/>
      <c r="AT71"/>
      <c r="AU71"/>
      <c r="AV71"/>
      <c r="AW71"/>
      <c r="AX71"/>
      <c r="AY71"/>
      <c r="AZ71"/>
      <c r="BA71"/>
      <c r="BB71"/>
      <c r="BC71"/>
      <c r="BD71" s="44"/>
      <c r="BE71" s="44"/>
      <c r="BF71" s="44"/>
      <c r="BH71" s="44"/>
      <c r="BI71"/>
      <c r="BJ71" s="44"/>
      <c r="BK71" s="44"/>
      <c r="BL71" s="44"/>
      <c r="BM71" s="44"/>
      <c r="BN71" s="44"/>
      <c r="BO71" s="44"/>
      <c r="BP71" s="44"/>
      <c r="BQ71"/>
      <c r="BR71" s="447"/>
      <c r="BS71" s="447"/>
      <c r="BT71" s="44"/>
      <c r="BU71" s="44"/>
      <c r="BV71" s="44"/>
      <c r="BW71" s="44"/>
      <c r="BX71" s="44"/>
      <c r="BY71" s="44"/>
      <c r="BZ71" s="44"/>
      <c r="CA71" s="44"/>
      <c r="CB71" s="44"/>
      <c r="CC71" s="447"/>
      <c r="CD71" s="447"/>
      <c r="CE71" s="44"/>
      <c r="CF71" s="44"/>
      <c r="CG71" s="44"/>
      <c r="CH71" s="44"/>
      <c r="CI71" s="44"/>
      <c r="CJ71" s="44"/>
      <c r="CK71" s="52"/>
      <c r="CL71" s="52"/>
      <c r="CM71" s="52"/>
      <c r="CN71" s="447"/>
      <c r="CO71" s="447"/>
      <c r="CP71"/>
      <c r="CQ71"/>
      <c r="CR71"/>
      <c r="CS71"/>
      <c r="CT71"/>
      <c r="CU71"/>
      <c r="CV71"/>
      <c r="CW71"/>
      <c r="CX71"/>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c r="EQ71" s="44"/>
      <c r="ER71" s="44"/>
      <c r="ES71" s="44"/>
      <c r="ET71" s="44"/>
      <c r="EU71" s="44"/>
      <c r="EV71" s="44"/>
      <c r="EW71" s="44"/>
      <c r="EX71" s="44"/>
      <c r="EY71" s="44"/>
      <c r="EZ71" s="44"/>
      <c r="FA71" s="44"/>
      <c r="FB71" s="44"/>
      <c r="FC71" s="44"/>
      <c r="FD71" s="44"/>
      <c r="FE71" s="44"/>
      <c r="FF71" s="44"/>
      <c r="FG71" s="44"/>
      <c r="FH71" s="44"/>
      <c r="FI71" s="44"/>
      <c r="FJ71" s="44"/>
      <c r="FK71" s="44"/>
      <c r="FL71" s="44"/>
      <c r="FM71" s="44"/>
      <c r="FN71" s="44"/>
      <c r="FO71" s="44"/>
      <c r="FP71" s="44"/>
      <c r="FQ71" s="44"/>
      <c r="FR71" s="44"/>
      <c r="FS71" s="44"/>
      <c r="FT71" s="44"/>
      <c r="FU71" s="44"/>
      <c r="FV71" s="44"/>
      <c r="FW71" s="44"/>
      <c r="FX71" s="44"/>
      <c r="FY71" s="44"/>
      <c r="FZ71" s="44"/>
      <c r="GA71" s="44"/>
      <c r="GB71" s="44"/>
      <c r="GC71" s="44"/>
      <c r="GD71" s="44"/>
      <c r="GE71" s="44"/>
      <c r="GF71" s="44"/>
    </row>
    <row r="72" spans="1:192" s="464" customFormat="1" ht="15" customHeight="1">
      <c r="A72" s="65"/>
      <c r="B72" s="65"/>
      <c r="C72" s="65"/>
      <c r="D72" s="65"/>
      <c r="E72" s="65"/>
      <c r="F72" s="65"/>
      <c r="G72" s="65"/>
      <c r="H72" s="65"/>
      <c r="I72" s="500" t="s">
        <v>1273</v>
      </c>
      <c r="J72" s="501">
        <v>1</v>
      </c>
      <c r="K72"/>
      <c r="L72"/>
      <c r="M72" s="65"/>
      <c r="N72" s="65"/>
      <c r="O72" s="65"/>
      <c r="P72" s="65"/>
      <c r="Q72" s="65"/>
      <c r="R72" s="65"/>
      <c r="S72" s="44"/>
      <c r="T72" s="44"/>
      <c r="U72" s="44"/>
      <c r="V72" s="44"/>
      <c r="W72" s="44"/>
      <c r="X72" s="44"/>
      <c r="Y72" s="44"/>
      <c r="Z72" s="44"/>
      <c r="AA72" s="44"/>
      <c r="AB72" s="44"/>
      <c r="AC72" s="44"/>
      <c r="AD72" s="44"/>
      <c r="AE72" s="44"/>
      <c r="AF72" s="44"/>
      <c r="AG72" s="44"/>
      <c r="AH72" s="44"/>
      <c r="AI72" s="44"/>
      <c r="AJ72" s="44"/>
      <c r="AK72" s="44"/>
      <c r="AL72" s="44"/>
      <c r="AM72" s="44"/>
      <c r="AN72" s="44"/>
      <c r="AQ72"/>
      <c r="AR72"/>
      <c r="AS72"/>
      <c r="AT72"/>
      <c r="AU72"/>
      <c r="AV72"/>
      <c r="AW72"/>
      <c r="AX72"/>
      <c r="AY72"/>
      <c r="AZ72"/>
      <c r="BA72"/>
      <c r="BB72"/>
      <c r="BC72"/>
      <c r="BD72" s="44"/>
      <c r="BE72" s="44"/>
      <c r="BF72" s="44"/>
      <c r="BH72" s="44"/>
      <c r="BI72" s="44"/>
      <c r="BJ72" s="44"/>
      <c r="BK72" s="44"/>
      <c r="BL72" s="44"/>
      <c r="BM72" s="44"/>
      <c r="BN72" s="44"/>
      <c r="BO72" s="44"/>
      <c r="BP72" s="44"/>
      <c r="BQ72" s="44"/>
      <c r="BR72" s="447"/>
      <c r="BS72" s="447"/>
      <c r="BT72" s="44"/>
      <c r="BU72" s="44"/>
      <c r="BV72" s="44"/>
      <c r="BW72" s="44"/>
      <c r="BX72" s="44"/>
      <c r="BY72" s="44"/>
      <c r="BZ72" s="44"/>
      <c r="CA72" s="44"/>
      <c r="CB72" s="44"/>
      <c r="CC72" s="447"/>
      <c r="CD72" s="447"/>
      <c r="CE72" s="44"/>
      <c r="CF72" s="44"/>
      <c r="CG72" s="44"/>
      <c r="CH72" s="44"/>
      <c r="CI72" s="44"/>
      <c r="CJ72" s="44"/>
      <c r="CK72" s="52"/>
      <c r="CL72" s="52"/>
      <c r="CM72" s="52"/>
      <c r="CN72" s="447"/>
      <c r="CO72" s="447"/>
      <c r="CP72"/>
      <c r="CQ72"/>
      <c r="CR72"/>
      <c r="CS72"/>
      <c r="CT72"/>
      <c r="CU72"/>
      <c r="CV72"/>
      <c r="CW72"/>
      <c r="CX72"/>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c r="EN72" s="44"/>
      <c r="EO72" s="44"/>
      <c r="EP72" s="44"/>
      <c r="EQ72" s="44"/>
      <c r="ER72" s="44"/>
      <c r="ES72" s="44"/>
      <c r="ET72" s="44"/>
      <c r="EU72" s="44"/>
      <c r="EV72" s="44"/>
      <c r="EW72" s="44"/>
      <c r="EX72" s="44"/>
      <c r="EY72" s="44"/>
      <c r="EZ72" s="44"/>
      <c r="FA72" s="44"/>
      <c r="FB72" s="44"/>
      <c r="FC72" s="44"/>
      <c r="FD72" s="44"/>
      <c r="FE72" s="44"/>
      <c r="FF72" s="44"/>
      <c r="FG72" s="44"/>
      <c r="FH72" s="44"/>
      <c r="FI72" s="44"/>
      <c r="FJ72" s="44"/>
      <c r="FK72" s="44"/>
      <c r="FL72" s="44"/>
      <c r="FM72" s="44"/>
      <c r="FN72" s="44"/>
      <c r="FO72" s="44"/>
      <c r="FP72" s="44"/>
      <c r="FQ72" s="44"/>
      <c r="FR72" s="44"/>
      <c r="FS72" s="44"/>
      <c r="FT72" s="44"/>
      <c r="FU72" s="44"/>
      <c r="FV72" s="44"/>
      <c r="FW72" s="44"/>
      <c r="FX72" s="44"/>
      <c r="FY72" s="44"/>
      <c r="FZ72" s="44"/>
      <c r="GA72" s="44"/>
      <c r="GB72" s="44"/>
      <c r="GC72" s="44"/>
      <c r="GD72" s="44"/>
      <c r="GE72" s="44"/>
      <c r="GF72" s="44"/>
    </row>
    <row r="73" spans="1:192" s="464" customFormat="1" ht="15" customHeight="1" thickBot="1">
      <c r="A73" s="65"/>
      <c r="B73" s="65"/>
      <c r="C73" s="65"/>
      <c r="D73" s="65"/>
      <c r="E73" s="65"/>
      <c r="F73" s="65"/>
      <c r="G73" s="65"/>
      <c r="H73" s="65"/>
      <c r="I73" s="380" t="s">
        <v>444</v>
      </c>
      <c r="J73" s="384">
        <f>SUM(J69+J70+J71+J72)</f>
        <v>5</v>
      </c>
      <c r="K73"/>
      <c r="L73"/>
      <c r="M73" s="65"/>
      <c r="N73" s="65"/>
      <c r="O73" s="65"/>
      <c r="P73" s="65"/>
      <c r="Q73" s="65"/>
      <c r="R73" s="65"/>
      <c r="S73" s="44"/>
      <c r="T73" s="44"/>
      <c r="U73" s="44"/>
      <c r="V73" s="44"/>
      <c r="W73" s="44"/>
      <c r="X73" s="44"/>
      <c r="Y73" s="44"/>
      <c r="Z73" s="44"/>
      <c r="AA73" s="44"/>
      <c r="AB73" s="44"/>
      <c r="AC73" s="44"/>
      <c r="AD73" s="44"/>
      <c r="AE73" s="44"/>
      <c r="AF73" s="44"/>
      <c r="AG73" s="44"/>
      <c r="AH73" s="44"/>
      <c r="AI73" s="44"/>
      <c r="AJ73" s="44"/>
      <c r="AK73" s="44"/>
      <c r="AL73" s="44"/>
      <c r="AM73" s="44"/>
      <c r="AN73" s="44"/>
      <c r="AO73"/>
      <c r="AP73"/>
      <c r="AQ73" s="65"/>
      <c r="AR73" s="65"/>
      <c r="AS73" s="65"/>
      <c r="AT73"/>
      <c r="AU73" s="65"/>
      <c r="AV73" s="44"/>
      <c r="AW73" s="44"/>
      <c r="AX73" s="52"/>
      <c r="AY73" s="52"/>
      <c r="AZ73" s="52"/>
      <c r="BA73" s="52"/>
      <c r="BB73" s="52"/>
      <c r="BC73" s="52"/>
      <c r="BD73" s="44"/>
      <c r="BE73" s="44"/>
      <c r="BF73" s="44"/>
      <c r="BH73" s="44"/>
      <c r="BI73" s="44"/>
      <c r="BJ73" s="44"/>
      <c r="BK73" s="44"/>
      <c r="BL73" s="44"/>
      <c r="BM73" s="44"/>
      <c r="BN73" s="44"/>
      <c r="BO73" s="44"/>
      <c r="BP73" s="44"/>
      <c r="BQ73" s="44"/>
      <c r="BR73" s="447"/>
      <c r="BS73" s="447"/>
      <c r="BT73" s="44"/>
      <c r="BU73" s="44"/>
      <c r="BV73" s="44"/>
      <c r="BW73" s="44"/>
      <c r="BX73" s="44"/>
      <c r="BY73" s="44"/>
      <c r="BZ73" s="44"/>
      <c r="CA73" s="44"/>
      <c r="CB73" s="44"/>
      <c r="CC73" s="447"/>
      <c r="CD73" s="447"/>
      <c r="CE73" s="44"/>
      <c r="CF73" s="44"/>
      <c r="CG73" s="44"/>
      <c r="CH73" s="44"/>
      <c r="CI73" s="44"/>
      <c r="CJ73" s="44"/>
      <c r="CK73" s="52"/>
      <c r="CL73" s="52"/>
      <c r="CM73" s="52"/>
      <c r="CN73" s="447"/>
      <c r="CO73" s="447"/>
      <c r="CP73"/>
      <c r="CQ73" s="52"/>
      <c r="CR73" s="52"/>
      <c r="CS73" s="44"/>
      <c r="CT73" s="44"/>
      <c r="CU73" s="44"/>
      <c r="CV73" s="44"/>
      <c r="CW73" s="44"/>
      <c r="CX73" s="44"/>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c r="GD73" s="44"/>
      <c r="GE73" s="44"/>
      <c r="GF73" s="44"/>
    </row>
    <row r="74" spans="1:192" s="464" customFormat="1" ht="15" customHeight="1">
      <c r="A74" s="65"/>
      <c r="B74" s="65"/>
      <c r="C74" s="65"/>
      <c r="D74" s="65"/>
      <c r="E74" s="65"/>
      <c r="F74" s="65"/>
      <c r="G74" s="65"/>
      <c r="H74" s="65"/>
      <c r="I74" s="355"/>
      <c r="J74" s="193"/>
      <c r="K74"/>
      <c r="L74"/>
      <c r="M74" s="65"/>
      <c r="N74" s="65"/>
      <c r="O74" s="65"/>
      <c r="P74" s="65"/>
      <c r="Q74" s="65"/>
      <c r="R74" s="65"/>
      <c r="S74" s="44"/>
      <c r="T74" s="44"/>
      <c r="U74" s="44"/>
      <c r="V74" s="44"/>
      <c r="W74" s="44"/>
      <c r="X74" s="44"/>
      <c r="Y74" s="44"/>
      <c r="Z74" s="44"/>
      <c r="AA74" s="44"/>
      <c r="AB74" s="44"/>
      <c r="AC74" s="44"/>
      <c r="AD74" s="44"/>
      <c r="AE74" s="44"/>
      <c r="AF74" s="44"/>
      <c r="AG74" s="44"/>
      <c r="AH74" s="44"/>
      <c r="AI74" s="44"/>
      <c r="AJ74" s="44"/>
      <c r="AK74" s="44"/>
      <c r="AL74" s="44"/>
      <c r="AM74" s="44"/>
      <c r="AN74" s="44"/>
      <c r="AO74" s="1126" t="s">
        <v>477</v>
      </c>
      <c r="AP74" s="1127"/>
      <c r="AQ74" s="83" t="s">
        <v>464</v>
      </c>
      <c r="AR74"/>
      <c r="AS74"/>
      <c r="AT74"/>
      <c r="AU74"/>
      <c r="AV74" s="44"/>
      <c r="AW74" s="44"/>
      <c r="AX74" s="52"/>
      <c r="AY74" s="52"/>
      <c r="AZ74" s="52"/>
      <c r="BA74" s="52"/>
      <c r="BB74" s="52"/>
      <c r="BC74" s="52"/>
      <c r="BD74" s="44"/>
      <c r="BE74" s="44"/>
      <c r="BF74" s="44"/>
      <c r="BH74" s="44"/>
      <c r="BI74" s="44"/>
      <c r="BJ74" s="44"/>
      <c r="BK74" s="44"/>
      <c r="BL74" s="44"/>
      <c r="BM74" s="44"/>
      <c r="BN74" s="44"/>
      <c r="BO74" s="44"/>
      <c r="BP74" s="44"/>
      <c r="BQ74" s="44"/>
      <c r="BR74"/>
      <c r="BS74"/>
      <c r="BT74" s="44"/>
      <c r="BU74" s="44"/>
      <c r="BV74" s="44"/>
      <c r="BW74" s="44"/>
      <c r="BX74" s="44"/>
      <c r="BY74" s="44"/>
      <c r="BZ74" s="44"/>
      <c r="CA74" s="44"/>
      <c r="CB74" s="44"/>
      <c r="CC74"/>
      <c r="CD74"/>
      <c r="CE74" s="44"/>
      <c r="CF74" s="44"/>
      <c r="CG74" s="44"/>
      <c r="CM74" s="52"/>
      <c r="CN74"/>
      <c r="CO74"/>
      <c r="CP74" s="52"/>
      <c r="CQ74" s="52"/>
      <c r="CR74" s="52"/>
      <c r="CS74" s="44"/>
      <c r="CT74" s="44"/>
      <c r="CU74" s="44"/>
      <c r="CV74" s="44"/>
      <c r="CW74" s="44"/>
      <c r="CX74" s="44"/>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c r="GD74" s="44"/>
      <c r="GE74" s="44"/>
      <c r="GF74" s="44"/>
    </row>
    <row r="75" spans="1:192" s="464" customFormat="1" ht="15" customHeight="1" thickBot="1">
      <c r="A75" s="65"/>
      <c r="B75" s="65"/>
      <c r="C75" s="65"/>
      <c r="D75" s="65"/>
      <c r="E75" s="65"/>
      <c r="F75" s="65"/>
      <c r="G75" s="65"/>
      <c r="H75" s="65"/>
      <c r="K75"/>
      <c r="L75"/>
      <c r="M75"/>
      <c r="N75"/>
      <c r="O75"/>
      <c r="P75"/>
      <c r="Q75" s="65"/>
      <c r="R75" s="65"/>
      <c r="S75" s="44"/>
      <c r="T75" s="44"/>
      <c r="U75" s="44"/>
      <c r="V75" s="44"/>
      <c r="W75" s="44"/>
      <c r="X75" s="44"/>
      <c r="Y75" s="44"/>
      <c r="Z75" s="44"/>
      <c r="AA75" s="44"/>
      <c r="AB75" s="44"/>
      <c r="AC75" s="44"/>
      <c r="AD75" s="44"/>
      <c r="AE75" s="44"/>
      <c r="AF75" s="44"/>
      <c r="AG75" s="44"/>
      <c r="AH75" s="44"/>
      <c r="AI75" s="44"/>
      <c r="AJ75" s="44"/>
      <c r="AK75" s="44"/>
      <c r="AL75" s="44"/>
      <c r="AM75" s="44"/>
      <c r="AN75" s="44"/>
      <c r="AO75" s="663" t="s">
        <v>518</v>
      </c>
      <c r="AP75" s="664">
        <v>1</v>
      </c>
      <c r="AQ75" s="70">
        <f>AVERAGE(AR75:AT75)</f>
        <v>6.17</v>
      </c>
      <c r="AR75" s="85">
        <v>6.17</v>
      </c>
      <c r="AS75" s="85"/>
      <c r="AT75" s="65"/>
      <c r="AU75"/>
      <c r="AV75" s="44"/>
      <c r="AW75" s="44"/>
      <c r="AX75" s="52"/>
      <c r="AY75" s="52"/>
      <c r="AZ75" s="52"/>
      <c r="BA75" s="52"/>
      <c r="BB75" s="52"/>
      <c r="BC75" s="52"/>
      <c r="BD75" s="44"/>
      <c r="BE75" s="44"/>
      <c r="BF75" s="44"/>
      <c r="BH75" s="44"/>
      <c r="BI75" s="44"/>
      <c r="BJ75" s="44"/>
      <c r="BK75" s="44"/>
      <c r="BL75" s="44"/>
      <c r="BM75" s="44"/>
      <c r="BN75" s="44"/>
      <c r="BO75" s="44"/>
      <c r="BP75" s="44"/>
      <c r="BQ75" s="44"/>
      <c r="BR75"/>
      <c r="BS75"/>
      <c r="BT75" s="44"/>
      <c r="BU75" s="44"/>
      <c r="BV75" s="44"/>
      <c r="BW75" s="44"/>
      <c r="BX75" s="44"/>
      <c r="BY75" s="44"/>
      <c r="BZ75" s="44"/>
      <c r="CA75" s="44"/>
      <c r="CB75" s="44"/>
      <c r="CC75"/>
      <c r="CD75"/>
      <c r="CE75" s="44"/>
      <c r="CF75" s="44"/>
      <c r="CG75" s="44"/>
      <c r="CN75"/>
      <c r="CO75"/>
      <c r="CP75" s="52"/>
      <c r="CQ75" s="52"/>
      <c r="CR75" s="52"/>
      <c r="CS75" s="44"/>
      <c r="CT75" s="44"/>
      <c r="CU75" s="44"/>
      <c r="CV75" s="44"/>
      <c r="CW75" s="44"/>
      <c r="CX75" s="44"/>
      <c r="CY75" s="44"/>
      <c r="CZ75" s="4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c r="FD75" s="44"/>
      <c r="FE75" s="44"/>
      <c r="FF75" s="44"/>
      <c r="FG75" s="44"/>
      <c r="FH75" s="44"/>
      <c r="FI75" s="44"/>
      <c r="FJ75" s="44"/>
      <c r="FK75" s="44"/>
      <c r="FL75" s="44"/>
      <c r="FM75" s="44"/>
      <c r="FN75" s="44"/>
      <c r="FO75" s="44"/>
      <c r="FP75" s="44"/>
      <c r="FQ75" s="44"/>
      <c r="FR75" s="44"/>
      <c r="FS75" s="44"/>
      <c r="FT75" s="44"/>
      <c r="FU75" s="44"/>
      <c r="FV75" s="44"/>
      <c r="FW75" s="44"/>
      <c r="FX75" s="44"/>
      <c r="FY75" s="44"/>
      <c r="FZ75" s="44"/>
      <c r="GA75" s="44"/>
      <c r="GB75" s="44"/>
      <c r="GC75" s="44"/>
      <c r="GD75" s="44"/>
      <c r="GE75" s="44"/>
      <c r="GF75" s="44"/>
    </row>
    <row r="76" spans="1:192" s="464" customFormat="1" ht="15" customHeight="1" thickBot="1">
      <c r="A76" s="65"/>
      <c r="B76" s="65"/>
      <c r="C76" s="65"/>
      <c r="D76" s="65"/>
      <c r="E76" s="65"/>
      <c r="F76" s="65"/>
      <c r="G76" s="65"/>
      <c r="H76" s="65"/>
      <c r="I76" s="1126" t="s">
        <v>477</v>
      </c>
      <c r="J76" s="1127"/>
      <c r="K76"/>
      <c r="L76"/>
      <c r="M76"/>
      <c r="N76"/>
      <c r="O76"/>
      <c r="P76"/>
      <c r="Q76"/>
      <c r="R76"/>
      <c r="S76" s="65"/>
      <c r="T76" s="44"/>
      <c r="U76" s="44"/>
      <c r="V76" s="44"/>
      <c r="W76" s="44"/>
      <c r="X76" s="44"/>
      <c r="Y76" s="44"/>
      <c r="Z76" s="44"/>
      <c r="AA76" s="44"/>
      <c r="AB76" s="44"/>
      <c r="AC76" s="44"/>
      <c r="AD76" s="44"/>
      <c r="AE76" s="44"/>
      <c r="AF76" s="44"/>
      <c r="AG76" s="44"/>
      <c r="AH76" s="44"/>
      <c r="AI76" s="44"/>
      <c r="AJ76" s="44"/>
      <c r="AK76" s="44"/>
      <c r="AL76" s="44"/>
      <c r="AM76" s="44"/>
      <c r="AN76" s="44"/>
      <c r="AO76" s="559" t="s">
        <v>444</v>
      </c>
      <c r="AP76" s="82">
        <f>SUM(AP72+AP73+AP74+AP75)</f>
        <v>1</v>
      </c>
      <c r="AQ76"/>
      <c r="AR76"/>
      <c r="AS76"/>
      <c r="AT76"/>
      <c r="AU76" s="65"/>
      <c r="AV76" s="44"/>
      <c r="AW76" s="44"/>
      <c r="AX76" s="52"/>
      <c r="AY76" s="52"/>
      <c r="AZ76" s="52"/>
      <c r="BA76" s="52"/>
      <c r="BB76" s="52"/>
      <c r="BC76" s="52"/>
      <c r="BD76" s="44"/>
      <c r="BE76" s="44"/>
      <c r="BF76" s="44"/>
      <c r="BH76" s="44"/>
      <c r="BI76" s="44"/>
      <c r="BJ76" s="44"/>
      <c r="BK76" s="44"/>
      <c r="BL76" s="44"/>
      <c r="BM76" s="44"/>
      <c r="BN76" s="44"/>
      <c r="BO76" s="44"/>
      <c r="BP76" s="44"/>
      <c r="BQ76" s="44"/>
      <c r="BR76" s="44"/>
      <c r="BS76" s="44"/>
      <c r="BT76" s="44"/>
      <c r="BU76" s="44"/>
      <c r="BV76" s="44"/>
      <c r="BW76" s="44"/>
      <c r="BX76" s="44"/>
      <c r="BY76" s="44"/>
      <c r="BZ76" s="44"/>
      <c r="CA76" s="44"/>
      <c r="CB76" s="44"/>
      <c r="CC76" s="44"/>
      <c r="CD76" s="44"/>
      <c r="CE76" s="44"/>
      <c r="CN76" s="52"/>
      <c r="CO76" s="52"/>
      <c r="CP76" s="52"/>
      <c r="CQ76" s="52"/>
      <c r="CR76" s="52"/>
      <c r="CS76" s="44"/>
      <c r="CT76" s="44"/>
      <c r="CU76" s="44"/>
      <c r="CV76" s="44"/>
      <c r="CW76" s="44"/>
      <c r="CX76" s="44"/>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44"/>
      <c r="FI76" s="44"/>
      <c r="FJ76" s="44"/>
      <c r="FK76" s="44"/>
      <c r="FL76" s="44"/>
      <c r="FM76" s="44"/>
      <c r="FN76" s="44"/>
      <c r="FO76" s="44"/>
      <c r="FP76" s="44"/>
      <c r="FQ76" s="44"/>
      <c r="FR76" s="44"/>
      <c r="FS76" s="44"/>
      <c r="FT76" s="44"/>
      <c r="FU76" s="44"/>
      <c r="FV76" s="44"/>
      <c r="FW76" s="44"/>
      <c r="FX76" s="44"/>
      <c r="FY76" s="44"/>
      <c r="FZ76" s="44"/>
      <c r="GA76" s="44"/>
      <c r="GB76" s="44"/>
      <c r="GC76" s="44"/>
      <c r="GD76" s="44"/>
      <c r="GE76" s="44"/>
      <c r="GF76" s="44"/>
    </row>
    <row r="77" spans="1:192" s="464" customFormat="1" ht="15" customHeight="1">
      <c r="A77" s="65"/>
      <c r="B77" s="65"/>
      <c r="C77" s="65"/>
      <c r="D77" s="65"/>
      <c r="E77" s="65"/>
      <c r="F77" s="65"/>
      <c r="G77" s="65"/>
      <c r="H77" s="65"/>
      <c r="I77" s="663" t="s">
        <v>518</v>
      </c>
      <c r="J77" s="664">
        <v>1</v>
      </c>
      <c r="K77"/>
      <c r="L77"/>
      <c r="M77"/>
      <c r="N77"/>
      <c r="O77"/>
      <c r="P77"/>
      <c r="Q77"/>
      <c r="R77"/>
      <c r="S77"/>
      <c r="T77" s="44"/>
      <c r="U77" s="65"/>
      <c r="V77" s="44"/>
      <c r="W77" s="44"/>
      <c r="X77" s="44"/>
      <c r="Y77" s="44"/>
      <c r="Z77" s="44"/>
      <c r="AA77" s="44"/>
      <c r="AB77" s="44"/>
      <c r="AC77" s="44"/>
      <c r="AD77" s="44"/>
      <c r="AE77" s="44"/>
      <c r="AF77" s="44"/>
      <c r="AG77" s="44"/>
      <c r="AH77" s="44"/>
      <c r="AI77" s="44"/>
      <c r="AJ77" s="44"/>
      <c r="AK77" s="44"/>
      <c r="AL77" s="44"/>
      <c r="AM77" s="44"/>
      <c r="AN77" s="44"/>
      <c r="AO77"/>
      <c r="AP77"/>
      <c r="AQ77"/>
      <c r="AR77" s="65"/>
      <c r="AS77" s="65"/>
      <c r="AT77" s="65"/>
      <c r="AU77" s="65"/>
      <c r="AV77" s="44"/>
      <c r="AW77" s="44"/>
      <c r="AX77" s="52"/>
      <c r="AY77" s="52"/>
      <c r="AZ77" s="52"/>
      <c r="BA77" s="52"/>
      <c r="BB77" s="52"/>
      <c r="BC77" s="52"/>
      <c r="BD77" s="44"/>
      <c r="BE77" s="44"/>
      <c r="BF77" s="44"/>
      <c r="BH77" s="44"/>
      <c r="BI77" s="44"/>
      <c r="BJ77" s="44"/>
      <c r="BK77" s="44"/>
      <c r="BL77" s="44"/>
      <c r="BM77" s="44"/>
      <c r="BN77" s="44"/>
      <c r="BO77" s="44"/>
      <c r="BP77" s="44"/>
      <c r="BQ77" s="44"/>
      <c r="BR77" s="44"/>
      <c r="BS77" s="44"/>
      <c r="BT77" s="44"/>
      <c r="BU77" s="44"/>
      <c r="BV77" s="44"/>
      <c r="BW77" s="44"/>
      <c r="BX77" s="44"/>
      <c r="BY77" s="44"/>
      <c r="BZ77" s="44"/>
      <c r="CA77" s="44"/>
      <c r="CB77" s="44"/>
      <c r="CC77" s="44"/>
      <c r="CD77" s="44"/>
      <c r="CH77" s="44"/>
      <c r="CI77" s="44"/>
      <c r="CJ77" s="44"/>
      <c r="CK77" s="52"/>
      <c r="CL77" s="52"/>
      <c r="CN77" s="52"/>
      <c r="CO77" s="52"/>
      <c r="CP77" s="52"/>
      <c r="CQ77" s="52"/>
      <c r="CR77" s="52"/>
      <c r="CS77" s="44"/>
      <c r="CT77" s="44"/>
      <c r="CU77" s="44"/>
      <c r="CV77" s="44"/>
      <c r="CW77" s="44"/>
      <c r="CX77" s="44"/>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c r="GD77" s="44"/>
      <c r="GE77" s="44"/>
      <c r="GF77" s="44"/>
    </row>
    <row r="78" spans="1:192" s="464" customFormat="1" ht="15" customHeight="1" thickBot="1">
      <c r="A78" s="65"/>
      <c r="B78" s="65"/>
      <c r="C78" s="65"/>
      <c r="D78" s="65"/>
      <c r="E78" s="65"/>
      <c r="F78" s="65"/>
      <c r="G78" s="65"/>
      <c r="H78" s="65"/>
      <c r="I78" s="559" t="s">
        <v>444</v>
      </c>
      <c r="J78" s="82">
        <f>SUM(J74+J75+J76+J77)</f>
        <v>1</v>
      </c>
      <c r="K78"/>
      <c r="S78"/>
      <c r="T78" s="65"/>
      <c r="U78" s="65"/>
      <c r="V78" s="44"/>
      <c r="W78" s="44"/>
      <c r="X78" s="44"/>
      <c r="Y78" s="44"/>
      <c r="Z78" s="44"/>
      <c r="AA78" s="44"/>
      <c r="AB78" s="44"/>
      <c r="AC78" s="44"/>
      <c r="AD78" s="44"/>
      <c r="AE78" s="44"/>
      <c r="AF78" s="44"/>
      <c r="AG78" s="44"/>
      <c r="AH78" s="44"/>
      <c r="AI78" s="44"/>
      <c r="AJ78" s="44"/>
      <c r="AK78" s="44"/>
      <c r="AL78" s="44"/>
      <c r="AM78" s="44"/>
      <c r="AN78" s="44"/>
      <c r="AO78"/>
      <c r="AP78"/>
      <c r="AQ78"/>
      <c r="AR78" s="467"/>
      <c r="AU78" s="466"/>
      <c r="AV78" s="44"/>
      <c r="AW78" s="44"/>
      <c r="AX78" s="52"/>
      <c r="AY78" s="52"/>
      <c r="AZ78" s="52"/>
      <c r="BA78" s="52"/>
      <c r="BB78" s="52"/>
      <c r="BC78" s="52"/>
      <c r="BD78" s="44"/>
      <c r="BE78" s="44"/>
      <c r="BF78" s="44"/>
      <c r="BH78" s="44"/>
      <c r="BI78" s="44"/>
      <c r="BJ78" s="44"/>
      <c r="BK78" s="44"/>
      <c r="BL78" s="44"/>
      <c r="BM78" s="44"/>
      <c r="BN78" s="44"/>
      <c r="BO78" s="44"/>
      <c r="BP78" s="44"/>
      <c r="BQ78" s="44"/>
      <c r="BR78" s="44"/>
      <c r="BS78" s="44"/>
      <c r="BT78" s="44"/>
      <c r="BU78" s="44"/>
      <c r="BV78" s="44"/>
      <c r="BW78" s="44"/>
      <c r="BX78" s="44"/>
      <c r="BY78" s="44"/>
      <c r="BZ78" s="44"/>
      <c r="CA78" s="44"/>
      <c r="CB78" s="44"/>
      <c r="CC78" s="44"/>
      <c r="CD78" s="44"/>
      <c r="CH78" s="44"/>
      <c r="CI78" s="44"/>
      <c r="CJ78" s="44"/>
      <c r="CK78" s="52"/>
      <c r="CL78" s="52"/>
      <c r="CM78" s="52"/>
      <c r="CN78" s="52"/>
      <c r="CO78" s="52"/>
      <c r="CP78" s="52"/>
      <c r="CQ78" s="52"/>
      <c r="CR78" s="52"/>
      <c r="CS78" s="44"/>
      <c r="CT78" s="44"/>
      <c r="CU78" s="44"/>
      <c r="CV78" s="44"/>
      <c r="CW78" s="44"/>
      <c r="CX78" s="44"/>
      <c r="CY78" s="44"/>
      <c r="CZ78" s="44"/>
      <c r="DA78" s="44"/>
      <c r="DB78" s="44"/>
      <c r="DC78" s="44"/>
      <c r="DD78" s="44"/>
      <c r="DE78" s="44"/>
      <c r="DF78" s="44"/>
      <c r="DG78" s="44"/>
      <c r="DH78" s="44"/>
      <c r="DI78" s="44"/>
      <c r="DJ78" s="44"/>
      <c r="DK78" s="44"/>
      <c r="DL78" s="44"/>
      <c r="DM78" s="44"/>
      <c r="DN78" s="44"/>
      <c r="DO78" s="44"/>
      <c r="DP78" s="44"/>
      <c r="DQ78" s="44"/>
      <c r="DR78" s="44"/>
      <c r="DS78" s="44"/>
      <c r="DT78" s="44"/>
      <c r="DU78" s="44"/>
      <c r="DV78" s="44"/>
      <c r="DW78" s="44"/>
      <c r="DX78" s="44"/>
      <c r="DY78" s="44"/>
      <c r="DZ78" s="44"/>
      <c r="EA78" s="44"/>
      <c r="EB78" s="44"/>
      <c r="EC78" s="44"/>
      <c r="ED78" s="44"/>
      <c r="EE78" s="44"/>
      <c r="EF78" s="44"/>
      <c r="EG78" s="44"/>
      <c r="EH78" s="44"/>
      <c r="EI78" s="44"/>
      <c r="EJ78" s="44"/>
      <c r="EK78" s="44"/>
      <c r="EL78" s="44"/>
      <c r="EM78" s="44"/>
      <c r="EN78" s="44"/>
      <c r="EO78" s="44"/>
      <c r="EP78" s="44"/>
      <c r="EQ78" s="44"/>
      <c r="ER78" s="44"/>
      <c r="ES78" s="44"/>
      <c r="ET78" s="44"/>
      <c r="EU78" s="44"/>
      <c r="EV78" s="44"/>
      <c r="EW78" s="44"/>
      <c r="EX78" s="44"/>
      <c r="EY78" s="44"/>
      <c r="EZ78" s="44"/>
      <c r="FA78" s="44"/>
      <c r="FB78" s="44"/>
      <c r="FC78" s="44"/>
      <c r="FD78" s="44"/>
      <c r="FE78" s="44"/>
      <c r="FF78" s="44"/>
      <c r="FG78" s="44"/>
      <c r="FH78" s="44"/>
      <c r="FI78" s="44"/>
      <c r="FJ78" s="44"/>
      <c r="FK78" s="44"/>
      <c r="FL78" s="44"/>
      <c r="FM78" s="44"/>
      <c r="FN78" s="44"/>
      <c r="FO78" s="44"/>
      <c r="FP78" s="44"/>
      <c r="FQ78" s="44"/>
      <c r="FR78" s="44"/>
      <c r="FS78" s="44"/>
      <c r="FT78" s="44"/>
      <c r="FU78" s="44"/>
      <c r="FV78" s="44"/>
      <c r="FW78" s="44"/>
      <c r="FX78" s="44"/>
      <c r="FY78" s="44"/>
      <c r="FZ78" s="44"/>
      <c r="GA78" s="44"/>
      <c r="GB78" s="44"/>
      <c r="GC78" s="44"/>
      <c r="GD78" s="44"/>
      <c r="GE78" s="44"/>
      <c r="GF78" s="44"/>
    </row>
    <row r="79" spans="1:192" s="464" customFormat="1" ht="15" customHeight="1">
      <c r="A79" s="463"/>
      <c r="C79" s="465"/>
      <c r="E79" s="65"/>
      <c r="F79" s="65"/>
      <c r="G79" s="65"/>
      <c r="K79"/>
      <c r="T79"/>
      <c r="U79" s="65"/>
      <c r="V79" s="44"/>
      <c r="W79" s="44"/>
      <c r="X79" s="44"/>
      <c r="Y79" s="44"/>
      <c r="Z79" s="44"/>
      <c r="AA79" s="44"/>
      <c r="AB79" s="44"/>
      <c r="AC79" s="44"/>
      <c r="AD79" s="44"/>
      <c r="AE79" s="44"/>
      <c r="AF79" s="44"/>
      <c r="AG79" s="44"/>
      <c r="AH79" s="44"/>
      <c r="AI79" s="44"/>
      <c r="AJ79" s="44"/>
      <c r="AK79" s="44"/>
      <c r="AL79" s="44"/>
      <c r="AM79" s="44"/>
      <c r="AN79" s="44"/>
      <c r="AO79"/>
      <c r="AP79"/>
      <c r="AQ79"/>
      <c r="AR79" s="467"/>
      <c r="AU79" s="466"/>
      <c r="AV79" s="44"/>
      <c r="AW79" s="44"/>
      <c r="AX79" s="52"/>
      <c r="AY79" s="52"/>
      <c r="AZ79" s="52"/>
      <c r="BA79" s="52"/>
      <c r="BB79" s="52"/>
      <c r="BC79" s="52"/>
      <c r="BD79" s="44"/>
      <c r="BF79" s="44"/>
      <c r="BH79" s="44"/>
      <c r="BI79" s="44"/>
      <c r="BJ79" s="44"/>
      <c r="BK79" s="44"/>
      <c r="BL79" s="44"/>
      <c r="BM79" s="44"/>
      <c r="BN79" s="44"/>
      <c r="BO79" s="44"/>
      <c r="BP79" s="44"/>
      <c r="BQ79" s="44"/>
      <c r="BR79" s="44"/>
      <c r="BS79" s="44"/>
      <c r="BT79" s="44"/>
      <c r="BU79" s="44"/>
      <c r="BV79" s="44"/>
      <c r="BW79" s="44"/>
      <c r="BX79" s="44"/>
      <c r="BY79" s="44"/>
      <c r="BZ79" s="44"/>
      <c r="CA79" s="44"/>
      <c r="CB79" s="44"/>
      <c r="CC79" s="44"/>
      <c r="CD79" s="44"/>
      <c r="CF79" s="44"/>
      <c r="CG79" s="44"/>
      <c r="CH79" s="44"/>
      <c r="CI79" s="44"/>
      <c r="CJ79" s="44"/>
      <c r="CK79" s="52"/>
      <c r="CL79" s="52"/>
      <c r="CM79" s="52"/>
      <c r="CN79" s="52"/>
      <c r="CO79" s="52"/>
      <c r="CP79" s="52"/>
      <c r="CQ79" s="52"/>
      <c r="CR79" s="52"/>
      <c r="CS79" s="44"/>
      <c r="CT79" s="44"/>
      <c r="CU79" s="44"/>
      <c r="CV79" s="44"/>
      <c r="CW79" s="44"/>
      <c r="CX79" s="44"/>
      <c r="CY79" s="44"/>
      <c r="CZ79" s="4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44"/>
      <c r="DZ79" s="44"/>
      <c r="EA79" s="44"/>
      <c r="EB79" s="44"/>
      <c r="EC79" s="44"/>
      <c r="ED79" s="44"/>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c r="FD79" s="44"/>
      <c r="FE79" s="44"/>
      <c r="FF79" s="44"/>
      <c r="FG79" s="44"/>
      <c r="FH79" s="44"/>
      <c r="FI79" s="44"/>
      <c r="FJ79" s="44"/>
      <c r="FK79" s="44"/>
      <c r="FL79" s="44"/>
      <c r="FM79" s="44"/>
      <c r="FN79" s="44"/>
      <c r="FO79" s="44"/>
      <c r="FP79" s="44"/>
      <c r="FQ79" s="44"/>
      <c r="FR79" s="44"/>
      <c r="FS79" s="44"/>
      <c r="FT79" s="44"/>
      <c r="FU79" s="44"/>
      <c r="FV79" s="44"/>
      <c r="FW79" s="44"/>
      <c r="FX79" s="44"/>
      <c r="FY79" s="44"/>
      <c r="FZ79" s="44"/>
      <c r="GA79" s="44"/>
      <c r="GB79" s="44"/>
      <c r="GC79" s="44"/>
      <c r="GD79" s="44"/>
      <c r="GE79" s="44"/>
      <c r="GF79" s="44"/>
    </row>
    <row r="80" spans="1:192" s="464" customFormat="1" ht="15" customHeight="1" thickBot="1">
      <c r="A80" s="463"/>
      <c r="C80" s="465"/>
      <c r="K80" s="466"/>
      <c r="T80"/>
      <c r="V80" s="44"/>
      <c r="W80" s="44"/>
      <c r="X80" s="44"/>
      <c r="Y80" s="44"/>
      <c r="Z80" s="44"/>
      <c r="AA80" s="44"/>
      <c r="AB80" s="44"/>
      <c r="AC80" s="44"/>
      <c r="AD80" s="44"/>
      <c r="AE80" s="44"/>
      <c r="AF80" s="44"/>
      <c r="AG80" s="44"/>
      <c r="AH80" s="44"/>
      <c r="AI80" s="44"/>
      <c r="AJ80" s="44"/>
      <c r="AK80" s="44"/>
      <c r="AL80" s="44"/>
      <c r="AM80" s="44"/>
      <c r="AN80" s="44"/>
      <c r="AO80"/>
      <c r="AP80"/>
      <c r="AQ80"/>
      <c r="AR80" s="467"/>
      <c r="AU80" s="466"/>
      <c r="AV80" s="44"/>
      <c r="AW80" s="44"/>
      <c r="AX80" s="52"/>
      <c r="AY80" s="52"/>
      <c r="AZ80" s="52"/>
      <c r="BA80" s="52"/>
      <c r="BB80" s="52"/>
      <c r="BC80" s="52"/>
      <c r="BD80" s="44"/>
      <c r="BF80" s="44"/>
      <c r="BH80" s="44"/>
      <c r="BI80" s="44"/>
      <c r="BJ80" s="44"/>
      <c r="BK80" s="44"/>
      <c r="BL80" s="44"/>
      <c r="BM80" s="44"/>
      <c r="BN80" s="44"/>
      <c r="BO80" s="44"/>
      <c r="BP80" s="44"/>
      <c r="BQ80" s="44"/>
      <c r="BR80" s="44"/>
      <c r="BS80" s="44"/>
      <c r="BT80" s="44"/>
      <c r="BU80" s="44"/>
      <c r="BV80" s="44"/>
      <c r="BW80" s="44"/>
      <c r="BX80" s="44"/>
      <c r="BY80" s="44"/>
      <c r="BZ80" s="44"/>
      <c r="CA80" s="44"/>
      <c r="CB80" s="44"/>
      <c r="CC80" s="44"/>
      <c r="CD80" s="44"/>
      <c r="CE80" s="44"/>
      <c r="CF80" s="44"/>
      <c r="CG80" s="44"/>
      <c r="CH80" s="44"/>
      <c r="CI80" s="44"/>
      <c r="CJ80" s="44"/>
      <c r="CK80" s="52"/>
      <c r="CL80" s="52"/>
      <c r="CM80" s="52"/>
      <c r="CN80" s="52"/>
      <c r="CO80" s="52"/>
      <c r="CP80" s="52"/>
      <c r="CQ80" s="52"/>
      <c r="CR80" s="52"/>
      <c r="CS80" s="44"/>
      <c r="CT80" s="44"/>
      <c r="CU80" s="44"/>
      <c r="CV80" s="44"/>
      <c r="CW80" s="44"/>
      <c r="CX80" s="44"/>
      <c r="CY80" s="44"/>
      <c r="CZ80" s="44"/>
      <c r="DA80" s="44"/>
      <c r="DB80" s="44"/>
      <c r="DC80" s="44"/>
      <c r="DD80" s="44"/>
      <c r="DE80" s="44"/>
      <c r="DF80" s="44"/>
      <c r="DG80" s="44"/>
      <c r="DH80" s="44"/>
      <c r="DI80" s="44"/>
      <c r="DJ80" s="44"/>
      <c r="DK80" s="44"/>
      <c r="DL80" s="44"/>
      <c r="DM80" s="44"/>
      <c r="DN80" s="44"/>
      <c r="DO80" s="44"/>
      <c r="DP80" s="44"/>
      <c r="DQ80" s="44"/>
      <c r="DR80" s="44"/>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c r="EQ80" s="44"/>
      <c r="ER80" s="44"/>
      <c r="ES80" s="44"/>
      <c r="ET80" s="44"/>
      <c r="EU80" s="44"/>
      <c r="EV80" s="44"/>
      <c r="EW80" s="44"/>
      <c r="EX80" s="44"/>
      <c r="EY80" s="44"/>
      <c r="EZ80" s="44"/>
      <c r="FA80" s="44"/>
      <c r="FB80" s="44"/>
      <c r="FC80" s="44"/>
      <c r="FD80" s="44"/>
      <c r="FE80" s="44"/>
      <c r="FF80" s="44"/>
      <c r="FG80" s="44"/>
      <c r="FH80" s="44"/>
      <c r="FI80" s="44"/>
      <c r="FJ80" s="44"/>
      <c r="FK80" s="44"/>
      <c r="FL80" s="44"/>
      <c r="FM80" s="44"/>
      <c r="FN80" s="44"/>
      <c r="FO80" s="44"/>
      <c r="FP80" s="44"/>
      <c r="FQ80" s="44"/>
      <c r="FR80" s="44"/>
      <c r="FS80" s="44"/>
      <c r="FT80" s="44"/>
      <c r="FU80" s="44"/>
      <c r="FV80" s="44"/>
      <c r="FW80" s="44"/>
      <c r="FX80" s="44"/>
      <c r="FY80" s="44"/>
      <c r="FZ80" s="44"/>
      <c r="GA80" s="44"/>
      <c r="GB80" s="44"/>
      <c r="GC80" s="44"/>
      <c r="GD80" s="44"/>
      <c r="GE80" s="44"/>
      <c r="GF80" s="44"/>
      <c r="GG80" s="44"/>
      <c r="GH80" s="44"/>
      <c r="GI80" s="44"/>
      <c r="GJ80" s="44"/>
    </row>
    <row r="81" spans="1:196" s="464" customFormat="1" ht="15" customHeight="1" thickBot="1">
      <c r="A81" s="463"/>
      <c r="C81" s="465"/>
      <c r="I81" s="561" t="s">
        <v>444</v>
      </c>
      <c r="J81" s="562">
        <f>SUM(J53+J65+J73+J78)</f>
        <v>35</v>
      </c>
      <c r="K81" s="466"/>
      <c r="AA81" s="44"/>
      <c r="AB81" s="44"/>
      <c r="AC81" s="44"/>
      <c r="AD81" s="44"/>
      <c r="AE81" s="44"/>
      <c r="AF81" s="44"/>
      <c r="AG81" s="44"/>
      <c r="AH81" s="44"/>
      <c r="AI81" s="44"/>
      <c r="AJ81" s="44"/>
      <c r="AK81" s="44"/>
      <c r="AL81" s="44"/>
      <c r="AM81" s="44"/>
      <c r="AN81" s="44"/>
      <c r="AO81" s="561" t="s">
        <v>444</v>
      </c>
      <c r="AP81" s="562">
        <f>AP52+AP63+AP71+AP76</f>
        <v>35</v>
      </c>
      <c r="AQ81"/>
      <c r="AR81" s="467"/>
      <c r="AU81" s="466"/>
      <c r="AV81" s="44"/>
      <c r="AW81" s="44"/>
      <c r="AX81" s="52"/>
      <c r="AY81" s="52"/>
      <c r="AZ81" s="52"/>
      <c r="BA81" s="52"/>
      <c r="BB81" s="52"/>
      <c r="BC81" s="52"/>
      <c r="BD81" s="44"/>
      <c r="BF81" s="44"/>
      <c r="BI81" s="44"/>
      <c r="BJ81" s="44"/>
      <c r="BK81" s="44"/>
      <c r="BL81" s="44"/>
      <c r="BM81" s="44"/>
      <c r="BN81" s="44"/>
      <c r="BO81" s="44"/>
      <c r="BP81" s="44"/>
      <c r="BQ81" s="44"/>
      <c r="BR81" s="44"/>
      <c r="BS81" s="44"/>
      <c r="BT81" s="44"/>
      <c r="BU81" s="44"/>
      <c r="BV81" s="44"/>
      <c r="BW81" s="44"/>
      <c r="BX81" s="44"/>
      <c r="BY81" s="44"/>
      <c r="BZ81" s="44"/>
      <c r="CA81" s="44"/>
      <c r="CB81" s="44"/>
      <c r="CC81" s="44"/>
      <c r="CD81" s="44"/>
      <c r="CE81" s="44"/>
      <c r="CF81" s="44"/>
      <c r="CG81" s="44"/>
      <c r="CH81" s="44"/>
      <c r="CI81" s="44"/>
      <c r="CJ81" s="44"/>
      <c r="CK81" s="52"/>
      <c r="CL81" s="52"/>
      <c r="CM81" s="52"/>
      <c r="CN81" s="52"/>
      <c r="CO81" s="52"/>
      <c r="CP81" s="52"/>
      <c r="CQ81" s="52"/>
      <c r="CR81" s="52"/>
      <c r="CS81" s="44"/>
      <c r="CT81" s="44"/>
      <c r="CU81" s="44"/>
      <c r="CV81" s="44"/>
      <c r="CW81" s="44"/>
      <c r="CX81" s="44"/>
      <c r="CY81" s="44"/>
      <c r="CZ81" s="44"/>
      <c r="DA81" s="44"/>
      <c r="DB81" s="44"/>
      <c r="DC81" s="44"/>
      <c r="DD81" s="44"/>
      <c r="DE81" s="44"/>
      <c r="DF81" s="44"/>
      <c r="DG81" s="44"/>
      <c r="DH81" s="44"/>
      <c r="DI81" s="44"/>
      <c r="DJ81" s="44"/>
      <c r="DK81" s="44"/>
      <c r="DL81" s="44"/>
      <c r="DM81" s="44"/>
      <c r="DN81" s="44"/>
      <c r="DO81" s="44"/>
      <c r="DP81" s="44"/>
      <c r="DQ81" s="44"/>
      <c r="DR81" s="44"/>
      <c r="DS81" s="44"/>
      <c r="DT81" s="44"/>
      <c r="DU81" s="44"/>
      <c r="DV81" s="44"/>
      <c r="DW81" s="44"/>
      <c r="DX81" s="44"/>
      <c r="DY81" s="44"/>
      <c r="DZ81" s="44"/>
      <c r="EA81" s="44"/>
      <c r="EB81" s="44"/>
      <c r="EC81" s="44"/>
      <c r="ED81" s="44"/>
      <c r="EE81" s="44"/>
      <c r="EF81" s="44"/>
      <c r="EG81" s="44"/>
      <c r="EH81" s="44"/>
      <c r="EI81" s="44"/>
      <c r="EJ81" s="44"/>
      <c r="EK81" s="44"/>
      <c r="EL81" s="44"/>
      <c r="EM81" s="44"/>
      <c r="EN81" s="44"/>
      <c r="EO81" s="44"/>
      <c r="EP81" s="44"/>
      <c r="EQ81" s="44"/>
      <c r="ER81" s="44"/>
      <c r="ES81" s="44"/>
      <c r="ET81" s="44"/>
      <c r="EU81" s="44"/>
      <c r="EV81" s="44"/>
      <c r="EW81" s="44"/>
      <c r="EX81" s="44"/>
      <c r="EY81" s="44"/>
      <c r="EZ81" s="44"/>
      <c r="FA81" s="44"/>
      <c r="FB81" s="44"/>
      <c r="FC81" s="44"/>
      <c r="FD81" s="44"/>
      <c r="FE81" s="44"/>
      <c r="FF81" s="44"/>
      <c r="FG81" s="44"/>
      <c r="FH81" s="44"/>
      <c r="FI81" s="44"/>
      <c r="FJ81" s="44"/>
      <c r="FK81" s="44"/>
      <c r="FL81" s="44"/>
      <c r="FM81" s="44"/>
      <c r="FN81" s="44"/>
      <c r="FO81" s="44"/>
      <c r="FP81" s="44"/>
      <c r="FQ81" s="44"/>
      <c r="FR81" s="44"/>
      <c r="FS81" s="44"/>
      <c r="FT81" s="44"/>
      <c r="FU81" s="44"/>
      <c r="FV81" s="44"/>
      <c r="FW81" s="44"/>
      <c r="FX81" s="44"/>
      <c r="FY81" s="44"/>
      <c r="FZ81" s="44"/>
      <c r="GA81" s="44"/>
      <c r="GB81" s="44"/>
      <c r="GC81" s="44"/>
      <c r="GD81" s="44"/>
      <c r="GE81" s="44"/>
      <c r="GF81" s="44"/>
      <c r="GG81" s="44"/>
      <c r="GH81" s="44"/>
      <c r="GI81" s="44"/>
      <c r="GJ81" s="44"/>
      <c r="GK81" s="44"/>
      <c r="GL81" s="44"/>
      <c r="GM81" s="44"/>
      <c r="GN81" s="44"/>
    </row>
    <row r="82" spans="1:196" s="464" customFormat="1" ht="15" customHeight="1">
      <c r="A82" s="463"/>
      <c r="C82" s="465"/>
      <c r="K82" s="466"/>
      <c r="AD82" s="44"/>
      <c r="AE82" s="44"/>
      <c r="AF82" s="44"/>
      <c r="AG82" s="44"/>
      <c r="AH82" s="44"/>
      <c r="AI82" s="44"/>
      <c r="AJ82" s="44"/>
      <c r="AK82" s="44"/>
      <c r="AL82" s="44"/>
      <c r="AM82" s="44"/>
      <c r="AN82" s="44"/>
      <c r="AO82"/>
      <c r="AP82"/>
      <c r="AQ82"/>
      <c r="AR82" s="467"/>
      <c r="AU82" s="466"/>
      <c r="AV82" s="44"/>
      <c r="AW82" s="44"/>
      <c r="AX82" s="52"/>
      <c r="AY82" s="52"/>
      <c r="AZ82" s="52"/>
      <c r="BA82" s="52"/>
      <c r="BB82" s="52"/>
      <c r="BC82" s="52"/>
      <c r="BD82" s="44"/>
      <c r="BF82" s="44"/>
      <c r="BI82" s="44"/>
      <c r="BJ82" s="44"/>
      <c r="BK82" s="44"/>
      <c r="BL82" s="44"/>
      <c r="BM82" s="44"/>
      <c r="BN82" s="44"/>
      <c r="BO82" s="44"/>
      <c r="BP82" s="44"/>
      <c r="BQ82" s="44"/>
      <c r="BR82" s="44"/>
      <c r="BS82" s="44"/>
      <c r="BT82" s="44"/>
      <c r="BU82" s="44"/>
      <c r="BV82" s="44"/>
      <c r="BW82" s="44"/>
      <c r="BX82" s="44"/>
      <c r="BY82" s="44"/>
      <c r="BZ82" s="44"/>
      <c r="CA82" s="44"/>
      <c r="CB82" s="44"/>
      <c r="CC82" s="44"/>
      <c r="CD82" s="44"/>
      <c r="CE82" s="44"/>
      <c r="CF82" s="44"/>
      <c r="CG82" s="44"/>
      <c r="CH82" s="44"/>
      <c r="CI82" s="44"/>
      <c r="CJ82" s="44"/>
      <c r="CK82" s="52"/>
      <c r="CL82" s="52"/>
      <c r="CM82" s="52"/>
      <c r="CN82" s="52"/>
      <c r="CO82" s="52"/>
      <c r="CP82" s="52"/>
      <c r="CQ82" s="52"/>
      <c r="CR82" s="52"/>
      <c r="CS82" s="44"/>
      <c r="CT82" s="44"/>
      <c r="CU82" s="44"/>
      <c r="CV82" s="44"/>
      <c r="CW82" s="44"/>
      <c r="CX82" s="44"/>
      <c r="CY82" s="44"/>
      <c r="CZ82" s="44"/>
      <c r="DA82" s="44"/>
      <c r="DB82" s="44"/>
      <c r="DC82" s="44"/>
      <c r="DD82" s="44"/>
      <c r="DE82" s="44"/>
      <c r="DF82" s="44"/>
      <c r="DG82" s="44"/>
      <c r="DH82" s="44"/>
      <c r="DI82" s="44"/>
      <c r="DJ82" s="44"/>
      <c r="DK82" s="44"/>
      <c r="DL82" s="44"/>
      <c r="DM82" s="44"/>
      <c r="DN82" s="44"/>
      <c r="DO82" s="44"/>
      <c r="DP82" s="44"/>
      <c r="DQ82" s="44"/>
      <c r="DR82" s="44"/>
      <c r="DS82" s="44"/>
      <c r="DT82" s="44"/>
      <c r="DU82" s="44"/>
      <c r="DV82" s="44"/>
      <c r="DW82" s="44"/>
      <c r="DX82" s="44"/>
      <c r="DY82" s="44"/>
      <c r="DZ82" s="44"/>
      <c r="EA82" s="44"/>
      <c r="EB82" s="44"/>
      <c r="EC82" s="44"/>
      <c r="ED82" s="44"/>
      <c r="EE82" s="44"/>
      <c r="EF82" s="44"/>
      <c r="EG82" s="44"/>
      <c r="EH82" s="44"/>
      <c r="EI82" s="44"/>
      <c r="EJ82" s="44"/>
      <c r="EK82" s="44"/>
      <c r="EL82" s="44"/>
      <c r="EM82" s="44"/>
      <c r="EN82" s="44"/>
      <c r="EO82" s="44"/>
      <c r="EP82" s="44"/>
      <c r="EQ82" s="44"/>
      <c r="ER82" s="44"/>
      <c r="ES82" s="44"/>
      <c r="ET82" s="44"/>
      <c r="EU82" s="44"/>
      <c r="EV82" s="44"/>
      <c r="EW82" s="44"/>
      <c r="EX82" s="44"/>
      <c r="EY82" s="44"/>
      <c r="EZ82" s="44"/>
      <c r="FA82" s="44"/>
      <c r="FB82" s="44"/>
      <c r="FC82" s="44"/>
      <c r="FD82" s="44"/>
      <c r="FE82" s="44"/>
      <c r="FF82" s="44"/>
      <c r="FG82" s="44"/>
      <c r="FH82" s="44"/>
      <c r="FI82" s="44"/>
      <c r="FJ82" s="44"/>
      <c r="FK82" s="44"/>
      <c r="FL82" s="44"/>
      <c r="FM82" s="44"/>
      <c r="FN82" s="44"/>
      <c r="FO82" s="44"/>
      <c r="FP82" s="44"/>
      <c r="FQ82" s="44"/>
      <c r="FR82" s="44"/>
      <c r="FS82" s="44"/>
      <c r="FT82" s="44"/>
      <c r="FU82" s="44"/>
      <c r="FV82" s="44"/>
      <c r="FW82" s="44"/>
      <c r="FX82" s="44"/>
      <c r="FY82" s="44"/>
      <c r="FZ82" s="44"/>
      <c r="GA82" s="44"/>
      <c r="GB82" s="44"/>
      <c r="GC82" s="44"/>
      <c r="GD82" s="44"/>
      <c r="GE82" s="44"/>
      <c r="GF82" s="44"/>
      <c r="GG82" s="44"/>
      <c r="GH82" s="44"/>
      <c r="GI82" s="44"/>
      <c r="GJ82" s="44"/>
      <c r="GK82" s="44"/>
      <c r="GL82" s="44"/>
      <c r="GM82" s="44"/>
      <c r="GN82" s="44"/>
    </row>
    <row r="83" spans="1:196" s="464" customFormat="1" ht="15" customHeight="1">
      <c r="A83" s="463"/>
      <c r="C83" s="465"/>
      <c r="I83" s="443"/>
      <c r="J83" s="443"/>
      <c r="K83" s="466"/>
      <c r="AE83" s="44"/>
      <c r="AF83" s="44"/>
      <c r="AO83"/>
      <c r="AP83"/>
      <c r="AQ83"/>
      <c r="AR83" s="467"/>
      <c r="AU83" s="466"/>
      <c r="AV83" s="44"/>
      <c r="AW83" s="44"/>
      <c r="AX83" s="52"/>
      <c r="AY83" s="52"/>
      <c r="AZ83" s="52"/>
      <c r="BA83" s="52"/>
      <c r="BB83" s="52"/>
      <c r="BC83" s="52"/>
      <c r="BD83" s="44"/>
      <c r="BF83" s="44"/>
      <c r="BI83" s="44"/>
      <c r="BJ83" s="44"/>
      <c r="BK83" s="44"/>
      <c r="BL83" s="44"/>
      <c r="BM83" s="44"/>
      <c r="BN83" s="44"/>
      <c r="BO83" s="44"/>
      <c r="BP83" s="44"/>
      <c r="BQ83" s="44"/>
      <c r="BR83" s="44"/>
      <c r="BS83" s="44"/>
      <c r="BT83" s="44"/>
      <c r="CB83" s="44"/>
      <c r="CC83" s="44"/>
      <c r="CD83" s="44"/>
      <c r="CE83" s="44"/>
      <c r="CF83" s="44"/>
      <c r="CG83" s="44"/>
      <c r="CH83" s="44"/>
      <c r="CI83" s="44"/>
      <c r="CJ83" s="44"/>
      <c r="CK83" s="52"/>
      <c r="CL83" s="52"/>
      <c r="CM83" s="52"/>
      <c r="CN83" s="52"/>
      <c r="CO83" s="52"/>
      <c r="CP83" s="52"/>
      <c r="CQ83" s="52"/>
      <c r="CR83" s="52"/>
      <c r="CS83" s="44"/>
      <c r="CT83" s="44"/>
      <c r="CU83" s="44"/>
      <c r="CV83" s="44"/>
      <c r="CW83" s="44"/>
      <c r="CX83" s="44"/>
      <c r="CY83" s="44"/>
    </row>
    <row r="84" spans="1:196" s="464" customFormat="1" ht="15" customHeight="1">
      <c r="A84" s="463"/>
      <c r="C84" s="465"/>
      <c r="I84" s="443"/>
      <c r="J84" s="443"/>
      <c r="K84" s="466"/>
      <c r="V84" s="44"/>
      <c r="W84" s="44"/>
      <c r="X84" s="44"/>
      <c r="Y84" s="44"/>
      <c r="Z84" s="44"/>
      <c r="AE84" s="44"/>
      <c r="AF84" s="44"/>
      <c r="AO84"/>
      <c r="AP84"/>
      <c r="AQ84"/>
      <c r="AR84" s="467"/>
      <c r="AU84" s="466"/>
      <c r="AV84" s="44"/>
      <c r="AW84" s="44"/>
      <c r="AX84" s="52"/>
      <c r="AY84" s="52"/>
      <c r="AZ84" s="52"/>
      <c r="BA84" s="52"/>
      <c r="BB84" s="52"/>
      <c r="BC84" s="52"/>
      <c r="BI84" s="44"/>
      <c r="BJ84" s="44"/>
      <c r="BK84" s="44"/>
      <c r="BL84" s="44"/>
      <c r="BM84" s="44"/>
      <c r="BN84" s="44"/>
      <c r="BO84" s="44"/>
      <c r="BP84" s="44"/>
      <c r="BQ84" s="44"/>
      <c r="BR84" s="44"/>
      <c r="BS84" s="44"/>
      <c r="CC84" s="44"/>
      <c r="CD84" s="44"/>
      <c r="CE84" s="44"/>
      <c r="CF84" s="44"/>
      <c r="CG84" s="44"/>
      <c r="CH84" s="44"/>
      <c r="CI84" s="44"/>
      <c r="CJ84" s="44"/>
      <c r="CK84" s="52"/>
      <c r="CL84" s="52"/>
      <c r="CM84" s="52"/>
      <c r="CN84" s="52"/>
      <c r="CO84" s="52"/>
      <c r="CP84" s="52"/>
      <c r="CQ84" s="52"/>
      <c r="CR84" s="52"/>
      <c r="CS84" s="44"/>
      <c r="CT84" s="44"/>
      <c r="CU84" s="44"/>
      <c r="CV84" s="44"/>
      <c r="CW84" s="44"/>
      <c r="CX84" s="44"/>
      <c r="CY84" s="44"/>
    </row>
    <row r="85" spans="1:196" s="464" customFormat="1" ht="15" customHeight="1">
      <c r="A85" s="463"/>
      <c r="C85" s="465"/>
      <c r="I85" s="443"/>
      <c r="J85" s="443"/>
      <c r="K85" s="466"/>
      <c r="V85" s="44"/>
      <c r="W85" s="44"/>
      <c r="X85" s="44"/>
      <c r="Y85" s="44"/>
      <c r="Z85" s="44"/>
      <c r="AA85" s="44"/>
      <c r="AB85" s="44"/>
      <c r="AC85" s="44"/>
      <c r="AE85" s="44"/>
      <c r="AF85" s="44"/>
      <c r="AO85"/>
      <c r="AP85"/>
      <c r="AQ85"/>
      <c r="AR85" s="467"/>
      <c r="AU85" s="466"/>
      <c r="AV85" s="44"/>
      <c r="AW85" s="44"/>
      <c r="AX85" s="52"/>
      <c r="AY85" s="52"/>
      <c r="AZ85" s="52"/>
      <c r="BA85" s="52"/>
      <c r="BB85" s="52"/>
      <c r="BC85" s="52"/>
      <c r="BI85" s="44"/>
      <c r="BJ85" s="44"/>
      <c r="BK85" s="44"/>
      <c r="BL85" s="44"/>
      <c r="BM85" s="44"/>
      <c r="BN85" s="44"/>
      <c r="BO85" s="44"/>
      <c r="BP85" s="44"/>
      <c r="BQ85" s="44"/>
      <c r="BR85" s="44"/>
      <c r="BS85" s="44"/>
      <c r="CC85" s="44"/>
      <c r="CD85" s="44"/>
      <c r="CE85" s="44"/>
      <c r="CF85" s="44"/>
      <c r="CG85" s="44"/>
      <c r="CH85" s="44"/>
      <c r="CI85" s="44"/>
      <c r="CJ85" s="44"/>
      <c r="CK85" s="52"/>
      <c r="CL85" s="52"/>
      <c r="CM85" s="52"/>
      <c r="CN85" s="52"/>
      <c r="CO85" s="52"/>
      <c r="CP85" s="52"/>
      <c r="CQ85" s="52"/>
      <c r="CR85" s="52"/>
      <c r="CS85" s="44"/>
      <c r="CT85" s="44"/>
      <c r="CU85" s="44"/>
      <c r="CV85" s="44"/>
      <c r="CW85" s="44"/>
      <c r="CX85" s="44"/>
      <c r="CY85" s="44"/>
    </row>
    <row r="86" spans="1:196" s="464" customFormat="1" ht="15" customHeight="1">
      <c r="A86" s="463"/>
      <c r="C86" s="465"/>
      <c r="I86" s="443"/>
      <c r="J86" s="443"/>
      <c r="K86" s="466"/>
      <c r="V86" s="44"/>
      <c r="W86" s="44"/>
      <c r="X86" s="44"/>
      <c r="Y86" s="44"/>
      <c r="Z86" s="44"/>
      <c r="AA86" s="44"/>
      <c r="AB86" s="44"/>
      <c r="AC86" s="44"/>
      <c r="AD86" s="44"/>
      <c r="AE86" s="44"/>
      <c r="AF86" s="44"/>
      <c r="AG86" s="44"/>
      <c r="AH86" s="44"/>
      <c r="AI86" s="44"/>
      <c r="AJ86" s="44"/>
      <c r="AK86" s="44"/>
      <c r="AL86" s="44"/>
      <c r="AM86" s="44"/>
      <c r="AN86" s="44"/>
      <c r="AO86"/>
      <c r="AP86"/>
      <c r="AQ86"/>
      <c r="AR86" s="467"/>
      <c r="AU86" s="466"/>
      <c r="AV86" s="44"/>
      <c r="AW86" s="44"/>
      <c r="AX86" s="52"/>
      <c r="AY86" s="52"/>
      <c r="AZ86" s="52"/>
      <c r="BA86" s="52"/>
      <c r="BB86" s="52"/>
      <c r="BC86" s="52"/>
      <c r="BI86" s="44"/>
      <c r="BJ86" s="44"/>
      <c r="BK86" s="44"/>
      <c r="BL86" s="44"/>
      <c r="BM86" s="44"/>
      <c r="BN86" s="44"/>
      <c r="BO86" s="44"/>
      <c r="BP86" s="44"/>
      <c r="BQ86" s="44"/>
      <c r="BR86" s="44"/>
      <c r="BS86" s="44"/>
      <c r="BU86" s="44"/>
      <c r="BV86" s="44"/>
      <c r="BW86" s="44"/>
      <c r="BX86" s="44"/>
      <c r="BY86" s="44"/>
      <c r="BZ86" s="44"/>
      <c r="CA86" s="44"/>
      <c r="CC86" s="44"/>
      <c r="CD86" s="44"/>
      <c r="CE86" s="44"/>
      <c r="CF86" s="44"/>
      <c r="CG86" s="44"/>
      <c r="CH86" s="44"/>
      <c r="CI86" s="44"/>
      <c r="CJ86" s="44"/>
      <c r="CK86" s="52"/>
      <c r="CL86" s="52"/>
      <c r="CM86" s="52"/>
      <c r="CN86" s="52"/>
      <c r="CO86" s="52"/>
      <c r="CP86" s="52"/>
      <c r="CQ86" s="52"/>
      <c r="CR86" s="52"/>
      <c r="CS86" s="44"/>
      <c r="CT86" s="44"/>
      <c r="CU86" s="44"/>
      <c r="CV86" s="44"/>
      <c r="CW86" s="44"/>
      <c r="CX86" s="44"/>
    </row>
    <row r="87" spans="1:196" s="464" customFormat="1" ht="15" customHeight="1">
      <c r="A87" s="463"/>
      <c r="C87" s="465"/>
      <c r="I87" s="443"/>
      <c r="J87" s="443"/>
      <c r="K87" s="466"/>
      <c r="V87" s="44"/>
      <c r="W87" s="44"/>
      <c r="X87" s="44"/>
      <c r="Y87" s="44"/>
      <c r="Z87" s="44"/>
      <c r="AA87" s="44"/>
      <c r="AB87" s="44"/>
      <c r="AC87" s="44"/>
      <c r="AD87" s="44"/>
      <c r="AG87" s="44"/>
      <c r="AH87" s="44"/>
      <c r="AI87" s="44"/>
      <c r="AJ87" s="44"/>
      <c r="AK87" s="44"/>
      <c r="AL87" s="44"/>
      <c r="AM87" s="44"/>
      <c r="AN87" s="44"/>
      <c r="AO87" s="443"/>
      <c r="AP87" s="443"/>
      <c r="AQ87"/>
      <c r="AR87" s="467"/>
      <c r="AU87" s="466"/>
      <c r="AV87" s="44"/>
      <c r="AW87" s="44"/>
      <c r="AX87" s="52"/>
      <c r="AY87" s="52"/>
      <c r="AZ87" s="52"/>
      <c r="BA87" s="52"/>
      <c r="BB87" s="52"/>
      <c r="BD87" s="44"/>
      <c r="BF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52"/>
      <c r="CL87" s="52"/>
      <c r="CM87" s="52"/>
      <c r="CN87" s="52"/>
      <c r="CO87" s="52"/>
      <c r="CP87" s="52"/>
      <c r="CQ87" s="52"/>
      <c r="CR87" s="52"/>
      <c r="CS87" s="44"/>
      <c r="CT87" s="44"/>
      <c r="CU87" s="44"/>
      <c r="CV87" s="44"/>
      <c r="CW87" s="44"/>
      <c r="CX87" s="44"/>
    </row>
    <row r="88" spans="1:196" s="464" customFormat="1" ht="15" customHeight="1">
      <c r="A88" s="463"/>
      <c r="C88" s="465"/>
      <c r="I88" s="443"/>
      <c r="J88" s="443"/>
      <c r="K88" s="466"/>
      <c r="V88" s="44"/>
      <c r="W88" s="44"/>
      <c r="X88" s="44"/>
      <c r="Y88" s="44"/>
      <c r="Z88" s="44"/>
      <c r="AA88" s="44"/>
      <c r="AB88" s="44"/>
      <c r="AC88" s="44"/>
      <c r="AD88" s="44"/>
      <c r="AG88" s="44"/>
      <c r="AH88" s="44"/>
      <c r="AI88" s="44"/>
      <c r="AJ88" s="44"/>
      <c r="AK88" s="44"/>
      <c r="AL88" s="44"/>
      <c r="AM88" s="44"/>
      <c r="AN88" s="44"/>
      <c r="AO88" s="443"/>
      <c r="AP88" s="443"/>
      <c r="AQ88"/>
      <c r="AR88" s="467"/>
      <c r="AU88" s="466"/>
      <c r="AV88" s="44"/>
      <c r="AW88" s="44"/>
      <c r="AX88" s="52"/>
      <c r="AY88" s="52"/>
      <c r="AZ88" s="52"/>
      <c r="BA88" s="52"/>
      <c r="BB88" s="52"/>
      <c r="BD88" s="44"/>
      <c r="BF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52"/>
      <c r="CL88" s="52"/>
      <c r="CM88" s="52"/>
      <c r="CN88" s="52"/>
      <c r="CO88" s="52"/>
      <c r="CP88" s="52"/>
      <c r="CQ88" s="52"/>
      <c r="CR88" s="52"/>
      <c r="CS88" s="44"/>
      <c r="CT88" s="44"/>
      <c r="CU88" s="44"/>
      <c r="CV88" s="44"/>
      <c r="CW88" s="44"/>
      <c r="CX88" s="44"/>
    </row>
    <row r="89" spans="1:196" s="464" customFormat="1" ht="15" customHeight="1">
      <c r="A89" s="463"/>
      <c r="C89" s="465"/>
      <c r="I89" s="443"/>
      <c r="J89" s="443"/>
      <c r="K89" s="466"/>
      <c r="V89" s="44"/>
      <c r="W89" s="44"/>
      <c r="X89" s="44"/>
      <c r="Y89" s="44"/>
      <c r="Z89" s="44"/>
      <c r="AA89" s="44"/>
      <c r="AB89" s="44"/>
      <c r="AC89" s="44"/>
      <c r="AD89" s="44"/>
      <c r="AG89" s="44"/>
      <c r="AH89" s="44"/>
      <c r="AI89" s="44"/>
      <c r="AJ89" s="44"/>
      <c r="AK89" s="44"/>
      <c r="AL89" s="44"/>
      <c r="AM89" s="44"/>
      <c r="AN89" s="44"/>
      <c r="AO89" s="443"/>
      <c r="AP89" s="443"/>
      <c r="AQ89"/>
      <c r="AR89" s="467"/>
      <c r="AU89" s="466"/>
      <c r="AV89" s="44"/>
      <c r="AW89" s="44"/>
      <c r="AX89" s="52"/>
      <c r="AY89" s="52"/>
      <c r="AZ89" s="52"/>
      <c r="BA89" s="52"/>
      <c r="BB89" s="52"/>
      <c r="BD89" s="44"/>
      <c r="BF89" s="44"/>
      <c r="BI89" s="44"/>
      <c r="BQ89" s="44"/>
      <c r="BR89" s="44"/>
      <c r="BS89" s="44"/>
      <c r="BT89" s="44"/>
      <c r="BU89" s="44"/>
      <c r="BV89" s="44"/>
      <c r="BW89" s="44"/>
      <c r="BX89" s="44"/>
      <c r="BY89" s="44"/>
      <c r="BZ89" s="44"/>
      <c r="CA89" s="44"/>
      <c r="CB89" s="44"/>
      <c r="CC89" s="44"/>
      <c r="CD89" s="44"/>
      <c r="CE89" s="44"/>
      <c r="CF89" s="44"/>
      <c r="CG89" s="44"/>
      <c r="CH89" s="44"/>
      <c r="CI89" s="44"/>
      <c r="CJ89" s="44"/>
      <c r="CK89" s="52"/>
      <c r="CL89" s="52"/>
      <c r="CM89" s="52"/>
      <c r="CN89" s="52"/>
      <c r="CO89" s="52"/>
      <c r="CP89" s="52"/>
      <c r="CQ89" s="52"/>
      <c r="CR89" s="52"/>
      <c r="CS89" s="44"/>
      <c r="CT89" s="44"/>
      <c r="CU89" s="44"/>
      <c r="CV89" s="44"/>
      <c r="CW89" s="44"/>
      <c r="CX89" s="44"/>
    </row>
    <row r="90" spans="1:196" s="464" customFormat="1" ht="15" customHeight="1">
      <c r="A90" s="463"/>
      <c r="C90" s="465"/>
      <c r="I90" s="443"/>
      <c r="J90" s="443"/>
      <c r="K90" s="466"/>
      <c r="V90" s="44"/>
      <c r="W90" s="44"/>
      <c r="X90" s="44"/>
      <c r="Y90" s="44"/>
      <c r="Z90" s="44"/>
      <c r="AA90" s="44"/>
      <c r="AB90" s="44"/>
      <c r="AC90" s="44"/>
      <c r="AD90" s="44"/>
      <c r="AE90" s="44"/>
      <c r="AF90" s="44"/>
      <c r="AG90" s="44"/>
      <c r="AH90" s="44"/>
      <c r="AI90" s="44"/>
      <c r="AJ90" s="44"/>
      <c r="AK90" s="44"/>
      <c r="AL90" s="44"/>
      <c r="AM90" s="44"/>
      <c r="AN90" s="44"/>
      <c r="AO90" s="443"/>
      <c r="AP90" s="443"/>
      <c r="AQ90"/>
      <c r="AR90" s="467"/>
      <c r="AU90" s="466"/>
      <c r="AV90" s="44"/>
      <c r="AW90" s="44"/>
      <c r="AX90" s="52"/>
      <c r="AY90" s="52"/>
      <c r="AZ90" s="52"/>
      <c r="BA90" s="52"/>
      <c r="BB90" s="52"/>
      <c r="BC90" s="52"/>
      <c r="BD90" s="44"/>
      <c r="BF90" s="44"/>
      <c r="BR90" s="44"/>
      <c r="BS90" s="44"/>
      <c r="BT90" s="44"/>
      <c r="BU90" s="44"/>
      <c r="BV90" s="44"/>
      <c r="BW90" s="44"/>
      <c r="BX90" s="44"/>
      <c r="BY90" s="44"/>
      <c r="BZ90" s="44"/>
      <c r="CA90" s="44"/>
      <c r="CB90" s="44"/>
      <c r="CC90" s="44"/>
      <c r="CD90" s="44"/>
      <c r="CE90" s="44"/>
      <c r="CF90" s="44"/>
      <c r="CG90" s="44"/>
      <c r="CH90" s="44"/>
      <c r="CI90" s="44"/>
      <c r="CJ90" s="44"/>
      <c r="CK90" s="52"/>
      <c r="CL90" s="52"/>
      <c r="CM90" s="52"/>
      <c r="CN90" s="52"/>
      <c r="CO90" s="52"/>
      <c r="CP90" s="52"/>
      <c r="CQ90" s="52"/>
      <c r="CR90" s="52"/>
      <c r="CS90" s="44"/>
      <c r="CT90" s="44"/>
      <c r="CU90" s="44"/>
      <c r="CV90" s="44"/>
      <c r="CW90" s="44"/>
      <c r="CX90" s="44"/>
    </row>
    <row r="91" spans="1:196" s="464" customFormat="1" ht="15" customHeight="1">
      <c r="A91" s="463"/>
      <c r="C91" s="465"/>
      <c r="I91" s="443"/>
      <c r="J91" s="443"/>
      <c r="K91" s="466"/>
      <c r="L91" s="443"/>
      <c r="M91" s="443"/>
      <c r="N91" s="443"/>
      <c r="O91" s="443"/>
      <c r="P91" s="443"/>
      <c r="Q91" s="443"/>
      <c r="R91" s="443"/>
      <c r="V91" s="44"/>
      <c r="W91" s="44"/>
      <c r="X91" s="44"/>
      <c r="Y91" s="44"/>
      <c r="Z91" s="44"/>
      <c r="AA91" s="44"/>
      <c r="AB91" s="44"/>
      <c r="AC91" s="44"/>
      <c r="AD91" s="44"/>
      <c r="AE91" s="44"/>
      <c r="AF91" s="44"/>
      <c r="AG91" s="44"/>
      <c r="AH91" s="44"/>
      <c r="AI91" s="44"/>
      <c r="AJ91" s="44"/>
      <c r="AK91" s="44"/>
      <c r="AL91" s="44"/>
      <c r="AM91" s="44"/>
      <c r="AN91" s="44"/>
      <c r="AO91" s="443"/>
      <c r="AP91" s="443"/>
      <c r="AQ91" s="460"/>
      <c r="AR91" s="461"/>
      <c r="AS91" s="443"/>
      <c r="AT91" s="443"/>
      <c r="AU91" s="443"/>
      <c r="AV91" s="44"/>
      <c r="AW91" s="44"/>
      <c r="AX91" s="52"/>
      <c r="AY91" s="52"/>
      <c r="AZ91" s="52"/>
      <c r="BA91" s="52"/>
      <c r="BB91" s="52"/>
      <c r="BC91" s="52"/>
      <c r="BD91" s="44"/>
      <c r="BF91" s="44"/>
      <c r="BR91" s="44"/>
      <c r="BS91" s="44"/>
      <c r="BT91" s="44"/>
      <c r="BU91" s="44"/>
      <c r="BV91" s="44"/>
      <c r="BW91" s="44"/>
      <c r="BX91" s="44"/>
      <c r="BY91" s="44"/>
      <c r="BZ91" s="44"/>
      <c r="CA91" s="44"/>
      <c r="CB91" s="44"/>
      <c r="CC91" s="44"/>
      <c r="CD91" s="44"/>
      <c r="CE91" s="44"/>
      <c r="CF91" s="44"/>
      <c r="CG91" s="44"/>
      <c r="CH91" s="44"/>
      <c r="CI91" s="44"/>
      <c r="CJ91" s="44"/>
      <c r="CK91" s="52"/>
      <c r="CL91" s="52"/>
      <c r="CM91" s="52"/>
      <c r="CN91" s="52"/>
      <c r="CO91" s="52"/>
      <c r="CP91" s="52"/>
    </row>
    <row r="92" spans="1:196" s="464" customFormat="1" ht="15" customHeight="1">
      <c r="A92" s="463"/>
      <c r="C92" s="462"/>
      <c r="D92" s="443"/>
      <c r="E92" s="443"/>
      <c r="F92" s="443"/>
      <c r="G92" s="443"/>
      <c r="H92" s="443"/>
      <c r="I92" s="443"/>
      <c r="J92" s="443"/>
      <c r="K92" s="466"/>
      <c r="L92" s="443"/>
      <c r="M92" s="443"/>
      <c r="N92" s="443"/>
      <c r="O92" s="443"/>
      <c r="P92" s="443"/>
      <c r="Q92" s="443"/>
      <c r="R92" s="443"/>
      <c r="S92" s="443"/>
      <c r="V92" s="44"/>
      <c r="W92" s="44"/>
      <c r="X92" s="44"/>
      <c r="Y92" s="44"/>
      <c r="Z92" s="44"/>
      <c r="AA92" s="44"/>
      <c r="AB92" s="44"/>
      <c r="AC92" s="44"/>
      <c r="AD92" s="44"/>
      <c r="AE92" s="44"/>
      <c r="AF92" s="44"/>
      <c r="AG92" s="44"/>
      <c r="AH92" s="44"/>
      <c r="AI92" s="44"/>
      <c r="AJ92" s="44"/>
      <c r="AK92" s="44"/>
      <c r="AL92" s="44"/>
      <c r="AM92" s="44"/>
      <c r="AN92" s="44"/>
      <c r="AO92" s="443"/>
      <c r="AP92" s="443"/>
      <c r="AQ92" s="460"/>
      <c r="AR92" s="461"/>
      <c r="AS92" s="443"/>
      <c r="AT92" s="443"/>
      <c r="AU92" s="443"/>
      <c r="AV92" s="44"/>
      <c r="AW92" s="44"/>
      <c r="AX92" s="52"/>
      <c r="AY92" s="52"/>
      <c r="AZ92" s="52"/>
      <c r="BA92" s="52"/>
      <c r="BB92" s="52"/>
      <c r="BC92" s="52"/>
      <c r="BD92" s="44"/>
      <c r="BF92" s="44"/>
      <c r="BJ92" s="44"/>
      <c r="BK92" s="44"/>
      <c r="BL92" s="44"/>
      <c r="BM92" s="44"/>
      <c r="BN92" s="44"/>
      <c r="BO92" s="44"/>
      <c r="BP92" s="44"/>
      <c r="BR92" s="44"/>
      <c r="BS92" s="44"/>
      <c r="BT92" s="44"/>
      <c r="BU92" s="44"/>
      <c r="BV92" s="44"/>
      <c r="BW92" s="44"/>
      <c r="BX92" s="44"/>
      <c r="BY92" s="44"/>
      <c r="BZ92" s="44"/>
      <c r="CA92" s="44"/>
      <c r="CB92" s="44"/>
      <c r="CC92" s="44"/>
      <c r="CD92" s="44"/>
      <c r="CE92" s="44"/>
      <c r="CF92" s="44"/>
      <c r="CG92" s="44"/>
      <c r="CH92" s="44"/>
      <c r="CI92" s="44"/>
      <c r="CJ92" s="44"/>
      <c r="CK92" s="52"/>
      <c r="CL92" s="52"/>
      <c r="CM92" s="52"/>
      <c r="CN92" s="52"/>
      <c r="CO92" s="52"/>
    </row>
    <row r="93" spans="1:196" s="464" customFormat="1" ht="15" customHeight="1">
      <c r="A93" s="563"/>
      <c r="B93" s="443"/>
      <c r="C93" s="462"/>
      <c r="D93" s="443"/>
      <c r="E93" s="443"/>
      <c r="F93" s="443"/>
      <c r="G93" s="443"/>
      <c r="H93" s="443"/>
      <c r="I93" s="443"/>
      <c r="J93" s="443"/>
      <c r="K93" s="443"/>
      <c r="L93" s="443"/>
      <c r="M93" s="443"/>
      <c r="N93" s="443"/>
      <c r="O93" s="443"/>
      <c r="P93" s="443"/>
      <c r="Q93" s="443"/>
      <c r="R93" s="443"/>
      <c r="S93" s="443"/>
      <c r="U93" s="443"/>
      <c r="V93" s="44"/>
      <c r="W93" s="44"/>
      <c r="X93" s="44"/>
      <c r="Y93" s="44"/>
      <c r="Z93" s="44"/>
      <c r="AA93" s="44"/>
      <c r="AB93" s="44"/>
      <c r="AC93" s="44"/>
      <c r="AD93" s="44"/>
      <c r="AE93" s="44"/>
      <c r="AF93" s="44"/>
      <c r="AG93" s="44"/>
      <c r="AH93" s="44"/>
      <c r="AI93" s="44"/>
      <c r="AJ93" s="44"/>
      <c r="AK93" s="44"/>
      <c r="AL93" s="44"/>
      <c r="AM93" s="44"/>
      <c r="AN93" s="44"/>
      <c r="AO93" s="443"/>
      <c r="AP93" s="443"/>
      <c r="AQ93" s="460"/>
      <c r="AR93" s="461"/>
      <c r="AS93" s="443"/>
      <c r="AT93" s="443"/>
      <c r="AU93" s="443"/>
      <c r="AV93" s="44"/>
      <c r="AW93" s="44"/>
      <c r="AX93" s="52"/>
      <c r="AY93" s="52"/>
      <c r="AZ93" s="52"/>
      <c r="BA93" s="52"/>
      <c r="BB93" s="52"/>
      <c r="BC93" s="52"/>
      <c r="BD93" s="44"/>
      <c r="BF93" s="44"/>
      <c r="BI93" s="44"/>
      <c r="BJ93" s="44"/>
      <c r="BK93" s="44"/>
      <c r="BL93" s="44"/>
      <c r="BM93" s="44"/>
      <c r="BN93" s="44"/>
      <c r="BO93" s="44"/>
      <c r="BP93" s="44"/>
      <c r="BQ93" s="44"/>
      <c r="BR93" s="44"/>
      <c r="BS93" s="44"/>
      <c r="BT93" s="44"/>
      <c r="BU93" s="44"/>
      <c r="BV93" s="44"/>
      <c r="BW93" s="44"/>
      <c r="BX93" s="44"/>
      <c r="BY93" s="44"/>
      <c r="BZ93" s="44"/>
      <c r="CA93" s="44"/>
      <c r="CB93" s="44"/>
      <c r="CC93" s="44"/>
      <c r="CD93" s="44"/>
      <c r="CE93" s="44"/>
      <c r="CF93" s="44"/>
      <c r="CG93" s="44"/>
      <c r="CH93" s="44"/>
      <c r="CI93" s="44"/>
      <c r="CJ93" s="44"/>
      <c r="CK93" s="52"/>
      <c r="CL93" s="52"/>
      <c r="CM93" s="52"/>
      <c r="CN93" s="52"/>
      <c r="CO93" s="52"/>
    </row>
    <row r="94" spans="1:196" s="464" customFormat="1" ht="15" customHeight="1">
      <c r="A94" s="563"/>
      <c r="B94" s="443"/>
      <c r="C94" s="462"/>
      <c r="D94" s="443"/>
      <c r="E94" s="443"/>
      <c r="F94" s="443"/>
      <c r="G94" s="443"/>
      <c r="H94" s="443"/>
      <c r="I94" s="443"/>
      <c r="J94" s="443"/>
      <c r="K94" s="443"/>
      <c r="L94" s="443"/>
      <c r="M94" s="443"/>
      <c r="N94" s="443"/>
      <c r="O94" s="443"/>
      <c r="P94" s="443"/>
      <c r="Q94" s="443"/>
      <c r="R94" s="443"/>
      <c r="S94" s="443"/>
      <c r="T94" s="443"/>
      <c r="U94" s="443"/>
      <c r="V94" s="44"/>
      <c r="W94" s="44"/>
      <c r="X94" s="44"/>
      <c r="Y94" s="44"/>
      <c r="Z94" s="44"/>
      <c r="AA94" s="44"/>
      <c r="AB94" s="44"/>
      <c r="AC94" s="44"/>
      <c r="AD94" s="44"/>
      <c r="AE94" s="44"/>
      <c r="AF94" s="44"/>
      <c r="AG94" s="44"/>
      <c r="AH94" s="44"/>
      <c r="AI94" s="44"/>
      <c r="AJ94" s="44"/>
      <c r="AK94" s="44"/>
      <c r="AL94" s="44"/>
      <c r="AM94" s="44"/>
      <c r="AN94" s="44"/>
      <c r="AO94" s="443"/>
      <c r="AP94" s="443"/>
      <c r="AQ94" s="460"/>
      <c r="AR94" s="461"/>
      <c r="AS94" s="443"/>
      <c r="AT94" s="443"/>
      <c r="AU94" s="443"/>
      <c r="AV94" s="44"/>
      <c r="AW94" s="44"/>
      <c r="AX94" s="52"/>
      <c r="AY94" s="52"/>
      <c r="AZ94" s="52"/>
      <c r="BA94" s="52"/>
      <c r="BB94" s="52"/>
      <c r="BC94" s="52"/>
      <c r="BD94" s="44"/>
      <c r="BE94" s="443"/>
      <c r="BF94" s="44"/>
      <c r="BI94" s="44"/>
      <c r="BJ94" s="44"/>
      <c r="BK94" s="44"/>
      <c r="BL94" s="44"/>
      <c r="BM94" s="44"/>
      <c r="BN94" s="44"/>
      <c r="BO94" s="44"/>
      <c r="BP94" s="44"/>
      <c r="BQ94" s="44"/>
      <c r="BR94" s="44"/>
      <c r="BS94" s="44"/>
      <c r="BT94" s="44"/>
      <c r="BU94" s="44"/>
      <c r="BV94" s="44"/>
      <c r="BW94" s="44"/>
      <c r="BX94" s="44"/>
      <c r="BY94" s="44"/>
      <c r="BZ94" s="44"/>
      <c r="CA94" s="44"/>
      <c r="CB94" s="44"/>
      <c r="CC94" s="44"/>
      <c r="CD94" s="44"/>
      <c r="CE94" s="44"/>
      <c r="CF94" s="44"/>
      <c r="CG94" s="44"/>
      <c r="CH94" s="44"/>
      <c r="CI94" s="44"/>
      <c r="CJ94" s="44"/>
      <c r="CK94" s="52"/>
      <c r="CL94" s="52"/>
      <c r="CM94" s="52"/>
      <c r="CN94" s="52"/>
      <c r="CO94" s="52"/>
      <c r="CQ94" s="52"/>
      <c r="CR94" s="52"/>
      <c r="CS94" s="44"/>
      <c r="CT94" s="44"/>
      <c r="CU94" s="44"/>
      <c r="CV94" s="44"/>
      <c r="CW94" s="44"/>
      <c r="CX94" s="44"/>
    </row>
    <row r="95" spans="1:196" s="464" customFormat="1" ht="15" customHeight="1">
      <c r="A95" s="563"/>
      <c r="B95" s="443"/>
      <c r="C95" s="462"/>
      <c r="D95" s="443"/>
      <c r="E95" s="443"/>
      <c r="F95" s="443"/>
      <c r="G95" s="443"/>
      <c r="H95" s="443"/>
      <c r="I95" s="443"/>
      <c r="J95" s="443"/>
      <c r="K95" s="443"/>
      <c r="L95" s="443"/>
      <c r="M95" s="443"/>
      <c r="N95" s="443"/>
      <c r="O95" s="443"/>
      <c r="P95" s="443"/>
      <c r="Q95" s="443"/>
      <c r="R95" s="443"/>
      <c r="S95" s="443"/>
      <c r="T95" s="443"/>
      <c r="U95" s="443"/>
      <c r="V95" s="44"/>
      <c r="W95" s="44"/>
      <c r="X95" s="44"/>
      <c r="Y95" s="44"/>
      <c r="Z95" s="44"/>
      <c r="AA95" s="44"/>
      <c r="AB95" s="44"/>
      <c r="AC95" s="44"/>
      <c r="AD95" s="44"/>
      <c r="AE95" s="44"/>
      <c r="AF95" s="44"/>
      <c r="AG95" s="44"/>
      <c r="AH95" s="44"/>
      <c r="AI95" s="44"/>
      <c r="AJ95" s="44"/>
      <c r="AK95" s="44"/>
      <c r="AL95" s="44"/>
      <c r="AM95" s="44"/>
      <c r="AN95" s="44"/>
      <c r="AO95" s="443"/>
      <c r="AP95" s="443"/>
      <c r="AQ95" s="460"/>
      <c r="AR95" s="461"/>
      <c r="AS95" s="443"/>
      <c r="AT95" s="443"/>
      <c r="AU95" s="443"/>
      <c r="AV95" s="44"/>
      <c r="AW95" s="44"/>
      <c r="AX95" s="52"/>
      <c r="AY95" s="52"/>
      <c r="AZ95" s="52"/>
      <c r="BA95" s="52"/>
      <c r="BB95" s="52"/>
      <c r="BC95" s="52"/>
      <c r="BD95" s="44"/>
      <c r="BE95" s="443"/>
      <c r="BF95" s="44"/>
      <c r="BI95" s="44"/>
      <c r="BJ95" s="44"/>
      <c r="BK95" s="44"/>
      <c r="BL95" s="44"/>
      <c r="BM95" s="44"/>
      <c r="BN95" s="44"/>
      <c r="BO95" s="44"/>
      <c r="BP95" s="44"/>
      <c r="BQ95" s="44"/>
      <c r="BT95" s="44"/>
      <c r="BU95" s="44"/>
      <c r="BV95" s="44"/>
      <c r="BW95" s="44"/>
      <c r="BX95" s="44"/>
      <c r="BY95" s="44"/>
      <c r="BZ95" s="44"/>
      <c r="CA95" s="44"/>
      <c r="CB95" s="44"/>
      <c r="CE95" s="44"/>
      <c r="CF95" s="44"/>
      <c r="CG95" s="44"/>
      <c r="CH95" s="44"/>
      <c r="CI95" s="44"/>
      <c r="CJ95" s="44"/>
      <c r="CK95" s="52"/>
      <c r="CL95" s="52"/>
      <c r="CM95" s="52"/>
      <c r="CP95" s="52"/>
      <c r="CQ95" s="52"/>
      <c r="CR95" s="52"/>
      <c r="CS95" s="44"/>
      <c r="CT95" s="44"/>
      <c r="CU95" s="44"/>
      <c r="CV95" s="44"/>
      <c r="CW95" s="44"/>
      <c r="CX95" s="44"/>
    </row>
    <row r="96" spans="1:196" ht="15" customHeight="1">
      <c r="V96" s="44"/>
      <c r="W96" s="44"/>
      <c r="X96" s="44"/>
      <c r="Y96" s="44"/>
      <c r="Z96" s="44"/>
      <c r="AA96" s="44"/>
      <c r="AB96" s="44"/>
      <c r="AC96" s="44"/>
      <c r="AD96" s="44"/>
      <c r="AE96" s="44"/>
      <c r="AF96" s="44"/>
      <c r="AG96" s="44"/>
      <c r="AH96" s="44"/>
      <c r="AI96" s="44"/>
      <c r="AJ96" s="44"/>
      <c r="AK96" s="44"/>
      <c r="AL96" s="44"/>
      <c r="AM96" s="44"/>
      <c r="AN96" s="44"/>
      <c r="AP96" s="443"/>
      <c r="AQ96" s="460"/>
      <c r="AR96" s="461"/>
      <c r="AS96" s="443"/>
      <c r="AT96" s="443"/>
      <c r="AV96" s="44"/>
      <c r="AW96" s="44"/>
      <c r="AX96" s="52"/>
      <c r="AY96" s="52"/>
      <c r="AZ96" s="52"/>
      <c r="BA96" s="52"/>
      <c r="BB96" s="52"/>
      <c r="BC96" s="52"/>
      <c r="BD96" s="44"/>
      <c r="BF96" s="44"/>
      <c r="BI96" s="44"/>
      <c r="BJ96" s="44"/>
      <c r="BK96" s="44"/>
      <c r="BL96" s="44"/>
      <c r="BM96" s="44"/>
      <c r="BN96" s="44"/>
      <c r="BO96" s="44"/>
      <c r="BP96" s="44"/>
      <c r="BQ96" s="44"/>
      <c r="BR96" s="464"/>
      <c r="BS96" s="464"/>
      <c r="BT96" s="44"/>
      <c r="BU96" s="44"/>
      <c r="BV96" s="44"/>
      <c r="BW96" s="44"/>
      <c r="BX96" s="44"/>
      <c r="BY96" s="44"/>
      <c r="BZ96" s="44"/>
      <c r="CA96" s="44"/>
      <c r="CB96" s="44"/>
      <c r="CC96" s="464"/>
      <c r="CD96" s="464"/>
      <c r="CE96" s="44"/>
      <c r="CF96" s="44"/>
      <c r="CG96" s="44"/>
      <c r="CH96" s="44"/>
      <c r="CI96" s="44"/>
      <c r="CJ96" s="44"/>
      <c r="CK96" s="52"/>
      <c r="CL96" s="52"/>
      <c r="CM96" s="52"/>
      <c r="CN96" s="464"/>
      <c r="CO96" s="464"/>
      <c r="CP96" s="52"/>
      <c r="CQ96" s="52"/>
      <c r="CR96" s="52"/>
      <c r="CS96" s="44"/>
      <c r="CT96" s="44"/>
      <c r="CU96" s="44"/>
      <c r="CV96" s="44"/>
      <c r="CW96" s="44"/>
      <c r="CX96" s="44"/>
      <c r="CY96" s="464"/>
    </row>
    <row r="97" spans="22:103" ht="15" customHeight="1">
      <c r="V97" s="44"/>
      <c r="W97" s="44"/>
      <c r="X97" s="44"/>
      <c r="Y97" s="44"/>
      <c r="Z97" s="44"/>
      <c r="AA97" s="44"/>
      <c r="AB97" s="44"/>
      <c r="AC97" s="44"/>
      <c r="AD97" s="44"/>
      <c r="AE97" s="44"/>
      <c r="AF97" s="44"/>
      <c r="AG97" s="44"/>
      <c r="AH97" s="44"/>
      <c r="AI97" s="44"/>
      <c r="AJ97" s="44"/>
      <c r="AK97" s="44"/>
      <c r="AL97" s="44"/>
      <c r="AM97" s="44"/>
      <c r="AN97" s="44"/>
      <c r="AP97" s="443"/>
      <c r="AQ97" s="460"/>
      <c r="AR97" s="461"/>
      <c r="AS97" s="443"/>
      <c r="AT97" s="443"/>
      <c r="AV97" s="44"/>
      <c r="AW97" s="44"/>
      <c r="AX97" s="52"/>
      <c r="AY97" s="52"/>
      <c r="AZ97" s="52"/>
      <c r="BA97" s="52"/>
      <c r="BB97" s="52"/>
      <c r="BC97" s="52"/>
      <c r="BD97" s="44"/>
      <c r="BF97" s="44"/>
      <c r="BI97" s="44"/>
      <c r="BJ97" s="44"/>
      <c r="BK97" s="44"/>
      <c r="BL97" s="44"/>
      <c r="BM97" s="44"/>
      <c r="BN97" s="44"/>
      <c r="BO97" s="44"/>
      <c r="BP97" s="44"/>
      <c r="BQ97" s="44"/>
      <c r="BR97" s="464"/>
      <c r="BS97" s="464"/>
      <c r="BT97" s="44"/>
      <c r="BU97" s="44"/>
      <c r="BV97" s="44"/>
      <c r="BW97" s="44"/>
      <c r="BX97" s="44"/>
      <c r="BY97" s="44"/>
      <c r="BZ97" s="44"/>
      <c r="CA97" s="44"/>
      <c r="CB97" s="44"/>
      <c r="CC97" s="464"/>
      <c r="CD97" s="464"/>
      <c r="CE97" s="44"/>
      <c r="CF97" s="44"/>
      <c r="CG97" s="44"/>
      <c r="CH97" s="44"/>
      <c r="CI97" s="44"/>
      <c r="CJ97" s="44"/>
      <c r="CK97" s="52"/>
      <c r="CL97" s="52"/>
      <c r="CM97" s="52"/>
      <c r="CN97" s="464"/>
      <c r="CO97" s="464"/>
      <c r="CP97" s="52"/>
      <c r="CQ97" s="52"/>
      <c r="CR97" s="52"/>
      <c r="CS97" s="44"/>
      <c r="CT97" s="44"/>
      <c r="CU97" s="44"/>
      <c r="CV97" s="44"/>
      <c r="CW97" s="44"/>
      <c r="CX97" s="44"/>
      <c r="CY97" s="464"/>
    </row>
    <row r="98" spans="22:103" ht="15" customHeight="1">
      <c r="V98" s="44"/>
      <c r="W98" s="44"/>
      <c r="X98" s="44"/>
      <c r="Y98" s="44"/>
      <c r="Z98" s="44"/>
      <c r="AA98" s="44"/>
      <c r="AB98" s="44"/>
      <c r="AC98" s="44"/>
      <c r="AD98" s="44"/>
      <c r="AE98" s="44"/>
      <c r="AF98" s="44"/>
      <c r="AG98" s="44"/>
      <c r="AH98" s="44"/>
      <c r="AI98" s="44"/>
      <c r="AJ98" s="44"/>
      <c r="AK98" s="44"/>
      <c r="AL98" s="44"/>
      <c r="AM98" s="44"/>
      <c r="AN98" s="44"/>
      <c r="AO98" s="44"/>
      <c r="AP98" s="44"/>
      <c r="AQ98" s="460"/>
      <c r="AR98" s="461"/>
      <c r="AS98" s="443"/>
      <c r="AT98" s="443"/>
      <c r="AV98" s="44"/>
      <c r="AW98" s="44"/>
      <c r="AX98" s="52"/>
      <c r="AY98" s="52"/>
      <c r="AZ98" s="52"/>
      <c r="BA98" s="52"/>
      <c r="BB98" s="52"/>
      <c r="BC98" s="52"/>
      <c r="BD98" s="44"/>
      <c r="BF98" s="44"/>
      <c r="BI98" s="44"/>
      <c r="BJ98" s="44"/>
      <c r="BK98" s="44"/>
      <c r="BL98" s="44"/>
      <c r="BM98" s="44"/>
      <c r="BN98" s="44"/>
      <c r="BO98" s="44"/>
      <c r="BP98" s="44"/>
      <c r="BQ98" s="44"/>
      <c r="BR98" s="44"/>
      <c r="BS98" s="44"/>
      <c r="BT98" s="44"/>
      <c r="BU98" s="44"/>
      <c r="BV98" s="44"/>
      <c r="BW98" s="44"/>
      <c r="BX98" s="44"/>
      <c r="BY98" s="44"/>
      <c r="BZ98" s="44"/>
      <c r="CA98" s="44"/>
      <c r="CB98" s="44"/>
      <c r="CC98" s="44"/>
      <c r="CD98" s="44"/>
      <c r="CE98" s="44"/>
      <c r="CF98" s="44"/>
      <c r="CG98" s="44"/>
      <c r="CH98" s="44"/>
      <c r="CI98" s="44"/>
      <c r="CJ98" s="44"/>
      <c r="CK98" s="52"/>
      <c r="CL98" s="52"/>
      <c r="CM98" s="52"/>
      <c r="CN98" s="52"/>
      <c r="CO98" s="52"/>
      <c r="CP98" s="52"/>
      <c r="CQ98" s="52"/>
      <c r="CR98" s="52"/>
      <c r="CS98" s="44"/>
      <c r="CT98" s="44"/>
      <c r="CU98" s="44"/>
      <c r="CV98" s="44"/>
      <c r="CW98" s="44"/>
      <c r="CX98" s="44"/>
      <c r="CY98" s="464"/>
    </row>
    <row r="99" spans="22:103" ht="15" customHeight="1">
      <c r="V99" s="44"/>
      <c r="W99" s="44"/>
      <c r="X99" s="44"/>
      <c r="Y99" s="44"/>
      <c r="Z99" s="44"/>
      <c r="AA99" s="44"/>
      <c r="AB99" s="44"/>
      <c r="AC99" s="44"/>
      <c r="AD99" s="44"/>
      <c r="AE99" s="44"/>
      <c r="AF99" s="44"/>
      <c r="AG99" s="44"/>
      <c r="AH99" s="44"/>
      <c r="AI99" s="44"/>
      <c r="AJ99" s="44"/>
      <c r="AK99" s="44"/>
      <c r="AL99" s="44"/>
      <c r="AM99" s="44"/>
      <c r="AN99" s="44"/>
      <c r="AO99" s="44"/>
      <c r="AP99" s="44"/>
      <c r="AQ99" s="460"/>
      <c r="AR99" s="461"/>
      <c r="AS99" s="443"/>
      <c r="AT99" s="443"/>
      <c r="AV99" s="44"/>
      <c r="AW99" s="44"/>
      <c r="AX99" s="52"/>
      <c r="AY99" s="52"/>
      <c r="AZ99" s="52"/>
      <c r="BA99" s="52"/>
      <c r="BB99" s="52"/>
      <c r="BC99" s="52"/>
      <c r="BD99" s="44"/>
      <c r="BF99" s="44"/>
      <c r="BI99" s="44"/>
      <c r="BJ99" s="44"/>
      <c r="BK99" s="44"/>
      <c r="BL99" s="44"/>
      <c r="BM99" s="44"/>
      <c r="BN99" s="44"/>
      <c r="BO99" s="44"/>
      <c r="BP99" s="44"/>
      <c r="BQ99" s="44"/>
      <c r="BR99" s="44"/>
      <c r="BS99" s="44"/>
      <c r="BT99" s="44"/>
      <c r="BU99" s="44"/>
      <c r="BV99" s="44"/>
      <c r="BW99" s="44"/>
      <c r="BX99" s="44"/>
      <c r="BY99" s="44"/>
      <c r="BZ99" s="44"/>
      <c r="CA99" s="44"/>
      <c r="CB99" s="44"/>
      <c r="CC99" s="44"/>
      <c r="CD99" s="44"/>
      <c r="CE99" s="44"/>
      <c r="CF99" s="44"/>
      <c r="CG99" s="44"/>
      <c r="CH99" s="44"/>
      <c r="CI99" s="44"/>
      <c r="CJ99" s="44"/>
      <c r="CK99" s="52"/>
      <c r="CL99" s="52"/>
      <c r="CM99" s="52"/>
      <c r="CN99" s="52"/>
      <c r="CO99" s="52"/>
      <c r="CP99" s="52"/>
      <c r="CQ99" s="52"/>
      <c r="CR99" s="52"/>
      <c r="CS99" s="44"/>
      <c r="CT99" s="44"/>
      <c r="CU99" s="44"/>
      <c r="CV99" s="44"/>
      <c r="CW99" s="44"/>
      <c r="CX99" s="44"/>
      <c r="CY99" s="464"/>
    </row>
    <row r="100" spans="22:103" ht="15" customHeight="1">
      <c r="V100" s="44"/>
      <c r="W100" s="44"/>
      <c r="X100" s="44"/>
      <c r="Y100" s="44"/>
      <c r="Z100" s="44"/>
      <c r="AA100" s="44"/>
      <c r="AB100" s="44"/>
      <c r="AC100" s="44"/>
      <c r="AD100" s="44"/>
      <c r="AE100" s="44"/>
      <c r="AF100" s="44"/>
      <c r="AG100" s="44"/>
      <c r="AH100" s="44"/>
      <c r="AI100" s="44"/>
      <c r="AJ100" s="44"/>
      <c r="AK100" s="44"/>
      <c r="AL100" s="44"/>
      <c r="AM100" s="44"/>
      <c r="AN100" s="44"/>
      <c r="AO100" s="44"/>
      <c r="AP100" s="44"/>
      <c r="AQ100" s="460"/>
      <c r="AR100" s="461"/>
      <c r="AS100" s="443"/>
      <c r="AT100" s="443"/>
      <c r="AV100" s="464"/>
      <c r="AW100" s="464"/>
      <c r="AX100" s="464"/>
      <c r="AY100" s="464"/>
      <c r="AZ100" s="464"/>
      <c r="BA100" s="464"/>
      <c r="BB100" s="52"/>
      <c r="BC100" s="52"/>
      <c r="BD100" s="44"/>
      <c r="BF100" s="44"/>
      <c r="BI100" s="44"/>
      <c r="BJ100" s="44"/>
      <c r="BK100" s="44"/>
      <c r="BL100" s="44"/>
      <c r="BM100" s="44"/>
      <c r="BN100" s="44"/>
      <c r="BO100" s="44"/>
      <c r="BP100" s="44"/>
      <c r="BQ100" s="44"/>
      <c r="BR100" s="44"/>
      <c r="BS100" s="44"/>
      <c r="BT100" s="44"/>
      <c r="BU100" s="44"/>
      <c r="BV100" s="44"/>
      <c r="BW100" s="44"/>
      <c r="BX100" s="44"/>
      <c r="BY100" s="44"/>
      <c r="BZ100" s="44"/>
      <c r="CA100" s="44"/>
      <c r="CB100" s="44"/>
      <c r="CC100" s="44"/>
      <c r="CD100" s="44"/>
      <c r="CE100" s="44"/>
      <c r="CF100" s="44"/>
      <c r="CG100" s="44"/>
      <c r="CH100" s="44"/>
      <c r="CI100" s="44"/>
      <c r="CJ100" s="44"/>
      <c r="CK100" s="52"/>
      <c r="CL100" s="52"/>
      <c r="CM100" s="52"/>
      <c r="CN100" s="52"/>
      <c r="CO100" s="52"/>
      <c r="CP100" s="52"/>
      <c r="CQ100" s="52"/>
      <c r="CR100" s="52"/>
      <c r="CS100" s="44"/>
      <c r="CT100" s="44"/>
      <c r="CU100" s="44"/>
      <c r="CV100" s="44"/>
      <c r="CW100" s="44"/>
      <c r="CX100" s="44"/>
      <c r="CY100" s="464"/>
    </row>
    <row r="101" spans="22:103" ht="15" customHeight="1">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60"/>
      <c r="AR101" s="461"/>
      <c r="AS101" s="443"/>
      <c r="AT101" s="443"/>
      <c r="AV101" s="464"/>
      <c r="AW101" s="464"/>
      <c r="AX101" s="464"/>
      <c r="AY101" s="464"/>
      <c r="AZ101" s="464"/>
      <c r="BA101" s="464"/>
      <c r="BB101" s="464"/>
      <c r="BC101" s="52"/>
      <c r="BD101" s="44"/>
      <c r="BF101" s="44"/>
      <c r="BI101" s="44"/>
      <c r="BJ101" s="44"/>
      <c r="BK101" s="44"/>
      <c r="BL101" s="44"/>
      <c r="BM101" s="44"/>
      <c r="BN101" s="44"/>
      <c r="BO101" s="44"/>
      <c r="BP101" s="44"/>
      <c r="BQ101" s="44"/>
      <c r="BR101" s="44"/>
      <c r="BS101" s="44"/>
      <c r="BT101" s="44"/>
      <c r="BU101" s="44"/>
      <c r="BV101" s="44"/>
      <c r="BW101" s="44"/>
      <c r="BX101" s="44"/>
      <c r="BY101" s="44"/>
      <c r="BZ101" s="44"/>
      <c r="CA101" s="44"/>
      <c r="CB101" s="44"/>
      <c r="CC101" s="44"/>
      <c r="CD101" s="44"/>
      <c r="CE101" s="44"/>
      <c r="CF101" s="44"/>
      <c r="CG101" s="44"/>
      <c r="CH101" s="44"/>
      <c r="CI101" s="44"/>
      <c r="CJ101" s="44"/>
      <c r="CK101" s="52"/>
      <c r="CL101" s="52"/>
      <c r="CM101" s="52"/>
      <c r="CN101" s="52"/>
      <c r="CO101" s="52"/>
      <c r="CP101" s="52"/>
      <c r="CQ101" s="52"/>
      <c r="CR101" s="52"/>
      <c r="CS101" s="44"/>
      <c r="CT101" s="44"/>
      <c r="CU101" s="44"/>
      <c r="CV101" s="44"/>
      <c r="CW101" s="44"/>
      <c r="CX101" s="44"/>
      <c r="CY101" s="464"/>
    </row>
    <row r="102" spans="22:103" ht="15" customHeight="1">
      <c r="V102" s="44"/>
      <c r="W102" s="44"/>
      <c r="X102" s="44"/>
      <c r="Y102" s="44"/>
      <c r="Z102" s="44"/>
      <c r="AA102" s="44"/>
      <c r="AB102" s="44"/>
      <c r="AC102" s="44"/>
      <c r="AD102" s="44"/>
      <c r="AE102" s="44"/>
      <c r="AF102" s="44"/>
      <c r="AG102" s="44"/>
      <c r="AH102" s="44"/>
      <c r="AI102" s="44"/>
      <c r="AJ102" s="44"/>
      <c r="AK102" s="44"/>
      <c r="AL102" s="44"/>
      <c r="AM102" s="44"/>
      <c r="AN102" s="44"/>
      <c r="AO102" s="44"/>
      <c r="AP102" s="44"/>
      <c r="AQ102" s="44"/>
      <c r="AR102" s="464"/>
      <c r="AS102" s="464"/>
      <c r="AT102" s="464"/>
      <c r="AU102" s="464"/>
      <c r="AV102" s="464"/>
      <c r="AW102" s="464"/>
      <c r="AX102" s="464"/>
      <c r="AY102" s="464"/>
      <c r="AZ102" s="464"/>
      <c r="BA102" s="464"/>
      <c r="BB102" s="464"/>
      <c r="BC102" s="52"/>
      <c r="BD102" s="44"/>
      <c r="BF102" s="44"/>
      <c r="BI102" s="44"/>
      <c r="BJ102" s="44"/>
      <c r="BK102" s="44"/>
      <c r="BL102" s="44"/>
      <c r="BM102" s="44"/>
      <c r="BN102" s="44"/>
      <c r="BO102" s="44"/>
      <c r="BP102" s="44"/>
      <c r="BQ102" s="44"/>
      <c r="BR102" s="44"/>
      <c r="BS102" s="44"/>
      <c r="BT102" s="44"/>
      <c r="BU102" s="44"/>
      <c r="BV102" s="44"/>
      <c r="BW102" s="44"/>
      <c r="BX102" s="44"/>
      <c r="BY102" s="44"/>
      <c r="BZ102" s="44"/>
      <c r="CA102" s="44"/>
      <c r="CB102" s="44"/>
      <c r="CC102" s="44"/>
      <c r="CD102" s="44"/>
      <c r="CE102" s="44"/>
      <c r="CF102" s="44"/>
      <c r="CG102" s="44"/>
      <c r="CH102" s="44"/>
      <c r="CI102" s="44"/>
      <c r="CJ102" s="44"/>
      <c r="CK102" s="52"/>
      <c r="CL102" s="52"/>
      <c r="CM102" s="52"/>
      <c r="CN102" s="52"/>
      <c r="CO102" s="52"/>
      <c r="CP102" s="52"/>
      <c r="CQ102" s="52"/>
      <c r="CR102" s="52"/>
      <c r="CS102" s="44"/>
      <c r="CT102" s="44"/>
      <c r="CU102" s="44"/>
      <c r="CV102" s="44"/>
      <c r="CW102" s="44"/>
      <c r="CX102" s="44"/>
    </row>
    <row r="103" spans="22:103" ht="15" customHeight="1">
      <c r="V103" s="44"/>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464"/>
      <c r="AS103" s="464"/>
      <c r="AT103" s="464"/>
      <c r="AU103" s="464"/>
      <c r="AV103" s="464"/>
      <c r="AW103" s="464"/>
      <c r="AX103" s="464"/>
      <c r="AY103" s="464"/>
      <c r="AZ103" s="464"/>
      <c r="BA103" s="464"/>
      <c r="BB103" s="464"/>
      <c r="BC103" s="52"/>
      <c r="BD103" s="44"/>
      <c r="BF103" s="44"/>
      <c r="BI103" s="44"/>
      <c r="BJ103" s="44"/>
      <c r="BK103" s="44"/>
      <c r="BL103" s="44"/>
      <c r="BM103" s="44"/>
      <c r="BN103" s="44"/>
      <c r="BO103" s="44"/>
      <c r="BP103" s="44"/>
      <c r="BQ103" s="44"/>
      <c r="BR103" s="44"/>
      <c r="BS103" s="44"/>
      <c r="BT103" s="44"/>
      <c r="BU103" s="44"/>
      <c r="BV103" s="44"/>
      <c r="BW103" s="44"/>
      <c r="BX103" s="44"/>
      <c r="BY103" s="44"/>
      <c r="BZ103" s="44"/>
      <c r="CA103" s="44"/>
      <c r="CB103" s="44"/>
      <c r="CC103" s="44"/>
      <c r="CD103" s="44"/>
      <c r="CE103" s="44"/>
      <c r="CF103" s="44"/>
      <c r="CG103" s="44"/>
      <c r="CH103" s="44"/>
      <c r="CI103" s="44"/>
      <c r="CJ103" s="44"/>
      <c r="CK103" s="52"/>
      <c r="CL103" s="52"/>
      <c r="CM103" s="52"/>
      <c r="CN103" s="52"/>
      <c r="CO103" s="52"/>
      <c r="CP103" s="52"/>
      <c r="CQ103" s="52"/>
      <c r="CR103" s="52"/>
      <c r="CS103" s="44"/>
      <c r="CT103" s="44"/>
      <c r="CU103" s="44"/>
      <c r="CV103" s="44"/>
      <c r="CW103" s="44"/>
      <c r="CX103" s="44"/>
    </row>
    <row r="104" spans="22:103" ht="15" customHeight="1">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464"/>
      <c r="AS104" s="464"/>
      <c r="AT104" s="464"/>
      <c r="AU104" s="464"/>
      <c r="AV104" s="464"/>
      <c r="AW104" s="464"/>
      <c r="AX104" s="464"/>
      <c r="AY104" s="464"/>
      <c r="AZ104" s="464"/>
      <c r="BA104" s="464"/>
      <c r="BB104" s="464"/>
      <c r="BC104" s="52"/>
      <c r="BD104" s="44"/>
      <c r="BF104" s="44"/>
      <c r="BI104" s="44"/>
      <c r="BJ104" s="44"/>
      <c r="BK104" s="44"/>
      <c r="BL104" s="44"/>
      <c r="BM104" s="44"/>
      <c r="BN104" s="44"/>
      <c r="BO104" s="44"/>
      <c r="BP104" s="44"/>
      <c r="BQ104" s="44"/>
      <c r="BR104" s="44"/>
      <c r="BS104" s="44"/>
      <c r="BT104" s="44"/>
      <c r="BU104" s="44"/>
      <c r="BV104" s="44"/>
      <c r="BW104" s="44"/>
      <c r="BX104" s="44"/>
      <c r="BY104" s="44"/>
      <c r="BZ104" s="44"/>
      <c r="CA104" s="44"/>
      <c r="CB104" s="44"/>
      <c r="CC104" s="44"/>
      <c r="CD104" s="44"/>
      <c r="CE104" s="44"/>
      <c r="CF104" s="44"/>
      <c r="CG104" s="44"/>
      <c r="CH104" s="44"/>
      <c r="CI104" s="44"/>
      <c r="CJ104" s="44"/>
      <c r="CK104" s="52"/>
      <c r="CL104" s="52"/>
      <c r="CM104" s="52"/>
      <c r="CN104" s="52"/>
      <c r="CO104" s="52"/>
      <c r="CP104" s="52"/>
      <c r="CQ104" s="52"/>
      <c r="CR104" s="52"/>
      <c r="CS104" s="44"/>
      <c r="CT104" s="44"/>
      <c r="CU104" s="44"/>
      <c r="CV104" s="44"/>
      <c r="CW104" s="44"/>
      <c r="CX104" s="44"/>
    </row>
    <row r="105" spans="22:103" ht="15" customHeight="1">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64"/>
      <c r="AS105" s="464"/>
      <c r="AT105" s="464"/>
      <c r="AU105" s="464"/>
      <c r="AV105" s="464"/>
      <c r="AW105" s="464"/>
      <c r="AX105" s="464"/>
      <c r="AY105" s="464"/>
      <c r="AZ105" s="464"/>
      <c r="BA105" s="464"/>
      <c r="BB105" s="464"/>
      <c r="BC105" s="52"/>
      <c r="BD105" s="44"/>
      <c r="BF105" s="44"/>
      <c r="BI105" s="44"/>
      <c r="BJ105" s="44"/>
      <c r="BK105" s="44"/>
      <c r="BL105" s="44"/>
      <c r="BM105" s="44"/>
      <c r="BN105" s="44"/>
      <c r="BO105" s="44"/>
      <c r="BP105" s="44"/>
      <c r="BQ105" s="44"/>
      <c r="BR105" s="44"/>
      <c r="BS105" s="44"/>
      <c r="BT105" s="44"/>
      <c r="BU105" s="44"/>
      <c r="BV105" s="44"/>
      <c r="BW105" s="44"/>
      <c r="BX105" s="44"/>
      <c r="BY105" s="44"/>
      <c r="BZ105" s="44"/>
      <c r="CA105" s="44"/>
      <c r="CB105" s="44"/>
      <c r="CC105" s="44"/>
      <c r="CD105" s="44"/>
      <c r="CE105" s="44"/>
      <c r="CF105" s="44"/>
      <c r="CG105" s="44"/>
      <c r="CH105" s="44"/>
      <c r="CI105" s="44"/>
      <c r="CJ105" s="44"/>
      <c r="CK105" s="52"/>
      <c r="CL105" s="52"/>
      <c r="CM105" s="52"/>
      <c r="CN105" s="52"/>
      <c r="CO105" s="52"/>
      <c r="CP105" s="52"/>
      <c r="CQ105" s="52"/>
      <c r="CR105" s="52"/>
      <c r="CS105" s="44"/>
      <c r="CT105" s="44"/>
      <c r="CU105" s="44"/>
      <c r="CV105" s="44"/>
      <c r="CW105" s="44"/>
      <c r="CX105" s="44"/>
    </row>
    <row r="106" spans="22:103" ht="15" customHeight="1">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64"/>
      <c r="AS106" s="464"/>
      <c r="AT106" s="464"/>
      <c r="AU106" s="464"/>
      <c r="AV106" s="464"/>
      <c r="AW106" s="464"/>
      <c r="AX106" s="464"/>
      <c r="AY106" s="464"/>
      <c r="AZ106" s="464"/>
      <c r="BA106" s="464"/>
      <c r="BB106" s="464"/>
      <c r="BC106" s="52"/>
      <c r="BD106" s="44"/>
      <c r="BF106" s="44"/>
      <c r="BI106" s="44"/>
      <c r="BJ106" s="44"/>
      <c r="BK106" s="44"/>
      <c r="BL106" s="44"/>
      <c r="BM106" s="44"/>
      <c r="BN106" s="44"/>
      <c r="BO106" s="44"/>
      <c r="BP106" s="44"/>
      <c r="BQ106" s="44"/>
      <c r="BR106" s="44"/>
      <c r="BS106" s="44"/>
      <c r="BT106" s="44"/>
      <c r="BU106" s="44"/>
      <c r="BV106" s="44"/>
      <c r="BW106" s="44"/>
      <c r="BX106" s="44"/>
      <c r="BY106" s="44"/>
      <c r="BZ106" s="44"/>
      <c r="CA106" s="44"/>
      <c r="CB106" s="44"/>
      <c r="CC106" s="44"/>
      <c r="CD106" s="44"/>
      <c r="CE106" s="44"/>
      <c r="CF106" s="44"/>
      <c r="CG106" s="44"/>
      <c r="CH106" s="44"/>
      <c r="CI106" s="44"/>
      <c r="CJ106" s="44"/>
      <c r="CK106" s="52"/>
      <c r="CL106" s="52"/>
      <c r="CM106" s="52"/>
      <c r="CN106" s="52"/>
      <c r="CO106" s="52"/>
      <c r="CP106" s="52"/>
      <c r="CQ106" s="52"/>
      <c r="CR106" s="52"/>
      <c r="CS106" s="44"/>
      <c r="CT106" s="44"/>
      <c r="CU106" s="44"/>
      <c r="CV106" s="44"/>
      <c r="CW106" s="44"/>
      <c r="CX106" s="44"/>
    </row>
    <row r="107" spans="22:103" ht="15" customHeight="1">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464"/>
      <c r="AS107" s="464"/>
      <c r="AT107" s="464"/>
      <c r="AU107" s="464"/>
      <c r="AV107" s="464"/>
      <c r="AW107" s="464"/>
      <c r="AX107" s="464"/>
      <c r="AY107" s="464"/>
      <c r="AZ107" s="464"/>
      <c r="BA107" s="464"/>
      <c r="BB107" s="464"/>
      <c r="BC107" s="52"/>
      <c r="BD107" s="44"/>
      <c r="BF107" s="44"/>
      <c r="BI107" s="44"/>
      <c r="BJ107" s="44"/>
      <c r="BK107" s="44"/>
      <c r="BL107" s="44"/>
      <c r="BM107" s="44"/>
      <c r="BN107" s="44"/>
      <c r="BO107" s="44"/>
      <c r="BP107" s="44"/>
      <c r="BQ107" s="44"/>
      <c r="BR107" s="44"/>
      <c r="BS107" s="44"/>
      <c r="BT107" s="44"/>
      <c r="BU107" s="44"/>
      <c r="BV107" s="44"/>
      <c r="BW107" s="44"/>
      <c r="BX107" s="44"/>
      <c r="BY107" s="44"/>
      <c r="BZ107" s="44"/>
      <c r="CA107" s="44"/>
      <c r="CB107" s="44"/>
      <c r="CC107" s="44"/>
      <c r="CD107" s="44"/>
      <c r="CE107" s="44"/>
      <c r="CF107" s="44"/>
      <c r="CG107" s="44"/>
      <c r="CH107" s="464"/>
      <c r="CI107" s="464"/>
      <c r="CJ107" s="464"/>
      <c r="CK107" s="464"/>
      <c r="CL107" s="464"/>
      <c r="CM107" s="52"/>
      <c r="CN107" s="52"/>
      <c r="CO107" s="52"/>
      <c r="CP107" s="52"/>
      <c r="CQ107" s="52"/>
      <c r="CR107" s="52"/>
      <c r="CS107" s="44"/>
      <c r="CT107" s="44"/>
      <c r="CU107" s="44"/>
      <c r="CV107" s="44"/>
      <c r="CW107" s="44"/>
      <c r="CX107" s="44"/>
    </row>
    <row r="108" spans="22:103" ht="15" customHeight="1">
      <c r="V108" s="44"/>
      <c r="W108" s="44"/>
      <c r="X108" s="44"/>
      <c r="Y108" s="44"/>
      <c r="Z108" s="44"/>
      <c r="AA108" s="44"/>
      <c r="AB108" s="44"/>
      <c r="AC108" s="44"/>
      <c r="AD108" s="44"/>
      <c r="AE108" s="44"/>
      <c r="AF108" s="44"/>
      <c r="AG108" s="44"/>
      <c r="AH108" s="44"/>
      <c r="AI108" s="44"/>
      <c r="AJ108" s="44"/>
      <c r="AK108" s="44"/>
      <c r="AL108" s="44"/>
      <c r="AM108" s="44"/>
      <c r="AN108" s="44"/>
      <c r="AO108" s="44"/>
      <c r="AP108" s="44"/>
      <c r="AQ108" s="44"/>
      <c r="AR108" s="464"/>
      <c r="AS108" s="464"/>
      <c r="AT108" s="464"/>
      <c r="AU108" s="464"/>
      <c r="AV108" s="464"/>
      <c r="AW108" s="464"/>
      <c r="AX108" s="464"/>
      <c r="AY108" s="464"/>
      <c r="AZ108" s="464"/>
      <c r="BA108" s="464"/>
      <c r="BB108" s="464"/>
      <c r="BC108" s="52"/>
      <c r="BD108" s="44"/>
      <c r="BF108" s="44"/>
      <c r="BI108" s="44"/>
      <c r="BJ108" s="44"/>
      <c r="BK108" s="44"/>
      <c r="BL108" s="44"/>
      <c r="BM108" s="44"/>
      <c r="BN108" s="44"/>
      <c r="BO108" s="44"/>
      <c r="BP108" s="44"/>
      <c r="BQ108" s="44"/>
      <c r="BR108" s="44"/>
      <c r="BS108" s="44"/>
      <c r="BT108" s="44"/>
      <c r="BU108" s="44"/>
      <c r="BV108" s="44"/>
      <c r="BW108" s="44"/>
      <c r="BX108" s="44"/>
      <c r="BY108" s="44"/>
      <c r="BZ108" s="44"/>
      <c r="CA108" s="44"/>
      <c r="CB108" s="44"/>
      <c r="CC108" s="44"/>
      <c r="CD108" s="44"/>
      <c r="CE108" s="44"/>
      <c r="CF108" s="44"/>
      <c r="CG108" s="44"/>
      <c r="CH108" s="464"/>
      <c r="CI108" s="464"/>
      <c r="CJ108" s="464"/>
      <c r="CK108" s="464"/>
      <c r="CL108" s="464"/>
      <c r="CM108" s="464"/>
      <c r="CN108" s="52"/>
      <c r="CO108" s="52"/>
      <c r="CP108" s="52"/>
      <c r="CQ108" s="52"/>
      <c r="CR108" s="52"/>
      <c r="CS108" s="44"/>
      <c r="CT108" s="44"/>
      <c r="CU108" s="44"/>
      <c r="CV108" s="44"/>
      <c r="CW108" s="44"/>
      <c r="CX108" s="44"/>
    </row>
    <row r="109" spans="22:103" ht="15" customHeight="1">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64"/>
      <c r="AS109" s="464"/>
      <c r="AT109" s="464"/>
      <c r="AU109" s="464"/>
      <c r="AV109" s="464"/>
      <c r="AW109" s="464"/>
      <c r="AX109" s="464"/>
      <c r="AY109" s="464"/>
      <c r="AZ109" s="464"/>
      <c r="BA109" s="464"/>
      <c r="BB109" s="464"/>
      <c r="BC109" s="52"/>
      <c r="BD109" s="44"/>
      <c r="BF109" s="44"/>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64"/>
      <c r="CG109" s="464"/>
      <c r="CH109" s="464"/>
      <c r="CI109" s="464"/>
      <c r="CJ109" s="464"/>
      <c r="CK109" s="464"/>
      <c r="CL109" s="464"/>
      <c r="CM109" s="464"/>
      <c r="CN109" s="52"/>
      <c r="CO109" s="52"/>
      <c r="CP109" s="52"/>
      <c r="CQ109" s="52"/>
      <c r="CR109" s="52"/>
      <c r="CS109" s="44"/>
      <c r="CT109" s="44"/>
      <c r="CU109" s="44"/>
      <c r="CV109" s="44"/>
      <c r="CW109" s="44"/>
      <c r="CX109" s="44"/>
    </row>
    <row r="110" spans="22:103" ht="15" customHeight="1">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64"/>
      <c r="AS110" s="464"/>
      <c r="AT110" s="464"/>
      <c r="AU110" s="464"/>
      <c r="AV110" s="464"/>
      <c r="AW110" s="464"/>
      <c r="AX110" s="464"/>
      <c r="AY110" s="464"/>
      <c r="AZ110" s="464"/>
      <c r="BA110" s="464"/>
      <c r="BB110" s="464"/>
      <c r="BC110" s="52"/>
      <c r="BD110" s="44"/>
      <c r="BF110" s="44"/>
      <c r="BI110" s="44"/>
      <c r="BJ110" s="44"/>
      <c r="BK110" s="44"/>
      <c r="BL110" s="44"/>
      <c r="BM110" s="44"/>
      <c r="BN110" s="44"/>
      <c r="BO110" s="44"/>
      <c r="BP110" s="44"/>
      <c r="BQ110" s="44"/>
      <c r="BR110" s="44"/>
      <c r="BS110" s="44"/>
      <c r="BT110" s="44"/>
      <c r="BU110" s="44"/>
      <c r="BV110" s="44"/>
      <c r="BW110" s="44"/>
      <c r="BX110" s="44"/>
      <c r="BY110" s="44"/>
      <c r="BZ110" s="44"/>
      <c r="CA110" s="44"/>
      <c r="CB110" s="44"/>
      <c r="CC110" s="44"/>
      <c r="CD110" s="44"/>
      <c r="CE110" s="464"/>
      <c r="CF110" s="464"/>
      <c r="CG110" s="464"/>
      <c r="CH110" s="464"/>
      <c r="CI110" s="464"/>
      <c r="CJ110" s="464"/>
      <c r="CK110" s="464"/>
      <c r="CL110" s="464"/>
      <c r="CM110" s="464"/>
      <c r="CN110" s="52"/>
      <c r="CO110" s="52"/>
      <c r="CP110" s="52"/>
      <c r="CQ110" s="52"/>
      <c r="CR110" s="52"/>
      <c r="CS110" s="44"/>
      <c r="CT110" s="44"/>
      <c r="CU110" s="44"/>
      <c r="CV110" s="44"/>
      <c r="CW110" s="44"/>
      <c r="CX110" s="44"/>
    </row>
    <row r="111" spans="22:103" ht="15" customHeight="1">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64"/>
      <c r="AS111" s="464"/>
      <c r="AT111" s="464"/>
      <c r="AU111" s="464"/>
      <c r="AV111" s="464"/>
      <c r="AW111" s="464"/>
      <c r="AX111" s="464"/>
      <c r="AY111" s="464"/>
      <c r="AZ111" s="464"/>
      <c r="BA111" s="464"/>
      <c r="BB111" s="464"/>
      <c r="BC111" s="52"/>
      <c r="BD111" s="44"/>
      <c r="BF111" s="44"/>
      <c r="BI111" s="44"/>
      <c r="BJ111" s="44"/>
      <c r="BK111" s="44"/>
      <c r="BL111" s="44"/>
      <c r="BM111" s="44"/>
      <c r="BN111" s="44"/>
      <c r="BO111" s="44"/>
      <c r="BP111" s="44"/>
      <c r="BQ111" s="44"/>
      <c r="BR111" s="44"/>
      <c r="BS111" s="44"/>
      <c r="BT111" s="44"/>
      <c r="BU111" s="44"/>
      <c r="BV111" s="44"/>
      <c r="BW111" s="44"/>
      <c r="BX111" s="44"/>
      <c r="BY111" s="44"/>
      <c r="BZ111" s="44"/>
      <c r="CA111" s="44"/>
      <c r="CB111" s="44"/>
      <c r="CC111" s="44"/>
      <c r="CD111" s="44"/>
      <c r="CE111" s="464"/>
      <c r="CF111" s="464"/>
      <c r="CG111" s="464"/>
      <c r="CH111" s="464"/>
      <c r="CI111" s="464"/>
      <c r="CJ111" s="464"/>
      <c r="CK111" s="464"/>
      <c r="CL111" s="464"/>
      <c r="CM111" s="464"/>
      <c r="CN111" s="52"/>
      <c r="CO111" s="52"/>
      <c r="CP111" s="52"/>
      <c r="CQ111" s="52"/>
      <c r="CR111" s="52"/>
      <c r="CS111" s="44"/>
      <c r="CT111" s="44"/>
      <c r="CU111" s="44"/>
      <c r="CV111" s="44"/>
      <c r="CW111" s="44"/>
      <c r="CX111" s="44"/>
    </row>
    <row r="112" spans="22:103" ht="15" customHeight="1">
      <c r="V112" s="44"/>
      <c r="W112" s="44"/>
      <c r="X112" s="44"/>
      <c r="Y112" s="44"/>
      <c r="Z112" s="44"/>
      <c r="AA112" s="44"/>
      <c r="AB112" s="44"/>
      <c r="AC112" s="44"/>
      <c r="AD112" s="44"/>
      <c r="AE112" s="44"/>
      <c r="AF112" s="44"/>
      <c r="AG112" s="44"/>
      <c r="AH112" s="44"/>
      <c r="AI112" s="44"/>
      <c r="AJ112" s="44"/>
      <c r="AK112" s="44"/>
      <c r="AL112" s="44"/>
      <c r="AM112" s="44"/>
      <c r="AN112" s="44"/>
      <c r="AQ112" s="44"/>
      <c r="AR112" s="464"/>
      <c r="AS112" s="464"/>
      <c r="AT112" s="464"/>
      <c r="AU112" s="464"/>
      <c r="AV112" s="464"/>
      <c r="AW112" s="464"/>
      <c r="AX112" s="464"/>
      <c r="AY112" s="464"/>
      <c r="AZ112" s="464"/>
      <c r="BA112" s="464"/>
      <c r="BB112" s="464"/>
      <c r="BC112" s="52"/>
      <c r="BD112" s="44"/>
      <c r="BF112" s="44"/>
      <c r="BI112" s="44"/>
      <c r="BJ112" s="44"/>
      <c r="BK112" s="44"/>
      <c r="BL112" s="44"/>
      <c r="BM112" s="44"/>
      <c r="BN112" s="44"/>
      <c r="BO112" s="44"/>
      <c r="BP112" s="44"/>
      <c r="BQ112" s="44"/>
      <c r="BR112" s="44"/>
      <c r="BS112" s="44"/>
      <c r="BT112" s="44"/>
      <c r="BU112" s="44"/>
      <c r="BV112" s="44"/>
      <c r="BW112" s="44"/>
      <c r="BX112" s="44"/>
      <c r="BY112" s="44"/>
      <c r="BZ112" s="44"/>
      <c r="CA112" s="44"/>
      <c r="CB112" s="44"/>
      <c r="CC112" s="44"/>
      <c r="CD112" s="44"/>
      <c r="CE112" s="464"/>
      <c r="CF112" s="464"/>
      <c r="CG112" s="464"/>
      <c r="CH112" s="464"/>
      <c r="CI112" s="464"/>
      <c r="CJ112" s="464"/>
      <c r="CK112" s="464"/>
      <c r="CL112" s="464"/>
      <c r="CM112" s="464"/>
      <c r="CN112" s="52"/>
      <c r="CO112" s="52"/>
      <c r="CP112" s="52"/>
      <c r="CQ112" s="52"/>
      <c r="CR112" s="52"/>
      <c r="CS112" s="44"/>
      <c r="CT112" s="44"/>
      <c r="CU112" s="44"/>
      <c r="CV112" s="44"/>
      <c r="CW112" s="44"/>
      <c r="CX112" s="44"/>
    </row>
    <row r="113" spans="22:102" ht="15" customHeight="1">
      <c r="V113" s="44"/>
      <c r="W113" s="44"/>
      <c r="X113" s="44"/>
      <c r="Y113" s="44"/>
      <c r="Z113" s="44"/>
      <c r="AA113" s="44"/>
      <c r="AB113" s="44"/>
      <c r="AC113" s="44"/>
      <c r="AD113" s="44"/>
      <c r="AE113" s="44"/>
      <c r="AF113" s="44"/>
      <c r="AG113" s="44"/>
      <c r="AH113" s="44"/>
      <c r="AI113" s="44"/>
      <c r="AJ113" s="44"/>
      <c r="AK113" s="44"/>
      <c r="AL113" s="44"/>
      <c r="AM113" s="44"/>
      <c r="AN113" s="44"/>
      <c r="AQ113" s="44"/>
      <c r="AR113" s="464"/>
      <c r="AS113" s="464"/>
      <c r="AT113" s="464"/>
      <c r="AU113" s="464"/>
      <c r="AV113" s="464"/>
      <c r="AW113" s="464"/>
      <c r="AX113" s="464"/>
      <c r="AY113" s="464"/>
      <c r="AZ113" s="464"/>
      <c r="BA113" s="464"/>
      <c r="BB113" s="464"/>
      <c r="BC113" s="52"/>
      <c r="BD113" s="44"/>
      <c r="BF113" s="44"/>
      <c r="BI113" s="44"/>
      <c r="BJ113" s="44"/>
      <c r="BK113" s="44"/>
      <c r="BL113" s="44"/>
      <c r="BM113" s="44"/>
      <c r="BN113" s="44"/>
      <c r="BO113" s="44"/>
      <c r="BP113" s="44"/>
      <c r="BQ113" s="44"/>
      <c r="BR113" s="44"/>
      <c r="BS113" s="44"/>
      <c r="BT113" s="44"/>
      <c r="BU113" s="44"/>
      <c r="BV113" s="44"/>
      <c r="BW113" s="44"/>
      <c r="BX113" s="44"/>
      <c r="BY113" s="44"/>
      <c r="BZ113" s="44"/>
      <c r="CA113" s="44"/>
      <c r="CB113" s="44"/>
      <c r="CC113" s="44"/>
      <c r="CD113" s="44"/>
      <c r="CE113" s="464"/>
      <c r="CF113" s="464"/>
      <c r="CG113" s="464"/>
      <c r="CH113" s="464"/>
      <c r="CI113" s="464"/>
      <c r="CJ113" s="464"/>
      <c r="CK113" s="464"/>
      <c r="CL113" s="464"/>
      <c r="CM113" s="464"/>
      <c r="CN113" s="52"/>
      <c r="CO113" s="52"/>
      <c r="CP113" s="52"/>
      <c r="CQ113" s="52"/>
      <c r="CR113" s="52"/>
      <c r="CS113" s="44"/>
      <c r="CT113" s="44"/>
      <c r="CU113" s="44"/>
      <c r="CV113" s="44"/>
      <c r="CW113" s="44"/>
      <c r="CX113" s="44"/>
    </row>
    <row r="114" spans="22:102" ht="15" customHeight="1">
      <c r="V114" s="65"/>
      <c r="W114" s="44"/>
      <c r="X114" s="44"/>
      <c r="Y114" s="44"/>
      <c r="Z114" s="44"/>
      <c r="AA114" s="44"/>
      <c r="AB114" s="44"/>
      <c r="AC114" s="44"/>
      <c r="AD114" s="44"/>
      <c r="AE114" s="44"/>
      <c r="AF114" s="44"/>
      <c r="AG114" s="44"/>
      <c r="AH114" s="44"/>
      <c r="AI114" s="44"/>
      <c r="AJ114" s="44"/>
      <c r="AK114" s="44"/>
      <c r="AL114" s="44"/>
      <c r="AM114" s="44"/>
      <c r="AN114" s="44"/>
      <c r="AQ114" s="44"/>
      <c r="AR114" s="464"/>
      <c r="AS114" s="464"/>
      <c r="AT114" s="464"/>
      <c r="AU114" s="464"/>
      <c r="AV114" s="464"/>
      <c r="AW114" s="464"/>
      <c r="AX114" s="464"/>
      <c r="AY114" s="464"/>
      <c r="AZ114" s="464"/>
      <c r="BA114" s="464"/>
      <c r="BB114" s="464"/>
      <c r="BC114" s="52"/>
      <c r="BD114" s="44"/>
      <c r="BF114" s="44"/>
      <c r="BI114" s="44"/>
      <c r="BJ114" s="44"/>
      <c r="BK114" s="44"/>
      <c r="BL114" s="44"/>
      <c r="BM114" s="44"/>
      <c r="BN114" s="44"/>
      <c r="BO114" s="44"/>
      <c r="BP114" s="44"/>
      <c r="BQ114" s="44"/>
      <c r="BR114" s="44"/>
      <c r="BS114" s="44"/>
      <c r="BT114" s="44"/>
      <c r="BU114" s="44"/>
      <c r="BV114" s="44"/>
      <c r="BW114" s="44"/>
      <c r="BX114" s="44"/>
      <c r="BY114" s="44"/>
      <c r="BZ114" s="44"/>
      <c r="CA114" s="44"/>
      <c r="CB114" s="44"/>
      <c r="CC114" s="44"/>
      <c r="CD114" s="44"/>
      <c r="CE114" s="464"/>
      <c r="CF114" s="464"/>
      <c r="CG114" s="464"/>
      <c r="CH114" s="464"/>
      <c r="CI114" s="464"/>
      <c r="CJ114" s="464"/>
      <c r="CK114" s="464"/>
      <c r="CL114" s="464"/>
      <c r="CM114" s="464"/>
      <c r="CN114" s="52"/>
      <c r="CO114" s="52"/>
      <c r="CP114" s="52"/>
      <c r="CQ114" s="52"/>
      <c r="CR114" s="52"/>
      <c r="CS114" s="44"/>
      <c r="CT114" s="44"/>
      <c r="CU114" s="44"/>
      <c r="CV114" s="44"/>
      <c r="CW114" s="44"/>
      <c r="CX114" s="44"/>
    </row>
    <row r="115" spans="22:102" ht="15" customHeight="1">
      <c r="V115" s="65"/>
      <c r="W115" s="65"/>
      <c r="X115" s="65"/>
      <c r="Y115" s="65"/>
      <c r="Z115" s="464"/>
      <c r="AA115" s="44"/>
      <c r="AB115" s="44"/>
      <c r="AC115" s="44"/>
      <c r="AD115" s="44"/>
      <c r="AE115" s="44"/>
      <c r="AF115" s="44"/>
      <c r="AG115" s="44"/>
      <c r="AH115" s="44"/>
      <c r="AI115" s="44"/>
      <c r="AJ115" s="44"/>
      <c r="AK115" s="44"/>
      <c r="AL115" s="44"/>
      <c r="AM115" s="44"/>
      <c r="AN115" s="44"/>
      <c r="AQ115" s="44"/>
      <c r="AR115" s="464"/>
      <c r="AS115" s="464"/>
      <c r="AT115" s="464"/>
      <c r="AU115" s="464"/>
      <c r="AV115" s="464"/>
      <c r="AW115" s="464"/>
      <c r="AX115" s="464"/>
      <c r="AY115" s="464"/>
      <c r="AZ115" s="464"/>
      <c r="BA115" s="464"/>
      <c r="BB115" s="464"/>
      <c r="BC115" s="52"/>
      <c r="BD115" s="464"/>
      <c r="BF115" s="44"/>
      <c r="BI115" s="44"/>
      <c r="BJ115" s="44"/>
      <c r="BK115" s="44"/>
      <c r="BL115" s="44"/>
      <c r="BM115" s="44"/>
      <c r="BN115" s="44"/>
      <c r="BO115" s="44"/>
      <c r="BP115" s="44"/>
      <c r="BQ115" s="44"/>
      <c r="BR115" s="44"/>
      <c r="BS115" s="44"/>
      <c r="BT115" s="44"/>
      <c r="BU115" s="44"/>
      <c r="BV115" s="44"/>
      <c r="BW115" s="44"/>
      <c r="BX115" s="44"/>
      <c r="BY115" s="44"/>
      <c r="BZ115" s="44"/>
      <c r="CA115" s="44"/>
      <c r="CB115" s="44"/>
      <c r="CC115" s="44"/>
      <c r="CD115" s="44"/>
      <c r="CE115" s="464"/>
      <c r="CF115" s="464"/>
      <c r="CG115" s="464"/>
      <c r="CH115" s="464"/>
      <c r="CI115" s="464"/>
      <c r="CJ115" s="464"/>
      <c r="CK115" s="464"/>
      <c r="CL115" s="464"/>
      <c r="CM115" s="464"/>
      <c r="CN115" s="52"/>
      <c r="CO115" s="52"/>
      <c r="CP115" s="52"/>
      <c r="CQ115" s="52"/>
      <c r="CR115" s="52"/>
      <c r="CS115" s="44"/>
      <c r="CT115" s="44"/>
      <c r="CU115" s="44"/>
      <c r="CV115" s="44"/>
      <c r="CW115" s="44"/>
      <c r="CX115" s="44"/>
    </row>
    <row r="116" spans="22:102" ht="15" customHeight="1">
      <c r="AA116" s="464"/>
      <c r="AB116" s="464"/>
      <c r="AC116" s="464"/>
      <c r="AD116" s="44"/>
      <c r="AE116" s="44"/>
      <c r="AF116" s="44"/>
      <c r="AG116" s="44"/>
      <c r="AH116" s="44"/>
      <c r="AI116" s="44"/>
      <c r="AJ116" s="44"/>
      <c r="AK116" s="44"/>
      <c r="AL116" s="44"/>
      <c r="AM116" s="44"/>
      <c r="AN116" s="44"/>
      <c r="BC116" s="52"/>
      <c r="BD116" s="464"/>
      <c r="BF116" s="44"/>
      <c r="BI116" s="44"/>
      <c r="BJ116" s="44"/>
      <c r="BK116" s="44"/>
      <c r="BL116" s="44"/>
      <c r="BM116" s="44"/>
      <c r="BN116" s="44"/>
      <c r="BO116" s="44"/>
      <c r="BP116" s="44"/>
      <c r="BQ116" s="44"/>
      <c r="BR116" s="44"/>
      <c r="BS116" s="44"/>
      <c r="BT116" s="44"/>
      <c r="BU116" s="44"/>
      <c r="BV116" s="44"/>
      <c r="BW116" s="44"/>
      <c r="BX116" s="44"/>
      <c r="BY116" s="44"/>
      <c r="BZ116" s="44"/>
      <c r="CA116" s="44"/>
      <c r="CB116" s="44"/>
      <c r="CC116" s="44"/>
      <c r="CD116" s="44"/>
      <c r="CE116" s="464"/>
      <c r="CF116" s="464"/>
      <c r="CG116" s="464"/>
      <c r="CH116" s="464"/>
      <c r="CI116" s="464"/>
      <c r="CJ116" s="464"/>
      <c r="CK116" s="464"/>
      <c r="CL116" s="464"/>
      <c r="CM116" s="464"/>
      <c r="CN116" s="52"/>
      <c r="CO116" s="52"/>
      <c r="CP116" s="52"/>
      <c r="CQ116" s="52"/>
      <c r="CR116" s="52"/>
      <c r="CS116" s="44"/>
      <c r="CT116" s="44"/>
      <c r="CU116" s="44"/>
      <c r="CV116" s="44"/>
      <c r="CW116" s="44"/>
      <c r="CX116" s="44"/>
    </row>
    <row r="117" spans="22:102" ht="15" customHeight="1">
      <c r="BI117" s="44"/>
      <c r="BJ117" s="44"/>
      <c r="BK117" s="44"/>
      <c r="BL117" s="44"/>
      <c r="BM117" s="44"/>
      <c r="BN117" s="44"/>
      <c r="BO117" s="44"/>
      <c r="BP117" s="44"/>
      <c r="BQ117" s="44"/>
      <c r="BR117" s="44"/>
      <c r="BS117" s="44"/>
      <c r="BT117" s="44"/>
      <c r="BU117" s="464"/>
      <c r="BV117" s="464"/>
      <c r="BW117" s="464"/>
      <c r="BX117" s="464"/>
      <c r="BY117" s="464"/>
      <c r="BZ117" s="464"/>
      <c r="CA117" s="464"/>
      <c r="CB117" s="44"/>
      <c r="CC117" s="44"/>
      <c r="CD117" s="44"/>
      <c r="CE117" s="464"/>
      <c r="CF117" s="464"/>
      <c r="CG117" s="464"/>
      <c r="CH117" s="464"/>
      <c r="CI117" s="464"/>
      <c r="CJ117" s="464"/>
      <c r="CK117" s="464"/>
      <c r="CL117" s="464"/>
      <c r="CM117" s="464"/>
      <c r="CN117" s="52"/>
      <c r="CO117" s="52"/>
      <c r="CP117" s="52"/>
      <c r="CQ117" s="52"/>
      <c r="CR117" s="52"/>
      <c r="CS117" s="44"/>
      <c r="CT117" s="44"/>
      <c r="CU117" s="44"/>
      <c r="CV117" s="44"/>
      <c r="CW117" s="44"/>
      <c r="CX117" s="44"/>
    </row>
    <row r="118" spans="22:102" ht="15" customHeight="1">
      <c r="BI118" s="44"/>
      <c r="BJ118" s="44"/>
      <c r="BK118" s="44"/>
      <c r="BL118" s="44"/>
      <c r="BM118" s="44"/>
      <c r="BN118" s="44"/>
      <c r="BO118" s="44"/>
      <c r="BP118" s="44"/>
      <c r="BQ118" s="44"/>
      <c r="BR118" s="44"/>
      <c r="BS118" s="44"/>
      <c r="BT118" s="464"/>
      <c r="BU118" s="464"/>
      <c r="BV118" s="464"/>
      <c r="BW118" s="464"/>
      <c r="BX118" s="464"/>
      <c r="BY118" s="464"/>
      <c r="BZ118" s="464"/>
      <c r="CA118" s="464"/>
      <c r="CB118" s="464"/>
      <c r="CC118" s="44"/>
      <c r="CD118" s="44"/>
      <c r="CE118" s="464"/>
      <c r="CF118" s="464"/>
      <c r="CG118" s="464"/>
      <c r="CH118" s="464"/>
      <c r="CI118" s="464"/>
      <c r="CJ118" s="464"/>
      <c r="CK118" s="464"/>
      <c r="CL118" s="464"/>
      <c r="CM118" s="464"/>
      <c r="CN118" s="52"/>
      <c r="CO118" s="52"/>
      <c r="CP118" s="52"/>
      <c r="CQ118" s="52"/>
      <c r="CR118" s="52"/>
      <c r="CS118" s="44"/>
      <c r="CT118" s="44"/>
      <c r="CU118" s="44"/>
      <c r="CV118" s="44"/>
      <c r="CW118" s="44"/>
      <c r="CX118" s="44"/>
    </row>
    <row r="119" spans="22:102" ht="15" customHeight="1">
      <c r="BI119" s="44"/>
      <c r="BJ119" s="44"/>
      <c r="BK119" s="44"/>
      <c r="BL119" s="44"/>
      <c r="BM119" s="44"/>
      <c r="BN119" s="44"/>
      <c r="BO119" s="44"/>
      <c r="BP119" s="44"/>
      <c r="BQ119" s="44"/>
      <c r="BR119" s="44"/>
      <c r="BS119" s="44"/>
      <c r="BT119" s="464"/>
      <c r="BU119" s="464"/>
      <c r="BV119" s="464"/>
      <c r="BW119" s="464"/>
      <c r="BX119" s="464"/>
      <c r="BY119" s="464"/>
      <c r="BZ119" s="464"/>
      <c r="CA119" s="464"/>
      <c r="CB119" s="464"/>
      <c r="CC119" s="44"/>
      <c r="CD119" s="44"/>
      <c r="CE119" s="464"/>
      <c r="CF119" s="464"/>
      <c r="CG119" s="464"/>
      <c r="CH119" s="464"/>
      <c r="CI119" s="464"/>
      <c r="CJ119" s="464"/>
      <c r="CK119" s="464"/>
      <c r="CL119" s="464"/>
      <c r="CM119" s="464"/>
      <c r="CN119" s="52"/>
      <c r="CO119" s="52"/>
      <c r="CP119" s="52"/>
      <c r="CQ119" s="52"/>
      <c r="CR119" s="52"/>
      <c r="CS119" s="44"/>
      <c r="CT119" s="44"/>
      <c r="CU119" s="44"/>
      <c r="CV119" s="44"/>
      <c r="CW119" s="44"/>
      <c r="CX119" s="44"/>
    </row>
    <row r="120" spans="22:102" ht="15" customHeight="1">
      <c r="BI120" s="44"/>
      <c r="BJ120" s="44"/>
      <c r="BK120" s="44"/>
      <c r="BL120" s="44"/>
      <c r="BM120" s="44"/>
      <c r="BN120" s="44"/>
      <c r="BO120" s="44"/>
      <c r="BP120" s="44"/>
      <c r="BQ120" s="44"/>
      <c r="BR120" s="44"/>
      <c r="BS120" s="44"/>
      <c r="BT120" s="464"/>
      <c r="BU120" s="464"/>
      <c r="BV120" s="464"/>
      <c r="BW120" s="464"/>
      <c r="BX120" s="464"/>
      <c r="BY120" s="464"/>
      <c r="BZ120" s="464"/>
      <c r="CA120" s="464"/>
      <c r="CB120" s="464"/>
      <c r="CC120" s="44"/>
      <c r="CD120" s="44"/>
      <c r="CE120" s="464"/>
      <c r="CF120" s="464"/>
      <c r="CG120" s="464"/>
      <c r="CH120" s="464"/>
      <c r="CI120" s="464"/>
      <c r="CJ120" s="464"/>
      <c r="CK120" s="464"/>
      <c r="CL120" s="464"/>
      <c r="CM120" s="464"/>
      <c r="CN120" s="52"/>
      <c r="CO120" s="52"/>
      <c r="CP120" s="52"/>
      <c r="CQ120" s="52"/>
      <c r="CR120" s="52"/>
      <c r="CS120" s="44"/>
      <c r="CT120" s="44"/>
      <c r="CU120" s="44"/>
      <c r="CV120" s="44"/>
      <c r="CW120" s="44"/>
      <c r="CX120" s="44"/>
    </row>
    <row r="121" spans="22:102" ht="15" customHeight="1">
      <c r="BI121" s="44"/>
      <c r="BJ121" s="44"/>
      <c r="BK121" s="44"/>
      <c r="BL121" s="44"/>
      <c r="BM121" s="44"/>
      <c r="BN121" s="44"/>
      <c r="BO121" s="44"/>
      <c r="BP121" s="44"/>
      <c r="BQ121" s="44"/>
      <c r="BR121" s="44"/>
      <c r="BS121" s="44"/>
      <c r="BT121" s="464"/>
      <c r="BU121" s="464"/>
      <c r="BV121" s="464"/>
      <c r="BW121" s="464"/>
      <c r="BX121" s="464"/>
      <c r="BY121" s="464"/>
      <c r="BZ121" s="464"/>
      <c r="CA121" s="464"/>
      <c r="CB121" s="464"/>
      <c r="CC121" s="44"/>
      <c r="CD121" s="44"/>
      <c r="CE121" s="464"/>
      <c r="CF121" s="464"/>
      <c r="CG121" s="464"/>
      <c r="CH121" s="464"/>
      <c r="CI121" s="464"/>
      <c r="CJ121" s="464"/>
      <c r="CK121" s="464"/>
      <c r="CL121" s="464"/>
      <c r="CM121" s="464"/>
      <c r="CN121" s="52"/>
      <c r="CO121" s="52"/>
      <c r="CP121" s="52"/>
      <c r="CQ121" s="52"/>
      <c r="CR121" s="52"/>
      <c r="CS121" s="44"/>
      <c r="CT121" s="44"/>
      <c r="CU121" s="44"/>
      <c r="CV121" s="44"/>
      <c r="CW121" s="44"/>
      <c r="CX121" s="44"/>
    </row>
    <row r="122" spans="22:102" ht="15" customHeight="1">
      <c r="BI122" s="44"/>
      <c r="BJ122" s="44"/>
      <c r="BK122" s="44"/>
      <c r="BL122" s="44"/>
      <c r="BM122" s="44"/>
      <c r="BN122" s="44"/>
      <c r="BO122" s="44"/>
      <c r="BP122" s="44"/>
      <c r="BQ122" s="44"/>
      <c r="BR122" s="44"/>
      <c r="BS122" s="44"/>
      <c r="BT122" s="464"/>
      <c r="BU122" s="464"/>
      <c r="BV122" s="464"/>
      <c r="BW122" s="464"/>
      <c r="BX122" s="464"/>
      <c r="BY122" s="464"/>
      <c r="BZ122" s="464"/>
      <c r="CA122" s="464"/>
      <c r="CB122" s="464"/>
      <c r="CC122" s="44"/>
      <c r="CD122" s="44"/>
      <c r="CE122" s="464"/>
      <c r="CF122" s="464"/>
      <c r="CG122" s="464"/>
      <c r="CH122" s="464"/>
      <c r="CI122" s="464"/>
      <c r="CJ122" s="464"/>
      <c r="CK122" s="464"/>
      <c r="CL122" s="464"/>
      <c r="CM122" s="464"/>
      <c r="CN122" s="52"/>
      <c r="CO122" s="52"/>
      <c r="CP122" s="52"/>
      <c r="CQ122" s="52"/>
      <c r="CR122" s="464"/>
      <c r="CS122" s="464"/>
      <c r="CT122" s="464"/>
      <c r="CU122" s="464"/>
      <c r="CV122" s="44"/>
      <c r="CW122" s="44"/>
      <c r="CX122" s="44"/>
    </row>
    <row r="123" spans="22:102" ht="15" customHeight="1">
      <c r="BI123" s="65"/>
      <c r="BJ123" s="65"/>
      <c r="BK123" s="65"/>
      <c r="BL123" s="65"/>
      <c r="BM123" s="464"/>
      <c r="BN123" s="464"/>
      <c r="BO123" s="464"/>
      <c r="BP123" s="464"/>
      <c r="BQ123" s="44"/>
      <c r="BR123" s="44"/>
      <c r="BS123" s="44"/>
      <c r="BT123" s="464"/>
      <c r="BU123" s="464"/>
      <c r="BV123" s="464"/>
      <c r="BW123" s="464"/>
      <c r="BX123" s="464"/>
      <c r="BY123" s="464"/>
      <c r="BZ123" s="464"/>
      <c r="CA123" s="464"/>
      <c r="CB123" s="464"/>
      <c r="CC123" s="44"/>
      <c r="CD123" s="44"/>
      <c r="CE123" s="464"/>
      <c r="CF123" s="464"/>
      <c r="CG123" s="464"/>
      <c r="CM123" s="464"/>
      <c r="CN123" s="52"/>
      <c r="CO123" s="52"/>
      <c r="CP123" s="52"/>
      <c r="CQ123" s="52"/>
      <c r="CR123" s="464"/>
      <c r="CS123" s="464"/>
      <c r="CT123" s="464"/>
      <c r="CU123" s="464"/>
      <c r="CV123" s="44"/>
      <c r="CW123" s="44"/>
      <c r="CX123" s="44"/>
    </row>
    <row r="124" spans="22:102" ht="15" customHeight="1">
      <c r="BI124" s="65"/>
      <c r="BJ124" s="65"/>
      <c r="BK124" s="65"/>
      <c r="BL124" s="65"/>
      <c r="BM124" s="464"/>
      <c r="BN124" s="464"/>
      <c r="BO124" s="464"/>
      <c r="BP124" s="464"/>
      <c r="BQ124" s="464"/>
      <c r="BR124" s="44"/>
      <c r="BS124" s="44"/>
      <c r="BT124" s="464"/>
      <c r="BU124" s="464"/>
      <c r="BV124" s="464"/>
      <c r="BW124" s="464"/>
      <c r="BX124" s="464"/>
      <c r="BY124" s="464"/>
      <c r="BZ124" s="464"/>
      <c r="CA124" s="464"/>
      <c r="CB124" s="464"/>
      <c r="CC124" s="44"/>
      <c r="CD124" s="44"/>
      <c r="CE124" s="464"/>
      <c r="CF124" s="464"/>
      <c r="CG124" s="464"/>
      <c r="CN124" s="52"/>
      <c r="CO124" s="52"/>
      <c r="CP124" s="52"/>
      <c r="CQ124" s="52"/>
      <c r="CR124" s="52"/>
      <c r="CS124" s="52"/>
      <c r="CT124" s="52"/>
      <c r="CU124" s="52"/>
      <c r="CV124" s="464"/>
      <c r="CW124" s="464"/>
      <c r="CX124" s="464"/>
    </row>
    <row r="125" spans="22:102" ht="15" customHeight="1">
      <c r="BI125" s="65"/>
      <c r="BJ125" s="464"/>
      <c r="BK125" s="464"/>
      <c r="BL125" s="464"/>
      <c r="BM125" s="464"/>
      <c r="BN125" s="464"/>
      <c r="BO125" s="464"/>
      <c r="BP125" s="464"/>
      <c r="BQ125" s="464"/>
      <c r="BR125" s="44"/>
      <c r="BS125" s="44"/>
      <c r="BT125" s="464"/>
      <c r="BU125" s="464"/>
      <c r="BV125" s="464"/>
      <c r="BW125" s="464"/>
      <c r="BX125" s="464"/>
      <c r="BY125" s="464"/>
      <c r="BZ125" s="464"/>
      <c r="CA125" s="464"/>
      <c r="CB125" s="464"/>
      <c r="CC125" s="44"/>
      <c r="CD125" s="44"/>
      <c r="CE125" s="464"/>
      <c r="CN125" s="52"/>
      <c r="CO125" s="52"/>
      <c r="CP125" s="52"/>
      <c r="CQ125" s="464"/>
      <c r="CR125" s="464"/>
      <c r="CS125" s="464"/>
      <c r="CT125" s="464"/>
      <c r="CU125" s="464"/>
      <c r="CV125" s="464"/>
      <c r="CW125" s="464"/>
      <c r="CX125" s="464"/>
    </row>
    <row r="126" spans="22:102" ht="15" customHeight="1">
      <c r="BI126" s="464"/>
      <c r="BJ126" s="464"/>
      <c r="BK126" s="464"/>
      <c r="BL126" s="464"/>
      <c r="BM126" s="464"/>
      <c r="BN126" s="464"/>
      <c r="BO126" s="464"/>
      <c r="BP126" s="464"/>
      <c r="BQ126" s="464"/>
      <c r="BR126" s="44"/>
      <c r="BS126" s="44"/>
      <c r="BT126" s="464"/>
      <c r="BU126" s="464"/>
      <c r="BV126" s="464"/>
      <c r="BW126" s="464"/>
      <c r="BX126" s="464"/>
      <c r="BY126" s="464"/>
      <c r="BZ126" s="464"/>
      <c r="CA126" s="464"/>
      <c r="CB126" s="464"/>
      <c r="CC126" s="44"/>
      <c r="CD126" s="44"/>
      <c r="CN126" s="52"/>
      <c r="CO126" s="52"/>
      <c r="CP126" s="464"/>
      <c r="CQ126" s="464"/>
      <c r="CR126" s="464"/>
      <c r="CS126" s="464"/>
      <c r="CT126" s="464"/>
      <c r="CU126" s="464"/>
      <c r="CV126" s="464"/>
      <c r="CW126" s="464"/>
      <c r="CX126" s="464"/>
    </row>
    <row r="127" spans="22:102" ht="15" customHeight="1">
      <c r="BI127" s="464"/>
      <c r="BJ127" s="464"/>
      <c r="BK127" s="464"/>
      <c r="BL127" s="464"/>
      <c r="BM127" s="464"/>
      <c r="BN127" s="464"/>
      <c r="BO127" s="464"/>
      <c r="BP127" s="464"/>
      <c r="BQ127" s="464"/>
      <c r="BR127" s="44"/>
      <c r="BS127" s="44"/>
      <c r="BT127" s="464"/>
      <c r="BU127" s="464"/>
      <c r="BV127" s="464"/>
      <c r="BW127" s="464"/>
      <c r="BX127" s="464"/>
      <c r="BY127" s="464"/>
      <c r="BZ127" s="464"/>
      <c r="CA127" s="464"/>
      <c r="CB127" s="464"/>
      <c r="CC127" s="44"/>
      <c r="CD127" s="44"/>
      <c r="CN127" s="52"/>
      <c r="CO127" s="52"/>
      <c r="CP127" s="464"/>
      <c r="CQ127" s="464"/>
      <c r="CR127" s="464"/>
      <c r="CS127" s="464"/>
      <c r="CT127" s="464"/>
      <c r="CU127" s="464"/>
      <c r="CV127" s="464"/>
      <c r="CW127" s="464"/>
      <c r="CX127" s="464"/>
    </row>
    <row r="128" spans="22:102" ht="15" customHeight="1">
      <c r="BI128" s="464"/>
      <c r="BJ128" s="464"/>
      <c r="BK128" s="464"/>
      <c r="BL128" s="464"/>
      <c r="BM128" s="464"/>
      <c r="BN128" s="464"/>
      <c r="BO128" s="464"/>
      <c r="BP128" s="464"/>
      <c r="BQ128" s="464"/>
      <c r="BR128" s="44"/>
      <c r="BS128" s="44"/>
      <c r="BT128" s="464"/>
      <c r="BU128" s="464"/>
      <c r="BV128" s="464"/>
      <c r="BW128" s="464"/>
      <c r="BX128" s="464"/>
      <c r="BY128" s="464"/>
      <c r="BZ128" s="464"/>
      <c r="CA128" s="464"/>
      <c r="CB128" s="464"/>
      <c r="CC128" s="44"/>
      <c r="CD128" s="44"/>
      <c r="CN128" s="44"/>
      <c r="CO128" s="52"/>
      <c r="CP128" s="464"/>
      <c r="CQ128" s="464"/>
      <c r="CR128" s="464"/>
      <c r="CS128" s="464"/>
      <c r="CT128" s="464"/>
      <c r="CU128" s="464"/>
      <c r="CV128" s="464"/>
      <c r="CW128" s="464"/>
      <c r="CX128" s="464"/>
    </row>
    <row r="129" spans="61:102" ht="15" customHeight="1">
      <c r="BI129" s="464"/>
      <c r="BJ129" s="464"/>
      <c r="BK129" s="464"/>
      <c r="BL129" s="464"/>
      <c r="BM129" s="464"/>
      <c r="BN129" s="464"/>
      <c r="BO129" s="464"/>
      <c r="BP129" s="464"/>
      <c r="BQ129" s="464"/>
      <c r="BR129" s="464"/>
      <c r="BS129" s="464"/>
      <c r="BT129" s="464"/>
      <c r="BU129" s="464"/>
      <c r="BV129" s="464"/>
      <c r="BW129" s="464"/>
      <c r="BX129" s="464"/>
      <c r="BY129" s="464"/>
      <c r="BZ129" s="464"/>
      <c r="CA129" s="464"/>
      <c r="CB129" s="464"/>
      <c r="CC129" s="464"/>
      <c r="CD129" s="464"/>
      <c r="CN129" s="464"/>
      <c r="CO129" s="464"/>
      <c r="CP129" s="464"/>
      <c r="CQ129" s="464"/>
      <c r="CR129" s="464"/>
      <c r="CS129" s="464"/>
      <c r="CT129" s="464"/>
      <c r="CU129" s="464"/>
      <c r="CV129" s="464"/>
      <c r="CW129" s="464"/>
      <c r="CX129" s="464"/>
    </row>
    <row r="130" spans="61:102" ht="15" customHeight="1">
      <c r="BI130" s="464"/>
      <c r="BJ130" s="464"/>
      <c r="BK130" s="464"/>
      <c r="BL130" s="464"/>
      <c r="BM130" s="464"/>
      <c r="BN130" s="464"/>
      <c r="BO130" s="464"/>
      <c r="BP130" s="464"/>
      <c r="BQ130" s="464"/>
      <c r="BR130" s="464"/>
      <c r="BS130" s="464"/>
      <c r="BT130" s="464"/>
      <c r="BU130" s="464"/>
      <c r="BV130" s="464"/>
      <c r="BW130" s="464"/>
      <c r="BX130" s="464"/>
      <c r="BY130" s="464"/>
      <c r="BZ130" s="464"/>
      <c r="CA130" s="464"/>
      <c r="CB130" s="464"/>
      <c r="CC130" s="464"/>
      <c r="CD130" s="464"/>
      <c r="CN130" s="464"/>
      <c r="CO130" s="464"/>
      <c r="CP130" s="464"/>
      <c r="CQ130" s="464"/>
      <c r="CR130" s="464"/>
      <c r="CS130" s="464"/>
      <c r="CT130" s="464"/>
      <c r="CU130" s="464"/>
      <c r="CV130" s="464"/>
      <c r="CW130" s="464"/>
      <c r="CX130" s="464"/>
    </row>
    <row r="131" spans="61:102" ht="15" customHeight="1">
      <c r="BI131" s="464"/>
      <c r="BJ131" s="464"/>
      <c r="BK131" s="464"/>
      <c r="BL131" s="464"/>
      <c r="BM131" s="464"/>
      <c r="BN131" s="464"/>
      <c r="BO131" s="464"/>
      <c r="BP131" s="464"/>
      <c r="BQ131" s="464"/>
      <c r="BR131" s="464"/>
      <c r="BS131" s="464"/>
      <c r="BT131" s="464"/>
      <c r="BU131" s="464"/>
      <c r="BV131" s="464"/>
      <c r="BW131" s="464"/>
      <c r="BX131" s="464"/>
      <c r="BY131" s="464"/>
      <c r="BZ131" s="464"/>
      <c r="CA131" s="464"/>
      <c r="CB131" s="464"/>
      <c r="CC131" s="464"/>
      <c r="CD131" s="464"/>
      <c r="CN131" s="464"/>
      <c r="CO131" s="464"/>
      <c r="CP131" s="464"/>
      <c r="CQ131" s="464"/>
      <c r="CR131" s="464"/>
      <c r="CS131" s="464"/>
      <c r="CT131" s="464"/>
      <c r="CU131" s="464"/>
      <c r="CV131" s="464"/>
      <c r="CW131" s="464"/>
      <c r="CX131" s="464"/>
    </row>
    <row r="132" spans="61:102" ht="15" customHeight="1">
      <c r="BI132" s="464"/>
      <c r="BJ132" s="464"/>
      <c r="BK132" s="464"/>
      <c r="BL132" s="464"/>
      <c r="BM132" s="464"/>
      <c r="BN132" s="464"/>
      <c r="BO132" s="464"/>
      <c r="BP132" s="464"/>
      <c r="BQ132" s="464"/>
      <c r="BR132" s="464"/>
      <c r="BS132" s="464"/>
      <c r="BT132" s="464"/>
      <c r="CB132" s="464"/>
      <c r="CC132" s="464"/>
      <c r="CD132" s="464"/>
      <c r="CN132" s="464"/>
      <c r="CO132" s="464"/>
      <c r="CP132" s="464"/>
      <c r="CQ132" s="464"/>
      <c r="CR132" s="464"/>
      <c r="CS132" s="464"/>
      <c r="CT132" s="464"/>
      <c r="CU132" s="464"/>
      <c r="CV132" s="464"/>
      <c r="CW132" s="464"/>
      <c r="CX132" s="464"/>
    </row>
    <row r="133" spans="61:102" ht="15" customHeight="1">
      <c r="BI133" s="464"/>
      <c r="BJ133" s="464"/>
      <c r="BK133" s="464"/>
      <c r="BL133" s="464"/>
      <c r="BM133" s="464"/>
      <c r="BN133" s="464"/>
      <c r="BO133" s="464"/>
      <c r="BP133" s="464"/>
      <c r="BQ133" s="464"/>
      <c r="BR133" s="464"/>
      <c r="BS133" s="464"/>
      <c r="CC133" s="464"/>
      <c r="CD133" s="464"/>
      <c r="CN133" s="464"/>
      <c r="CO133" s="464"/>
      <c r="CP133" s="464"/>
      <c r="CQ133" s="464"/>
      <c r="CR133" s="464"/>
      <c r="CS133" s="464"/>
      <c r="CT133" s="464"/>
      <c r="CU133" s="464"/>
      <c r="CV133" s="464"/>
      <c r="CW133" s="464"/>
      <c r="CX133" s="464"/>
    </row>
    <row r="134" spans="61:102" ht="15" customHeight="1">
      <c r="BI134" s="464"/>
      <c r="BJ134" s="464"/>
      <c r="BK134" s="464"/>
      <c r="BL134" s="464"/>
      <c r="BM134" s="464"/>
      <c r="BN134" s="464"/>
      <c r="BO134" s="464"/>
      <c r="BP134" s="464"/>
      <c r="BQ134" s="464"/>
      <c r="BR134" s="464"/>
      <c r="BS134" s="464"/>
      <c r="CC134" s="464"/>
      <c r="CD134" s="464"/>
      <c r="CN134" s="464"/>
      <c r="CO134" s="464"/>
      <c r="CP134" s="464"/>
      <c r="CQ134" s="464"/>
      <c r="CR134" s="464"/>
      <c r="CS134" s="464"/>
      <c r="CT134" s="464"/>
      <c r="CU134" s="464"/>
      <c r="CV134" s="464"/>
      <c r="CW134" s="464"/>
      <c r="CX134" s="464"/>
    </row>
    <row r="135" spans="61:102" ht="15" customHeight="1">
      <c r="BI135" s="464"/>
      <c r="BJ135" s="464"/>
      <c r="BK135" s="464"/>
      <c r="BL135" s="464"/>
      <c r="BM135" s="464"/>
      <c r="BN135" s="464"/>
      <c r="BO135" s="464"/>
      <c r="BP135" s="464"/>
      <c r="BQ135" s="464"/>
      <c r="BR135" s="464"/>
      <c r="BS135" s="464"/>
      <c r="CC135" s="464"/>
      <c r="CD135" s="464"/>
      <c r="CN135" s="464"/>
      <c r="CO135" s="464"/>
      <c r="CP135" s="464"/>
      <c r="CQ135" s="464"/>
      <c r="CR135" s="464"/>
      <c r="CS135" s="464"/>
      <c r="CT135" s="464"/>
      <c r="CU135" s="464"/>
      <c r="CV135" s="464"/>
      <c r="CW135" s="464"/>
      <c r="CX135" s="464"/>
    </row>
    <row r="136" spans="61:102" ht="15" customHeight="1">
      <c r="BI136" s="464"/>
      <c r="BJ136" s="464"/>
      <c r="BK136" s="464"/>
      <c r="BL136" s="464"/>
      <c r="BM136" s="464"/>
      <c r="BN136" s="464"/>
      <c r="BO136" s="464"/>
      <c r="BP136" s="464"/>
      <c r="BQ136" s="464"/>
      <c r="BR136" s="464"/>
      <c r="BS136" s="464"/>
      <c r="CC136" s="464"/>
      <c r="CD136" s="464"/>
      <c r="CN136" s="464"/>
      <c r="CO136" s="464"/>
      <c r="CP136" s="464"/>
      <c r="CQ136" s="464"/>
      <c r="CR136" s="464"/>
      <c r="CS136" s="464"/>
      <c r="CT136" s="464"/>
      <c r="CU136" s="464"/>
      <c r="CV136" s="464"/>
      <c r="CW136" s="464"/>
      <c r="CX136" s="464"/>
    </row>
    <row r="137" spans="61:102" ht="15" customHeight="1">
      <c r="BI137" s="464"/>
      <c r="BJ137" s="464"/>
      <c r="BK137" s="464"/>
      <c r="BL137" s="464"/>
      <c r="BM137" s="464"/>
      <c r="BN137" s="464"/>
      <c r="BO137" s="464"/>
      <c r="BP137" s="464"/>
      <c r="BQ137" s="464"/>
      <c r="BR137" s="464"/>
      <c r="BS137" s="464"/>
      <c r="CC137" s="464"/>
      <c r="CD137" s="464"/>
      <c r="CN137" s="464"/>
      <c r="CO137" s="464"/>
      <c r="CP137" s="464"/>
      <c r="CQ137" s="464"/>
      <c r="CR137" s="464"/>
      <c r="CS137" s="464"/>
      <c r="CT137" s="464"/>
      <c r="CU137" s="464"/>
      <c r="CV137" s="464"/>
      <c r="CW137" s="464"/>
      <c r="CX137" s="464"/>
    </row>
    <row r="138" spans="61:102" ht="15" customHeight="1">
      <c r="BI138" s="464"/>
      <c r="BQ138" s="464"/>
      <c r="BR138" s="464"/>
      <c r="BS138" s="464"/>
      <c r="CC138" s="464"/>
      <c r="CD138" s="464"/>
      <c r="CN138" s="464"/>
      <c r="CO138" s="464"/>
      <c r="CP138" s="464"/>
      <c r="CQ138" s="464"/>
      <c r="CR138" s="464"/>
      <c r="CS138" s="464"/>
      <c r="CT138" s="464"/>
      <c r="CU138" s="464"/>
      <c r="CV138" s="464"/>
      <c r="CW138" s="464"/>
      <c r="CX138" s="464"/>
    </row>
    <row r="139" spans="61:102" ht="15" customHeight="1">
      <c r="BR139" s="464"/>
      <c r="BS139" s="464"/>
      <c r="CC139" s="464"/>
      <c r="CD139" s="464"/>
      <c r="CN139" s="464"/>
      <c r="CO139" s="464"/>
      <c r="CP139" s="464"/>
      <c r="CQ139" s="464"/>
      <c r="CR139" s="464"/>
      <c r="CS139" s="464"/>
      <c r="CT139" s="464"/>
      <c r="CU139" s="464"/>
      <c r="CV139" s="464"/>
      <c r="CW139" s="464"/>
      <c r="CX139" s="464"/>
    </row>
    <row r="140" spans="61:102" ht="15" customHeight="1">
      <c r="BR140" s="464"/>
      <c r="BS140" s="464"/>
      <c r="CC140" s="464"/>
      <c r="CD140" s="464"/>
      <c r="CN140" s="464"/>
      <c r="CO140" s="464"/>
      <c r="CP140" s="464"/>
    </row>
    <row r="141" spans="61:102" ht="15" customHeight="1">
      <c r="BR141" s="464"/>
      <c r="BS141" s="464"/>
      <c r="CC141" s="464"/>
      <c r="CD141" s="464"/>
      <c r="CN141" s="464"/>
      <c r="CO141" s="464"/>
    </row>
    <row r="142" spans="61:102" ht="15" customHeight="1">
      <c r="BR142" s="464"/>
      <c r="BS142" s="464"/>
      <c r="CC142" s="464"/>
      <c r="CD142" s="464"/>
      <c r="CN142" s="464"/>
      <c r="CO142" s="464"/>
    </row>
    <row r="143" spans="61:102" ht="15" customHeight="1">
      <c r="BR143" s="464"/>
      <c r="BS143" s="464"/>
      <c r="CC143" s="464"/>
      <c r="CD143" s="464"/>
      <c r="CN143" s="464"/>
      <c r="CO143" s="464"/>
    </row>
  </sheetData>
  <autoFilter ref="A1:BF39" xr:uid="{00000000-0009-0000-0000-000003000000}">
    <filterColumn colId="11" showButton="0"/>
    <filterColumn colId="14" showButton="0"/>
    <filterColumn colId="16" showButton="0"/>
    <filterColumn colId="19" showButton="0"/>
    <filterColumn colId="23" showButton="0"/>
    <filterColumn colId="27" showButton="0"/>
    <filterColumn colId="31" showButton="0"/>
    <filterColumn colId="36" showButton="0"/>
    <filterColumn colId="40" showButton="0"/>
    <filterColumn colId="43" showButton="0"/>
  </autoFilter>
  <mergeCells count="107">
    <mergeCell ref="G1:G2"/>
    <mergeCell ref="H1:H2"/>
    <mergeCell ref="I1:I2"/>
    <mergeCell ref="J1:J2"/>
    <mergeCell ref="L1:M1"/>
    <mergeCell ref="N1:N2"/>
    <mergeCell ref="A1:A2"/>
    <mergeCell ref="B1:B2"/>
    <mergeCell ref="C1:C2"/>
    <mergeCell ref="D1:D2"/>
    <mergeCell ref="E1:E2"/>
    <mergeCell ref="F1:F2"/>
    <mergeCell ref="X1:Y1"/>
    <mergeCell ref="Z1:Z2"/>
    <mergeCell ref="AA1:AA2"/>
    <mergeCell ref="AB1:AC1"/>
    <mergeCell ref="AD1:AD2"/>
    <mergeCell ref="AE1:AE2"/>
    <mergeCell ref="O1:P1"/>
    <mergeCell ref="Q1:R1"/>
    <mergeCell ref="S1:S2"/>
    <mergeCell ref="T1:U1"/>
    <mergeCell ref="V1:V2"/>
    <mergeCell ref="W1:W2"/>
    <mergeCell ref="AN1:AN2"/>
    <mergeCell ref="AO1:AP1"/>
    <mergeCell ref="AQ1:AQ2"/>
    <mergeCell ref="AR1:AS1"/>
    <mergeCell ref="AT1:AT2"/>
    <mergeCell ref="AU1:AU2"/>
    <mergeCell ref="AF1:AG1"/>
    <mergeCell ref="AH1:AH2"/>
    <mergeCell ref="AI1:AI2"/>
    <mergeCell ref="AJ1:AJ2"/>
    <mergeCell ref="AK1:AL1"/>
    <mergeCell ref="AM1:AM2"/>
    <mergeCell ref="BB1:BB2"/>
    <mergeCell ref="BC1:BC2"/>
    <mergeCell ref="BD1:BD2"/>
    <mergeCell ref="BE1:BE2"/>
    <mergeCell ref="BF1:BF2"/>
    <mergeCell ref="BJ1:BJ2"/>
    <mergeCell ref="AV1:AV2"/>
    <mergeCell ref="AW1:AW2"/>
    <mergeCell ref="AX1:AX2"/>
    <mergeCell ref="AY1:AY2"/>
    <mergeCell ref="AZ1:AZ2"/>
    <mergeCell ref="BA1:BA2"/>
    <mergeCell ref="BQ1:BQ2"/>
    <mergeCell ref="BR1:BR2"/>
    <mergeCell ref="BU1:BU2"/>
    <mergeCell ref="BV1:BV2"/>
    <mergeCell ref="BW1:BW2"/>
    <mergeCell ref="BX1:BX2"/>
    <mergeCell ref="BK1:BK2"/>
    <mergeCell ref="BL1:BL2"/>
    <mergeCell ref="BM1:BM2"/>
    <mergeCell ref="BN1:BN2"/>
    <mergeCell ref="BO1:BO2"/>
    <mergeCell ref="BP1:BP2"/>
    <mergeCell ref="CG1:CG2"/>
    <mergeCell ref="CH1:CH2"/>
    <mergeCell ref="CI1:CI2"/>
    <mergeCell ref="CJ1:CJ2"/>
    <mergeCell ref="CK1:CK2"/>
    <mergeCell ref="CL1:CL2"/>
    <mergeCell ref="BY1:BY2"/>
    <mergeCell ref="BZ1:BZ2"/>
    <mergeCell ref="CA1:CA2"/>
    <mergeCell ref="CB1:CB2"/>
    <mergeCell ref="CC1:CC2"/>
    <mergeCell ref="CF1:CF2"/>
    <mergeCell ref="CU1:CU2"/>
    <mergeCell ref="CV1:CV2"/>
    <mergeCell ref="CW1:CW2"/>
    <mergeCell ref="CX1:CX2"/>
    <mergeCell ref="CY1:CY2"/>
    <mergeCell ref="CM1:CM2"/>
    <mergeCell ref="CN1:CN2"/>
    <mergeCell ref="CQ1:CQ2"/>
    <mergeCell ref="CR1:CR2"/>
    <mergeCell ref="CS1:CS2"/>
    <mergeCell ref="CT1:CT2"/>
    <mergeCell ref="A3:A9"/>
    <mergeCell ref="A10:A22"/>
    <mergeCell ref="A23:A27"/>
    <mergeCell ref="A28:A37"/>
    <mergeCell ref="I76:J76"/>
    <mergeCell ref="BD53:BF53"/>
    <mergeCell ref="AO55:AP55"/>
    <mergeCell ref="I57:J57"/>
    <mergeCell ref="AO66:AP66"/>
    <mergeCell ref="I68:J68"/>
    <mergeCell ref="AO74:AP74"/>
    <mergeCell ref="N43:N44"/>
    <mergeCell ref="L45:L46"/>
    <mergeCell ref="M45:M46"/>
    <mergeCell ref="N45:N46"/>
    <mergeCell ref="S45:S46"/>
    <mergeCell ref="AF48:AF50"/>
    <mergeCell ref="U40:V40"/>
    <mergeCell ref="AO40:AP40"/>
    <mergeCell ref="I41:J41"/>
    <mergeCell ref="M41:M42"/>
    <mergeCell ref="N41:N42"/>
    <mergeCell ref="AF41:AF43"/>
    <mergeCell ref="M43:M44"/>
  </mergeCells>
  <conditionalFormatting sqref="K3:K37">
    <cfRule type="cellIs" dxfId="308" priority="23" operator="equal">
      <formula>"مصعدة"</formula>
    </cfRule>
    <cfRule type="cellIs" dxfId="307" priority="24" operator="equal">
      <formula>"24 Hours"</formula>
    </cfRule>
    <cfRule type="cellIs" dxfId="306" priority="25" operator="equal">
      <formula>"48 Hours"</formula>
    </cfRule>
    <cfRule type="cellIs" dxfId="305" priority="26" operator="equal">
      <formula>"72 Hours"</formula>
    </cfRule>
    <cfRule type="cellIs" dxfId="304" priority="27" operator="equal">
      <formula>"More than 72 Hours"</formula>
    </cfRule>
  </conditionalFormatting>
  <conditionalFormatting sqref="BE3:BE37">
    <cfRule type="cellIs" dxfId="303" priority="1" operator="equal">
      <formula>"Patient"</formula>
    </cfRule>
    <cfRule type="cellIs" dxfId="302" priority="2" operator="equal">
      <formula>"Hospital"</formula>
    </cfRule>
  </conditionalFormatting>
  <conditionalFormatting sqref="BI69">
    <cfRule type="cellIs" dxfId="301" priority="28" operator="equal">
      <formula>"Dissatisfied"</formula>
    </cfRule>
    <cfRule type="cellIs" dxfId="300" priority="29" operator="equal">
      <formula>"Neutral"</formula>
    </cfRule>
    <cfRule type="cellIs" dxfId="299" priority="30" operator="equal">
      <formula>"Satisfied"</formula>
    </cfRule>
  </conditionalFormatting>
  <conditionalFormatting sqref="BR3:BR6">
    <cfRule type="cellIs" dxfId="298" priority="18" operator="equal">
      <formula>"مصعدة"</formula>
    </cfRule>
    <cfRule type="cellIs" dxfId="297" priority="19" operator="equal">
      <formula>"24 Hours"</formula>
    </cfRule>
    <cfRule type="cellIs" dxfId="296" priority="20" operator="equal">
      <formula>"48 Hours"</formula>
    </cfRule>
    <cfRule type="cellIs" dxfId="295" priority="21" operator="equal">
      <formula>"72 Hours"</formula>
    </cfRule>
    <cfRule type="cellIs" dxfId="294" priority="22" operator="equal">
      <formula>"More than 72 Hours"</formula>
    </cfRule>
  </conditionalFormatting>
  <conditionalFormatting sqref="CC3:CC11">
    <cfRule type="cellIs" dxfId="293" priority="13" operator="equal">
      <formula>"مصعدة"</formula>
    </cfRule>
    <cfRule type="cellIs" dxfId="292" priority="14" operator="equal">
      <formula>"24 Hours"</formula>
    </cfRule>
    <cfRule type="cellIs" dxfId="291" priority="15" operator="equal">
      <formula>"48 Hours"</formula>
    </cfRule>
    <cfRule type="cellIs" dxfId="290" priority="16" operator="equal">
      <formula>"72 Hours"</formula>
    </cfRule>
    <cfRule type="cellIs" dxfId="289" priority="17" operator="equal">
      <formula>"More than 72 Hours"</formula>
    </cfRule>
  </conditionalFormatting>
  <conditionalFormatting sqref="CN3:CN14">
    <cfRule type="cellIs" dxfId="288" priority="8" operator="equal">
      <formula>"مصعدة"</formula>
    </cfRule>
    <cfRule type="cellIs" dxfId="287" priority="9" operator="equal">
      <formula>"24 Hours"</formula>
    </cfRule>
    <cfRule type="cellIs" dxfId="286" priority="10" operator="equal">
      <formula>"48 Hours"</formula>
    </cfRule>
    <cfRule type="cellIs" dxfId="285" priority="11" operator="equal">
      <formula>"72 Hours"</formula>
    </cfRule>
    <cfRule type="cellIs" dxfId="284" priority="12" operator="equal">
      <formula>"More than 72 Hours"</formula>
    </cfRule>
  </conditionalFormatting>
  <conditionalFormatting sqref="CY3:CY14">
    <cfRule type="cellIs" dxfId="283" priority="3" operator="equal">
      <formula>"مصعدة"</formula>
    </cfRule>
    <cfRule type="cellIs" dxfId="282" priority="4" operator="equal">
      <formula>"24 Hours"</formula>
    </cfRule>
    <cfRule type="cellIs" dxfId="281" priority="5" operator="equal">
      <formula>"48 Hours"</formula>
    </cfRule>
    <cfRule type="cellIs" dxfId="280" priority="6" operator="equal">
      <formula>"72 Hours"</formula>
    </cfRule>
    <cfRule type="cellIs" dxfId="279" priority="7" operator="equal">
      <formula>"More than 72 Hours"</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69303-07B9-4A98-9CBC-D80C413FF353}">
  <sheetPr>
    <pageSetUpPr autoPageBreaks="0"/>
  </sheetPr>
  <dimension ref="A1:GN1048575"/>
  <sheetViews>
    <sheetView topLeftCell="AR2" zoomScale="85" zoomScaleNormal="85" workbookViewId="0">
      <selection activeCell="AU40" sqref="AU40"/>
    </sheetView>
  </sheetViews>
  <sheetFormatPr defaultColWidth="9.5703125" defaultRowHeight="15" customHeight="1"/>
  <cols>
    <col min="1" max="1" width="11.140625" style="749" bestFit="1" customWidth="1"/>
    <col min="2" max="2" width="6.7109375" style="704" customWidth="1"/>
    <col min="3" max="3" width="13.28515625" style="713" customWidth="1"/>
    <col min="4" max="4" width="16.5703125" style="704" bestFit="1" customWidth="1"/>
    <col min="5" max="5" width="19" style="704" bestFit="1" customWidth="1"/>
    <col min="6" max="6" width="15.42578125" style="704" bestFit="1" customWidth="1"/>
    <col min="7" max="7" width="17.7109375" style="704" customWidth="1"/>
    <col min="8" max="8" width="29.140625" style="704" bestFit="1" customWidth="1"/>
    <col min="9" max="9" width="28.140625" style="704" bestFit="1" customWidth="1"/>
    <col min="10" max="10" width="18" style="704" customWidth="1"/>
    <col min="11" max="11" width="16.42578125" style="704" bestFit="1" customWidth="1"/>
    <col min="12" max="12" width="28.42578125" style="704" customWidth="1"/>
    <col min="13" max="13" width="12.5703125" style="704" customWidth="1"/>
    <col min="14" max="14" width="16" style="704" customWidth="1"/>
    <col min="15" max="15" width="28.7109375" style="704" customWidth="1"/>
    <col min="16" max="16" width="20.5703125" style="704" customWidth="1"/>
    <col min="17" max="17" width="39.42578125" style="704" customWidth="1"/>
    <col min="18" max="18" width="17.85546875" style="704" customWidth="1"/>
    <col min="19" max="19" width="16.42578125" style="704" customWidth="1"/>
    <col min="20" max="20" width="28.7109375" style="704" customWidth="1"/>
    <col min="21" max="21" width="12.5703125" style="704" customWidth="1"/>
    <col min="22" max="22" width="16" style="704" customWidth="1"/>
    <col min="23" max="23" width="28.140625" style="720" customWidth="1"/>
    <col min="24" max="24" width="27.42578125" style="704" customWidth="1"/>
    <col min="25" max="25" width="13.7109375" style="704" customWidth="1"/>
    <col min="26" max="26" width="16" style="704" customWidth="1"/>
    <col min="27" max="27" width="26.140625" style="704" customWidth="1"/>
    <col min="28" max="28" width="28.28515625" style="704" customWidth="1"/>
    <col min="29" max="29" width="12.7109375" style="704" customWidth="1"/>
    <col min="30" max="30" width="16" style="704" customWidth="1"/>
    <col min="31" max="31" width="25" style="704" customWidth="1"/>
    <col min="32" max="32" width="28.28515625" style="704" customWidth="1"/>
    <col min="33" max="33" width="14.42578125" style="704" customWidth="1"/>
    <col min="34" max="35" width="16" style="704" customWidth="1"/>
    <col min="36" max="36" width="35.42578125" style="704" customWidth="1"/>
    <col min="37" max="37" width="29.5703125" style="721" customWidth="1"/>
    <col min="38" max="38" width="14.85546875" style="704" customWidth="1"/>
    <col min="39" max="39" width="16" style="704" customWidth="1"/>
    <col min="40" max="40" width="23.85546875" style="704" customWidth="1"/>
    <col min="41" max="41" width="36.7109375" style="704" customWidth="1"/>
    <col min="42" max="42" width="16.5703125" style="722" customWidth="1"/>
    <col min="43" max="43" width="19.5703125" style="704" customWidth="1"/>
    <col min="44" max="44" width="36.7109375" style="704" customWidth="1"/>
    <col min="45" max="45" width="28.7109375" style="721" customWidth="1"/>
    <col min="46" max="46" width="15.5703125" style="722" customWidth="1"/>
    <col min="47" max="47" width="31.140625" style="704" customWidth="1"/>
    <col min="48" max="48" width="10.42578125" style="704" customWidth="1"/>
    <col min="49" max="49" width="50.7109375" style="704" customWidth="1"/>
    <col min="50" max="53" width="28.42578125" style="713" customWidth="1"/>
    <col min="54" max="54" width="33.7109375" style="713" customWidth="1"/>
    <col min="55" max="55" width="30" style="704" customWidth="1"/>
    <col min="56" max="56" width="32.5703125" style="704" bestFit="1" customWidth="1"/>
    <col min="57" max="57" width="27.140625" style="704" bestFit="1" customWidth="1"/>
    <col min="58" max="58" width="37.7109375" style="704" customWidth="1"/>
    <col min="59" max="59" width="33.5703125" style="703" customWidth="1"/>
    <col min="60" max="60" width="9.5703125" style="704"/>
    <col min="61" max="61" width="24.28515625" style="704" customWidth="1"/>
    <col min="62" max="62" width="27.140625" style="704" bestFit="1" customWidth="1"/>
    <col min="63" max="63" width="18.5703125" style="704" bestFit="1" customWidth="1"/>
    <col min="64" max="64" width="16.7109375" style="704" bestFit="1" customWidth="1"/>
    <col min="65" max="65" width="12" style="704" bestFit="1" customWidth="1"/>
    <col min="66" max="66" width="21.85546875" style="704" bestFit="1" customWidth="1"/>
    <col min="67" max="67" width="19.7109375" style="704" bestFit="1" customWidth="1"/>
    <col min="68" max="68" width="20.7109375" style="704" bestFit="1" customWidth="1"/>
    <col min="69" max="69" width="16.85546875" style="704" customWidth="1"/>
    <col min="70" max="70" width="16.5703125" style="704" customWidth="1"/>
    <col min="71" max="71" width="9.5703125" style="704"/>
    <col min="72" max="72" width="16" style="704" customWidth="1"/>
    <col min="73" max="73" width="15" style="704" bestFit="1" customWidth="1"/>
    <col min="74" max="74" width="15.28515625" style="704" bestFit="1" customWidth="1"/>
    <col min="75" max="75" width="16.28515625" style="704" bestFit="1" customWidth="1"/>
    <col min="76" max="76" width="11.7109375" style="704" bestFit="1" customWidth="1"/>
    <col min="77" max="77" width="18.7109375" style="704" bestFit="1" customWidth="1"/>
    <col min="78" max="78" width="18.85546875" style="704" bestFit="1" customWidth="1"/>
    <col min="79" max="79" width="20.7109375" style="704" bestFit="1" customWidth="1"/>
    <col min="80" max="80" width="20.28515625" style="704" bestFit="1" customWidth="1"/>
    <col min="81" max="81" width="12.28515625" style="704" bestFit="1" customWidth="1"/>
    <col min="82" max="82" width="9.5703125" style="704"/>
    <col min="83" max="83" width="20.5703125" style="704" customWidth="1"/>
    <col min="84" max="84" width="23.140625" style="704" bestFit="1" customWidth="1"/>
    <col min="85" max="85" width="15" style="704" bestFit="1" customWidth="1"/>
    <col min="86" max="86" width="16.28515625" style="704" bestFit="1" customWidth="1"/>
    <col min="87" max="88" width="15" style="704" bestFit="1" customWidth="1"/>
    <col min="89" max="89" width="20" style="704" bestFit="1" customWidth="1"/>
    <col min="90" max="90" width="20.7109375" style="704" bestFit="1" customWidth="1"/>
    <col min="91" max="91" width="20.28515625" style="704" bestFit="1" customWidth="1"/>
    <col min="92" max="92" width="12.28515625" style="704" bestFit="1" customWidth="1"/>
    <col min="93" max="93" width="9.5703125" style="704"/>
    <col min="94" max="94" width="17" style="704" bestFit="1" customWidth="1"/>
    <col min="95" max="95" width="23.140625" style="704" bestFit="1" customWidth="1"/>
    <col min="96" max="96" width="15" style="704" bestFit="1" customWidth="1"/>
    <col min="97" max="97" width="16.7109375" style="704" bestFit="1" customWidth="1"/>
    <col min="98" max="98" width="11.85546875" style="704" bestFit="1" customWidth="1"/>
    <col min="99" max="99" width="25.140625" style="704" bestFit="1" customWidth="1"/>
    <col min="100" max="100" width="18.28515625" style="704" bestFit="1" customWidth="1"/>
    <col min="101" max="101" width="20.7109375" style="704" customWidth="1"/>
    <col min="102" max="102" width="21.42578125" style="704" bestFit="1" customWidth="1"/>
    <col min="103" max="103" width="19.140625" style="704" bestFit="1" customWidth="1"/>
    <col min="104" max="105" width="19.85546875" style="704" bestFit="1" customWidth="1"/>
    <col min="106" max="16384" width="9.5703125" style="704"/>
  </cols>
  <sheetData>
    <row r="1" spans="1:104" s="680" customFormat="1" ht="36.75" customHeight="1">
      <c r="A1" s="1003" t="s">
        <v>400</v>
      </c>
      <c r="B1" s="1003" t="s">
        <v>401</v>
      </c>
      <c r="C1" s="1005" t="s">
        <v>402</v>
      </c>
      <c r="D1" s="1001" t="s">
        <v>403</v>
      </c>
      <c r="E1" s="1001" t="s">
        <v>404</v>
      </c>
      <c r="F1" s="1001" t="s">
        <v>405</v>
      </c>
      <c r="G1" s="1001" t="s">
        <v>406</v>
      </c>
      <c r="H1" s="1001" t="s">
        <v>407</v>
      </c>
      <c r="I1" s="1001" t="s">
        <v>408</v>
      </c>
      <c r="J1" s="1001" t="s">
        <v>409</v>
      </c>
      <c r="K1" s="678" t="s">
        <v>410</v>
      </c>
      <c r="L1" s="990" t="s">
        <v>411</v>
      </c>
      <c r="M1" s="990"/>
      <c r="N1" s="991" t="s">
        <v>412</v>
      </c>
      <c r="O1" s="990" t="s">
        <v>413</v>
      </c>
      <c r="P1" s="990"/>
      <c r="Q1" s="990" t="s">
        <v>414</v>
      </c>
      <c r="R1" s="990"/>
      <c r="S1" s="991" t="s">
        <v>412</v>
      </c>
      <c r="T1" s="998" t="s">
        <v>415</v>
      </c>
      <c r="U1" s="998"/>
      <c r="V1" s="991" t="s">
        <v>412</v>
      </c>
      <c r="W1" s="999" t="s">
        <v>416</v>
      </c>
      <c r="X1" s="997" t="s">
        <v>417</v>
      </c>
      <c r="Y1" s="997"/>
      <c r="Z1" s="991" t="s">
        <v>412</v>
      </c>
      <c r="AA1" s="988" t="s">
        <v>418</v>
      </c>
      <c r="AB1" s="990" t="s">
        <v>419</v>
      </c>
      <c r="AC1" s="990"/>
      <c r="AD1" s="991" t="s">
        <v>412</v>
      </c>
      <c r="AE1" s="988" t="s">
        <v>420</v>
      </c>
      <c r="AF1" s="990" t="s">
        <v>421</v>
      </c>
      <c r="AG1" s="990"/>
      <c r="AH1" s="991" t="s">
        <v>412</v>
      </c>
      <c r="AI1" s="995" t="s">
        <v>422</v>
      </c>
      <c r="AJ1" s="988" t="s">
        <v>423</v>
      </c>
      <c r="AK1" s="990" t="s">
        <v>424</v>
      </c>
      <c r="AL1" s="990"/>
      <c r="AM1" s="991" t="s">
        <v>412</v>
      </c>
      <c r="AN1" s="988" t="s">
        <v>425</v>
      </c>
      <c r="AO1" s="990" t="s">
        <v>426</v>
      </c>
      <c r="AP1" s="990"/>
      <c r="AQ1" s="988" t="s">
        <v>427</v>
      </c>
      <c r="AR1" s="990" t="s">
        <v>428</v>
      </c>
      <c r="AS1" s="990"/>
      <c r="AT1" s="991" t="s">
        <v>412</v>
      </c>
      <c r="AU1" s="993" t="s">
        <v>429</v>
      </c>
      <c r="AV1" s="986" t="s">
        <v>430</v>
      </c>
      <c r="AW1" s="986" t="s">
        <v>431</v>
      </c>
      <c r="AX1" s="986" t="s">
        <v>432</v>
      </c>
      <c r="AY1" s="986" t="s">
        <v>2</v>
      </c>
      <c r="AZ1" s="986" t="s">
        <v>3</v>
      </c>
      <c r="BA1" s="986" t="s">
        <v>4</v>
      </c>
      <c r="BB1" s="982" t="s">
        <v>433</v>
      </c>
      <c r="BC1" s="982" t="s">
        <v>434</v>
      </c>
      <c r="BD1" s="984" t="s">
        <v>435</v>
      </c>
      <c r="BE1" s="984" t="s">
        <v>436</v>
      </c>
      <c r="BF1" s="984" t="s">
        <v>1370</v>
      </c>
      <c r="BG1" s="679"/>
      <c r="BI1" s="978" t="s">
        <v>402</v>
      </c>
      <c r="BJ1" s="976" t="s">
        <v>403</v>
      </c>
      <c r="BK1" s="976" t="s">
        <v>404</v>
      </c>
      <c r="BL1" s="976" t="s">
        <v>405</v>
      </c>
      <c r="BM1" s="976" t="s">
        <v>406</v>
      </c>
      <c r="BN1" s="976" t="s">
        <v>407</v>
      </c>
      <c r="BO1" s="978" t="s">
        <v>408</v>
      </c>
      <c r="BP1" s="976" t="s">
        <v>409</v>
      </c>
      <c r="BQ1" s="980" t="s">
        <v>410</v>
      </c>
      <c r="BT1" s="978" t="s">
        <v>402</v>
      </c>
      <c r="BU1" s="976" t="s">
        <v>403</v>
      </c>
      <c r="BV1" s="976" t="s">
        <v>404</v>
      </c>
      <c r="BW1" s="976" t="s">
        <v>405</v>
      </c>
      <c r="BX1" s="976" t="s">
        <v>406</v>
      </c>
      <c r="BY1" s="976" t="s">
        <v>407</v>
      </c>
      <c r="BZ1" s="978" t="s">
        <v>408</v>
      </c>
      <c r="CA1" s="976" t="s">
        <v>409</v>
      </c>
      <c r="CB1" s="980" t="s">
        <v>410</v>
      </c>
      <c r="CE1" s="978" t="s">
        <v>402</v>
      </c>
      <c r="CF1" s="976" t="s">
        <v>403</v>
      </c>
      <c r="CG1" s="976" t="s">
        <v>404</v>
      </c>
      <c r="CH1" s="976" t="s">
        <v>405</v>
      </c>
      <c r="CI1" s="976" t="s">
        <v>406</v>
      </c>
      <c r="CJ1" s="976" t="s">
        <v>407</v>
      </c>
      <c r="CK1" s="978" t="s">
        <v>408</v>
      </c>
      <c r="CL1" s="976" t="s">
        <v>409</v>
      </c>
      <c r="CM1" s="980" t="s">
        <v>410</v>
      </c>
      <c r="CP1" s="978" t="s">
        <v>402</v>
      </c>
      <c r="CQ1" s="976" t="s">
        <v>403</v>
      </c>
      <c r="CR1" s="976" t="s">
        <v>404</v>
      </c>
      <c r="CS1" s="976" t="s">
        <v>405</v>
      </c>
      <c r="CT1" s="976" t="s">
        <v>406</v>
      </c>
      <c r="CU1" s="976" t="s">
        <v>407</v>
      </c>
      <c r="CV1" s="978" t="s">
        <v>408</v>
      </c>
      <c r="CW1" s="976" t="s">
        <v>409</v>
      </c>
      <c r="CX1" s="980" t="s">
        <v>410</v>
      </c>
    </row>
    <row r="2" spans="1:104" s="683" customFormat="1" ht="12.75" customHeight="1">
      <c r="A2" s="1004"/>
      <c r="B2" s="1004"/>
      <c r="C2" s="1006"/>
      <c r="D2" s="1002"/>
      <c r="E2" s="1002"/>
      <c r="F2" s="1002"/>
      <c r="G2" s="1002"/>
      <c r="H2" s="1002"/>
      <c r="I2" s="1002"/>
      <c r="J2" s="1002"/>
      <c r="K2" s="678" t="s">
        <v>410</v>
      </c>
      <c r="L2" s="681" t="s">
        <v>438</v>
      </c>
      <c r="M2" s="682" t="s">
        <v>439</v>
      </c>
      <c r="N2" s="992"/>
      <c r="O2" s="681" t="s">
        <v>438</v>
      </c>
      <c r="P2" s="682" t="s">
        <v>439</v>
      </c>
      <c r="Q2" s="681" t="s">
        <v>438</v>
      </c>
      <c r="R2" s="682" t="s">
        <v>439</v>
      </c>
      <c r="S2" s="992"/>
      <c r="T2" s="681" t="s">
        <v>438</v>
      </c>
      <c r="U2" s="682" t="s">
        <v>439</v>
      </c>
      <c r="V2" s="992"/>
      <c r="W2" s="1000"/>
      <c r="X2" s="681" t="s">
        <v>438</v>
      </c>
      <c r="Y2" s="682" t="s">
        <v>439</v>
      </c>
      <c r="Z2" s="992"/>
      <c r="AA2" s="989"/>
      <c r="AB2" s="681" t="s">
        <v>438</v>
      </c>
      <c r="AC2" s="682" t="s">
        <v>439</v>
      </c>
      <c r="AD2" s="992"/>
      <c r="AE2" s="989"/>
      <c r="AF2" s="681" t="s">
        <v>438</v>
      </c>
      <c r="AG2" s="682" t="s">
        <v>439</v>
      </c>
      <c r="AH2" s="992"/>
      <c r="AI2" s="996"/>
      <c r="AJ2" s="989"/>
      <c r="AK2" s="681" t="s">
        <v>438</v>
      </c>
      <c r="AL2" s="682" t="s">
        <v>439</v>
      </c>
      <c r="AM2" s="992"/>
      <c r="AN2" s="989"/>
      <c r="AO2" s="681" t="s">
        <v>438</v>
      </c>
      <c r="AP2" s="682" t="s">
        <v>439</v>
      </c>
      <c r="AQ2" s="989"/>
      <c r="AR2" s="681" t="s">
        <v>438</v>
      </c>
      <c r="AS2" s="682" t="s">
        <v>439</v>
      </c>
      <c r="AT2" s="992"/>
      <c r="AU2" s="994"/>
      <c r="AV2" s="987"/>
      <c r="AW2" s="987"/>
      <c r="AX2" s="987"/>
      <c r="AY2" s="987"/>
      <c r="AZ2" s="987"/>
      <c r="BA2" s="987"/>
      <c r="BB2" s="983"/>
      <c r="BC2" s="983"/>
      <c r="BD2" s="985"/>
      <c r="BE2" s="985"/>
      <c r="BF2" s="985"/>
      <c r="BI2" s="979"/>
      <c r="BJ2" s="977"/>
      <c r="BK2" s="977"/>
      <c r="BL2" s="977"/>
      <c r="BM2" s="977"/>
      <c r="BN2" s="977"/>
      <c r="BO2" s="979"/>
      <c r="BP2" s="977"/>
      <c r="BQ2" s="981"/>
      <c r="BT2" s="979"/>
      <c r="BU2" s="977"/>
      <c r="BV2" s="977"/>
      <c r="BW2" s="977"/>
      <c r="BX2" s="977"/>
      <c r="BY2" s="977"/>
      <c r="BZ2" s="979"/>
      <c r="CA2" s="977"/>
      <c r="CB2" s="981"/>
      <c r="CE2" s="979"/>
      <c r="CF2" s="977"/>
      <c r="CG2" s="977"/>
      <c r="CH2" s="977"/>
      <c r="CI2" s="977"/>
      <c r="CJ2" s="977"/>
      <c r="CK2" s="979"/>
      <c r="CL2" s="977"/>
      <c r="CM2" s="981"/>
      <c r="CP2" s="979"/>
      <c r="CQ2" s="977"/>
      <c r="CR2" s="977"/>
      <c r="CS2" s="977"/>
      <c r="CT2" s="977"/>
      <c r="CU2" s="977"/>
      <c r="CV2" s="979"/>
      <c r="CW2" s="977"/>
      <c r="CX2" s="981"/>
    </row>
    <row r="3" spans="1:104" ht="15" customHeight="1">
      <c r="A3" s="1128">
        <v>1</v>
      </c>
      <c r="B3" s="684">
        <v>1</v>
      </c>
      <c r="C3" s="444">
        <v>1397</v>
      </c>
      <c r="D3" s="424">
        <v>30040945</v>
      </c>
      <c r="E3" s="424" t="s">
        <v>495</v>
      </c>
      <c r="F3" s="424" t="s">
        <v>496</v>
      </c>
      <c r="G3" s="424" t="s">
        <v>497</v>
      </c>
      <c r="H3" s="424" t="s">
        <v>471</v>
      </c>
      <c r="I3" s="425">
        <v>45108.711111111108</v>
      </c>
      <c r="J3" s="424" t="s">
        <v>528</v>
      </c>
      <c r="K3" s="95" t="s">
        <v>17</v>
      </c>
      <c r="L3" s="685">
        <v>45108</v>
      </c>
      <c r="M3" s="686">
        <v>0.6791666666666667</v>
      </c>
      <c r="N3" s="687" t="s">
        <v>528</v>
      </c>
      <c r="O3" s="685">
        <v>45108</v>
      </c>
      <c r="P3" s="686">
        <v>0.71111111111111114</v>
      </c>
      <c r="Q3" s="685">
        <v>45115</v>
      </c>
      <c r="R3" s="686">
        <v>0.6333333333333333</v>
      </c>
      <c r="S3" s="687" t="s">
        <v>528</v>
      </c>
      <c r="T3" s="685">
        <v>45115</v>
      </c>
      <c r="U3" s="686">
        <v>0.63402777777777775</v>
      </c>
      <c r="V3" s="687" t="s">
        <v>528</v>
      </c>
      <c r="W3" s="688">
        <f t="shared" ref="W3:W4" si="0">(U3+T3)-(P3+O3)</f>
        <v>6.9229166666700621</v>
      </c>
      <c r="X3" s="689">
        <v>45120</v>
      </c>
      <c r="Y3" s="690">
        <v>0.62013888888888891</v>
      </c>
      <c r="Z3" s="687" t="s">
        <v>528</v>
      </c>
      <c r="AA3" s="691">
        <f t="shared" ref="AA3:AA33" si="1">(Y3+X3)-(U3+T3)</f>
        <v>4.9861111111094942</v>
      </c>
      <c r="AB3" s="689">
        <v>45120</v>
      </c>
      <c r="AC3" s="690">
        <v>0.71666666666666667</v>
      </c>
      <c r="AD3" s="687" t="s">
        <v>498</v>
      </c>
      <c r="AE3" s="691">
        <f t="shared" ref="AE3:AE35" si="2">(AC3+AB3)-(Y3+X3)</f>
        <v>9.6527777779556345E-2</v>
      </c>
      <c r="AF3" s="692"/>
      <c r="AG3" s="693"/>
      <c r="AH3" s="694"/>
      <c r="AI3" s="687"/>
      <c r="AJ3" s="691">
        <f t="shared" ref="AJ3" si="3">(AG3+AF3)-(U3+T3)</f>
        <v>-45115.634027777778</v>
      </c>
      <c r="AK3" s="695"/>
      <c r="AL3" s="695"/>
      <c r="AM3" s="694"/>
      <c r="AN3" s="691">
        <f t="shared" ref="AN3:AN35" si="4">(AL3+AK3)-(U3+T3)</f>
        <v>-45115.634027777778</v>
      </c>
      <c r="AO3" s="696">
        <v>45122</v>
      </c>
      <c r="AP3" s="697">
        <v>0.48472222222222222</v>
      </c>
      <c r="AQ3" s="698">
        <f t="shared" ref="AQ3:AQ34" si="5">(AP3+AO3)-(U3+T3)</f>
        <v>6.8506944444452529</v>
      </c>
      <c r="AR3" s="696">
        <v>45122</v>
      </c>
      <c r="AS3" s="697">
        <v>0.48472222222222222</v>
      </c>
      <c r="AT3" s="699" t="s">
        <v>528</v>
      </c>
      <c r="AU3" s="14">
        <f t="shared" ref="AU3:AU35" si="6">(AS3+AR3)-(U3+T3)</f>
        <v>6.8506944444452529</v>
      </c>
      <c r="AV3" s="700">
        <v>6832</v>
      </c>
      <c r="AW3" s="701" t="s">
        <v>1371</v>
      </c>
      <c r="AX3" s="701" t="s">
        <v>18</v>
      </c>
      <c r="AY3" s="701" t="s">
        <v>41</v>
      </c>
      <c r="AZ3" s="701" t="s">
        <v>110</v>
      </c>
      <c r="BA3" s="701" t="s">
        <v>368</v>
      </c>
      <c r="BB3" s="702" t="s">
        <v>1372</v>
      </c>
      <c r="BC3" s="702" t="s">
        <v>1373</v>
      </c>
      <c r="BD3" s="19"/>
      <c r="BE3" s="703" t="s">
        <v>89</v>
      </c>
      <c r="BF3" s="703"/>
      <c r="BG3" s="704"/>
      <c r="BI3" s="444">
        <v>1403</v>
      </c>
      <c r="BJ3" s="424">
        <v>20337407</v>
      </c>
      <c r="BK3" s="424" t="s">
        <v>529</v>
      </c>
      <c r="BL3" s="424" t="s">
        <v>506</v>
      </c>
      <c r="BM3" s="424" t="s">
        <v>507</v>
      </c>
      <c r="BN3" s="424" t="s">
        <v>482</v>
      </c>
      <c r="BO3" s="425">
        <v>45111.435416666667</v>
      </c>
      <c r="BP3" s="424" t="s">
        <v>528</v>
      </c>
      <c r="BQ3" s="446" t="s">
        <v>17</v>
      </c>
      <c r="BR3" s="705"/>
      <c r="BS3" s="705"/>
      <c r="BT3" s="444">
        <v>1399</v>
      </c>
      <c r="BU3" s="424">
        <v>1110627138</v>
      </c>
      <c r="BV3" s="424" t="s">
        <v>505</v>
      </c>
      <c r="BW3" s="424" t="s">
        <v>502</v>
      </c>
      <c r="BX3" s="424" t="s">
        <v>507</v>
      </c>
      <c r="BY3" s="424" t="s">
        <v>484</v>
      </c>
      <c r="BZ3" s="425">
        <v>45110.55</v>
      </c>
      <c r="CA3" s="424" t="s">
        <v>528</v>
      </c>
      <c r="CB3" s="446" t="s">
        <v>8</v>
      </c>
      <c r="CC3" s="705"/>
      <c r="CD3" s="705"/>
      <c r="CE3" s="444">
        <v>1397</v>
      </c>
      <c r="CF3" s="424">
        <v>30040945</v>
      </c>
      <c r="CG3" s="424" t="s">
        <v>495</v>
      </c>
      <c r="CH3" s="424" t="s">
        <v>496</v>
      </c>
      <c r="CI3" s="424" t="s">
        <v>497</v>
      </c>
      <c r="CJ3" s="424" t="s">
        <v>471</v>
      </c>
      <c r="CK3" s="425">
        <v>45108.711111111108</v>
      </c>
      <c r="CL3" s="424" t="s">
        <v>528</v>
      </c>
      <c r="CM3" s="95" t="s">
        <v>17</v>
      </c>
      <c r="CN3" s="705"/>
      <c r="CO3" s="705"/>
      <c r="CP3" s="444">
        <v>1409</v>
      </c>
      <c r="CQ3" s="424">
        <v>992451</v>
      </c>
      <c r="CR3" s="424" t="s">
        <v>501</v>
      </c>
      <c r="CS3" s="424" t="s">
        <v>506</v>
      </c>
      <c r="CT3" s="424" t="s">
        <v>497</v>
      </c>
      <c r="CU3" s="424" t="s">
        <v>468</v>
      </c>
      <c r="CV3" s="425">
        <v>45113.477777777778</v>
      </c>
      <c r="CW3" s="424" t="s">
        <v>528</v>
      </c>
      <c r="CX3" s="446" t="s">
        <v>17</v>
      </c>
    </row>
    <row r="4" spans="1:104" ht="15" customHeight="1">
      <c r="A4" s="1130"/>
      <c r="B4" s="684">
        <v>2</v>
      </c>
      <c r="C4" s="444">
        <v>1399</v>
      </c>
      <c r="D4" s="424">
        <v>1110627138</v>
      </c>
      <c r="E4" s="424" t="s">
        <v>505</v>
      </c>
      <c r="F4" s="424" t="s">
        <v>502</v>
      </c>
      <c r="G4" s="424" t="s">
        <v>507</v>
      </c>
      <c r="H4" s="424" t="s">
        <v>484</v>
      </c>
      <c r="I4" s="425">
        <v>45110.55</v>
      </c>
      <c r="J4" s="424" t="s">
        <v>528</v>
      </c>
      <c r="K4" s="446" t="s">
        <v>8</v>
      </c>
      <c r="L4" s="685">
        <v>45110</v>
      </c>
      <c r="M4" s="686">
        <v>0.55000000000000004</v>
      </c>
      <c r="N4" s="687" t="s">
        <v>528</v>
      </c>
      <c r="O4" s="685">
        <v>45110</v>
      </c>
      <c r="P4" s="686">
        <v>0.55000000000000004</v>
      </c>
      <c r="Q4" s="685"/>
      <c r="R4" s="686"/>
      <c r="S4" s="687" t="s">
        <v>528</v>
      </c>
      <c r="T4" s="685">
        <v>45111</v>
      </c>
      <c r="U4" s="686">
        <v>0.51666666666666672</v>
      </c>
      <c r="V4" s="687" t="s">
        <v>528</v>
      </c>
      <c r="W4" s="688">
        <f t="shared" si="0"/>
        <v>0.96666666666715173</v>
      </c>
      <c r="X4" s="689"/>
      <c r="Y4" s="690"/>
      <c r="Z4" s="687" t="s">
        <v>528</v>
      </c>
      <c r="AA4" s="691">
        <f t="shared" si="1"/>
        <v>-45111.51666666667</v>
      </c>
      <c r="AB4" s="689"/>
      <c r="AC4" s="690"/>
      <c r="AD4" s="687"/>
      <c r="AE4" s="691">
        <f t="shared" si="2"/>
        <v>0</v>
      </c>
      <c r="AF4" s="706"/>
      <c r="AG4" s="695"/>
      <c r="AH4" s="695"/>
      <c r="AI4" s="687"/>
      <c r="AJ4" s="691" t="e" cm="1">
        <f t="array" ref="AJ4">(AG4+AJ3AF4)-(U4+T4)</f>
        <v>#NAME?</v>
      </c>
      <c r="AK4" s="695"/>
      <c r="AL4" s="695"/>
      <c r="AM4" s="695"/>
      <c r="AN4" s="691">
        <f t="shared" si="4"/>
        <v>-45111.51666666667</v>
      </c>
      <c r="AO4" s="696">
        <v>45113</v>
      </c>
      <c r="AP4" s="697">
        <v>0.55277777777777781</v>
      </c>
      <c r="AQ4" s="698">
        <f t="shared" si="5"/>
        <v>2.0361111111051287</v>
      </c>
      <c r="AR4" s="696">
        <v>45113</v>
      </c>
      <c r="AS4" s="697">
        <v>0.55277777777777781</v>
      </c>
      <c r="AT4" s="707" t="s">
        <v>528</v>
      </c>
      <c r="AU4" s="14">
        <f t="shared" si="6"/>
        <v>2.0361111111051287</v>
      </c>
      <c r="AV4" s="701"/>
      <c r="AW4" s="701"/>
      <c r="AX4" s="701" t="s">
        <v>27</v>
      </c>
      <c r="AY4" s="701" t="s">
        <v>35</v>
      </c>
      <c r="AZ4" s="701" t="s">
        <v>22</v>
      </c>
      <c r="BA4" s="701" t="s">
        <v>57</v>
      </c>
      <c r="BB4" s="702" t="s">
        <v>1374</v>
      </c>
      <c r="BC4" s="702" t="s">
        <v>1375</v>
      </c>
      <c r="BD4" s="19"/>
      <c r="BE4" s="703" t="s">
        <v>89</v>
      </c>
      <c r="BF4" s="703"/>
      <c r="BG4" s="704"/>
      <c r="BI4" s="423">
        <v>1426</v>
      </c>
      <c r="BJ4" s="424">
        <v>1545711</v>
      </c>
      <c r="BK4" s="424" t="s">
        <v>529</v>
      </c>
      <c r="BL4" s="424" t="s">
        <v>496</v>
      </c>
      <c r="BM4" s="424" t="s">
        <v>497</v>
      </c>
      <c r="BN4" s="424" t="s">
        <v>516</v>
      </c>
      <c r="BO4" s="425">
        <v>45117.752083333333</v>
      </c>
      <c r="BP4" s="424" t="s">
        <v>498</v>
      </c>
      <c r="BQ4" s="446" t="s">
        <v>0</v>
      </c>
      <c r="BR4" s="705"/>
      <c r="BS4" s="705"/>
      <c r="BT4" s="444">
        <v>1402</v>
      </c>
      <c r="BU4" s="424">
        <v>55305</v>
      </c>
      <c r="BV4" s="424" t="s">
        <v>505</v>
      </c>
      <c r="BW4" s="424" t="s">
        <v>496</v>
      </c>
      <c r="BX4" s="424" t="s">
        <v>497</v>
      </c>
      <c r="BY4" s="424" t="s">
        <v>476</v>
      </c>
      <c r="BZ4" s="425">
        <v>45111.432638888888</v>
      </c>
      <c r="CA4" s="424" t="s">
        <v>528</v>
      </c>
      <c r="CB4" s="446" t="s">
        <v>8</v>
      </c>
      <c r="CC4" s="705"/>
      <c r="CD4" s="705"/>
      <c r="CE4" s="448">
        <v>1401</v>
      </c>
      <c r="CF4" s="424">
        <v>55305</v>
      </c>
      <c r="CG4" s="424" t="s">
        <v>495</v>
      </c>
      <c r="CH4" s="424" t="s">
        <v>496</v>
      </c>
      <c r="CI4" s="424" t="s">
        <v>497</v>
      </c>
      <c r="CJ4" s="424" t="s">
        <v>476</v>
      </c>
      <c r="CK4" s="425">
        <v>45111.421527777777</v>
      </c>
      <c r="CL4" s="424" t="s">
        <v>528</v>
      </c>
      <c r="CM4" s="446" t="s">
        <v>8</v>
      </c>
      <c r="CN4" s="705"/>
      <c r="CO4" s="705"/>
      <c r="CP4" s="444">
        <v>1423</v>
      </c>
      <c r="CQ4" s="424">
        <v>30195659</v>
      </c>
      <c r="CR4" s="424" t="s">
        <v>501</v>
      </c>
      <c r="CS4" s="424" t="s">
        <v>496</v>
      </c>
      <c r="CT4" s="424" t="s">
        <v>497</v>
      </c>
      <c r="CU4" s="424" t="s">
        <v>1376</v>
      </c>
      <c r="CV4" s="425">
        <v>45117.496527777781</v>
      </c>
      <c r="CW4" s="424" t="s">
        <v>528</v>
      </c>
      <c r="CX4" s="446" t="s">
        <v>17</v>
      </c>
    </row>
    <row r="5" spans="1:104" ht="15" customHeight="1">
      <c r="A5" s="1130"/>
      <c r="B5" s="708">
        <v>3</v>
      </c>
      <c r="C5" s="448">
        <v>1401</v>
      </c>
      <c r="D5" s="424">
        <v>55305</v>
      </c>
      <c r="E5" s="424" t="s">
        <v>495</v>
      </c>
      <c r="F5" s="424" t="s">
        <v>496</v>
      </c>
      <c r="G5" s="424" t="s">
        <v>497</v>
      </c>
      <c r="H5" s="424" t="s">
        <v>476</v>
      </c>
      <c r="I5" s="425">
        <v>45111.421527777777</v>
      </c>
      <c r="J5" s="424" t="s">
        <v>528</v>
      </c>
      <c r="K5" s="446" t="s">
        <v>8</v>
      </c>
      <c r="L5" s="685">
        <v>45111</v>
      </c>
      <c r="M5" s="686">
        <v>0.42152777777777778</v>
      </c>
      <c r="N5" s="687" t="s">
        <v>528</v>
      </c>
      <c r="O5" s="685">
        <v>45111</v>
      </c>
      <c r="P5" s="686">
        <v>0.42152777777777778</v>
      </c>
      <c r="Q5" s="685"/>
      <c r="R5" s="686"/>
      <c r="S5" s="687" t="s">
        <v>528</v>
      </c>
      <c r="T5" s="685">
        <v>45111</v>
      </c>
      <c r="U5" s="686">
        <v>0.42152777777777778</v>
      </c>
      <c r="V5" s="687" t="s">
        <v>528</v>
      </c>
      <c r="W5" s="688">
        <f>(U5+T5)-(P5+O5)</f>
        <v>0</v>
      </c>
      <c r="X5" s="689"/>
      <c r="Y5" s="690"/>
      <c r="Z5" s="687" t="s">
        <v>528</v>
      </c>
      <c r="AA5" s="691">
        <f t="shared" si="1"/>
        <v>-45111.421527777777</v>
      </c>
      <c r="AB5" s="689"/>
      <c r="AC5" s="690"/>
      <c r="AD5" s="687"/>
      <c r="AE5" s="691">
        <f t="shared" si="2"/>
        <v>0</v>
      </c>
      <c r="AF5" s="706"/>
      <c r="AG5" s="695"/>
      <c r="AH5" s="695"/>
      <c r="AI5" s="687"/>
      <c r="AJ5" s="691">
        <f t="shared" ref="AJ5:AJ35" si="7">(AG5+AF5)-(U5+T5)</f>
        <v>-45111.421527777777</v>
      </c>
      <c r="AK5" s="692">
        <v>45113</v>
      </c>
      <c r="AL5" s="693">
        <v>0.65694444444444444</v>
      </c>
      <c r="AM5" s="695" t="s">
        <v>498</v>
      </c>
      <c r="AN5" s="691">
        <f t="shared" si="4"/>
        <v>2.2354166666700621</v>
      </c>
      <c r="AO5" s="696"/>
      <c r="AP5" s="697"/>
      <c r="AQ5" s="698">
        <f t="shared" si="5"/>
        <v>-45111.421527777777</v>
      </c>
      <c r="AR5" s="696"/>
      <c r="AS5" s="697"/>
      <c r="AT5" s="707"/>
      <c r="AU5" s="14">
        <f t="shared" si="6"/>
        <v>-45111.421527777777</v>
      </c>
      <c r="AV5" s="701"/>
      <c r="AW5" s="701"/>
      <c r="AX5" s="701" t="s">
        <v>9</v>
      </c>
      <c r="AY5" s="701" t="s">
        <v>11</v>
      </c>
      <c r="AZ5" s="701" t="s">
        <v>13</v>
      </c>
      <c r="BA5" s="701" t="s">
        <v>39</v>
      </c>
      <c r="BB5" s="702" t="s">
        <v>1377</v>
      </c>
      <c r="BC5" s="702" t="s">
        <v>1378</v>
      </c>
      <c r="BD5" s="19"/>
      <c r="BE5" s="703" t="s">
        <v>89</v>
      </c>
      <c r="BF5" s="703"/>
      <c r="BG5" s="704"/>
      <c r="BI5" s="448">
        <v>1431</v>
      </c>
      <c r="BJ5" s="424">
        <v>30236197</v>
      </c>
      <c r="BK5" s="424" t="s">
        <v>529</v>
      </c>
      <c r="BL5" s="424" t="s">
        <v>506</v>
      </c>
      <c r="BM5" s="424" t="s">
        <v>507</v>
      </c>
      <c r="BN5" s="424" t="s">
        <v>487</v>
      </c>
      <c r="BO5" s="425">
        <v>45120.456250000003</v>
      </c>
      <c r="BP5" s="424" t="s">
        <v>528</v>
      </c>
      <c r="BQ5" s="446" t="s">
        <v>0</v>
      </c>
      <c r="BR5" s="705"/>
      <c r="BS5" s="705"/>
      <c r="BT5" s="423">
        <v>1404</v>
      </c>
      <c r="BU5" s="424">
        <v>30219053</v>
      </c>
      <c r="BV5" s="424" t="s">
        <v>505</v>
      </c>
      <c r="BW5" s="424" t="s">
        <v>502</v>
      </c>
      <c r="BX5" s="424" t="s">
        <v>507</v>
      </c>
      <c r="BY5" s="445" t="s">
        <v>484</v>
      </c>
      <c r="BZ5" s="425">
        <v>45111.531944444447</v>
      </c>
      <c r="CA5" s="424" t="s">
        <v>528</v>
      </c>
      <c r="CB5" s="446" t="s">
        <v>17</v>
      </c>
      <c r="CC5" s="705"/>
      <c r="CD5" s="705"/>
      <c r="CE5" s="423">
        <v>1416</v>
      </c>
      <c r="CF5" s="424">
        <v>1137092</v>
      </c>
      <c r="CG5" s="424" t="s">
        <v>495</v>
      </c>
      <c r="CH5" s="424" t="s">
        <v>496</v>
      </c>
      <c r="CI5" s="424" t="s">
        <v>497</v>
      </c>
      <c r="CJ5" s="424" t="s">
        <v>476</v>
      </c>
      <c r="CK5" s="425">
        <v>45115.961805555555</v>
      </c>
      <c r="CL5" s="424" t="s">
        <v>528</v>
      </c>
      <c r="CM5" s="446" t="s">
        <v>8</v>
      </c>
      <c r="CN5" s="705"/>
      <c r="CO5" s="705"/>
      <c r="CP5" s="444">
        <v>1430</v>
      </c>
      <c r="CQ5" s="424">
        <v>30029141</v>
      </c>
      <c r="CR5" s="424" t="s">
        <v>501</v>
      </c>
      <c r="CS5" s="424" t="s">
        <v>496</v>
      </c>
      <c r="CT5" s="424" t="s">
        <v>497</v>
      </c>
      <c r="CU5" s="424" t="s">
        <v>1213</v>
      </c>
      <c r="CV5" s="425">
        <v>45120.397916666669</v>
      </c>
      <c r="CW5" s="424" t="s">
        <v>498</v>
      </c>
      <c r="CX5" s="446" t="s">
        <v>17</v>
      </c>
    </row>
    <row r="6" spans="1:104" ht="14.25" customHeight="1">
      <c r="A6" s="1130"/>
      <c r="B6" s="684">
        <v>4</v>
      </c>
      <c r="C6" s="444">
        <v>1402</v>
      </c>
      <c r="D6" s="424">
        <v>55305</v>
      </c>
      <c r="E6" s="424" t="s">
        <v>505</v>
      </c>
      <c r="F6" s="424" t="s">
        <v>496</v>
      </c>
      <c r="G6" s="424" t="s">
        <v>497</v>
      </c>
      <c r="H6" s="424" t="s">
        <v>476</v>
      </c>
      <c r="I6" s="425">
        <v>45111.432638888888</v>
      </c>
      <c r="J6" s="424" t="s">
        <v>528</v>
      </c>
      <c r="K6" s="446" t="s">
        <v>8</v>
      </c>
      <c r="L6" s="685">
        <v>45111</v>
      </c>
      <c r="M6" s="686">
        <v>0.43263888888888891</v>
      </c>
      <c r="N6" s="687" t="s">
        <v>528</v>
      </c>
      <c r="O6" s="685">
        <v>45111</v>
      </c>
      <c r="P6" s="686">
        <v>0.43263888888888891</v>
      </c>
      <c r="Q6" s="685"/>
      <c r="R6" s="686"/>
      <c r="S6" s="687" t="s">
        <v>528</v>
      </c>
      <c r="T6" s="685">
        <v>45111</v>
      </c>
      <c r="U6" s="686">
        <v>0.43541666666666667</v>
      </c>
      <c r="V6" s="687" t="s">
        <v>528</v>
      </c>
      <c r="W6" s="688">
        <f t="shared" ref="W6:W35" si="8">(U6+T6)-(P6+O6)</f>
        <v>2.7777777795563452E-3</v>
      </c>
      <c r="X6" s="689"/>
      <c r="Y6" s="690"/>
      <c r="Z6" s="687" t="s">
        <v>528</v>
      </c>
      <c r="AA6" s="691">
        <f t="shared" si="1"/>
        <v>-45111.435416666667</v>
      </c>
      <c r="AB6" s="689"/>
      <c r="AC6" s="690"/>
      <c r="AD6" s="687"/>
      <c r="AE6" s="691">
        <f t="shared" si="2"/>
        <v>0</v>
      </c>
      <c r="AF6" s="706"/>
      <c r="AG6" s="695"/>
      <c r="AH6" s="695"/>
      <c r="AI6" s="687"/>
      <c r="AJ6" s="691">
        <f t="shared" si="7"/>
        <v>-45111.435416666667</v>
      </c>
      <c r="AK6" s="695"/>
      <c r="AL6" s="695"/>
      <c r="AM6" s="695"/>
      <c r="AN6" s="691">
        <f>(AL6+AK6)-(U6+T6)</f>
        <v>-45111.435416666667</v>
      </c>
      <c r="AO6" s="696">
        <v>45112</v>
      </c>
      <c r="AP6" s="697">
        <v>1.8055555555555554E-2</v>
      </c>
      <c r="AQ6" s="698">
        <f t="shared" si="5"/>
        <v>0.58263888888905058</v>
      </c>
      <c r="AR6" s="696">
        <v>45112</v>
      </c>
      <c r="AS6" s="697">
        <v>0.4993055555555555</v>
      </c>
      <c r="AT6" s="709" t="s">
        <v>498</v>
      </c>
      <c r="AU6" s="14">
        <f t="shared" si="6"/>
        <v>1.0638888888861402</v>
      </c>
      <c r="AV6" s="701"/>
      <c r="AW6" s="701"/>
      <c r="AX6" s="701" t="s">
        <v>9</v>
      </c>
      <c r="AY6" s="701" t="s">
        <v>11</v>
      </c>
      <c r="AZ6" s="701" t="s">
        <v>13</v>
      </c>
      <c r="BA6" s="701" t="s">
        <v>39</v>
      </c>
      <c r="BB6" s="702" t="s">
        <v>1377</v>
      </c>
      <c r="BC6" s="702" t="s">
        <v>1378</v>
      </c>
      <c r="BD6" s="19"/>
      <c r="BE6" s="703" t="s">
        <v>89</v>
      </c>
      <c r="BF6" s="703"/>
      <c r="BG6" s="704"/>
      <c r="BI6" s="444">
        <v>1469</v>
      </c>
      <c r="BJ6" s="424">
        <v>30278190</v>
      </c>
      <c r="BK6" s="424" t="s">
        <v>529</v>
      </c>
      <c r="BL6" s="424" t="s">
        <v>496</v>
      </c>
      <c r="BM6" s="424" t="s">
        <v>507</v>
      </c>
      <c r="BN6" s="424" t="s">
        <v>483</v>
      </c>
      <c r="BO6" s="425">
        <v>45133.779861111114</v>
      </c>
      <c r="BP6" s="424" t="s">
        <v>528</v>
      </c>
      <c r="BQ6" s="446" t="s">
        <v>17</v>
      </c>
      <c r="BR6" s="705"/>
      <c r="BS6" s="705"/>
      <c r="BT6" s="448">
        <v>1408</v>
      </c>
      <c r="BU6" s="424">
        <v>1330121</v>
      </c>
      <c r="BV6" s="424" t="s">
        <v>505</v>
      </c>
      <c r="BW6" s="424" t="s">
        <v>496</v>
      </c>
      <c r="BX6" s="424" t="s">
        <v>507</v>
      </c>
      <c r="BY6" s="424" t="s">
        <v>486</v>
      </c>
      <c r="BZ6" s="425">
        <v>45113.447916666664</v>
      </c>
      <c r="CA6" s="424" t="s">
        <v>528</v>
      </c>
      <c r="CB6" s="446" t="s">
        <v>0</v>
      </c>
      <c r="CC6" s="705"/>
      <c r="CD6" s="705"/>
      <c r="CE6" s="444">
        <v>1440</v>
      </c>
      <c r="CF6" s="454">
        <v>30265637</v>
      </c>
      <c r="CG6" s="454" t="s">
        <v>495</v>
      </c>
      <c r="CH6" s="454" t="s">
        <v>496</v>
      </c>
      <c r="CI6" s="454" t="s">
        <v>497</v>
      </c>
      <c r="CJ6" s="454" t="s">
        <v>466</v>
      </c>
      <c r="CK6" s="455">
        <v>45123.875694444447</v>
      </c>
      <c r="CL6" s="454" t="s">
        <v>498</v>
      </c>
      <c r="CM6" s="446" t="s">
        <v>17</v>
      </c>
      <c r="CN6" s="705"/>
      <c r="CO6" s="705"/>
      <c r="CP6" s="444">
        <v>1439</v>
      </c>
      <c r="CQ6" s="424">
        <v>30218698</v>
      </c>
      <c r="CR6" s="424" t="s">
        <v>501</v>
      </c>
      <c r="CS6" s="424" t="s">
        <v>506</v>
      </c>
      <c r="CT6" s="424" t="s">
        <v>513</v>
      </c>
      <c r="CU6" s="424" t="s">
        <v>1273</v>
      </c>
      <c r="CV6" s="425">
        <v>45123.665972222225</v>
      </c>
      <c r="CW6" s="424" t="s">
        <v>498</v>
      </c>
      <c r="CX6" s="446" t="s">
        <v>17</v>
      </c>
    </row>
    <row r="7" spans="1:104" s="710" customFormat="1" ht="14.25" customHeight="1">
      <c r="A7" s="1130"/>
      <c r="B7" s="708">
        <v>5</v>
      </c>
      <c r="C7" s="444">
        <v>1403</v>
      </c>
      <c r="D7" s="424">
        <v>20337407</v>
      </c>
      <c r="E7" s="424" t="s">
        <v>529</v>
      </c>
      <c r="F7" s="424" t="s">
        <v>506</v>
      </c>
      <c r="G7" s="424" t="s">
        <v>507</v>
      </c>
      <c r="H7" s="424" t="s">
        <v>482</v>
      </c>
      <c r="I7" s="425">
        <v>45111.435416666667</v>
      </c>
      <c r="J7" s="424" t="s">
        <v>528</v>
      </c>
      <c r="K7" s="446" t="s">
        <v>17</v>
      </c>
      <c r="L7" s="685">
        <v>45111</v>
      </c>
      <c r="M7" s="686">
        <v>0.43541666666666667</v>
      </c>
      <c r="N7" s="687" t="s">
        <v>528</v>
      </c>
      <c r="O7" s="685">
        <v>45111</v>
      </c>
      <c r="P7" s="686">
        <v>0.43541666666666667</v>
      </c>
      <c r="Q7" s="685"/>
      <c r="R7" s="686"/>
      <c r="S7" s="687" t="s">
        <v>528</v>
      </c>
      <c r="T7" s="685">
        <v>45111</v>
      </c>
      <c r="U7" s="686">
        <v>0.49236111111111114</v>
      </c>
      <c r="V7" s="687" t="s">
        <v>528</v>
      </c>
      <c r="W7" s="688">
        <f t="shared" si="8"/>
        <v>5.694444444088731E-2</v>
      </c>
      <c r="X7" s="689"/>
      <c r="Y7" s="690"/>
      <c r="Z7" s="687" t="s">
        <v>528</v>
      </c>
      <c r="AA7" s="691">
        <f t="shared" si="1"/>
        <v>-45111.492361111108</v>
      </c>
      <c r="AB7" s="689"/>
      <c r="AC7" s="690"/>
      <c r="AD7" s="687"/>
      <c r="AE7" s="691">
        <f t="shared" si="2"/>
        <v>0</v>
      </c>
      <c r="AF7" s="706"/>
      <c r="AG7" s="695"/>
      <c r="AH7" s="695"/>
      <c r="AI7" s="687"/>
      <c r="AJ7" s="691">
        <f>(AG7+AF7)-(U7+T7)</f>
        <v>-45111.492361111108</v>
      </c>
      <c r="AK7" s="695"/>
      <c r="AL7" s="695"/>
      <c r="AM7" s="695"/>
      <c r="AN7" s="691">
        <f t="shared" si="4"/>
        <v>-45111.492361111108</v>
      </c>
      <c r="AO7" s="696">
        <v>45117</v>
      </c>
      <c r="AP7" s="697">
        <v>0.25208333333333333</v>
      </c>
      <c r="AQ7" s="698">
        <f t="shared" si="5"/>
        <v>5.7597222222248092</v>
      </c>
      <c r="AR7" s="696">
        <v>45117</v>
      </c>
      <c r="AS7" s="697">
        <v>0.7006944444444444</v>
      </c>
      <c r="AT7" s="709" t="s">
        <v>498</v>
      </c>
      <c r="AU7" s="14">
        <f t="shared" si="6"/>
        <v>6.2083333333357587</v>
      </c>
      <c r="AV7" s="701"/>
      <c r="AW7" s="701"/>
      <c r="AX7" s="701" t="s">
        <v>27</v>
      </c>
      <c r="AY7" s="701" t="s">
        <v>29</v>
      </c>
      <c r="AZ7" s="701" t="s">
        <v>76</v>
      </c>
      <c r="BA7" s="701" t="s">
        <v>272</v>
      </c>
      <c r="BB7" s="702" t="s">
        <v>1379</v>
      </c>
      <c r="BC7" s="702" t="s">
        <v>1380</v>
      </c>
      <c r="BD7" s="19"/>
      <c r="BE7" s="703" t="s">
        <v>84</v>
      </c>
      <c r="BF7" s="703"/>
      <c r="BI7" s="444">
        <v>1470</v>
      </c>
      <c r="BJ7" s="424">
        <v>2250529365</v>
      </c>
      <c r="BK7" s="424" t="s">
        <v>529</v>
      </c>
      <c r="BL7" s="424" t="s">
        <v>502</v>
      </c>
      <c r="BM7" s="424" t="s">
        <v>507</v>
      </c>
      <c r="BN7" s="424" t="s">
        <v>484</v>
      </c>
      <c r="BO7" s="425">
        <v>45133.788194444445</v>
      </c>
      <c r="BP7" s="424" t="s">
        <v>528</v>
      </c>
      <c r="BQ7" s="446" t="s">
        <v>8</v>
      </c>
      <c r="BR7" s="705"/>
      <c r="BS7" s="705"/>
      <c r="BT7" s="448">
        <v>1410</v>
      </c>
      <c r="BU7" s="424">
        <v>30274823</v>
      </c>
      <c r="BV7" s="424" t="s">
        <v>505</v>
      </c>
      <c r="BW7" s="424" t="s">
        <v>496</v>
      </c>
      <c r="BX7" s="424" t="s">
        <v>507</v>
      </c>
      <c r="BY7" s="424" t="s">
        <v>483</v>
      </c>
      <c r="BZ7" s="425">
        <v>45113.46875</v>
      </c>
      <c r="CA7" s="424" t="s">
        <v>528</v>
      </c>
      <c r="CB7" s="446" t="s">
        <v>0</v>
      </c>
      <c r="CC7" s="705"/>
      <c r="CD7" s="705"/>
      <c r="CE7" s="448">
        <v>1447</v>
      </c>
      <c r="CF7" s="424">
        <v>1723015</v>
      </c>
      <c r="CG7" s="424" t="s">
        <v>495</v>
      </c>
      <c r="CH7" s="424" t="s">
        <v>502</v>
      </c>
      <c r="CI7" s="424" t="s">
        <v>497</v>
      </c>
      <c r="CJ7" s="424" t="s">
        <v>503</v>
      </c>
      <c r="CK7" s="425">
        <v>45126.394444444442</v>
      </c>
      <c r="CL7" s="424" t="s">
        <v>498</v>
      </c>
      <c r="CM7" s="446" t="s">
        <v>5</v>
      </c>
      <c r="CN7" s="705"/>
      <c r="CO7" s="705"/>
      <c r="CP7" s="444">
        <v>1461</v>
      </c>
      <c r="CQ7" s="424">
        <v>30272889</v>
      </c>
      <c r="CR7" s="424" t="s">
        <v>501</v>
      </c>
      <c r="CS7" s="424" t="s">
        <v>496</v>
      </c>
      <c r="CT7" s="424" t="s">
        <v>497</v>
      </c>
      <c r="CU7" s="424" t="s">
        <v>476</v>
      </c>
      <c r="CV7" s="425">
        <v>45132.770138888889</v>
      </c>
      <c r="CW7" s="424" t="s">
        <v>528</v>
      </c>
      <c r="CX7" s="446" t="s">
        <v>17</v>
      </c>
      <c r="CY7" s="704"/>
    </row>
    <row r="8" spans="1:104" ht="14.25" customHeight="1">
      <c r="A8" s="1130"/>
      <c r="B8" s="684">
        <v>6</v>
      </c>
      <c r="C8" s="423">
        <v>1404</v>
      </c>
      <c r="D8" s="424">
        <v>30219053</v>
      </c>
      <c r="E8" s="424" t="s">
        <v>505</v>
      </c>
      <c r="F8" s="424" t="s">
        <v>502</v>
      </c>
      <c r="G8" s="424" t="s">
        <v>507</v>
      </c>
      <c r="H8" s="445" t="s">
        <v>484</v>
      </c>
      <c r="I8" s="425">
        <v>45111.531944444447</v>
      </c>
      <c r="J8" s="424" t="s">
        <v>528</v>
      </c>
      <c r="K8" s="446" t="s">
        <v>17</v>
      </c>
      <c r="L8" s="685">
        <v>45111</v>
      </c>
      <c r="M8" s="686">
        <v>0.53194444444444444</v>
      </c>
      <c r="N8" s="687" t="s">
        <v>528</v>
      </c>
      <c r="O8" s="685">
        <v>45111</v>
      </c>
      <c r="P8" s="686">
        <v>0.53194444444444444</v>
      </c>
      <c r="Q8" s="685"/>
      <c r="R8" s="686"/>
      <c r="S8" s="687" t="s">
        <v>528</v>
      </c>
      <c r="T8" s="685">
        <v>45111</v>
      </c>
      <c r="U8" s="686">
        <v>0.54166666666666663</v>
      </c>
      <c r="V8" s="687" t="s">
        <v>528</v>
      </c>
      <c r="W8" s="688">
        <f t="shared" si="8"/>
        <v>9.7222222175332718E-3</v>
      </c>
      <c r="X8" s="689"/>
      <c r="Y8" s="690"/>
      <c r="Z8" s="687" t="s">
        <v>528</v>
      </c>
      <c r="AA8" s="691">
        <f t="shared" si="1"/>
        <v>-45111.541666666664</v>
      </c>
      <c r="AB8" s="689"/>
      <c r="AC8" s="690"/>
      <c r="AD8" s="687"/>
      <c r="AE8" s="691">
        <f t="shared" si="2"/>
        <v>0</v>
      </c>
      <c r="AF8" s="706"/>
      <c r="AG8" s="695"/>
      <c r="AH8" s="695"/>
      <c r="AI8" s="687"/>
      <c r="AJ8" s="691">
        <f t="shared" si="7"/>
        <v>-45111.541666666664</v>
      </c>
      <c r="AK8" s="695"/>
      <c r="AL8" s="695"/>
      <c r="AM8" s="695"/>
      <c r="AN8" s="691">
        <f t="shared" si="4"/>
        <v>-45111.541666666664</v>
      </c>
      <c r="AO8" s="696">
        <v>45112</v>
      </c>
      <c r="AP8" s="697">
        <v>0.99652777777777779</v>
      </c>
      <c r="AQ8" s="698">
        <f t="shared" si="5"/>
        <v>1.4548611111167702</v>
      </c>
      <c r="AR8" s="696">
        <v>45112</v>
      </c>
      <c r="AS8" s="697">
        <v>0.4916666666666667</v>
      </c>
      <c r="AT8" s="699" t="s">
        <v>498</v>
      </c>
      <c r="AU8" s="14">
        <f t="shared" si="6"/>
        <v>0.95000000000436557</v>
      </c>
      <c r="AV8" s="701"/>
      <c r="AW8" s="701"/>
      <c r="AX8" s="701" t="s">
        <v>9</v>
      </c>
      <c r="AY8" s="701" t="s">
        <v>20</v>
      </c>
      <c r="AZ8" s="701" t="s">
        <v>50</v>
      </c>
      <c r="BA8" s="701" t="s">
        <v>154</v>
      </c>
      <c r="BB8" s="702" t="s">
        <v>1381</v>
      </c>
      <c r="BC8" s="702" t="s">
        <v>1382</v>
      </c>
      <c r="BD8" s="19"/>
      <c r="BE8" s="703" t="s">
        <v>84</v>
      </c>
      <c r="BF8" s="703"/>
      <c r="BG8" s="704"/>
      <c r="BI8" s="444">
        <v>1472</v>
      </c>
      <c r="BJ8" s="424">
        <v>30168085</v>
      </c>
      <c r="BK8" s="424" t="s">
        <v>529</v>
      </c>
      <c r="BL8" s="424" t="s">
        <v>496</v>
      </c>
      <c r="BM8" s="424" t="s">
        <v>497</v>
      </c>
      <c r="BN8" s="424" t="s">
        <v>476</v>
      </c>
      <c r="BO8" s="425">
        <v>45133.821527777778</v>
      </c>
      <c r="BP8" s="424" t="s">
        <v>528</v>
      </c>
      <c r="BQ8" s="446" t="s">
        <v>0</v>
      </c>
      <c r="BR8" s="705"/>
      <c r="BS8" s="705"/>
      <c r="BT8" s="448">
        <v>1412</v>
      </c>
      <c r="BU8" s="424">
        <v>30055006</v>
      </c>
      <c r="BV8" s="424" t="s">
        <v>505</v>
      </c>
      <c r="BW8" s="424" t="s">
        <v>496</v>
      </c>
      <c r="BX8" s="424" t="s">
        <v>497</v>
      </c>
      <c r="BY8" s="424" t="s">
        <v>534</v>
      </c>
      <c r="BZ8" s="425">
        <v>45113.656944444447</v>
      </c>
      <c r="CA8" s="424" t="s">
        <v>498</v>
      </c>
      <c r="CB8" s="446" t="s">
        <v>0</v>
      </c>
      <c r="CC8" s="705"/>
      <c r="CD8" s="705"/>
      <c r="CE8" s="444">
        <v>1467</v>
      </c>
      <c r="CF8" s="424">
        <v>1204166</v>
      </c>
      <c r="CG8" s="424" t="s">
        <v>495</v>
      </c>
      <c r="CH8" s="424" t="s">
        <v>506</v>
      </c>
      <c r="CI8" s="424" t="s">
        <v>517</v>
      </c>
      <c r="CJ8" s="424" t="s">
        <v>518</v>
      </c>
      <c r="CK8" s="425">
        <v>45133.513888888891</v>
      </c>
      <c r="CL8" s="424" t="s">
        <v>528</v>
      </c>
      <c r="CM8" s="446" t="s">
        <v>17</v>
      </c>
      <c r="CN8" s="705"/>
      <c r="CO8" s="705"/>
      <c r="CP8" s="448">
        <v>1471</v>
      </c>
      <c r="CQ8" s="424">
        <v>30239427</v>
      </c>
      <c r="CR8" s="424" t="s">
        <v>501</v>
      </c>
      <c r="CS8" s="424" t="s">
        <v>506</v>
      </c>
      <c r="CT8" s="424" t="s">
        <v>513</v>
      </c>
      <c r="CU8" s="424" t="s">
        <v>524</v>
      </c>
      <c r="CV8" s="425">
        <v>45133.834027777775</v>
      </c>
      <c r="CW8" s="424" t="s">
        <v>528</v>
      </c>
      <c r="CX8" s="446" t="s">
        <v>17</v>
      </c>
      <c r="CY8" s="710"/>
    </row>
    <row r="9" spans="1:104" ht="15" customHeight="1">
      <c r="A9" s="1130"/>
      <c r="B9" s="684">
        <v>7</v>
      </c>
      <c r="C9" s="448">
        <v>1408</v>
      </c>
      <c r="D9" s="424">
        <v>1330121</v>
      </c>
      <c r="E9" s="424" t="s">
        <v>505</v>
      </c>
      <c r="F9" s="424" t="s">
        <v>496</v>
      </c>
      <c r="G9" s="424" t="s">
        <v>507</v>
      </c>
      <c r="H9" s="424" t="s">
        <v>486</v>
      </c>
      <c r="I9" s="425">
        <v>45113.447916666664</v>
      </c>
      <c r="J9" s="424" t="s">
        <v>528</v>
      </c>
      <c r="K9" s="446" t="s">
        <v>0</v>
      </c>
      <c r="L9" s="685">
        <v>45113</v>
      </c>
      <c r="M9" s="686">
        <v>0.44791666666666669</v>
      </c>
      <c r="N9" s="687" t="s">
        <v>528</v>
      </c>
      <c r="O9" s="685">
        <v>45113</v>
      </c>
      <c r="P9" s="686">
        <v>0.44791666666666669</v>
      </c>
      <c r="Q9" s="685"/>
      <c r="R9" s="686"/>
      <c r="S9" s="687" t="s">
        <v>528</v>
      </c>
      <c r="T9" s="685">
        <v>45113</v>
      </c>
      <c r="U9" s="686">
        <v>0.45902777777777776</v>
      </c>
      <c r="V9" s="687" t="s">
        <v>528</v>
      </c>
      <c r="W9" s="688">
        <f t="shared" si="8"/>
        <v>1.1111111110949423E-2</v>
      </c>
      <c r="X9" s="689"/>
      <c r="Y9" s="690"/>
      <c r="Z9" s="687" t="s">
        <v>528</v>
      </c>
      <c r="AA9" s="691">
        <f t="shared" si="1"/>
        <v>-45113.459027777775</v>
      </c>
      <c r="AB9" s="689"/>
      <c r="AC9" s="690"/>
      <c r="AD9" s="687"/>
      <c r="AE9" s="691">
        <f t="shared" si="2"/>
        <v>0</v>
      </c>
      <c r="AF9" s="706"/>
      <c r="AG9" s="695"/>
      <c r="AH9" s="695"/>
      <c r="AI9" s="687"/>
      <c r="AJ9" s="691">
        <f t="shared" si="7"/>
        <v>-45113.459027777775</v>
      </c>
      <c r="AK9" s="695"/>
      <c r="AL9" s="695"/>
      <c r="AM9" s="695"/>
      <c r="AN9" s="691">
        <f t="shared" si="4"/>
        <v>-45113.459027777775</v>
      </c>
      <c r="AO9" s="696">
        <v>45113</v>
      </c>
      <c r="AP9" s="697">
        <v>0.46388888888888891</v>
      </c>
      <c r="AQ9" s="698">
        <f t="shared" si="5"/>
        <v>4.8611111124046147E-3</v>
      </c>
      <c r="AR9" s="696">
        <v>45112</v>
      </c>
      <c r="AS9" s="697">
        <v>0.4916666666666667</v>
      </c>
      <c r="AT9" s="709" t="s">
        <v>498</v>
      </c>
      <c r="AU9" s="14">
        <f t="shared" si="6"/>
        <v>-0.96736111110658385</v>
      </c>
      <c r="AV9" s="701"/>
      <c r="AW9" s="701"/>
      <c r="AX9" s="701" t="s">
        <v>27</v>
      </c>
      <c r="AY9" s="701" t="s">
        <v>29</v>
      </c>
      <c r="AZ9" s="701" t="s">
        <v>90</v>
      </c>
      <c r="BA9" s="701" t="s">
        <v>312</v>
      </c>
      <c r="BB9" s="702" t="s">
        <v>1383</v>
      </c>
      <c r="BC9" s="702" t="s">
        <v>1384</v>
      </c>
      <c r="BD9" s="19"/>
      <c r="BE9" s="703" t="s">
        <v>89</v>
      </c>
      <c r="BF9" s="703"/>
      <c r="BG9" s="704"/>
      <c r="BI9" s="444">
        <v>1474</v>
      </c>
      <c r="BJ9" s="424">
        <v>30168085</v>
      </c>
      <c r="BK9" s="424" t="s">
        <v>529</v>
      </c>
      <c r="BL9" s="424" t="s">
        <v>496</v>
      </c>
      <c r="BM9" s="424" t="s">
        <v>507</v>
      </c>
      <c r="BN9" s="424" t="s">
        <v>483</v>
      </c>
      <c r="BO9" s="425">
        <v>45134.553472222222</v>
      </c>
      <c r="BP9" s="424" t="s">
        <v>528</v>
      </c>
      <c r="BQ9" s="446" t="s">
        <v>8</v>
      </c>
      <c r="BR9" s="705"/>
      <c r="BS9" s="705"/>
      <c r="BT9" s="448">
        <v>1435</v>
      </c>
      <c r="BU9" s="424">
        <v>30063758</v>
      </c>
      <c r="BV9" s="424" t="s">
        <v>505</v>
      </c>
      <c r="BW9" s="424" t="s">
        <v>496</v>
      </c>
      <c r="BX9" s="424" t="s">
        <v>497</v>
      </c>
      <c r="BY9" s="424" t="s">
        <v>534</v>
      </c>
      <c r="BZ9" s="425">
        <v>45122.48541666667</v>
      </c>
      <c r="CA9" s="424" t="s">
        <v>528</v>
      </c>
      <c r="CB9" s="446" t="s">
        <v>0</v>
      </c>
      <c r="CC9" s="705"/>
      <c r="CD9" s="705"/>
      <c r="CE9" s="444">
        <v>1473</v>
      </c>
      <c r="CF9" s="424">
        <v>30089346</v>
      </c>
      <c r="CG9" s="424" t="s">
        <v>495</v>
      </c>
      <c r="CH9" s="424" t="s">
        <v>502</v>
      </c>
      <c r="CI9" s="424" t="s">
        <v>497</v>
      </c>
      <c r="CJ9" s="424" t="s">
        <v>503</v>
      </c>
      <c r="CK9" s="425">
        <v>45134.556250000001</v>
      </c>
      <c r="CL9" s="424" t="s">
        <v>528</v>
      </c>
      <c r="CM9" s="446" t="s">
        <v>17</v>
      </c>
      <c r="CN9" s="705"/>
      <c r="CO9" s="705"/>
      <c r="CP9" s="444">
        <v>1479</v>
      </c>
      <c r="CQ9" s="424">
        <v>2026625547</v>
      </c>
      <c r="CR9" s="424" t="s">
        <v>501</v>
      </c>
      <c r="CS9" s="424" t="s">
        <v>502</v>
      </c>
      <c r="CT9" s="424" t="s">
        <v>497</v>
      </c>
      <c r="CU9" s="424" t="s">
        <v>503</v>
      </c>
      <c r="CV9" s="425">
        <v>45137.769444444442</v>
      </c>
      <c r="CW9" s="424" t="s">
        <v>528</v>
      </c>
      <c r="CX9" s="446" t="s">
        <v>17</v>
      </c>
    </row>
    <row r="10" spans="1:104" ht="15" customHeight="1">
      <c r="A10" s="1130"/>
      <c r="B10" s="708">
        <v>8</v>
      </c>
      <c r="C10" s="448">
        <v>1410</v>
      </c>
      <c r="D10" s="424">
        <v>30274823</v>
      </c>
      <c r="E10" s="424" t="s">
        <v>505</v>
      </c>
      <c r="F10" s="424" t="s">
        <v>496</v>
      </c>
      <c r="G10" s="424" t="s">
        <v>507</v>
      </c>
      <c r="H10" s="424" t="s">
        <v>483</v>
      </c>
      <c r="I10" s="425">
        <v>45113.46875</v>
      </c>
      <c r="J10" s="424" t="s">
        <v>528</v>
      </c>
      <c r="K10" s="446" t="s">
        <v>0</v>
      </c>
      <c r="L10" s="685">
        <v>45113</v>
      </c>
      <c r="M10" s="686">
        <v>0.46875</v>
      </c>
      <c r="N10" s="687" t="s">
        <v>528</v>
      </c>
      <c r="O10" s="685">
        <v>45113</v>
      </c>
      <c r="P10" s="686">
        <v>0.46875</v>
      </c>
      <c r="Q10" s="685"/>
      <c r="R10" s="686"/>
      <c r="S10" s="687" t="s">
        <v>528</v>
      </c>
      <c r="T10" s="706">
        <v>45113</v>
      </c>
      <c r="U10" s="711">
        <v>0.47847222222222219</v>
      </c>
      <c r="V10" s="687" t="s">
        <v>528</v>
      </c>
      <c r="W10" s="688">
        <f t="shared" si="8"/>
        <v>9.7222222248092294E-3</v>
      </c>
      <c r="X10" s="689"/>
      <c r="Y10" s="690"/>
      <c r="Z10" s="687" t="s">
        <v>528</v>
      </c>
      <c r="AA10" s="691">
        <f t="shared" si="1"/>
        <v>-45113.478472222225</v>
      </c>
      <c r="AB10" s="689"/>
      <c r="AC10" s="690"/>
      <c r="AD10" s="687"/>
      <c r="AE10" s="691">
        <f t="shared" si="2"/>
        <v>0</v>
      </c>
      <c r="AF10" s="706"/>
      <c r="AG10" s="695"/>
      <c r="AH10" s="695"/>
      <c r="AI10" s="687"/>
      <c r="AJ10" s="691">
        <f t="shared" si="7"/>
        <v>-45113.478472222225</v>
      </c>
      <c r="AK10" s="695"/>
      <c r="AL10" s="695"/>
      <c r="AM10" s="695"/>
      <c r="AN10" s="691">
        <f t="shared" si="4"/>
        <v>-45113.478472222225</v>
      </c>
      <c r="AO10" s="696">
        <v>45120</v>
      </c>
      <c r="AP10" s="697">
        <v>0.61944444444444446</v>
      </c>
      <c r="AQ10" s="698">
        <f t="shared" si="5"/>
        <v>7.1409722222160781</v>
      </c>
      <c r="AR10" s="696">
        <v>45120</v>
      </c>
      <c r="AS10" s="697">
        <v>0.61944444444444446</v>
      </c>
      <c r="AT10" s="707" t="s">
        <v>528</v>
      </c>
      <c r="AU10" s="14">
        <f t="shared" si="6"/>
        <v>7.1409722222160781</v>
      </c>
      <c r="AV10" s="701"/>
      <c r="AW10" s="701"/>
      <c r="AX10" s="701" t="s">
        <v>27</v>
      </c>
      <c r="AY10" s="701" t="s">
        <v>29</v>
      </c>
      <c r="AZ10" s="701" t="s">
        <v>76</v>
      </c>
      <c r="BA10" s="701" t="s">
        <v>272</v>
      </c>
      <c r="BB10" s="702" t="s">
        <v>1385</v>
      </c>
      <c r="BC10" s="702" t="s">
        <v>1386</v>
      </c>
      <c r="BD10" s="19"/>
      <c r="BE10" s="703" t="s">
        <v>84</v>
      </c>
      <c r="BF10" s="703"/>
      <c r="BG10" s="704"/>
      <c r="BI10"/>
      <c r="BJ10"/>
      <c r="BK10"/>
      <c r="BL10"/>
      <c r="BM10"/>
      <c r="BN10"/>
      <c r="BO10"/>
      <c r="BP10"/>
      <c r="BQ10"/>
      <c r="BR10" s="705"/>
      <c r="BS10" s="705"/>
      <c r="BT10" s="448">
        <v>1436</v>
      </c>
      <c r="BU10" s="424">
        <v>20308069</v>
      </c>
      <c r="BV10" s="424" t="s">
        <v>505</v>
      </c>
      <c r="BW10" s="424" t="s">
        <v>496</v>
      </c>
      <c r="BX10" s="424" t="s">
        <v>507</v>
      </c>
      <c r="BY10" s="424" t="s">
        <v>486</v>
      </c>
      <c r="BZ10" s="425">
        <v>45122.795138888891</v>
      </c>
      <c r="CA10" s="424" t="s">
        <v>498</v>
      </c>
      <c r="CB10" s="446" t="s">
        <v>0</v>
      </c>
      <c r="CC10" s="705"/>
      <c r="CD10" s="705"/>
      <c r="CE10" s="444">
        <v>1475</v>
      </c>
      <c r="CF10" s="424">
        <v>30199782</v>
      </c>
      <c r="CG10" s="424" t="s">
        <v>495</v>
      </c>
      <c r="CH10" s="424" t="s">
        <v>496</v>
      </c>
      <c r="CI10" s="424" t="s">
        <v>497</v>
      </c>
      <c r="CJ10" s="424" t="s">
        <v>516</v>
      </c>
      <c r="CK10" s="425">
        <v>45136.484722222223</v>
      </c>
      <c r="CL10" s="424" t="s">
        <v>528</v>
      </c>
      <c r="CM10" s="446" t="s">
        <v>17</v>
      </c>
      <c r="CN10" s="705"/>
      <c r="CO10" s="705"/>
      <c r="CP10"/>
      <c r="CQ10"/>
      <c r="CR10"/>
      <c r="CS10"/>
      <c r="CT10"/>
      <c r="CU10"/>
      <c r="CV10"/>
      <c r="CW10"/>
      <c r="CX10"/>
    </row>
    <row r="11" spans="1:104" ht="15" customHeight="1">
      <c r="A11" s="1130"/>
      <c r="B11" s="684">
        <v>9</v>
      </c>
      <c r="C11" s="444">
        <v>1409</v>
      </c>
      <c r="D11" s="424">
        <v>992451</v>
      </c>
      <c r="E11" s="424" t="s">
        <v>501</v>
      </c>
      <c r="F11" s="424" t="s">
        <v>506</v>
      </c>
      <c r="G11" s="424" t="s">
        <v>497</v>
      </c>
      <c r="H11" s="424" t="s">
        <v>468</v>
      </c>
      <c r="I11" s="425">
        <v>45113.477777777778</v>
      </c>
      <c r="J11" s="424" t="s">
        <v>528</v>
      </c>
      <c r="K11" s="446" t="s">
        <v>17</v>
      </c>
      <c r="L11" s="685">
        <v>45113</v>
      </c>
      <c r="M11" s="686">
        <v>0.46388888888888891</v>
      </c>
      <c r="N11" s="687" t="s">
        <v>528</v>
      </c>
      <c r="O11" s="685">
        <v>45113</v>
      </c>
      <c r="P11" s="686">
        <v>0.4777777777777778</v>
      </c>
      <c r="Q11" s="685"/>
      <c r="R11" s="686"/>
      <c r="S11" s="687" t="s">
        <v>528</v>
      </c>
      <c r="T11" s="712">
        <v>45113</v>
      </c>
      <c r="U11" s="711">
        <v>0.65694444444444444</v>
      </c>
      <c r="V11" s="687" t="s">
        <v>528</v>
      </c>
      <c r="W11" s="688">
        <f t="shared" si="8"/>
        <v>0.17916666666860692</v>
      </c>
      <c r="X11" s="689"/>
      <c r="Y11" s="690"/>
      <c r="Z11" s="687" t="s">
        <v>528</v>
      </c>
      <c r="AA11" s="691">
        <f t="shared" si="1"/>
        <v>-45113.656944444447</v>
      </c>
      <c r="AB11" s="689"/>
      <c r="AC11" s="690"/>
      <c r="AD11" s="687"/>
      <c r="AE11" s="691">
        <f t="shared" si="2"/>
        <v>0</v>
      </c>
      <c r="AF11" s="706"/>
      <c r="AG11" s="695"/>
      <c r="AH11" s="695"/>
      <c r="AI11" s="687"/>
      <c r="AJ11" s="691">
        <f t="shared" si="7"/>
        <v>-45113.656944444447</v>
      </c>
      <c r="AK11" s="695"/>
      <c r="AL11" s="695"/>
      <c r="AM11" s="695"/>
      <c r="AN11" s="691">
        <f t="shared" si="4"/>
        <v>-45113.656944444447</v>
      </c>
      <c r="AO11" s="696">
        <v>45137</v>
      </c>
      <c r="AP11" s="697">
        <v>0.57152777777777775</v>
      </c>
      <c r="AQ11" s="698">
        <f>(T11+U11)-(AR11+AS11)</f>
        <v>3.125E-2</v>
      </c>
      <c r="AR11" s="696">
        <v>45113</v>
      </c>
      <c r="AS11" s="697">
        <v>0.62569444444444444</v>
      </c>
      <c r="AT11" s="687" t="s">
        <v>498</v>
      </c>
      <c r="AU11" s="14">
        <f t="shared" si="6"/>
        <v>-3.125E-2</v>
      </c>
      <c r="AV11" s="701"/>
      <c r="AW11" s="701"/>
      <c r="AX11" s="701" t="s">
        <v>9</v>
      </c>
      <c r="AY11" s="701" t="s">
        <v>11</v>
      </c>
      <c r="AZ11" s="701" t="s">
        <v>13</v>
      </c>
      <c r="BA11" s="701" t="s">
        <v>24</v>
      </c>
      <c r="BB11" s="702" t="s">
        <v>1387</v>
      </c>
      <c r="BC11" s="702" t="s">
        <v>1388</v>
      </c>
      <c r="BD11" s="19"/>
      <c r="BE11" s="703" t="s">
        <v>89</v>
      </c>
      <c r="BF11" s="703"/>
      <c r="BG11" s="704"/>
      <c r="BI11" s="705"/>
      <c r="BJ11" s="705"/>
      <c r="BK11" s="705"/>
      <c r="BL11" s="705"/>
      <c r="BM11" s="705"/>
      <c r="BN11" s="705"/>
      <c r="BO11" s="705"/>
      <c r="BP11" s="705"/>
      <c r="BQ11" s="705"/>
      <c r="BR11" s="705"/>
      <c r="BS11" s="705"/>
      <c r="BT11" s="444">
        <v>1442</v>
      </c>
      <c r="BU11" s="454">
        <v>30249117</v>
      </c>
      <c r="BV11" s="454" t="s">
        <v>505</v>
      </c>
      <c r="BW11" s="454" t="s">
        <v>506</v>
      </c>
      <c r="BX11" s="454" t="s">
        <v>507</v>
      </c>
      <c r="BY11" s="454" t="s">
        <v>487</v>
      </c>
      <c r="BZ11" s="455">
        <v>45124.758333333331</v>
      </c>
      <c r="CA11" s="454" t="s">
        <v>498</v>
      </c>
      <c r="CB11" s="446" t="s">
        <v>5</v>
      </c>
      <c r="CC11" s="705"/>
      <c r="CD11" s="705"/>
      <c r="CE11"/>
      <c r="CF11"/>
      <c r="CG11"/>
      <c r="CH11"/>
      <c r="CI11"/>
      <c r="CJ11"/>
      <c r="CK11"/>
      <c r="CL11"/>
      <c r="CM11"/>
      <c r="CN11" s="705"/>
      <c r="CO11" s="705"/>
      <c r="CP11"/>
      <c r="CQ11"/>
      <c r="CR11"/>
      <c r="CS11"/>
      <c r="CT11"/>
      <c r="CU11"/>
      <c r="CV11"/>
      <c r="CW11"/>
      <c r="CX11"/>
    </row>
    <row r="12" spans="1:104" ht="15" customHeight="1">
      <c r="A12" s="1129"/>
      <c r="B12" s="708">
        <v>10</v>
      </c>
      <c r="C12" s="448">
        <v>1412</v>
      </c>
      <c r="D12" s="424">
        <v>30055006</v>
      </c>
      <c r="E12" s="424" t="s">
        <v>505</v>
      </c>
      <c r="F12" s="424" t="s">
        <v>496</v>
      </c>
      <c r="G12" s="424" t="s">
        <v>497</v>
      </c>
      <c r="H12" s="424" t="s">
        <v>534</v>
      </c>
      <c r="I12" s="425">
        <v>45113.656944444447</v>
      </c>
      <c r="J12" s="424" t="s">
        <v>498</v>
      </c>
      <c r="K12" s="446" t="s">
        <v>0</v>
      </c>
      <c r="L12" s="685">
        <v>45113</v>
      </c>
      <c r="M12" s="686">
        <v>0.65694444444444444</v>
      </c>
      <c r="N12" s="687" t="s">
        <v>498</v>
      </c>
      <c r="O12" s="685">
        <v>45113</v>
      </c>
      <c r="P12" s="686">
        <v>0.65694444444444444</v>
      </c>
      <c r="Q12" s="685"/>
      <c r="R12" s="686"/>
      <c r="S12" s="687" t="s">
        <v>498</v>
      </c>
      <c r="T12" s="706">
        <v>45118</v>
      </c>
      <c r="U12" s="711">
        <v>0.46111111111111108</v>
      </c>
      <c r="V12" s="687" t="s">
        <v>498</v>
      </c>
      <c r="W12" s="688">
        <f t="shared" si="8"/>
        <v>4.804166666661331</v>
      </c>
      <c r="X12" s="689"/>
      <c r="Y12" s="690"/>
      <c r="Z12" s="687" t="s">
        <v>498</v>
      </c>
      <c r="AA12" s="691">
        <f t="shared" si="1"/>
        <v>-45118.461111111108</v>
      </c>
      <c r="AB12" s="689"/>
      <c r="AC12" s="690"/>
      <c r="AD12" s="687"/>
      <c r="AE12" s="691">
        <f t="shared" si="2"/>
        <v>0</v>
      </c>
      <c r="AF12" s="706"/>
      <c r="AG12" s="695"/>
      <c r="AH12" s="695"/>
      <c r="AI12" s="687"/>
      <c r="AJ12" s="691">
        <f t="shared" si="7"/>
        <v>-45118.461111111108</v>
      </c>
      <c r="AK12" s="695"/>
      <c r="AL12" s="695"/>
      <c r="AM12" s="695"/>
      <c r="AN12" s="691">
        <f t="shared" si="4"/>
        <v>-45118.461111111108</v>
      </c>
      <c r="AO12" s="696">
        <v>45143</v>
      </c>
      <c r="AP12" s="697">
        <v>0.7680555555555556</v>
      </c>
      <c r="AQ12" s="698">
        <f>(T12+U12)-(AR12+AS12)</f>
        <v>4.7659722222160781</v>
      </c>
      <c r="AR12" s="696">
        <v>45113</v>
      </c>
      <c r="AS12" s="697">
        <v>0.69513888888888886</v>
      </c>
      <c r="AT12" s="707" t="s">
        <v>498</v>
      </c>
      <c r="AU12" s="14">
        <f t="shared" si="6"/>
        <v>-4.7659722222160781</v>
      </c>
      <c r="AV12" s="701"/>
      <c r="AW12" s="701"/>
      <c r="AX12" s="701" t="s">
        <v>9</v>
      </c>
      <c r="AY12" s="701" t="s">
        <v>20</v>
      </c>
      <c r="AZ12" s="701" t="s">
        <v>50</v>
      </c>
      <c r="BA12" s="701" t="s">
        <v>146</v>
      </c>
      <c r="BB12" s="702" t="s">
        <v>1389</v>
      </c>
      <c r="BC12" s="702" t="s">
        <v>1390</v>
      </c>
      <c r="BD12" s="19"/>
      <c r="BE12" s="703" t="s">
        <v>84</v>
      </c>
      <c r="BF12" s="703"/>
      <c r="BG12" s="704"/>
      <c r="BQ12" s="705"/>
      <c r="BR12" s="705"/>
      <c r="BS12" s="705"/>
      <c r="BT12" s="448">
        <v>1445</v>
      </c>
      <c r="BU12" s="424">
        <v>30044785</v>
      </c>
      <c r="BV12" s="424" t="s">
        <v>505</v>
      </c>
      <c r="BW12" s="424" t="s">
        <v>502</v>
      </c>
      <c r="BX12" s="424" t="s">
        <v>507</v>
      </c>
      <c r="BY12" s="424" t="s">
        <v>1281</v>
      </c>
      <c r="BZ12" s="425">
        <v>45124.856944444444</v>
      </c>
      <c r="CA12" s="424" t="s">
        <v>498</v>
      </c>
      <c r="CB12" s="446" t="s">
        <v>0</v>
      </c>
      <c r="CC12" s="705"/>
      <c r="CD12" s="705"/>
      <c r="CE12"/>
      <c r="CF12"/>
      <c r="CG12"/>
      <c r="CH12"/>
      <c r="CI12"/>
      <c r="CJ12"/>
      <c r="CK12"/>
      <c r="CL12"/>
      <c r="CM12"/>
      <c r="CN12" s="705"/>
      <c r="CO12" s="705"/>
      <c r="CP12"/>
      <c r="CQ12"/>
      <c r="CR12"/>
      <c r="CS12"/>
      <c r="CT12"/>
      <c r="CU12"/>
      <c r="CV12"/>
      <c r="CW12"/>
      <c r="CX12"/>
    </row>
    <row r="13" spans="1:104" ht="15" customHeight="1">
      <c r="A13" s="1128">
        <v>2</v>
      </c>
      <c r="B13" s="684">
        <v>11</v>
      </c>
      <c r="C13" s="423">
        <v>1416</v>
      </c>
      <c r="D13" s="424">
        <v>1137092</v>
      </c>
      <c r="E13" s="424" t="s">
        <v>495</v>
      </c>
      <c r="F13" s="424" t="s">
        <v>496</v>
      </c>
      <c r="G13" s="424" t="s">
        <v>497</v>
      </c>
      <c r="H13" s="424" t="s">
        <v>476</v>
      </c>
      <c r="I13" s="425">
        <v>45115.961805555555</v>
      </c>
      <c r="J13" s="424" t="s">
        <v>528</v>
      </c>
      <c r="K13" s="446" t="s">
        <v>8</v>
      </c>
      <c r="L13" s="685">
        <v>45115</v>
      </c>
      <c r="M13" s="686">
        <v>0.85972222222222228</v>
      </c>
      <c r="N13" s="687" t="s">
        <v>498</v>
      </c>
      <c r="O13" s="685">
        <v>45115</v>
      </c>
      <c r="P13" s="686">
        <v>0.96180555555555558</v>
      </c>
      <c r="Q13" s="685"/>
      <c r="R13" s="686"/>
      <c r="S13" s="687" t="s">
        <v>498</v>
      </c>
      <c r="T13" s="706">
        <v>45120</v>
      </c>
      <c r="U13" s="711">
        <v>0.45624999999999999</v>
      </c>
      <c r="V13" s="687" t="s">
        <v>498</v>
      </c>
      <c r="W13" s="688">
        <f t="shared" si="8"/>
        <v>4.4944444444481633</v>
      </c>
      <c r="X13" s="689"/>
      <c r="Y13" s="690"/>
      <c r="Z13" s="687" t="s">
        <v>498</v>
      </c>
      <c r="AA13" s="691">
        <f t="shared" si="1"/>
        <v>-45120.456250000003</v>
      </c>
      <c r="AB13" s="689"/>
      <c r="AC13" s="690"/>
      <c r="AD13" s="687"/>
      <c r="AE13" s="691">
        <f t="shared" si="2"/>
        <v>0</v>
      </c>
      <c r="AF13" s="706"/>
      <c r="AG13" s="695"/>
      <c r="AH13" s="695"/>
      <c r="AI13" s="687"/>
      <c r="AJ13" s="691">
        <f t="shared" si="7"/>
        <v>-45120.456250000003</v>
      </c>
      <c r="AK13" s="695"/>
      <c r="AL13" s="695"/>
      <c r="AM13" s="695"/>
      <c r="AN13" s="691"/>
      <c r="AO13" s="696">
        <v>45120</v>
      </c>
      <c r="AP13" s="697">
        <v>0.6118055555555556</v>
      </c>
      <c r="AQ13" s="698">
        <f t="shared" si="5"/>
        <v>0.15555555555329192</v>
      </c>
      <c r="AR13" s="696">
        <v>45120</v>
      </c>
      <c r="AS13" s="697">
        <v>0.6118055555555556</v>
      </c>
      <c r="AT13" s="687" t="s">
        <v>528</v>
      </c>
      <c r="AU13" s="14">
        <f t="shared" si="6"/>
        <v>0.15555555555329192</v>
      </c>
      <c r="AV13" s="701"/>
      <c r="AW13" s="701"/>
      <c r="AX13" s="701" t="s">
        <v>9</v>
      </c>
      <c r="AY13" s="701" t="s">
        <v>20</v>
      </c>
      <c r="AZ13" s="701" t="s">
        <v>60</v>
      </c>
      <c r="BA13" s="701" t="s">
        <v>200</v>
      </c>
      <c r="BB13" s="702" t="s">
        <v>1391</v>
      </c>
      <c r="BC13" s="702" t="s">
        <v>1392</v>
      </c>
      <c r="BD13" s="19"/>
      <c r="BE13" s="703" t="s">
        <v>89</v>
      </c>
      <c r="BF13" s="703"/>
      <c r="BG13" s="704"/>
      <c r="BQ13" s="705"/>
      <c r="BR13" s="705"/>
      <c r="BS13" s="705"/>
      <c r="BT13" s="444">
        <v>1446</v>
      </c>
      <c r="BU13" s="424">
        <v>30044785</v>
      </c>
      <c r="BV13" s="424" t="s">
        <v>505</v>
      </c>
      <c r="BW13" s="424" t="s">
        <v>502</v>
      </c>
      <c r="BX13" s="424" t="s">
        <v>497</v>
      </c>
      <c r="BY13" s="424" t="s">
        <v>503</v>
      </c>
      <c r="BZ13" s="425">
        <v>45124.86041666667</v>
      </c>
      <c r="CA13" s="424" t="s">
        <v>498</v>
      </c>
      <c r="CB13" s="446" t="s">
        <v>5</v>
      </c>
      <c r="CC13" s="705"/>
      <c r="CD13" s="705"/>
      <c r="CE13"/>
      <c r="CF13"/>
      <c r="CG13"/>
      <c r="CH13"/>
      <c r="CI13"/>
      <c r="CJ13"/>
      <c r="CK13"/>
      <c r="CL13"/>
      <c r="CM13"/>
      <c r="CN13" s="705"/>
      <c r="CO13" s="705"/>
      <c r="CP13"/>
      <c r="CQ13"/>
      <c r="CR13"/>
      <c r="CS13"/>
      <c r="CT13"/>
      <c r="CU13"/>
      <c r="CV13"/>
      <c r="CW13"/>
      <c r="CX13"/>
    </row>
    <row r="14" spans="1:104" ht="15" customHeight="1">
      <c r="A14" s="1130"/>
      <c r="B14" s="684">
        <v>12</v>
      </c>
      <c r="C14" s="444">
        <v>1423</v>
      </c>
      <c r="D14" s="424">
        <v>30195659</v>
      </c>
      <c r="E14" s="424" t="s">
        <v>501</v>
      </c>
      <c r="F14" s="424" t="s">
        <v>496</v>
      </c>
      <c r="G14" s="424" t="s">
        <v>497</v>
      </c>
      <c r="H14" s="424" t="s">
        <v>1376</v>
      </c>
      <c r="I14" s="425">
        <v>45117.496527777781</v>
      </c>
      <c r="J14" s="424" t="s">
        <v>528</v>
      </c>
      <c r="K14" s="446" t="s">
        <v>17</v>
      </c>
      <c r="L14" s="685">
        <v>45117</v>
      </c>
      <c r="M14" s="686">
        <v>0.46875</v>
      </c>
      <c r="N14" s="687" t="s">
        <v>528</v>
      </c>
      <c r="O14" s="685">
        <v>45117</v>
      </c>
      <c r="P14" s="686">
        <v>0.49652777777777779</v>
      </c>
      <c r="Q14" s="685"/>
      <c r="R14" s="686"/>
      <c r="S14" s="687" t="s">
        <v>528</v>
      </c>
      <c r="T14" s="706">
        <v>45117</v>
      </c>
      <c r="U14" s="711">
        <v>0.76597222222222217</v>
      </c>
      <c r="V14" s="687" t="s">
        <v>528</v>
      </c>
      <c r="W14" s="688">
        <f t="shared" si="8"/>
        <v>0.2694444444423425</v>
      </c>
      <c r="X14" s="689"/>
      <c r="Y14" s="690"/>
      <c r="Z14" s="687" t="s">
        <v>528</v>
      </c>
      <c r="AA14" s="691">
        <f t="shared" si="1"/>
        <v>-45117.765972222223</v>
      </c>
      <c r="AB14" s="689"/>
      <c r="AC14" s="690"/>
      <c r="AD14" s="687"/>
      <c r="AE14" s="691">
        <f t="shared" si="2"/>
        <v>0</v>
      </c>
      <c r="AF14" s="706">
        <v>45139</v>
      </c>
      <c r="AG14" s="711">
        <v>0.81388888888888899</v>
      </c>
      <c r="AH14" s="695" t="s">
        <v>528</v>
      </c>
      <c r="AI14" s="687"/>
      <c r="AJ14" s="691">
        <f t="shared" si="7"/>
        <v>22.047916666662786</v>
      </c>
      <c r="AK14" s="695"/>
      <c r="AL14" s="695"/>
      <c r="AM14" s="695"/>
      <c r="AN14" s="691">
        <f t="shared" si="4"/>
        <v>-45117.765972222223</v>
      </c>
      <c r="AO14" s="696"/>
      <c r="AP14" s="697"/>
      <c r="AQ14" s="698">
        <f t="shared" si="5"/>
        <v>-45117.765972222223</v>
      </c>
      <c r="AR14" s="696"/>
      <c r="AS14" s="697"/>
      <c r="AT14" s="707"/>
      <c r="AU14" s="14">
        <f t="shared" si="6"/>
        <v>-45117.765972222223</v>
      </c>
      <c r="AV14" s="701"/>
      <c r="AW14" s="701"/>
      <c r="AX14" s="701" t="s">
        <v>9</v>
      </c>
      <c r="AY14" s="701" t="s">
        <v>11</v>
      </c>
      <c r="AZ14" s="701" t="s">
        <v>31</v>
      </c>
      <c r="BA14" s="702" t="s">
        <v>70</v>
      </c>
      <c r="BB14" s="713" t="s">
        <v>1393</v>
      </c>
      <c r="BC14" s="702" t="s">
        <v>1394</v>
      </c>
      <c r="BD14" s="19"/>
      <c r="BE14" s="703" t="s">
        <v>89</v>
      </c>
      <c r="BF14" s="703"/>
      <c r="BG14" s="704"/>
      <c r="BQ14" s="705"/>
      <c r="BR14" s="705"/>
      <c r="BS14" s="705"/>
      <c r="BT14" s="448">
        <v>1463</v>
      </c>
      <c r="BU14" s="424">
        <v>30256661</v>
      </c>
      <c r="BV14" s="424" t="s">
        <v>505</v>
      </c>
      <c r="BW14" s="424" t="s">
        <v>496</v>
      </c>
      <c r="BX14" s="424" t="s">
        <v>507</v>
      </c>
      <c r="BY14" s="424" t="s">
        <v>481</v>
      </c>
      <c r="BZ14" s="425">
        <v>45132.772222222222</v>
      </c>
      <c r="CA14" s="424" t="s">
        <v>528</v>
      </c>
      <c r="CB14" s="446" t="s">
        <v>0</v>
      </c>
      <c r="CC14" s="705"/>
      <c r="CD14" s="705"/>
      <c r="CE14"/>
      <c r="CF14"/>
      <c r="CG14"/>
      <c r="CH14"/>
      <c r="CI14"/>
      <c r="CJ14"/>
      <c r="CK14"/>
      <c r="CL14"/>
      <c r="CM14"/>
      <c r="CN14" s="705"/>
      <c r="CO14" s="705"/>
      <c r="CP14"/>
      <c r="CQ14"/>
      <c r="CR14"/>
      <c r="CS14"/>
      <c r="CT14"/>
      <c r="CU14"/>
      <c r="CV14"/>
      <c r="CW14"/>
      <c r="CX14"/>
    </row>
    <row r="15" spans="1:104" ht="15" customHeight="1">
      <c r="A15" s="1130"/>
      <c r="B15" s="708">
        <v>13</v>
      </c>
      <c r="C15" s="423">
        <v>1426</v>
      </c>
      <c r="D15" s="424">
        <v>1545711</v>
      </c>
      <c r="E15" s="424" t="s">
        <v>529</v>
      </c>
      <c r="F15" s="424" t="s">
        <v>496</v>
      </c>
      <c r="G15" s="424" t="s">
        <v>497</v>
      </c>
      <c r="H15" s="424" t="s">
        <v>516</v>
      </c>
      <c r="I15" s="425">
        <v>45117.752083333333</v>
      </c>
      <c r="J15" s="424" t="s">
        <v>498</v>
      </c>
      <c r="K15" s="446" t="s">
        <v>0</v>
      </c>
      <c r="L15" s="685">
        <v>45117</v>
      </c>
      <c r="M15" s="686">
        <v>0.75208333333333333</v>
      </c>
      <c r="N15" s="687" t="s">
        <v>498</v>
      </c>
      <c r="O15" s="685">
        <v>45117</v>
      </c>
      <c r="P15" s="686">
        <v>0.75208333333333333</v>
      </c>
      <c r="Q15" s="685"/>
      <c r="R15" s="686"/>
      <c r="S15" s="687" t="s">
        <v>498</v>
      </c>
      <c r="T15" s="706">
        <v>45120</v>
      </c>
      <c r="U15" s="711">
        <v>0.40347222222222223</v>
      </c>
      <c r="V15" s="687" t="s">
        <v>498</v>
      </c>
      <c r="W15" s="688">
        <f t="shared" si="8"/>
        <v>2.6513888888875954</v>
      </c>
      <c r="X15" s="689"/>
      <c r="Y15" s="690"/>
      <c r="Z15" s="687" t="s">
        <v>498</v>
      </c>
      <c r="AA15" s="691">
        <f t="shared" si="1"/>
        <v>-45120.40347222222</v>
      </c>
      <c r="AB15" s="689"/>
      <c r="AC15" s="690"/>
      <c r="AD15" s="687"/>
      <c r="AE15" s="691">
        <f t="shared" si="2"/>
        <v>0</v>
      </c>
      <c r="AF15" s="706"/>
      <c r="AG15" s="695"/>
      <c r="AH15" s="695"/>
      <c r="AI15" s="687"/>
      <c r="AJ15" s="691">
        <f t="shared" si="7"/>
        <v>-45120.40347222222</v>
      </c>
      <c r="AK15" s="695"/>
      <c r="AL15" s="695"/>
      <c r="AM15" s="695"/>
      <c r="AN15" s="691">
        <f t="shared" si="4"/>
        <v>-45120.40347222222</v>
      </c>
      <c r="AO15" s="696">
        <v>45118</v>
      </c>
      <c r="AP15" s="697">
        <v>0.75486111111111109</v>
      </c>
      <c r="AQ15" s="698">
        <f>(T15+U15)-(AO15+AP15)</f>
        <v>1.648611111108039</v>
      </c>
      <c r="AR15" s="696">
        <v>45118</v>
      </c>
      <c r="AS15" s="697">
        <v>0.75486111111111109</v>
      </c>
      <c r="AT15" s="707" t="s">
        <v>498</v>
      </c>
      <c r="AU15" s="14">
        <f t="shared" si="6"/>
        <v>-1.648611111108039</v>
      </c>
      <c r="AV15" s="701"/>
      <c r="AW15" s="701"/>
      <c r="AX15" s="701" t="s">
        <v>9</v>
      </c>
      <c r="AY15" s="701" t="s">
        <v>20</v>
      </c>
      <c r="AZ15" s="701" t="s">
        <v>55</v>
      </c>
      <c r="BA15" s="701" t="s">
        <v>158</v>
      </c>
      <c r="BB15" s="702" t="s">
        <v>1395</v>
      </c>
      <c r="BC15" s="702" t="s">
        <v>1396</v>
      </c>
      <c r="BD15" s="19"/>
      <c r="BE15" s="703" t="s">
        <v>89</v>
      </c>
      <c r="BF15" s="703"/>
      <c r="BG15" s="704"/>
      <c r="BQ15" s="705"/>
      <c r="BR15" s="705"/>
      <c r="BS15" s="705"/>
      <c r="BT15" s="423">
        <v>1464</v>
      </c>
      <c r="BU15" s="424">
        <v>30276836</v>
      </c>
      <c r="BV15" s="424" t="s">
        <v>505</v>
      </c>
      <c r="BW15" s="424" t="s">
        <v>496</v>
      </c>
      <c r="BX15" s="424" t="s">
        <v>497</v>
      </c>
      <c r="BY15" s="424" t="s">
        <v>476</v>
      </c>
      <c r="BZ15" s="425">
        <v>45132.77847222222</v>
      </c>
      <c r="CA15" s="424" t="s">
        <v>528</v>
      </c>
      <c r="CB15" s="446" t="s">
        <v>0</v>
      </c>
      <c r="CC15" s="705"/>
      <c r="CD15" s="705"/>
      <c r="CE15" s="705"/>
      <c r="CF15" s="705"/>
      <c r="CG15" s="705"/>
      <c r="CH15" s="705"/>
      <c r="CI15" s="705"/>
      <c r="CJ15" s="705"/>
      <c r="CK15" s="705"/>
      <c r="CL15" s="705"/>
      <c r="CM15" s="705"/>
      <c r="CN15" s="705"/>
      <c r="CO15" s="705"/>
      <c r="CP15"/>
      <c r="CQ15"/>
      <c r="CR15"/>
      <c r="CS15"/>
      <c r="CT15"/>
      <c r="CU15"/>
      <c r="CV15"/>
      <c r="CW15"/>
      <c r="CX15"/>
    </row>
    <row r="16" spans="1:104" ht="15" customHeight="1">
      <c r="A16" s="1130"/>
      <c r="B16" s="684">
        <v>14</v>
      </c>
      <c r="C16" s="444">
        <v>1430</v>
      </c>
      <c r="D16" s="424">
        <v>30029141</v>
      </c>
      <c r="E16" s="424" t="s">
        <v>501</v>
      </c>
      <c r="F16" s="424" t="s">
        <v>496</v>
      </c>
      <c r="G16" s="424" t="s">
        <v>497</v>
      </c>
      <c r="H16" s="424" t="s">
        <v>1213</v>
      </c>
      <c r="I16" s="425">
        <v>45120.397916666669</v>
      </c>
      <c r="J16" s="424" t="s">
        <v>498</v>
      </c>
      <c r="K16" s="446" t="s">
        <v>17</v>
      </c>
      <c r="L16" s="685">
        <v>45120</v>
      </c>
      <c r="M16" s="686">
        <v>0.39305555555555555</v>
      </c>
      <c r="N16" s="687" t="s">
        <v>528</v>
      </c>
      <c r="O16" s="685">
        <v>45120</v>
      </c>
      <c r="P16" s="686">
        <v>0.39791666666666664</v>
      </c>
      <c r="Q16" s="685"/>
      <c r="R16" s="686"/>
      <c r="S16" s="687" t="s">
        <v>528</v>
      </c>
      <c r="T16" s="706">
        <v>45120</v>
      </c>
      <c r="U16" s="711">
        <v>0.46388888888888885</v>
      </c>
      <c r="V16" s="687" t="s">
        <v>528</v>
      </c>
      <c r="W16" s="688">
        <f t="shared" si="8"/>
        <v>6.5972222218988463E-2</v>
      </c>
      <c r="X16" s="689"/>
      <c r="Y16" s="690"/>
      <c r="Z16" s="687" t="s">
        <v>528</v>
      </c>
      <c r="AA16" s="691">
        <f t="shared" si="1"/>
        <v>-45120.463888888888</v>
      </c>
      <c r="AB16" s="689"/>
      <c r="AC16" s="690"/>
      <c r="AD16" s="687"/>
      <c r="AE16" s="691">
        <f t="shared" si="2"/>
        <v>0</v>
      </c>
      <c r="AF16" s="706"/>
      <c r="AG16" s="714"/>
      <c r="AH16" s="695"/>
      <c r="AI16" s="687"/>
      <c r="AJ16" s="691">
        <f t="shared" si="7"/>
        <v>-45120.463888888888</v>
      </c>
      <c r="AK16" s="695"/>
      <c r="AL16" s="695"/>
      <c r="AM16" s="695"/>
      <c r="AN16" s="691">
        <f t="shared" si="4"/>
        <v>-45120.463888888888</v>
      </c>
      <c r="AO16" s="696">
        <v>45158</v>
      </c>
      <c r="AP16" s="697">
        <v>0.81666666666666676</v>
      </c>
      <c r="AQ16" s="698">
        <f t="shared" si="5"/>
        <v>38.352777777778101</v>
      </c>
      <c r="AR16" s="696">
        <v>45158</v>
      </c>
      <c r="AS16" s="697">
        <v>0.81666666666666676</v>
      </c>
      <c r="AT16" s="707" t="s">
        <v>528</v>
      </c>
      <c r="AU16" s="14">
        <f t="shared" si="6"/>
        <v>38.352777777778101</v>
      </c>
      <c r="AV16" s="701" t="s">
        <v>1397</v>
      </c>
      <c r="AW16" s="701" t="s">
        <v>1398</v>
      </c>
      <c r="AX16" s="701" t="s">
        <v>9</v>
      </c>
      <c r="AY16" s="701" t="s">
        <v>20</v>
      </c>
      <c r="AZ16" s="701" t="s">
        <v>50</v>
      </c>
      <c r="BA16" s="701" t="s">
        <v>132</v>
      </c>
      <c r="BB16" s="702" t="s">
        <v>1399</v>
      </c>
      <c r="BC16" s="702" t="s">
        <v>1400</v>
      </c>
      <c r="BD16" s="19"/>
      <c r="BE16" s="703" t="s">
        <v>89</v>
      </c>
      <c r="BF16" s="703"/>
      <c r="BG16" s="704"/>
      <c r="BQ16" s="705"/>
      <c r="BR16" s="705"/>
      <c r="BS16" s="705"/>
      <c r="CB16" s="705"/>
      <c r="CC16" s="705"/>
      <c r="CD16" s="705"/>
      <c r="CE16" s="705"/>
      <c r="CF16" s="705"/>
      <c r="CG16" s="705"/>
      <c r="CH16" s="705"/>
      <c r="CI16" s="705"/>
      <c r="CJ16" s="705"/>
      <c r="CK16" s="705"/>
      <c r="CL16" s="705"/>
      <c r="CM16" s="705"/>
      <c r="CN16" s="705"/>
      <c r="CO16" s="705"/>
      <c r="CP16" s="705"/>
      <c r="CQ16" s="705"/>
      <c r="CR16" s="705"/>
      <c r="CS16" s="705"/>
      <c r="CT16" s="705"/>
      <c r="CU16" s="705"/>
      <c r="CV16" s="705"/>
      <c r="CW16" s="705"/>
      <c r="CX16" s="705"/>
      <c r="CY16"/>
      <c r="CZ16"/>
    </row>
    <row r="17" spans="1:105" ht="15" customHeight="1">
      <c r="A17" s="1129"/>
      <c r="B17" s="708">
        <v>15</v>
      </c>
      <c r="C17" s="448">
        <v>1431</v>
      </c>
      <c r="D17" s="424">
        <v>30236197</v>
      </c>
      <c r="E17" s="424" t="s">
        <v>529</v>
      </c>
      <c r="F17" s="424" t="s">
        <v>506</v>
      </c>
      <c r="G17" s="424" t="s">
        <v>507</v>
      </c>
      <c r="H17" s="424" t="s">
        <v>487</v>
      </c>
      <c r="I17" s="425">
        <v>45120.456250000003</v>
      </c>
      <c r="J17" s="424" t="s">
        <v>528</v>
      </c>
      <c r="K17" s="446" t="s">
        <v>0</v>
      </c>
      <c r="L17" s="685">
        <v>45120</v>
      </c>
      <c r="M17" s="686">
        <v>0.45624999999999999</v>
      </c>
      <c r="N17" s="687" t="s">
        <v>528</v>
      </c>
      <c r="O17" s="685">
        <v>45120</v>
      </c>
      <c r="P17" s="686">
        <v>0.45624999999999999</v>
      </c>
      <c r="Q17" s="685"/>
      <c r="R17" s="686"/>
      <c r="S17" s="687" t="s">
        <v>528</v>
      </c>
      <c r="T17" s="706">
        <v>45122</v>
      </c>
      <c r="U17" s="711">
        <v>0.50069444444444444</v>
      </c>
      <c r="V17" s="687" t="s">
        <v>528</v>
      </c>
      <c r="W17" s="688">
        <f t="shared" si="8"/>
        <v>2.0444444444437977</v>
      </c>
      <c r="X17" s="689"/>
      <c r="Y17" s="690"/>
      <c r="Z17" s="687" t="s">
        <v>528</v>
      </c>
      <c r="AA17" s="691">
        <f t="shared" si="1"/>
        <v>-45122.500694444447</v>
      </c>
      <c r="AB17" s="689"/>
      <c r="AC17" s="690"/>
      <c r="AD17" s="687"/>
      <c r="AE17" s="691">
        <f t="shared" si="2"/>
        <v>0</v>
      </c>
      <c r="AF17" s="706"/>
      <c r="AG17" s="695"/>
      <c r="AH17" s="695"/>
      <c r="AI17" s="687"/>
      <c r="AJ17" s="691">
        <f t="shared" si="7"/>
        <v>-45122.500694444447</v>
      </c>
      <c r="AK17" s="695"/>
      <c r="AL17" s="695"/>
      <c r="AM17" s="695"/>
      <c r="AN17" s="691">
        <f t="shared" si="4"/>
        <v>-45122.500694444447</v>
      </c>
      <c r="AO17" s="696">
        <v>45120</v>
      </c>
      <c r="AP17" s="697">
        <v>0.84791666666666676</v>
      </c>
      <c r="AQ17" s="698">
        <f>(T17+U17)-(AO17+AP17)</f>
        <v>1.6527777777810115</v>
      </c>
      <c r="AR17" s="696">
        <v>45120</v>
      </c>
      <c r="AS17" s="697">
        <v>0.84791666666666676</v>
      </c>
      <c r="AT17" s="707" t="s">
        <v>498</v>
      </c>
      <c r="AU17" s="14">
        <f t="shared" si="6"/>
        <v>-1.6527777777810115</v>
      </c>
      <c r="AV17" s="701"/>
      <c r="AW17" s="701"/>
      <c r="AX17" s="701" t="s">
        <v>27</v>
      </c>
      <c r="AY17" s="701" t="s">
        <v>29</v>
      </c>
      <c r="AZ17" s="701" t="s">
        <v>76</v>
      </c>
      <c r="BA17" s="701" t="s">
        <v>274</v>
      </c>
      <c r="BB17" s="702" t="s">
        <v>1401</v>
      </c>
      <c r="BC17" s="702" t="s">
        <v>1402</v>
      </c>
      <c r="BD17" s="19"/>
      <c r="BE17" s="703" t="s">
        <v>84</v>
      </c>
      <c r="BF17" s="703"/>
      <c r="BG17" s="704"/>
      <c r="BQ17" s="705"/>
      <c r="BR17" s="705"/>
      <c r="BS17" s="705"/>
      <c r="CB17" s="705"/>
      <c r="CC17" s="705"/>
      <c r="CD17" s="705"/>
      <c r="CM17" s="705"/>
      <c r="CN17" s="705"/>
      <c r="CO17" s="705"/>
      <c r="CP17" s="705"/>
      <c r="CQ17" s="705"/>
      <c r="CR17" s="705"/>
      <c r="CS17" s="705"/>
      <c r="CT17" s="705"/>
      <c r="CU17" s="705"/>
      <c r="CV17" s="705"/>
      <c r="CW17" s="705"/>
      <c r="CX17" s="705"/>
    </row>
    <row r="18" spans="1:105" ht="15" customHeight="1">
      <c r="A18" s="1130">
        <v>3</v>
      </c>
      <c r="B18" s="684">
        <v>16</v>
      </c>
      <c r="C18" s="448">
        <v>1435</v>
      </c>
      <c r="D18" s="424">
        <v>30063758</v>
      </c>
      <c r="E18" s="424" t="s">
        <v>505</v>
      </c>
      <c r="F18" s="424" t="s">
        <v>496</v>
      </c>
      <c r="G18" s="424" t="s">
        <v>497</v>
      </c>
      <c r="H18" s="424" t="s">
        <v>534</v>
      </c>
      <c r="I18" s="425">
        <v>45122.48541666667</v>
      </c>
      <c r="J18" s="424" t="s">
        <v>528</v>
      </c>
      <c r="K18" s="446" t="s">
        <v>0</v>
      </c>
      <c r="L18" s="685">
        <v>45122</v>
      </c>
      <c r="M18" s="686">
        <v>0.48541666666666666</v>
      </c>
      <c r="N18" s="687" t="s">
        <v>528</v>
      </c>
      <c r="O18" s="685">
        <v>45122</v>
      </c>
      <c r="P18" s="686">
        <v>0.48541666666666666</v>
      </c>
      <c r="Q18" s="685"/>
      <c r="R18" s="686"/>
      <c r="S18" s="687" t="s">
        <v>528</v>
      </c>
      <c r="T18" s="712">
        <v>45122</v>
      </c>
      <c r="U18" s="711">
        <v>0.79513888888888884</v>
      </c>
      <c r="V18" s="687" t="s">
        <v>528</v>
      </c>
      <c r="W18" s="688">
        <f t="shared" si="8"/>
        <v>0.30972222222044365</v>
      </c>
      <c r="X18" s="689"/>
      <c r="Y18" s="690"/>
      <c r="Z18" s="687" t="s">
        <v>528</v>
      </c>
      <c r="AA18" s="691">
        <f t="shared" si="1"/>
        <v>-45122.795138888891</v>
      </c>
      <c r="AB18" s="689"/>
      <c r="AC18" s="690"/>
      <c r="AD18" s="687"/>
      <c r="AE18" s="691">
        <f t="shared" si="2"/>
        <v>0</v>
      </c>
      <c r="AF18" s="706"/>
      <c r="AG18" s="695"/>
      <c r="AH18" s="695"/>
      <c r="AI18" s="687"/>
      <c r="AJ18" s="691">
        <f t="shared" si="7"/>
        <v>-45122.795138888891</v>
      </c>
      <c r="AK18" s="695"/>
      <c r="AL18" s="695"/>
      <c r="AM18" s="695"/>
      <c r="AN18" s="691">
        <f t="shared" si="4"/>
        <v>-45122.795138888891</v>
      </c>
      <c r="AO18" s="696">
        <v>45122</v>
      </c>
      <c r="AP18" s="697">
        <v>0.50555555555555554</v>
      </c>
      <c r="AQ18" s="698">
        <f>(T18+U18)-(AR18+AS18)</f>
        <v>0.28958333333139308</v>
      </c>
      <c r="AR18" s="696">
        <v>45122</v>
      </c>
      <c r="AS18" s="697">
        <v>0.50555555555555554</v>
      </c>
      <c r="AT18" s="707" t="s">
        <v>528</v>
      </c>
      <c r="AU18" s="14">
        <f t="shared" si="6"/>
        <v>-0.28958333333139308</v>
      </c>
      <c r="AV18" s="701"/>
      <c r="AW18" s="715"/>
      <c r="AX18" s="701" t="s">
        <v>9</v>
      </c>
      <c r="AY18" s="701" t="s">
        <v>20</v>
      </c>
      <c r="AZ18" s="701" t="s">
        <v>50</v>
      </c>
      <c r="BA18" s="701" t="s">
        <v>134</v>
      </c>
      <c r="BB18" s="702" t="s">
        <v>1403</v>
      </c>
      <c r="BC18" s="702" t="s">
        <v>1404</v>
      </c>
      <c r="BD18" s="19"/>
      <c r="BE18" s="703" t="s">
        <v>89</v>
      </c>
      <c r="BF18" s="703"/>
      <c r="BG18" s="704"/>
      <c r="BQ18" s="705"/>
      <c r="BR18" s="705"/>
      <c r="BS18" s="705"/>
      <c r="CB18" s="705"/>
      <c r="CC18" s="705"/>
      <c r="CD18" s="705"/>
      <c r="CM18" s="705"/>
      <c r="CN18" s="705"/>
      <c r="CO18" s="705"/>
      <c r="CP18" s="705"/>
      <c r="CQ18" s="705"/>
      <c r="CR18" s="705"/>
      <c r="CS18" s="705"/>
      <c r="CT18" s="705"/>
      <c r="CU18" s="705"/>
      <c r="CV18" s="705"/>
      <c r="CW18" s="705"/>
      <c r="CX18" s="705"/>
      <c r="CY18"/>
      <c r="CZ18"/>
      <c r="DA18"/>
    </row>
    <row r="19" spans="1:105" ht="15" customHeight="1">
      <c r="A19" s="1130"/>
      <c r="B19" s="684">
        <v>17</v>
      </c>
      <c r="C19" s="448">
        <v>1436</v>
      </c>
      <c r="D19" s="424">
        <v>20308069</v>
      </c>
      <c r="E19" s="424" t="s">
        <v>505</v>
      </c>
      <c r="F19" s="424" t="s">
        <v>496</v>
      </c>
      <c r="G19" s="424" t="s">
        <v>507</v>
      </c>
      <c r="H19" s="424" t="s">
        <v>486</v>
      </c>
      <c r="I19" s="425">
        <v>45122.795138888891</v>
      </c>
      <c r="J19" s="424" t="s">
        <v>498</v>
      </c>
      <c r="K19" s="446" t="s">
        <v>0</v>
      </c>
      <c r="L19" s="685">
        <v>45122</v>
      </c>
      <c r="M19" s="686">
        <v>0.79513888888888884</v>
      </c>
      <c r="N19" s="687" t="s">
        <v>498</v>
      </c>
      <c r="O19" s="685">
        <v>45122</v>
      </c>
      <c r="P19" s="686">
        <v>0.79513888888888884</v>
      </c>
      <c r="Q19" s="685"/>
      <c r="R19" s="686"/>
      <c r="S19" s="687" t="s">
        <v>498</v>
      </c>
      <c r="T19" s="706">
        <v>45124</v>
      </c>
      <c r="U19" s="711">
        <v>0.44375000000000003</v>
      </c>
      <c r="V19" s="687" t="s">
        <v>498</v>
      </c>
      <c r="W19" s="688">
        <f t="shared" si="8"/>
        <v>1.648611111108039</v>
      </c>
      <c r="X19" s="689"/>
      <c r="Y19" s="690"/>
      <c r="Z19" s="687" t="s">
        <v>498</v>
      </c>
      <c r="AA19" s="691">
        <f t="shared" si="1"/>
        <v>-45124.443749999999</v>
      </c>
      <c r="AB19" s="689"/>
      <c r="AC19" s="690"/>
      <c r="AD19" s="687"/>
      <c r="AE19" s="691">
        <f t="shared" si="2"/>
        <v>0</v>
      </c>
      <c r="AF19" s="706"/>
      <c r="AG19" s="695"/>
      <c r="AH19" s="695"/>
      <c r="AI19" s="687"/>
      <c r="AJ19" s="691">
        <f t="shared" si="7"/>
        <v>-45124.443749999999</v>
      </c>
      <c r="AK19" s="695"/>
      <c r="AL19" s="695"/>
      <c r="AM19" s="695"/>
      <c r="AN19" s="691">
        <f t="shared" si="4"/>
        <v>-45124.443749999999</v>
      </c>
      <c r="AO19" s="696">
        <v>45122</v>
      </c>
      <c r="AP19" s="697">
        <v>0.85416666666666663</v>
      </c>
      <c r="AQ19" s="698">
        <f>(T19+U19)-(AO19+AP19)</f>
        <v>1.5895833333343035</v>
      </c>
      <c r="AR19" s="696">
        <v>45122</v>
      </c>
      <c r="AS19" s="697">
        <v>0.85416666666666663</v>
      </c>
      <c r="AT19" s="707" t="s">
        <v>498</v>
      </c>
      <c r="AU19" s="14">
        <f t="shared" si="6"/>
        <v>-1.5895833333343035</v>
      </c>
      <c r="AV19" s="701"/>
      <c r="AW19" s="701"/>
      <c r="AX19" s="701" t="s">
        <v>27</v>
      </c>
      <c r="AY19" s="701" t="s">
        <v>29</v>
      </c>
      <c r="AZ19" s="701" t="s">
        <v>90</v>
      </c>
      <c r="BA19" s="701" t="s">
        <v>320</v>
      </c>
      <c r="BB19" s="702" t="s">
        <v>1405</v>
      </c>
      <c r="BC19" s="702" t="s">
        <v>1406</v>
      </c>
      <c r="BD19" s="19"/>
      <c r="BE19" s="703" t="s">
        <v>89</v>
      </c>
      <c r="BF19" s="703"/>
      <c r="BG19" s="704"/>
      <c r="BQ19" s="705"/>
      <c r="BR19" s="705"/>
      <c r="BS19" s="705"/>
      <c r="CB19" s="705"/>
      <c r="CC19" s="705"/>
      <c r="CD19" s="705"/>
      <c r="CM19" s="705"/>
      <c r="CN19" s="705"/>
      <c r="CO19" s="705"/>
      <c r="CP19" s="705"/>
      <c r="CQ19" s="705"/>
      <c r="CR19" s="705"/>
      <c r="CS19" s="705"/>
      <c r="CT19" s="705"/>
      <c r="CU19" s="705"/>
      <c r="CV19" s="705"/>
      <c r="CW19" s="705"/>
      <c r="CX19" s="705"/>
      <c r="CY19"/>
      <c r="CZ19"/>
      <c r="DA19"/>
    </row>
    <row r="20" spans="1:105" ht="15" customHeight="1">
      <c r="A20" s="1130"/>
      <c r="B20" s="708">
        <v>18</v>
      </c>
      <c r="C20" s="444">
        <v>1439</v>
      </c>
      <c r="D20" s="424">
        <v>30218698</v>
      </c>
      <c r="E20" s="424" t="s">
        <v>501</v>
      </c>
      <c r="F20" s="424" t="s">
        <v>506</v>
      </c>
      <c r="G20" s="424" t="s">
        <v>513</v>
      </c>
      <c r="H20" s="424" t="s">
        <v>1273</v>
      </c>
      <c r="I20" s="425">
        <v>45123.665972222225</v>
      </c>
      <c r="J20" s="424" t="s">
        <v>498</v>
      </c>
      <c r="K20" s="446" t="s">
        <v>17</v>
      </c>
      <c r="L20" s="685">
        <v>45123</v>
      </c>
      <c r="M20" s="686" t="s">
        <v>1407</v>
      </c>
      <c r="N20" s="687" t="s">
        <v>528</v>
      </c>
      <c r="O20" s="685">
        <v>45123</v>
      </c>
      <c r="P20" s="686">
        <v>0.66597222222222219</v>
      </c>
      <c r="Q20" s="685"/>
      <c r="R20" s="686"/>
      <c r="S20" s="687" t="s">
        <v>528</v>
      </c>
      <c r="T20" s="706">
        <v>45124</v>
      </c>
      <c r="U20" s="711">
        <v>0.75347222222222221</v>
      </c>
      <c r="V20" s="687" t="s">
        <v>528</v>
      </c>
      <c r="W20" s="688">
        <f t="shared" si="8"/>
        <v>1.0874999999941792</v>
      </c>
      <c r="X20" s="689"/>
      <c r="Y20" s="690"/>
      <c r="Z20" s="687" t="s">
        <v>528</v>
      </c>
      <c r="AA20" s="691">
        <f t="shared" si="1"/>
        <v>-45124.753472222219</v>
      </c>
      <c r="AB20" s="689"/>
      <c r="AC20" s="690"/>
      <c r="AD20" s="687"/>
      <c r="AE20" s="691">
        <f t="shared" si="2"/>
        <v>0</v>
      </c>
      <c r="AF20" s="706"/>
      <c r="AG20" s="714"/>
      <c r="AH20" s="695"/>
      <c r="AI20" s="687"/>
      <c r="AJ20" s="691">
        <f t="shared" si="7"/>
        <v>-45124.753472222219</v>
      </c>
      <c r="AK20" s="706">
        <v>45158</v>
      </c>
      <c r="AL20" s="711">
        <v>0.8125</v>
      </c>
      <c r="AM20" s="695" t="s">
        <v>528</v>
      </c>
      <c r="AN20" s="691">
        <f t="shared" si="4"/>
        <v>34.059027777781012</v>
      </c>
      <c r="AO20" s="696"/>
      <c r="AP20" s="697"/>
      <c r="AQ20" s="698">
        <f t="shared" si="5"/>
        <v>-45124.753472222219</v>
      </c>
      <c r="AR20" s="696"/>
      <c r="AS20" s="697"/>
      <c r="AT20" s="699"/>
      <c r="AU20" s="14">
        <f t="shared" si="6"/>
        <v>-45124.753472222219</v>
      </c>
      <c r="AV20" s="701"/>
      <c r="AW20" s="701"/>
      <c r="AX20" s="701" t="s">
        <v>9</v>
      </c>
      <c r="AY20" s="701" t="s">
        <v>11</v>
      </c>
      <c r="AZ20" s="701" t="s">
        <v>13</v>
      </c>
      <c r="BA20" s="701" t="s">
        <v>78</v>
      </c>
      <c r="BB20" s="702" t="s">
        <v>1408</v>
      </c>
      <c r="BC20" s="702" t="s">
        <v>1409</v>
      </c>
      <c r="BD20" s="19"/>
      <c r="BE20" s="703" t="s">
        <v>89</v>
      </c>
      <c r="BF20" s="703"/>
      <c r="BG20" s="704"/>
      <c r="BQ20" s="705"/>
      <c r="BR20" s="705"/>
      <c r="BS20" s="705"/>
      <c r="CB20" s="705"/>
      <c r="CC20" s="705"/>
      <c r="CD20" s="705"/>
      <c r="CM20" s="705"/>
      <c r="CN20" s="705"/>
      <c r="CO20" s="705"/>
      <c r="CP20" s="705"/>
      <c r="CQ20" s="705"/>
      <c r="CR20" s="705"/>
      <c r="CS20" s="705"/>
      <c r="CT20" s="705"/>
      <c r="CU20" s="705"/>
      <c r="CV20" s="705"/>
      <c r="CW20" s="705"/>
      <c r="CX20" s="705"/>
      <c r="CY20"/>
      <c r="CZ20"/>
      <c r="DA20"/>
    </row>
    <row r="21" spans="1:105" ht="15" customHeight="1">
      <c r="A21" s="1130"/>
      <c r="B21" s="684">
        <v>19</v>
      </c>
      <c r="C21" s="444">
        <v>1440</v>
      </c>
      <c r="D21" s="454">
        <v>30265637</v>
      </c>
      <c r="E21" s="454" t="s">
        <v>495</v>
      </c>
      <c r="F21" s="454" t="s">
        <v>496</v>
      </c>
      <c r="G21" s="454" t="s">
        <v>497</v>
      </c>
      <c r="H21" s="454" t="s">
        <v>466</v>
      </c>
      <c r="I21" s="455">
        <v>45123.875694444447</v>
      </c>
      <c r="J21" s="454" t="s">
        <v>498</v>
      </c>
      <c r="K21" s="446" t="s">
        <v>17</v>
      </c>
      <c r="L21" s="685">
        <v>45123</v>
      </c>
      <c r="M21" s="686">
        <v>0.87291666666666667</v>
      </c>
      <c r="N21" s="687" t="s">
        <v>498</v>
      </c>
      <c r="O21" s="685">
        <v>45123</v>
      </c>
      <c r="P21" s="686">
        <v>0.87569444444444444</v>
      </c>
      <c r="Q21" s="685"/>
      <c r="R21" s="686"/>
      <c r="S21" s="687" t="s">
        <v>498</v>
      </c>
      <c r="T21" s="706">
        <v>45124</v>
      </c>
      <c r="U21" s="711">
        <v>0.83750000000000002</v>
      </c>
      <c r="V21" s="687" t="s">
        <v>498</v>
      </c>
      <c r="W21" s="688">
        <f t="shared" si="8"/>
        <v>0.96180555555474712</v>
      </c>
      <c r="X21" s="689"/>
      <c r="Y21" s="690"/>
      <c r="Z21" s="687" t="s">
        <v>498</v>
      </c>
      <c r="AA21" s="691">
        <f t="shared" si="1"/>
        <v>-45124.837500000001</v>
      </c>
      <c r="AB21" s="689"/>
      <c r="AC21" s="690"/>
      <c r="AD21" s="687"/>
      <c r="AE21" s="691">
        <f t="shared" si="2"/>
        <v>0</v>
      </c>
      <c r="AF21" s="706"/>
      <c r="AG21" s="695"/>
      <c r="AH21" s="695"/>
      <c r="AI21" s="687"/>
      <c r="AJ21" s="691">
        <f t="shared" si="7"/>
        <v>-45124.837500000001</v>
      </c>
      <c r="AK21" s="695"/>
      <c r="AL21" s="695"/>
      <c r="AM21" s="695"/>
      <c r="AN21" s="691">
        <f t="shared" si="4"/>
        <v>-45124.837500000001</v>
      </c>
      <c r="AO21" s="696">
        <v>45153</v>
      </c>
      <c r="AP21" s="697">
        <v>0.59652777777777777</v>
      </c>
      <c r="AQ21" s="698">
        <f>(AP21+AO21)-(U21+T21)</f>
        <v>28.759027777778101</v>
      </c>
      <c r="AR21" s="696">
        <v>45153</v>
      </c>
      <c r="AS21" s="697">
        <v>0.59652777777777777</v>
      </c>
      <c r="AT21" s="699" t="s">
        <v>528</v>
      </c>
      <c r="AU21" s="14">
        <f t="shared" si="6"/>
        <v>28.759027777778101</v>
      </c>
      <c r="AV21" s="701"/>
      <c r="AW21" s="701"/>
      <c r="AX21" s="701" t="s">
        <v>18</v>
      </c>
      <c r="AY21" s="701" t="s">
        <v>41</v>
      </c>
      <c r="AZ21" s="701" t="s">
        <v>110</v>
      </c>
      <c r="BA21" s="701" t="s">
        <v>368</v>
      </c>
      <c r="BB21" s="702" t="s">
        <v>1410</v>
      </c>
      <c r="BC21" s="702" t="s">
        <v>1411</v>
      </c>
      <c r="BD21" s="19"/>
      <c r="BE21" s="703" t="s">
        <v>89</v>
      </c>
      <c r="BF21" s="703"/>
      <c r="BG21" s="704"/>
      <c r="BQ21" s="705"/>
      <c r="BR21" s="705"/>
      <c r="BS21" s="705"/>
      <c r="CB21" s="705"/>
      <c r="CC21" s="705"/>
      <c r="CD21" s="705"/>
      <c r="CM21" s="705"/>
      <c r="CN21" s="705"/>
      <c r="CO21" s="705"/>
      <c r="CP21" s="705"/>
      <c r="CQ21" s="705"/>
      <c r="CR21" s="705"/>
      <c r="CS21" s="705"/>
      <c r="CT21" s="705"/>
      <c r="CU21" s="705"/>
      <c r="CV21" s="705"/>
      <c r="CW21" s="705"/>
      <c r="CX21" s="705"/>
      <c r="CY21"/>
      <c r="CZ21"/>
      <c r="DA21"/>
    </row>
    <row r="22" spans="1:105" ht="15" customHeight="1">
      <c r="A22" s="1130"/>
      <c r="B22" s="708">
        <v>20</v>
      </c>
      <c r="C22" s="444">
        <v>1442</v>
      </c>
      <c r="D22" s="454">
        <v>30249117</v>
      </c>
      <c r="E22" s="454" t="s">
        <v>505</v>
      </c>
      <c r="F22" s="454" t="s">
        <v>506</v>
      </c>
      <c r="G22" s="454" t="s">
        <v>507</v>
      </c>
      <c r="H22" s="454" t="s">
        <v>487</v>
      </c>
      <c r="I22" s="455">
        <v>45124.758333333331</v>
      </c>
      <c r="J22" s="454" t="s">
        <v>498</v>
      </c>
      <c r="K22" s="446" t="s">
        <v>5</v>
      </c>
      <c r="L22" s="685">
        <v>45124</v>
      </c>
      <c r="M22" s="686">
        <v>0.7583333333333333</v>
      </c>
      <c r="N22" s="687" t="s">
        <v>498</v>
      </c>
      <c r="O22" s="685">
        <v>45124</v>
      </c>
      <c r="P22" s="686">
        <v>0.7583333333333333</v>
      </c>
      <c r="Q22" s="685"/>
      <c r="R22" s="686"/>
      <c r="S22" s="687" t="s">
        <v>498</v>
      </c>
      <c r="T22" s="706">
        <v>45124</v>
      </c>
      <c r="U22" s="711">
        <v>0.8569444444444444</v>
      </c>
      <c r="V22" s="687" t="s">
        <v>498</v>
      </c>
      <c r="W22" s="688">
        <f>(U22+T22)-(P22+O22)</f>
        <v>9.8611111112404615E-2</v>
      </c>
      <c r="X22" s="689"/>
      <c r="Y22" s="690"/>
      <c r="Z22" s="687" t="s">
        <v>498</v>
      </c>
      <c r="AA22" s="691">
        <f t="shared" si="1"/>
        <v>-45124.856944444444</v>
      </c>
      <c r="AB22" s="689"/>
      <c r="AC22" s="690"/>
      <c r="AD22" s="687"/>
      <c r="AE22" s="691">
        <f t="shared" si="2"/>
        <v>0</v>
      </c>
      <c r="AF22" s="706"/>
      <c r="AG22" s="695"/>
      <c r="AH22" s="695"/>
      <c r="AI22" s="687"/>
      <c r="AJ22" s="691">
        <f t="shared" si="7"/>
        <v>-45124.856944444444</v>
      </c>
      <c r="AK22" s="695"/>
      <c r="AL22" s="695"/>
      <c r="AM22" s="695"/>
      <c r="AN22" s="691">
        <f t="shared" si="4"/>
        <v>-45124.856944444444</v>
      </c>
      <c r="AO22" s="696">
        <v>45125</v>
      </c>
      <c r="AP22" s="697">
        <v>0.86736111111111114</v>
      </c>
      <c r="AQ22" s="698">
        <f t="shared" si="5"/>
        <v>1.0104166666642413</v>
      </c>
      <c r="AR22" s="696">
        <v>45125</v>
      </c>
      <c r="AS22" s="697">
        <v>0.86736111111111114</v>
      </c>
      <c r="AT22" s="707" t="s">
        <v>498</v>
      </c>
      <c r="AU22" s="14">
        <f t="shared" si="6"/>
        <v>1.0104166666642413</v>
      </c>
      <c r="AV22" s="701"/>
      <c r="AW22" s="701"/>
      <c r="AX22" s="701" t="s">
        <v>27</v>
      </c>
      <c r="AY22" s="701" t="s">
        <v>29</v>
      </c>
      <c r="AZ22" s="701" t="s">
        <v>76</v>
      </c>
      <c r="BA22" s="701" t="s">
        <v>274</v>
      </c>
      <c r="BB22" s="702" t="s">
        <v>1412</v>
      </c>
      <c r="BC22" s="702" t="s">
        <v>1413</v>
      </c>
      <c r="BD22" s="19"/>
      <c r="BE22" s="703" t="s">
        <v>84</v>
      </c>
      <c r="BF22" s="703"/>
      <c r="BG22" s="704"/>
      <c r="BI22" s="25" t="s">
        <v>440</v>
      </c>
      <c r="BJ22" s="26" t="s">
        <v>441</v>
      </c>
      <c r="BK22" s="27" t="s">
        <v>442</v>
      </c>
      <c r="BL22" s="28" t="s">
        <v>0</v>
      </c>
      <c r="BM22" s="29" t="s">
        <v>5</v>
      </c>
      <c r="BN22" s="30" t="s">
        <v>8</v>
      </c>
      <c r="BO22" s="31" t="s">
        <v>443</v>
      </c>
      <c r="BP22" s="32" t="s">
        <v>444</v>
      </c>
      <c r="BQ22" s="705"/>
      <c r="BR22" s="705"/>
      <c r="BS22" s="705"/>
      <c r="BT22" s="25" t="s">
        <v>440</v>
      </c>
      <c r="BU22" s="26" t="s">
        <v>441</v>
      </c>
      <c r="BV22" s="27" t="s">
        <v>442</v>
      </c>
      <c r="BW22" s="28" t="s">
        <v>0</v>
      </c>
      <c r="BX22" s="29" t="s">
        <v>5</v>
      </c>
      <c r="BY22" s="30" t="s">
        <v>8</v>
      </c>
      <c r="BZ22" s="31" t="s">
        <v>443</v>
      </c>
      <c r="CA22" s="32" t="s">
        <v>444</v>
      </c>
      <c r="CB22" s="705"/>
      <c r="CC22" s="705"/>
      <c r="CD22" s="705"/>
      <c r="CE22" s="25" t="s">
        <v>440</v>
      </c>
      <c r="CF22" s="26" t="s">
        <v>441</v>
      </c>
      <c r="CG22" s="27" t="s">
        <v>442</v>
      </c>
      <c r="CH22" s="28" t="s">
        <v>0</v>
      </c>
      <c r="CI22" s="29" t="s">
        <v>5</v>
      </c>
      <c r="CJ22" s="30" t="s">
        <v>8</v>
      </c>
      <c r="CK22" s="31" t="s">
        <v>443</v>
      </c>
      <c r="CL22" s="32" t="s">
        <v>444</v>
      </c>
      <c r="CM22" s="705"/>
      <c r="CN22" s="705"/>
      <c r="CO22" s="705"/>
      <c r="CP22" s="25" t="s">
        <v>440</v>
      </c>
      <c r="CQ22" s="26" t="s">
        <v>441</v>
      </c>
      <c r="CR22" s="27" t="s">
        <v>442</v>
      </c>
      <c r="CS22" s="28" t="s">
        <v>0</v>
      </c>
      <c r="CT22" s="29" t="s">
        <v>5</v>
      </c>
      <c r="CU22" s="30" t="s">
        <v>8</v>
      </c>
      <c r="CV22" s="31" t="s">
        <v>443</v>
      </c>
      <c r="CW22" s="32" t="s">
        <v>444</v>
      </c>
      <c r="CX22" s="705"/>
      <c r="CY22"/>
      <c r="CZ22"/>
      <c r="DA22"/>
    </row>
    <row r="23" spans="1:105" ht="17.25" customHeight="1">
      <c r="A23" s="1130"/>
      <c r="B23" s="684">
        <v>21</v>
      </c>
      <c r="C23" s="448">
        <v>1445</v>
      </c>
      <c r="D23" s="424">
        <v>30044785</v>
      </c>
      <c r="E23" s="424" t="s">
        <v>505</v>
      </c>
      <c r="F23" s="424" t="s">
        <v>502</v>
      </c>
      <c r="G23" s="424" t="s">
        <v>507</v>
      </c>
      <c r="H23" s="424" t="s">
        <v>1281</v>
      </c>
      <c r="I23" s="425">
        <v>45124.856944444444</v>
      </c>
      <c r="J23" s="424" t="s">
        <v>498</v>
      </c>
      <c r="K23" s="446" t="s">
        <v>0</v>
      </c>
      <c r="L23" s="685">
        <v>45124</v>
      </c>
      <c r="M23" s="686">
        <v>0.8569444444444444</v>
      </c>
      <c r="N23" s="687" t="s">
        <v>498</v>
      </c>
      <c r="O23" s="685">
        <v>45124</v>
      </c>
      <c r="P23" s="686">
        <v>0.8569444444444444</v>
      </c>
      <c r="Q23" s="685"/>
      <c r="R23" s="686"/>
      <c r="S23" s="687" t="s">
        <v>498</v>
      </c>
      <c r="T23" s="706">
        <v>45126</v>
      </c>
      <c r="U23" s="711">
        <v>0.51111111111111118</v>
      </c>
      <c r="V23" s="687" t="s">
        <v>498</v>
      </c>
      <c r="W23" s="688">
        <f>(U23+T23)-(P23+O23)</f>
        <v>1.6541666666671517</v>
      </c>
      <c r="X23" s="689"/>
      <c r="Y23" s="690"/>
      <c r="Z23" s="687" t="s">
        <v>498</v>
      </c>
      <c r="AA23" s="691">
        <f t="shared" si="1"/>
        <v>-45126.511111111111</v>
      </c>
      <c r="AB23" s="689"/>
      <c r="AC23" s="690"/>
      <c r="AD23" s="687"/>
      <c r="AE23" s="691">
        <f t="shared" si="2"/>
        <v>0</v>
      </c>
      <c r="AF23" s="706"/>
      <c r="AG23" s="695"/>
      <c r="AH23" s="695"/>
      <c r="AI23" s="687"/>
      <c r="AJ23" s="691">
        <f t="shared" si="7"/>
        <v>-45126.511111111111</v>
      </c>
      <c r="AK23" s="716"/>
      <c r="AL23" s="714"/>
      <c r="AM23" s="695"/>
      <c r="AN23" s="691">
        <f>(AL23+AK23)-(U23+T23)</f>
        <v>-45126.511111111111</v>
      </c>
      <c r="AO23" s="696">
        <v>45124</v>
      </c>
      <c r="AP23" s="697">
        <v>0.86458333333333337</v>
      </c>
      <c r="AQ23" s="698">
        <f>(T23+U23)-(AR23+AS23)</f>
        <v>1.6465277777751908</v>
      </c>
      <c r="AR23" s="696">
        <v>45124</v>
      </c>
      <c r="AS23" s="697">
        <v>0.86458333333333337</v>
      </c>
      <c r="AT23" s="699" t="s">
        <v>498</v>
      </c>
      <c r="AU23" s="14">
        <f>(AS23+AR23)-(U23+T23)</f>
        <v>-1.6465277777751908</v>
      </c>
      <c r="AV23" s="701"/>
      <c r="AW23" s="701"/>
      <c r="AX23" s="701" t="s">
        <v>27</v>
      </c>
      <c r="AY23" s="701" t="s">
        <v>35</v>
      </c>
      <c r="AZ23" s="701" t="s">
        <v>102</v>
      </c>
      <c r="BA23" s="701" t="s">
        <v>344</v>
      </c>
      <c r="BB23" s="702" t="s">
        <v>1414</v>
      </c>
      <c r="BC23" s="702" t="s">
        <v>1415</v>
      </c>
      <c r="BD23" s="19"/>
      <c r="BE23" s="703" t="s">
        <v>89</v>
      </c>
      <c r="BF23" s="703"/>
      <c r="BG23" s="704"/>
      <c r="BI23" s="33" t="s">
        <v>528</v>
      </c>
      <c r="BJ23" s="34">
        <v>6</v>
      </c>
      <c r="BK23" s="90">
        <f>BJ23/BJ25</f>
        <v>0.8571428571428571</v>
      </c>
      <c r="BL23" s="36">
        <v>2</v>
      </c>
      <c r="BM23" s="36"/>
      <c r="BN23" s="36">
        <v>2</v>
      </c>
      <c r="BO23" s="36">
        <v>2</v>
      </c>
      <c r="BP23" s="37">
        <f t="shared" ref="BP23:BP24" si="9">BJ23</f>
        <v>6</v>
      </c>
      <c r="BQ23" s="705"/>
      <c r="BR23" s="705"/>
      <c r="BS23" s="705"/>
      <c r="BT23" s="33" t="s">
        <v>528</v>
      </c>
      <c r="BU23" s="34">
        <v>8</v>
      </c>
      <c r="BV23" s="90">
        <f>BU23/BU25</f>
        <v>0.61538461538461542</v>
      </c>
      <c r="BW23" s="36">
        <v>5</v>
      </c>
      <c r="BX23" s="36"/>
      <c r="BY23" s="36">
        <v>2</v>
      </c>
      <c r="BZ23" s="36">
        <v>1</v>
      </c>
      <c r="CA23" s="37">
        <f t="shared" ref="CA23:CA24" si="10">BU23</f>
        <v>8</v>
      </c>
      <c r="CB23" s="705"/>
      <c r="CC23" s="705"/>
      <c r="CD23" s="705"/>
      <c r="CE23" s="33" t="s">
        <v>528</v>
      </c>
      <c r="CF23" s="34">
        <v>6</v>
      </c>
      <c r="CG23" s="35">
        <f>CF23/CF25</f>
        <v>0.75</v>
      </c>
      <c r="CH23" s="36"/>
      <c r="CI23" s="36"/>
      <c r="CJ23" s="36">
        <v>2</v>
      </c>
      <c r="CK23" s="36">
        <v>4</v>
      </c>
      <c r="CL23" s="37">
        <f t="shared" ref="CL23" si="11">CF23</f>
        <v>6</v>
      </c>
      <c r="CM23" s="705"/>
      <c r="CN23" s="705"/>
      <c r="CO23" s="705"/>
      <c r="CP23" s="33" t="s">
        <v>528</v>
      </c>
      <c r="CQ23" s="34">
        <v>5</v>
      </c>
      <c r="CR23" s="35">
        <f>CQ23/CQ25</f>
        <v>0.7142857142857143</v>
      </c>
      <c r="CS23" s="36"/>
      <c r="CT23" s="36"/>
      <c r="CU23" s="36"/>
      <c r="CV23" s="36">
        <v>5</v>
      </c>
      <c r="CW23" s="37">
        <f t="shared" ref="CW23" si="12">CQ23</f>
        <v>5</v>
      </c>
      <c r="CX23" s="705"/>
      <c r="CY23"/>
      <c r="CZ23"/>
      <c r="DA23"/>
    </row>
    <row r="24" spans="1:105" ht="15" customHeight="1">
      <c r="A24" s="1130"/>
      <c r="B24" s="684">
        <v>22</v>
      </c>
      <c r="C24" s="444">
        <v>1446</v>
      </c>
      <c r="D24" s="424">
        <v>30044785</v>
      </c>
      <c r="E24" s="424" t="s">
        <v>505</v>
      </c>
      <c r="F24" s="424" t="s">
        <v>502</v>
      </c>
      <c r="G24" s="424" t="s">
        <v>497</v>
      </c>
      <c r="H24" s="424" t="s">
        <v>503</v>
      </c>
      <c r="I24" s="425">
        <v>45124.86041666667</v>
      </c>
      <c r="J24" s="424" t="s">
        <v>498</v>
      </c>
      <c r="K24" s="446" t="s">
        <v>5</v>
      </c>
      <c r="L24" s="685">
        <v>45124</v>
      </c>
      <c r="M24" s="686">
        <v>0.86041666666666672</v>
      </c>
      <c r="N24" s="687" t="s">
        <v>498</v>
      </c>
      <c r="O24" s="685">
        <v>45124</v>
      </c>
      <c r="P24" s="686">
        <v>0.86041666666666672</v>
      </c>
      <c r="Q24" s="685"/>
      <c r="R24" s="686"/>
      <c r="S24" s="687" t="s">
        <v>498</v>
      </c>
      <c r="T24" s="706">
        <v>45126</v>
      </c>
      <c r="U24" s="711">
        <v>0.5131944444444444</v>
      </c>
      <c r="V24" s="687" t="s">
        <v>498</v>
      </c>
      <c r="W24" s="688">
        <f t="shared" si="8"/>
        <v>1.6527777777737356</v>
      </c>
      <c r="X24" s="689"/>
      <c r="Y24" s="690"/>
      <c r="Z24" s="687" t="s">
        <v>498</v>
      </c>
      <c r="AA24" s="691">
        <f t="shared" si="1"/>
        <v>-45126.513194444444</v>
      </c>
      <c r="AB24" s="689"/>
      <c r="AC24" s="690"/>
      <c r="AD24" s="687"/>
      <c r="AE24" s="691">
        <f t="shared" si="2"/>
        <v>0</v>
      </c>
      <c r="AF24" s="706"/>
      <c r="AG24" s="695"/>
      <c r="AH24" s="695"/>
      <c r="AI24" s="687"/>
      <c r="AJ24" s="691">
        <f t="shared" si="7"/>
        <v>-45126.513194444444</v>
      </c>
      <c r="AK24" s="695"/>
      <c r="AL24" s="695"/>
      <c r="AM24" s="695"/>
      <c r="AN24" s="691">
        <f t="shared" si="4"/>
        <v>-45126.513194444444</v>
      </c>
      <c r="AO24" s="696">
        <v>45127</v>
      </c>
      <c r="AP24" s="697">
        <v>0.86736111111111114</v>
      </c>
      <c r="AQ24" s="698">
        <f t="shared" si="5"/>
        <v>1.3541666666642413</v>
      </c>
      <c r="AR24" s="696">
        <v>45127</v>
      </c>
      <c r="AS24" s="697">
        <v>0.86736111111111114</v>
      </c>
      <c r="AT24" s="699" t="s">
        <v>498</v>
      </c>
      <c r="AU24" s="14">
        <f t="shared" si="6"/>
        <v>1.3541666666642413</v>
      </c>
      <c r="AV24" s="701"/>
      <c r="AW24" s="701"/>
      <c r="AX24" s="701" t="s">
        <v>27</v>
      </c>
      <c r="AY24" s="701" t="s">
        <v>35</v>
      </c>
      <c r="AZ24" s="701" t="s">
        <v>102</v>
      </c>
      <c r="BA24" s="701" t="s">
        <v>358</v>
      </c>
      <c r="BB24" s="702" t="s">
        <v>1414</v>
      </c>
      <c r="BC24" s="702" t="s">
        <v>1415</v>
      </c>
      <c r="BD24" s="19"/>
      <c r="BE24" s="703" t="s">
        <v>84</v>
      </c>
      <c r="BF24" s="703"/>
      <c r="BG24" s="704"/>
      <c r="BI24" s="33" t="s">
        <v>498</v>
      </c>
      <c r="BJ24" s="34">
        <v>1</v>
      </c>
      <c r="BK24" s="90">
        <f>BJ24/BJ25</f>
        <v>0.14285714285714285</v>
      </c>
      <c r="BL24" s="36">
        <v>1</v>
      </c>
      <c r="BM24" s="36"/>
      <c r="BN24" s="36"/>
      <c r="BO24" s="36"/>
      <c r="BP24" s="37">
        <f t="shared" si="9"/>
        <v>1</v>
      </c>
      <c r="BQ24" s="705"/>
      <c r="BR24" s="705"/>
      <c r="BS24" s="705"/>
      <c r="BT24" s="33" t="s">
        <v>498</v>
      </c>
      <c r="BU24" s="34">
        <v>5</v>
      </c>
      <c r="BV24" s="90">
        <f>BU24/BU25</f>
        <v>0.38461538461538464</v>
      </c>
      <c r="BW24" s="36">
        <v>3</v>
      </c>
      <c r="BX24" s="36">
        <v>2</v>
      </c>
      <c r="BY24" s="36"/>
      <c r="BZ24" s="36"/>
      <c r="CA24" s="37">
        <f t="shared" si="10"/>
        <v>5</v>
      </c>
      <c r="CB24" s="705"/>
      <c r="CC24" s="705"/>
      <c r="CD24" s="705"/>
      <c r="CE24" s="33" t="s">
        <v>498</v>
      </c>
      <c r="CF24" s="34">
        <v>2</v>
      </c>
      <c r="CG24" s="35">
        <f>CF24/CF25</f>
        <v>0.25</v>
      </c>
      <c r="CH24" s="36"/>
      <c r="CI24" s="36">
        <v>1</v>
      </c>
      <c r="CJ24" s="36"/>
      <c r="CK24" s="36">
        <v>1</v>
      </c>
      <c r="CL24" s="37">
        <f>CF24</f>
        <v>2</v>
      </c>
      <c r="CM24" s="705"/>
      <c r="CN24" s="705"/>
      <c r="CO24" s="705"/>
      <c r="CP24" s="33" t="s">
        <v>498</v>
      </c>
      <c r="CQ24" s="34">
        <v>2</v>
      </c>
      <c r="CR24" s="35">
        <f>CQ24/CQ25</f>
        <v>0.2857142857142857</v>
      </c>
      <c r="CS24" s="36"/>
      <c r="CT24" s="36"/>
      <c r="CU24" s="36"/>
      <c r="CV24" s="36">
        <v>2</v>
      </c>
      <c r="CW24" s="37">
        <f>CQ24</f>
        <v>2</v>
      </c>
      <c r="CX24" s="705"/>
      <c r="CY24"/>
      <c r="CZ24"/>
      <c r="DA24"/>
    </row>
    <row r="25" spans="1:105" ht="15" customHeight="1">
      <c r="A25" s="1129"/>
      <c r="B25" s="708">
        <v>23</v>
      </c>
      <c r="C25" s="448">
        <v>1447</v>
      </c>
      <c r="D25" s="424">
        <v>1723015</v>
      </c>
      <c r="E25" s="424" t="s">
        <v>495</v>
      </c>
      <c r="F25" s="424" t="s">
        <v>502</v>
      </c>
      <c r="G25" s="424" t="s">
        <v>497</v>
      </c>
      <c r="H25" s="424" t="s">
        <v>503</v>
      </c>
      <c r="I25" s="425">
        <v>45126.394444444442</v>
      </c>
      <c r="J25" s="424" t="s">
        <v>498</v>
      </c>
      <c r="K25" s="446" t="s">
        <v>5</v>
      </c>
      <c r="L25" s="685">
        <v>45126</v>
      </c>
      <c r="M25" s="686">
        <v>0.3888888888888889</v>
      </c>
      <c r="N25" s="687" t="s">
        <v>498</v>
      </c>
      <c r="O25" s="685">
        <v>45126</v>
      </c>
      <c r="P25" s="686">
        <v>0.39444444444444443</v>
      </c>
      <c r="Q25" s="685"/>
      <c r="R25" s="686"/>
      <c r="S25" s="687" t="s">
        <v>498</v>
      </c>
      <c r="T25" s="706">
        <v>45132</v>
      </c>
      <c r="U25" s="711">
        <v>0.80069444444444438</v>
      </c>
      <c r="V25" s="687" t="s">
        <v>498</v>
      </c>
      <c r="W25" s="688">
        <f t="shared" si="8"/>
        <v>6.40625</v>
      </c>
      <c r="X25" s="689"/>
      <c r="Y25" s="690"/>
      <c r="Z25" s="687" t="s">
        <v>498</v>
      </c>
      <c r="AA25" s="691">
        <f t="shared" si="1"/>
        <v>-45132.800694444442</v>
      </c>
      <c r="AB25" s="689"/>
      <c r="AC25" s="690"/>
      <c r="AD25" s="687"/>
      <c r="AE25" s="691">
        <f t="shared" si="2"/>
        <v>0</v>
      </c>
      <c r="AF25" s="706"/>
      <c r="AG25" s="695"/>
      <c r="AH25" s="695"/>
      <c r="AI25" s="687"/>
      <c r="AJ25" s="691">
        <f t="shared" si="7"/>
        <v>-45132.800694444442</v>
      </c>
      <c r="AK25" s="695"/>
      <c r="AL25" s="695"/>
      <c r="AM25" s="695"/>
      <c r="AN25" s="691">
        <f t="shared" si="4"/>
        <v>-45132.800694444442</v>
      </c>
      <c r="AO25" s="696">
        <v>45127</v>
      </c>
      <c r="AP25" s="697">
        <v>0.88124999999999998</v>
      </c>
      <c r="AQ25" s="698">
        <f>(T25+U25)-(AR25+AS25)</f>
        <v>4.9194444444437977</v>
      </c>
      <c r="AR25" s="696">
        <v>45127</v>
      </c>
      <c r="AS25" s="697">
        <v>0.88124999999999998</v>
      </c>
      <c r="AT25" s="699" t="s">
        <v>498</v>
      </c>
      <c r="AU25" s="14">
        <f t="shared" si="6"/>
        <v>-4.9194444444437977</v>
      </c>
      <c r="AV25" s="701"/>
      <c r="AW25" s="701" t="s">
        <v>1417</v>
      </c>
      <c r="AX25" s="701" t="s">
        <v>27</v>
      </c>
      <c r="AY25" s="701" t="s">
        <v>29</v>
      </c>
      <c r="AZ25" s="701" t="s">
        <v>90</v>
      </c>
      <c r="BA25" s="701" t="s">
        <v>320</v>
      </c>
      <c r="BB25" s="702" t="s">
        <v>1418</v>
      </c>
      <c r="BC25" s="702" t="s">
        <v>1419</v>
      </c>
      <c r="BD25" s="19"/>
      <c r="BE25" s="703" t="s">
        <v>84</v>
      </c>
      <c r="BF25" s="703"/>
      <c r="BG25" s="704"/>
      <c r="BI25" s="38" t="s">
        <v>444</v>
      </c>
      <c r="BJ25" s="39">
        <f t="shared" ref="BJ25:BO25" si="13">SUBTOTAL(9,BJ23:BJ24)</f>
        <v>7</v>
      </c>
      <c r="BK25" s="40">
        <f t="shared" si="13"/>
        <v>1</v>
      </c>
      <c r="BL25" s="89">
        <f>SUBTOTAL(9,BL23:BL24)</f>
        <v>3</v>
      </c>
      <c r="BM25" s="89">
        <f t="shared" si="13"/>
        <v>0</v>
      </c>
      <c r="BN25" s="89">
        <f t="shared" si="13"/>
        <v>2</v>
      </c>
      <c r="BO25" s="89">
        <f t="shared" si="13"/>
        <v>2</v>
      </c>
      <c r="BP25" s="39">
        <f>SUBTOTAL(9,BP23:BP24)</f>
        <v>7</v>
      </c>
      <c r="BQ25" s="705"/>
      <c r="BR25" s="705"/>
      <c r="BS25" s="705"/>
      <c r="BT25" s="38" t="s">
        <v>444</v>
      </c>
      <c r="BU25" s="39">
        <f t="shared" ref="BU25:CA25" si="14">SUBTOTAL(9,BU23:BU24)</f>
        <v>13</v>
      </c>
      <c r="BV25" s="40">
        <f t="shared" si="14"/>
        <v>1</v>
      </c>
      <c r="BW25" s="89">
        <f t="shared" si="14"/>
        <v>8</v>
      </c>
      <c r="BX25" s="89">
        <f t="shared" si="14"/>
        <v>2</v>
      </c>
      <c r="BY25" s="89">
        <f t="shared" si="14"/>
        <v>2</v>
      </c>
      <c r="BZ25" s="89">
        <f t="shared" si="14"/>
        <v>1</v>
      </c>
      <c r="CA25" s="39">
        <f t="shared" si="14"/>
        <v>13</v>
      </c>
      <c r="CB25" s="705"/>
      <c r="CC25" s="705"/>
      <c r="CD25" s="705"/>
      <c r="CE25" s="38" t="s">
        <v>444</v>
      </c>
      <c r="CF25" s="39">
        <f>SUBTOTAL(9,CF23:CF24)</f>
        <v>8</v>
      </c>
      <c r="CG25" s="40">
        <f>CG23+CG24</f>
        <v>1</v>
      </c>
      <c r="CH25" s="91">
        <f>SUBTOTAL(9,CH23:CH24)</f>
        <v>0</v>
      </c>
      <c r="CI25" s="91">
        <f>SUBTOTAL(9,CI23:CI24)</f>
        <v>1</v>
      </c>
      <c r="CJ25" s="91">
        <f>SUBTOTAL(9,CJ23:CJ24)</f>
        <v>2</v>
      </c>
      <c r="CK25" s="91">
        <f>SUBTOTAL(9,CK23:CK24)</f>
        <v>5</v>
      </c>
      <c r="CL25" s="39">
        <f>SUM(CH25:CK25)</f>
        <v>8</v>
      </c>
      <c r="CM25" s="705"/>
      <c r="CN25" s="705"/>
      <c r="CO25" s="705"/>
      <c r="CP25" s="38" t="s">
        <v>444</v>
      </c>
      <c r="CQ25" s="39">
        <f>SUBTOTAL(9,CQ23:CQ24)</f>
        <v>7</v>
      </c>
      <c r="CR25" s="53">
        <f>CR23+CR24</f>
        <v>1</v>
      </c>
      <c r="CS25" s="91">
        <f>SUBTOTAL(9,CS23:CS24)</f>
        <v>0</v>
      </c>
      <c r="CT25" s="91">
        <f>SUBTOTAL(9,CT23:CT24)</f>
        <v>0</v>
      </c>
      <c r="CU25" s="91">
        <f>SUBTOTAL(9,CU23:CU24)</f>
        <v>0</v>
      </c>
      <c r="CV25" s="91">
        <f>SUBTOTAL(9,CV23:CV24)</f>
        <v>7</v>
      </c>
      <c r="CW25" s="39">
        <f>SUM(CS25:CV25)</f>
        <v>7</v>
      </c>
      <c r="CX25" s="705"/>
      <c r="CY25"/>
      <c r="CZ25"/>
      <c r="DA25"/>
    </row>
    <row r="26" spans="1:105" ht="15" customHeight="1">
      <c r="A26" s="1128">
        <v>4</v>
      </c>
      <c r="B26" s="684">
        <v>24</v>
      </c>
      <c r="C26" s="444">
        <v>1461</v>
      </c>
      <c r="D26" s="424">
        <v>30272889</v>
      </c>
      <c r="E26" s="424" t="s">
        <v>501</v>
      </c>
      <c r="F26" s="424" t="s">
        <v>496</v>
      </c>
      <c r="G26" s="424" t="s">
        <v>497</v>
      </c>
      <c r="H26" s="424" t="s">
        <v>476</v>
      </c>
      <c r="I26" s="425">
        <v>45132.770138888889</v>
      </c>
      <c r="J26" s="424" t="s">
        <v>528</v>
      </c>
      <c r="K26" s="446" t="s">
        <v>17</v>
      </c>
      <c r="L26" s="685">
        <v>45132</v>
      </c>
      <c r="M26" s="686">
        <v>0.72499999999999998</v>
      </c>
      <c r="N26" s="687" t="s">
        <v>528</v>
      </c>
      <c r="O26" s="685">
        <v>45132</v>
      </c>
      <c r="P26" s="686">
        <v>0.77013888888888893</v>
      </c>
      <c r="Q26" s="685"/>
      <c r="R26" s="686"/>
      <c r="S26" s="687" t="s">
        <v>528</v>
      </c>
      <c r="T26" s="706">
        <v>45132</v>
      </c>
      <c r="U26" s="711">
        <v>0.77569444444444446</v>
      </c>
      <c r="V26" s="687" t="s">
        <v>528</v>
      </c>
      <c r="W26" s="688">
        <f t="shared" si="8"/>
        <v>5.5555555518367328E-3</v>
      </c>
      <c r="X26" s="689"/>
      <c r="Y26" s="690"/>
      <c r="Z26" s="687" t="s">
        <v>528</v>
      </c>
      <c r="AA26" s="691">
        <f t="shared" si="1"/>
        <v>-45132.775694444441</v>
      </c>
      <c r="AB26" s="689"/>
      <c r="AC26" s="690"/>
      <c r="AD26" s="687"/>
      <c r="AE26" s="691">
        <f t="shared" si="2"/>
        <v>0</v>
      </c>
      <c r="AF26" s="706"/>
      <c r="AG26" s="695"/>
      <c r="AH26" s="695"/>
      <c r="AI26" s="687"/>
      <c r="AJ26" s="691">
        <f t="shared" si="7"/>
        <v>-45132.775694444441</v>
      </c>
      <c r="AK26" s="695"/>
      <c r="AL26" s="695"/>
      <c r="AM26" s="695"/>
      <c r="AN26" s="691">
        <f t="shared" si="4"/>
        <v>-45132.775694444441</v>
      </c>
      <c r="AO26" s="696">
        <v>45146</v>
      </c>
      <c r="AP26" s="697">
        <v>0.51944444444444449</v>
      </c>
      <c r="AQ26" s="698">
        <f>(AP26+AO26)-(U26+T26)</f>
        <v>13.743750000001455</v>
      </c>
      <c r="AR26" s="696">
        <v>45146</v>
      </c>
      <c r="AS26" s="697">
        <v>0.51944444444444449</v>
      </c>
      <c r="AT26" s="707" t="s">
        <v>528</v>
      </c>
      <c r="AU26" s="14">
        <f t="shared" si="6"/>
        <v>13.743750000001455</v>
      </c>
      <c r="AV26" s="701"/>
      <c r="AW26" s="701"/>
      <c r="AX26" s="701" t="s">
        <v>9</v>
      </c>
      <c r="AY26" s="701" t="s">
        <v>11</v>
      </c>
      <c r="AZ26" s="701" t="s">
        <v>31</v>
      </c>
      <c r="BA26" s="701" t="s">
        <v>78</v>
      </c>
      <c r="BB26" s="702" t="s">
        <v>1420</v>
      </c>
      <c r="BC26" s="702" t="s">
        <v>1421</v>
      </c>
      <c r="BD26" s="19"/>
      <c r="BE26" s="703" t="s">
        <v>89</v>
      </c>
      <c r="BF26" s="703"/>
      <c r="BG26" s="704"/>
      <c r="BQ26" s="705"/>
      <c r="BR26" s="705"/>
      <c r="BS26" s="705"/>
      <c r="CB26" s="705"/>
      <c r="CC26" s="705"/>
      <c r="CD26" s="705"/>
      <c r="CM26" s="705"/>
      <c r="CN26" s="705"/>
      <c r="CO26" s="705"/>
      <c r="CX26" s="705"/>
      <c r="CY26"/>
      <c r="CZ26"/>
      <c r="DA26"/>
    </row>
    <row r="27" spans="1:105" ht="15" customHeight="1">
      <c r="A27" s="1130"/>
      <c r="B27" s="708">
        <v>25</v>
      </c>
      <c r="C27" s="448">
        <v>1463</v>
      </c>
      <c r="D27" s="424">
        <v>30256661</v>
      </c>
      <c r="E27" s="424" t="s">
        <v>505</v>
      </c>
      <c r="F27" s="424" t="s">
        <v>496</v>
      </c>
      <c r="G27" s="424" t="s">
        <v>507</v>
      </c>
      <c r="H27" s="424" t="s">
        <v>481</v>
      </c>
      <c r="I27" s="425">
        <v>45132.772222222222</v>
      </c>
      <c r="J27" s="424" t="s">
        <v>528</v>
      </c>
      <c r="K27" s="446" t="s">
        <v>0</v>
      </c>
      <c r="L27" s="685">
        <v>45132</v>
      </c>
      <c r="M27" s="686">
        <v>0.77222222222222225</v>
      </c>
      <c r="N27" s="687" t="s">
        <v>528</v>
      </c>
      <c r="O27" s="685">
        <v>45132</v>
      </c>
      <c r="P27" s="686">
        <v>0.77222222222222225</v>
      </c>
      <c r="Q27" s="685"/>
      <c r="R27" s="686"/>
      <c r="S27" s="687" t="s">
        <v>528</v>
      </c>
      <c r="T27" s="706">
        <v>45132</v>
      </c>
      <c r="U27" s="711">
        <v>0.78611111111111109</v>
      </c>
      <c r="V27" s="687" t="s">
        <v>528</v>
      </c>
      <c r="W27" s="688">
        <f t="shared" si="8"/>
        <v>1.3888888890505768E-2</v>
      </c>
      <c r="X27" s="689"/>
      <c r="Y27" s="690"/>
      <c r="Z27" s="687" t="s">
        <v>528</v>
      </c>
      <c r="AA27" s="691">
        <f t="shared" si="1"/>
        <v>-45132.786111111112</v>
      </c>
      <c r="AB27" s="689"/>
      <c r="AC27" s="690"/>
      <c r="AD27" s="687"/>
      <c r="AE27" s="691">
        <f t="shared" si="2"/>
        <v>0</v>
      </c>
      <c r="AF27" s="706"/>
      <c r="AG27" s="695"/>
      <c r="AH27" s="695"/>
      <c r="AI27" s="687"/>
      <c r="AJ27" s="691">
        <f t="shared" si="7"/>
        <v>-45132.786111111112</v>
      </c>
      <c r="AK27" s="695"/>
      <c r="AL27" s="695"/>
      <c r="AM27" s="695"/>
      <c r="AN27" s="691">
        <f t="shared" si="4"/>
        <v>-45132.786111111112</v>
      </c>
      <c r="AO27" s="696">
        <v>45132</v>
      </c>
      <c r="AP27" s="697">
        <v>0.77638888888888891</v>
      </c>
      <c r="AQ27" s="698">
        <f>(T27+U27)-(AO27+AP27)</f>
        <v>9.7222222248092294E-3</v>
      </c>
      <c r="AR27" s="696">
        <v>45132</v>
      </c>
      <c r="AS27" s="697">
        <v>0.77638888888888891</v>
      </c>
      <c r="AT27" s="699" t="s">
        <v>528</v>
      </c>
      <c r="AU27" s="14">
        <f t="shared" si="6"/>
        <v>-9.7222222248092294E-3</v>
      </c>
      <c r="AV27" s="701"/>
      <c r="AW27" s="701"/>
      <c r="AX27" s="701" t="s">
        <v>27</v>
      </c>
      <c r="AY27" s="701" t="s">
        <v>35</v>
      </c>
      <c r="AZ27" s="701" t="s">
        <v>94</v>
      </c>
      <c r="BA27" s="701" t="s">
        <v>334</v>
      </c>
      <c r="BB27" s="702" t="s">
        <v>1422</v>
      </c>
      <c r="BC27" s="702" t="s">
        <v>1423</v>
      </c>
      <c r="BD27" s="19"/>
      <c r="BE27" s="703" t="s">
        <v>89</v>
      </c>
      <c r="BF27" s="703"/>
      <c r="BG27" s="704"/>
      <c r="BQ27" s="705"/>
      <c r="BR27" s="705"/>
      <c r="BS27" s="705"/>
      <c r="CB27" s="705"/>
      <c r="CC27" s="705"/>
      <c r="CD27" s="705"/>
      <c r="CM27" s="705"/>
      <c r="CN27" s="705"/>
      <c r="CO27" s="705"/>
      <c r="CX27" s="705"/>
      <c r="CY27"/>
      <c r="CZ27"/>
      <c r="DA27"/>
    </row>
    <row r="28" spans="1:105" ht="15" customHeight="1">
      <c r="A28" s="1130"/>
      <c r="B28" s="684">
        <v>26</v>
      </c>
      <c r="C28" s="423">
        <v>1464</v>
      </c>
      <c r="D28" s="424">
        <v>30276836</v>
      </c>
      <c r="E28" s="424" t="s">
        <v>505</v>
      </c>
      <c r="F28" s="424" t="s">
        <v>496</v>
      </c>
      <c r="G28" s="424" t="s">
        <v>497</v>
      </c>
      <c r="H28" s="424" t="s">
        <v>476</v>
      </c>
      <c r="I28" s="425">
        <v>45132.77847222222</v>
      </c>
      <c r="J28" s="424" t="s">
        <v>528</v>
      </c>
      <c r="K28" s="446" t="s">
        <v>0</v>
      </c>
      <c r="L28" s="685">
        <v>45132</v>
      </c>
      <c r="M28" s="686">
        <v>0.77847222222222223</v>
      </c>
      <c r="N28" s="687" t="s">
        <v>528</v>
      </c>
      <c r="O28" s="685">
        <v>45132</v>
      </c>
      <c r="P28" s="686">
        <v>0.77847222222222223</v>
      </c>
      <c r="Q28" s="685"/>
      <c r="R28" s="686"/>
      <c r="S28" s="687" t="s">
        <v>528</v>
      </c>
      <c r="T28" s="706">
        <v>45133</v>
      </c>
      <c r="U28" s="711">
        <v>0.82152777777777775</v>
      </c>
      <c r="V28" s="687" t="s">
        <v>528</v>
      </c>
      <c r="W28" s="688">
        <f t="shared" si="8"/>
        <v>1.0430555555576575</v>
      </c>
      <c r="X28" s="689"/>
      <c r="Y28" s="690"/>
      <c r="Z28" s="687" t="s">
        <v>528</v>
      </c>
      <c r="AA28" s="691">
        <f t="shared" si="1"/>
        <v>-45133.821527777778</v>
      </c>
      <c r="AB28" s="689"/>
      <c r="AC28" s="690"/>
      <c r="AD28" s="687"/>
      <c r="AE28" s="691">
        <f t="shared" si="2"/>
        <v>0</v>
      </c>
      <c r="AF28" s="706"/>
      <c r="AG28" s="695"/>
      <c r="AH28" s="695"/>
      <c r="AI28" s="687"/>
      <c r="AJ28" s="691">
        <f t="shared" si="7"/>
        <v>-45133.821527777778</v>
      </c>
      <c r="AK28" s="695"/>
      <c r="AL28" s="695"/>
      <c r="AM28" s="695"/>
      <c r="AN28" s="691">
        <f t="shared" si="4"/>
        <v>-45133.821527777778</v>
      </c>
      <c r="AO28" s="696">
        <v>45133</v>
      </c>
      <c r="AP28" s="697">
        <v>0.75208333333333333</v>
      </c>
      <c r="AQ28" s="698">
        <f>(T28+U28)-(AR28+AS28)</f>
        <v>6.9444444445252884E-2</v>
      </c>
      <c r="AR28" s="696">
        <v>45133</v>
      </c>
      <c r="AS28" s="697">
        <v>0.75208333333333333</v>
      </c>
      <c r="AT28" s="699" t="s">
        <v>528</v>
      </c>
      <c r="AU28" s="14">
        <f t="shared" si="6"/>
        <v>-6.9444444445252884E-2</v>
      </c>
      <c r="AV28" s="701"/>
      <c r="AW28" s="701"/>
      <c r="AX28" s="701" t="s">
        <v>9</v>
      </c>
      <c r="AY28" s="701" t="s">
        <v>11</v>
      </c>
      <c r="AZ28" s="701" t="s">
        <v>13</v>
      </c>
      <c r="BA28" s="701" t="s">
        <v>39</v>
      </c>
      <c r="BB28" s="702" t="s">
        <v>1424</v>
      </c>
      <c r="BC28" s="702" t="s">
        <v>1425</v>
      </c>
      <c r="BD28" s="19"/>
      <c r="BE28" s="703" t="s">
        <v>84</v>
      </c>
      <c r="BF28" s="703"/>
      <c r="BG28" s="704"/>
      <c r="BI28" s="42" t="s">
        <v>445</v>
      </c>
      <c r="BJ28" s="32">
        <f>BJ25</f>
        <v>7</v>
      </c>
      <c r="BK28" s="43">
        <f>BJ28/35</f>
        <v>0.2</v>
      </c>
      <c r="BL28" s="44"/>
      <c r="BM28" s="45"/>
      <c r="BN28" s="45"/>
      <c r="BO28" s="45"/>
      <c r="BP28" s="45"/>
      <c r="BQ28" s="705"/>
      <c r="BR28" s="705"/>
      <c r="BS28" s="705"/>
      <c r="BT28" s="42" t="s">
        <v>446</v>
      </c>
      <c r="BU28" s="32">
        <f>BU25</f>
        <v>13</v>
      </c>
      <c r="BV28" s="43">
        <f>BU28/35</f>
        <v>0.37142857142857144</v>
      </c>
      <c r="BW28" s="44"/>
      <c r="BX28" s="45"/>
      <c r="BY28" s="45"/>
      <c r="BZ28" s="45"/>
      <c r="CA28" s="45"/>
      <c r="CB28" s="705"/>
      <c r="CC28" s="705"/>
      <c r="CD28" s="705"/>
      <c r="CJ28"/>
      <c r="CK28"/>
      <c r="CL28"/>
      <c r="CM28" s="705"/>
      <c r="CN28" s="705"/>
      <c r="CO28" s="705"/>
      <c r="CX28" s="705"/>
      <c r="CY28"/>
      <c r="CZ28"/>
      <c r="DA28"/>
    </row>
    <row r="29" spans="1:105" ht="15" customHeight="1">
      <c r="A29" s="1130"/>
      <c r="B29" s="684">
        <v>27</v>
      </c>
      <c r="C29" s="444">
        <v>1467</v>
      </c>
      <c r="D29" s="424">
        <v>1204166</v>
      </c>
      <c r="E29" s="424" t="s">
        <v>495</v>
      </c>
      <c r="F29" s="424" t="s">
        <v>506</v>
      </c>
      <c r="G29" s="424" t="s">
        <v>517</v>
      </c>
      <c r="H29" s="424" t="s">
        <v>518</v>
      </c>
      <c r="I29" s="425">
        <v>45133.513888888891</v>
      </c>
      <c r="J29" s="424" t="s">
        <v>528</v>
      </c>
      <c r="K29" s="446" t="s">
        <v>17</v>
      </c>
      <c r="L29" s="685">
        <v>45133</v>
      </c>
      <c r="M29" s="686">
        <v>0.51180555555555551</v>
      </c>
      <c r="N29" s="687" t="s">
        <v>528</v>
      </c>
      <c r="O29" s="685">
        <v>45133</v>
      </c>
      <c r="P29" s="686">
        <v>0.51388888888888884</v>
      </c>
      <c r="Q29" s="685"/>
      <c r="R29" s="686"/>
      <c r="S29" s="687" t="s">
        <v>528</v>
      </c>
      <c r="T29" s="706">
        <v>45133</v>
      </c>
      <c r="U29" s="711">
        <v>0.78819444444444453</v>
      </c>
      <c r="V29" s="687" t="s">
        <v>528</v>
      </c>
      <c r="W29" s="688">
        <f t="shared" si="8"/>
        <v>0.27430555555474712</v>
      </c>
      <c r="X29" s="689"/>
      <c r="Y29" s="690"/>
      <c r="Z29" s="687" t="s">
        <v>528</v>
      </c>
      <c r="AA29" s="691">
        <f t="shared" si="1"/>
        <v>-45133.788194444445</v>
      </c>
      <c r="AB29" s="689"/>
      <c r="AC29" s="690"/>
      <c r="AD29" s="687"/>
      <c r="AE29" s="691">
        <f t="shared" si="2"/>
        <v>0</v>
      </c>
      <c r="AF29" s="706"/>
      <c r="AG29" s="695"/>
      <c r="AH29" s="695"/>
      <c r="AI29" s="687"/>
      <c r="AJ29" s="691">
        <f t="shared" si="7"/>
        <v>-45133.788194444445</v>
      </c>
      <c r="AK29" s="695"/>
      <c r="AL29" s="695"/>
      <c r="AM29" s="695"/>
      <c r="AN29" s="691">
        <f t="shared" si="4"/>
        <v>-45133.788194444445</v>
      </c>
      <c r="AO29" s="696">
        <v>45140</v>
      </c>
      <c r="AP29" s="697">
        <v>0.52083333333333337</v>
      </c>
      <c r="AQ29" s="698">
        <f t="shared" si="5"/>
        <v>6.7326388888905058</v>
      </c>
      <c r="AR29" s="696">
        <v>45140</v>
      </c>
      <c r="AS29" s="697">
        <v>0.52083333333333337</v>
      </c>
      <c r="AT29" s="699" t="s">
        <v>528</v>
      </c>
      <c r="AU29" s="14">
        <f t="shared" si="6"/>
        <v>6.7326388888905058</v>
      </c>
      <c r="AV29" s="701"/>
      <c r="AW29" s="701"/>
      <c r="AX29" s="701" t="s">
        <v>27</v>
      </c>
      <c r="AY29" s="701" t="s">
        <v>29</v>
      </c>
      <c r="AZ29" s="701" t="s">
        <v>68</v>
      </c>
      <c r="BA29" s="701" t="s">
        <v>226</v>
      </c>
      <c r="BB29" s="702" t="s">
        <v>1426</v>
      </c>
      <c r="BC29" s="702" t="s">
        <v>1427</v>
      </c>
      <c r="BD29" s="19"/>
      <c r="BE29" s="703" t="s">
        <v>89</v>
      </c>
      <c r="BF29" s="703"/>
      <c r="BG29" s="704"/>
      <c r="BI29" s="46"/>
      <c r="BJ29" s="46"/>
      <c r="BK29" s="46"/>
      <c r="BL29" s="46"/>
      <c r="BM29" s="45"/>
      <c r="BN29" s="45"/>
      <c r="BO29" s="45"/>
      <c r="BP29" s="45"/>
      <c r="BQ29" s="705"/>
      <c r="BR29" s="705"/>
      <c r="BS29" s="705"/>
      <c r="BT29" s="46"/>
      <c r="BU29" s="46"/>
      <c r="BV29" s="46"/>
      <c r="BW29" s="46"/>
      <c r="BX29" s="45"/>
      <c r="BY29" s="45"/>
      <c r="BZ29" s="45"/>
      <c r="CA29" s="45"/>
      <c r="CB29" s="705"/>
      <c r="CC29" s="705"/>
      <c r="CD29" s="705"/>
      <c r="CE29" s="42" t="s">
        <v>89</v>
      </c>
      <c r="CF29" s="32">
        <f>CF25</f>
        <v>8</v>
      </c>
      <c r="CG29" s="43">
        <f>CF29/35</f>
        <v>0.22857142857142856</v>
      </c>
      <c r="CH29" s="44"/>
      <c r="CI29" s="45"/>
      <c r="CJ29"/>
      <c r="CK29"/>
      <c r="CL29"/>
      <c r="CM29"/>
      <c r="CN29" s="705"/>
      <c r="CO29" s="705"/>
      <c r="CP29" s="42" t="s">
        <v>447</v>
      </c>
      <c r="CQ29" s="32">
        <f>CQ25</f>
        <v>7</v>
      </c>
      <c r="CR29" s="43">
        <f>CQ29/44</f>
        <v>0.15909090909090909</v>
      </c>
      <c r="CS29" s="44"/>
      <c r="CT29" s="45"/>
      <c r="CU29" s="45"/>
      <c r="CV29" s="45"/>
      <c r="CW29" s="45"/>
      <c r="CX29" s="705"/>
      <c r="CY29"/>
      <c r="CZ29"/>
      <c r="DA29"/>
    </row>
    <row r="30" spans="1:105" ht="15" customHeight="1">
      <c r="A30" s="1130"/>
      <c r="B30" s="708">
        <v>28</v>
      </c>
      <c r="C30" s="444">
        <v>1469</v>
      </c>
      <c r="D30" s="424">
        <v>30278190</v>
      </c>
      <c r="E30" s="424" t="s">
        <v>529</v>
      </c>
      <c r="F30" s="424" t="s">
        <v>496</v>
      </c>
      <c r="G30" s="424" t="s">
        <v>507</v>
      </c>
      <c r="H30" s="424" t="s">
        <v>483</v>
      </c>
      <c r="I30" s="425">
        <v>45133.779861111114</v>
      </c>
      <c r="J30" s="424" t="s">
        <v>528</v>
      </c>
      <c r="K30" s="446" t="s">
        <v>17</v>
      </c>
      <c r="L30" s="685">
        <v>45133</v>
      </c>
      <c r="M30" s="686">
        <v>0.77986111111111112</v>
      </c>
      <c r="N30" s="687" t="s">
        <v>528</v>
      </c>
      <c r="O30" s="685">
        <v>45133</v>
      </c>
      <c r="P30" s="686">
        <v>0.77986111111111112</v>
      </c>
      <c r="Q30" s="685"/>
      <c r="R30" s="686"/>
      <c r="S30" s="687" t="s">
        <v>528</v>
      </c>
      <c r="T30" s="706">
        <v>45133</v>
      </c>
      <c r="U30" s="711">
        <v>0.7944444444444444</v>
      </c>
      <c r="V30" s="687" t="s">
        <v>528</v>
      </c>
      <c r="W30" s="688">
        <f t="shared" si="8"/>
        <v>1.4583333329937886E-2</v>
      </c>
      <c r="X30" s="689"/>
      <c r="Y30" s="690"/>
      <c r="Z30" s="687" t="s">
        <v>528</v>
      </c>
      <c r="AA30" s="691">
        <f t="shared" si="1"/>
        <v>-45133.794444444444</v>
      </c>
      <c r="AB30" s="689"/>
      <c r="AC30" s="690"/>
      <c r="AD30" s="687"/>
      <c r="AE30" s="691">
        <f t="shared" si="2"/>
        <v>0</v>
      </c>
      <c r="AF30" s="706"/>
      <c r="AG30" s="695"/>
      <c r="AH30" s="695"/>
      <c r="AI30" s="687"/>
      <c r="AJ30" s="691">
        <f t="shared" si="7"/>
        <v>-45133.794444444444</v>
      </c>
      <c r="AK30" s="695"/>
      <c r="AL30" s="695"/>
      <c r="AM30" s="695"/>
      <c r="AN30" s="691">
        <f t="shared" si="4"/>
        <v>-45133.794444444444</v>
      </c>
      <c r="AO30" s="696">
        <v>45137</v>
      </c>
      <c r="AP30" s="697">
        <v>0.57152777777777775</v>
      </c>
      <c r="AQ30" s="698">
        <f t="shared" si="5"/>
        <v>3.7770833333343035</v>
      </c>
      <c r="AR30" s="696">
        <v>45137</v>
      </c>
      <c r="AS30" s="697">
        <v>0.57152777777777775</v>
      </c>
      <c r="AT30" s="699" t="s">
        <v>528</v>
      </c>
      <c r="AU30" s="14">
        <f t="shared" si="6"/>
        <v>3.7770833333343035</v>
      </c>
      <c r="AV30" s="701"/>
      <c r="AW30" s="701"/>
      <c r="AX30" s="701" t="s">
        <v>18</v>
      </c>
      <c r="AY30" s="701" t="s">
        <v>41</v>
      </c>
      <c r="AZ30" s="701" t="s">
        <v>110</v>
      </c>
      <c r="BA30" s="701" t="s">
        <v>366</v>
      </c>
      <c r="BB30" s="702" t="s">
        <v>1428</v>
      </c>
      <c r="BC30" s="702" t="s">
        <v>1429</v>
      </c>
      <c r="BD30" s="19"/>
      <c r="BE30" s="703" t="s">
        <v>84</v>
      </c>
      <c r="BF30" s="703"/>
      <c r="BG30" s="704"/>
      <c r="BI30" s="47" t="s">
        <v>0</v>
      </c>
      <c r="BJ30" s="29" t="s">
        <v>5</v>
      </c>
      <c r="BK30" s="30" t="s">
        <v>8</v>
      </c>
      <c r="BL30" s="31" t="s">
        <v>443</v>
      </c>
      <c r="BM30" s="45"/>
      <c r="BN30" s="45"/>
      <c r="BO30" s="45"/>
      <c r="BP30" s="45"/>
      <c r="BQ30" s="705"/>
      <c r="BR30" s="705"/>
      <c r="BS30" s="705"/>
      <c r="BT30" s="47" t="s">
        <v>0</v>
      </c>
      <c r="BU30" s="29" t="s">
        <v>5</v>
      </c>
      <c r="BV30" s="30" t="s">
        <v>8</v>
      </c>
      <c r="BW30" s="31" t="s">
        <v>443</v>
      </c>
      <c r="BX30" s="45"/>
      <c r="BY30" s="45"/>
      <c r="BZ30" s="45"/>
      <c r="CA30" s="45"/>
      <c r="CB30" s="705"/>
      <c r="CC30" s="705"/>
      <c r="CD30" s="705"/>
      <c r="CE30" s="46"/>
      <c r="CF30" s="46"/>
      <c r="CG30" s="46"/>
      <c r="CH30" s="46"/>
      <c r="CI30" s="45"/>
      <c r="CJ30"/>
      <c r="CK30"/>
      <c r="CL30"/>
      <c r="CM30"/>
      <c r="CN30" s="705"/>
      <c r="CO30" s="705"/>
      <c r="CP30" s="46"/>
      <c r="CQ30" s="46"/>
      <c r="CR30" s="46"/>
      <c r="CS30" s="46"/>
      <c r="CT30" s="45"/>
      <c r="CU30" s="45"/>
      <c r="CV30" s="45"/>
      <c r="CW30" s="45"/>
      <c r="CX30" s="705"/>
      <c r="CY30"/>
      <c r="CZ30"/>
      <c r="DA30"/>
    </row>
    <row r="31" spans="1:105" ht="15" customHeight="1">
      <c r="A31" s="1130"/>
      <c r="B31" s="684">
        <v>29</v>
      </c>
      <c r="C31" s="444">
        <v>1470</v>
      </c>
      <c r="D31" s="424">
        <v>2250529365</v>
      </c>
      <c r="E31" s="424" t="s">
        <v>529</v>
      </c>
      <c r="F31" s="424" t="s">
        <v>502</v>
      </c>
      <c r="G31" s="424" t="s">
        <v>507</v>
      </c>
      <c r="H31" s="424" t="s">
        <v>484</v>
      </c>
      <c r="I31" s="425">
        <v>45133.788194444445</v>
      </c>
      <c r="J31" s="424" t="s">
        <v>528</v>
      </c>
      <c r="K31" s="446" t="s">
        <v>8</v>
      </c>
      <c r="L31" s="685">
        <v>45133</v>
      </c>
      <c r="M31" s="686">
        <v>0.78819444444444442</v>
      </c>
      <c r="N31" s="687" t="s">
        <v>528</v>
      </c>
      <c r="O31" s="685">
        <v>45133</v>
      </c>
      <c r="P31" s="686">
        <v>0.78819444444444442</v>
      </c>
      <c r="Q31" s="685"/>
      <c r="R31" s="686"/>
      <c r="S31" s="687" t="s">
        <v>528</v>
      </c>
      <c r="T31" s="706">
        <v>45136</v>
      </c>
      <c r="U31" s="711">
        <v>0.51111111111111118</v>
      </c>
      <c r="V31" s="687" t="s">
        <v>528</v>
      </c>
      <c r="W31" s="688">
        <f t="shared" si="8"/>
        <v>2.7229166666656965</v>
      </c>
      <c r="X31" s="689"/>
      <c r="Y31" s="690"/>
      <c r="Z31" s="687" t="s">
        <v>528</v>
      </c>
      <c r="AA31" s="691">
        <f t="shared" si="1"/>
        <v>-45136.511111111111</v>
      </c>
      <c r="AB31" s="689"/>
      <c r="AC31" s="690"/>
      <c r="AD31" s="687"/>
      <c r="AE31" s="691">
        <f t="shared" si="2"/>
        <v>0</v>
      </c>
      <c r="AF31" s="706"/>
      <c r="AG31" s="695"/>
      <c r="AH31" s="695"/>
      <c r="AI31" s="687"/>
      <c r="AJ31" s="691">
        <f t="shared" si="7"/>
        <v>-45136.511111111111</v>
      </c>
      <c r="AK31" s="695"/>
      <c r="AL31" s="695"/>
      <c r="AM31" s="695"/>
      <c r="AN31" s="691">
        <f t="shared" si="4"/>
        <v>-45136.511111111111</v>
      </c>
      <c r="AO31" s="696">
        <v>45136</v>
      </c>
      <c r="AP31" s="697">
        <v>0.4993055555555555</v>
      </c>
      <c r="AQ31" s="698">
        <f>(T31+U31)-(AO31+AP31)</f>
        <v>1.1805555557657499E-2</v>
      </c>
      <c r="AR31" s="696">
        <v>45136</v>
      </c>
      <c r="AS31" s="697">
        <v>0.4993055555555555</v>
      </c>
      <c r="AT31" s="707" t="s">
        <v>528</v>
      </c>
      <c r="AU31" s="14">
        <f t="shared" si="6"/>
        <v>-1.1805555557657499E-2</v>
      </c>
      <c r="AV31" s="701"/>
      <c r="AW31" s="701"/>
      <c r="AX31" s="701" t="s">
        <v>18</v>
      </c>
      <c r="AY31" s="701" t="s">
        <v>41</v>
      </c>
      <c r="AZ31" s="701" t="s">
        <v>110</v>
      </c>
      <c r="BA31" s="701" t="s">
        <v>376</v>
      </c>
      <c r="BB31" s="702" t="s">
        <v>1430</v>
      </c>
      <c r="BC31" s="702" t="s">
        <v>1431</v>
      </c>
      <c r="BD31" s="19"/>
      <c r="BE31" s="703" t="s">
        <v>84</v>
      </c>
      <c r="BF31" s="703"/>
      <c r="BG31" s="704"/>
      <c r="BI31" s="48">
        <f>BL25</f>
        <v>3</v>
      </c>
      <c r="BJ31" s="41">
        <f>BM25</f>
        <v>0</v>
      </c>
      <c r="BK31" s="41">
        <f>BN25</f>
        <v>2</v>
      </c>
      <c r="BL31" s="41">
        <f>BO25</f>
        <v>2</v>
      </c>
      <c r="BM31" s="45"/>
      <c r="BN31" s="45"/>
      <c r="BO31" s="45"/>
      <c r="BP31" s="45"/>
      <c r="BQ31" s="705"/>
      <c r="BR31" s="705"/>
      <c r="BS31" s="705"/>
      <c r="BT31" s="48">
        <f>BW25</f>
        <v>8</v>
      </c>
      <c r="BU31" s="41">
        <f>BX25</f>
        <v>2</v>
      </c>
      <c r="BV31" s="41">
        <f>BY25</f>
        <v>2</v>
      </c>
      <c r="BW31" s="41">
        <f>BZ25</f>
        <v>1</v>
      </c>
      <c r="BX31" s="45"/>
      <c r="BY31" s="45"/>
      <c r="BZ31" s="45"/>
      <c r="CA31" s="45"/>
      <c r="CB31" s="705"/>
      <c r="CC31" s="705"/>
      <c r="CD31" s="705"/>
      <c r="CE31" s="47" t="s">
        <v>0</v>
      </c>
      <c r="CF31" s="29" t="s">
        <v>5</v>
      </c>
      <c r="CG31" s="30" t="s">
        <v>8</v>
      </c>
      <c r="CH31" s="31" t="s">
        <v>443</v>
      </c>
      <c r="CI31" s="45"/>
      <c r="CJ31"/>
      <c r="CK31"/>
      <c r="CL31"/>
      <c r="CM31"/>
      <c r="CN31" s="705"/>
      <c r="CO31" s="705"/>
      <c r="CP31" s="47" t="s">
        <v>0</v>
      </c>
      <c r="CQ31" s="29" t="s">
        <v>5</v>
      </c>
      <c r="CR31" s="30" t="s">
        <v>8</v>
      </c>
      <c r="CS31" s="31" t="s">
        <v>443</v>
      </c>
      <c r="CT31" s="45"/>
      <c r="CU31" s="45"/>
      <c r="CV31" s="45"/>
      <c r="CW31" s="45"/>
      <c r="CX31" s="705"/>
      <c r="CY31"/>
      <c r="CZ31"/>
      <c r="DA31"/>
    </row>
    <row r="32" spans="1:105" ht="15" customHeight="1">
      <c r="A32" s="1130"/>
      <c r="B32" s="708">
        <v>30</v>
      </c>
      <c r="C32" s="444">
        <v>1472</v>
      </c>
      <c r="D32" s="424">
        <v>30168085</v>
      </c>
      <c r="E32" s="424" t="s">
        <v>529</v>
      </c>
      <c r="F32" s="424" t="s">
        <v>496</v>
      </c>
      <c r="G32" s="424" t="s">
        <v>497</v>
      </c>
      <c r="H32" s="424" t="s">
        <v>476</v>
      </c>
      <c r="I32" s="425">
        <v>45133.821527777778</v>
      </c>
      <c r="J32" s="424" t="s">
        <v>528</v>
      </c>
      <c r="K32" s="446" t="s">
        <v>0</v>
      </c>
      <c r="L32" s="685">
        <v>45133</v>
      </c>
      <c r="M32" s="686">
        <v>0.82152777777777775</v>
      </c>
      <c r="N32" s="687" t="s">
        <v>528</v>
      </c>
      <c r="O32" s="685">
        <v>45133</v>
      </c>
      <c r="P32" s="686">
        <v>0.82152777777777775</v>
      </c>
      <c r="Q32" s="685"/>
      <c r="R32" s="686"/>
      <c r="S32" s="687" t="s">
        <v>528</v>
      </c>
      <c r="T32" s="706">
        <v>45134</v>
      </c>
      <c r="U32" s="711">
        <v>0.48888888888888887</v>
      </c>
      <c r="V32" s="687" t="s">
        <v>528</v>
      </c>
      <c r="W32" s="688">
        <f t="shared" si="8"/>
        <v>0.66736111111094942</v>
      </c>
      <c r="X32" s="689"/>
      <c r="Y32" s="690"/>
      <c r="Z32" s="687" t="s">
        <v>528</v>
      </c>
      <c r="AA32" s="691">
        <f t="shared" si="1"/>
        <v>-45134.488888888889</v>
      </c>
      <c r="AB32" s="689"/>
      <c r="AC32" s="690"/>
      <c r="AD32" s="687"/>
      <c r="AE32" s="691">
        <f t="shared" si="2"/>
        <v>0</v>
      </c>
      <c r="AF32" s="706">
        <v>45455</v>
      </c>
      <c r="AG32" s="714">
        <v>0.63472222222222219</v>
      </c>
      <c r="AH32" s="695" t="s">
        <v>528</v>
      </c>
      <c r="AI32" s="687"/>
      <c r="AJ32" s="691">
        <f t="shared" si="7"/>
        <v>321.14583333333576</v>
      </c>
      <c r="AK32" s="695"/>
      <c r="AL32" s="695"/>
      <c r="AM32" s="695"/>
      <c r="AN32" s="691">
        <f t="shared" si="4"/>
        <v>-45134.488888888889</v>
      </c>
      <c r="AO32" s="696">
        <v>45473</v>
      </c>
      <c r="AP32" s="697">
        <v>0.79305555555555562</v>
      </c>
      <c r="AQ32" s="698">
        <f t="shared" si="5"/>
        <v>339.30416666666861</v>
      </c>
      <c r="AR32" s="696">
        <v>45473</v>
      </c>
      <c r="AS32" s="697">
        <v>0.79305555555555562</v>
      </c>
      <c r="AT32" s="699" t="s">
        <v>528</v>
      </c>
      <c r="AU32" s="14">
        <f t="shared" si="6"/>
        <v>339.30416666666861</v>
      </c>
      <c r="AV32" s="701"/>
      <c r="AW32" s="701"/>
      <c r="AX32" s="701" t="s">
        <v>9</v>
      </c>
      <c r="AY32" s="701" t="s">
        <v>11</v>
      </c>
      <c r="AZ32" s="701" t="s">
        <v>22</v>
      </c>
      <c r="BA32" s="701" t="s">
        <v>57</v>
      </c>
      <c r="BB32" s="702" t="s">
        <v>1432</v>
      </c>
      <c r="BC32" s="702" t="s">
        <v>1433</v>
      </c>
      <c r="BD32" s="19"/>
      <c r="BE32" s="703" t="s">
        <v>84</v>
      </c>
      <c r="BF32" s="703"/>
      <c r="BG32" s="704"/>
      <c r="BI32" s="49">
        <f>BI31/BJ28</f>
        <v>0.42857142857142855</v>
      </c>
      <c r="BJ32" s="49">
        <f>BJ31/BJ28</f>
        <v>0</v>
      </c>
      <c r="BK32" s="49">
        <f>BK31/BJ28</f>
        <v>0.2857142857142857</v>
      </c>
      <c r="BL32" s="49">
        <f>BL31/BJ28</f>
        <v>0.2857142857142857</v>
      </c>
      <c r="BM32" s="45"/>
      <c r="BN32" s="45"/>
      <c r="BO32" s="45"/>
      <c r="BP32" s="45"/>
      <c r="BQ32" s="705"/>
      <c r="BR32" s="705"/>
      <c r="BS32" s="705"/>
      <c r="BT32" s="49">
        <f>BT31/BU28</f>
        <v>0.61538461538461542</v>
      </c>
      <c r="BU32" s="49">
        <f>BU31/BU28</f>
        <v>0.15384615384615385</v>
      </c>
      <c r="BV32" s="49">
        <f>BV31/BU28</f>
        <v>0.15384615384615385</v>
      </c>
      <c r="BW32" s="49">
        <f>BW31/BU28</f>
        <v>7.6923076923076927E-2</v>
      </c>
      <c r="BX32" s="45"/>
      <c r="BY32" s="45"/>
      <c r="BZ32" s="45"/>
      <c r="CA32" s="45"/>
      <c r="CB32" s="705"/>
      <c r="CC32" s="705"/>
      <c r="CD32" s="705"/>
      <c r="CE32" s="48">
        <f>CH25</f>
        <v>0</v>
      </c>
      <c r="CF32" s="41">
        <f>CI25</f>
        <v>1</v>
      </c>
      <c r="CG32" s="41">
        <f>CJ25</f>
        <v>2</v>
      </c>
      <c r="CH32" s="41">
        <f>CK25</f>
        <v>5</v>
      </c>
      <c r="CI32" s="45"/>
      <c r="CJ32"/>
      <c r="CK32"/>
      <c r="CL32"/>
      <c r="CM32"/>
      <c r="CN32" s="705"/>
      <c r="CO32" s="705"/>
      <c r="CP32" s="48">
        <f>CS25</f>
        <v>0</v>
      </c>
      <c r="CQ32" s="41">
        <f>CT25</f>
        <v>0</v>
      </c>
      <c r="CR32" s="41">
        <f>CU25</f>
        <v>0</v>
      </c>
      <c r="CS32" s="41">
        <f>CV25</f>
        <v>7</v>
      </c>
      <c r="CT32" s="45"/>
      <c r="CU32" s="45"/>
      <c r="CV32" s="45"/>
      <c r="CW32" s="45"/>
      <c r="CX32" s="705"/>
      <c r="CY32"/>
      <c r="CZ32"/>
      <c r="DA32"/>
    </row>
    <row r="33" spans="1:105" ht="15" customHeight="1">
      <c r="A33" s="1130"/>
      <c r="B33" s="684">
        <v>31</v>
      </c>
      <c r="C33" s="448">
        <v>1471</v>
      </c>
      <c r="D33" s="424">
        <v>30239427</v>
      </c>
      <c r="E33" s="424" t="s">
        <v>501</v>
      </c>
      <c r="F33" s="424" t="s">
        <v>506</v>
      </c>
      <c r="G33" s="424" t="s">
        <v>513</v>
      </c>
      <c r="H33" s="424" t="s">
        <v>524</v>
      </c>
      <c r="I33" s="425">
        <v>45133.834027777775</v>
      </c>
      <c r="J33" s="424" t="s">
        <v>528</v>
      </c>
      <c r="K33" s="446" t="s">
        <v>17</v>
      </c>
      <c r="L33" s="685">
        <v>45133</v>
      </c>
      <c r="M33" s="686">
        <v>0.81736111111111109</v>
      </c>
      <c r="N33" s="687" t="s">
        <v>528</v>
      </c>
      <c r="O33" s="685">
        <v>45133</v>
      </c>
      <c r="P33" s="686">
        <v>0.83402777777777781</v>
      </c>
      <c r="Q33" s="685"/>
      <c r="R33" s="686"/>
      <c r="S33" s="687" t="s">
        <v>528</v>
      </c>
      <c r="T33" s="706">
        <v>45139</v>
      </c>
      <c r="U33" s="711">
        <v>0.75416666666666676</v>
      </c>
      <c r="V33" s="687" t="s">
        <v>528</v>
      </c>
      <c r="W33" s="688">
        <f t="shared" si="8"/>
        <v>5.9201388888905058</v>
      </c>
      <c r="X33" s="689"/>
      <c r="Y33" s="690"/>
      <c r="Z33" s="687" t="s">
        <v>528</v>
      </c>
      <c r="AA33" s="691">
        <f t="shared" si="1"/>
        <v>-45139.754166666666</v>
      </c>
      <c r="AB33" s="689"/>
      <c r="AC33" s="690"/>
      <c r="AD33" s="687"/>
      <c r="AE33" s="691">
        <f t="shared" si="2"/>
        <v>0</v>
      </c>
      <c r="AF33" s="706"/>
      <c r="AG33" s="695"/>
      <c r="AH33" s="695"/>
      <c r="AI33" s="687"/>
      <c r="AJ33" s="691">
        <f t="shared" si="7"/>
        <v>-45139.754166666666</v>
      </c>
      <c r="AK33" s="706">
        <v>45134</v>
      </c>
      <c r="AL33" s="711">
        <v>0.52500000000000002</v>
      </c>
      <c r="AM33" s="695" t="s">
        <v>528</v>
      </c>
      <c r="AN33" s="691">
        <f>(T33+U33)-(AK33+AL33)</f>
        <v>5.2291666666642413</v>
      </c>
      <c r="AO33" s="696"/>
      <c r="AP33" s="697"/>
      <c r="AQ33" s="698">
        <f t="shared" si="5"/>
        <v>-45139.754166666666</v>
      </c>
      <c r="AR33" s="696"/>
      <c r="AS33" s="697"/>
      <c r="AT33" s="699"/>
      <c r="AU33" s="14">
        <f t="shared" si="6"/>
        <v>-45139.754166666666</v>
      </c>
      <c r="AV33" s="701"/>
      <c r="AW33" s="701"/>
      <c r="AX33" s="701" t="s">
        <v>9</v>
      </c>
      <c r="AY33" s="701" t="s">
        <v>11</v>
      </c>
      <c r="AZ33" s="701" t="s">
        <v>31</v>
      </c>
      <c r="BA33" s="701" t="s">
        <v>78</v>
      </c>
      <c r="BB33" s="702" t="s">
        <v>1434</v>
      </c>
      <c r="BC33" s="702" t="s">
        <v>1435</v>
      </c>
      <c r="BD33" s="19"/>
      <c r="BE33" s="703" t="s">
        <v>89</v>
      </c>
      <c r="BF33" s="703"/>
      <c r="BG33" s="704"/>
      <c r="BI33" s="44"/>
      <c r="BJ33" s="44"/>
      <c r="BK33" s="44"/>
      <c r="BL33" s="44"/>
      <c r="BM33" s="50"/>
      <c r="BN33" s="45"/>
      <c r="BO33" s="45"/>
      <c r="BP33" s="45"/>
      <c r="BQ33" s="705"/>
      <c r="BR33" s="705"/>
      <c r="BS33" s="705"/>
      <c r="BT33" s="44"/>
      <c r="BU33" s="44"/>
      <c r="BV33" s="44"/>
      <c r="BW33" s="44"/>
      <c r="BX33" s="50"/>
      <c r="BY33" s="45"/>
      <c r="BZ33" s="45"/>
      <c r="CA33" s="45"/>
      <c r="CB33" s="705"/>
      <c r="CC33" s="705"/>
      <c r="CD33" s="705"/>
      <c r="CE33" s="49">
        <f>CE32/CF29</f>
        <v>0</v>
      </c>
      <c r="CF33" s="49">
        <f>CF32/CF29</f>
        <v>0.125</v>
      </c>
      <c r="CG33" s="49">
        <f>CG32/CF29</f>
        <v>0.25</v>
      </c>
      <c r="CH33" s="49">
        <f>CH32/CF29</f>
        <v>0.625</v>
      </c>
      <c r="CI33" s="45"/>
      <c r="CJ33"/>
      <c r="CK33"/>
      <c r="CL33"/>
      <c r="CM33"/>
      <c r="CN33" s="705"/>
      <c r="CO33" s="705"/>
      <c r="CP33" s="49">
        <f>CP32/CQ29</f>
        <v>0</v>
      </c>
      <c r="CQ33" s="49">
        <f>CQ32/CQ29</f>
        <v>0</v>
      </c>
      <c r="CR33" s="49">
        <f>CR32/CQ29</f>
        <v>0</v>
      </c>
      <c r="CS33" s="49">
        <f>CS32/CQ29</f>
        <v>1</v>
      </c>
      <c r="CT33" s="45"/>
      <c r="CU33" s="45"/>
      <c r="CV33" s="45"/>
      <c r="CW33" s="45"/>
      <c r="CX33" s="705"/>
      <c r="CY33"/>
      <c r="CZ33"/>
      <c r="DA33"/>
    </row>
    <row r="34" spans="1:105" ht="15" customHeight="1">
      <c r="A34" s="1130"/>
      <c r="B34" s="684">
        <v>32</v>
      </c>
      <c r="C34" s="444">
        <v>1474</v>
      </c>
      <c r="D34" s="424">
        <v>30168085</v>
      </c>
      <c r="E34" s="424" t="s">
        <v>529</v>
      </c>
      <c r="F34" s="424" t="s">
        <v>496</v>
      </c>
      <c r="G34" s="424" t="s">
        <v>507</v>
      </c>
      <c r="H34" s="424" t="s">
        <v>483</v>
      </c>
      <c r="I34" s="425">
        <v>45134.553472222222</v>
      </c>
      <c r="J34" s="424" t="s">
        <v>528</v>
      </c>
      <c r="K34" s="446" t="s">
        <v>8</v>
      </c>
      <c r="L34" s="685">
        <v>45134</v>
      </c>
      <c r="M34" s="686">
        <v>0.55347222222222225</v>
      </c>
      <c r="N34" s="687" t="s">
        <v>528</v>
      </c>
      <c r="O34" s="685">
        <v>45134</v>
      </c>
      <c r="P34" s="686">
        <v>0.55347222222222225</v>
      </c>
      <c r="Q34" s="685"/>
      <c r="R34" s="686"/>
      <c r="S34" s="687" t="s">
        <v>528</v>
      </c>
      <c r="T34" s="706">
        <v>45134</v>
      </c>
      <c r="U34" s="711">
        <v>0.55902777777777779</v>
      </c>
      <c r="V34" s="687" t="s">
        <v>528</v>
      </c>
      <c r="W34" s="688">
        <f t="shared" si="8"/>
        <v>5.5555555591126904E-3</v>
      </c>
      <c r="X34" s="689"/>
      <c r="Y34" s="690"/>
      <c r="Z34" s="687" t="s">
        <v>528</v>
      </c>
      <c r="AA34" s="691">
        <f>(Y34+X34)-(U34+T34)</f>
        <v>-45134.559027777781</v>
      </c>
      <c r="AB34" s="689"/>
      <c r="AC34" s="690"/>
      <c r="AD34" s="687"/>
      <c r="AE34" s="691">
        <f t="shared" si="2"/>
        <v>0</v>
      </c>
      <c r="AF34" s="706"/>
      <c r="AG34" s="695"/>
      <c r="AH34" s="695"/>
      <c r="AI34" s="687"/>
      <c r="AJ34" s="691">
        <f t="shared" si="7"/>
        <v>-45134.559027777781</v>
      </c>
      <c r="AK34" s="695"/>
      <c r="AL34" s="695"/>
      <c r="AM34" s="695"/>
      <c r="AN34" s="691">
        <f t="shared" si="4"/>
        <v>-45134.559027777781</v>
      </c>
      <c r="AO34" s="696">
        <v>45143</v>
      </c>
      <c r="AP34" s="697">
        <v>0.7680555555555556</v>
      </c>
      <c r="AQ34" s="698">
        <f t="shared" si="5"/>
        <v>9.2090277777751908</v>
      </c>
      <c r="AR34" s="696">
        <v>45143</v>
      </c>
      <c r="AS34" s="697">
        <v>0.7680555555555556</v>
      </c>
      <c r="AT34" s="699" t="s">
        <v>528</v>
      </c>
      <c r="AU34" s="14">
        <f t="shared" si="6"/>
        <v>9.2090277777751908</v>
      </c>
      <c r="AV34" s="701"/>
      <c r="AW34" s="701"/>
      <c r="AX34" s="701" t="s">
        <v>9</v>
      </c>
      <c r="AY34" s="701" t="s">
        <v>11</v>
      </c>
      <c r="AZ34" s="701" t="s">
        <v>22</v>
      </c>
      <c r="BA34" s="701" t="s">
        <v>57</v>
      </c>
      <c r="BB34" s="702" t="s">
        <v>1436</v>
      </c>
      <c r="BC34" s="702" t="s">
        <v>1433</v>
      </c>
      <c r="BD34" s="19"/>
      <c r="BE34" s="703" t="s">
        <v>84</v>
      </c>
      <c r="BF34" s="703"/>
      <c r="BG34" s="704"/>
      <c r="BI34" s="51" t="s">
        <v>448</v>
      </c>
      <c r="BJ34" s="32">
        <v>2</v>
      </c>
      <c r="BK34" s="43">
        <f>BJ34/BJ37</f>
        <v>0.2857142857142857</v>
      </c>
      <c r="BL34" s="44"/>
      <c r="BM34" s="45"/>
      <c r="BN34" s="45"/>
      <c r="BO34" s="45"/>
      <c r="BP34" s="45"/>
      <c r="BQ34" s="705"/>
      <c r="BR34" s="705"/>
      <c r="BS34" s="705"/>
      <c r="BT34" s="51" t="s">
        <v>448</v>
      </c>
      <c r="BU34" s="32">
        <v>1</v>
      </c>
      <c r="BV34" s="43">
        <f>BU34/BU41</f>
        <v>7.6923076923076927E-2</v>
      </c>
      <c r="BW34" s="44"/>
      <c r="BX34" s="45"/>
      <c r="BY34" s="45"/>
      <c r="BZ34" s="45"/>
      <c r="CA34" s="45"/>
      <c r="CB34" s="705"/>
      <c r="CC34" s="705"/>
      <c r="CD34" s="705"/>
      <c r="CE34" s="44"/>
      <c r="CF34" s="44"/>
      <c r="CG34" s="44"/>
      <c r="CH34" s="44"/>
      <c r="CI34" s="50"/>
      <c r="CJ34"/>
      <c r="CK34"/>
      <c r="CL34"/>
      <c r="CM34"/>
      <c r="CN34" s="705"/>
      <c r="CO34" s="705"/>
      <c r="CP34" s="59"/>
      <c r="CQ34" s="59"/>
      <c r="CR34" s="59"/>
      <c r="CS34" s="59"/>
      <c r="CT34" s="45"/>
      <c r="CU34" s="45"/>
      <c r="CV34" s="45"/>
      <c r="CW34" s="45"/>
      <c r="CX34" s="705"/>
      <c r="CY34"/>
      <c r="CZ34"/>
      <c r="DA34"/>
    </row>
    <row r="35" spans="1:105" ht="15" customHeight="1">
      <c r="A35" s="1129"/>
      <c r="B35" s="708">
        <v>33</v>
      </c>
      <c r="C35" s="444">
        <v>1473</v>
      </c>
      <c r="D35" s="424">
        <v>30089346</v>
      </c>
      <c r="E35" s="424" t="s">
        <v>495</v>
      </c>
      <c r="F35" s="424" t="s">
        <v>502</v>
      </c>
      <c r="G35" s="424" t="s">
        <v>497</v>
      </c>
      <c r="H35" s="424" t="s">
        <v>503</v>
      </c>
      <c r="I35" s="425">
        <v>45134.556250000001</v>
      </c>
      <c r="J35" s="424" t="s">
        <v>528</v>
      </c>
      <c r="K35" s="446" t="s">
        <v>17</v>
      </c>
      <c r="L35" s="685">
        <v>45134</v>
      </c>
      <c r="M35" s="686">
        <v>0.55277777777777781</v>
      </c>
      <c r="N35" s="687" t="s">
        <v>528</v>
      </c>
      <c r="O35" s="685">
        <v>45134</v>
      </c>
      <c r="P35" s="686">
        <v>0.55625000000000002</v>
      </c>
      <c r="Q35" s="685"/>
      <c r="R35" s="686"/>
      <c r="S35" s="687" t="s">
        <v>528</v>
      </c>
      <c r="T35" s="706">
        <v>45139</v>
      </c>
      <c r="U35" s="711">
        <v>0.74652777777777779</v>
      </c>
      <c r="V35" s="687" t="s">
        <v>528</v>
      </c>
      <c r="W35" s="688">
        <f t="shared" si="8"/>
        <v>5.1902777777795563</v>
      </c>
      <c r="X35" s="689"/>
      <c r="Y35" s="690"/>
      <c r="Z35" s="687" t="s">
        <v>528</v>
      </c>
      <c r="AA35" s="691">
        <f>(Y35+X35)-(U35+T35)</f>
        <v>-45139.746527777781</v>
      </c>
      <c r="AB35" s="689"/>
      <c r="AC35" s="690"/>
      <c r="AD35" s="687"/>
      <c r="AE35" s="691">
        <f t="shared" si="2"/>
        <v>0</v>
      </c>
      <c r="AF35" s="706"/>
      <c r="AG35" s="695"/>
      <c r="AH35" s="695"/>
      <c r="AI35" s="687"/>
      <c r="AJ35" s="691">
        <f t="shared" si="7"/>
        <v>-45139.746527777781</v>
      </c>
      <c r="AK35" s="695"/>
      <c r="AL35" s="695"/>
      <c r="AM35" s="695"/>
      <c r="AN35" s="691">
        <f t="shared" si="4"/>
        <v>-45139.746527777781</v>
      </c>
      <c r="AO35" s="696">
        <v>45137</v>
      </c>
      <c r="AP35" s="697">
        <v>0.55833333333333335</v>
      </c>
      <c r="AQ35" s="698">
        <f>(T35+U35)-(AO35+AP35)</f>
        <v>2.1881944444467081</v>
      </c>
      <c r="AR35" s="696">
        <v>45137</v>
      </c>
      <c r="AS35" s="697">
        <v>0.55833333333333335</v>
      </c>
      <c r="AT35" s="699" t="s">
        <v>528</v>
      </c>
      <c r="AU35" s="14">
        <f t="shared" si="6"/>
        <v>-2.1881944444467081</v>
      </c>
      <c r="AV35" s="701"/>
      <c r="AW35" s="701"/>
      <c r="AX35" s="701" t="s">
        <v>9</v>
      </c>
      <c r="AY35" s="701" t="s">
        <v>11</v>
      </c>
      <c r="AZ35" s="701" t="s">
        <v>13</v>
      </c>
      <c r="BA35" s="701" t="s">
        <v>24</v>
      </c>
      <c r="BB35" s="702" t="s">
        <v>1437</v>
      </c>
      <c r="BC35" s="702" t="s">
        <v>1438</v>
      </c>
      <c r="BD35" s="19"/>
      <c r="BE35" s="703" t="s">
        <v>89</v>
      </c>
      <c r="BF35" s="703"/>
      <c r="BG35" s="704"/>
      <c r="BI35" s="48" t="s">
        <v>449</v>
      </c>
      <c r="BJ35" s="41">
        <v>4</v>
      </c>
      <c r="BK35" s="43">
        <f>BJ35/BJ37</f>
        <v>0.5714285714285714</v>
      </c>
      <c r="BL35" s="52"/>
      <c r="BM35" s="45"/>
      <c r="BN35" s="45"/>
      <c r="BO35" s="45"/>
      <c r="BP35" s="45"/>
      <c r="BQ35" s="705"/>
      <c r="BR35" s="705"/>
      <c r="BS35" s="705"/>
      <c r="BT35" s="48" t="s">
        <v>449</v>
      </c>
      <c r="BU35" s="41">
        <v>8</v>
      </c>
      <c r="BV35" s="43">
        <f>BU35/BU41</f>
        <v>0.61538461538461542</v>
      </c>
      <c r="BW35" s="52"/>
      <c r="BX35" s="45"/>
      <c r="BY35" s="45"/>
      <c r="BZ35" s="45"/>
      <c r="CA35" s="45"/>
      <c r="CB35" s="705"/>
      <c r="CC35" s="705"/>
      <c r="CD35" s="705"/>
      <c r="CE35" s="51" t="s">
        <v>448</v>
      </c>
      <c r="CF35" s="32">
        <v>1</v>
      </c>
      <c r="CG35" s="43">
        <f>CF35/CF38</f>
        <v>0.125</v>
      </c>
      <c r="CH35" s="44"/>
      <c r="CI35"/>
      <c r="CJ35"/>
      <c r="CK35"/>
      <c r="CL35"/>
      <c r="CM35"/>
      <c r="CN35" s="705"/>
      <c r="CO35" s="705"/>
      <c r="CP35" s="44"/>
      <c r="CQ35" s="44"/>
      <c r="CR35" s="44"/>
      <c r="CS35" s="44"/>
      <c r="CT35" s="50"/>
      <c r="CU35" s="45"/>
      <c r="CV35"/>
      <c r="CW35"/>
      <c r="CX35"/>
      <c r="CY35"/>
      <c r="CZ35"/>
      <c r="DA35"/>
    </row>
    <row r="36" spans="1:105" ht="15" customHeight="1">
      <c r="A36" s="1128">
        <v>5</v>
      </c>
      <c r="B36" s="684">
        <v>34</v>
      </c>
      <c r="C36" s="444">
        <v>1475</v>
      </c>
      <c r="D36" s="424">
        <v>30199782</v>
      </c>
      <c r="E36" s="424" t="s">
        <v>495</v>
      </c>
      <c r="F36" s="424" t="s">
        <v>496</v>
      </c>
      <c r="G36" s="424" t="s">
        <v>497</v>
      </c>
      <c r="H36" s="424" t="s">
        <v>516</v>
      </c>
      <c r="I36" s="425">
        <v>45136.484722222223</v>
      </c>
      <c r="J36" s="424" t="s">
        <v>528</v>
      </c>
      <c r="K36" s="446" t="s">
        <v>17</v>
      </c>
      <c r="L36" s="685">
        <v>45136</v>
      </c>
      <c r="M36" s="686">
        <v>0.41041666666666665</v>
      </c>
      <c r="N36" s="687" t="s">
        <v>528</v>
      </c>
      <c r="O36" s="685">
        <v>45136</v>
      </c>
      <c r="P36" s="686">
        <v>0.48472222222222222</v>
      </c>
      <c r="Q36" s="685"/>
      <c r="R36" s="686"/>
      <c r="S36" s="687" t="s">
        <v>528</v>
      </c>
      <c r="T36" s="706">
        <v>45139</v>
      </c>
      <c r="U36" s="711">
        <v>0.74236111111111114</v>
      </c>
      <c r="V36" s="687" t="s">
        <v>528</v>
      </c>
      <c r="W36" s="688">
        <f>(U36+T36)-(P36+O36)</f>
        <v>3.257638888884685</v>
      </c>
      <c r="X36" s="689">
        <v>45140</v>
      </c>
      <c r="Y36" s="690">
        <v>0.52708333333333335</v>
      </c>
      <c r="Z36" s="687" t="s">
        <v>528</v>
      </c>
      <c r="AA36" s="691">
        <f>(Y36+X36)-(U36+T36)</f>
        <v>0.78472222222626442</v>
      </c>
      <c r="AB36" s="689">
        <v>45143</v>
      </c>
      <c r="AC36" s="690">
        <v>0.76875000000000004</v>
      </c>
      <c r="AD36" s="687" t="s">
        <v>528</v>
      </c>
      <c r="AE36" s="691">
        <f>(AC36+AB36)-(Y36+X36)</f>
        <v>3.2416666666686069</v>
      </c>
      <c r="AF36" s="706">
        <v>45146</v>
      </c>
      <c r="AG36" s="714">
        <v>0.51180555555555551</v>
      </c>
      <c r="AH36" s="695" t="s">
        <v>528</v>
      </c>
      <c r="AI36" s="687"/>
      <c r="AJ36" s="691">
        <f>(AG36+AF36)-(U36+T36)</f>
        <v>6.7694444444496185</v>
      </c>
      <c r="AK36" s="695"/>
      <c r="AL36" s="695"/>
      <c r="AM36" s="695"/>
      <c r="AN36" s="691">
        <f>(AL36+AK36)-(U36+T36)</f>
        <v>-45139.742361111108</v>
      </c>
      <c r="AO36" s="696"/>
      <c r="AP36" s="697"/>
      <c r="AQ36" s="698">
        <f>(AP36+AO36)-(U36+T36)</f>
        <v>-45139.742361111108</v>
      </c>
      <c r="AR36" s="696"/>
      <c r="AS36" s="697"/>
      <c r="AT36" s="699"/>
      <c r="AU36" s="14">
        <f>(AS36+AR36)-(U36+T36)</f>
        <v>-45139.742361111108</v>
      </c>
      <c r="AV36" s="701"/>
      <c r="AW36" s="701"/>
      <c r="AX36" s="701" t="s">
        <v>18</v>
      </c>
      <c r="AY36" s="701" t="s">
        <v>48</v>
      </c>
      <c r="AZ36" s="701" t="s">
        <v>118</v>
      </c>
      <c r="BA36" s="701" t="s">
        <v>380</v>
      </c>
      <c r="BB36" s="702" t="s">
        <v>1439</v>
      </c>
      <c r="BC36" s="702" t="s">
        <v>1440</v>
      </c>
      <c r="BD36" s="19"/>
      <c r="BE36" s="703" t="s">
        <v>89</v>
      </c>
      <c r="BF36" s="703"/>
      <c r="BG36" s="704"/>
      <c r="BI36" s="48" t="s">
        <v>450</v>
      </c>
      <c r="BJ36" s="41">
        <v>1</v>
      </c>
      <c r="BK36" s="43">
        <f>BJ36/BJ37</f>
        <v>0.14285714285714285</v>
      </c>
      <c r="BL36" s="52"/>
      <c r="BM36" s="45"/>
      <c r="BN36" s="45"/>
      <c r="BO36" s="45"/>
      <c r="BP36" s="45"/>
      <c r="BQ36" s="705"/>
      <c r="BR36" s="705"/>
      <c r="BS36" s="705"/>
      <c r="BT36" s="48" t="s">
        <v>450</v>
      </c>
      <c r="BU36" s="41">
        <v>4</v>
      </c>
      <c r="BV36" s="43">
        <f>BU36/BU41</f>
        <v>0.30769230769230771</v>
      </c>
      <c r="BW36" s="52"/>
      <c r="BX36" s="45"/>
      <c r="BY36" s="45"/>
      <c r="BZ36" s="45"/>
      <c r="CA36" s="45"/>
      <c r="CB36" s="705"/>
      <c r="CC36" s="705"/>
      <c r="CD36" s="705"/>
      <c r="CE36" s="48" t="s">
        <v>450</v>
      </c>
      <c r="CF36" s="41">
        <v>2</v>
      </c>
      <c r="CG36" s="43">
        <f>CF36/CF38</f>
        <v>0.25</v>
      </c>
      <c r="CH36" s="44"/>
      <c r="CI36"/>
      <c r="CJ36"/>
      <c r="CK36"/>
      <c r="CL36"/>
      <c r="CM36"/>
      <c r="CN36" s="705"/>
      <c r="CO36" s="705"/>
      <c r="CP36" s="44"/>
      <c r="CQ36" s="44"/>
      <c r="CR36" s="44"/>
      <c r="CS36" s="44"/>
      <c r="CT36" s="50"/>
      <c r="CU36" s="45"/>
      <c r="CV36"/>
      <c r="CW36"/>
      <c r="CX36"/>
      <c r="CY36"/>
      <c r="CZ36"/>
      <c r="DA36"/>
    </row>
    <row r="37" spans="1:105" ht="15" customHeight="1">
      <c r="A37" s="1129"/>
      <c r="B37" s="708">
        <v>35</v>
      </c>
      <c r="C37" s="444">
        <v>1479</v>
      </c>
      <c r="D37" s="424">
        <v>2026625547</v>
      </c>
      <c r="E37" s="424" t="s">
        <v>501</v>
      </c>
      <c r="F37" s="424" t="s">
        <v>502</v>
      </c>
      <c r="G37" s="424" t="s">
        <v>497</v>
      </c>
      <c r="H37" s="424" t="s">
        <v>503</v>
      </c>
      <c r="I37" s="425">
        <v>45137.769444444442</v>
      </c>
      <c r="J37" s="424" t="s">
        <v>528</v>
      </c>
      <c r="K37" s="446" t="s">
        <v>17</v>
      </c>
      <c r="L37" s="685">
        <v>45137</v>
      </c>
      <c r="M37" s="686">
        <v>0.75486111111111109</v>
      </c>
      <c r="N37" s="687" t="s">
        <v>528</v>
      </c>
      <c r="O37" s="685">
        <v>45137</v>
      </c>
      <c r="P37" s="686">
        <v>0.76944444444444449</v>
      </c>
      <c r="Q37" s="685"/>
      <c r="R37" s="686"/>
      <c r="S37" s="687" t="s">
        <v>528</v>
      </c>
      <c r="T37" s="685">
        <v>45139</v>
      </c>
      <c r="U37" s="686">
        <v>0.74097222222222225</v>
      </c>
      <c r="V37" s="687" t="s">
        <v>528</v>
      </c>
      <c r="W37" s="688">
        <f>(U37+T37)-(P37+O37)</f>
        <v>1.9715277777795563</v>
      </c>
      <c r="X37" s="689"/>
      <c r="Y37" s="690"/>
      <c r="Z37" s="687" t="s">
        <v>528</v>
      </c>
      <c r="AA37" s="691">
        <f>(Y37+X37)-(U37+T37)</f>
        <v>-45139.740972222222</v>
      </c>
      <c r="AB37" s="689"/>
      <c r="AC37" s="690"/>
      <c r="AD37" s="687"/>
      <c r="AE37" s="691">
        <f>(AC37+AB37)-(Y37+X37)</f>
        <v>0</v>
      </c>
      <c r="AF37" s="706"/>
      <c r="AG37" s="711"/>
      <c r="AH37" s="695"/>
      <c r="AI37" s="687"/>
      <c r="AJ37" s="691">
        <f>(AG37+AF37)-(U37+T37)</f>
        <v>-45139.740972222222</v>
      </c>
      <c r="AK37" s="706"/>
      <c r="AL37" s="711"/>
      <c r="AM37" s="695"/>
      <c r="AN37" s="691">
        <f>(AL37+AK37)-(U37+T37)</f>
        <v>-45139.740972222222</v>
      </c>
      <c r="AO37" s="696">
        <v>45146</v>
      </c>
      <c r="AP37" s="697">
        <v>0.60555555555555551</v>
      </c>
      <c r="AQ37" s="717">
        <f>(T37+U37)-(AR37+AS37)</f>
        <v>-6.8645833333357587</v>
      </c>
      <c r="AR37" s="696">
        <v>45146</v>
      </c>
      <c r="AS37" s="697">
        <v>0.60555555555555551</v>
      </c>
      <c r="AT37" s="699" t="s">
        <v>528</v>
      </c>
      <c r="AU37" s="14">
        <f>(AS37+AR37)-(U37+T37)</f>
        <v>6.8645833333357587</v>
      </c>
      <c r="AV37" s="700">
        <v>7657</v>
      </c>
      <c r="AW37" s="701" t="s">
        <v>1441</v>
      </c>
      <c r="AX37" s="701" t="s">
        <v>9</v>
      </c>
      <c r="AY37" s="701" t="s">
        <v>20</v>
      </c>
      <c r="AZ37" s="701" t="s">
        <v>37</v>
      </c>
      <c r="BA37" s="701" t="s">
        <v>104</v>
      </c>
      <c r="BB37" s="702" t="s">
        <v>1442</v>
      </c>
      <c r="BC37" s="702" t="s">
        <v>1443</v>
      </c>
      <c r="BD37" s="19"/>
      <c r="BE37" s="703" t="s">
        <v>89</v>
      </c>
      <c r="BF37" s="703"/>
      <c r="BG37" s="704"/>
      <c r="BI37" s="54" t="s">
        <v>444</v>
      </c>
      <c r="BJ37" s="55">
        <f>BJ34+BJ35+BJ36</f>
        <v>7</v>
      </c>
      <c r="BK37" s="56">
        <f>BK35+BK36+BK34</f>
        <v>0.99999999999999989</v>
      </c>
      <c r="BL37" s="52"/>
      <c r="BM37" s="45"/>
      <c r="BN37" s="45"/>
      <c r="BO37" s="45"/>
      <c r="BP37" s="45"/>
      <c r="BQ37" s="705"/>
      <c r="BR37" s="705"/>
      <c r="BS37" s="705"/>
      <c r="BT37" s="54" t="s">
        <v>444</v>
      </c>
      <c r="BU37" s="55">
        <f>BU34+BU35+BU36</f>
        <v>13</v>
      </c>
      <c r="BV37" s="56">
        <f>BV34+BV35++BV36</f>
        <v>1</v>
      </c>
      <c r="BW37" s="52"/>
      <c r="BX37" s="45"/>
      <c r="BY37" s="45"/>
      <c r="BZ37" s="45"/>
      <c r="CA37" s="45"/>
      <c r="CB37" s="705"/>
      <c r="CC37" s="705"/>
      <c r="CD37" s="705"/>
      <c r="CE37" s="48" t="s">
        <v>449</v>
      </c>
      <c r="CF37" s="41">
        <v>5</v>
      </c>
      <c r="CG37" s="43">
        <f>CF37/CF38</f>
        <v>0.625</v>
      </c>
      <c r="CH37" s="52"/>
      <c r="CI37"/>
      <c r="CJ37"/>
      <c r="CK37"/>
      <c r="CL37"/>
      <c r="CM37"/>
      <c r="CN37" s="705"/>
      <c r="CO37" s="705"/>
      <c r="CP37" s="51" t="s">
        <v>448</v>
      </c>
      <c r="CQ37" s="32">
        <v>3</v>
      </c>
      <c r="CR37" s="43">
        <f>CQ37/CQ40</f>
        <v>0.42857142857142855</v>
      </c>
      <c r="CS37" s="44"/>
      <c r="CT37" s="45"/>
      <c r="CU37" s="45"/>
      <c r="CV37"/>
      <c r="CW37"/>
      <c r="CX37"/>
    </row>
    <row r="38" spans="1:105" ht="15" customHeight="1">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s="704"/>
      <c r="BI38" s="48" t="s">
        <v>451</v>
      </c>
      <c r="BJ38" s="41">
        <v>2</v>
      </c>
      <c r="BK38" s="57">
        <f>BJ38/BJ40</f>
        <v>0.2857142857142857</v>
      </c>
      <c r="BL38" s="52"/>
      <c r="BM38" s="45"/>
      <c r="BN38" s="45"/>
      <c r="BO38" s="45"/>
      <c r="BP38" s="45"/>
      <c r="BQ38" s="705"/>
      <c r="BR38" s="705"/>
      <c r="BS38" s="705"/>
      <c r="BT38" s="48" t="s">
        <v>451</v>
      </c>
      <c r="BU38" s="41">
        <v>5</v>
      </c>
      <c r="BV38" s="57">
        <f>BU38/BU41</f>
        <v>0.38461538461538464</v>
      </c>
      <c r="BW38" s="52"/>
      <c r="BX38" s="45"/>
      <c r="BY38" s="45"/>
      <c r="BZ38" s="45"/>
      <c r="CA38" s="45"/>
      <c r="CB38" s="705"/>
      <c r="CC38" s="705"/>
      <c r="CD38" s="705"/>
      <c r="CE38" s="54" t="s">
        <v>444</v>
      </c>
      <c r="CF38" s="55">
        <f>CF35+CF37+CF36</f>
        <v>8</v>
      </c>
      <c r="CG38" s="56">
        <f>SUM(CG35:CG37)</f>
        <v>1</v>
      </c>
      <c r="CH38" s="52"/>
      <c r="CI38"/>
      <c r="CJ38"/>
      <c r="CK38"/>
      <c r="CL38"/>
      <c r="CM38"/>
      <c r="CN38" s="705"/>
      <c r="CO38" s="705"/>
      <c r="CP38" s="48" t="s">
        <v>1444</v>
      </c>
      <c r="CQ38" s="41">
        <v>3</v>
      </c>
      <c r="CR38" s="43">
        <f>CQ38/CQ40</f>
        <v>0.42857142857142855</v>
      </c>
      <c r="CS38" s="44"/>
      <c r="CT38" s="45"/>
      <c r="CU38" s="45"/>
      <c r="CV38"/>
      <c r="CW38"/>
      <c r="CX38"/>
    </row>
    <row r="39" spans="1:105" ht="15" customHeight="1">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s="704"/>
      <c r="BI39" s="48" t="s">
        <v>452</v>
      </c>
      <c r="BJ39" s="41">
        <v>5</v>
      </c>
      <c r="BK39" s="57">
        <f>BJ39/BJ40</f>
        <v>0.7142857142857143</v>
      </c>
      <c r="BL39" s="46"/>
      <c r="BM39" s="45"/>
      <c r="BN39" s="45"/>
      <c r="BO39" s="45"/>
      <c r="BP39" s="45"/>
      <c r="BQ39" s="705"/>
      <c r="BR39" s="705"/>
      <c r="BS39" s="705"/>
      <c r="BT39" s="48" t="s">
        <v>452</v>
      </c>
      <c r="BU39" s="41">
        <v>8</v>
      </c>
      <c r="BV39" s="57">
        <f>BU39/BU41</f>
        <v>0.61538461538461542</v>
      </c>
      <c r="BW39" s="46"/>
      <c r="BX39" s="45"/>
      <c r="BY39" s="45"/>
      <c r="BZ39" s="45"/>
      <c r="CA39" s="45"/>
      <c r="CB39" s="705"/>
      <c r="CC39" s="705"/>
      <c r="CD39" s="705"/>
      <c r="CE39" s="48" t="s">
        <v>451</v>
      </c>
      <c r="CF39" s="41">
        <v>7</v>
      </c>
      <c r="CG39" s="57">
        <f>CF39/CF43</f>
        <v>0.875</v>
      </c>
      <c r="CH39" s="46"/>
      <c r="CI39"/>
      <c r="CJ39"/>
      <c r="CK39"/>
      <c r="CL39"/>
      <c r="CM39"/>
      <c r="CN39" s="705"/>
      <c r="CO39" s="705"/>
      <c r="CP39" s="48" t="s">
        <v>450</v>
      </c>
      <c r="CQ39" s="41">
        <v>1</v>
      </c>
      <c r="CR39" s="43">
        <f>CQ39/CQ40</f>
        <v>0.14285714285714285</v>
      </c>
      <c r="CS39" s="52"/>
      <c r="CT39" s="45"/>
      <c r="CU39" s="45"/>
      <c r="CV39"/>
      <c r="CW39"/>
      <c r="CX39"/>
    </row>
    <row r="40" spans="1:105" ht="15" customHeight="1">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I40" s="54" t="s">
        <v>444</v>
      </c>
      <c r="BJ40" s="55">
        <f>BJ38+BJ39+BJ57</f>
        <v>7</v>
      </c>
      <c r="BK40" s="56">
        <f>BK38+BK39+BK57</f>
        <v>1</v>
      </c>
      <c r="BM40" s="46"/>
      <c r="BN40" s="45"/>
      <c r="BO40" s="45"/>
      <c r="BP40" s="45"/>
      <c r="BQ40" s="45"/>
      <c r="BR40" s="705"/>
      <c r="BS40" s="705"/>
      <c r="BT40" s="48" t="s">
        <v>453</v>
      </c>
      <c r="BU40" s="41"/>
      <c r="BV40" s="57">
        <f>BU40/BU41</f>
        <v>0</v>
      </c>
      <c r="BX40" s="46"/>
      <c r="BY40" s="45"/>
      <c r="BZ40" s="45"/>
      <c r="CA40" s="45"/>
      <c r="CB40" s="45"/>
      <c r="CC40" s="705"/>
      <c r="CD40" s="705"/>
      <c r="CE40" s="48" t="s">
        <v>452</v>
      </c>
      <c r="CF40" s="41"/>
      <c r="CG40" s="57">
        <f>CF40/CF43</f>
        <v>0</v>
      </c>
      <c r="CI40" s="46"/>
      <c r="CJ40"/>
      <c r="CK40"/>
      <c r="CL40"/>
      <c r="CM40"/>
      <c r="CN40"/>
      <c r="CO40" s="705"/>
      <c r="CP40" s="54" t="s">
        <v>444</v>
      </c>
      <c r="CQ40" s="55">
        <f>CQ37+CQ39+CQ38</f>
        <v>7</v>
      </c>
      <c r="CR40" s="56">
        <f>SUM(CR37:CR39)</f>
        <v>1</v>
      </c>
      <c r="CT40" s="46"/>
      <c r="CU40" s="45"/>
      <c r="CV40" s="45"/>
      <c r="CW40"/>
      <c r="CX40"/>
      <c r="CY40"/>
    </row>
    <row r="41" spans="1:105" ht="15.75" customHeight="1">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M41" s="46"/>
      <c r="BN41" s="45"/>
      <c r="BO41" s="45"/>
      <c r="BP41" s="45"/>
      <c r="BQ41" s="45"/>
      <c r="BR41" s="705"/>
      <c r="BS41" s="705"/>
      <c r="BT41" s="54" t="s">
        <v>444</v>
      </c>
      <c r="BU41" s="55">
        <f>BU38+BU39+BU40</f>
        <v>13</v>
      </c>
      <c r="BV41" s="56">
        <f>BV38+BV39++BV40</f>
        <v>1</v>
      </c>
      <c r="BX41" s="46"/>
      <c r="BY41" s="45"/>
      <c r="BZ41" s="45"/>
      <c r="CA41" s="45"/>
      <c r="CB41" s="45"/>
      <c r="CC41" s="705"/>
      <c r="CD41" s="705"/>
      <c r="CE41" s="48" t="s">
        <v>454</v>
      </c>
      <c r="CF41" s="41"/>
      <c r="CG41" s="57">
        <f>CF41/CF43</f>
        <v>0</v>
      </c>
      <c r="CI41" s="46"/>
      <c r="CJ41"/>
      <c r="CK41"/>
      <c r="CL41"/>
      <c r="CM41"/>
      <c r="CN41"/>
      <c r="CO41" s="705"/>
      <c r="CP41" s="48" t="s">
        <v>451</v>
      </c>
      <c r="CQ41" s="41">
        <v>5</v>
      </c>
      <c r="CR41" s="57">
        <f>CQ41/CQ45</f>
        <v>0.7142857142857143</v>
      </c>
      <c r="CT41" s="46"/>
      <c r="CU41" s="45"/>
      <c r="CV41" s="45"/>
      <c r="CW41"/>
      <c r="CX41"/>
      <c r="CY41"/>
    </row>
    <row r="42" spans="1:105" ht="15" customHeight="1">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N42" s="45"/>
      <c r="BO42" s="45"/>
      <c r="BP42" s="45"/>
      <c r="BQ42" s="45"/>
      <c r="BR42" s="705"/>
      <c r="BS42" s="705"/>
      <c r="BT42" s="705"/>
      <c r="BU42" s="705"/>
      <c r="BV42" s="705"/>
      <c r="BX42" s="46"/>
      <c r="BY42" s="45"/>
      <c r="BZ42" s="45"/>
      <c r="CA42" s="45"/>
      <c r="CB42" s="45"/>
      <c r="CC42" s="705"/>
      <c r="CD42" s="705"/>
      <c r="CE42" s="48" t="s">
        <v>455</v>
      </c>
      <c r="CF42" s="41">
        <v>1</v>
      </c>
      <c r="CG42" s="57">
        <f>CF42/CF43</f>
        <v>0.125</v>
      </c>
      <c r="CI42" s="46"/>
      <c r="CJ42"/>
      <c r="CK42"/>
      <c r="CL42"/>
      <c r="CM42"/>
      <c r="CN42"/>
      <c r="CO42" s="705"/>
      <c r="CP42" s="48" t="s">
        <v>452</v>
      </c>
      <c r="CQ42" s="41"/>
      <c r="CR42" s="57">
        <f>CQ42/CQ45</f>
        <v>0</v>
      </c>
      <c r="CT42" s="46"/>
      <c r="CU42" s="45"/>
      <c r="CV42" s="45"/>
      <c r="CW42"/>
      <c r="CX42"/>
      <c r="CY42"/>
    </row>
    <row r="43" spans="1:105" ht="15" customHeight="1">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J43" s="705"/>
      <c r="BK43" s="705"/>
      <c r="BL43" s="705"/>
      <c r="BM43" s="705"/>
      <c r="BN43" s="705"/>
      <c r="BO43" s="705"/>
      <c r="BP43" s="705"/>
      <c r="BQ43" s="705"/>
      <c r="BR43" s="705"/>
      <c r="BS43" s="705"/>
      <c r="BT43" s="705"/>
      <c r="BU43" s="705"/>
      <c r="BV43"/>
      <c r="BW43" s="705"/>
      <c r="BX43" s="705"/>
      <c r="BY43" s="705"/>
      <c r="BZ43" s="705"/>
      <c r="CA43" s="705"/>
      <c r="CB43" s="705"/>
      <c r="CC43" s="705"/>
      <c r="CD43" s="705"/>
      <c r="CE43" s="54" t="s">
        <v>444</v>
      </c>
      <c r="CF43" s="55">
        <f>CF39+CF40+CF41+CF42</f>
        <v>8</v>
      </c>
      <c r="CG43" s="56">
        <f>CG39+CG40+CG41+CG42</f>
        <v>1</v>
      </c>
      <c r="CI43" s="705"/>
      <c r="CJ43"/>
      <c r="CK43"/>
      <c r="CL43"/>
      <c r="CM43"/>
      <c r="CN43"/>
      <c r="CO43" s="705"/>
      <c r="CP43" s="48" t="s">
        <v>454</v>
      </c>
      <c r="CQ43" s="41">
        <v>2</v>
      </c>
      <c r="CR43" s="57">
        <f>CQ43/CQ45</f>
        <v>0.2857142857142857</v>
      </c>
      <c r="CT43" s="46"/>
      <c r="CU43" s="45"/>
      <c r="CV43" s="45"/>
      <c r="CW43"/>
      <c r="CX43"/>
      <c r="CY43"/>
    </row>
    <row r="44" spans="1:105" ht="15" customHeight="1">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J44" s="705"/>
      <c r="BK44" s="705"/>
      <c r="BL44" s="705"/>
      <c r="BM44" s="705"/>
      <c r="BN44" s="705"/>
      <c r="BO44" s="705"/>
      <c r="BP44" s="705"/>
      <c r="BQ44" s="705"/>
      <c r="BR44" s="705"/>
      <c r="BS44" s="705"/>
      <c r="BT44" s="705"/>
      <c r="BV44"/>
      <c r="BW44"/>
      <c r="BX44"/>
      <c r="BY44" s="705"/>
      <c r="BZ44" s="705"/>
      <c r="CA44" s="705"/>
      <c r="CB44" s="705"/>
      <c r="CC44" s="705"/>
      <c r="CD44" s="705"/>
      <c r="CE44" s="705"/>
      <c r="CI44" s="705"/>
      <c r="CJ44"/>
      <c r="CK44"/>
      <c r="CL44"/>
      <c r="CM44"/>
      <c r="CN44"/>
      <c r="CO44" s="705"/>
      <c r="CP44" s="48" t="s">
        <v>455</v>
      </c>
      <c r="CQ44" s="41"/>
      <c r="CR44" s="57">
        <f>CQ44/CQ45</f>
        <v>0</v>
      </c>
      <c r="CT44" s="705"/>
      <c r="CU44" s="705"/>
      <c r="CV44" s="705"/>
      <c r="CW44"/>
      <c r="CX44"/>
      <c r="CY44"/>
    </row>
    <row r="45" spans="1:105" ht="15" customHeight="1">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J45" s="705"/>
      <c r="BK45" s="705"/>
      <c r="BL45" s="705"/>
      <c r="BM45" s="705"/>
      <c r="BN45" s="705"/>
      <c r="BO45" s="705"/>
      <c r="BP45" s="705"/>
      <c r="BQ45" s="705"/>
      <c r="BR45" s="705"/>
      <c r="BS45" s="705"/>
      <c r="BT45" s="705"/>
      <c r="BU45" s="705"/>
      <c r="BV45"/>
      <c r="BW45"/>
      <c r="BX45"/>
      <c r="CD45" s="705"/>
      <c r="CE45" s="705"/>
      <c r="CF45" s="705"/>
      <c r="CG45" s="705"/>
      <c r="CH45" s="705"/>
      <c r="CI45" s="705"/>
      <c r="CJ45"/>
      <c r="CK45"/>
      <c r="CL45"/>
      <c r="CM45"/>
      <c r="CN45"/>
      <c r="CO45" s="705"/>
      <c r="CP45" s="54" t="s">
        <v>444</v>
      </c>
      <c r="CQ45" s="55">
        <f>CQ41+CQ42+CQ43+CQ44</f>
        <v>7</v>
      </c>
      <c r="CR45" s="56">
        <f>CR41+CR42+CR43+CR44</f>
        <v>1</v>
      </c>
      <c r="CT45" s="705"/>
      <c r="CU45" s="705"/>
      <c r="CV45" s="705"/>
      <c r="CW45"/>
      <c r="CX45"/>
      <c r="CY45"/>
    </row>
    <row r="46" spans="1:105" ht="15" customHeight="1">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J46" s="705"/>
      <c r="BK46" s="705"/>
      <c r="BL46" s="705"/>
      <c r="BM46" s="705"/>
      <c r="BN46" s="705"/>
      <c r="BO46" s="705"/>
      <c r="BP46" s="705"/>
      <c r="BQ46" s="705"/>
      <c r="BR46" s="705"/>
      <c r="BS46" s="705"/>
      <c r="BT46" s="705"/>
      <c r="BU46" s="705"/>
      <c r="BV46"/>
      <c r="BW46"/>
      <c r="BX46"/>
      <c r="BY46" s="705"/>
      <c r="BZ46" s="705"/>
      <c r="CA46" s="705"/>
      <c r="CB46" s="705"/>
      <c r="CC46" s="705"/>
      <c r="CD46" s="705"/>
      <c r="CE46" s="705"/>
      <c r="CF46" s="705"/>
      <c r="CG46" s="705"/>
      <c r="CH46" s="705"/>
      <c r="CI46" s="705"/>
      <c r="CJ46"/>
      <c r="CK46"/>
      <c r="CL46"/>
      <c r="CM46"/>
      <c r="CN46"/>
      <c r="CO46" s="705"/>
      <c r="CP46" s="705"/>
      <c r="CQ46" s="705"/>
      <c r="CR46" s="705"/>
      <c r="CS46" s="705"/>
      <c r="CT46" s="705"/>
      <c r="CU46" s="705"/>
      <c r="CV46" s="705"/>
      <c r="CW46"/>
      <c r="CX46"/>
      <c r="CY46"/>
    </row>
    <row r="47" spans="1:105" ht="15" customHeight="1">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J47" s="705"/>
      <c r="BK47" s="705"/>
      <c r="BL47" s="705"/>
      <c r="BM47" s="705"/>
      <c r="BN47" s="705"/>
      <c r="BO47" s="705"/>
      <c r="BP47" s="705"/>
      <c r="BQ47" s="705"/>
      <c r="BR47" s="705"/>
      <c r="BS47" s="705"/>
      <c r="BT47" s="705"/>
      <c r="BU47"/>
      <c r="BV47"/>
      <c r="BW47"/>
      <c r="BX47"/>
      <c r="BY47" s="705"/>
      <c r="BZ47" s="705"/>
      <c r="CA47" s="705"/>
      <c r="CB47" s="705"/>
      <c r="CC47" s="705"/>
      <c r="CD47" s="705"/>
      <c r="CE47" s="705"/>
      <c r="CF47" s="705"/>
      <c r="CG47" s="705"/>
      <c r="CH47" s="705"/>
      <c r="CI47" s="705"/>
      <c r="CJ47"/>
      <c r="CK47"/>
      <c r="CL47"/>
      <c r="CM47"/>
      <c r="CN47"/>
      <c r="CO47" s="705"/>
      <c r="CP47" s="705"/>
      <c r="CQ47" s="705"/>
      <c r="CR47" s="705"/>
      <c r="CS47" s="705"/>
      <c r="CT47" s="705"/>
      <c r="CU47" s="705"/>
      <c r="CV47" s="705"/>
      <c r="CW47"/>
      <c r="CX47"/>
      <c r="CY47"/>
    </row>
    <row r="48" spans="1:105" ht="15" customHeight="1">
      <c r="A48" s="718"/>
      <c r="B48" s="718"/>
      <c r="C48" s="719"/>
      <c r="K48" s="718"/>
      <c r="AS48" s="718"/>
      <c r="AU48"/>
      <c r="BG48"/>
      <c r="BI48" s="705"/>
      <c r="BJ48" s="705"/>
      <c r="BK48" s="705"/>
      <c r="BL48" s="705"/>
      <c r="BM48" s="705"/>
      <c r="BN48" s="705"/>
      <c r="BO48" s="705"/>
      <c r="BP48" s="705"/>
      <c r="BQ48" s="705"/>
      <c r="BR48" s="705"/>
      <c r="BS48" s="705"/>
      <c r="BT48" s="705"/>
      <c r="BU48"/>
      <c r="BV48"/>
      <c r="BW48"/>
      <c r="BX48" s="705"/>
      <c r="BY48" s="705"/>
      <c r="BZ48" s="705"/>
      <c r="CA48" s="705"/>
      <c r="CB48" s="705"/>
      <c r="CC48" s="705"/>
      <c r="CD48" s="705"/>
      <c r="CE48" s="705"/>
      <c r="CF48" s="705"/>
      <c r="CG48" s="705"/>
      <c r="CH48" s="705"/>
      <c r="CI48"/>
      <c r="CJ48"/>
      <c r="CK48"/>
      <c r="CL48" s="705"/>
      <c r="CM48" s="705"/>
      <c r="CN48" s="705"/>
      <c r="CO48" s="705"/>
      <c r="CP48" s="705"/>
      <c r="CQ48" s="705"/>
      <c r="CR48" s="705"/>
      <c r="CS48" s="705"/>
      <c r="CT48" s="705"/>
      <c r="CU48" s="705"/>
      <c r="CV48"/>
      <c r="CW48"/>
      <c r="CX48"/>
    </row>
    <row r="49" spans="1:188" s="724" customFormat="1" ht="15" customHeight="1" thickBot="1">
      <c r="A49" s="723"/>
      <c r="C49" s="725"/>
      <c r="K49" s="726"/>
      <c r="AR49"/>
      <c r="AS49"/>
      <c r="AT49"/>
      <c r="AU49"/>
      <c r="BG49"/>
      <c r="BI49" s="705"/>
      <c r="BJ49" s="705"/>
      <c r="BK49" s="705"/>
      <c r="BL49" s="705"/>
      <c r="BM49" s="705"/>
      <c r="BN49" s="705"/>
      <c r="BO49" s="705"/>
      <c r="BP49" s="705"/>
      <c r="BQ49" s="705"/>
      <c r="BR49" s="705"/>
      <c r="BS49" s="705"/>
      <c r="BT49" s="705"/>
      <c r="BU49"/>
      <c r="BV49"/>
      <c r="BW49"/>
      <c r="BX49" s="705"/>
      <c r="BY49" s="705"/>
      <c r="BZ49" s="705"/>
      <c r="CA49" s="705"/>
      <c r="CB49" s="705"/>
      <c r="CC49" s="705"/>
      <c r="CD49" s="705"/>
      <c r="CE49" s="705"/>
      <c r="CF49" s="705"/>
      <c r="CG49" s="705"/>
      <c r="CH49" s="705"/>
      <c r="CI49" s="705"/>
      <c r="CJ49" s="705"/>
      <c r="CK49" s="705"/>
      <c r="CL49" s="705"/>
      <c r="CM49" s="705"/>
      <c r="CN49" s="705"/>
      <c r="CO49" s="705"/>
      <c r="CP49" s="705"/>
      <c r="CQ49" s="705"/>
      <c r="CR49" s="705"/>
      <c r="CS49" s="705"/>
      <c r="CT49" s="705"/>
      <c r="CU49" s="705"/>
      <c r="CV49"/>
      <c r="CW49"/>
      <c r="CX49"/>
      <c r="CY49" s="704"/>
    </row>
    <row r="50" spans="1:188" s="724" customFormat="1" ht="30.75" thickBot="1">
      <c r="C50" s="65"/>
      <c r="D50" s="65"/>
      <c r="H50" s="65"/>
      <c r="K50" s="65"/>
      <c r="L50" s="468" t="s">
        <v>440</v>
      </c>
      <c r="M50" s="469" t="s">
        <v>441</v>
      </c>
      <c r="N50" s="470" t="s">
        <v>442</v>
      </c>
      <c r="O50" s="471" t="s">
        <v>0</v>
      </c>
      <c r="P50" s="472" t="s">
        <v>5</v>
      </c>
      <c r="Q50" s="473" t="s">
        <v>8</v>
      </c>
      <c r="R50" s="474" t="s">
        <v>443</v>
      </c>
      <c r="S50" s="475" t="s">
        <v>444</v>
      </c>
      <c r="T50" s="44"/>
      <c r="U50" s="974" t="s">
        <v>456</v>
      </c>
      <c r="V50" s="975"/>
      <c r="W50" s="66" t="s">
        <v>457</v>
      </c>
      <c r="X50" s="727" t="s">
        <v>458</v>
      </c>
      <c r="Y50" s="727" t="s">
        <v>457</v>
      </c>
      <c r="Z50" s="68" t="s">
        <v>444</v>
      </c>
      <c r="AA50" s="705"/>
      <c r="AB50" s="705"/>
      <c r="AC50" s="705"/>
      <c r="AD50" s="705"/>
      <c r="AE50" s="705"/>
      <c r="AF50" s="468" t="s">
        <v>459</v>
      </c>
      <c r="AG50" s="475" t="s">
        <v>460</v>
      </c>
      <c r="AH50" s="475" t="s">
        <v>461</v>
      </c>
      <c r="AI50" s="475" t="s">
        <v>462</v>
      </c>
      <c r="AJ50" s="477" t="s">
        <v>463</v>
      </c>
      <c r="AK50" s="705"/>
      <c r="AL50" s="705"/>
      <c r="AM50" s="705"/>
      <c r="AN50" s="705"/>
      <c r="AO50" s="953" t="s">
        <v>451</v>
      </c>
      <c r="AP50" s="954"/>
      <c r="AQ50" s="479" t="s">
        <v>464</v>
      </c>
      <c r="AS50"/>
      <c r="AT50"/>
      <c r="AU50"/>
      <c r="AV50" s="705"/>
      <c r="AW50" s="705"/>
      <c r="AX50" s="705"/>
      <c r="AY50" s="705"/>
      <c r="AZ50" s="705"/>
      <c r="BA50" s="705"/>
      <c r="BB50" s="705"/>
      <c r="BC50" s="705"/>
      <c r="BD50" s="480" t="s">
        <v>1151</v>
      </c>
      <c r="BE50" s="480">
        <f>B60</f>
        <v>35</v>
      </c>
      <c r="BF50" s="705"/>
      <c r="BG50"/>
      <c r="BH50" s="44"/>
      <c r="BI50" s="705"/>
      <c r="BJ50" s="705"/>
      <c r="BK50" s="705"/>
      <c r="BL50" s="705"/>
      <c r="BM50" s="705"/>
      <c r="BN50" s="705"/>
      <c r="BO50" s="705"/>
      <c r="BP50" s="705"/>
      <c r="BQ50" s="705"/>
      <c r="BR50" s="705"/>
      <c r="BS50" s="705"/>
      <c r="BT50" s="705"/>
      <c r="BU50"/>
      <c r="BV50"/>
      <c r="BW50"/>
      <c r="BX50" s="705"/>
      <c r="BY50" s="705"/>
      <c r="BZ50" s="705"/>
      <c r="CA50" s="705"/>
      <c r="CB50" s="705"/>
      <c r="CC50" s="705"/>
      <c r="CD50" s="705"/>
      <c r="CE50" s="705"/>
      <c r="CF50" s="705"/>
      <c r="CG50" s="705"/>
      <c r="CH50" s="705"/>
      <c r="CI50" s="705"/>
      <c r="CJ50" s="705"/>
      <c r="CK50" s="705"/>
      <c r="CL50" s="705"/>
      <c r="CM50" s="705"/>
      <c r="CN50" s="705"/>
      <c r="CO50" s="705"/>
      <c r="CP50" s="705"/>
      <c r="CQ50" s="705"/>
      <c r="CR50" s="705"/>
      <c r="CS50" s="705"/>
      <c r="CT50" s="705"/>
      <c r="CU50" s="705"/>
      <c r="CV50"/>
      <c r="CW50"/>
      <c r="CX50"/>
      <c r="CY50" s="704"/>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F50" s="44"/>
      <c r="FG50" s="44"/>
      <c r="FH50" s="44"/>
      <c r="FI50" s="44"/>
      <c r="FJ50" s="44"/>
      <c r="FK50" s="44"/>
      <c r="FL50" s="44"/>
      <c r="FM50" s="44"/>
      <c r="FN50" s="44"/>
      <c r="FO50" s="44"/>
      <c r="FP50" s="44"/>
      <c r="FQ50" s="44"/>
      <c r="FR50" s="44"/>
      <c r="FS50" s="44"/>
      <c r="FT50" s="44"/>
      <c r="FU50" s="44"/>
      <c r="FV50" s="44"/>
      <c r="FW50" s="44"/>
      <c r="FX50" s="44"/>
      <c r="FY50" s="44"/>
      <c r="FZ50" s="44"/>
      <c r="GA50" s="44"/>
      <c r="GB50" s="44"/>
      <c r="GC50" s="44"/>
      <c r="GD50" s="44"/>
      <c r="GE50" s="44"/>
      <c r="GF50" s="44"/>
    </row>
    <row r="51" spans="1:188" s="724" customFormat="1" ht="16.5" thickBot="1">
      <c r="A51" s="383" t="s">
        <v>1152</v>
      </c>
      <c r="B51" s="481">
        <v>10</v>
      </c>
      <c r="C51" s="65"/>
      <c r="D51" s="65"/>
      <c r="E51" s="482" t="s">
        <v>446</v>
      </c>
      <c r="F51" s="483">
        <v>13</v>
      </c>
      <c r="G51" s="728">
        <f>F51/F55</f>
        <v>0.37142857142857144</v>
      </c>
      <c r="H51" s="65"/>
      <c r="I51" s="953" t="s">
        <v>451</v>
      </c>
      <c r="J51" s="954"/>
      <c r="K51" s="65"/>
      <c r="L51" s="485" t="s">
        <v>528</v>
      </c>
      <c r="M51" s="958">
        <v>26</v>
      </c>
      <c r="N51" s="960">
        <f>M51/M55</f>
        <v>0.74285714285714288</v>
      </c>
      <c r="O51" s="729">
        <v>7</v>
      </c>
      <c r="P51" s="729"/>
      <c r="Q51" s="729">
        <v>5</v>
      </c>
      <c r="R51" s="729">
        <v>14</v>
      </c>
      <c r="S51" s="487">
        <f>O52+P52+Q52+R52</f>
        <v>1</v>
      </c>
      <c r="T51" s="44"/>
      <c r="U51" s="69" t="s">
        <v>528</v>
      </c>
      <c r="V51" s="729">
        <v>15</v>
      </c>
      <c r="W51" s="730">
        <f>V51/Z53</f>
        <v>0.42857142857142855</v>
      </c>
      <c r="X51" s="729">
        <v>11</v>
      </c>
      <c r="Y51" s="730">
        <f>X51/Z53</f>
        <v>0.31428571428571428</v>
      </c>
      <c r="Z51" s="731">
        <f>X51+V51</f>
        <v>26</v>
      </c>
      <c r="AA51" s="705"/>
      <c r="AB51" s="705"/>
      <c r="AC51" s="705"/>
      <c r="AD51" s="705"/>
      <c r="AE51" s="705"/>
      <c r="AF51" s="970">
        <v>3</v>
      </c>
      <c r="AG51" s="729"/>
      <c r="AH51" s="729"/>
      <c r="AI51" s="729">
        <v>3</v>
      </c>
      <c r="AJ51" s="490" t="s">
        <v>528</v>
      </c>
      <c r="AK51" s="705"/>
      <c r="AL51" s="705"/>
      <c r="AM51" s="705"/>
      <c r="AN51" s="705"/>
      <c r="AO51" s="491" t="s">
        <v>466</v>
      </c>
      <c r="AP51" s="492">
        <v>1</v>
      </c>
      <c r="AQ51" s="70">
        <f>AVERAGE(AR51:AX51)</f>
        <v>0.28000000000000003</v>
      </c>
      <c r="AR51" s="71">
        <v>0.28000000000000003</v>
      </c>
      <c r="AS51" s="71"/>
      <c r="AT51" s="71"/>
      <c r="AU51" s="71"/>
      <c r="AV51" s="71"/>
      <c r="AW51" s="71"/>
      <c r="AX51"/>
      <c r="AY51"/>
      <c r="AZ51"/>
      <c r="BA51"/>
      <c r="BB51"/>
      <c r="BC51" s="705"/>
      <c r="BD51" s="493" t="s">
        <v>1153</v>
      </c>
      <c r="BE51" s="494"/>
      <c r="BF51" s="705"/>
      <c r="BG51"/>
      <c r="BH51" s="44"/>
      <c r="BI51" s="705"/>
      <c r="BJ51" s="705"/>
      <c r="BK51" s="705"/>
      <c r="BL51" s="705"/>
      <c r="BM51" s="705"/>
      <c r="BN51" s="705"/>
      <c r="BO51" s="705"/>
      <c r="BP51" s="705"/>
      <c r="BQ51" s="705"/>
      <c r="BR51" s="705"/>
      <c r="BS51" s="705"/>
      <c r="BT51" s="705"/>
      <c r="BU51"/>
      <c r="BV51"/>
      <c r="BW51"/>
      <c r="BX51" s="705"/>
      <c r="BY51" s="705"/>
      <c r="BZ51" s="705"/>
      <c r="CA51" s="705"/>
      <c r="CB51" s="705"/>
      <c r="CC51" s="705"/>
      <c r="CD51" s="705"/>
      <c r="CE51" s="704"/>
      <c r="CF51" s="704"/>
      <c r="CG51" s="704"/>
      <c r="CH51" s="704"/>
      <c r="CI51" s="704"/>
      <c r="CJ51" s="704"/>
      <c r="CK51" s="704"/>
      <c r="CL51" s="704"/>
      <c r="CM51" s="704"/>
      <c r="CN51" s="705"/>
      <c r="CO51" s="705"/>
      <c r="CP51" s="705"/>
      <c r="CQ51" s="705"/>
      <c r="CR51" s="705"/>
      <c r="CS51" s="705"/>
      <c r="CT51" s="705"/>
      <c r="CU51" s="705"/>
      <c r="CV51"/>
      <c r="CW51"/>
      <c r="CX51"/>
      <c r="CY51" s="70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F51" s="44"/>
      <c r="FG51" s="44"/>
      <c r="FH51" s="44"/>
      <c r="FI51" s="44"/>
      <c r="FJ51" s="44"/>
      <c r="FK51" s="44"/>
      <c r="FL51" s="44"/>
      <c r="FM51" s="44"/>
      <c r="FN51" s="44"/>
      <c r="FO51" s="44"/>
      <c r="FP51" s="44"/>
      <c r="FQ51" s="44"/>
      <c r="FR51" s="44"/>
      <c r="FS51" s="44"/>
      <c r="FT51" s="44"/>
      <c r="FU51" s="44"/>
      <c r="FV51" s="44"/>
      <c r="FW51" s="44"/>
      <c r="FX51" s="44"/>
      <c r="FY51" s="44"/>
      <c r="FZ51" s="44"/>
      <c r="GA51" s="44"/>
      <c r="GB51" s="44"/>
      <c r="GC51" s="44"/>
      <c r="GD51" s="44"/>
      <c r="GE51" s="44"/>
      <c r="GF51" s="44"/>
    </row>
    <row r="52" spans="1:188" s="724" customFormat="1" ht="15.75">
      <c r="A52" s="495" t="s">
        <v>1154</v>
      </c>
      <c r="B52" s="496">
        <v>5</v>
      </c>
      <c r="C52" s="65"/>
      <c r="D52" s="65"/>
      <c r="E52" s="497" t="s">
        <v>445</v>
      </c>
      <c r="F52" s="498">
        <v>7</v>
      </c>
      <c r="G52" s="732">
        <f>F52/F55</f>
        <v>0.2</v>
      </c>
      <c r="H52" s="65"/>
      <c r="I52" s="491" t="s">
        <v>466</v>
      </c>
      <c r="J52" s="492">
        <v>1</v>
      </c>
      <c r="K52" s="65"/>
      <c r="L52" s="733" t="s">
        <v>457</v>
      </c>
      <c r="M52" s="959"/>
      <c r="N52" s="961"/>
      <c r="O52" s="730">
        <f>O51/M51</f>
        <v>0.26923076923076922</v>
      </c>
      <c r="P52" s="730">
        <f>P51/M51</f>
        <v>0</v>
      </c>
      <c r="Q52" s="730">
        <f>Q51/M51</f>
        <v>0.19230769230769232</v>
      </c>
      <c r="R52" s="730">
        <f>R51/M51</f>
        <v>0.53846153846153844</v>
      </c>
      <c r="S52" s="503"/>
      <c r="T52" s="44"/>
      <c r="U52" s="69" t="s">
        <v>498</v>
      </c>
      <c r="V52" s="729">
        <v>9</v>
      </c>
      <c r="W52" s="730">
        <f>V52/Z53</f>
        <v>0.25714285714285712</v>
      </c>
      <c r="X52" s="729">
        <v>0</v>
      </c>
      <c r="Y52" s="730">
        <f>X52/Z53</f>
        <v>0</v>
      </c>
      <c r="Z52" s="731">
        <f>V52+X52</f>
        <v>9</v>
      </c>
      <c r="AA52" s="705"/>
      <c r="AB52" s="705"/>
      <c r="AC52" s="705"/>
      <c r="AD52" s="705"/>
      <c r="AE52" s="705"/>
      <c r="AF52" s="971"/>
      <c r="AG52" s="729"/>
      <c r="AH52" s="729"/>
      <c r="AI52" s="729"/>
      <c r="AJ52" s="490" t="s">
        <v>498</v>
      </c>
      <c r="AK52" s="705"/>
      <c r="AL52" s="705"/>
      <c r="AM52" s="705"/>
      <c r="AN52" s="705"/>
      <c r="AO52" s="504" t="s">
        <v>468</v>
      </c>
      <c r="AP52" s="505">
        <v>1</v>
      </c>
      <c r="AQ52" s="70">
        <f t="shared" ref="AQ52:AQ60" si="15">AVERAGE(AR52:AX52)</f>
        <v>1.7999999999999999E-2</v>
      </c>
      <c r="AR52" s="71">
        <v>1.7999999999999999E-2</v>
      </c>
      <c r="AS52" s="72"/>
      <c r="AT52" s="72"/>
      <c r="AU52" s="734"/>
      <c r="AV52" s="71"/>
      <c r="AW52" s="72"/>
      <c r="AX52"/>
      <c r="AY52"/>
      <c r="AZ52"/>
      <c r="BA52"/>
      <c r="BB52"/>
      <c r="BC52" s="705"/>
      <c r="BD52" s="493" t="s">
        <v>1155</v>
      </c>
      <c r="BE52" s="494"/>
      <c r="BF52" s="705"/>
      <c r="BG52"/>
      <c r="BH52" s="44"/>
      <c r="BI52" s="704"/>
      <c r="BJ52" s="704"/>
      <c r="BK52" s="704"/>
      <c r="BL52" s="704"/>
      <c r="BM52" s="704"/>
      <c r="BN52" s="704"/>
      <c r="BO52" s="704"/>
      <c r="BP52" s="704"/>
      <c r="BQ52" s="704"/>
      <c r="BR52" s="704"/>
      <c r="BS52" s="704"/>
      <c r="BT52" s="705"/>
      <c r="BU52"/>
      <c r="BV52"/>
      <c r="BW52"/>
      <c r="BX52" s="705"/>
      <c r="BY52" s="705"/>
      <c r="BZ52" s="705"/>
      <c r="CA52" s="705"/>
      <c r="CB52" s="705"/>
      <c r="CC52" s="704"/>
      <c r="CD52" s="704"/>
      <c r="CE52" s="705"/>
      <c r="CF52" s="705"/>
      <c r="CG52" s="705"/>
      <c r="CH52" s="705"/>
      <c r="CI52" s="705"/>
      <c r="CJ52" s="705"/>
      <c r="CK52" s="705"/>
      <c r="CL52" s="705"/>
      <c r="CM52" s="705"/>
      <c r="CN52" s="704"/>
      <c r="CO52" s="704"/>
      <c r="CP52" s="704"/>
      <c r="CQ52" s="704"/>
      <c r="CR52" s="704"/>
      <c r="CS52" s="704"/>
      <c r="CT52" s="704"/>
      <c r="CU52" s="704"/>
      <c r="CV52"/>
      <c r="CW52"/>
      <c r="CX52"/>
      <c r="CY52" s="704"/>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c r="EQ52" s="44"/>
      <c r="ER52" s="44"/>
      <c r="ES52" s="44"/>
      <c r="ET52" s="44"/>
      <c r="EU52" s="44"/>
      <c r="EV52" s="44"/>
      <c r="EW52" s="44"/>
      <c r="EX52" s="44"/>
      <c r="EY52" s="44"/>
      <c r="EZ52" s="44"/>
      <c r="FA52" s="44"/>
      <c r="FB52" s="44"/>
      <c r="FC52" s="44"/>
      <c r="FD52" s="44"/>
      <c r="FE52" s="44"/>
      <c r="FF52" s="44"/>
      <c r="FG52" s="44"/>
      <c r="FH52" s="44"/>
      <c r="FI52" s="44"/>
      <c r="FJ52" s="44"/>
      <c r="FK52" s="44"/>
      <c r="FL52" s="44"/>
      <c r="FM52" s="44"/>
      <c r="FN52" s="44"/>
      <c r="FO52" s="44"/>
      <c r="FP52" s="44"/>
      <c r="FQ52" s="44"/>
      <c r="FR52" s="44"/>
      <c r="FS52" s="44"/>
      <c r="FT52" s="44"/>
      <c r="FU52" s="44"/>
      <c r="FV52" s="44"/>
      <c r="FW52" s="44"/>
      <c r="FX52" s="44"/>
      <c r="FY52" s="44"/>
      <c r="FZ52" s="44"/>
      <c r="GA52" s="44"/>
      <c r="GB52" s="44"/>
      <c r="GC52" s="44"/>
      <c r="GD52" s="44"/>
      <c r="GE52" s="44"/>
      <c r="GF52" s="44"/>
    </row>
    <row r="53" spans="1:188" s="724" customFormat="1" ht="16.5" thickBot="1">
      <c r="A53" s="495" t="s">
        <v>1156</v>
      </c>
      <c r="B53" s="496">
        <v>8</v>
      </c>
      <c r="C53" s="73"/>
      <c r="D53" s="65"/>
      <c r="E53" s="507" t="s">
        <v>467</v>
      </c>
      <c r="F53" s="498">
        <v>8</v>
      </c>
      <c r="G53" s="732">
        <f>F53/F55</f>
        <v>0.22857142857142856</v>
      </c>
      <c r="H53" s="65"/>
      <c r="I53" s="504" t="s">
        <v>468</v>
      </c>
      <c r="J53" s="505">
        <v>1</v>
      </c>
      <c r="K53" s="65"/>
      <c r="L53" s="485" t="s">
        <v>498</v>
      </c>
      <c r="M53" s="958">
        <v>9</v>
      </c>
      <c r="N53" s="960">
        <f>M53/M55</f>
        <v>0.25714285714285712</v>
      </c>
      <c r="O53" s="729">
        <v>4</v>
      </c>
      <c r="P53" s="729">
        <v>3</v>
      </c>
      <c r="Q53" s="729">
        <v>1</v>
      </c>
      <c r="R53" s="729">
        <v>1</v>
      </c>
      <c r="S53" s="487">
        <f>O54+P54+Q54+R54</f>
        <v>1</v>
      </c>
      <c r="T53" s="44"/>
      <c r="U53" s="75" t="s">
        <v>444</v>
      </c>
      <c r="V53" s="737">
        <f>SUM(V51:V52)</f>
        <v>24</v>
      </c>
      <c r="W53" s="76">
        <f>W51+W52</f>
        <v>0.68571428571428572</v>
      </c>
      <c r="X53" s="737">
        <f>X51+X52</f>
        <v>11</v>
      </c>
      <c r="Y53" s="738">
        <f>Y51+Y52</f>
        <v>0.31428571428571428</v>
      </c>
      <c r="Z53" s="78">
        <f>V53+X53</f>
        <v>35</v>
      </c>
      <c r="AA53" s="705"/>
      <c r="AB53" s="705"/>
      <c r="AC53" s="705"/>
      <c r="AD53" s="705"/>
      <c r="AE53" s="705"/>
      <c r="AF53" s="972"/>
      <c r="AG53"/>
      <c r="AH53"/>
      <c r="AI53"/>
      <c r="AJ53"/>
      <c r="AK53" s="705"/>
      <c r="AL53" s="705"/>
      <c r="AM53" s="705"/>
      <c r="AN53" s="705"/>
      <c r="AO53" s="504" t="s">
        <v>503</v>
      </c>
      <c r="AP53" s="505">
        <v>4</v>
      </c>
      <c r="AQ53" s="74">
        <f t="shared" si="15"/>
        <v>2.8066666666666666</v>
      </c>
      <c r="AR53" s="71">
        <v>1.34</v>
      </c>
      <c r="AS53" s="72">
        <v>4.91</v>
      </c>
      <c r="AT53" s="71">
        <v>2.17</v>
      </c>
      <c r="AU53" s="735"/>
      <c r="AV53" s="71"/>
      <c r="AW53" s="72"/>
      <c r="AX53"/>
      <c r="AY53"/>
      <c r="AZ53"/>
      <c r="BA53"/>
      <c r="BB53"/>
      <c r="BC53" s="705"/>
      <c r="BD53" s="736" t="s">
        <v>1157</v>
      </c>
      <c r="BE53" s="494"/>
      <c r="BF53" s="705"/>
      <c r="BG53"/>
      <c r="BH53" s="44"/>
      <c r="BI53" s="705"/>
      <c r="BJ53" s="705"/>
      <c r="BK53" s="705"/>
      <c r="BL53" s="705"/>
      <c r="BM53" s="705"/>
      <c r="BN53" s="705"/>
      <c r="BO53" s="705"/>
      <c r="BP53" s="705"/>
      <c r="BQ53" s="705"/>
      <c r="BR53" s="705"/>
      <c r="BS53" s="705"/>
      <c r="BT53" s="705"/>
      <c r="BU53"/>
      <c r="BV53"/>
      <c r="BW53"/>
      <c r="BX53" s="705"/>
      <c r="BY53" s="705"/>
      <c r="BZ53" s="705"/>
      <c r="CA53" s="705"/>
      <c r="CB53" s="705"/>
      <c r="CC53" s="705"/>
      <c r="CD53" s="705"/>
      <c r="CE53" s="705"/>
      <c r="CF53" s="705"/>
      <c r="CG53" s="705"/>
      <c r="CH53" s="705"/>
      <c r="CI53" s="705"/>
      <c r="CJ53" s="705"/>
      <c r="CK53" s="705"/>
      <c r="CL53" s="705"/>
      <c r="CM53" s="705"/>
      <c r="CN53" s="705"/>
      <c r="CO53" s="705"/>
      <c r="CP53" s="705"/>
      <c r="CQ53" s="705"/>
      <c r="CR53" s="705"/>
      <c r="CS53" s="705"/>
      <c r="CT53" s="705"/>
      <c r="CU53" s="705"/>
      <c r="CV53"/>
      <c r="CW53"/>
      <c r="CX53"/>
      <c r="CY53" s="70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c r="EQ53" s="44"/>
      <c r="ER53" s="44"/>
      <c r="ES53" s="44"/>
      <c r="ET53" s="44"/>
      <c r="EU53" s="44"/>
      <c r="EV53" s="44"/>
      <c r="EW53" s="44"/>
      <c r="EX53" s="44"/>
      <c r="EY53" s="44"/>
      <c r="EZ53" s="44"/>
      <c r="FA53" s="44"/>
      <c r="FB53" s="44"/>
      <c r="FC53" s="44"/>
      <c r="FD53" s="44"/>
      <c r="FE53" s="44"/>
      <c r="FF53" s="44"/>
      <c r="FG53" s="44"/>
      <c r="FH53" s="44"/>
      <c r="FI53" s="44"/>
      <c r="FJ53" s="44"/>
      <c r="FK53" s="44"/>
      <c r="FL53" s="44"/>
      <c r="FM53" s="44"/>
      <c r="FN53" s="44"/>
      <c r="FO53" s="44"/>
      <c r="FP53" s="44"/>
      <c r="FQ53" s="44"/>
      <c r="FR53" s="44"/>
      <c r="FS53" s="44"/>
      <c r="FT53" s="44"/>
      <c r="FU53" s="44"/>
      <c r="FV53" s="44"/>
      <c r="FW53" s="44"/>
      <c r="FX53" s="44"/>
      <c r="FY53" s="44"/>
      <c r="FZ53" s="44"/>
      <c r="GA53" s="44"/>
      <c r="GB53" s="44"/>
      <c r="GC53" s="44"/>
      <c r="GD53" s="44"/>
      <c r="GE53" s="44"/>
      <c r="GF53" s="44"/>
    </row>
    <row r="54" spans="1:188" s="724" customFormat="1" ht="15.75">
      <c r="A54" s="495" t="s">
        <v>1158</v>
      </c>
      <c r="B54" s="496">
        <v>10</v>
      </c>
      <c r="C54" s="65"/>
      <c r="D54" s="65"/>
      <c r="E54" s="511" t="s">
        <v>1159</v>
      </c>
      <c r="F54" s="498">
        <v>7</v>
      </c>
      <c r="G54" s="732">
        <f>F54/F55</f>
        <v>0.2</v>
      </c>
      <c r="H54" s="65"/>
      <c r="I54" s="504" t="s">
        <v>503</v>
      </c>
      <c r="J54" s="505">
        <v>4</v>
      </c>
      <c r="K54" s="65"/>
      <c r="L54" s="733" t="s">
        <v>457</v>
      </c>
      <c r="M54" s="959"/>
      <c r="N54" s="961"/>
      <c r="O54" s="730">
        <f>O53/M53</f>
        <v>0.44444444444444442</v>
      </c>
      <c r="P54" s="730">
        <f>P53/M53</f>
        <v>0.33333333333333331</v>
      </c>
      <c r="Q54" s="730">
        <f>Q53/M53</f>
        <v>0.1111111111111111</v>
      </c>
      <c r="R54" s="730">
        <f>R53/M53</f>
        <v>0.1111111111111111</v>
      </c>
      <c r="S54" s="503"/>
      <c r="T54" s="44"/>
      <c r="U54"/>
      <c r="V54"/>
      <c r="W54"/>
      <c r="X54"/>
      <c r="Y54"/>
      <c r="Z54"/>
      <c r="AA54" s="705"/>
      <c r="AB54" s="705"/>
      <c r="AC54" s="705"/>
      <c r="AD54" s="705"/>
      <c r="AE54" s="705"/>
      <c r="AK54" s="705"/>
      <c r="AL54" s="705"/>
      <c r="AM54" s="705"/>
      <c r="AN54" s="705"/>
      <c r="AO54" s="504" t="s">
        <v>1445</v>
      </c>
      <c r="AP54" s="505">
        <v>2</v>
      </c>
      <c r="AQ54" s="74">
        <f t="shared" si="15"/>
        <v>2.4850000000000003</v>
      </c>
      <c r="AR54" s="71">
        <v>4.7</v>
      </c>
      <c r="AS54" s="72">
        <v>0.27</v>
      </c>
      <c r="AT54" s="71"/>
      <c r="AU54" s="71"/>
      <c r="AV54" s="71"/>
      <c r="AW54" s="72"/>
      <c r="AX54"/>
      <c r="AY54"/>
      <c r="AZ54"/>
      <c r="BA54"/>
      <c r="BB54"/>
      <c r="BC54"/>
      <c r="BD54" s="736" t="s">
        <v>1160</v>
      </c>
      <c r="BE54" s="494"/>
      <c r="BF54" s="705"/>
      <c r="BG54"/>
      <c r="BH54" s="44"/>
      <c r="BI54" s="705"/>
      <c r="BJ54" s="705"/>
      <c r="BK54" s="705"/>
      <c r="BL54" s="705"/>
      <c r="BM54" s="705"/>
      <c r="BN54" s="705"/>
      <c r="BO54" s="705"/>
      <c r="BP54" s="705"/>
      <c r="BQ54" s="705"/>
      <c r="BR54" s="705"/>
      <c r="BS54" s="705"/>
      <c r="BT54" s="705"/>
      <c r="BU54"/>
      <c r="BV54"/>
      <c r="BW54"/>
      <c r="BX54" s="705"/>
      <c r="BY54" s="705"/>
      <c r="BZ54" s="705"/>
      <c r="CA54" s="705"/>
      <c r="CB54" s="705"/>
      <c r="CC54" s="705"/>
      <c r="CD54" s="705"/>
      <c r="CE54" s="705"/>
      <c r="CF54" s="705"/>
      <c r="CG54" s="705"/>
      <c r="CH54" s="705"/>
      <c r="CI54" s="705"/>
      <c r="CJ54" s="705"/>
      <c r="CK54" s="705"/>
      <c r="CL54" s="705"/>
      <c r="CM54" s="705"/>
      <c r="CN54" s="705"/>
      <c r="CO54" s="705"/>
      <c r="CP54" s="705"/>
      <c r="CQ54" s="705"/>
      <c r="CR54" s="705"/>
      <c r="CS54" s="705"/>
      <c r="CT54" s="705"/>
      <c r="CU54" s="705"/>
      <c r="CV54" s="705"/>
      <c r="CW54" s="705"/>
      <c r="CX54" s="705"/>
      <c r="CY54" s="70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c r="EN54" s="44"/>
      <c r="EO54" s="44"/>
      <c r="EP54" s="44"/>
      <c r="EQ54" s="44"/>
      <c r="ER54" s="44"/>
      <c r="ES54" s="44"/>
      <c r="ET54" s="44"/>
      <c r="EU54" s="44"/>
      <c r="EV54" s="44"/>
      <c r="EW54" s="44"/>
      <c r="EX54" s="44"/>
      <c r="EY54" s="44"/>
      <c r="EZ54" s="44"/>
      <c r="FA54" s="44"/>
      <c r="FB54" s="44"/>
      <c r="FC54" s="44"/>
      <c r="FD54" s="44"/>
      <c r="FE54" s="44"/>
      <c r="FF54" s="44"/>
      <c r="FG54" s="44"/>
      <c r="FH54" s="44"/>
      <c r="FI54" s="44"/>
      <c r="FJ54" s="44"/>
      <c r="FK54" s="44"/>
      <c r="FL54" s="44"/>
      <c r="FM54" s="44"/>
      <c r="FN54" s="44"/>
      <c r="FO54" s="44"/>
      <c r="FP54" s="44"/>
      <c r="FQ54" s="44"/>
      <c r="FR54" s="44"/>
      <c r="FS54" s="44"/>
      <c r="FT54" s="44"/>
      <c r="FU54" s="44"/>
      <c r="FV54" s="44"/>
      <c r="FW54" s="44"/>
      <c r="FX54" s="44"/>
      <c r="FY54" s="44"/>
      <c r="FZ54" s="44"/>
      <c r="GA54" s="44"/>
      <c r="GB54" s="44"/>
      <c r="GC54" s="44"/>
      <c r="GD54" s="44"/>
      <c r="GE54" s="44"/>
      <c r="GF54" s="44"/>
    </row>
    <row r="55" spans="1:188" s="724" customFormat="1" ht="16.5" thickBot="1">
      <c r="A55" s="495" t="s">
        <v>1161</v>
      </c>
      <c r="B55" s="496">
        <v>2</v>
      </c>
      <c r="C55" s="65"/>
      <c r="D55" s="65"/>
      <c r="E55" s="514" t="s">
        <v>444</v>
      </c>
      <c r="F55" s="515">
        <f>F51+F52+F53+F54</f>
        <v>35</v>
      </c>
      <c r="G55" s="516">
        <f>G51+G52+G53+G54</f>
        <v>1</v>
      </c>
      <c r="H55" s="65"/>
      <c r="I55" s="504" t="s">
        <v>1445</v>
      </c>
      <c r="J55" s="505">
        <v>2</v>
      </c>
      <c r="K55" s="65"/>
      <c r="L55" s="962" t="s">
        <v>444</v>
      </c>
      <c r="M55" s="964">
        <f t="shared" ref="M55:R55" si="16">M51+M53</f>
        <v>35</v>
      </c>
      <c r="N55" s="966">
        <f t="shared" si="16"/>
        <v>1</v>
      </c>
      <c r="O55" s="739">
        <f t="shared" si="16"/>
        <v>11</v>
      </c>
      <c r="P55" s="739">
        <f t="shared" si="16"/>
        <v>3</v>
      </c>
      <c r="Q55" s="739">
        <f t="shared" si="16"/>
        <v>6</v>
      </c>
      <c r="R55" s="739">
        <f t="shared" si="16"/>
        <v>15</v>
      </c>
      <c r="S55" s="968">
        <f>O56+P56+Q56+R56</f>
        <v>1</v>
      </c>
      <c r="T55" s="44"/>
      <c r="AA55" s="705"/>
      <c r="AB55" s="705"/>
      <c r="AC55" s="705"/>
      <c r="AD55" s="705"/>
      <c r="AE55" s="705"/>
      <c r="AK55" s="705"/>
      <c r="AL55" s="705"/>
      <c r="AM55" s="705"/>
      <c r="AN55" s="705"/>
      <c r="AO55" s="504" t="s">
        <v>1446</v>
      </c>
      <c r="AP55" s="505">
        <v>2</v>
      </c>
      <c r="AQ55" s="74">
        <f t="shared" si="15"/>
        <v>4.165</v>
      </c>
      <c r="AR55" s="71">
        <v>1.63</v>
      </c>
      <c r="AS55" s="72">
        <v>6.7</v>
      </c>
      <c r="AT55" s="71"/>
      <c r="AU55" s="71"/>
      <c r="AV55" s="71"/>
      <c r="AW55" s="72"/>
      <c r="AX55"/>
      <c r="AY55"/>
      <c r="AZ55"/>
      <c r="BA55"/>
      <c r="BB55"/>
      <c r="BC55"/>
      <c r="BD55" s="517" t="s">
        <v>47</v>
      </c>
      <c r="BE55" s="494"/>
      <c r="BF55" s="705"/>
      <c r="BG55"/>
      <c r="BH55" s="44"/>
      <c r="BI55" s="705"/>
      <c r="BJ55" s="705"/>
      <c r="BK55" s="705"/>
      <c r="BL55" s="705"/>
      <c r="BM55" s="705"/>
      <c r="BN55" s="705"/>
      <c r="BO55" s="705"/>
      <c r="BP55" s="705"/>
      <c r="BQ55" s="705"/>
      <c r="BR55" s="705"/>
      <c r="BS55" s="705"/>
      <c r="BT55" s="705"/>
      <c r="BU55"/>
      <c r="BV55"/>
      <c r="BW55"/>
      <c r="BX55" s="705"/>
      <c r="BY55" s="705"/>
      <c r="BZ55" s="705"/>
      <c r="CA55" s="705"/>
      <c r="CB55" s="705"/>
      <c r="CC55" s="705"/>
      <c r="CD55" s="705"/>
      <c r="CE55" s="705"/>
      <c r="CF55" s="705"/>
      <c r="CG55" s="705"/>
      <c r="CH55" s="705"/>
      <c r="CI55" s="705"/>
      <c r="CJ55" s="705"/>
      <c r="CK55" s="705"/>
      <c r="CL55" s="705"/>
      <c r="CM55" s="705"/>
      <c r="CN55" s="705"/>
      <c r="CO55" s="705"/>
      <c r="CP55" s="705"/>
      <c r="CQ55" s="705"/>
      <c r="CR55" s="705"/>
      <c r="CS55" s="705"/>
      <c r="CT55" s="705"/>
      <c r="CU55" s="705"/>
      <c r="CV55" s="705"/>
      <c r="CW55" s="705"/>
      <c r="CX55" s="705"/>
      <c r="CY55"/>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row>
    <row r="56" spans="1:188" s="724" customFormat="1" ht="16.5" thickBot="1">
      <c r="A56" s="518" t="s">
        <v>444</v>
      </c>
      <c r="B56" s="519">
        <f>SUM(B51:B55)</f>
        <v>35</v>
      </c>
      <c r="C56" s="65"/>
      <c r="D56" s="65"/>
      <c r="E56" s="520" t="s">
        <v>448</v>
      </c>
      <c r="F56" s="498">
        <v>7</v>
      </c>
      <c r="G56" s="728">
        <f>F56/F59</f>
        <v>0.2</v>
      </c>
      <c r="H56" s="65"/>
      <c r="I56" s="504" t="s">
        <v>1446</v>
      </c>
      <c r="J56" s="505">
        <v>2</v>
      </c>
      <c r="K56" s="65"/>
      <c r="L56" s="963"/>
      <c r="M56" s="965"/>
      <c r="N56" s="967"/>
      <c r="O56" s="740">
        <f>O55/M55</f>
        <v>0.31428571428571428</v>
      </c>
      <c r="P56" s="740">
        <f>P55/M55</f>
        <v>8.5714285714285715E-2</v>
      </c>
      <c r="Q56" s="740">
        <f>Q55/M55</f>
        <v>0.17142857142857143</v>
      </c>
      <c r="R56" s="740">
        <f>R55/M55</f>
        <v>0.42857142857142855</v>
      </c>
      <c r="S56" s="969"/>
      <c r="T56" s="44"/>
      <c r="Z56"/>
      <c r="AA56" s="705"/>
      <c r="AB56" s="705"/>
      <c r="AC56" s="705"/>
      <c r="AD56" s="705"/>
      <c r="AE56" s="705"/>
      <c r="AF56" s="80"/>
      <c r="AG56" s="80"/>
      <c r="AH56" s="741"/>
      <c r="AI56" s="741"/>
      <c r="AJ56" s="741"/>
      <c r="AK56" s="705"/>
      <c r="AL56" s="705"/>
      <c r="AM56" s="705"/>
      <c r="AN56" s="705"/>
      <c r="AO56" s="504" t="s">
        <v>471</v>
      </c>
      <c r="AP56" s="505">
        <v>1</v>
      </c>
      <c r="AQ56" s="74">
        <f t="shared" si="15"/>
        <v>6.8</v>
      </c>
      <c r="AR56" s="71">
        <v>6.8</v>
      </c>
      <c r="AS56" s="72"/>
      <c r="AT56" s="71"/>
      <c r="AU56" s="71"/>
      <c r="AV56" s="71"/>
      <c r="AW56" s="72"/>
      <c r="AX56"/>
      <c r="AY56"/>
      <c r="AZ56"/>
      <c r="BA56"/>
      <c r="BB56"/>
      <c r="BC56"/>
      <c r="BD56" s="517" t="s">
        <v>54</v>
      </c>
      <c r="BE56" s="494"/>
      <c r="BF56" s="705"/>
      <c r="BG56"/>
      <c r="BH56" s="44"/>
      <c r="BI56" s="705"/>
      <c r="BJ56" s="705"/>
      <c r="BK56" s="705"/>
      <c r="BL56" s="705"/>
      <c r="BM56" s="705"/>
      <c r="BN56" s="705"/>
      <c r="BO56" s="705"/>
      <c r="BP56" s="705"/>
      <c r="BQ56" s="705"/>
      <c r="BR56" s="705"/>
      <c r="BS56" s="705"/>
      <c r="BT56" s="705"/>
      <c r="BU56" s="705"/>
      <c r="BV56" s="705"/>
      <c r="BW56"/>
      <c r="BX56" s="705"/>
      <c r="BY56" s="705"/>
      <c r="BZ56" s="705"/>
      <c r="CA56" s="705"/>
      <c r="CB56" s="705"/>
      <c r="CC56" s="705"/>
      <c r="CD56" s="705"/>
      <c r="CE56" s="705"/>
      <c r="CF56" s="705"/>
      <c r="CG56" s="705"/>
      <c r="CH56" s="705"/>
      <c r="CI56" s="705"/>
      <c r="CJ56" s="705"/>
      <c r="CK56" s="705"/>
      <c r="CL56" s="705"/>
      <c r="CM56" s="705"/>
      <c r="CN56" s="705"/>
      <c r="CO56" s="705"/>
      <c r="CP56" s="705"/>
      <c r="CQ56" s="705"/>
      <c r="CR56" s="705"/>
      <c r="CS56" s="705"/>
      <c r="CT56" s="705"/>
      <c r="CU56" s="705"/>
      <c r="CV56" s="705"/>
      <c r="CW56" s="705"/>
      <c r="CX56" s="705"/>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F56" s="44"/>
      <c r="FG56" s="44"/>
      <c r="FH56" s="44"/>
      <c r="FI56" s="44"/>
      <c r="FJ56" s="44"/>
      <c r="FK56" s="44"/>
      <c r="FL56" s="44"/>
      <c r="FM56" s="44"/>
      <c r="FN56" s="44"/>
      <c r="FO56" s="44"/>
      <c r="FP56" s="44"/>
      <c r="FQ56" s="44"/>
      <c r="FR56" s="44"/>
      <c r="FS56" s="44"/>
      <c r="FT56" s="44"/>
      <c r="FU56" s="44"/>
      <c r="FV56" s="44"/>
      <c r="FW56" s="44"/>
      <c r="FX56" s="44"/>
      <c r="FY56" s="44"/>
      <c r="FZ56" s="44"/>
      <c r="GA56" s="44"/>
      <c r="GB56" s="44"/>
      <c r="GC56" s="44"/>
      <c r="GD56" s="44"/>
      <c r="GE56" s="44"/>
      <c r="GF56" s="44"/>
    </row>
    <row r="57" spans="1:188" s="724" customFormat="1" ht="16.5" thickBot="1">
      <c r="C57" s="65"/>
      <c r="D57" s="65"/>
      <c r="E57" s="520" t="s">
        <v>449</v>
      </c>
      <c r="F57" s="498">
        <v>20</v>
      </c>
      <c r="G57" s="732">
        <f>F57/F59</f>
        <v>0.5714285714285714</v>
      </c>
      <c r="H57" s="65"/>
      <c r="I57" s="504" t="s">
        <v>471</v>
      </c>
      <c r="J57" s="505">
        <v>1</v>
      </c>
      <c r="K57" s="65"/>
      <c r="T57" s="44"/>
      <c r="U57"/>
      <c r="V57"/>
      <c r="W57"/>
      <c r="X57"/>
      <c r="Y57"/>
      <c r="Z57"/>
      <c r="AA57" s="705"/>
      <c r="AB57" s="705"/>
      <c r="AC57" s="705"/>
      <c r="AD57" s="705"/>
      <c r="AE57" s="705"/>
      <c r="AF57" s="468" t="s">
        <v>472</v>
      </c>
      <c r="AG57" s="475" t="s">
        <v>460</v>
      </c>
      <c r="AH57" s="475" t="s">
        <v>461</v>
      </c>
      <c r="AI57" s="475" t="s">
        <v>462</v>
      </c>
      <c r="AJ57" s="477" t="s">
        <v>463</v>
      </c>
      <c r="AK57" s="705"/>
      <c r="AL57" s="705"/>
      <c r="AM57" s="705"/>
      <c r="AN57" s="705"/>
      <c r="AO57" s="504" t="s">
        <v>1213</v>
      </c>
      <c r="AP57" s="505">
        <v>1</v>
      </c>
      <c r="AQ57" s="74">
        <f t="shared" si="15"/>
        <v>38.340000000000003</v>
      </c>
      <c r="AR57" s="71">
        <v>38.340000000000003</v>
      </c>
      <c r="AS57" s="72"/>
      <c r="AT57" s="71"/>
      <c r="AU57" s="71"/>
      <c r="AV57" s="71"/>
      <c r="AW57" s="72"/>
      <c r="AX57"/>
      <c r="AY57"/>
      <c r="AZ57"/>
      <c r="BA57"/>
      <c r="BB57"/>
      <c r="BC57"/>
      <c r="BD57" s="517" t="s">
        <v>59</v>
      </c>
      <c r="BE57" s="494"/>
      <c r="BF57" s="705"/>
      <c r="BG57"/>
      <c r="BH57" s="44"/>
      <c r="BI57" s="705"/>
      <c r="BJ57" s="705"/>
      <c r="BK57" s="705"/>
      <c r="BL57" s="705"/>
      <c r="BM57" s="705"/>
      <c r="BN57" s="705"/>
      <c r="BO57" s="705"/>
      <c r="BP57" s="705"/>
      <c r="BQ57" s="705"/>
      <c r="BR57" s="705"/>
      <c r="BS57" s="705"/>
      <c r="BT57" s="705"/>
      <c r="BU57" s="705"/>
      <c r="BV57" s="705"/>
      <c r="BW57" s="705"/>
      <c r="BX57" s="705"/>
      <c r="BY57" s="705"/>
      <c r="BZ57" s="705"/>
      <c r="CA57" s="705"/>
      <c r="CB57" s="705"/>
      <c r="CC57" s="705"/>
      <c r="CD57" s="705"/>
      <c r="CE57" s="705"/>
      <c r="CF57" s="705"/>
      <c r="CG57" s="705"/>
      <c r="CH57" s="705"/>
      <c r="CI57" s="705"/>
      <c r="CJ57" s="705"/>
      <c r="CK57" s="705"/>
      <c r="CL57" s="705"/>
      <c r="CM57" s="705"/>
      <c r="CN57" s="705"/>
      <c r="CO57" s="705"/>
      <c r="CP57" s="705"/>
      <c r="CQ57" s="705"/>
      <c r="CR57" s="705"/>
      <c r="CS57" s="705"/>
      <c r="CT57" s="705"/>
      <c r="CU57" s="705"/>
      <c r="CV57" s="705"/>
      <c r="CW57" s="705"/>
      <c r="CX57" s="705"/>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c r="EN57" s="44"/>
      <c r="EO57" s="44"/>
      <c r="EP57" s="44"/>
      <c r="EQ57" s="44"/>
      <c r="ER57" s="44"/>
      <c r="ES57" s="44"/>
      <c r="ET57" s="44"/>
      <c r="EU57" s="44"/>
      <c r="EV57" s="44"/>
      <c r="EW57" s="44"/>
      <c r="EX57" s="44"/>
      <c r="EY57" s="44"/>
      <c r="EZ57" s="44"/>
      <c r="FA57" s="44"/>
      <c r="FB57" s="44"/>
      <c r="FC57" s="44"/>
      <c r="FD57" s="44"/>
      <c r="FE57" s="44"/>
      <c r="FF57" s="44"/>
      <c r="FG57" s="44"/>
      <c r="FH57" s="44"/>
      <c r="FI57" s="44"/>
      <c r="FJ57" s="44"/>
      <c r="FK57" s="44"/>
      <c r="FL57" s="44"/>
      <c r="FM57" s="44"/>
      <c r="FN57" s="44"/>
      <c r="FO57" s="44"/>
      <c r="FP57" s="44"/>
      <c r="FQ57" s="44"/>
      <c r="FR57" s="44"/>
      <c r="FS57" s="44"/>
      <c r="FT57" s="44"/>
      <c r="FU57" s="44"/>
      <c r="FV57" s="44"/>
      <c r="FW57" s="44"/>
      <c r="FX57" s="44"/>
      <c r="FY57" s="44"/>
      <c r="FZ57" s="44"/>
      <c r="GA57" s="44"/>
      <c r="GB57" s="44"/>
      <c r="GC57" s="44"/>
      <c r="GD57" s="44"/>
      <c r="GE57" s="44"/>
      <c r="GF57" s="44"/>
    </row>
    <row r="58" spans="1:188" s="724" customFormat="1" ht="15.75">
      <c r="A58" s="383" t="s">
        <v>473</v>
      </c>
      <c r="B58" s="481">
        <v>17</v>
      </c>
      <c r="C58" s="73"/>
      <c r="D58" s="65"/>
      <c r="E58" s="520" t="s">
        <v>450</v>
      </c>
      <c r="F58" s="498">
        <v>8</v>
      </c>
      <c r="G58" s="732">
        <f>F58/F59</f>
        <v>0.22857142857142856</v>
      </c>
      <c r="H58" s="65"/>
      <c r="I58" s="504" t="s">
        <v>1213</v>
      </c>
      <c r="J58" s="505">
        <v>1</v>
      </c>
      <c r="K58" s="65"/>
      <c r="T58" s="44"/>
      <c r="U58" s="65"/>
      <c r="V58" s="65"/>
      <c r="W58" s="65"/>
      <c r="X58" s="65"/>
      <c r="Y58" s="65"/>
      <c r="Z58"/>
      <c r="AA58" s="705"/>
      <c r="AB58" s="705"/>
      <c r="AC58" s="705"/>
      <c r="AD58" s="705"/>
      <c r="AE58" s="705"/>
      <c r="AF58" s="970">
        <v>3</v>
      </c>
      <c r="AG58" s="729"/>
      <c r="AH58" s="729">
        <v>3</v>
      </c>
      <c r="AI58" s="729"/>
      <c r="AJ58" s="490" t="s">
        <v>528</v>
      </c>
      <c r="AK58" s="705"/>
      <c r="AL58" s="705"/>
      <c r="AM58" s="705"/>
      <c r="AN58" s="705"/>
      <c r="AO58" s="504" t="s">
        <v>1281</v>
      </c>
      <c r="AP58" s="505">
        <v>1</v>
      </c>
      <c r="AQ58" s="74">
        <f t="shared" si="15"/>
        <v>1.64</v>
      </c>
      <c r="AR58" s="71">
        <v>1.64</v>
      </c>
      <c r="AS58" s="71"/>
      <c r="AT58" s="71"/>
      <c r="AU58" s="71"/>
      <c r="AV58" s="71"/>
      <c r="AW58" s="71"/>
      <c r="AX58"/>
      <c r="AY58"/>
      <c r="AZ58"/>
      <c r="BA58"/>
      <c r="BB58"/>
      <c r="BC58"/>
      <c r="BD58" s="524" t="s">
        <v>1162</v>
      </c>
      <c r="BE58" s="494"/>
      <c r="BF58" s="705"/>
      <c r="BG58"/>
      <c r="BH58" s="44"/>
      <c r="BI58" s="705"/>
      <c r="BJ58" s="705"/>
      <c r="BK58" s="705"/>
      <c r="BL58" s="705"/>
      <c r="BM58" s="705"/>
      <c r="BN58" s="705"/>
      <c r="BO58" s="705"/>
      <c r="BP58" s="705"/>
      <c r="BQ58" s="705"/>
      <c r="BR58" s="705"/>
      <c r="BS58" s="705"/>
      <c r="BT58" s="705"/>
      <c r="BU58" s="705"/>
      <c r="BV58" s="705"/>
      <c r="BW58" s="705"/>
      <c r="BX58" s="705"/>
      <c r="BY58" s="705"/>
      <c r="BZ58" s="705"/>
      <c r="CA58" s="705"/>
      <c r="CB58" s="705"/>
      <c r="CC58" s="705"/>
      <c r="CD58" s="705"/>
      <c r="CE58" s="705"/>
      <c r="CF58" s="705"/>
      <c r="CG58" s="705"/>
      <c r="CH58" s="705"/>
      <c r="CI58" s="705"/>
      <c r="CJ58" s="705"/>
      <c r="CK58" s="705"/>
      <c r="CL58" s="705"/>
      <c r="CM58" s="705"/>
      <c r="CN58" s="705"/>
      <c r="CO58" s="705"/>
      <c r="CP58" s="705"/>
      <c r="CQ58" s="705"/>
      <c r="CR58" s="705"/>
      <c r="CS58" s="705"/>
      <c r="CT58" s="705"/>
      <c r="CU58" s="705"/>
      <c r="CV58" s="705"/>
      <c r="CW58" s="705"/>
      <c r="CX58" s="705"/>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c r="GD58" s="44"/>
      <c r="GE58" s="44"/>
      <c r="GF58" s="44"/>
    </row>
    <row r="59" spans="1:188" s="724" customFormat="1" ht="16.5" thickBot="1">
      <c r="A59" s="495" t="s">
        <v>475</v>
      </c>
      <c r="B59" s="496">
        <v>18</v>
      </c>
      <c r="C59" s="65"/>
      <c r="D59" s="65"/>
      <c r="E59" s="525" t="s">
        <v>444</v>
      </c>
      <c r="F59" s="526">
        <f>F56+F57+F58</f>
        <v>35</v>
      </c>
      <c r="G59" s="516">
        <f>G56+G57+G58</f>
        <v>0.99999999999999989</v>
      </c>
      <c r="H59" s="65"/>
      <c r="I59" s="504" t="s">
        <v>1281</v>
      </c>
      <c r="J59" s="505">
        <v>1</v>
      </c>
      <c r="K59" s="65"/>
      <c r="L59" s="65"/>
      <c r="M59" s="65"/>
      <c r="N59" s="65"/>
      <c r="O59" s="65"/>
      <c r="P59" s="65"/>
      <c r="Q59" s="65"/>
      <c r="R59" s="44"/>
      <c r="S59" s="44"/>
      <c r="T59" s="44"/>
      <c r="U59" s="44"/>
      <c r="V59" s="705"/>
      <c r="W59" s="705"/>
      <c r="X59" s="705"/>
      <c r="Y59" s="705"/>
      <c r="Z59" s="705"/>
      <c r="AA59" s="705"/>
      <c r="AB59" s="705"/>
      <c r="AC59" s="705"/>
      <c r="AD59" s="705"/>
      <c r="AE59" s="705"/>
      <c r="AF59" s="971"/>
      <c r="AG59" s="729"/>
      <c r="AH59" s="729"/>
      <c r="AI59" s="729"/>
      <c r="AJ59" s="490" t="s">
        <v>498</v>
      </c>
      <c r="AK59" s="705"/>
      <c r="AL59" s="705"/>
      <c r="AM59" s="705"/>
      <c r="AN59" s="705"/>
      <c r="AO59" s="504" t="s">
        <v>1376</v>
      </c>
      <c r="AP59" s="505">
        <v>1</v>
      </c>
      <c r="AQ59" s="74">
        <f t="shared" si="15"/>
        <v>22.04</v>
      </c>
      <c r="AR59" s="71">
        <v>22.04</v>
      </c>
      <c r="AS59" s="71"/>
      <c r="AT59" s="71"/>
      <c r="AU59" s="71"/>
      <c r="AV59" s="71"/>
      <c r="AW59" s="71"/>
      <c r="AX59"/>
      <c r="AY59"/>
      <c r="AZ59"/>
      <c r="BA59"/>
      <c r="BB59"/>
      <c r="BC59"/>
      <c r="BD59" s="527" t="s">
        <v>1163</v>
      </c>
      <c r="BE59" s="528" t="e">
        <f>(BE55/BE52)*100</f>
        <v>#DIV/0!</v>
      </c>
      <c r="BF59" s="705"/>
      <c r="BG59"/>
      <c r="BH59" s="44"/>
      <c r="BI59" s="705"/>
      <c r="BJ59" s="705"/>
      <c r="BK59" s="705"/>
      <c r="BL59" s="705"/>
      <c r="BM59" s="705"/>
      <c r="BN59" s="705"/>
      <c r="BO59" s="705"/>
      <c r="BP59" s="705"/>
      <c r="BQ59" s="705"/>
      <c r="BR59" s="705"/>
      <c r="BS59" s="705"/>
      <c r="BT59" s="705"/>
      <c r="BU59" s="705"/>
      <c r="BV59" s="705"/>
      <c r="BW59" s="705"/>
      <c r="BX59" s="705"/>
      <c r="BY59" s="705"/>
      <c r="BZ59" s="705"/>
      <c r="CA59" s="705"/>
      <c r="CB59" s="705"/>
      <c r="CC59" s="705"/>
      <c r="CD59" s="705"/>
      <c r="CE59" s="705"/>
      <c r="CF59" s="705"/>
      <c r="CG59" s="705"/>
      <c r="CH59" s="705"/>
      <c r="CI59" s="705"/>
      <c r="CJ59" s="705"/>
      <c r="CK59" s="705"/>
      <c r="CL59" s="705"/>
      <c r="CM59" s="705"/>
      <c r="CN59" s="705"/>
      <c r="CO59" s="705"/>
      <c r="CP59" s="705"/>
      <c r="CQ59" s="705"/>
      <c r="CR59" s="705"/>
      <c r="CS59" s="705"/>
      <c r="CT59" s="705"/>
      <c r="CU59" s="705"/>
      <c r="CV59" s="705"/>
      <c r="CW59" s="705"/>
      <c r="CX59" s="705"/>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44"/>
      <c r="GC59" s="44"/>
      <c r="GD59" s="44"/>
      <c r="GE59" s="44"/>
      <c r="GF59" s="44"/>
    </row>
    <row r="60" spans="1:188" s="724" customFormat="1" ht="16.5" thickBot="1">
      <c r="A60" s="518" t="s">
        <v>444</v>
      </c>
      <c r="B60" s="519">
        <f>B58+B59</f>
        <v>35</v>
      </c>
      <c r="C60" s="65"/>
      <c r="D60" s="65"/>
      <c r="E60" s="520" t="s">
        <v>451</v>
      </c>
      <c r="F60" s="498">
        <v>19</v>
      </c>
      <c r="G60" s="742">
        <f>F60/F64</f>
        <v>0.54285714285714282</v>
      </c>
      <c r="H60" s="65"/>
      <c r="I60" s="504" t="s">
        <v>1376</v>
      </c>
      <c r="J60" s="505">
        <v>1</v>
      </c>
      <c r="K60" s="65"/>
      <c r="L60" s="65"/>
      <c r="M60" s="65"/>
      <c r="N60" s="65"/>
      <c r="O60" s="65"/>
      <c r="P60" s="65"/>
      <c r="Q60" s="65"/>
      <c r="R60" s="44"/>
      <c r="S60" s="44"/>
      <c r="T60" s="44"/>
      <c r="U60" s="44"/>
      <c r="V60" s="705"/>
      <c r="W60" s="705"/>
      <c r="X60" s="705"/>
      <c r="Y60" s="705"/>
      <c r="Z60" s="705"/>
      <c r="AA60" s="705"/>
      <c r="AB60" s="705"/>
      <c r="AC60" s="705"/>
      <c r="AD60" s="705"/>
      <c r="AE60" s="705"/>
      <c r="AF60" s="972"/>
      <c r="AG60"/>
      <c r="AH60"/>
      <c r="AI60"/>
      <c r="AJ60"/>
      <c r="AK60" s="705"/>
      <c r="AL60" s="705"/>
      <c r="AM60" s="705"/>
      <c r="AN60" s="705"/>
      <c r="AO60" s="504" t="s">
        <v>476</v>
      </c>
      <c r="AP60" s="505">
        <v>6</v>
      </c>
      <c r="AQ60" s="74">
        <f t="shared" si="15"/>
        <v>59.31666666666667</v>
      </c>
      <c r="AR60" s="72">
        <v>2.2200000000000002</v>
      </c>
      <c r="AS60" s="71">
        <v>0.5</v>
      </c>
      <c r="AT60" s="71">
        <v>0.14000000000000001</v>
      </c>
      <c r="AU60" s="71">
        <v>13.7</v>
      </c>
      <c r="AV60" s="72">
        <v>0.05</v>
      </c>
      <c r="AW60" s="71">
        <v>339.29</v>
      </c>
      <c r="AX60"/>
      <c r="AY60"/>
      <c r="AZ60"/>
      <c r="BA60"/>
      <c r="BB60"/>
      <c r="BC60"/>
      <c r="BD60" s="527" t="s">
        <v>1164</v>
      </c>
      <c r="BE60" s="528">
        <f>BE52/BE50</f>
        <v>0</v>
      </c>
      <c r="BF60" s="705"/>
      <c r="BG60"/>
      <c r="BH60" s="44"/>
      <c r="BI60" s="705"/>
      <c r="BJ60" s="705"/>
      <c r="BK60" s="705"/>
      <c r="BL60" s="705"/>
      <c r="BM60" s="705"/>
      <c r="BN60" s="705"/>
      <c r="BO60" s="705"/>
      <c r="BP60" s="705"/>
      <c r="BQ60" s="705"/>
      <c r="BR60" s="705"/>
      <c r="BS60" s="705"/>
      <c r="BT60" s="705"/>
      <c r="BU60" s="705"/>
      <c r="BV60" s="705"/>
      <c r="BW60" s="705"/>
      <c r="BX60" s="705"/>
      <c r="BY60" s="705"/>
      <c r="BZ60" s="705"/>
      <c r="CA60" s="705"/>
      <c r="CB60" s="705"/>
      <c r="CC60" s="705"/>
      <c r="CD60" s="705"/>
      <c r="CE60" s="705"/>
      <c r="CF60" s="705"/>
      <c r="CG60" s="705"/>
      <c r="CH60" s="705"/>
      <c r="CI60" s="705"/>
      <c r="CJ60" s="705"/>
      <c r="CK60" s="705"/>
      <c r="CL60" s="705"/>
      <c r="CM60" s="705"/>
      <c r="CN60" s="705"/>
      <c r="CO60" s="705"/>
      <c r="CP60" s="705"/>
      <c r="CQ60" s="705"/>
      <c r="CR60" s="705"/>
      <c r="CS60" s="705"/>
      <c r="CT60" s="705"/>
      <c r="CU60" s="705"/>
      <c r="CV60" s="705"/>
      <c r="CW60" s="705"/>
      <c r="CX60" s="705"/>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c r="EQ60" s="44"/>
      <c r="ER60" s="44"/>
      <c r="ES60" s="44"/>
      <c r="ET60" s="44"/>
      <c r="EU60" s="44"/>
      <c r="EV60" s="44"/>
      <c r="EW60" s="44"/>
      <c r="EX60" s="44"/>
      <c r="EY60" s="44"/>
      <c r="EZ60" s="44"/>
      <c r="FA60" s="44"/>
      <c r="FB60" s="44"/>
      <c r="FC60" s="44"/>
      <c r="FD60" s="44"/>
      <c r="FE60" s="44"/>
      <c r="FF60" s="44"/>
      <c r="FG60" s="44"/>
      <c r="FH60" s="44"/>
      <c r="FI60" s="44"/>
      <c r="FJ60" s="44"/>
      <c r="FK60" s="44"/>
      <c r="FL60" s="44"/>
      <c r="FM60" s="44"/>
      <c r="FN60" s="44"/>
      <c r="FO60" s="44"/>
      <c r="FP60" s="44"/>
      <c r="FQ60" s="44"/>
      <c r="FR60" s="44"/>
      <c r="FS60" s="44"/>
      <c r="FT60" s="44"/>
      <c r="FU60" s="44"/>
      <c r="FV60" s="44"/>
      <c r="FW60" s="44"/>
      <c r="FX60" s="44"/>
      <c r="FY60" s="44"/>
      <c r="FZ60" s="44"/>
      <c r="GA60" s="44"/>
      <c r="GB60" s="44"/>
      <c r="GC60" s="44"/>
      <c r="GD60" s="44"/>
      <c r="GE60" s="44"/>
      <c r="GF60" s="44"/>
    </row>
    <row r="61" spans="1:188" s="724" customFormat="1" ht="16.5" thickBot="1">
      <c r="A61" s="65"/>
      <c r="B61" s="65"/>
      <c r="C61" s="65"/>
      <c r="D61" s="65"/>
      <c r="E61" s="520" t="s">
        <v>452</v>
      </c>
      <c r="F61" s="498">
        <v>13</v>
      </c>
      <c r="G61" s="732">
        <f>F61/F64</f>
        <v>0.37142857142857144</v>
      </c>
      <c r="H61" s="65"/>
      <c r="I61" s="504" t="s">
        <v>476</v>
      </c>
      <c r="J61" s="505">
        <v>6</v>
      </c>
      <c r="K61" s="65"/>
      <c r="L61" s="65"/>
      <c r="M61" s="81"/>
      <c r="N61"/>
      <c r="O61" s="65"/>
      <c r="P61" s="65"/>
      <c r="Q61" s="65"/>
      <c r="R61" s="44"/>
      <c r="S61" s="44"/>
      <c r="T61" s="44"/>
      <c r="U61" s="44"/>
      <c r="V61" s="705"/>
      <c r="W61" s="705"/>
      <c r="X61" s="705"/>
      <c r="Y61" s="705"/>
      <c r="Z61" s="705"/>
      <c r="AA61" s="705"/>
      <c r="AB61" s="705"/>
      <c r="AC61" s="705"/>
      <c r="AD61" s="705"/>
      <c r="AE61" s="705"/>
      <c r="AK61" s="705"/>
      <c r="AL61" s="705"/>
      <c r="AM61" s="705"/>
      <c r="AN61" s="705"/>
      <c r="AO61" s="530" t="s">
        <v>444</v>
      </c>
      <c r="AP61" s="82">
        <f ca="1">SUM(AP51:AP63)</f>
        <v>20</v>
      </c>
      <c r="AQ61"/>
      <c r="AR61"/>
      <c r="AS61"/>
      <c r="AT61"/>
      <c r="AU61"/>
      <c r="AV61"/>
      <c r="AW61"/>
      <c r="AX61"/>
      <c r="AY61"/>
      <c r="AZ61"/>
      <c r="BA61"/>
      <c r="BB61"/>
      <c r="BC61"/>
      <c r="BD61"/>
      <c r="BE61" s="44"/>
      <c r="BF61" s="705"/>
      <c r="BG61"/>
      <c r="BH61" s="44"/>
      <c r="BI61" s="705"/>
      <c r="BJ61" s="705"/>
      <c r="BK61" s="705"/>
      <c r="BL61" s="705"/>
      <c r="BM61" s="705"/>
      <c r="BN61" s="705"/>
      <c r="BO61" s="705"/>
      <c r="BP61" s="705"/>
      <c r="BQ61" s="705"/>
      <c r="BR61" s="705"/>
      <c r="BS61" s="705"/>
      <c r="BT61" s="705"/>
      <c r="BU61" s="705"/>
      <c r="BV61" s="705"/>
      <c r="BW61" s="705"/>
      <c r="BX61" s="705"/>
      <c r="BY61" s="705"/>
      <c r="BZ61" s="705"/>
      <c r="CA61" s="705"/>
      <c r="CB61" s="705"/>
      <c r="CC61" s="705"/>
      <c r="CD61" s="705"/>
      <c r="CE61" s="705"/>
      <c r="CF61" s="705"/>
      <c r="CG61" s="705"/>
      <c r="CH61"/>
      <c r="CI61"/>
      <c r="CJ61"/>
      <c r="CK61"/>
      <c r="CL61"/>
      <c r="CM61" s="705"/>
      <c r="CN61" s="705"/>
      <c r="CO61" s="705"/>
      <c r="CP61" s="705"/>
      <c r="CQ61" s="705"/>
      <c r="CR61" s="705"/>
      <c r="CS61" s="705"/>
      <c r="CT61" s="705"/>
      <c r="CU61" s="705"/>
      <c r="CV61" s="705"/>
      <c r="CW61" s="705"/>
      <c r="CX61" s="705"/>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c r="EN61" s="44"/>
      <c r="EO61" s="44"/>
      <c r="EP61" s="44"/>
      <c r="EQ61" s="44"/>
      <c r="ER61" s="44"/>
      <c r="ES61" s="44"/>
      <c r="ET61" s="44"/>
      <c r="EU61" s="44"/>
      <c r="EV61" s="44"/>
      <c r="EW61" s="44"/>
      <c r="EX61" s="44"/>
      <c r="EY61" s="44"/>
      <c r="EZ61" s="44"/>
      <c r="FA61" s="44"/>
      <c r="FB61" s="44"/>
      <c r="FC61" s="44"/>
      <c r="FD61" s="44"/>
      <c r="FE61" s="44"/>
      <c r="FF61" s="44"/>
      <c r="FG61" s="44"/>
      <c r="FH61" s="44"/>
      <c r="FI61" s="44"/>
      <c r="FJ61" s="44"/>
      <c r="FK61" s="44"/>
      <c r="FL61" s="44"/>
      <c r="FM61" s="44"/>
      <c r="FN61" s="44"/>
      <c r="FO61" s="44"/>
      <c r="FP61" s="44"/>
      <c r="FQ61" s="44"/>
      <c r="FR61" s="44"/>
      <c r="FS61" s="44"/>
      <c r="FT61" s="44"/>
      <c r="FU61" s="44"/>
      <c r="FV61" s="44"/>
      <c r="FW61" s="44"/>
      <c r="FX61" s="44"/>
      <c r="FY61" s="44"/>
      <c r="FZ61" s="44"/>
      <c r="GA61" s="44"/>
      <c r="GB61" s="44"/>
      <c r="GC61" s="44"/>
      <c r="GD61" s="44"/>
      <c r="GE61" s="44"/>
      <c r="GF61" s="44"/>
    </row>
    <row r="62" spans="1:188" s="724" customFormat="1" ht="16.5" thickBot="1">
      <c r="A62" s="65"/>
      <c r="B62" s="65"/>
      <c r="C62" s="65"/>
      <c r="D62" s="65"/>
      <c r="E62" s="520" t="s">
        <v>453</v>
      </c>
      <c r="F62" s="498">
        <v>2</v>
      </c>
      <c r="G62" s="732">
        <f>F62/F64</f>
        <v>5.7142857142857141E-2</v>
      </c>
      <c r="H62" s="65"/>
      <c r="I62" s="530" t="s">
        <v>444</v>
      </c>
      <c r="J62" s="82">
        <f>J52+J53+J54+J55+J56+J57+J58+J59+J61+J60</f>
        <v>20</v>
      </c>
      <c r="K62" s="65"/>
      <c r="L62" s="65"/>
      <c r="M62" s="81"/>
      <c r="N62"/>
      <c r="O62" s="65"/>
      <c r="P62" s="65"/>
      <c r="Q62" s="65"/>
      <c r="R62" s="44"/>
      <c r="S62" s="44"/>
      <c r="T62" s="44"/>
      <c r="U62" s="44"/>
      <c r="V62" s="705"/>
      <c r="W62" s="705"/>
      <c r="X62" s="705"/>
      <c r="Y62" s="705"/>
      <c r="Z62" s="705"/>
      <c r="AA62" s="705"/>
      <c r="AB62" s="705"/>
      <c r="AC62" s="705"/>
      <c r="AD62" s="705"/>
      <c r="AE62" s="705"/>
      <c r="AK62" s="705"/>
      <c r="AL62" s="705"/>
      <c r="AM62" s="705"/>
      <c r="AN62" s="705"/>
      <c r="AO62"/>
      <c r="AP62"/>
      <c r="AQ62"/>
      <c r="AR62"/>
      <c r="AS62"/>
      <c r="AT62"/>
      <c r="AU62"/>
      <c r="AV62"/>
      <c r="AW62"/>
      <c r="AX62"/>
      <c r="AY62"/>
      <c r="AZ62"/>
      <c r="BA62"/>
      <c r="BB62"/>
      <c r="BC62"/>
      <c r="BD62"/>
      <c r="BE62" s="44"/>
      <c r="BF62" s="705"/>
      <c r="BG62"/>
      <c r="BH62" s="44"/>
      <c r="BI62" s="705"/>
      <c r="BJ62" s="705"/>
      <c r="BK62" s="705"/>
      <c r="BL62" s="705"/>
      <c r="BM62" s="705"/>
      <c r="BN62" s="705"/>
      <c r="BO62" s="705"/>
      <c r="BP62" s="705"/>
      <c r="BQ62" s="705"/>
      <c r="BR62" s="705"/>
      <c r="BS62" s="705"/>
      <c r="BT62" s="705"/>
      <c r="BU62" s="705"/>
      <c r="BV62" s="705"/>
      <c r="BW62" s="705"/>
      <c r="BX62" s="705"/>
      <c r="BY62" s="705"/>
      <c r="BZ62" s="705"/>
      <c r="CA62" s="705"/>
      <c r="CB62" s="705"/>
      <c r="CC62" s="705"/>
      <c r="CD62" s="705"/>
      <c r="CE62" s="705"/>
      <c r="CF62" s="705"/>
      <c r="CG62" s="705"/>
      <c r="CH62"/>
      <c r="CI62"/>
      <c r="CJ62"/>
      <c r="CK62"/>
      <c r="CL62"/>
      <c r="CM62"/>
      <c r="CN62" s="705"/>
      <c r="CO62" s="705"/>
      <c r="CP62" s="705"/>
      <c r="CQ62" s="705"/>
      <c r="CR62" s="705"/>
      <c r="CS62" s="705"/>
      <c r="CT62" s="705"/>
      <c r="CU62" s="705"/>
      <c r="CV62" s="705"/>
      <c r="CW62" s="705"/>
      <c r="CX62" s="705"/>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c r="EQ62" s="44"/>
      <c r="ER62" s="44"/>
      <c r="ES62" s="44"/>
      <c r="ET62" s="44"/>
      <c r="EU62" s="44"/>
      <c r="EV62" s="44"/>
      <c r="EW62" s="44"/>
      <c r="EX62" s="44"/>
      <c r="EY62" s="44"/>
      <c r="EZ62" s="44"/>
      <c r="FA62" s="44"/>
      <c r="FB62" s="44"/>
      <c r="FC62" s="44"/>
      <c r="FD62" s="44"/>
      <c r="FE62" s="44"/>
      <c r="FF62" s="44"/>
      <c r="FG62" s="44"/>
      <c r="FH62" s="44"/>
      <c r="FI62" s="44"/>
      <c r="FJ62" s="44"/>
      <c r="FK62" s="44"/>
      <c r="FL62" s="44"/>
      <c r="FM62" s="44"/>
      <c r="FN62" s="44"/>
      <c r="FO62" s="44"/>
      <c r="FP62" s="44"/>
      <c r="FQ62" s="44"/>
      <c r="FR62" s="44"/>
      <c r="FS62" s="44"/>
      <c r="FT62" s="44"/>
      <c r="FU62" s="44"/>
      <c r="FV62" s="44"/>
      <c r="FW62" s="44"/>
      <c r="FX62" s="44"/>
      <c r="FY62" s="44"/>
      <c r="FZ62" s="44"/>
      <c r="GA62" s="44"/>
      <c r="GB62" s="44"/>
      <c r="GC62" s="44"/>
      <c r="GD62" s="44"/>
      <c r="GE62" s="44"/>
      <c r="GF62" s="44"/>
    </row>
    <row r="63" spans="1:188" s="724" customFormat="1" ht="16.5" thickBot="1">
      <c r="A63" s="65"/>
      <c r="B63" s="65"/>
      <c r="C63" s="65"/>
      <c r="D63" s="65"/>
      <c r="E63" s="520" t="s">
        <v>477</v>
      </c>
      <c r="F63" s="498">
        <v>1</v>
      </c>
      <c r="G63" s="732">
        <f>F63/F64</f>
        <v>2.8571428571428571E-2</v>
      </c>
      <c r="H63" s="65"/>
      <c r="K63" s="65"/>
      <c r="L63" s="65"/>
      <c r="M63" s="81"/>
      <c r="N63"/>
      <c r="O63" s="65"/>
      <c r="P63" s="65"/>
      <c r="Q63" s="65"/>
      <c r="R63" s="44"/>
      <c r="S63" s="44"/>
      <c r="T63" s="44"/>
      <c r="U63" s="44"/>
      <c r="V63" s="705"/>
      <c r="W63" s="705"/>
      <c r="X63" s="705"/>
      <c r="Y63" s="705"/>
      <c r="Z63" s="705"/>
      <c r="AA63" s="705"/>
      <c r="AB63" s="705"/>
      <c r="AC63" s="705"/>
      <c r="AD63" s="705"/>
      <c r="AE63" s="705"/>
      <c r="AF63"/>
      <c r="AG63"/>
      <c r="AH63"/>
      <c r="AI63"/>
      <c r="AJ63"/>
      <c r="AK63" s="705"/>
      <c r="AL63" s="705"/>
      <c r="AM63" s="705"/>
      <c r="AN63" s="705"/>
      <c r="AO63"/>
      <c r="AP63"/>
      <c r="AQ63"/>
      <c r="AR63"/>
      <c r="AS63"/>
      <c r="AT63"/>
      <c r="AU63"/>
      <c r="AV63"/>
      <c r="AW63"/>
      <c r="AX63"/>
      <c r="AY63"/>
      <c r="AZ63"/>
      <c r="BA63"/>
      <c r="BB63"/>
      <c r="BC63"/>
      <c r="BD63" s="955" t="s">
        <v>436</v>
      </c>
      <c r="BE63" s="956"/>
      <c r="BF63" s="957"/>
      <c r="BG63"/>
      <c r="BH63" s="44"/>
      <c r="BI63" s="705"/>
      <c r="BJ63" s="705"/>
      <c r="BK63" s="705"/>
      <c r="BL63" s="705"/>
      <c r="BM63" s="705"/>
      <c r="BN63" s="705"/>
      <c r="BO63" s="705"/>
      <c r="BP63" s="705"/>
      <c r="BQ63" s="705"/>
      <c r="BR63" s="705"/>
      <c r="BS63" s="705"/>
      <c r="BT63" s="705"/>
      <c r="BU63" s="705"/>
      <c r="BV63" s="705"/>
      <c r="BW63" s="705"/>
      <c r="BX63" s="705"/>
      <c r="BY63" s="705"/>
      <c r="BZ63" s="705"/>
      <c r="CA63" s="705"/>
      <c r="CB63" s="705"/>
      <c r="CC63" s="705"/>
      <c r="CD63" s="705"/>
      <c r="CE63"/>
      <c r="CF63"/>
      <c r="CG63"/>
      <c r="CH63"/>
      <c r="CI63"/>
      <c r="CJ63"/>
      <c r="CK63"/>
      <c r="CL63"/>
      <c r="CM63"/>
      <c r="CN63" s="705"/>
      <c r="CO63" s="705"/>
      <c r="CP63" s="705"/>
      <c r="CQ63" s="705"/>
      <c r="CR63" s="705"/>
      <c r="CS63" s="705"/>
      <c r="CT63" s="705"/>
      <c r="CU63" s="705"/>
      <c r="CV63" s="705"/>
      <c r="CW63" s="705"/>
      <c r="CX63" s="705"/>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c r="EN63" s="44"/>
      <c r="EO63" s="44"/>
      <c r="EP63" s="44"/>
      <c r="EQ63" s="44"/>
      <c r="ER63" s="44"/>
      <c r="ES63" s="44"/>
      <c r="ET63" s="44"/>
      <c r="EU63" s="44"/>
      <c r="EV63" s="44"/>
      <c r="EW63" s="44"/>
      <c r="EX63" s="44"/>
      <c r="EY63" s="44"/>
      <c r="EZ63" s="44"/>
      <c r="FA63" s="44"/>
      <c r="FB63" s="44"/>
      <c r="FC63" s="44"/>
      <c r="FD63" s="44"/>
      <c r="FE63" s="44"/>
      <c r="FF63" s="44"/>
      <c r="FG63" s="44"/>
      <c r="FH63" s="44"/>
      <c r="FI63" s="44"/>
      <c r="FJ63" s="44"/>
      <c r="FK63" s="44"/>
      <c r="FL63" s="44"/>
      <c r="FM63" s="44"/>
      <c r="FN63" s="44"/>
      <c r="FO63" s="44"/>
      <c r="FP63" s="44"/>
      <c r="FQ63" s="44"/>
      <c r="FR63" s="44"/>
      <c r="FS63" s="44"/>
      <c r="FT63" s="44"/>
      <c r="FU63" s="44"/>
      <c r="FV63" s="44"/>
      <c r="FW63" s="44"/>
      <c r="FX63" s="44"/>
      <c r="FY63" s="44"/>
      <c r="FZ63" s="44"/>
      <c r="GA63" s="44"/>
      <c r="GB63" s="44"/>
      <c r="GC63" s="44"/>
      <c r="GD63" s="44"/>
      <c r="GE63" s="44"/>
      <c r="GF63" s="44"/>
    </row>
    <row r="64" spans="1:188" s="724" customFormat="1" ht="16.5" thickBot="1">
      <c r="A64" s="65"/>
      <c r="B64" s="65"/>
      <c r="C64" s="65"/>
      <c r="D64" s="65"/>
      <c r="E64" s="514" t="s">
        <v>444</v>
      </c>
      <c r="F64" s="515">
        <f>F60+F61+F62+F63</f>
        <v>35</v>
      </c>
      <c r="G64" s="516">
        <f>G60+G61+G62+G63</f>
        <v>1</v>
      </c>
      <c r="H64" s="65"/>
      <c r="K64" s="65"/>
      <c r="L64" s="65"/>
      <c r="M64" s="65"/>
      <c r="N64" s="65"/>
      <c r="O64" s="65"/>
      <c r="P64" s="65"/>
      <c r="Q64" s="65"/>
      <c r="R64" s="44"/>
      <c r="S64" s="44"/>
      <c r="T64" s="44"/>
      <c r="U64" s="44"/>
      <c r="V64" s="705"/>
      <c r="W64" s="705"/>
      <c r="X64" s="705"/>
      <c r="Y64" s="705"/>
      <c r="Z64" s="705"/>
      <c r="AA64" s="705"/>
      <c r="AB64" s="705"/>
      <c r="AC64" s="705"/>
      <c r="AD64" s="705"/>
      <c r="AE64" s="705"/>
      <c r="AF64" s="533" t="s">
        <v>478</v>
      </c>
      <c r="AG64" s="534">
        <f>AF51</f>
        <v>3</v>
      </c>
      <c r="AH64"/>
      <c r="AI64"/>
      <c r="AJ64"/>
      <c r="AK64" s="705"/>
      <c r="AL64" s="705"/>
      <c r="AM64" s="705"/>
      <c r="AN64" s="705"/>
      <c r="AQ64" s="44"/>
      <c r="AR64" s="44"/>
      <c r="AS64" s="52"/>
      <c r="AT64" s="52"/>
      <c r="AU64" s="52"/>
      <c r="AV64" s="705"/>
      <c r="AW64" s="705"/>
      <c r="AX64" s="705"/>
      <c r="AY64" s="705"/>
      <c r="AZ64" s="705"/>
      <c r="BA64" s="705"/>
      <c r="BB64" s="705"/>
      <c r="BC64"/>
      <c r="BD64" s="743" t="s">
        <v>1165</v>
      </c>
      <c r="BE64" s="92"/>
      <c r="BF64" s="536" t="e">
        <f>BE64/BE66</f>
        <v>#DIV/0!</v>
      </c>
      <c r="BG64"/>
      <c r="BH64" s="44"/>
      <c r="BI64" s="705"/>
      <c r="BJ64" s="705"/>
      <c r="BK64" s="705"/>
      <c r="BL64" s="705"/>
      <c r="BM64" s="705"/>
      <c r="BN64" s="705"/>
      <c r="BO64" s="705"/>
      <c r="BP64" s="705"/>
      <c r="BQ64" s="705"/>
      <c r="BR64" s="705"/>
      <c r="BS64" s="705"/>
      <c r="BT64" s="705"/>
      <c r="BU64" s="705"/>
      <c r="BV64" s="705"/>
      <c r="BW64" s="705"/>
      <c r="BX64" s="705"/>
      <c r="BY64" s="705"/>
      <c r="BZ64" s="705"/>
      <c r="CA64" s="705"/>
      <c r="CB64" s="705"/>
      <c r="CC64" s="705"/>
      <c r="CD64" s="705"/>
      <c r="CE64"/>
      <c r="CF64"/>
      <c r="CG64"/>
      <c r="CH64" s="44"/>
      <c r="CI64" s="44"/>
      <c r="CJ64" s="44"/>
      <c r="CK64" s="52"/>
      <c r="CL64" s="52"/>
      <c r="CM64"/>
      <c r="CN64" s="705"/>
      <c r="CO64" s="705"/>
      <c r="CP64" s="705"/>
      <c r="CQ64" s="705"/>
      <c r="CR64" s="705"/>
      <c r="CS64" s="705"/>
      <c r="CT64" s="705"/>
      <c r="CU64" s="705"/>
      <c r="CV64" s="705"/>
      <c r="CW64" s="705"/>
      <c r="CX64" s="705"/>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c r="EG64" s="44"/>
      <c r="EH64" s="44"/>
      <c r="EI64" s="44"/>
      <c r="EJ64" s="44"/>
      <c r="EK64" s="44"/>
      <c r="EL64" s="44"/>
      <c r="EM64" s="44"/>
      <c r="EN64" s="44"/>
      <c r="EO64" s="44"/>
      <c r="EP64" s="44"/>
      <c r="EQ64" s="44"/>
      <c r="ER64" s="44"/>
      <c r="ES64" s="44"/>
      <c r="ET64" s="44"/>
      <c r="EU64" s="44"/>
      <c r="EV64" s="44"/>
      <c r="EW64" s="44"/>
      <c r="EX64" s="44"/>
      <c r="EY64" s="44"/>
      <c r="EZ64" s="44"/>
      <c r="FA64" s="44"/>
      <c r="FB64" s="44"/>
      <c r="FC64" s="44"/>
      <c r="FD64" s="44"/>
      <c r="FE64" s="44"/>
      <c r="FF64" s="44"/>
      <c r="FG64" s="44"/>
      <c r="FH64" s="44"/>
      <c r="FI64" s="44"/>
      <c r="FJ64" s="44"/>
      <c r="FK64" s="44"/>
      <c r="FL64" s="44"/>
      <c r="FM64" s="44"/>
      <c r="FN64" s="44"/>
      <c r="FO64" s="44"/>
      <c r="FP64" s="44"/>
      <c r="FQ64" s="44"/>
      <c r="FR64" s="44"/>
      <c r="FS64" s="44"/>
      <c r="FT64" s="44"/>
      <c r="FU64" s="44"/>
      <c r="FV64" s="44"/>
      <c r="FW64" s="44"/>
      <c r="FX64" s="44"/>
      <c r="FY64" s="44"/>
      <c r="FZ64" s="44"/>
      <c r="GA64" s="44"/>
    </row>
    <row r="65" spans="1:188" s="724" customFormat="1" ht="16.5" thickBot="1">
      <c r="A65" s="65"/>
      <c r="B65" s="65"/>
      <c r="C65" s="65"/>
      <c r="D65" s="81"/>
      <c r="E65"/>
      <c r="F65" s="65"/>
      <c r="G65" s="65"/>
      <c r="H65" s="65"/>
      <c r="K65" s="65"/>
      <c r="L65" s="65"/>
      <c r="M65" s="65"/>
      <c r="N65" s="65"/>
      <c r="O65" s="65"/>
      <c r="P65" s="65"/>
      <c r="Q65" s="65"/>
      <c r="R65" s="44"/>
      <c r="S65" s="44"/>
      <c r="T65" s="44"/>
      <c r="U65" s="44"/>
      <c r="V65" s="705"/>
      <c r="W65" s="705"/>
      <c r="X65" s="705"/>
      <c r="Y65" s="705"/>
      <c r="Z65" s="705"/>
      <c r="AA65" s="705"/>
      <c r="AB65" s="705"/>
      <c r="AC65" s="705"/>
      <c r="AD65" s="705"/>
      <c r="AE65" s="705"/>
      <c r="AF65" s="537" t="s">
        <v>479</v>
      </c>
      <c r="AG65" s="538">
        <f>AF58</f>
        <v>3</v>
      </c>
      <c r="AH65"/>
      <c r="AI65"/>
      <c r="AJ65"/>
      <c r="AK65" s="705"/>
      <c r="AL65" s="705"/>
      <c r="AM65" s="705"/>
      <c r="AN65" s="705"/>
      <c r="AO65" s="65"/>
      <c r="AP65" s="65"/>
      <c r="AQ65" s="52"/>
      <c r="AR65" s="52"/>
      <c r="AS65" s="52"/>
      <c r="AT65" s="705"/>
      <c r="AU65" s="705"/>
      <c r="AV65" s="705"/>
      <c r="AW65" s="705"/>
      <c r="AX65" s="705"/>
      <c r="AY65" s="705"/>
      <c r="AZ65" s="705"/>
      <c r="BA65" s="705"/>
      <c r="BB65" s="705"/>
      <c r="BC65"/>
      <c r="BD65" s="743" t="s">
        <v>1166</v>
      </c>
      <c r="BE65" s="92"/>
      <c r="BF65" s="536" t="e">
        <f>BE65/BE66</f>
        <v>#DIV/0!</v>
      </c>
      <c r="BG65"/>
      <c r="BH65" s="44"/>
      <c r="BI65" s="705"/>
      <c r="BJ65" s="705"/>
      <c r="BK65" s="705"/>
      <c r="BL65" s="705"/>
      <c r="BM65" s="705"/>
      <c r="BN65" s="705"/>
      <c r="BO65" s="705"/>
      <c r="BP65" s="705"/>
      <c r="BQ65" s="705"/>
      <c r="BR65" s="705"/>
      <c r="BS65" s="705"/>
      <c r="BT65" s="705"/>
      <c r="BU65" s="705"/>
      <c r="BV65" s="705"/>
      <c r="BW65" s="705"/>
      <c r="BX65" s="705"/>
      <c r="BY65" s="705"/>
      <c r="BZ65" s="705"/>
      <c r="CA65" s="705"/>
      <c r="CB65" s="705"/>
      <c r="CC65" s="705"/>
      <c r="CD65" s="705"/>
      <c r="CE65"/>
      <c r="CF65"/>
      <c r="CG65"/>
      <c r="CH65" s="44"/>
      <c r="CI65" s="44"/>
      <c r="CJ65" s="44"/>
      <c r="CK65" s="52"/>
      <c r="CL65" s="52"/>
      <c r="CM65" s="52"/>
      <c r="CN65" s="705"/>
      <c r="CO65" s="705"/>
      <c r="CP65" s="705"/>
      <c r="CQ65" s="705"/>
      <c r="CR65" s="705"/>
      <c r="CS65" s="705"/>
      <c r="CT65" s="705"/>
      <c r="CU65" s="705"/>
      <c r="CV65" s="705"/>
      <c r="CW65" s="705"/>
      <c r="CX65" s="705"/>
      <c r="CY65" s="44"/>
      <c r="CZ65" s="44"/>
      <c r="DA65" s="44"/>
      <c r="DB65" s="44"/>
      <c r="DC65" s="44"/>
      <c r="DD65" s="44"/>
      <c r="DE65" s="44"/>
      <c r="DF65" s="44"/>
      <c r="DG65" s="44"/>
      <c r="DH65" s="44"/>
      <c r="DI65" s="44"/>
      <c r="DJ65" s="44"/>
      <c r="DK65" s="44"/>
      <c r="DL65" s="44"/>
      <c r="DM65" s="44"/>
      <c r="DN65" s="44"/>
      <c r="DO65" s="44"/>
      <c r="DP65" s="44"/>
      <c r="DQ65" s="44"/>
      <c r="DR65" s="44"/>
      <c r="DS65" s="44"/>
      <c r="DT65" s="44"/>
      <c r="DU65" s="44"/>
      <c r="DV65" s="44"/>
      <c r="DW65" s="44"/>
      <c r="DX65" s="44"/>
      <c r="DY65" s="44"/>
      <c r="DZ65" s="44"/>
      <c r="EA65" s="44"/>
      <c r="EB65" s="44"/>
      <c r="EC65" s="44"/>
      <c r="ED65" s="44"/>
      <c r="EE65" s="44"/>
      <c r="EF65" s="44"/>
      <c r="EG65" s="44"/>
      <c r="EH65" s="44"/>
      <c r="EI65" s="44"/>
      <c r="EJ65" s="44"/>
      <c r="EK65" s="44"/>
      <c r="EL65" s="44"/>
      <c r="EM65" s="44"/>
      <c r="EN65" s="44"/>
      <c r="EO65" s="44"/>
      <c r="EP65" s="44"/>
      <c r="EQ65" s="44"/>
      <c r="ER65" s="44"/>
      <c r="ES65" s="44"/>
      <c r="ET65" s="44"/>
      <c r="EU65" s="44"/>
      <c r="EV65" s="44"/>
      <c r="EW65" s="44"/>
      <c r="EX65" s="44"/>
      <c r="EY65" s="44"/>
      <c r="EZ65" s="44"/>
      <c r="FA65" s="44"/>
      <c r="FB65" s="44"/>
      <c r="FC65" s="44"/>
      <c r="FD65" s="44"/>
      <c r="FE65" s="44"/>
      <c r="FF65" s="44"/>
      <c r="FG65" s="44"/>
      <c r="FH65" s="44"/>
      <c r="FI65" s="44"/>
      <c r="FJ65" s="44"/>
      <c r="FK65" s="44"/>
      <c r="FL65" s="44"/>
      <c r="FM65" s="44"/>
      <c r="FN65" s="44"/>
      <c r="FO65" s="44"/>
      <c r="FP65" s="44"/>
      <c r="FQ65" s="44"/>
      <c r="FR65" s="44"/>
      <c r="FS65" s="44"/>
      <c r="FT65" s="44"/>
      <c r="FU65" s="44"/>
      <c r="FV65" s="44"/>
      <c r="FW65" s="44"/>
      <c r="FX65" s="44"/>
      <c r="FY65" s="44"/>
    </row>
    <row r="66" spans="1:188" s="724" customFormat="1" ht="16.5" thickBot="1">
      <c r="A66" s="65"/>
      <c r="B66" s="65"/>
      <c r="C66" s="65"/>
      <c r="D66" s="81"/>
      <c r="E66" s="849" t="s">
        <v>1447</v>
      </c>
      <c r="F66" s="483">
        <f>F53+F54</f>
        <v>15</v>
      </c>
      <c r="G66" s="728">
        <f>F66/F55</f>
        <v>0.42857142857142855</v>
      </c>
      <c r="H66" s="65"/>
      <c r="I66" s="65"/>
      <c r="J66" s="65"/>
      <c r="K66" s="65"/>
      <c r="L66" s="65"/>
      <c r="M66" s="65"/>
      <c r="N66" s="65"/>
      <c r="O66" s="65"/>
      <c r="P66" s="65"/>
      <c r="Q66" s="65"/>
      <c r="R66" s="44"/>
      <c r="S66" s="44"/>
      <c r="T66" s="44"/>
      <c r="U66" s="44"/>
      <c r="V66" s="705"/>
      <c r="W66" s="705"/>
      <c r="X66" s="705"/>
      <c r="Y66" s="705"/>
      <c r="Z66" s="705"/>
      <c r="AA66" s="705"/>
      <c r="AB66" s="705"/>
      <c r="AC66" s="705"/>
      <c r="AD66" s="705"/>
      <c r="AE66" s="705"/>
      <c r="AF66" s="539"/>
      <c r="AG66" s="539"/>
      <c r="AH66"/>
      <c r="AI66"/>
      <c r="AJ66"/>
      <c r="AK66" s="705"/>
      <c r="AL66" s="705"/>
      <c r="AM66" s="705"/>
      <c r="AN66" s="705"/>
      <c r="AO66" s="953" t="s">
        <v>480</v>
      </c>
      <c r="AP66" s="954"/>
      <c r="AQ66" s="83" t="s">
        <v>464</v>
      </c>
      <c r="AR66" s="65"/>
      <c r="AS66" s="65"/>
      <c r="AT66" s="65"/>
      <c r="AU66" s="65"/>
      <c r="AV66" s="52"/>
      <c r="AW66" s="52"/>
      <c r="AX66" s="52"/>
      <c r="AY66" s="52"/>
      <c r="AZ66" s="52"/>
      <c r="BA66" s="52"/>
      <c r="BB66" s="705"/>
      <c r="BC66"/>
      <c r="BD66" s="541" t="s">
        <v>444</v>
      </c>
      <c r="BE66" s="480">
        <f>BE65+BE64</f>
        <v>0</v>
      </c>
      <c r="BF66" s="480" t="e">
        <f>BF64+BF65</f>
        <v>#DIV/0!</v>
      </c>
      <c r="BG66"/>
      <c r="BH66" s="44"/>
      <c r="BI66" s="705"/>
      <c r="BJ66" s="705"/>
      <c r="BK66" s="705"/>
      <c r="BL66" s="705"/>
      <c r="BM66" s="705"/>
      <c r="BN66" s="705"/>
      <c r="BO66" s="705"/>
      <c r="BP66" s="705"/>
      <c r="BQ66" s="705"/>
      <c r="BR66" s="705"/>
      <c r="BS66" s="705"/>
      <c r="BT66" s="705"/>
      <c r="BU66" s="705"/>
      <c r="BV66" s="705"/>
      <c r="BW66" s="705"/>
      <c r="BX66" s="705"/>
      <c r="BY66" s="705"/>
      <c r="BZ66" s="705"/>
      <c r="CA66" s="705"/>
      <c r="CB66" s="705"/>
      <c r="CC66" s="705"/>
      <c r="CD66" s="705"/>
      <c r="CE66" s="44"/>
      <c r="CF66" s="44"/>
      <c r="CG66" s="44"/>
      <c r="CH66" s="44"/>
      <c r="CI66" s="44"/>
      <c r="CJ66" s="44"/>
      <c r="CK66" s="52"/>
      <c r="CL66" s="52"/>
      <c r="CM66" s="52"/>
      <c r="CN66" s="705"/>
      <c r="CO66" s="705"/>
      <c r="CP66" s="705"/>
      <c r="CQ66" s="705"/>
      <c r="CR66" s="705"/>
      <c r="CS66" s="705"/>
      <c r="CT66" s="705"/>
      <c r="CU66" s="705"/>
      <c r="CV66" s="705"/>
      <c r="CW66" s="705"/>
      <c r="CX66" s="705"/>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c r="EN66" s="44"/>
      <c r="EO66" s="44"/>
      <c r="EP66" s="44"/>
      <c r="EQ66" s="44"/>
      <c r="ER66" s="44"/>
      <c r="ES66" s="44"/>
      <c r="ET66" s="44"/>
      <c r="EU66" s="44"/>
      <c r="EV66" s="44"/>
      <c r="EW66" s="44"/>
      <c r="EX66" s="44"/>
      <c r="EY66" s="44"/>
      <c r="EZ66" s="44"/>
      <c r="FA66" s="44"/>
      <c r="FB66" s="44"/>
      <c r="FC66" s="44"/>
      <c r="FD66" s="44"/>
      <c r="FE66" s="44"/>
      <c r="FF66" s="44"/>
      <c r="FG66" s="44"/>
      <c r="FH66" s="44"/>
      <c r="FI66" s="44"/>
      <c r="FJ66" s="44"/>
      <c r="FK66" s="44"/>
      <c r="FL66" s="44"/>
      <c r="FM66" s="44"/>
      <c r="FN66" s="44"/>
      <c r="FO66" s="44"/>
      <c r="FP66" s="44"/>
      <c r="FQ66" s="44"/>
      <c r="FR66" s="44"/>
      <c r="FS66" s="44"/>
      <c r="FT66" s="44"/>
      <c r="FU66" s="44"/>
      <c r="FV66" s="44"/>
      <c r="FW66" s="44"/>
      <c r="FX66" s="44"/>
      <c r="FY66" s="44"/>
      <c r="FZ66" s="44"/>
      <c r="GA66" s="44"/>
      <c r="GB66" s="44"/>
      <c r="GC66" s="44"/>
      <c r="GD66" s="44"/>
    </row>
    <row r="67" spans="1:188" s="724" customFormat="1" ht="16.5" thickBot="1">
      <c r="A67" s="65"/>
      <c r="B67" s="65"/>
      <c r="C67" s="65"/>
      <c r="D67" s="81"/>
      <c r="E67" s="525" t="s">
        <v>1448</v>
      </c>
      <c r="F67" s="850">
        <f>F51+F52</f>
        <v>20</v>
      </c>
      <c r="G67" s="851">
        <f>F67/F55</f>
        <v>0.5714285714285714</v>
      </c>
      <c r="H67" s="65"/>
      <c r="I67" s="953" t="s">
        <v>480</v>
      </c>
      <c r="J67" s="954"/>
      <c r="K67"/>
      <c r="L67"/>
      <c r="M67" s="65"/>
      <c r="N67" s="65"/>
      <c r="O67"/>
      <c r="P67"/>
      <c r="Q67"/>
      <c r="R67"/>
      <c r="S67" s="44"/>
      <c r="T67" s="44"/>
      <c r="U67" s="44"/>
      <c r="V67" s="705"/>
      <c r="W67" s="705"/>
      <c r="X67" s="705"/>
      <c r="Y67" s="705"/>
      <c r="Z67" s="705"/>
      <c r="AA67" s="705"/>
      <c r="AB67" s="705"/>
      <c r="AC67" s="705"/>
      <c r="AD67" s="705"/>
      <c r="AE67" s="705"/>
      <c r="AF67" s="744" t="s">
        <v>1167</v>
      </c>
      <c r="AG67" s="543" t="s">
        <v>1168</v>
      </c>
      <c r="AH67" s="543" t="s">
        <v>457</v>
      </c>
      <c r="AI67" s="718"/>
      <c r="AJ67" s="718"/>
      <c r="AK67" s="705"/>
      <c r="AL67" s="705"/>
      <c r="AM67" s="705"/>
      <c r="AN67" s="705"/>
      <c r="AO67" s="658" t="s">
        <v>482</v>
      </c>
      <c r="AP67" s="84">
        <v>1</v>
      </c>
      <c r="AQ67" s="74">
        <f>AVERAGE(AR67:AW67)</f>
        <v>5.7</v>
      </c>
      <c r="AR67" s="85">
        <v>5.7</v>
      </c>
      <c r="AS67" s="85"/>
      <c r="AT67" s="85"/>
      <c r="AU67" s="540"/>
      <c r="AV67" s="85"/>
      <c r="AW67" s="85"/>
      <c r="AX67" s="85"/>
      <c r="AY67" s="540"/>
      <c r="AZ67" s="85"/>
      <c r="BA67" s="85"/>
      <c r="BB67" s="85"/>
      <c r="BC67"/>
      <c r="BD67"/>
      <c r="BE67" s="44"/>
      <c r="BF67" s="44"/>
      <c r="BG67"/>
      <c r="BH67" s="44"/>
      <c r="BI67" s="705"/>
      <c r="BJ67" s="705"/>
      <c r="BK67" s="705"/>
      <c r="BL67" s="705"/>
      <c r="BM67" s="705"/>
      <c r="BN67" s="705"/>
      <c r="BO67" s="705"/>
      <c r="BP67" s="705"/>
      <c r="BQ67" s="705"/>
      <c r="BR67" s="705"/>
      <c r="BS67" s="705"/>
      <c r="BT67" s="705"/>
      <c r="BU67" s="705"/>
      <c r="BV67" s="705"/>
      <c r="BW67" s="705"/>
      <c r="BX67" s="705"/>
      <c r="BY67" s="705"/>
      <c r="BZ67" s="705"/>
      <c r="CA67" s="705"/>
      <c r="CB67" s="705"/>
      <c r="CC67" s="705"/>
      <c r="CD67" s="705"/>
      <c r="CE67" s="44"/>
      <c r="CF67" s="44"/>
      <c r="CG67" s="44"/>
      <c r="CH67" s="44"/>
      <c r="CI67" s="44"/>
      <c r="CJ67" s="44"/>
      <c r="CK67" s="52"/>
      <c r="CL67" s="52"/>
      <c r="CM67" s="52"/>
      <c r="CN67" s="705"/>
      <c r="CO67" s="705"/>
      <c r="CP67" s="705"/>
      <c r="CQ67" s="705"/>
      <c r="CR67" s="705"/>
      <c r="CS67" s="705"/>
      <c r="CT67" s="705"/>
      <c r="CU67" s="705"/>
      <c r="CV67" s="705"/>
      <c r="CW67" s="705"/>
      <c r="CX67" s="705"/>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c r="EN67" s="44"/>
      <c r="EO67" s="44"/>
      <c r="EP67" s="44"/>
      <c r="EQ67" s="44"/>
      <c r="ER67" s="44"/>
      <c r="ES67" s="44"/>
      <c r="ET67" s="44"/>
      <c r="EU67" s="44"/>
      <c r="EV67" s="44"/>
      <c r="EW67" s="44"/>
      <c r="EX67" s="44"/>
      <c r="EY67" s="44"/>
      <c r="EZ67" s="44"/>
      <c r="FA67" s="44"/>
      <c r="FB67" s="44"/>
      <c r="FC67" s="44"/>
      <c r="FD67" s="44"/>
      <c r="FE67" s="44"/>
      <c r="FF67" s="44"/>
      <c r="FG67" s="44"/>
      <c r="FH67" s="44"/>
      <c r="FI67" s="44"/>
      <c r="FJ67" s="44"/>
      <c r="FK67" s="44"/>
      <c r="FL67" s="44"/>
      <c r="FM67" s="44"/>
      <c r="FN67" s="44"/>
      <c r="FO67" s="44"/>
      <c r="FP67" s="44"/>
      <c r="FQ67" s="44"/>
      <c r="FR67" s="44"/>
      <c r="FS67" s="44"/>
      <c r="FT67" s="44"/>
      <c r="FU67" s="44"/>
      <c r="FV67" s="44"/>
      <c r="FW67" s="44"/>
      <c r="FX67" s="44"/>
      <c r="FY67" s="44"/>
      <c r="FZ67" s="44"/>
      <c r="GA67" s="44"/>
      <c r="GB67" s="44"/>
      <c r="GC67" s="44"/>
      <c r="GD67" s="44"/>
    </row>
    <row r="68" spans="1:188" s="724" customFormat="1" ht="15" customHeight="1">
      <c r="A68" s="65"/>
      <c r="B68" s="65"/>
      <c r="C68" s="65"/>
      <c r="G68" s="65"/>
      <c r="H68" s="65"/>
      <c r="I68" s="658" t="s">
        <v>482</v>
      </c>
      <c r="J68" s="84">
        <v>1</v>
      </c>
      <c r="K68"/>
      <c r="L68"/>
      <c r="M68" s="65"/>
      <c r="N68" s="65"/>
      <c r="O68"/>
      <c r="P68"/>
      <c r="Q68"/>
      <c r="R68"/>
      <c r="S68" s="44"/>
      <c r="T68" s="44"/>
      <c r="U68" s="44"/>
      <c r="V68" s="705"/>
      <c r="W68" s="705"/>
      <c r="X68" s="705"/>
      <c r="Y68" s="705"/>
      <c r="Z68" s="705"/>
      <c r="AA68" s="705"/>
      <c r="AB68" s="705"/>
      <c r="AC68" s="705"/>
      <c r="AD68" s="705"/>
      <c r="AE68" s="705"/>
      <c r="AF68" s="544" t="s">
        <v>1169</v>
      </c>
      <c r="AG68" s="545"/>
      <c r="AH68" s="581">
        <f>AG68/AG71</f>
        <v>0</v>
      </c>
      <c r="AI68" s="718"/>
      <c r="AJ68" s="718"/>
      <c r="AK68" s="705"/>
      <c r="AL68" s="705"/>
      <c r="AM68" s="705"/>
      <c r="AN68" s="705"/>
      <c r="AO68" s="658" t="s">
        <v>653</v>
      </c>
      <c r="AP68" s="84">
        <v>1</v>
      </c>
      <c r="AQ68" s="74">
        <f>AVERAGE(AR68:AW68)</f>
        <v>6.7</v>
      </c>
      <c r="AR68" s="85">
        <v>6.7</v>
      </c>
      <c r="AS68" s="85"/>
      <c r="AT68" s="71"/>
      <c r="AU68" s="540"/>
      <c r="AV68" s="85"/>
      <c r="AW68" s="85"/>
      <c r="AX68" s="71"/>
      <c r="AY68" s="540"/>
      <c r="AZ68" s="85"/>
      <c r="BA68" s="85"/>
      <c r="BB68" s="71"/>
      <c r="BC68"/>
      <c r="BD68" s="705"/>
      <c r="BE68" s="44"/>
      <c r="BF68" s="705"/>
      <c r="BG68"/>
      <c r="BH68" s="44"/>
      <c r="BI68" s="705"/>
      <c r="BJ68" s="705"/>
      <c r="BK68" s="705"/>
      <c r="BL68" s="705"/>
      <c r="BM68" s="705"/>
      <c r="BN68" s="705"/>
      <c r="BO68" s="705"/>
      <c r="BP68" s="705"/>
      <c r="BQ68" s="705"/>
      <c r="BR68" s="705"/>
      <c r="BS68" s="705"/>
      <c r="BT68" s="705"/>
      <c r="BU68" s="705"/>
      <c r="BV68" s="705"/>
      <c r="BW68" s="705"/>
      <c r="BX68" s="705"/>
      <c r="BY68" s="705"/>
      <c r="BZ68" s="705"/>
      <c r="CA68" s="705"/>
      <c r="CB68" s="705"/>
      <c r="CC68" s="705"/>
      <c r="CD68" s="705"/>
      <c r="CE68" s="44"/>
      <c r="CF68" s="44"/>
      <c r="CG68" s="44"/>
      <c r="CH68" s="44"/>
      <c r="CI68" s="44"/>
      <c r="CJ68" s="44"/>
      <c r="CK68" s="52"/>
      <c r="CL68" s="52"/>
      <c r="CM68" s="52"/>
      <c r="CN68" s="705"/>
      <c r="CO68" s="705"/>
      <c r="CP68" s="705"/>
      <c r="CQ68" s="705"/>
      <c r="CR68" s="705"/>
      <c r="CS68" s="705"/>
      <c r="CT68" s="705"/>
      <c r="CU68" s="705"/>
      <c r="CV68" s="705"/>
      <c r="CW68" s="705"/>
      <c r="CX68" s="705"/>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c r="EN68" s="44"/>
      <c r="EO68" s="44"/>
      <c r="EP68" s="44"/>
      <c r="EQ68" s="44"/>
      <c r="ER68" s="44"/>
      <c r="ES68" s="44"/>
      <c r="ET68" s="44"/>
      <c r="EU68" s="44"/>
      <c r="EV68" s="44"/>
      <c r="EW68" s="44"/>
      <c r="EX68" s="44"/>
      <c r="EY68" s="44"/>
      <c r="EZ68" s="44"/>
      <c r="FA68" s="44"/>
      <c r="FB68" s="44"/>
      <c r="FC68" s="44"/>
      <c r="FD68" s="44"/>
      <c r="FE68" s="44"/>
      <c r="FF68" s="44"/>
      <c r="FG68" s="44"/>
      <c r="FH68" s="44"/>
      <c r="FI68" s="44"/>
      <c r="FJ68" s="44"/>
      <c r="FK68" s="44"/>
      <c r="FL68" s="44"/>
      <c r="FM68" s="44"/>
      <c r="FN68" s="44"/>
      <c r="FO68" s="44"/>
      <c r="FP68" s="44"/>
      <c r="FQ68" s="44"/>
      <c r="FR68" s="44"/>
      <c r="FS68" s="44"/>
      <c r="FT68" s="44"/>
      <c r="FU68" s="44"/>
      <c r="FV68" s="44"/>
      <c r="FW68" s="44"/>
      <c r="FX68" s="44"/>
      <c r="FY68" s="44"/>
      <c r="FZ68" s="44"/>
      <c r="GA68" s="44"/>
      <c r="GB68" s="44"/>
      <c r="GC68" s="44"/>
      <c r="GD68" s="44"/>
      <c r="GE68" s="44"/>
      <c r="GF68" s="44"/>
    </row>
    <row r="69" spans="1:188" s="724" customFormat="1" ht="15" customHeight="1">
      <c r="A69" s="65"/>
      <c r="B69" s="65"/>
      <c r="C69" s="65"/>
      <c r="G69" s="65"/>
      <c r="H69" s="65"/>
      <c r="I69" s="658" t="s">
        <v>653</v>
      </c>
      <c r="J69" s="84">
        <v>1</v>
      </c>
      <c r="K69"/>
      <c r="L69"/>
      <c r="M69" s="65"/>
      <c r="N69" s="65"/>
      <c r="O69"/>
      <c r="P69"/>
      <c r="Q69"/>
      <c r="R69"/>
      <c r="S69" s="44"/>
      <c r="T69" s="44"/>
      <c r="U69" s="44"/>
      <c r="V69" s="705"/>
      <c r="W69" s="705"/>
      <c r="X69" s="705"/>
      <c r="Y69" s="705"/>
      <c r="Z69" s="705"/>
      <c r="AA69" s="705"/>
      <c r="AB69" s="705"/>
      <c r="AC69" s="705"/>
      <c r="AD69" s="705"/>
      <c r="AE69" s="705"/>
      <c r="AF69" s="548" t="s">
        <v>1170</v>
      </c>
      <c r="AG69" s="580">
        <v>3</v>
      </c>
      <c r="AH69" s="662">
        <v>1</v>
      </c>
      <c r="AI69"/>
      <c r="AJ69"/>
      <c r="AK69" s="705"/>
      <c r="AL69" s="705"/>
      <c r="AM69" s="705"/>
      <c r="AN69" s="705"/>
      <c r="AO69" s="658" t="s">
        <v>483</v>
      </c>
      <c r="AP69" s="84">
        <v>3</v>
      </c>
      <c r="AQ69" s="74">
        <f>AVERAGE(AR69:AW69)</f>
        <v>6.6700000000000008</v>
      </c>
      <c r="AR69" s="85">
        <v>7.1</v>
      </c>
      <c r="AS69" s="85">
        <v>3.7</v>
      </c>
      <c r="AT69" s="85">
        <v>9.2100000000000009</v>
      </c>
      <c r="AU69" s="547"/>
      <c r="AV69" s="85"/>
      <c r="AW69" s="85"/>
      <c r="AX69" s="85"/>
      <c r="AY69" s="547"/>
      <c r="AZ69" s="85"/>
      <c r="BA69" s="85"/>
      <c r="BB69" s="85"/>
      <c r="BC69"/>
      <c r="BD69" s="705"/>
      <c r="BE69" s="44"/>
      <c r="BF69" s="705"/>
      <c r="BG69"/>
      <c r="BH69" s="44"/>
      <c r="BI69" s="705"/>
      <c r="BJ69" s="705"/>
      <c r="BK69" s="705"/>
      <c r="BL69" s="705"/>
      <c r="BM69" s="705"/>
      <c r="BN69" s="705"/>
      <c r="BO69" s="705"/>
      <c r="BP69" s="705"/>
      <c r="BQ69" s="705"/>
      <c r="BR69" s="705"/>
      <c r="BS69" s="705"/>
      <c r="BT69" s="705"/>
      <c r="BU69" s="705"/>
      <c r="BV69" s="705"/>
      <c r="BW69" s="705"/>
      <c r="BX69" s="705"/>
      <c r="BY69" s="705"/>
      <c r="BZ69" s="705"/>
      <c r="CA69" s="705"/>
      <c r="CB69" s="705"/>
      <c r="CC69" s="705"/>
      <c r="CD69" s="705"/>
      <c r="CE69" s="44"/>
      <c r="CF69" s="44"/>
      <c r="CG69" s="44"/>
      <c r="CH69" s="44"/>
      <c r="CI69" s="44"/>
      <c r="CJ69" s="44"/>
      <c r="CK69" s="52"/>
      <c r="CL69" s="52"/>
      <c r="CM69" s="52"/>
      <c r="CN69" s="705"/>
      <c r="CO69" s="705"/>
      <c r="CP69" s="705"/>
      <c r="CQ69" s="705"/>
      <c r="CR69" s="705"/>
      <c r="CS69" s="705"/>
      <c r="CT69" s="705"/>
      <c r="CU69" s="705"/>
      <c r="CV69" s="705"/>
      <c r="CW69" s="705"/>
      <c r="CX69" s="705"/>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c r="EN69" s="44"/>
      <c r="EO69" s="44"/>
      <c r="EP69" s="44"/>
      <c r="EQ69" s="44"/>
      <c r="ER69" s="44"/>
      <c r="ES69" s="44"/>
      <c r="ET69" s="44"/>
      <c r="EU69" s="44"/>
      <c r="EV69" s="44"/>
      <c r="EW69" s="44"/>
      <c r="EX69" s="44"/>
      <c r="EY69" s="44"/>
      <c r="EZ69" s="44"/>
      <c r="FA69" s="44"/>
      <c r="FB69" s="44"/>
      <c r="FC69" s="44"/>
      <c r="FD69" s="44"/>
      <c r="FE69" s="44"/>
      <c r="FF69" s="44"/>
      <c r="FG69" s="44"/>
      <c r="FH69" s="44"/>
      <c r="FI69" s="44"/>
      <c r="FJ69" s="44"/>
      <c r="FK69" s="44"/>
      <c r="FL69" s="44"/>
      <c r="FM69" s="44"/>
      <c r="FN69" s="44"/>
      <c r="FO69" s="44"/>
      <c r="FP69" s="44"/>
      <c r="FQ69" s="44"/>
      <c r="FR69" s="44"/>
      <c r="FS69" s="44"/>
      <c r="FT69" s="44"/>
      <c r="FU69" s="44"/>
      <c r="FV69" s="44"/>
      <c r="FW69" s="44"/>
      <c r="FX69" s="44"/>
      <c r="FY69" s="44"/>
      <c r="FZ69" s="44"/>
      <c r="GA69" s="44"/>
      <c r="GB69" s="44"/>
      <c r="GC69" s="44"/>
      <c r="GD69" s="44"/>
      <c r="GE69" s="44"/>
      <c r="GF69" s="44"/>
    </row>
    <row r="70" spans="1:188" s="724" customFormat="1" ht="15" customHeight="1">
      <c r="A70" s="65"/>
      <c r="B70" s="65"/>
      <c r="C70" s="65"/>
      <c r="D70" s="81"/>
      <c r="E70"/>
      <c r="F70" s="65"/>
      <c r="G70" s="65"/>
      <c r="H70" s="65"/>
      <c r="I70" s="658" t="s">
        <v>483</v>
      </c>
      <c r="J70" s="84">
        <v>3</v>
      </c>
      <c r="K70"/>
      <c r="L70"/>
      <c r="M70" s="65"/>
      <c r="N70" s="65"/>
      <c r="O70" s="65"/>
      <c r="P70" s="65"/>
      <c r="Q70" s="65"/>
      <c r="R70" s="44"/>
      <c r="S70" s="44"/>
      <c r="T70" s="44"/>
      <c r="U70" s="44"/>
      <c r="V70"/>
      <c r="W70"/>
      <c r="X70"/>
      <c r="Y70"/>
      <c r="Z70"/>
      <c r="AA70" s="705"/>
      <c r="AB70" s="705"/>
      <c r="AC70" s="705"/>
      <c r="AD70" s="705"/>
      <c r="AE70" s="705"/>
      <c r="AF70" s="548" t="s">
        <v>1171</v>
      </c>
      <c r="AG70" s="550"/>
      <c r="AH70" s="551">
        <f>AG70/AG71</f>
        <v>0</v>
      </c>
      <c r="AI70" s="65"/>
      <c r="AJ70" s="65"/>
      <c r="AK70" s="705"/>
      <c r="AL70" s="705"/>
      <c r="AM70" s="705"/>
      <c r="AN70" s="705"/>
      <c r="AO70" s="658" t="s">
        <v>484</v>
      </c>
      <c r="AP70" s="84">
        <v>3</v>
      </c>
      <c r="AQ70" s="74">
        <f>AVERAGE(AR70:AW70)</f>
        <v>1.1526666666666665</v>
      </c>
      <c r="AR70" s="85">
        <v>2.0209999999999999</v>
      </c>
      <c r="AS70" s="85">
        <v>1.43</v>
      </c>
      <c r="AT70" s="85">
        <v>7.0000000000000001E-3</v>
      </c>
      <c r="AU70" s="549"/>
      <c r="AV70" s="85"/>
      <c r="AW70" s="85"/>
      <c r="AX70" s="85"/>
      <c r="AY70" s="549"/>
      <c r="AZ70" s="85"/>
      <c r="BA70" s="85"/>
      <c r="BB70" s="85"/>
      <c r="BC70"/>
      <c r="BD70" s="705"/>
      <c r="BE70" s="44"/>
      <c r="BF70" s="705"/>
      <c r="BG70"/>
      <c r="BH70" s="44"/>
      <c r="BI70" s="705"/>
      <c r="BJ70" s="705"/>
      <c r="BK70" s="705"/>
      <c r="BL70" s="705"/>
      <c r="BM70" s="705"/>
      <c r="BN70" s="705"/>
      <c r="BO70" s="705"/>
      <c r="BP70" s="705"/>
      <c r="BQ70" s="705"/>
      <c r="BR70" s="705"/>
      <c r="BS70" s="705"/>
      <c r="BT70"/>
      <c r="BU70"/>
      <c r="BV70"/>
      <c r="BW70" s="705"/>
      <c r="BX70" s="705"/>
      <c r="BY70" s="705"/>
      <c r="BZ70" s="705"/>
      <c r="CA70" s="705"/>
      <c r="CB70" s="705"/>
      <c r="CC70" s="705"/>
      <c r="CD70" s="705"/>
      <c r="CE70" s="44"/>
      <c r="CF70" s="44"/>
      <c r="CG70" s="44"/>
      <c r="CH70" s="44"/>
      <c r="CI70" s="44"/>
      <c r="CJ70" s="44"/>
      <c r="CK70" s="52"/>
      <c r="CL70" s="52"/>
      <c r="CM70" s="52"/>
      <c r="CN70" s="705"/>
      <c r="CO70" s="705"/>
      <c r="CP70" s="705"/>
      <c r="CQ70" s="705"/>
      <c r="CR70" s="705"/>
      <c r="CS70" s="705"/>
      <c r="CT70" s="705"/>
      <c r="CU70" s="705"/>
      <c r="CV70" s="705"/>
      <c r="CW70" s="705"/>
      <c r="CX70" s="705"/>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c r="EQ70" s="44"/>
      <c r="ER70" s="44"/>
      <c r="ES70" s="44"/>
      <c r="ET70" s="44"/>
      <c r="EU70" s="44"/>
      <c r="EV70" s="44"/>
      <c r="EW70" s="44"/>
      <c r="EX70" s="44"/>
      <c r="EY70" s="44"/>
      <c r="EZ70" s="44"/>
      <c r="FA70" s="44"/>
      <c r="FB70" s="44"/>
      <c r="FC70" s="44"/>
      <c r="FD70" s="44"/>
      <c r="FE70" s="44"/>
      <c r="FF70" s="44"/>
      <c r="FG70" s="44"/>
      <c r="FH70" s="44"/>
      <c r="FI70" s="44"/>
      <c r="FJ70" s="44"/>
      <c r="FK70" s="44"/>
      <c r="FL70" s="44"/>
      <c r="FM70" s="44"/>
      <c r="FN70" s="44"/>
      <c r="FO70" s="44"/>
      <c r="FP70" s="44"/>
      <c r="FQ70" s="44"/>
      <c r="FR70" s="44"/>
      <c r="FS70" s="44"/>
      <c r="FT70" s="44"/>
      <c r="FU70" s="44"/>
      <c r="FV70" s="44"/>
      <c r="FW70" s="44"/>
      <c r="FX70" s="44"/>
      <c r="FY70" s="44"/>
      <c r="FZ70" s="44"/>
      <c r="GA70" s="44"/>
      <c r="GB70" s="44"/>
      <c r="GC70" s="44"/>
      <c r="GD70" s="44"/>
      <c r="GE70" s="44"/>
      <c r="GF70" s="44"/>
    </row>
    <row r="71" spans="1:188" s="724" customFormat="1" ht="15" customHeight="1">
      <c r="A71" s="65"/>
      <c r="B71" s="65"/>
      <c r="C71" s="65"/>
      <c r="D71" s="81"/>
      <c r="E71"/>
      <c r="F71" s="65"/>
      <c r="G71" s="65"/>
      <c r="H71" s="65"/>
      <c r="I71" s="658" t="s">
        <v>484</v>
      </c>
      <c r="J71" s="84">
        <v>3</v>
      </c>
      <c r="K71"/>
      <c r="L71"/>
      <c r="M71" s="65"/>
      <c r="N71" s="65"/>
      <c r="O71" s="65"/>
      <c r="P71" s="65"/>
      <c r="Q71" s="65"/>
      <c r="R71" s="44"/>
      <c r="S71" s="44"/>
      <c r="T71" s="44"/>
      <c r="U71" s="44"/>
      <c r="V71"/>
      <c r="W71"/>
      <c r="X71"/>
      <c r="Y71"/>
      <c r="Z71"/>
      <c r="AA71"/>
      <c r="AB71"/>
      <c r="AC71"/>
      <c r="AD71" s="705"/>
      <c r="AE71" s="705"/>
      <c r="AF71" s="553" t="s">
        <v>1172</v>
      </c>
      <c r="AG71" s="553">
        <f>AG69</f>
        <v>3</v>
      </c>
      <c r="AH71" s="662">
        <v>1</v>
      </c>
      <c r="AI71" s="65"/>
      <c r="AJ71" s="65"/>
      <c r="AK71" s="705"/>
      <c r="AL71" s="705"/>
      <c r="AM71" s="705"/>
      <c r="AN71" s="705"/>
      <c r="AO71" s="658" t="s">
        <v>486</v>
      </c>
      <c r="AP71" s="84">
        <v>2</v>
      </c>
      <c r="AQ71" s="74">
        <f>AVERAGE(AR71:AW71)</f>
        <v>0.80449999999999999</v>
      </c>
      <c r="AR71" s="85">
        <v>2.9000000000000001E-2</v>
      </c>
      <c r="AS71" s="85">
        <v>1.58</v>
      </c>
      <c r="AT71" s="85"/>
      <c r="AU71" s="552"/>
      <c r="AV71" s="85"/>
      <c r="AW71" s="85"/>
      <c r="AX71" s="85"/>
      <c r="AY71" s="552"/>
      <c r="AZ71" s="85"/>
      <c r="BA71" s="85"/>
      <c r="BB71" s="85"/>
      <c r="BC71"/>
      <c r="BD71" s="705"/>
      <c r="BE71" s="44"/>
      <c r="BF71" s="705"/>
      <c r="BG71"/>
      <c r="BH71" s="44"/>
      <c r="BI71" s="705"/>
      <c r="BJ71" s="705"/>
      <c r="BK71" s="705"/>
      <c r="BL71" s="705"/>
      <c r="BM71" s="705"/>
      <c r="BN71" s="705"/>
      <c r="BO71" s="705"/>
      <c r="BP71" s="705"/>
      <c r="BQ71" s="705"/>
      <c r="BR71" s="705"/>
      <c r="BS71" s="705"/>
      <c r="BT71"/>
      <c r="BU71"/>
      <c r="BV71"/>
      <c r="BW71"/>
      <c r="BX71"/>
      <c r="BY71"/>
      <c r="BZ71"/>
      <c r="CA71"/>
      <c r="CB71" s="705"/>
      <c r="CC71" s="705"/>
      <c r="CD71" s="705"/>
      <c r="CE71" s="44"/>
      <c r="CF71" s="44"/>
      <c r="CG71" s="44"/>
      <c r="CH71" s="44"/>
      <c r="CI71" s="44"/>
      <c r="CJ71" s="44"/>
      <c r="CK71" s="52"/>
      <c r="CL71" s="52"/>
      <c r="CM71" s="52"/>
      <c r="CN71" s="705"/>
      <c r="CO71" s="705"/>
      <c r="CP71" s="705"/>
      <c r="CQ71" s="705"/>
      <c r="CR71" s="705"/>
      <c r="CS71" s="705"/>
      <c r="CT71" s="705"/>
      <c r="CU71" s="705"/>
      <c r="CV71" s="705"/>
      <c r="CW71" s="705"/>
      <c r="CX71" s="705"/>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c r="EQ71" s="44"/>
      <c r="ER71" s="44"/>
      <c r="ES71" s="44"/>
      <c r="ET71" s="44"/>
      <c r="EU71" s="44"/>
      <c r="EV71" s="44"/>
      <c r="EW71" s="44"/>
      <c r="EX71" s="44"/>
      <c r="EY71" s="44"/>
      <c r="EZ71" s="44"/>
      <c r="FA71" s="44"/>
      <c r="FB71" s="44"/>
      <c r="FC71" s="44"/>
      <c r="FD71" s="44"/>
      <c r="FE71" s="44"/>
      <c r="FF71" s="44"/>
      <c r="FG71" s="44"/>
      <c r="FH71" s="44"/>
      <c r="FI71" s="44"/>
      <c r="FJ71" s="44"/>
      <c r="FK71" s="44"/>
      <c r="FL71" s="44"/>
      <c r="FM71" s="44"/>
      <c r="FN71" s="44"/>
      <c r="FO71" s="44"/>
      <c r="FP71" s="44"/>
      <c r="FQ71" s="44"/>
      <c r="FR71" s="44"/>
      <c r="FS71" s="44"/>
      <c r="FT71" s="44"/>
      <c r="FU71" s="44"/>
      <c r="FV71" s="44"/>
      <c r="FW71" s="44"/>
      <c r="FX71" s="44"/>
      <c r="FY71" s="44"/>
      <c r="FZ71" s="44"/>
      <c r="GA71" s="44"/>
      <c r="GB71" s="44"/>
      <c r="GC71" s="44"/>
      <c r="GD71" s="44"/>
      <c r="GE71" s="44"/>
      <c r="GF71" s="44"/>
    </row>
    <row r="72" spans="1:188" s="724" customFormat="1" ht="15" customHeight="1">
      <c r="A72" s="65"/>
      <c r="B72" s="65"/>
      <c r="C72" s="65"/>
      <c r="D72" s="65"/>
      <c r="E72" s="65"/>
      <c r="F72" s="65"/>
      <c r="G72" s="65"/>
      <c r="H72" s="65"/>
      <c r="I72" s="658" t="s">
        <v>486</v>
      </c>
      <c r="J72" s="84">
        <v>2</v>
      </c>
      <c r="K72"/>
      <c r="L72"/>
      <c r="M72" s="65"/>
      <c r="N72" s="65"/>
      <c r="O72" s="65"/>
      <c r="P72" s="65"/>
      <c r="Q72" s="65"/>
      <c r="R72" s="44"/>
      <c r="S72" s="44"/>
      <c r="T72" s="44"/>
      <c r="U72" s="44"/>
      <c r="V72"/>
      <c r="W72"/>
      <c r="X72"/>
      <c r="Y72"/>
      <c r="Z72"/>
      <c r="AA72"/>
      <c r="AB72"/>
      <c r="AC72"/>
      <c r="AD72"/>
      <c r="AE72" s="705"/>
      <c r="AI72"/>
      <c r="AJ72"/>
      <c r="AK72"/>
      <c r="AL72"/>
      <c r="AM72"/>
      <c r="AN72"/>
      <c r="AO72" s="658" t="s">
        <v>487</v>
      </c>
      <c r="AP72" s="84">
        <v>2</v>
      </c>
      <c r="AQ72" s="74">
        <f>AVERAGE(AR72:BB72)</f>
        <v>1.323</v>
      </c>
      <c r="AR72" s="71">
        <v>1.64</v>
      </c>
      <c r="AS72" s="86">
        <v>1.006</v>
      </c>
      <c r="AT72" s="86"/>
      <c r="AU72" s="554"/>
      <c r="AV72" s="71"/>
      <c r="AW72" s="86"/>
      <c r="AX72" s="86"/>
      <c r="AY72" s="554"/>
      <c r="AZ72" s="71"/>
      <c r="BA72" s="86"/>
      <c r="BB72" s="86"/>
      <c r="BC72" s="705"/>
      <c r="BD72" s="705"/>
      <c r="BE72" s="44"/>
      <c r="BF72" s="705"/>
      <c r="BG72"/>
      <c r="BH72" s="44"/>
      <c r="BI72" s="705"/>
      <c r="BJ72" s="705"/>
      <c r="BK72" s="705"/>
      <c r="BL72" s="705"/>
      <c r="BM72" s="705"/>
      <c r="BN72" s="705"/>
      <c r="BO72" s="705"/>
      <c r="BP72" s="705"/>
      <c r="BQ72" s="705"/>
      <c r="BR72" s="705"/>
      <c r="BS72" s="705"/>
      <c r="BT72"/>
      <c r="BU72"/>
      <c r="BV72"/>
      <c r="BW72"/>
      <c r="BX72"/>
      <c r="BY72"/>
      <c r="BZ72"/>
      <c r="CA72"/>
      <c r="CB72"/>
      <c r="CC72" s="705"/>
      <c r="CD72" s="705"/>
      <c r="CE72" s="44"/>
      <c r="CF72" s="44"/>
      <c r="CG72" s="44"/>
      <c r="CH72" s="44"/>
      <c r="CI72" s="44"/>
      <c r="CJ72" s="44"/>
      <c r="CK72" s="52"/>
      <c r="CL72" s="52"/>
      <c r="CM72" s="52"/>
      <c r="CN72" s="705"/>
      <c r="CO72" s="705"/>
      <c r="CP72" s="705"/>
      <c r="CQ72" s="705"/>
      <c r="CR72" s="705"/>
      <c r="CS72" s="705"/>
      <c r="CT72" s="705"/>
      <c r="CU72" s="705"/>
      <c r="CV72" s="705"/>
      <c r="CW72" s="705"/>
      <c r="CX72" s="705"/>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c r="EN72" s="44"/>
      <c r="EO72" s="44"/>
      <c r="EP72" s="44"/>
      <c r="EQ72" s="44"/>
      <c r="ER72" s="44"/>
      <c r="ES72" s="44"/>
      <c r="ET72" s="44"/>
      <c r="EU72" s="44"/>
      <c r="EV72" s="44"/>
      <c r="EW72" s="44"/>
      <c r="EX72" s="44"/>
      <c r="EY72" s="44"/>
      <c r="EZ72" s="44"/>
      <c r="FA72" s="44"/>
      <c r="FB72" s="44"/>
      <c r="FC72" s="44"/>
      <c r="FD72" s="44"/>
      <c r="FE72" s="44"/>
      <c r="FF72" s="44"/>
      <c r="FG72" s="44"/>
      <c r="FH72" s="44"/>
      <c r="FI72" s="44"/>
      <c r="FJ72" s="44"/>
      <c r="FK72" s="44"/>
      <c r="FL72" s="44"/>
      <c r="FM72" s="44"/>
      <c r="FN72" s="44"/>
      <c r="FO72" s="44"/>
      <c r="FP72" s="44"/>
      <c r="FQ72" s="44"/>
      <c r="FR72" s="44"/>
      <c r="FS72" s="44"/>
      <c r="FT72" s="44"/>
      <c r="FU72" s="44"/>
      <c r="FV72" s="44"/>
      <c r="FW72" s="44"/>
      <c r="FX72" s="44"/>
      <c r="FY72" s="44"/>
      <c r="FZ72" s="44"/>
      <c r="GA72" s="44"/>
      <c r="GB72" s="44"/>
      <c r="GC72" s="44"/>
      <c r="GD72" s="44"/>
      <c r="GE72" s="44"/>
      <c r="GF72" s="44"/>
    </row>
    <row r="73" spans="1:188" s="724" customFormat="1" ht="15" customHeight="1">
      <c r="A73" s="65"/>
      <c r="B73" s="65"/>
      <c r="C73" s="65"/>
      <c r="D73" s="65"/>
      <c r="E73" s="65"/>
      <c r="F73" s="65"/>
      <c r="G73" s="65"/>
      <c r="H73" s="65"/>
      <c r="I73" s="658" t="s">
        <v>487</v>
      </c>
      <c r="J73" s="84">
        <v>2</v>
      </c>
      <c r="K73"/>
      <c r="L73"/>
      <c r="M73" s="65"/>
      <c r="N73" s="65"/>
      <c r="O73" s="65"/>
      <c r="P73" s="65"/>
      <c r="Q73" s="65"/>
      <c r="R73" s="44"/>
      <c r="S73" s="44"/>
      <c r="T73" s="44"/>
      <c r="U73" s="44"/>
      <c r="V73" s="44"/>
      <c r="W73" s="44"/>
      <c r="X73" s="44"/>
      <c r="Y73" s="44"/>
      <c r="Z73" s="44"/>
      <c r="AA73"/>
      <c r="AB73"/>
      <c r="AC73"/>
      <c r="AD73"/>
      <c r="AE73" s="705"/>
      <c r="AI73"/>
      <c r="AJ73"/>
      <c r="AK73"/>
      <c r="AL73"/>
      <c r="AM73"/>
      <c r="AN73"/>
      <c r="AO73" s="658" t="s">
        <v>481</v>
      </c>
      <c r="AP73" s="84">
        <v>1</v>
      </c>
      <c r="AQ73" s="74">
        <f>AVERAGE(AR73:AW73)</f>
        <v>5.0000000000000001E-3</v>
      </c>
      <c r="AR73" s="85">
        <v>5.0000000000000001E-3</v>
      </c>
      <c r="AS73" s="85"/>
      <c r="AT73" s="85"/>
      <c r="AU73" s="556"/>
      <c r="AV73" s="85"/>
      <c r="AW73" s="85"/>
      <c r="AX73" s="85"/>
      <c r="AY73" s="556"/>
      <c r="AZ73" s="85"/>
      <c r="BA73" s="85"/>
      <c r="BB73" s="85"/>
      <c r="BC73" s="705"/>
      <c r="BD73"/>
      <c r="BE73" s="44"/>
      <c r="BF73"/>
      <c r="BG73"/>
      <c r="BH73" s="44"/>
      <c r="BI73" s="705"/>
      <c r="BJ73" s="705"/>
      <c r="BK73" s="705"/>
      <c r="BL73" s="705"/>
      <c r="BM73" s="705"/>
      <c r="BN73" s="705"/>
      <c r="BO73" s="705"/>
      <c r="BP73" s="705"/>
      <c r="BQ73" s="705"/>
      <c r="BR73" s="705"/>
      <c r="BS73" s="705"/>
      <c r="BT73" s="44"/>
      <c r="BU73" s="44"/>
      <c r="BV73" s="44"/>
      <c r="BW73"/>
      <c r="BX73"/>
      <c r="BY73"/>
      <c r="BZ73"/>
      <c r="CA73"/>
      <c r="CB73"/>
      <c r="CC73" s="705"/>
      <c r="CD73" s="705"/>
      <c r="CE73" s="44"/>
      <c r="CF73" s="44"/>
      <c r="CG73" s="44"/>
      <c r="CH73" s="44"/>
      <c r="CI73" s="44"/>
      <c r="CJ73" s="44"/>
      <c r="CK73" s="52"/>
      <c r="CL73" s="52"/>
      <c r="CM73" s="52"/>
      <c r="CN73" s="705"/>
      <c r="CO73" s="705"/>
      <c r="CP73" s="705"/>
      <c r="CQ73" s="705"/>
      <c r="CR73" s="705"/>
      <c r="CS73" s="705"/>
      <c r="CT73" s="705"/>
      <c r="CU73" s="705"/>
      <c r="CV73" s="705"/>
      <c r="CW73" s="705"/>
      <c r="CX73" s="705"/>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c r="GD73" s="44"/>
      <c r="GE73" s="44"/>
      <c r="GF73" s="44"/>
    </row>
    <row r="74" spans="1:188" s="724" customFormat="1" ht="15" customHeight="1" thickBot="1">
      <c r="A74" s="65"/>
      <c r="B74" s="65"/>
      <c r="C74" s="65"/>
      <c r="D74" s="65"/>
      <c r="E74" s="65"/>
      <c r="F74" s="65"/>
      <c r="G74" s="65"/>
      <c r="H74" s="65"/>
      <c r="I74" s="658" t="s">
        <v>481</v>
      </c>
      <c r="J74" s="84">
        <v>1</v>
      </c>
      <c r="K74"/>
      <c r="L74"/>
      <c r="M74" s="65"/>
      <c r="N74" s="65"/>
      <c r="O74" s="65"/>
      <c r="P74" s="65"/>
      <c r="Q74" s="65"/>
      <c r="R74" s="44"/>
      <c r="S74" s="44"/>
      <c r="T74" s="44"/>
      <c r="U74" s="44"/>
      <c r="V74" s="44"/>
      <c r="W74" s="44"/>
      <c r="X74" s="44"/>
      <c r="Y74" s="44"/>
      <c r="Z74" s="44"/>
      <c r="AA74" s="44"/>
      <c r="AB74" s="44"/>
      <c r="AC74" s="44"/>
      <c r="AD74"/>
      <c r="AE74" s="705"/>
      <c r="AI74"/>
      <c r="AJ74"/>
      <c r="AK74"/>
      <c r="AL74"/>
      <c r="AM74"/>
      <c r="AN74"/>
      <c r="AO74" s="557" t="s">
        <v>444</v>
      </c>
      <c r="AP74" s="87">
        <f ca="1">SUM(AP67:AP74)</f>
        <v>13</v>
      </c>
      <c r="AQ74"/>
      <c r="AR74"/>
      <c r="AS74"/>
      <c r="AT74"/>
      <c r="AU74"/>
      <c r="AV74" s="85"/>
      <c r="AW74" s="85"/>
      <c r="AX74" s="85"/>
      <c r="AY74" s="556"/>
      <c r="AZ74" s="85"/>
      <c r="BA74" s="85"/>
      <c r="BB74" s="85"/>
      <c r="BC74" s="705"/>
      <c r="BD74"/>
      <c r="BE74" s="44"/>
      <c r="BF74"/>
      <c r="BG74"/>
      <c r="BH74" s="44"/>
      <c r="BI74" s="705"/>
      <c r="BJ74" s="705"/>
      <c r="BK74" s="705"/>
      <c r="BL74" s="705"/>
      <c r="BM74" s="705"/>
      <c r="BN74" s="705"/>
      <c r="BO74" s="705"/>
      <c r="BP74" s="705"/>
      <c r="BQ74" s="705"/>
      <c r="BR74" s="705"/>
      <c r="BS74" s="705"/>
      <c r="BT74" s="44"/>
      <c r="BU74" s="44"/>
      <c r="BV74" s="44"/>
      <c r="BW74" s="44"/>
      <c r="BX74" s="44"/>
      <c r="BY74" s="44"/>
      <c r="BZ74" s="44"/>
      <c r="CA74" s="44"/>
      <c r="CB74"/>
      <c r="CC74" s="705"/>
      <c r="CD74" s="705"/>
      <c r="CE74" s="44"/>
      <c r="CF74" s="44"/>
      <c r="CG74" s="44"/>
      <c r="CH74" s="44"/>
      <c r="CI74" s="44"/>
      <c r="CJ74" s="44"/>
      <c r="CK74" s="52"/>
      <c r="CL74" s="52"/>
      <c r="CM74" s="52"/>
      <c r="CN74" s="705"/>
      <c r="CO74" s="705"/>
      <c r="CP74" s="705"/>
      <c r="CQ74" s="705"/>
      <c r="CR74" s="705"/>
      <c r="CS74" s="705"/>
      <c r="CT74" s="705"/>
      <c r="CU74" s="705"/>
      <c r="CV74" s="705"/>
      <c r="CW74" s="705"/>
      <c r="CX74" s="705"/>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c r="GD74" s="44"/>
      <c r="GE74" s="44"/>
      <c r="GF74" s="44"/>
    </row>
    <row r="75" spans="1:188" s="724" customFormat="1" ht="15" customHeight="1" thickBot="1">
      <c r="A75" s="65"/>
      <c r="B75" s="65"/>
      <c r="C75" s="65"/>
      <c r="D75" s="65"/>
      <c r="E75" s="65"/>
      <c r="F75" s="65"/>
      <c r="G75" s="65"/>
      <c r="H75" s="65"/>
      <c r="I75" s="557" t="s">
        <v>444</v>
      </c>
      <c r="J75" s="87">
        <f>J68+J69+J70+J71+J72+J73+J74</f>
        <v>13</v>
      </c>
      <c r="K75"/>
      <c r="L75"/>
      <c r="M75" s="65"/>
      <c r="N75" s="65"/>
      <c r="O75" s="65"/>
      <c r="P75" s="65"/>
      <c r="Q75" s="65"/>
      <c r="R75" s="44"/>
      <c r="S75" s="44"/>
      <c r="T75" s="44"/>
      <c r="U75" s="44"/>
      <c r="V75" s="44"/>
      <c r="W75" s="44"/>
      <c r="X75" s="44"/>
      <c r="Y75" s="44"/>
      <c r="Z75" s="44"/>
      <c r="AA75" s="44"/>
      <c r="AB75" s="44"/>
      <c r="AC75" s="44"/>
      <c r="AD75" s="44"/>
      <c r="AE75" s="705"/>
      <c r="AI75" s="44"/>
      <c r="AJ75" s="44"/>
      <c r="AK75" s="44"/>
      <c r="AL75" s="44"/>
      <c r="AM75" s="44"/>
      <c r="AN75" s="44"/>
      <c r="AV75" s="44"/>
      <c r="AW75" s="44"/>
      <c r="AX75" s="52"/>
      <c r="AY75" s="52"/>
      <c r="AZ75" s="52"/>
      <c r="BA75" s="52"/>
      <c r="BB75" s="52"/>
      <c r="BC75" s="705"/>
      <c r="BD75"/>
      <c r="BE75" s="44"/>
      <c r="BF75"/>
      <c r="BG75"/>
      <c r="BH75" s="44"/>
      <c r="BI75" s="705"/>
      <c r="BJ75" s="705"/>
      <c r="BK75" s="705"/>
      <c r="BL75" s="705"/>
      <c r="BM75" s="705"/>
      <c r="BN75" s="705"/>
      <c r="BO75" s="705"/>
      <c r="BP75" s="705"/>
      <c r="BQ75" s="705"/>
      <c r="BR75" s="705"/>
      <c r="BS75" s="705"/>
      <c r="BT75" s="44"/>
      <c r="BU75" s="44"/>
      <c r="BV75" s="44"/>
      <c r="BW75" s="44"/>
      <c r="BX75" s="44"/>
      <c r="BY75" s="44"/>
      <c r="BZ75" s="44"/>
      <c r="CA75" s="44"/>
      <c r="CB75" s="44"/>
      <c r="CC75" s="705"/>
      <c r="CD75" s="705"/>
      <c r="CE75" s="44"/>
      <c r="CF75" s="44"/>
      <c r="CG75" s="44"/>
      <c r="CH75" s="44"/>
      <c r="CI75" s="44"/>
      <c r="CJ75" s="44"/>
      <c r="CK75" s="52"/>
      <c r="CL75" s="52"/>
      <c r="CM75" s="52"/>
      <c r="CN75" s="705"/>
      <c r="CO75" s="705"/>
      <c r="CP75" s="705"/>
      <c r="CQ75" s="705"/>
      <c r="CR75" s="705"/>
      <c r="CS75" s="705"/>
      <c r="CT75" s="705"/>
      <c r="CU75" s="705"/>
      <c r="CV75" s="705"/>
      <c r="CW75" s="705"/>
      <c r="CX75" s="705"/>
      <c r="CY75" s="44"/>
      <c r="CZ75" s="4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c r="FD75" s="44"/>
      <c r="FE75" s="44"/>
      <c r="FF75" s="44"/>
      <c r="FG75" s="44"/>
      <c r="FH75" s="44"/>
      <c r="FI75" s="44"/>
      <c r="FJ75" s="44"/>
      <c r="FK75" s="44"/>
      <c r="FL75" s="44"/>
      <c r="FM75" s="44"/>
      <c r="FN75" s="44"/>
      <c r="FO75" s="44"/>
      <c r="FP75" s="44"/>
      <c r="FQ75" s="44"/>
      <c r="FR75" s="44"/>
      <c r="FS75" s="44"/>
      <c r="FT75" s="44"/>
      <c r="FU75" s="44"/>
      <c r="FV75" s="44"/>
      <c r="FW75" s="44"/>
      <c r="FX75" s="44"/>
      <c r="FY75" s="44"/>
      <c r="FZ75" s="44"/>
      <c r="GA75" s="44"/>
      <c r="GB75" s="44"/>
      <c r="GC75" s="44"/>
      <c r="GD75" s="44"/>
      <c r="GE75" s="44"/>
      <c r="GF75" s="44"/>
    </row>
    <row r="76" spans="1:188" s="724" customFormat="1" ht="15" customHeight="1" thickBot="1">
      <c r="A76" s="65"/>
      <c r="B76" s="65"/>
      <c r="C76" s="65"/>
      <c r="D76" s="65"/>
      <c r="E76" s="65"/>
      <c r="F76" s="65"/>
      <c r="G76" s="65"/>
      <c r="H76" s="65"/>
      <c r="K76"/>
      <c r="L76"/>
      <c r="M76" s="65"/>
      <c r="N76" s="65"/>
      <c r="O76" s="65"/>
      <c r="P76" s="65"/>
      <c r="Q76" s="65"/>
      <c r="R76" s="44"/>
      <c r="S76" s="44"/>
      <c r="T76" s="44"/>
      <c r="U76" s="44"/>
      <c r="V76" s="44"/>
      <c r="W76" s="44"/>
      <c r="X76" s="44"/>
      <c r="Y76" s="44"/>
      <c r="Z76" s="44"/>
      <c r="AA76" s="44"/>
      <c r="AB76" s="44"/>
      <c r="AC76" s="44"/>
      <c r="AD76" s="44"/>
      <c r="AE76"/>
      <c r="AI76" s="44"/>
      <c r="AJ76" s="44"/>
      <c r="AK76" s="44"/>
      <c r="AL76" s="44"/>
      <c r="AM76" s="44"/>
      <c r="AN76" s="44"/>
      <c r="AO76"/>
      <c r="AP76"/>
      <c r="AQ76"/>
      <c r="AR76"/>
      <c r="AS76"/>
      <c r="AT76"/>
      <c r="AU76"/>
      <c r="AV76" s="44"/>
      <c r="AW76" s="44"/>
      <c r="AX76" s="52"/>
      <c r="AY76" s="52"/>
      <c r="AZ76" s="52"/>
      <c r="BA76" s="52"/>
      <c r="BB76" s="52"/>
      <c r="BC76"/>
      <c r="BD76" s="44"/>
      <c r="BE76" s="44"/>
      <c r="BF76" s="44"/>
      <c r="BG76"/>
      <c r="BH76" s="44"/>
      <c r="BI76" s="705"/>
      <c r="BJ76" s="705"/>
      <c r="BK76" s="705"/>
      <c r="BL76" s="705"/>
      <c r="BM76" s="705"/>
      <c r="BN76" s="705"/>
      <c r="BO76" s="705"/>
      <c r="BP76" s="705"/>
      <c r="BQ76" s="705"/>
      <c r="BR76" s="705"/>
      <c r="BS76" s="705"/>
      <c r="BT76" s="44"/>
      <c r="BU76" s="44"/>
      <c r="BV76" s="44"/>
      <c r="BW76" s="44"/>
      <c r="BX76" s="44"/>
      <c r="BY76" s="44"/>
      <c r="BZ76" s="44"/>
      <c r="CA76" s="44"/>
      <c r="CB76" s="44"/>
      <c r="CC76" s="705"/>
      <c r="CD76" s="705"/>
      <c r="CE76" s="44"/>
      <c r="CF76" s="44"/>
      <c r="CG76" s="44"/>
      <c r="CH76" s="44"/>
      <c r="CI76" s="44"/>
      <c r="CJ76" s="44"/>
      <c r="CK76" s="52"/>
      <c r="CL76" s="52"/>
      <c r="CM76" s="52"/>
      <c r="CN76" s="705"/>
      <c r="CO76" s="705"/>
      <c r="CP76" s="705"/>
      <c r="CQ76" s="705"/>
      <c r="CR76" s="705"/>
      <c r="CS76" s="705"/>
      <c r="CT76" s="705"/>
      <c r="CU76" s="705"/>
      <c r="CV76" s="705"/>
      <c r="CW76" s="705"/>
      <c r="CX76" s="705"/>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44"/>
      <c r="FI76" s="44"/>
      <c r="FJ76" s="44"/>
      <c r="FK76" s="44"/>
      <c r="FL76" s="44"/>
      <c r="FM76" s="44"/>
      <c r="FN76" s="44"/>
      <c r="FO76" s="44"/>
      <c r="FP76" s="44"/>
      <c r="FQ76" s="44"/>
      <c r="FR76" s="44"/>
      <c r="FS76" s="44"/>
      <c r="FT76" s="44"/>
      <c r="FU76" s="44"/>
      <c r="FV76" s="44"/>
      <c r="FW76" s="44"/>
      <c r="FX76" s="44"/>
      <c r="FY76" s="44"/>
      <c r="FZ76" s="44"/>
      <c r="GA76" s="44"/>
      <c r="GB76" s="44"/>
      <c r="GC76" s="44"/>
      <c r="GD76" s="44"/>
      <c r="GE76" s="44"/>
      <c r="GF76" s="44"/>
    </row>
    <row r="77" spans="1:188" s="724" customFormat="1" ht="15" customHeight="1" thickBot="1">
      <c r="A77" s="65"/>
      <c r="B77" s="65"/>
      <c r="C77" s="65"/>
      <c r="D77" s="65"/>
      <c r="E77" s="65"/>
      <c r="F77" s="65"/>
      <c r="G77" s="65"/>
      <c r="H77"/>
      <c r="I77"/>
      <c r="J77"/>
      <c r="K77"/>
      <c r="L77"/>
      <c r="M77" s="65"/>
      <c r="N77" s="65"/>
      <c r="O77" s="65"/>
      <c r="P77" s="65"/>
      <c r="Q77" s="65"/>
      <c r="R77" s="65"/>
      <c r="S77" s="44"/>
      <c r="T77" s="44"/>
      <c r="U77" s="44"/>
      <c r="V77" s="44"/>
      <c r="W77" s="44"/>
      <c r="X77" s="44"/>
      <c r="Y77" s="44"/>
      <c r="Z77" s="44"/>
      <c r="AA77" s="44"/>
      <c r="AB77" s="44"/>
      <c r="AC77" s="44"/>
      <c r="AD77" s="44"/>
      <c r="AE77"/>
      <c r="AF77"/>
      <c r="AG77" s="44"/>
      <c r="AH77" s="44"/>
      <c r="AI77" s="44"/>
      <c r="AJ77" s="44"/>
      <c r="AK77" s="44"/>
      <c r="AL77" s="44"/>
      <c r="AM77" s="44"/>
      <c r="AN77" s="44"/>
      <c r="AO77" s="1039" t="s">
        <v>453</v>
      </c>
      <c r="AP77" s="1040"/>
      <c r="AQ77" s="83" t="s">
        <v>464</v>
      </c>
      <c r="AR77"/>
      <c r="AS77"/>
      <c r="AT77"/>
      <c r="AU77"/>
      <c r="AV77" s="44"/>
      <c r="AW77" s="44"/>
      <c r="AX77" s="52"/>
      <c r="AY77" s="52"/>
      <c r="AZ77" s="52"/>
      <c r="BA77" s="52"/>
      <c r="BB77" s="52"/>
      <c r="BC77"/>
      <c r="BD77" s="44"/>
      <c r="BE77" s="44"/>
      <c r="BF77" s="44"/>
      <c r="BG77"/>
      <c r="BH77" s="44"/>
      <c r="BI77"/>
      <c r="BJ77"/>
      <c r="BK77"/>
      <c r="BL77"/>
      <c r="BM77"/>
      <c r="BN77"/>
      <c r="BO77"/>
      <c r="BP77"/>
      <c r="BQ77" s="705"/>
      <c r="BR77" s="705"/>
      <c r="BS77" s="705"/>
      <c r="BT77" s="44"/>
      <c r="BU77" s="44"/>
      <c r="BV77" s="44"/>
      <c r="BW77" s="44"/>
      <c r="BX77" s="44"/>
      <c r="BY77" s="44"/>
      <c r="BZ77" s="44"/>
      <c r="CA77" s="44"/>
      <c r="CB77" s="44"/>
      <c r="CC77" s="705"/>
      <c r="CD77" s="705"/>
      <c r="CE77" s="44"/>
      <c r="CF77" s="44"/>
      <c r="CG77" s="44"/>
      <c r="CH77" s="44"/>
      <c r="CI77" s="44"/>
      <c r="CJ77" s="44"/>
      <c r="CK77" s="52"/>
      <c r="CL77" s="52"/>
      <c r="CM77" s="52"/>
      <c r="CN77" s="705"/>
      <c r="CO77" s="705"/>
      <c r="CP77" s="705"/>
      <c r="CQ77" s="705"/>
      <c r="CR77" s="705"/>
      <c r="CS77" s="705"/>
      <c r="CT77" s="705"/>
      <c r="CU77" s="705"/>
      <c r="CV77" s="705"/>
      <c r="CW77" s="705"/>
      <c r="CX77" s="705"/>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c r="GD77" s="44"/>
      <c r="GE77" s="44"/>
      <c r="GF77" s="44"/>
    </row>
    <row r="78" spans="1:188" s="724" customFormat="1" ht="15" customHeight="1">
      <c r="A78" s="65"/>
      <c r="B78" s="65"/>
      <c r="C78" s="65"/>
      <c r="D78" s="65"/>
      <c r="E78" s="65"/>
      <c r="F78" s="65"/>
      <c r="G78" s="65"/>
      <c r="H78" s="65"/>
      <c r="I78" s="1126" t="s">
        <v>453</v>
      </c>
      <c r="J78" s="1127"/>
      <c r="K78"/>
      <c r="L78"/>
      <c r="M78" s="65"/>
      <c r="N78" s="65"/>
      <c r="O78" s="65"/>
      <c r="P78" s="65"/>
      <c r="Q78" s="65"/>
      <c r="R78" s="65"/>
      <c r="S78" s="44"/>
      <c r="T78" s="44"/>
      <c r="U78" s="44"/>
      <c r="V78" s="44"/>
      <c r="W78" s="44"/>
      <c r="X78" s="44"/>
      <c r="Y78" s="44"/>
      <c r="Z78" s="44"/>
      <c r="AA78" s="44"/>
      <c r="AB78" s="44"/>
      <c r="AC78" s="44"/>
      <c r="AD78" s="44"/>
      <c r="AE78"/>
      <c r="AF78"/>
      <c r="AG78" s="44"/>
      <c r="AH78" s="44"/>
      <c r="AI78" s="44"/>
      <c r="AJ78" s="44"/>
      <c r="AK78" s="44"/>
      <c r="AL78" s="44"/>
      <c r="AM78" s="44"/>
      <c r="AN78" s="44"/>
      <c r="AO78" s="663" t="s">
        <v>1273</v>
      </c>
      <c r="AP78" s="664">
        <v>1</v>
      </c>
      <c r="AQ78" s="70">
        <f t="shared" ref="AQ78:AQ79" si="17">AVERAGE(AR78:AT78)</f>
        <v>34.049999999999997</v>
      </c>
      <c r="AR78" s="85">
        <v>34.049999999999997</v>
      </c>
      <c r="AS78" s="85"/>
      <c r="AT78" s="85"/>
      <c r="AU78" s="85"/>
      <c r="AV78" s="85"/>
      <c r="AW78" s="85"/>
      <c r="AX78" s="85"/>
      <c r="AY78" s="85"/>
      <c r="AZ78" s="85"/>
      <c r="BA78" s="85"/>
      <c r="BB78" s="85"/>
      <c r="BC78"/>
      <c r="BD78" s="44"/>
      <c r="BE78" s="44"/>
      <c r="BF78" s="44"/>
      <c r="BG78"/>
      <c r="BH78" s="44"/>
      <c r="BI78"/>
      <c r="BJ78"/>
      <c r="BK78"/>
      <c r="BL78"/>
      <c r="BM78"/>
      <c r="BN78"/>
      <c r="BO78"/>
      <c r="BP78"/>
      <c r="BQ78"/>
      <c r="BR78" s="705"/>
      <c r="BS78" s="705"/>
      <c r="BT78" s="44"/>
      <c r="BU78" s="44"/>
      <c r="BV78" s="44"/>
      <c r="BW78" s="44"/>
      <c r="BX78" s="44"/>
      <c r="BY78" s="44"/>
      <c r="BZ78" s="44"/>
      <c r="CA78" s="44"/>
      <c r="CB78" s="44"/>
      <c r="CC78" s="705"/>
      <c r="CD78" s="705"/>
      <c r="CE78" s="44"/>
      <c r="CF78" s="44"/>
      <c r="CG78" s="44"/>
      <c r="CH78" s="44"/>
      <c r="CI78" s="44"/>
      <c r="CJ78" s="44"/>
      <c r="CK78" s="52"/>
      <c r="CL78" s="52"/>
      <c r="CM78" s="52"/>
      <c r="CN78" s="705"/>
      <c r="CO78" s="705"/>
      <c r="CP78" s="705"/>
      <c r="CQ78" s="705"/>
      <c r="CR78" s="705"/>
      <c r="CS78" s="705"/>
      <c r="CT78" s="705"/>
      <c r="CU78" s="705"/>
      <c r="CV78" s="705"/>
      <c r="CW78" s="705"/>
      <c r="CX78" s="705"/>
      <c r="CY78" s="44"/>
      <c r="CZ78" s="44"/>
      <c r="DA78" s="44"/>
      <c r="DB78" s="44"/>
      <c r="DC78" s="44"/>
      <c r="DD78" s="44"/>
      <c r="DE78" s="44"/>
      <c r="DF78" s="44"/>
      <c r="DG78" s="44"/>
      <c r="DH78" s="44"/>
      <c r="DI78" s="44"/>
      <c r="DJ78" s="44"/>
      <c r="DK78" s="44"/>
      <c r="DL78" s="44"/>
      <c r="DM78" s="44"/>
      <c r="DN78" s="44"/>
      <c r="DO78" s="44"/>
      <c r="DP78" s="44"/>
      <c r="DQ78" s="44"/>
      <c r="DR78" s="44"/>
      <c r="DS78" s="44"/>
      <c r="DT78" s="44"/>
      <c r="DU78" s="44"/>
      <c r="DV78" s="44"/>
      <c r="DW78" s="44"/>
      <c r="DX78" s="44"/>
      <c r="DY78" s="44"/>
      <c r="DZ78" s="44"/>
      <c r="EA78" s="44"/>
      <c r="EB78" s="44"/>
      <c r="EC78" s="44"/>
      <c r="ED78" s="44"/>
      <c r="EE78" s="44"/>
      <c r="EF78" s="44"/>
      <c r="EG78" s="44"/>
      <c r="EH78" s="44"/>
      <c r="EI78" s="44"/>
      <c r="EJ78" s="44"/>
      <c r="EK78" s="44"/>
      <c r="EL78" s="44"/>
      <c r="EM78" s="44"/>
      <c r="EN78" s="44"/>
      <c r="EO78" s="44"/>
      <c r="EP78" s="44"/>
      <c r="EQ78" s="44"/>
      <c r="ER78" s="44"/>
      <c r="ES78" s="44"/>
      <c r="ET78" s="44"/>
      <c r="EU78" s="44"/>
      <c r="EV78" s="44"/>
      <c r="EW78" s="44"/>
      <c r="EX78" s="44"/>
      <c r="EY78" s="44"/>
      <c r="EZ78" s="44"/>
      <c r="FA78" s="44"/>
      <c r="FB78" s="44"/>
      <c r="FC78" s="44"/>
      <c r="FD78" s="44"/>
      <c r="FE78" s="44"/>
      <c r="FF78" s="44"/>
      <c r="FG78" s="44"/>
      <c r="FH78" s="44"/>
      <c r="FI78" s="44"/>
      <c r="FJ78" s="44"/>
      <c r="FK78" s="44"/>
      <c r="FL78" s="44"/>
      <c r="FM78" s="44"/>
      <c r="FN78" s="44"/>
      <c r="FO78" s="44"/>
      <c r="FP78" s="44"/>
      <c r="FQ78" s="44"/>
      <c r="FR78" s="44"/>
      <c r="FS78" s="44"/>
      <c r="FT78" s="44"/>
      <c r="FU78" s="44"/>
      <c r="FV78" s="44"/>
      <c r="FW78" s="44"/>
      <c r="FX78" s="44"/>
      <c r="FY78" s="44"/>
      <c r="FZ78" s="44"/>
      <c r="GA78" s="44"/>
      <c r="GB78" s="44"/>
      <c r="GC78" s="44"/>
      <c r="GD78" s="44"/>
      <c r="GE78" s="44"/>
      <c r="GF78" s="44"/>
    </row>
    <row r="79" spans="1:188" s="724" customFormat="1" ht="15" customHeight="1">
      <c r="A79" s="65"/>
      <c r="B79" s="65"/>
      <c r="C79" s="65"/>
      <c r="D79" s="65"/>
      <c r="E79" s="65"/>
      <c r="F79" s="65"/>
      <c r="G79" s="65"/>
      <c r="H79" s="65"/>
      <c r="I79" s="663" t="s">
        <v>1273</v>
      </c>
      <c r="J79" s="664">
        <v>1</v>
      </c>
      <c r="K79"/>
      <c r="L79"/>
      <c r="M79" s="65"/>
      <c r="N79" s="65"/>
      <c r="O79" s="65"/>
      <c r="P79" s="65"/>
      <c r="Q79" s="65"/>
      <c r="R79" s="65"/>
      <c r="S79" s="44"/>
      <c r="T79" s="44"/>
      <c r="U79" s="44"/>
      <c r="V79" s="44"/>
      <c r="W79" s="44"/>
      <c r="X79" s="44"/>
      <c r="Y79" s="44"/>
      <c r="Z79" s="44"/>
      <c r="AA79" s="44"/>
      <c r="AB79" s="44"/>
      <c r="AC79" s="44"/>
      <c r="AD79" s="44"/>
      <c r="AE79" s="44"/>
      <c r="AF79" s="44"/>
      <c r="AG79" s="44"/>
      <c r="AH79" s="44"/>
      <c r="AI79" s="44"/>
      <c r="AJ79" s="44"/>
      <c r="AK79" s="44"/>
      <c r="AL79" s="44"/>
      <c r="AM79" s="44"/>
      <c r="AN79" s="44"/>
      <c r="AO79" s="663" t="s">
        <v>524</v>
      </c>
      <c r="AP79" s="664">
        <v>1</v>
      </c>
      <c r="AQ79" s="74">
        <f t="shared" si="17"/>
        <v>5.22</v>
      </c>
      <c r="AR79" s="85">
        <v>5.22</v>
      </c>
      <c r="AS79" s="85"/>
      <c r="AT79" s="85"/>
      <c r="AU79" s="85"/>
      <c r="AV79" s="85"/>
      <c r="AW79" s="85"/>
      <c r="AX79" s="85"/>
      <c r="AY79" s="85"/>
      <c r="AZ79" s="85"/>
      <c r="BA79" s="85"/>
      <c r="BB79" s="85"/>
      <c r="BC79" s="52"/>
      <c r="BD79" s="44"/>
      <c r="BE79" s="44"/>
      <c r="BF79" s="44"/>
      <c r="BG79"/>
      <c r="BH79" s="44"/>
      <c r="BI79"/>
      <c r="BJ79"/>
      <c r="BK79"/>
      <c r="BL79"/>
      <c r="BM79"/>
      <c r="BN79"/>
      <c r="BO79"/>
      <c r="BP79"/>
      <c r="BQ79"/>
      <c r="BR79" s="705"/>
      <c r="BS79" s="705"/>
      <c r="BT79" s="44"/>
      <c r="BU79" s="44"/>
      <c r="BV79" s="44"/>
      <c r="BW79" s="44"/>
      <c r="BX79" s="44"/>
      <c r="BY79" s="44"/>
      <c r="BZ79" s="44"/>
      <c r="CA79" s="44"/>
      <c r="CB79" s="44"/>
      <c r="CC79" s="705"/>
      <c r="CD79" s="705"/>
      <c r="CE79" s="44"/>
      <c r="CF79" s="44"/>
      <c r="CG79" s="44"/>
      <c r="CH79" s="44"/>
      <c r="CI79" s="44"/>
      <c r="CJ79" s="44"/>
      <c r="CK79" s="52"/>
      <c r="CL79" s="52"/>
      <c r="CM79" s="52"/>
      <c r="CN79" s="705"/>
      <c r="CO79" s="705"/>
      <c r="CP79"/>
      <c r="CQ79"/>
      <c r="CR79"/>
      <c r="CS79"/>
      <c r="CT79"/>
      <c r="CU79"/>
      <c r="CV79"/>
      <c r="CW79"/>
      <c r="CX79"/>
      <c r="CY79" s="44"/>
      <c r="CZ79" s="4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44"/>
      <c r="DZ79" s="44"/>
      <c r="EA79" s="44"/>
      <c r="EB79" s="44"/>
      <c r="EC79" s="44"/>
      <c r="ED79" s="44"/>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c r="FD79" s="44"/>
      <c r="FE79" s="44"/>
      <c r="FF79" s="44"/>
      <c r="FG79" s="44"/>
      <c r="FH79" s="44"/>
      <c r="FI79" s="44"/>
      <c r="FJ79" s="44"/>
      <c r="FK79" s="44"/>
      <c r="FL79" s="44"/>
      <c r="FM79" s="44"/>
      <c r="FN79" s="44"/>
      <c r="FO79" s="44"/>
      <c r="FP79" s="44"/>
      <c r="FQ79" s="44"/>
      <c r="FR79" s="44"/>
      <c r="FS79" s="44"/>
      <c r="FT79" s="44"/>
      <c r="FU79" s="44"/>
      <c r="FV79" s="44"/>
      <c r="FW79" s="44"/>
      <c r="FX79" s="44"/>
      <c r="FY79" s="44"/>
      <c r="FZ79" s="44"/>
      <c r="GA79" s="44"/>
      <c r="GB79" s="44"/>
      <c r="GC79" s="44"/>
      <c r="GD79" s="44"/>
      <c r="GE79" s="44"/>
      <c r="GF79" s="44"/>
    </row>
    <row r="80" spans="1:188" s="724" customFormat="1" ht="15" customHeight="1" thickBot="1">
      <c r="A80" s="65"/>
      <c r="B80" s="65"/>
      <c r="C80" s="65"/>
      <c r="D80" s="65"/>
      <c r="E80" s="65"/>
      <c r="F80" s="65"/>
      <c r="G80" s="65"/>
      <c r="H80" s="65"/>
      <c r="I80" s="745" t="s">
        <v>524</v>
      </c>
      <c r="J80" s="746">
        <v>1</v>
      </c>
      <c r="K80"/>
      <c r="L80"/>
      <c r="M80" s="65"/>
      <c r="N80" s="65"/>
      <c r="O80" s="65"/>
      <c r="P80" s="65"/>
      <c r="Q80" s="65"/>
      <c r="R80" s="65"/>
      <c r="S80" s="44"/>
      <c r="T80" s="44"/>
      <c r="U80" s="44"/>
      <c r="V80" s="44"/>
      <c r="W80" s="44"/>
      <c r="X80" s="44"/>
      <c r="Y80" s="44"/>
      <c r="Z80" s="44"/>
      <c r="AA80" s="44"/>
      <c r="AB80" s="44"/>
      <c r="AC80" s="44"/>
      <c r="AD80" s="44"/>
      <c r="AE80" s="44"/>
      <c r="AF80" s="44"/>
      <c r="AG80" s="44"/>
      <c r="AH80" s="44"/>
      <c r="AI80" s="44"/>
      <c r="AJ80" s="44"/>
      <c r="AK80" s="44"/>
      <c r="AL80" s="44"/>
      <c r="AM80" s="44"/>
      <c r="AN80" s="44"/>
      <c r="AO80" s="559" t="s">
        <v>444</v>
      </c>
      <c r="AP80" s="82">
        <f ca="1">SUM(AP78:AP84)</f>
        <v>2</v>
      </c>
      <c r="AQ80"/>
      <c r="AR80"/>
      <c r="AS80"/>
      <c r="AT80"/>
      <c r="AU80"/>
      <c r="AV80"/>
      <c r="AW80"/>
      <c r="AX80"/>
      <c r="AY80"/>
      <c r="AZ80"/>
      <c r="BA80"/>
      <c r="BB80"/>
      <c r="BC80" s="52"/>
      <c r="BD80" s="44"/>
      <c r="BE80" s="44"/>
      <c r="BF80" s="44"/>
      <c r="BG80"/>
      <c r="BH80" s="44"/>
      <c r="BI80" s="44"/>
      <c r="BJ80" s="44"/>
      <c r="BK80" s="44"/>
      <c r="BL80" s="44"/>
      <c r="BM80" s="44"/>
      <c r="BN80" s="44"/>
      <c r="BO80" s="44"/>
      <c r="BP80" s="44"/>
      <c r="BQ80"/>
      <c r="BR80" s="705"/>
      <c r="BS80" s="705"/>
      <c r="BT80" s="44"/>
      <c r="BU80" s="44"/>
      <c r="BV80" s="44"/>
      <c r="BW80" s="44"/>
      <c r="BX80" s="44"/>
      <c r="BY80" s="44"/>
      <c r="BZ80" s="44"/>
      <c r="CA80" s="44"/>
      <c r="CB80" s="44"/>
      <c r="CC80" s="705"/>
      <c r="CD80" s="705"/>
      <c r="CE80" s="44"/>
      <c r="CF80" s="44"/>
      <c r="CG80" s="44"/>
      <c r="CH80" s="44"/>
      <c r="CI80" s="44"/>
      <c r="CJ80" s="44"/>
      <c r="CK80" s="52"/>
      <c r="CL80" s="52"/>
      <c r="CM80" s="52"/>
      <c r="CN80" s="705"/>
      <c r="CO80" s="705"/>
      <c r="CP80"/>
      <c r="CQ80"/>
      <c r="CR80"/>
      <c r="CS80"/>
      <c r="CT80"/>
      <c r="CU80"/>
      <c r="CV80"/>
      <c r="CW80"/>
      <c r="CX80"/>
      <c r="CY80" s="44"/>
      <c r="CZ80" s="44"/>
      <c r="DA80" s="44"/>
      <c r="DB80" s="44"/>
      <c r="DC80" s="44"/>
      <c r="DD80" s="44"/>
      <c r="DE80" s="44"/>
      <c r="DF80" s="44"/>
      <c r="DG80" s="44"/>
      <c r="DH80" s="44"/>
      <c r="DI80" s="44"/>
      <c r="DJ80" s="44"/>
      <c r="DK80" s="44"/>
      <c r="DL80" s="44"/>
      <c r="DM80" s="44"/>
      <c r="DN80" s="44"/>
      <c r="DO80" s="44"/>
      <c r="DP80" s="44"/>
      <c r="DQ80" s="44"/>
      <c r="DR80" s="44"/>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c r="EQ80" s="44"/>
      <c r="ER80" s="44"/>
      <c r="ES80" s="44"/>
      <c r="ET80" s="44"/>
      <c r="EU80" s="44"/>
      <c r="EV80" s="44"/>
      <c r="EW80" s="44"/>
      <c r="EX80" s="44"/>
      <c r="EY80" s="44"/>
      <c r="EZ80" s="44"/>
      <c r="FA80" s="44"/>
      <c r="FB80" s="44"/>
      <c r="FC80" s="44"/>
      <c r="FD80" s="44"/>
      <c r="FE80" s="44"/>
      <c r="FF80" s="44"/>
      <c r="FG80" s="44"/>
      <c r="FH80" s="44"/>
      <c r="FI80" s="44"/>
      <c r="FJ80" s="44"/>
      <c r="FK80" s="44"/>
      <c r="FL80" s="44"/>
      <c r="FM80" s="44"/>
      <c r="FN80" s="44"/>
      <c r="FO80" s="44"/>
      <c r="FP80" s="44"/>
      <c r="FQ80" s="44"/>
      <c r="FR80" s="44"/>
      <c r="FS80" s="44"/>
      <c r="FT80" s="44"/>
      <c r="FU80" s="44"/>
      <c r="FV80" s="44"/>
      <c r="FW80" s="44"/>
      <c r="FX80" s="44"/>
      <c r="FY80" s="44"/>
      <c r="FZ80" s="44"/>
      <c r="GA80" s="44"/>
      <c r="GB80" s="44"/>
      <c r="GC80" s="44"/>
      <c r="GD80" s="44"/>
      <c r="GE80" s="44"/>
      <c r="GF80" s="44"/>
    </row>
    <row r="81" spans="1:196" s="724" customFormat="1" ht="15" customHeight="1">
      <c r="A81" s="65"/>
      <c r="B81" s="65"/>
      <c r="C81" s="65"/>
      <c r="D81" s="65"/>
      <c r="E81" s="65"/>
      <c r="F81" s="65"/>
      <c r="G81" s="65"/>
      <c r="H81" s="65"/>
      <c r="I81"/>
      <c r="J81"/>
      <c r="K81"/>
      <c r="L81"/>
      <c r="M81" s="65"/>
      <c r="N81" s="65"/>
      <c r="O81" s="65"/>
      <c r="P81" s="65"/>
      <c r="Q81" s="65"/>
      <c r="R81" s="65"/>
      <c r="S81" s="44"/>
      <c r="T81" s="44"/>
      <c r="U81" s="44"/>
      <c r="V81" s="44"/>
      <c r="W81" s="44"/>
      <c r="X81" s="44"/>
      <c r="Y81" s="44"/>
      <c r="Z81" s="44"/>
      <c r="AA81" s="44"/>
      <c r="AB81" s="44"/>
      <c r="AC81" s="44"/>
      <c r="AD81" s="44"/>
      <c r="AE81" s="44"/>
      <c r="AF81" s="44"/>
      <c r="AG81" s="44"/>
      <c r="AH81" s="44"/>
      <c r="AI81" s="44"/>
      <c r="AJ81" s="44"/>
      <c r="AK81" s="44"/>
      <c r="AL81" s="44"/>
      <c r="AM81" s="44"/>
      <c r="AN81" s="44"/>
      <c r="AO81"/>
      <c r="AP81"/>
      <c r="AQ81"/>
      <c r="AR81"/>
      <c r="AS81"/>
      <c r="AT81"/>
      <c r="AU81"/>
      <c r="AV81"/>
      <c r="AW81"/>
      <c r="AX81"/>
      <c r="AY81"/>
      <c r="AZ81"/>
      <c r="BA81"/>
      <c r="BB81"/>
      <c r="BC81" s="52"/>
      <c r="BD81" s="44"/>
      <c r="BE81" s="44"/>
      <c r="BF81" s="44"/>
      <c r="BG81"/>
      <c r="BH81" s="44"/>
      <c r="BI81" s="44"/>
      <c r="BJ81" s="44"/>
      <c r="BK81" s="44"/>
      <c r="BL81" s="44"/>
      <c r="BM81" s="44"/>
      <c r="BN81" s="44"/>
      <c r="BO81" s="44"/>
      <c r="BP81" s="44"/>
      <c r="BQ81" s="44"/>
      <c r="BR81" s="705"/>
      <c r="BS81" s="705"/>
      <c r="BT81" s="44"/>
      <c r="BU81" s="44"/>
      <c r="BV81" s="44"/>
      <c r="BW81" s="44"/>
      <c r="BX81" s="44"/>
      <c r="BY81" s="44"/>
      <c r="BZ81" s="44"/>
      <c r="CA81" s="44"/>
      <c r="CB81" s="44"/>
      <c r="CC81" s="705"/>
      <c r="CD81" s="705"/>
      <c r="CE81" s="44"/>
      <c r="CF81" s="44"/>
      <c r="CG81" s="44"/>
      <c r="CH81" s="44"/>
      <c r="CI81" s="44"/>
      <c r="CJ81" s="44"/>
      <c r="CK81" s="52"/>
      <c r="CL81" s="52"/>
      <c r="CM81" s="52"/>
      <c r="CN81" s="705"/>
      <c r="CO81" s="705"/>
      <c r="CP81"/>
      <c r="CQ81"/>
      <c r="CR81"/>
      <c r="CS81"/>
      <c r="CT81"/>
      <c r="CU81"/>
      <c r="CV81"/>
      <c r="CW81"/>
      <c r="CX81"/>
      <c r="CY81" s="44"/>
      <c r="CZ81" s="44"/>
      <c r="DA81" s="44"/>
      <c r="DB81" s="44"/>
      <c r="DC81" s="44"/>
      <c r="DD81" s="44"/>
      <c r="DE81" s="44"/>
      <c r="DF81" s="44"/>
      <c r="DG81" s="44"/>
      <c r="DH81" s="44"/>
      <c r="DI81" s="44"/>
      <c r="DJ81" s="44"/>
      <c r="DK81" s="44"/>
      <c r="DL81" s="44"/>
      <c r="DM81" s="44"/>
      <c r="DN81" s="44"/>
      <c r="DO81" s="44"/>
      <c r="DP81" s="44"/>
      <c r="DQ81" s="44"/>
      <c r="DR81" s="44"/>
      <c r="DS81" s="44"/>
      <c r="DT81" s="44"/>
      <c r="DU81" s="44"/>
      <c r="DV81" s="44"/>
      <c r="DW81" s="44"/>
      <c r="DX81" s="44"/>
      <c r="DY81" s="44"/>
      <c r="DZ81" s="44"/>
      <c r="EA81" s="44"/>
      <c r="EB81" s="44"/>
      <c r="EC81" s="44"/>
      <c r="ED81" s="44"/>
      <c r="EE81" s="44"/>
      <c r="EF81" s="44"/>
      <c r="EG81" s="44"/>
      <c r="EH81" s="44"/>
      <c r="EI81" s="44"/>
      <c r="EJ81" s="44"/>
      <c r="EK81" s="44"/>
      <c r="EL81" s="44"/>
      <c r="EM81" s="44"/>
      <c r="EN81" s="44"/>
      <c r="EO81" s="44"/>
      <c r="EP81" s="44"/>
      <c r="EQ81" s="44"/>
      <c r="ER81" s="44"/>
      <c r="ES81" s="44"/>
      <c r="ET81" s="44"/>
      <c r="EU81" s="44"/>
      <c r="EV81" s="44"/>
      <c r="EW81" s="44"/>
      <c r="EX81" s="44"/>
      <c r="EY81" s="44"/>
      <c r="EZ81" s="44"/>
      <c r="FA81" s="44"/>
      <c r="FB81" s="44"/>
      <c r="FC81" s="44"/>
      <c r="FD81" s="44"/>
      <c r="FE81" s="44"/>
      <c r="FF81" s="44"/>
      <c r="FG81" s="44"/>
      <c r="FH81" s="44"/>
      <c r="FI81" s="44"/>
      <c r="FJ81" s="44"/>
      <c r="FK81" s="44"/>
      <c r="FL81" s="44"/>
      <c r="FM81" s="44"/>
      <c r="FN81" s="44"/>
      <c r="FO81" s="44"/>
      <c r="FP81" s="44"/>
      <c r="FQ81" s="44"/>
      <c r="FR81" s="44"/>
      <c r="FS81" s="44"/>
      <c r="FT81" s="44"/>
      <c r="FU81" s="44"/>
      <c r="FV81" s="44"/>
      <c r="FW81" s="44"/>
      <c r="FX81" s="44"/>
      <c r="FY81" s="44"/>
      <c r="FZ81" s="44"/>
      <c r="GA81" s="44"/>
      <c r="GB81" s="44"/>
      <c r="GC81" s="44"/>
      <c r="GD81" s="44"/>
      <c r="GE81" s="44"/>
      <c r="GF81" s="44"/>
    </row>
    <row r="82" spans="1:196" s="724" customFormat="1" ht="15" customHeight="1" thickBot="1">
      <c r="A82" s="65"/>
      <c r="B82" s="65"/>
      <c r="C82" s="65"/>
      <c r="D82" s="65"/>
      <c r="E82" s="65"/>
      <c r="F82" s="65"/>
      <c r="G82" s="65"/>
      <c r="H82" s="65"/>
      <c r="I82" s="530" t="s">
        <v>444</v>
      </c>
      <c r="J82" s="82">
        <f>J79+J80+J81</f>
        <v>2</v>
      </c>
      <c r="K82"/>
      <c r="L82"/>
      <c r="M82" s="65"/>
      <c r="N82" s="65"/>
      <c r="O82" s="65"/>
      <c r="P82" s="65"/>
      <c r="Q82" s="65"/>
      <c r="R82" s="65"/>
      <c r="S82" s="44"/>
      <c r="T82" s="44"/>
      <c r="U82" s="44"/>
      <c r="V82" s="44"/>
      <c r="W82" s="44"/>
      <c r="X82" s="44"/>
      <c r="Y82" s="44"/>
      <c r="Z82" s="44"/>
      <c r="AA82" s="44"/>
      <c r="AB82" s="44"/>
      <c r="AC82" s="44"/>
      <c r="AD82" s="44"/>
      <c r="AE82" s="44"/>
      <c r="AF82" s="44"/>
      <c r="AG82" s="44"/>
      <c r="AH82" s="44"/>
      <c r="AI82" s="44"/>
      <c r="AJ82" s="44"/>
      <c r="AK82" s="44"/>
      <c r="AL82" s="44"/>
      <c r="AM82" s="44"/>
      <c r="AN82" s="44"/>
      <c r="AO82"/>
      <c r="AP82"/>
      <c r="AQ82"/>
      <c r="AR82"/>
      <c r="AS82"/>
      <c r="AT82"/>
      <c r="AU82"/>
      <c r="AV82"/>
      <c r="AW82"/>
      <c r="AX82"/>
      <c r="AY82"/>
      <c r="AZ82"/>
      <c r="BA82"/>
      <c r="BB82"/>
      <c r="BC82" s="52"/>
      <c r="BD82" s="44"/>
      <c r="BE82" s="44"/>
      <c r="BF82" s="44"/>
      <c r="BG82"/>
      <c r="BH82" s="44"/>
      <c r="BI82" s="44"/>
      <c r="BJ82" s="44"/>
      <c r="BK82" s="44"/>
      <c r="BL82" s="44"/>
      <c r="BM82" s="44"/>
      <c r="BN82" s="44"/>
      <c r="BO82" s="44"/>
      <c r="BP82" s="44"/>
      <c r="BQ82" s="44"/>
      <c r="BR82"/>
      <c r="BS82"/>
      <c r="BT82" s="44"/>
      <c r="BU82" s="44"/>
      <c r="BV82" s="44"/>
      <c r="BW82" s="44"/>
      <c r="BX82" s="44"/>
      <c r="BY82" s="44"/>
      <c r="BZ82" s="44"/>
      <c r="CA82" s="44"/>
      <c r="CB82" s="44"/>
      <c r="CC82"/>
      <c r="CD82"/>
      <c r="CE82" s="44"/>
      <c r="CF82" s="44"/>
      <c r="CG82" s="44"/>
      <c r="CH82" s="44"/>
      <c r="CI82" s="44"/>
      <c r="CJ82" s="44"/>
      <c r="CK82" s="52"/>
      <c r="CL82" s="52"/>
      <c r="CM82" s="52"/>
      <c r="CN82"/>
      <c r="CO82"/>
      <c r="CP82" s="52"/>
      <c r="CQ82" s="52"/>
      <c r="CR82" s="52"/>
      <c r="CS82" s="44"/>
      <c r="CT82" s="44"/>
      <c r="CU82" s="44"/>
      <c r="CV82" s="44"/>
      <c r="CW82" s="44"/>
      <c r="CX82" s="44"/>
      <c r="CY82" s="44"/>
      <c r="CZ82" s="44"/>
      <c r="DA82" s="44"/>
      <c r="DB82" s="44"/>
      <c r="DC82" s="44"/>
      <c r="DD82" s="44"/>
      <c r="DE82" s="44"/>
      <c r="DF82" s="44"/>
      <c r="DG82" s="44"/>
      <c r="DH82" s="44"/>
      <c r="DI82" s="44"/>
      <c r="DJ82" s="44"/>
      <c r="DK82" s="44"/>
      <c r="DL82" s="44"/>
      <c r="DM82" s="44"/>
      <c r="DN82" s="44"/>
      <c r="DO82" s="44"/>
      <c r="DP82" s="44"/>
      <c r="DQ82" s="44"/>
      <c r="DR82" s="44"/>
      <c r="DS82" s="44"/>
      <c r="DT82" s="44"/>
      <c r="DU82" s="44"/>
      <c r="DV82" s="44"/>
      <c r="DW82" s="44"/>
      <c r="DX82" s="44"/>
      <c r="DY82" s="44"/>
      <c r="DZ82" s="44"/>
      <c r="EA82" s="44"/>
      <c r="EB82" s="44"/>
      <c r="EC82" s="44"/>
      <c r="ED82" s="44"/>
      <c r="EE82" s="44"/>
      <c r="EF82" s="44"/>
      <c r="EG82" s="44"/>
      <c r="EH82" s="44"/>
      <c r="EI82" s="44"/>
      <c r="EJ82" s="44"/>
      <c r="EK82" s="44"/>
      <c r="EL82" s="44"/>
      <c r="EM82" s="44"/>
      <c r="EN82" s="44"/>
      <c r="EO82" s="44"/>
      <c r="EP82" s="44"/>
      <c r="EQ82" s="44"/>
      <c r="ER82" s="44"/>
      <c r="ES82" s="44"/>
      <c r="ET82" s="44"/>
      <c r="EU82" s="44"/>
      <c r="EV82" s="44"/>
      <c r="EW82" s="44"/>
      <c r="EX82" s="44"/>
      <c r="EY82" s="44"/>
      <c r="EZ82" s="44"/>
      <c r="FA82" s="44"/>
      <c r="FB82" s="44"/>
      <c r="FC82" s="44"/>
      <c r="FD82" s="44"/>
      <c r="FE82" s="44"/>
      <c r="FF82" s="44"/>
      <c r="FG82" s="44"/>
      <c r="FH82" s="44"/>
      <c r="FI82" s="44"/>
      <c r="FJ82" s="44"/>
      <c r="FK82" s="44"/>
      <c r="FL82" s="44"/>
      <c r="FM82" s="44"/>
      <c r="FN82" s="44"/>
      <c r="FO82" s="44"/>
      <c r="FP82" s="44"/>
      <c r="FQ82" s="44"/>
      <c r="FR82" s="44"/>
      <c r="FS82" s="44"/>
      <c r="FT82" s="44"/>
      <c r="FU82" s="44"/>
      <c r="FV82" s="44"/>
      <c r="FW82" s="44"/>
      <c r="FX82" s="44"/>
      <c r="FY82" s="44"/>
      <c r="FZ82" s="44"/>
      <c r="GA82" s="44"/>
      <c r="GB82" s="44"/>
      <c r="GC82" s="44"/>
      <c r="GD82" s="44"/>
      <c r="GE82" s="44"/>
      <c r="GF82" s="44"/>
    </row>
    <row r="83" spans="1:196" s="724" customFormat="1" ht="15" customHeight="1" thickBot="1">
      <c r="A83" s="65"/>
      <c r="B83" s="65"/>
      <c r="C83" s="65"/>
      <c r="D83" s="65"/>
      <c r="E83" s="65"/>
      <c r="F83" s="65"/>
      <c r="G83" s="65"/>
      <c r="H83" s="65"/>
      <c r="I83"/>
      <c r="J83"/>
      <c r="K83"/>
      <c r="L83"/>
      <c r="M83" s="65"/>
      <c r="N83" s="65"/>
      <c r="O83" s="65"/>
      <c r="P83" s="65"/>
      <c r="Q83" s="65"/>
      <c r="R83" s="65"/>
      <c r="S83" s="44"/>
      <c r="T83" s="44"/>
      <c r="U83" s="44"/>
      <c r="V83" s="44"/>
      <c r="W83" s="44"/>
      <c r="X83" s="44"/>
      <c r="Y83" s="44"/>
      <c r="Z83" s="44"/>
      <c r="AA83" s="44"/>
      <c r="AB83" s="44"/>
      <c r="AC83" s="44"/>
      <c r="AD83" s="44"/>
      <c r="AE83" s="44"/>
      <c r="AF83" s="44"/>
      <c r="AG83" s="44"/>
      <c r="AH83" s="44"/>
      <c r="AI83" s="44"/>
      <c r="AJ83" s="44"/>
      <c r="AK83" s="44"/>
      <c r="AL83" s="44"/>
      <c r="AM83" s="44"/>
      <c r="AN83" s="44"/>
      <c r="AO83"/>
      <c r="AP83"/>
      <c r="AQ83"/>
      <c r="AR83"/>
      <c r="AS83"/>
      <c r="AT83"/>
      <c r="AU83"/>
      <c r="AV83"/>
      <c r="AW83"/>
      <c r="AX83"/>
      <c r="AY83"/>
      <c r="AZ83"/>
      <c r="BA83"/>
      <c r="BB83"/>
      <c r="BC83" s="52"/>
      <c r="BD83" s="44"/>
      <c r="BE83" s="44"/>
      <c r="BF83" s="44"/>
      <c r="BG83"/>
      <c r="BH83" s="44"/>
      <c r="BI83" s="44"/>
      <c r="BJ83" s="44"/>
      <c r="BK83" s="44"/>
      <c r="BL83" s="44"/>
      <c r="BM83" s="44"/>
      <c r="BN83" s="44"/>
      <c r="BO83" s="44"/>
      <c r="BP83" s="44"/>
      <c r="BQ83" s="44"/>
      <c r="BR83"/>
      <c r="BS83"/>
      <c r="BT83" s="44"/>
      <c r="BU83" s="44"/>
      <c r="BV83" s="44"/>
      <c r="BW83" s="44"/>
      <c r="BX83" s="44"/>
      <c r="BY83" s="44"/>
      <c r="BZ83" s="44"/>
      <c r="CA83" s="44"/>
      <c r="CB83" s="44"/>
      <c r="CC83"/>
      <c r="CD83"/>
      <c r="CE83" s="44"/>
      <c r="CF83" s="44"/>
      <c r="CG83" s="44"/>
      <c r="CH83" s="44"/>
      <c r="CI83" s="44"/>
      <c r="CJ83" s="44"/>
      <c r="CK83" s="52"/>
      <c r="CL83" s="52"/>
      <c r="CM83" s="52"/>
      <c r="CN83"/>
      <c r="CO83"/>
      <c r="CP83" s="52"/>
      <c r="CQ83" s="52"/>
      <c r="CR83" s="52"/>
      <c r="CS83" s="44"/>
      <c r="CT83" s="44"/>
      <c r="CU83" s="44"/>
      <c r="CV83" s="44"/>
      <c r="CW83" s="44"/>
      <c r="CX83" s="44"/>
      <c r="CY83" s="44"/>
      <c r="CZ83" s="44"/>
      <c r="DA83" s="44"/>
      <c r="DB83" s="44"/>
      <c r="DC83" s="44"/>
      <c r="DD83" s="44"/>
      <c r="DE83" s="44"/>
      <c r="DF83" s="44"/>
      <c r="DG83" s="44"/>
      <c r="DH83" s="44"/>
      <c r="DI83" s="44"/>
      <c r="DJ83" s="44"/>
      <c r="DK83" s="44"/>
      <c r="DL83" s="44"/>
      <c r="DM83" s="44"/>
      <c r="DN83" s="44"/>
      <c r="DO83" s="44"/>
      <c r="DP83" s="44"/>
      <c r="DQ83" s="44"/>
      <c r="DR83" s="44"/>
      <c r="DS83" s="44"/>
      <c r="DT83" s="44"/>
      <c r="DU83" s="44"/>
      <c r="DV83" s="44"/>
      <c r="DW83" s="44"/>
      <c r="DX83" s="44"/>
      <c r="DY83" s="44"/>
      <c r="DZ83" s="44"/>
      <c r="EA83" s="44"/>
      <c r="EB83" s="44"/>
      <c r="EC83" s="44"/>
      <c r="ED83" s="44"/>
      <c r="EE83" s="44"/>
      <c r="EF83" s="44"/>
      <c r="EG83" s="44"/>
      <c r="EH83" s="44"/>
      <c r="EI83" s="44"/>
      <c r="EJ83" s="44"/>
      <c r="EK83" s="44"/>
      <c r="EL83" s="44"/>
      <c r="EM83" s="44"/>
      <c r="EN83" s="44"/>
      <c r="EO83" s="44"/>
      <c r="EP83" s="44"/>
      <c r="EQ83" s="44"/>
      <c r="ER83" s="44"/>
      <c r="ES83" s="44"/>
      <c r="ET83" s="44"/>
      <c r="EU83" s="44"/>
      <c r="EV83" s="44"/>
      <c r="EW83" s="44"/>
      <c r="EX83" s="44"/>
      <c r="EY83" s="44"/>
      <c r="EZ83" s="44"/>
      <c r="FA83" s="44"/>
      <c r="FB83" s="44"/>
      <c r="FC83" s="44"/>
      <c r="FD83" s="44"/>
      <c r="FE83" s="44"/>
      <c r="FF83" s="44"/>
      <c r="FG83" s="44"/>
      <c r="FH83" s="44"/>
      <c r="FI83" s="44"/>
      <c r="FJ83" s="44"/>
      <c r="FK83" s="44"/>
      <c r="FL83" s="44"/>
      <c r="FM83" s="44"/>
      <c r="FN83" s="44"/>
      <c r="FO83" s="44"/>
      <c r="FP83" s="44"/>
      <c r="FQ83" s="44"/>
      <c r="FR83" s="44"/>
      <c r="FS83" s="44"/>
      <c r="FT83" s="44"/>
      <c r="FU83" s="44"/>
      <c r="FV83" s="44"/>
      <c r="FW83" s="44"/>
      <c r="FX83" s="44"/>
      <c r="FY83" s="44"/>
      <c r="FZ83" s="44"/>
      <c r="GA83" s="44"/>
      <c r="GB83" s="44"/>
      <c r="GC83" s="44"/>
      <c r="GD83" s="44"/>
      <c r="GE83" s="44"/>
      <c r="GF83" s="44"/>
    </row>
    <row r="84" spans="1:196" s="724" customFormat="1" ht="15" customHeight="1" thickBot="1">
      <c r="A84" s="65"/>
      <c r="B84" s="65"/>
      <c r="C84" s="65"/>
      <c r="D84" s="65"/>
      <c r="E84" s="65"/>
      <c r="F84" s="65"/>
      <c r="G84" s="65"/>
      <c r="H84" s="65"/>
      <c r="I84" s="561" t="s">
        <v>444</v>
      </c>
      <c r="J84" s="562">
        <f>J62+J75+J82</f>
        <v>35</v>
      </c>
      <c r="K84"/>
      <c r="L84"/>
      <c r="M84" s="65"/>
      <c r="N84" s="65"/>
      <c r="O84" s="65"/>
      <c r="P84" s="65"/>
      <c r="Q84" s="65"/>
      <c r="R84" s="65"/>
      <c r="S84" s="44"/>
      <c r="T84" s="44"/>
      <c r="U84" s="44"/>
      <c r="V84" s="44"/>
      <c r="W84" s="44"/>
      <c r="X84" s="44"/>
      <c r="Y84" s="44"/>
      <c r="Z84" s="44"/>
      <c r="AA84" s="44"/>
      <c r="AB84" s="44"/>
      <c r="AC84" s="44"/>
      <c r="AD84" s="44"/>
      <c r="AE84" s="44"/>
      <c r="AF84" s="44"/>
      <c r="AG84" s="44"/>
      <c r="AH84" s="44"/>
      <c r="AI84" s="44"/>
      <c r="AJ84" s="44"/>
      <c r="AK84" s="44"/>
      <c r="AL84" s="44"/>
      <c r="AM84" s="44"/>
      <c r="AN84" s="44"/>
      <c r="AO84"/>
      <c r="AP84"/>
      <c r="AQ84"/>
      <c r="AR84"/>
      <c r="AS84"/>
      <c r="AT84"/>
      <c r="AU84"/>
      <c r="AV84"/>
      <c r="AW84"/>
      <c r="AX84"/>
      <c r="AY84"/>
      <c r="AZ84"/>
      <c r="BA84"/>
      <c r="BB84"/>
      <c r="BC84" s="52"/>
      <c r="BD84" s="44"/>
      <c r="BE84" s="44"/>
      <c r="BF84" s="44"/>
      <c r="BG84"/>
      <c r="BH84" s="44"/>
      <c r="BI84" s="44"/>
      <c r="BJ84" s="44"/>
      <c r="BK84" s="44"/>
      <c r="BL84" s="44"/>
      <c r="BM84" s="44"/>
      <c r="BN84" s="44"/>
      <c r="BO84" s="44"/>
      <c r="BP84" s="44"/>
      <c r="BQ84" s="44"/>
      <c r="BR84"/>
      <c r="BS84"/>
      <c r="BT84" s="44"/>
      <c r="BU84" s="44"/>
      <c r="BV84" s="44"/>
      <c r="BW84" s="44"/>
      <c r="BX84" s="44"/>
      <c r="BY84" s="44"/>
      <c r="BZ84" s="44"/>
      <c r="CA84" s="44"/>
      <c r="CB84" s="44"/>
      <c r="CC84"/>
      <c r="CD84"/>
      <c r="CE84" s="44"/>
      <c r="CF84" s="44"/>
      <c r="CG84" s="44"/>
      <c r="CM84" s="52"/>
      <c r="CN84"/>
      <c r="CO84"/>
      <c r="CP84" s="52"/>
      <c r="CQ84" s="52"/>
      <c r="CR84" s="52"/>
      <c r="CS84" s="44"/>
      <c r="CT84" s="44"/>
      <c r="CU84" s="44"/>
      <c r="CV84" s="44"/>
      <c r="CW84" s="44"/>
      <c r="CX84" s="44"/>
      <c r="CY84" s="44"/>
      <c r="CZ84" s="44"/>
      <c r="DA84" s="44"/>
      <c r="DB84" s="44"/>
      <c r="DC84" s="44"/>
      <c r="DD84" s="44"/>
      <c r="DE84" s="44"/>
      <c r="DF84" s="44"/>
      <c r="DG84" s="44"/>
      <c r="DH84" s="44"/>
      <c r="DI84" s="44"/>
      <c r="DJ84" s="44"/>
      <c r="DK84" s="44"/>
      <c r="DL84" s="44"/>
      <c r="DM84" s="44"/>
      <c r="DN84" s="44"/>
      <c r="DO84" s="44"/>
      <c r="DP84" s="44"/>
      <c r="DQ84" s="44"/>
      <c r="DR84" s="44"/>
      <c r="DS84" s="44"/>
      <c r="DT84" s="44"/>
      <c r="DU84" s="44"/>
      <c r="DV84" s="44"/>
      <c r="DW84" s="44"/>
      <c r="DX84" s="44"/>
      <c r="DY84" s="44"/>
      <c r="DZ84" s="44"/>
      <c r="EA84" s="44"/>
      <c r="EB84" s="44"/>
      <c r="EC84" s="44"/>
      <c r="ED84" s="44"/>
      <c r="EE84" s="44"/>
      <c r="EF84" s="44"/>
      <c r="EG84" s="44"/>
      <c r="EH84" s="44"/>
      <c r="EI84" s="44"/>
      <c r="EJ84" s="44"/>
      <c r="EK84" s="44"/>
      <c r="EL84" s="44"/>
      <c r="EM84" s="44"/>
      <c r="EN84" s="44"/>
      <c r="EO84" s="44"/>
      <c r="EP84" s="44"/>
      <c r="EQ84" s="44"/>
      <c r="ER84" s="44"/>
      <c r="ES84" s="44"/>
      <c r="ET84" s="44"/>
      <c r="EU84" s="44"/>
      <c r="EV84" s="44"/>
      <c r="EW84" s="44"/>
      <c r="EX84" s="44"/>
      <c r="EY84" s="44"/>
      <c r="EZ84" s="44"/>
      <c r="FA84" s="44"/>
      <c r="FB84" s="44"/>
      <c r="FC84" s="44"/>
      <c r="FD84" s="44"/>
      <c r="FE84" s="44"/>
      <c r="FF84" s="44"/>
      <c r="FG84" s="44"/>
      <c r="FH84" s="44"/>
      <c r="FI84" s="44"/>
      <c r="FJ84" s="44"/>
      <c r="FK84" s="44"/>
      <c r="FL84" s="44"/>
      <c r="FM84" s="44"/>
      <c r="FN84" s="44"/>
      <c r="FO84" s="44"/>
      <c r="FP84" s="44"/>
      <c r="FQ84" s="44"/>
      <c r="FR84" s="44"/>
      <c r="FS84" s="44"/>
      <c r="FT84" s="44"/>
      <c r="FU84" s="44"/>
      <c r="FV84" s="44"/>
      <c r="FW84" s="44"/>
      <c r="FX84" s="44"/>
      <c r="FY84" s="44"/>
      <c r="FZ84" s="44"/>
      <c r="GA84" s="44"/>
      <c r="GB84" s="44"/>
      <c r="GC84" s="44"/>
      <c r="GD84" s="44"/>
      <c r="GE84" s="44"/>
      <c r="GF84" s="44"/>
    </row>
    <row r="85" spans="1:196" s="724" customFormat="1" ht="15" customHeight="1">
      <c r="A85" s="65"/>
      <c r="B85" s="65"/>
      <c r="C85" s="65"/>
      <c r="D85" s="65"/>
      <c r="E85" s="65"/>
      <c r="F85" s="65"/>
      <c r="G85" s="65"/>
      <c r="H85" s="65"/>
      <c r="I85"/>
      <c r="J85"/>
      <c r="K85"/>
      <c r="L85"/>
      <c r="M85" s="65"/>
      <c r="N85" s="65"/>
      <c r="O85" s="65"/>
      <c r="P85" s="65"/>
      <c r="Q85" s="65"/>
      <c r="R85" s="65"/>
      <c r="S85" s="44"/>
      <c r="T85" s="44"/>
      <c r="U85" s="44"/>
      <c r="V85" s="44"/>
      <c r="W85" s="44"/>
      <c r="X85" s="44"/>
      <c r="Y85" s="44"/>
      <c r="Z85" s="44"/>
      <c r="AA85" s="44"/>
      <c r="AB85" s="44"/>
      <c r="AC85" s="44"/>
      <c r="AD85" s="44"/>
      <c r="AE85" s="44"/>
      <c r="AF85" s="44"/>
      <c r="AG85" s="44"/>
      <c r="AH85" s="44"/>
      <c r="AI85" s="44"/>
      <c r="AJ85" s="44"/>
      <c r="AK85" s="44"/>
      <c r="AL85" s="44"/>
      <c r="AM85" s="44"/>
      <c r="AN85" s="44"/>
      <c r="AQ85" s="65"/>
      <c r="AR85" s="65"/>
      <c r="AS85" s="65"/>
      <c r="AT85"/>
      <c r="AU85" s="65"/>
      <c r="AV85" s="44"/>
      <c r="AW85" s="44"/>
      <c r="AX85" s="52"/>
      <c r="AY85" s="52"/>
      <c r="AZ85" s="52"/>
      <c r="BA85" s="52"/>
      <c r="BB85" s="52"/>
      <c r="BC85" s="52"/>
      <c r="BD85" s="44"/>
      <c r="BE85" s="44"/>
      <c r="BF85" s="44"/>
      <c r="BG85"/>
      <c r="BH85" s="44"/>
      <c r="BI85" s="44"/>
      <c r="BJ85" s="44"/>
      <c r="BK85" s="44"/>
      <c r="BL85" s="44"/>
      <c r="BM85" s="44"/>
      <c r="BN85" s="44"/>
      <c r="BO85" s="44"/>
      <c r="BP85" s="44"/>
      <c r="BQ85" s="44"/>
      <c r="BR85" s="44"/>
      <c r="BS85" s="44"/>
      <c r="BT85" s="44"/>
      <c r="BU85" s="44"/>
      <c r="BV85" s="44"/>
      <c r="BW85" s="44"/>
      <c r="BX85" s="44"/>
      <c r="BY85" s="44"/>
      <c r="BZ85" s="44"/>
      <c r="CA85" s="44"/>
      <c r="CB85" s="44"/>
      <c r="CC85" s="44"/>
      <c r="CD85" s="44"/>
      <c r="CE85" s="44"/>
      <c r="CF85" s="44"/>
      <c r="CG85" s="44"/>
      <c r="CN85" s="52"/>
      <c r="CO85" s="52"/>
      <c r="CP85" s="52"/>
      <c r="CQ85" s="52"/>
      <c r="CR85" s="52"/>
      <c r="CS85" s="44"/>
      <c r="CT85" s="44"/>
      <c r="CU85" s="44"/>
      <c r="CV85" s="44"/>
      <c r="CW85" s="44"/>
      <c r="CX85" s="44"/>
      <c r="CY85" s="44"/>
      <c r="CZ85" s="44"/>
      <c r="DA85" s="44"/>
      <c r="DB85" s="44"/>
      <c r="DC85" s="44"/>
      <c r="DD85" s="44"/>
      <c r="DE85" s="44"/>
      <c r="DF85" s="44"/>
      <c r="DG85" s="44"/>
      <c r="DH85" s="44"/>
      <c r="DI85" s="44"/>
      <c r="DJ85" s="44"/>
      <c r="DK85" s="44"/>
      <c r="DL85" s="44"/>
      <c r="DM85" s="44"/>
      <c r="DN85" s="44"/>
      <c r="DO85" s="44"/>
      <c r="DP85" s="44"/>
      <c r="DQ85" s="44"/>
      <c r="DR85" s="44"/>
      <c r="DS85" s="44"/>
      <c r="DT85" s="44"/>
      <c r="DU85" s="44"/>
      <c r="DV85" s="44"/>
      <c r="DW85" s="44"/>
      <c r="DX85" s="44"/>
      <c r="DY85" s="44"/>
      <c r="DZ85" s="44"/>
      <c r="EA85" s="44"/>
      <c r="EB85" s="44"/>
      <c r="EC85" s="44"/>
      <c r="ED85" s="44"/>
      <c r="EE85" s="44"/>
      <c r="EF85" s="44"/>
      <c r="EG85" s="44"/>
      <c r="EH85" s="44"/>
      <c r="EI85" s="44"/>
      <c r="EJ85" s="44"/>
      <c r="EK85" s="44"/>
      <c r="EL85" s="44"/>
      <c r="EM85" s="44"/>
      <c r="EN85" s="44"/>
      <c r="EO85" s="44"/>
      <c r="EP85" s="44"/>
      <c r="EQ85" s="44"/>
      <c r="ER85" s="44"/>
      <c r="ES85" s="44"/>
      <c r="ET85" s="44"/>
      <c r="EU85" s="44"/>
      <c r="EV85" s="44"/>
      <c r="EW85" s="44"/>
      <c r="EX85" s="44"/>
      <c r="EY85" s="44"/>
      <c r="EZ85" s="44"/>
      <c r="FA85" s="44"/>
      <c r="FB85" s="44"/>
      <c r="FC85" s="44"/>
      <c r="FD85" s="44"/>
      <c r="FE85" s="44"/>
      <c r="FF85" s="44"/>
      <c r="FG85" s="44"/>
      <c r="FH85" s="44"/>
      <c r="FI85" s="44"/>
      <c r="FJ85" s="44"/>
      <c r="FK85" s="44"/>
      <c r="FL85" s="44"/>
      <c r="FM85" s="44"/>
      <c r="FN85" s="44"/>
      <c r="FO85" s="44"/>
      <c r="FP85" s="44"/>
      <c r="FQ85" s="44"/>
      <c r="FR85" s="44"/>
      <c r="FS85" s="44"/>
      <c r="FT85" s="44"/>
      <c r="FU85" s="44"/>
      <c r="FV85" s="44"/>
      <c r="FW85" s="44"/>
      <c r="FX85" s="44"/>
      <c r="FY85" s="44"/>
      <c r="FZ85" s="44"/>
      <c r="GA85" s="44"/>
      <c r="GB85" s="44"/>
      <c r="GC85" s="44"/>
      <c r="GD85" s="44"/>
      <c r="GE85" s="44"/>
      <c r="GF85" s="44"/>
    </row>
    <row r="86" spans="1:196" s="724" customFormat="1" ht="15" customHeight="1">
      <c r="A86" s="65"/>
      <c r="B86" s="65"/>
      <c r="C86" s="65"/>
      <c r="D86" s="65"/>
      <c r="E86" s="65"/>
      <c r="F86" s="65"/>
      <c r="G86" s="65"/>
      <c r="H86" s="65"/>
      <c r="I86" s="747"/>
      <c r="J86"/>
      <c r="K86"/>
      <c r="L86"/>
      <c r="M86" s="65"/>
      <c r="N86" s="65"/>
      <c r="O86" s="65"/>
      <c r="P86" s="65"/>
      <c r="Q86" s="65"/>
      <c r="R86" s="65"/>
      <c r="S86" s="44"/>
      <c r="T86" s="44"/>
      <c r="U86" s="44"/>
      <c r="V86" s="44"/>
      <c r="W86" s="44"/>
      <c r="X86" s="44"/>
      <c r="Y86" s="44"/>
      <c r="Z86" s="44"/>
      <c r="AA86" s="44"/>
      <c r="AB86" s="44"/>
      <c r="AC86" s="44"/>
      <c r="AD86" s="44"/>
      <c r="AE86" s="44"/>
      <c r="AF86" s="44"/>
      <c r="AG86" s="44"/>
      <c r="AH86" s="44"/>
      <c r="AI86" s="44"/>
      <c r="AJ86" s="44"/>
      <c r="AK86" s="44"/>
      <c r="AL86" s="44"/>
      <c r="AM86" s="44"/>
      <c r="AN86" s="44"/>
      <c r="AQ86"/>
      <c r="AR86"/>
      <c r="AS86"/>
      <c r="AT86"/>
      <c r="AU86"/>
      <c r="AV86" s="44"/>
      <c r="AW86" s="44"/>
      <c r="AX86" s="52"/>
      <c r="AY86" s="52"/>
      <c r="AZ86" s="52"/>
      <c r="BA86" s="52"/>
      <c r="BB86" s="52"/>
      <c r="BC86" s="52"/>
      <c r="BD86" s="44"/>
      <c r="BE86" s="44"/>
      <c r="BF86" s="44"/>
      <c r="BG86"/>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N86" s="52"/>
      <c r="CO86" s="52"/>
      <c r="CP86" s="52"/>
      <c r="CQ86" s="52"/>
      <c r="CR86" s="52"/>
      <c r="CS86" s="44"/>
      <c r="CT86" s="44"/>
      <c r="CU86" s="44"/>
      <c r="CV86" s="44"/>
      <c r="CW86" s="44"/>
      <c r="CX86" s="44"/>
      <c r="CY86" s="44"/>
      <c r="CZ86" s="44"/>
      <c r="DA86" s="44"/>
      <c r="DB86" s="44"/>
      <c r="DC86" s="44"/>
      <c r="DD86" s="44"/>
      <c r="DE86" s="44"/>
      <c r="DF86" s="44"/>
      <c r="DG86" s="44"/>
      <c r="DH86" s="44"/>
      <c r="DI86" s="44"/>
      <c r="DJ86" s="44"/>
      <c r="DK86" s="44"/>
      <c r="DL86" s="44"/>
      <c r="DM86" s="44"/>
      <c r="DN86" s="44"/>
      <c r="DO86" s="44"/>
      <c r="DP86" s="44"/>
      <c r="DQ86" s="44"/>
      <c r="DR86" s="44"/>
      <c r="DS86" s="44"/>
      <c r="DT86" s="44"/>
      <c r="DU86" s="44"/>
      <c r="DV86" s="44"/>
      <c r="DW86" s="44"/>
      <c r="DX86" s="44"/>
      <c r="DY86" s="44"/>
      <c r="DZ86" s="44"/>
      <c r="EA86" s="44"/>
      <c r="EB86" s="44"/>
      <c r="EC86" s="44"/>
      <c r="ED86" s="44"/>
      <c r="EE86" s="44"/>
      <c r="EF86" s="44"/>
      <c r="EG86" s="44"/>
      <c r="EH86" s="44"/>
      <c r="EI86" s="44"/>
      <c r="EJ86" s="44"/>
      <c r="EK86" s="44"/>
      <c r="EL86" s="44"/>
      <c r="EM86" s="44"/>
      <c r="EN86" s="44"/>
      <c r="EO86" s="44"/>
      <c r="EP86" s="44"/>
      <c r="EQ86" s="44"/>
      <c r="ER86" s="44"/>
      <c r="ES86" s="44"/>
      <c r="ET86" s="44"/>
      <c r="EU86" s="44"/>
      <c r="EV86" s="44"/>
      <c r="EW86" s="44"/>
      <c r="EX86" s="44"/>
      <c r="EY86" s="44"/>
      <c r="EZ86" s="44"/>
      <c r="FA86" s="44"/>
      <c r="FB86" s="44"/>
      <c r="FC86" s="44"/>
      <c r="FD86" s="44"/>
      <c r="FE86" s="44"/>
      <c r="FF86" s="44"/>
      <c r="FG86" s="44"/>
      <c r="FH86" s="44"/>
      <c r="FI86" s="44"/>
      <c r="FJ86" s="44"/>
      <c r="FK86" s="44"/>
      <c r="FL86" s="44"/>
      <c r="FM86" s="44"/>
      <c r="FN86" s="44"/>
      <c r="FO86" s="44"/>
      <c r="FP86" s="44"/>
      <c r="FQ86" s="44"/>
      <c r="FR86" s="44"/>
      <c r="FS86" s="44"/>
      <c r="FT86" s="44"/>
      <c r="FU86" s="44"/>
      <c r="FV86" s="44"/>
      <c r="FW86" s="44"/>
      <c r="FX86" s="44"/>
      <c r="FY86" s="44"/>
      <c r="FZ86" s="44"/>
      <c r="GA86" s="44"/>
      <c r="GB86" s="44"/>
      <c r="GC86" s="44"/>
      <c r="GD86" s="44"/>
      <c r="GE86" s="44"/>
      <c r="GF86" s="44"/>
    </row>
    <row r="87" spans="1:196" s="724" customFormat="1" ht="15" customHeight="1" thickBot="1">
      <c r="A87" s="65"/>
      <c r="B87" s="65"/>
      <c r="C87" s="65"/>
      <c r="D87" s="65"/>
      <c r="E87" s="65"/>
      <c r="F87" s="65"/>
      <c r="G87" s="65"/>
      <c r="H87" s="65"/>
      <c r="K87"/>
      <c r="L87"/>
      <c r="M87" s="65"/>
      <c r="N87" s="65"/>
      <c r="O87" s="65"/>
      <c r="P87" s="65"/>
      <c r="Q87" s="65"/>
      <c r="R87" s="65"/>
      <c r="S87" s="44"/>
      <c r="T87" s="44"/>
      <c r="U87" s="44"/>
      <c r="V87" s="44"/>
      <c r="W87" s="44"/>
      <c r="X87" s="44"/>
      <c r="Y87" s="44"/>
      <c r="Z87" s="44"/>
      <c r="AA87" s="44"/>
      <c r="AB87" s="44"/>
      <c r="AC87" s="44"/>
      <c r="AD87" s="44"/>
      <c r="AE87" s="44"/>
      <c r="AF87" s="44"/>
      <c r="AG87" s="44"/>
      <c r="AH87" s="44"/>
      <c r="AI87" s="44"/>
      <c r="AJ87" s="44"/>
      <c r="AK87" s="44"/>
      <c r="AL87" s="44"/>
      <c r="AM87" s="44"/>
      <c r="AN87" s="44"/>
      <c r="AQ87"/>
      <c r="AR87" s="65"/>
      <c r="AS87" s="65"/>
      <c r="AT87" s="65"/>
      <c r="AU87"/>
      <c r="AV87" s="44"/>
      <c r="AW87" s="44"/>
      <c r="AX87" s="52"/>
      <c r="AY87" s="52"/>
      <c r="AZ87" s="52"/>
      <c r="BA87" s="52"/>
      <c r="BB87" s="52"/>
      <c r="BC87" s="52"/>
      <c r="BD87" s="44"/>
      <c r="BE87" s="44"/>
      <c r="BF87" s="44"/>
      <c r="BG87"/>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H87" s="44"/>
      <c r="CI87" s="44"/>
      <c r="CJ87" s="44"/>
      <c r="CK87" s="52"/>
      <c r="CL87" s="52"/>
      <c r="CN87" s="52"/>
      <c r="CO87" s="52"/>
      <c r="CP87" s="52"/>
      <c r="CQ87" s="52"/>
      <c r="CR87" s="52"/>
      <c r="CS87" s="44"/>
      <c r="CT87" s="44"/>
      <c r="CU87" s="44"/>
      <c r="CV87" s="44"/>
      <c r="CW87" s="44"/>
      <c r="CX87" s="44"/>
      <c r="CY87" s="44"/>
      <c r="CZ87" s="44"/>
      <c r="DA87" s="44"/>
      <c r="DB87" s="44"/>
      <c r="DC87" s="44"/>
      <c r="DD87" s="44"/>
      <c r="DE87" s="44"/>
      <c r="DF87" s="44"/>
      <c r="DG87" s="44"/>
      <c r="DH87" s="44"/>
      <c r="DI87" s="44"/>
      <c r="DJ87" s="44"/>
      <c r="DK87" s="44"/>
      <c r="DL87" s="44"/>
      <c r="DM87" s="44"/>
      <c r="DN87" s="44"/>
      <c r="DO87" s="44"/>
      <c r="DP87" s="44"/>
      <c r="DQ87" s="44"/>
      <c r="DR87" s="44"/>
      <c r="DS87" s="44"/>
      <c r="DT87" s="44"/>
      <c r="DU87" s="44"/>
      <c r="DV87" s="44"/>
      <c r="DW87" s="44"/>
      <c r="DX87" s="44"/>
      <c r="DY87" s="44"/>
      <c r="DZ87" s="44"/>
      <c r="EA87" s="44"/>
      <c r="EB87" s="44"/>
      <c r="EC87" s="44"/>
      <c r="ED87" s="44"/>
      <c r="EE87" s="44"/>
      <c r="EF87" s="44"/>
      <c r="EG87" s="44"/>
      <c r="EH87" s="44"/>
      <c r="EI87" s="44"/>
      <c r="EJ87" s="44"/>
      <c r="EK87" s="44"/>
      <c r="EL87" s="44"/>
      <c r="EM87" s="44"/>
      <c r="EN87" s="44"/>
      <c r="EO87" s="44"/>
      <c r="EP87" s="44"/>
      <c r="EQ87" s="44"/>
      <c r="ER87" s="44"/>
      <c r="ES87" s="44"/>
      <c r="ET87" s="44"/>
      <c r="EU87" s="44"/>
      <c r="EV87" s="44"/>
      <c r="EW87" s="44"/>
      <c r="EX87" s="44"/>
      <c r="EY87" s="44"/>
      <c r="EZ87" s="44"/>
      <c r="FA87" s="44"/>
      <c r="FB87" s="44"/>
      <c r="FC87" s="44"/>
      <c r="FD87" s="44"/>
      <c r="FE87" s="44"/>
      <c r="FF87" s="44"/>
      <c r="FG87" s="44"/>
      <c r="FH87" s="44"/>
      <c r="FI87" s="44"/>
      <c r="FJ87" s="44"/>
      <c r="FK87" s="44"/>
      <c r="FL87" s="44"/>
      <c r="FM87" s="44"/>
      <c r="FN87" s="44"/>
      <c r="FO87" s="44"/>
      <c r="FP87" s="44"/>
      <c r="FQ87" s="44"/>
      <c r="FR87" s="44"/>
      <c r="FS87" s="44"/>
      <c r="FT87" s="44"/>
      <c r="FU87" s="44"/>
      <c r="FV87" s="44"/>
      <c r="FW87" s="44"/>
      <c r="FX87" s="44"/>
      <c r="FY87" s="44"/>
      <c r="FZ87" s="44"/>
      <c r="GA87" s="44"/>
      <c r="GB87" s="44"/>
      <c r="GC87" s="44"/>
      <c r="GD87" s="44"/>
      <c r="GE87" s="44"/>
      <c r="GF87" s="44"/>
    </row>
    <row r="88" spans="1:196" s="724" customFormat="1" ht="15" customHeight="1" thickBot="1">
      <c r="A88" s="65"/>
      <c r="B88" s="65"/>
      <c r="C88" s="65"/>
      <c r="D88" s="65"/>
      <c r="E88" s="65"/>
      <c r="F88" s="65"/>
      <c r="G88" s="65"/>
      <c r="H88" s="65"/>
      <c r="K88"/>
      <c r="L88"/>
      <c r="M88"/>
      <c r="N88"/>
      <c r="O88"/>
      <c r="P88"/>
      <c r="Q88" s="65"/>
      <c r="R88" s="65"/>
      <c r="S88" s="44"/>
      <c r="T88" s="44"/>
      <c r="U88" s="65"/>
      <c r="V88" s="44"/>
      <c r="W88" s="44"/>
      <c r="X88" s="44"/>
      <c r="Y88" s="44"/>
      <c r="Z88" s="44"/>
      <c r="AA88" s="44"/>
      <c r="AB88" s="44"/>
      <c r="AC88" s="44"/>
      <c r="AD88" s="44"/>
      <c r="AE88" s="44"/>
      <c r="AF88" s="44"/>
      <c r="AG88" s="44"/>
      <c r="AH88" s="44"/>
      <c r="AI88" s="44"/>
      <c r="AJ88" s="44"/>
      <c r="AK88" s="44"/>
      <c r="AL88" s="44"/>
      <c r="AM88" s="44"/>
      <c r="AN88" s="44"/>
      <c r="AO88" s="561" t="s">
        <v>444</v>
      </c>
      <c r="AP88" s="562">
        <f ca="1">AP61+AP74+AP80</f>
        <v>35</v>
      </c>
      <c r="AQ88"/>
      <c r="AR88" s="65"/>
      <c r="AS88" s="65"/>
      <c r="AT88" s="65"/>
      <c r="AU88" s="65"/>
      <c r="AV88" s="44"/>
      <c r="AW88" s="44"/>
      <c r="AX88" s="52"/>
      <c r="AY88" s="52"/>
      <c r="AZ88" s="52"/>
      <c r="BA88" s="52"/>
      <c r="BB88" s="52"/>
      <c r="BC88" s="52"/>
      <c r="BD88" s="44"/>
      <c r="BE88" s="44"/>
      <c r="BF88" s="44"/>
      <c r="BG88"/>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H88" s="44"/>
      <c r="CI88" s="44"/>
      <c r="CJ88" s="44"/>
      <c r="CK88" s="52"/>
      <c r="CL88" s="52"/>
      <c r="CM88" s="52"/>
      <c r="CN88" s="52"/>
      <c r="CO88" s="52"/>
      <c r="CP88" s="52"/>
      <c r="CQ88" s="52"/>
      <c r="CR88" s="52"/>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row>
    <row r="89" spans="1:196" s="724" customFormat="1" ht="15" customHeight="1">
      <c r="A89" s="723"/>
      <c r="C89" s="65"/>
      <c r="D89" s="65"/>
      <c r="E89" s="65"/>
      <c r="F89" s="65"/>
      <c r="G89" s="65"/>
      <c r="H89" s="65"/>
      <c r="K89"/>
      <c r="L89"/>
      <c r="M89"/>
      <c r="N89"/>
      <c r="O89"/>
      <c r="P89"/>
      <c r="Q89"/>
      <c r="R89"/>
      <c r="S89" s="65"/>
      <c r="T89" s="65"/>
      <c r="U89" s="65"/>
      <c r="V89" s="44"/>
      <c r="W89" s="44"/>
      <c r="X89" s="44"/>
      <c r="Y89" s="44"/>
      <c r="Z89" s="44"/>
      <c r="AA89" s="44"/>
      <c r="AB89" s="44"/>
      <c r="AC89" s="44"/>
      <c r="AD89" s="44"/>
      <c r="AE89" s="44"/>
      <c r="AF89" s="44"/>
      <c r="AG89" s="44"/>
      <c r="AH89" s="44"/>
      <c r="AI89" s="44"/>
      <c r="AJ89" s="44"/>
      <c r="AK89" s="44"/>
      <c r="AL89" s="44"/>
      <c r="AM89" s="44"/>
      <c r="AN89" s="44"/>
      <c r="AO89"/>
      <c r="AP89"/>
      <c r="AQ89"/>
      <c r="AR89" s="65"/>
      <c r="AS89" s="65"/>
      <c r="AT89" s="65"/>
      <c r="AU89" s="65"/>
      <c r="AV89" s="44"/>
      <c r="AW89" s="44"/>
      <c r="AX89" s="52"/>
      <c r="AY89" s="52"/>
      <c r="AZ89" s="52"/>
      <c r="BA89" s="52"/>
      <c r="BB89" s="52"/>
      <c r="BC89" s="52"/>
      <c r="BD89" s="44"/>
      <c r="BE89" s="44"/>
      <c r="BF89" s="44"/>
      <c r="BG89"/>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52"/>
      <c r="CL89" s="52"/>
      <c r="CM89" s="52"/>
      <c r="CN89" s="52"/>
      <c r="CO89" s="52"/>
      <c r="CP89" s="52"/>
      <c r="CQ89" s="52"/>
      <c r="CR89" s="52"/>
      <c r="CS89" s="44"/>
      <c r="CT89" s="44"/>
      <c r="CU89" s="44"/>
      <c r="CV89" s="44"/>
      <c r="CW89" s="44"/>
      <c r="CX89" s="44"/>
      <c r="CY89" s="44"/>
      <c r="CZ89" s="44"/>
      <c r="DA89" s="44"/>
      <c r="DB89" s="44"/>
      <c r="DC89" s="44"/>
      <c r="DD89" s="44"/>
      <c r="DE89" s="44"/>
      <c r="DF89" s="44"/>
      <c r="DG89" s="44"/>
      <c r="DH89" s="44"/>
      <c r="DI89" s="44"/>
      <c r="DJ89" s="44"/>
      <c r="DK89" s="44"/>
      <c r="DL89" s="44"/>
      <c r="DM89" s="44"/>
      <c r="DN89" s="44"/>
      <c r="DO89" s="44"/>
      <c r="DP89" s="44"/>
      <c r="DQ89" s="44"/>
      <c r="DR89" s="44"/>
      <c r="DS89" s="44"/>
      <c r="DT89" s="44"/>
      <c r="DU89" s="44"/>
      <c r="DV89" s="44"/>
      <c r="DW89" s="44"/>
      <c r="DX89" s="44"/>
      <c r="DY89" s="44"/>
      <c r="DZ89" s="44"/>
      <c r="EA89" s="44"/>
      <c r="EB89" s="44"/>
      <c r="EC89" s="44"/>
      <c r="ED89" s="44"/>
      <c r="EE89" s="44"/>
      <c r="EF89" s="44"/>
      <c r="EG89" s="44"/>
      <c r="EH89" s="44"/>
      <c r="EI89" s="44"/>
      <c r="EJ89" s="44"/>
      <c r="EK89" s="44"/>
      <c r="EL89" s="44"/>
      <c r="EM89" s="44"/>
      <c r="EN89" s="44"/>
      <c r="EO89" s="44"/>
      <c r="EP89" s="44"/>
      <c r="EQ89" s="44"/>
      <c r="ER89" s="44"/>
      <c r="ES89" s="44"/>
      <c r="ET89" s="44"/>
      <c r="EU89" s="44"/>
      <c r="EV89" s="44"/>
      <c r="EW89" s="44"/>
      <c r="EX89" s="44"/>
      <c r="EY89" s="44"/>
      <c r="EZ89" s="44"/>
      <c r="FA89" s="44"/>
      <c r="FB89" s="44"/>
      <c r="FC89" s="44"/>
      <c r="FD89" s="44"/>
      <c r="FE89" s="44"/>
      <c r="FF89" s="44"/>
      <c r="FG89" s="44"/>
      <c r="FH89" s="44"/>
      <c r="FI89" s="44"/>
      <c r="FJ89" s="44"/>
      <c r="FK89" s="44"/>
      <c r="FL89" s="44"/>
      <c r="FM89" s="44"/>
      <c r="FN89" s="44"/>
      <c r="FO89" s="44"/>
      <c r="FP89" s="44"/>
      <c r="FQ89" s="44"/>
      <c r="FR89" s="44"/>
      <c r="FS89" s="44"/>
      <c r="FT89" s="44"/>
      <c r="FU89" s="44"/>
      <c r="FV89" s="44"/>
      <c r="FW89" s="44"/>
      <c r="FX89" s="44"/>
      <c r="FY89" s="44"/>
      <c r="FZ89" s="44"/>
      <c r="GA89" s="44"/>
      <c r="GB89" s="44"/>
      <c r="GC89" s="44"/>
      <c r="GD89" s="44"/>
      <c r="GE89" s="44"/>
      <c r="GF89" s="44"/>
      <c r="GG89" s="44"/>
      <c r="GH89" s="44"/>
      <c r="GI89" s="44"/>
      <c r="GJ89" s="44"/>
    </row>
    <row r="90" spans="1:196" s="724" customFormat="1" ht="15" customHeight="1">
      <c r="A90" s="723"/>
      <c r="C90" s="725"/>
      <c r="E90" s="65"/>
      <c r="F90" s="65"/>
      <c r="G90" s="65"/>
      <c r="K90"/>
      <c r="L90"/>
      <c r="M90"/>
      <c r="N90"/>
      <c r="O90"/>
      <c r="P90"/>
      <c r="Q90"/>
      <c r="R90"/>
      <c r="S90"/>
      <c r="T90"/>
      <c r="U90" s="65"/>
      <c r="V90" s="44"/>
      <c r="W90" s="44"/>
      <c r="X90" s="44"/>
      <c r="Y90" s="44"/>
      <c r="Z90" s="44"/>
      <c r="AA90" s="44"/>
      <c r="AB90" s="44"/>
      <c r="AC90" s="44"/>
      <c r="AD90" s="44"/>
      <c r="AE90" s="44"/>
      <c r="AF90" s="44"/>
      <c r="AG90" s="44"/>
      <c r="AH90" s="44"/>
      <c r="AI90" s="44"/>
      <c r="AJ90" s="44"/>
      <c r="AK90" s="44"/>
      <c r="AL90" s="44"/>
      <c r="AM90" s="44"/>
      <c r="AN90" s="44"/>
      <c r="AO90"/>
      <c r="AP90"/>
      <c r="AQ90"/>
      <c r="AR90" s="748"/>
      <c r="AU90" s="726"/>
      <c r="AV90" s="44"/>
      <c r="AW90" s="44"/>
      <c r="AX90" s="52"/>
      <c r="AY90" s="52"/>
      <c r="AZ90" s="52"/>
      <c r="BA90" s="52"/>
      <c r="BB90" s="52"/>
      <c r="BC90" s="52"/>
      <c r="BD90" s="44"/>
      <c r="BF90" s="44"/>
      <c r="BG90"/>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52"/>
      <c r="CL90" s="52"/>
      <c r="CM90" s="52"/>
      <c r="CN90" s="52"/>
      <c r="CO90" s="52"/>
      <c r="CP90" s="52"/>
      <c r="CQ90" s="52"/>
      <c r="CR90" s="52"/>
      <c r="CS90" s="44"/>
      <c r="CT90" s="44"/>
      <c r="CU90" s="44"/>
      <c r="CV90" s="44"/>
      <c r="CW90" s="44"/>
      <c r="CX90" s="44"/>
      <c r="CY90" s="44"/>
      <c r="CZ90" s="44"/>
      <c r="DA90" s="44"/>
      <c r="DB90" s="44"/>
      <c r="DC90" s="44"/>
      <c r="DD90" s="44"/>
      <c r="DE90" s="44"/>
      <c r="DF90" s="44"/>
      <c r="DG90" s="44"/>
      <c r="DH90" s="44"/>
      <c r="DI90" s="44"/>
      <c r="DJ90" s="44"/>
      <c r="DK90" s="44"/>
      <c r="DL90" s="44"/>
      <c r="DM90" s="44"/>
      <c r="DN90" s="44"/>
      <c r="DO90" s="44"/>
      <c r="DP90" s="44"/>
      <c r="DQ90" s="44"/>
      <c r="DR90" s="44"/>
      <c r="DS90" s="44"/>
      <c r="DT90" s="44"/>
      <c r="DU90" s="44"/>
      <c r="DV90" s="44"/>
      <c r="DW90" s="44"/>
      <c r="DX90" s="44"/>
      <c r="DY90" s="44"/>
      <c r="DZ90" s="44"/>
      <c r="EA90" s="44"/>
      <c r="EB90" s="44"/>
      <c r="EC90" s="44"/>
      <c r="ED90" s="44"/>
      <c r="EE90" s="44"/>
      <c r="EF90" s="44"/>
      <c r="EG90" s="44"/>
      <c r="EH90" s="44"/>
      <c r="EI90" s="44"/>
      <c r="EJ90" s="44"/>
      <c r="EK90" s="44"/>
      <c r="EL90" s="44"/>
      <c r="EM90" s="44"/>
      <c r="EN90" s="44"/>
      <c r="EO90" s="44"/>
      <c r="EP90" s="44"/>
      <c r="EQ90" s="44"/>
      <c r="ER90" s="44"/>
      <c r="ES90" s="44"/>
      <c r="ET90" s="44"/>
      <c r="EU90" s="44"/>
      <c r="EV90" s="44"/>
      <c r="EW90" s="44"/>
      <c r="EX90" s="44"/>
      <c r="EY90" s="44"/>
      <c r="EZ90" s="44"/>
      <c r="FA90" s="44"/>
      <c r="FB90" s="44"/>
      <c r="FC90" s="44"/>
      <c r="FD90" s="44"/>
      <c r="FE90" s="44"/>
      <c r="FF90" s="44"/>
      <c r="FG90" s="44"/>
      <c r="FH90" s="44"/>
      <c r="FI90" s="44"/>
      <c r="FJ90" s="44"/>
      <c r="FK90" s="44"/>
      <c r="FL90" s="44"/>
      <c r="FM90" s="44"/>
      <c r="FN90" s="44"/>
      <c r="FO90" s="44"/>
      <c r="FP90" s="44"/>
      <c r="FQ90" s="44"/>
      <c r="FR90" s="44"/>
      <c r="FS90" s="44"/>
      <c r="FT90" s="44"/>
      <c r="FU90" s="44"/>
      <c r="FV90" s="44"/>
      <c r="FW90" s="44"/>
      <c r="FX90" s="44"/>
      <c r="FY90" s="44"/>
      <c r="FZ90" s="44"/>
      <c r="GA90" s="44"/>
      <c r="GB90" s="44"/>
      <c r="GC90" s="44"/>
      <c r="GD90" s="44"/>
      <c r="GE90" s="44"/>
      <c r="GF90" s="44"/>
      <c r="GG90" s="44"/>
      <c r="GH90" s="44"/>
      <c r="GI90" s="44"/>
      <c r="GJ90" s="44"/>
      <c r="GK90" s="44"/>
      <c r="GL90" s="44"/>
      <c r="GM90" s="44"/>
      <c r="GN90" s="44"/>
    </row>
    <row r="91" spans="1:196" s="724" customFormat="1" ht="15" customHeight="1">
      <c r="A91" s="723"/>
      <c r="C91" s="725"/>
      <c r="K91" s="726"/>
      <c r="S91"/>
      <c r="T91"/>
      <c r="V91" s="44"/>
      <c r="W91" s="44"/>
      <c r="X91" s="44"/>
      <c r="Y91" s="44"/>
      <c r="Z91" s="44"/>
      <c r="AA91" s="44"/>
      <c r="AB91" s="44"/>
      <c r="AC91" s="44"/>
      <c r="AD91" s="44"/>
      <c r="AE91" s="44"/>
      <c r="AF91" s="44"/>
      <c r="AG91" s="44"/>
      <c r="AH91" s="44"/>
      <c r="AI91" s="44"/>
      <c r="AJ91" s="44"/>
      <c r="AK91" s="44"/>
      <c r="AL91" s="44"/>
      <c r="AM91" s="44"/>
      <c r="AN91" s="44"/>
      <c r="AO91"/>
      <c r="AP91"/>
      <c r="AQ91"/>
      <c r="AR91" s="748"/>
      <c r="AU91" s="726"/>
      <c r="AV91" s="44"/>
      <c r="AW91" s="44"/>
      <c r="AX91" s="52"/>
      <c r="AY91" s="52"/>
      <c r="AZ91" s="52"/>
      <c r="BA91" s="52"/>
      <c r="BB91" s="52"/>
      <c r="BC91" s="52"/>
      <c r="BD91" s="44"/>
      <c r="BF91" s="44"/>
      <c r="BG91"/>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52"/>
      <c r="CL91" s="52"/>
      <c r="CM91" s="52"/>
      <c r="CN91" s="52"/>
      <c r="CO91" s="52"/>
      <c r="CP91" s="52"/>
      <c r="CQ91" s="52"/>
      <c r="CR91" s="52"/>
      <c r="CS91" s="44"/>
      <c r="CT91" s="44"/>
      <c r="CU91" s="44"/>
      <c r="CV91" s="44"/>
      <c r="CW91" s="44"/>
      <c r="CX91" s="44"/>
      <c r="CY91" s="44"/>
      <c r="CZ91" s="44"/>
      <c r="DA91" s="44"/>
      <c r="DB91" s="44"/>
      <c r="DC91" s="44"/>
      <c r="DD91" s="44"/>
      <c r="DE91" s="44"/>
      <c r="DF91" s="44"/>
      <c r="DG91" s="44"/>
      <c r="DH91" s="44"/>
      <c r="DI91" s="44"/>
      <c r="DJ91" s="44"/>
      <c r="DK91" s="44"/>
      <c r="DL91" s="44"/>
      <c r="DM91" s="44"/>
      <c r="DN91" s="44"/>
      <c r="DO91" s="44"/>
      <c r="DP91" s="44"/>
      <c r="DQ91" s="44"/>
      <c r="DR91" s="44"/>
      <c r="DS91" s="44"/>
      <c r="DT91" s="44"/>
      <c r="DU91" s="44"/>
      <c r="DV91" s="44"/>
      <c r="DW91" s="44"/>
      <c r="DX91" s="44"/>
      <c r="DY91" s="44"/>
      <c r="DZ91" s="44"/>
      <c r="EA91" s="44"/>
      <c r="EB91" s="44"/>
      <c r="EC91" s="44"/>
      <c r="ED91" s="44"/>
      <c r="EE91" s="44"/>
      <c r="EF91" s="44"/>
      <c r="EG91" s="44"/>
      <c r="EH91" s="44"/>
      <c r="EI91" s="44"/>
      <c r="EJ91" s="44"/>
      <c r="EK91" s="44"/>
      <c r="EL91" s="44"/>
      <c r="EM91" s="44"/>
      <c r="EN91" s="44"/>
      <c r="EO91" s="44"/>
      <c r="EP91" s="44"/>
      <c r="EQ91" s="44"/>
      <c r="ER91" s="44"/>
      <c r="ES91" s="44"/>
      <c r="ET91" s="44"/>
      <c r="EU91" s="44"/>
      <c r="EV91" s="44"/>
      <c r="EW91" s="44"/>
      <c r="EX91" s="44"/>
      <c r="EY91" s="44"/>
      <c r="EZ91" s="44"/>
      <c r="FA91" s="44"/>
      <c r="FB91" s="44"/>
      <c r="FC91" s="44"/>
      <c r="FD91" s="44"/>
      <c r="FE91" s="44"/>
      <c r="FF91" s="44"/>
      <c r="FG91" s="44"/>
      <c r="FH91" s="44"/>
      <c r="FI91" s="44"/>
      <c r="FJ91" s="44"/>
      <c r="FK91" s="44"/>
      <c r="FL91" s="44"/>
      <c r="FM91" s="44"/>
      <c r="FN91" s="44"/>
      <c r="FO91" s="44"/>
      <c r="FP91" s="44"/>
      <c r="FQ91" s="44"/>
      <c r="FR91" s="44"/>
      <c r="FS91" s="44"/>
      <c r="FT91" s="44"/>
      <c r="FU91" s="44"/>
      <c r="FV91" s="44"/>
      <c r="FW91" s="44"/>
      <c r="FX91" s="44"/>
      <c r="FY91" s="44"/>
      <c r="FZ91" s="44"/>
      <c r="GA91" s="44"/>
      <c r="GB91" s="44"/>
      <c r="GC91" s="44"/>
      <c r="GD91" s="44"/>
      <c r="GE91" s="44"/>
      <c r="GF91" s="44"/>
      <c r="GG91" s="44"/>
      <c r="GH91" s="44"/>
      <c r="GI91" s="44"/>
      <c r="GJ91" s="44"/>
      <c r="GK91" s="44"/>
      <c r="GL91" s="44"/>
      <c r="GM91" s="44"/>
      <c r="GN91" s="44"/>
    </row>
    <row r="92" spans="1:196" s="724" customFormat="1" ht="15" customHeight="1">
      <c r="A92" s="723"/>
      <c r="C92" s="725"/>
      <c r="K92" s="726"/>
      <c r="AA92" s="44"/>
      <c r="AB92" s="44"/>
      <c r="AC92" s="44"/>
      <c r="AD92" s="44"/>
      <c r="AE92" s="44"/>
      <c r="AF92" s="44"/>
      <c r="AG92" s="44"/>
      <c r="AH92" s="44"/>
      <c r="AI92" s="44"/>
      <c r="AJ92" s="44"/>
      <c r="AK92" s="44"/>
      <c r="AL92" s="44"/>
      <c r="AM92" s="44"/>
      <c r="AN92" s="44"/>
      <c r="AO92"/>
      <c r="AP92"/>
      <c r="AQ92"/>
      <c r="AR92" s="748"/>
      <c r="AU92" s="726"/>
      <c r="AV92" s="44"/>
      <c r="AW92" s="44"/>
      <c r="AX92" s="52"/>
      <c r="AY92" s="52"/>
      <c r="AZ92" s="52"/>
      <c r="BA92" s="52"/>
      <c r="BB92" s="52"/>
      <c r="BC92" s="52"/>
      <c r="BD92" s="44"/>
      <c r="BF92" s="44"/>
      <c r="BG92"/>
      <c r="BI92" s="44"/>
      <c r="BJ92" s="44"/>
      <c r="BK92" s="44"/>
      <c r="BL92" s="44"/>
      <c r="BM92" s="44"/>
      <c r="BN92" s="44"/>
      <c r="BO92" s="44"/>
      <c r="BP92" s="44"/>
      <c r="BQ92" s="44"/>
      <c r="BR92" s="44"/>
      <c r="BS92" s="44"/>
      <c r="BW92" s="44"/>
      <c r="BX92" s="44"/>
      <c r="BY92" s="44"/>
      <c r="BZ92" s="44"/>
      <c r="CA92" s="44"/>
      <c r="CB92" s="44"/>
      <c r="CC92" s="44"/>
      <c r="CD92" s="44"/>
      <c r="CE92" s="44"/>
      <c r="CF92" s="44"/>
      <c r="CG92" s="44"/>
      <c r="CH92" s="44"/>
      <c r="CI92" s="44"/>
      <c r="CJ92" s="44"/>
      <c r="CK92" s="52"/>
      <c r="CL92" s="52"/>
      <c r="CM92" s="52"/>
      <c r="CN92" s="52"/>
      <c r="CO92" s="52"/>
      <c r="CP92" s="52"/>
      <c r="CQ92" s="52"/>
      <c r="CR92" s="52"/>
      <c r="CS92" s="44"/>
      <c r="CT92" s="44"/>
      <c r="CU92" s="44"/>
      <c r="CV92" s="44"/>
      <c r="CW92" s="44"/>
      <c r="CX92" s="44"/>
      <c r="CY92" s="44"/>
    </row>
    <row r="93" spans="1:196" s="724" customFormat="1" ht="15" customHeight="1">
      <c r="A93" s="723"/>
      <c r="C93" s="725"/>
      <c r="K93" s="726"/>
      <c r="AD93" s="44"/>
      <c r="AE93" s="44"/>
      <c r="AF93" s="44"/>
      <c r="AG93" s="44"/>
      <c r="AH93" s="44"/>
      <c r="AI93" s="44"/>
      <c r="AJ93" s="44"/>
      <c r="AK93" s="44"/>
      <c r="AL93" s="44"/>
      <c r="AM93" s="44"/>
      <c r="AN93" s="44"/>
      <c r="AO93"/>
      <c r="AP93"/>
      <c r="AQ93"/>
      <c r="AR93" s="748"/>
      <c r="AU93" s="726"/>
      <c r="AV93" s="44"/>
      <c r="AW93" s="44"/>
      <c r="AX93" s="52"/>
      <c r="AY93" s="52"/>
      <c r="AZ93" s="52"/>
      <c r="BA93" s="52"/>
      <c r="BB93" s="52"/>
      <c r="BC93" s="52"/>
      <c r="BD93" s="44"/>
      <c r="BF93" s="44"/>
      <c r="BG93"/>
      <c r="BI93" s="44"/>
      <c r="BJ93" s="44"/>
      <c r="BK93" s="44"/>
      <c r="BL93" s="44"/>
      <c r="BM93" s="44"/>
      <c r="BN93" s="44"/>
      <c r="BO93" s="44"/>
      <c r="BP93" s="44"/>
      <c r="BQ93" s="44"/>
      <c r="BR93" s="44"/>
      <c r="BS93" s="44"/>
      <c r="CB93" s="44"/>
      <c r="CC93" s="44"/>
      <c r="CD93" s="44"/>
      <c r="CE93" s="44"/>
      <c r="CF93" s="44"/>
      <c r="CG93" s="44"/>
      <c r="CH93" s="44"/>
      <c r="CI93" s="44"/>
      <c r="CJ93" s="44"/>
      <c r="CK93" s="52"/>
      <c r="CL93" s="52"/>
      <c r="CM93" s="52"/>
      <c r="CN93" s="52"/>
      <c r="CO93" s="52"/>
      <c r="CP93" s="52"/>
      <c r="CQ93" s="52"/>
      <c r="CR93" s="52"/>
      <c r="CS93" s="44"/>
      <c r="CT93" s="44"/>
      <c r="CU93" s="44"/>
      <c r="CV93" s="44"/>
      <c r="CW93" s="44"/>
      <c r="CX93" s="44"/>
      <c r="CY93" s="44"/>
    </row>
    <row r="94" spans="1:196" s="724" customFormat="1" ht="15" customHeight="1">
      <c r="A94" s="723"/>
      <c r="C94" s="725"/>
      <c r="K94" s="726"/>
      <c r="AE94" s="44"/>
      <c r="AF94" s="44"/>
      <c r="AO94"/>
      <c r="AP94"/>
      <c r="AQ94"/>
      <c r="AR94" s="748"/>
      <c r="AU94" s="726"/>
      <c r="AV94" s="44"/>
      <c r="AW94" s="44"/>
      <c r="AX94" s="52"/>
      <c r="AY94" s="52"/>
      <c r="AZ94" s="52"/>
      <c r="BA94" s="52"/>
      <c r="BB94" s="52"/>
      <c r="BC94" s="52"/>
      <c r="BD94" s="44"/>
      <c r="BF94" s="44"/>
      <c r="BG94"/>
      <c r="BI94" s="44"/>
      <c r="BJ94" s="44"/>
      <c r="BK94" s="44"/>
      <c r="BL94" s="44"/>
      <c r="BM94" s="44"/>
      <c r="BN94" s="44"/>
      <c r="BO94" s="44"/>
      <c r="BP94" s="44"/>
      <c r="BQ94" s="44"/>
      <c r="BR94" s="44"/>
      <c r="BS94" s="44"/>
      <c r="CC94" s="44"/>
      <c r="CD94" s="44"/>
      <c r="CE94" s="44"/>
      <c r="CF94" s="44"/>
      <c r="CG94" s="44"/>
      <c r="CH94" s="44"/>
      <c r="CI94" s="44"/>
      <c r="CJ94" s="44"/>
      <c r="CK94" s="52"/>
      <c r="CL94" s="52"/>
      <c r="CM94" s="52"/>
      <c r="CN94" s="52"/>
      <c r="CO94" s="52"/>
      <c r="CP94" s="52"/>
      <c r="CQ94" s="52"/>
      <c r="CR94" s="52"/>
      <c r="CS94" s="44"/>
      <c r="CT94" s="44"/>
      <c r="CU94" s="44"/>
      <c r="CV94" s="44"/>
      <c r="CW94" s="44"/>
      <c r="CX94" s="44"/>
      <c r="CY94" s="44"/>
    </row>
    <row r="95" spans="1:196" s="724" customFormat="1" ht="15" customHeight="1">
      <c r="A95" s="723"/>
      <c r="C95" s="725"/>
      <c r="I95" s="704"/>
      <c r="J95" s="704"/>
      <c r="K95" s="726"/>
      <c r="V95" s="44"/>
      <c r="W95" s="44"/>
      <c r="X95" s="44"/>
      <c r="Y95" s="44"/>
      <c r="Z95" s="44"/>
      <c r="AE95" s="44"/>
      <c r="AF95" s="44"/>
      <c r="AO95"/>
      <c r="AP95"/>
      <c r="AQ95"/>
      <c r="AR95" s="748"/>
      <c r="AU95" s="726"/>
      <c r="AV95" s="44"/>
      <c r="AW95" s="44"/>
      <c r="AX95" s="52"/>
      <c r="AY95" s="52"/>
      <c r="AZ95" s="52"/>
      <c r="BA95" s="52"/>
      <c r="BB95" s="52"/>
      <c r="BC95" s="52"/>
      <c r="BG95"/>
      <c r="BI95" s="44"/>
      <c r="BJ95" s="44"/>
      <c r="BK95" s="44"/>
      <c r="BL95" s="44"/>
      <c r="BM95" s="44"/>
      <c r="BN95" s="44"/>
      <c r="BO95" s="44"/>
      <c r="BP95" s="44"/>
      <c r="BQ95" s="44"/>
      <c r="BR95" s="44"/>
      <c r="BS95" s="44"/>
      <c r="BT95" s="44"/>
      <c r="BU95" s="44"/>
      <c r="BV95" s="44"/>
      <c r="CC95" s="44"/>
      <c r="CD95" s="44"/>
      <c r="CE95" s="44"/>
      <c r="CF95" s="44"/>
      <c r="CG95" s="44"/>
      <c r="CH95" s="44"/>
      <c r="CI95" s="44"/>
      <c r="CJ95" s="44"/>
      <c r="CK95" s="52"/>
      <c r="CL95" s="52"/>
      <c r="CM95" s="52"/>
      <c r="CN95" s="52"/>
      <c r="CO95" s="52"/>
      <c r="CP95" s="52"/>
      <c r="CQ95" s="52"/>
      <c r="CR95" s="52"/>
      <c r="CS95" s="44"/>
      <c r="CT95" s="44"/>
      <c r="CU95" s="44"/>
      <c r="CV95" s="44"/>
      <c r="CW95" s="44"/>
      <c r="CX95" s="44"/>
    </row>
    <row r="96" spans="1:196" s="724" customFormat="1" ht="15" customHeight="1">
      <c r="A96" s="723"/>
      <c r="C96" s="725"/>
      <c r="I96" s="704"/>
      <c r="J96" s="704"/>
      <c r="K96" s="726"/>
      <c r="V96" s="44"/>
      <c r="W96" s="44"/>
      <c r="X96" s="44"/>
      <c r="Y96" s="44"/>
      <c r="Z96" s="44"/>
      <c r="AA96" s="44"/>
      <c r="AB96" s="44"/>
      <c r="AC96" s="44"/>
      <c r="AE96" s="44"/>
      <c r="AF96" s="44"/>
      <c r="AO96"/>
      <c r="AP96"/>
      <c r="AQ96"/>
      <c r="AR96" s="748"/>
      <c r="AU96" s="726"/>
      <c r="AV96" s="44"/>
      <c r="AW96" s="44"/>
      <c r="AX96" s="52"/>
      <c r="AY96" s="52"/>
      <c r="AZ96" s="52"/>
      <c r="BA96" s="52"/>
      <c r="BB96" s="52"/>
      <c r="BC96" s="52"/>
      <c r="BG96"/>
      <c r="BI96" s="44"/>
      <c r="BJ96" s="44"/>
      <c r="BK96" s="44"/>
      <c r="BL96" s="44"/>
      <c r="BM96" s="44"/>
      <c r="BN96" s="44"/>
      <c r="BO96" s="44"/>
      <c r="BP96" s="44"/>
      <c r="BQ96" s="44"/>
      <c r="BR96" s="44"/>
      <c r="BS96" s="44"/>
      <c r="BT96" s="44"/>
      <c r="BU96" s="44"/>
      <c r="BV96" s="44"/>
      <c r="BW96" s="44"/>
      <c r="BX96" s="44"/>
      <c r="BY96" s="44"/>
      <c r="BZ96" s="44"/>
      <c r="CA96" s="44"/>
      <c r="CC96" s="44"/>
      <c r="CD96" s="44"/>
      <c r="CE96" s="44"/>
      <c r="CF96" s="44"/>
      <c r="CG96" s="44"/>
      <c r="CH96" s="44"/>
      <c r="CI96" s="44"/>
      <c r="CJ96" s="44"/>
      <c r="CK96" s="52"/>
      <c r="CL96" s="52"/>
      <c r="CM96" s="52"/>
      <c r="CN96" s="52"/>
      <c r="CO96" s="52"/>
      <c r="CP96" s="52"/>
      <c r="CQ96" s="52"/>
      <c r="CR96" s="52"/>
      <c r="CS96" s="44"/>
      <c r="CT96" s="44"/>
      <c r="CU96" s="44"/>
      <c r="CV96" s="44"/>
      <c r="CW96" s="44"/>
      <c r="CX96" s="44"/>
    </row>
    <row r="97" spans="1:103" s="724" customFormat="1" ht="15" customHeight="1">
      <c r="A97" s="723"/>
      <c r="C97" s="725"/>
      <c r="I97" s="704"/>
      <c r="J97" s="704"/>
      <c r="K97" s="726"/>
      <c r="V97" s="44"/>
      <c r="W97" s="44"/>
      <c r="X97" s="44"/>
      <c r="Y97" s="44"/>
      <c r="Z97" s="44"/>
      <c r="AA97" s="44"/>
      <c r="AB97" s="44"/>
      <c r="AC97" s="44"/>
      <c r="AD97" s="44"/>
      <c r="AE97" s="44"/>
      <c r="AF97" s="44"/>
      <c r="AG97" s="44"/>
      <c r="AH97" s="44"/>
      <c r="AI97" s="44"/>
      <c r="AJ97" s="44"/>
      <c r="AK97" s="44"/>
      <c r="AL97" s="44"/>
      <c r="AM97" s="44"/>
      <c r="AN97" s="44"/>
      <c r="AO97"/>
      <c r="AP97"/>
      <c r="AQ97"/>
      <c r="AR97" s="748"/>
      <c r="AU97" s="726"/>
      <c r="AV97" s="44"/>
      <c r="AW97" s="44"/>
      <c r="AX97" s="52"/>
      <c r="AY97" s="52"/>
      <c r="AZ97" s="52"/>
      <c r="BA97" s="52"/>
      <c r="BB97" s="52"/>
      <c r="BC97" s="52"/>
      <c r="BG97"/>
      <c r="BI97" s="44"/>
      <c r="BJ97" s="44"/>
      <c r="BK97" s="44"/>
      <c r="BL97" s="44"/>
      <c r="BM97" s="44"/>
      <c r="BN97" s="44"/>
      <c r="BO97" s="44"/>
      <c r="BP97" s="44"/>
      <c r="BQ97" s="44"/>
      <c r="BR97" s="44"/>
      <c r="BS97" s="44"/>
      <c r="BT97" s="44"/>
      <c r="BU97" s="44"/>
      <c r="BV97" s="44"/>
      <c r="BW97" s="44"/>
      <c r="BX97" s="44"/>
      <c r="BY97" s="44"/>
      <c r="BZ97" s="44"/>
      <c r="CA97" s="44"/>
      <c r="CB97" s="44"/>
      <c r="CC97" s="44"/>
      <c r="CD97" s="44"/>
      <c r="CE97" s="44"/>
      <c r="CF97" s="44"/>
      <c r="CG97" s="44"/>
      <c r="CH97" s="44"/>
      <c r="CI97" s="44"/>
      <c r="CJ97" s="44"/>
      <c r="CK97" s="52"/>
      <c r="CL97" s="52"/>
      <c r="CM97" s="52"/>
      <c r="CN97" s="52"/>
      <c r="CO97" s="52"/>
      <c r="CP97" s="52"/>
      <c r="CQ97" s="52"/>
      <c r="CR97" s="52"/>
      <c r="CS97" s="44"/>
      <c r="CT97" s="44"/>
      <c r="CU97" s="44"/>
      <c r="CV97" s="44"/>
      <c r="CW97" s="44"/>
      <c r="CX97" s="44"/>
    </row>
    <row r="98" spans="1:103" s="724" customFormat="1" ht="15" customHeight="1">
      <c r="A98" s="723"/>
      <c r="C98" s="725"/>
      <c r="I98" s="704"/>
      <c r="J98" s="704"/>
      <c r="K98" s="726"/>
      <c r="V98" s="44"/>
      <c r="W98" s="44"/>
      <c r="X98" s="44"/>
      <c r="Y98" s="44"/>
      <c r="Z98" s="44"/>
      <c r="AA98" s="44"/>
      <c r="AB98" s="44"/>
      <c r="AC98" s="44"/>
      <c r="AD98" s="44"/>
      <c r="AG98" s="44"/>
      <c r="AH98" s="44"/>
      <c r="AI98" s="44"/>
      <c r="AJ98" s="44"/>
      <c r="AK98" s="44"/>
      <c r="AL98" s="44"/>
      <c r="AM98" s="44"/>
      <c r="AN98" s="44"/>
      <c r="AO98"/>
      <c r="AP98"/>
      <c r="AQ98"/>
      <c r="AR98" s="748"/>
      <c r="AU98" s="726"/>
      <c r="AV98" s="44"/>
      <c r="AW98" s="44"/>
      <c r="AX98" s="52"/>
      <c r="AY98" s="52"/>
      <c r="AZ98" s="52"/>
      <c r="BA98" s="52"/>
      <c r="BB98" s="52"/>
      <c r="BD98" s="44"/>
      <c r="BF98" s="44"/>
      <c r="BG98"/>
      <c r="BI98" s="44"/>
      <c r="BJ98" s="44"/>
      <c r="BK98" s="44"/>
      <c r="BL98" s="44"/>
      <c r="BM98" s="44"/>
      <c r="BN98" s="44"/>
      <c r="BO98" s="44"/>
      <c r="BP98" s="44"/>
      <c r="BQ98" s="44"/>
      <c r="BR98" s="44"/>
      <c r="BS98" s="44"/>
      <c r="BT98" s="44"/>
      <c r="BU98" s="44"/>
      <c r="BV98" s="44"/>
      <c r="BW98" s="44"/>
      <c r="BX98" s="44"/>
      <c r="BY98" s="44"/>
      <c r="BZ98" s="44"/>
      <c r="CA98" s="44"/>
      <c r="CB98" s="44"/>
      <c r="CC98" s="44"/>
      <c r="CD98" s="44"/>
      <c r="CE98" s="44"/>
      <c r="CF98" s="44"/>
      <c r="CG98" s="44"/>
      <c r="CH98" s="44"/>
      <c r="CI98" s="44"/>
      <c r="CJ98" s="44"/>
      <c r="CK98" s="52"/>
      <c r="CL98" s="52"/>
      <c r="CM98" s="52"/>
      <c r="CN98" s="52"/>
      <c r="CO98" s="52"/>
      <c r="CP98" s="52"/>
      <c r="CQ98" s="52"/>
      <c r="CR98" s="52"/>
      <c r="CS98" s="44"/>
      <c r="CT98" s="44"/>
      <c r="CU98" s="44"/>
      <c r="CV98" s="44"/>
      <c r="CW98" s="44"/>
      <c r="CX98" s="44"/>
    </row>
    <row r="99" spans="1:103" s="724" customFormat="1" ht="15" customHeight="1">
      <c r="A99" s="723"/>
      <c r="C99" s="725"/>
      <c r="I99" s="704"/>
      <c r="J99" s="704"/>
      <c r="K99" s="726"/>
      <c r="V99" s="44"/>
      <c r="W99" s="44"/>
      <c r="X99" s="44"/>
      <c r="Y99" s="44"/>
      <c r="Z99" s="44"/>
      <c r="AA99" s="44"/>
      <c r="AB99" s="44"/>
      <c r="AC99" s="44"/>
      <c r="AD99" s="44"/>
      <c r="AG99" s="44"/>
      <c r="AH99" s="44"/>
      <c r="AI99" s="44"/>
      <c r="AJ99" s="44"/>
      <c r="AK99" s="44"/>
      <c r="AL99" s="44"/>
      <c r="AM99" s="44"/>
      <c r="AN99" s="44"/>
      <c r="AO99"/>
      <c r="AP99"/>
      <c r="AQ99"/>
      <c r="AR99" s="748"/>
      <c r="AU99" s="726"/>
      <c r="AV99" s="44"/>
      <c r="AW99" s="44"/>
      <c r="AX99" s="52"/>
      <c r="AY99" s="52"/>
      <c r="AZ99" s="52"/>
      <c r="BA99" s="52"/>
      <c r="BB99" s="52"/>
      <c r="BD99" s="44"/>
      <c r="BF99" s="44"/>
      <c r="BG99"/>
      <c r="BQ99" s="44"/>
      <c r="BR99" s="44"/>
      <c r="BS99" s="44"/>
      <c r="BT99" s="44"/>
      <c r="BU99" s="44"/>
      <c r="BV99" s="44"/>
      <c r="BW99" s="44"/>
      <c r="BX99" s="44"/>
      <c r="BY99" s="44"/>
      <c r="BZ99" s="44"/>
      <c r="CA99" s="44"/>
      <c r="CB99" s="44"/>
      <c r="CC99" s="44"/>
      <c r="CD99" s="44"/>
      <c r="CE99" s="44"/>
      <c r="CF99" s="44"/>
      <c r="CG99" s="44"/>
      <c r="CH99" s="44"/>
      <c r="CI99" s="44"/>
      <c r="CJ99" s="44"/>
      <c r="CK99" s="52"/>
      <c r="CL99" s="52"/>
      <c r="CM99" s="52"/>
      <c r="CN99" s="52"/>
      <c r="CO99" s="52"/>
      <c r="CP99" s="52"/>
      <c r="CQ99" s="52"/>
      <c r="CR99" s="52"/>
      <c r="CS99" s="44"/>
      <c r="CT99" s="44"/>
      <c r="CU99" s="44"/>
      <c r="CV99" s="44"/>
      <c r="CW99" s="44"/>
      <c r="CX99" s="44"/>
    </row>
    <row r="100" spans="1:103" s="724" customFormat="1" ht="15" customHeight="1">
      <c r="A100" s="723"/>
      <c r="C100" s="725"/>
      <c r="I100" s="704"/>
      <c r="J100" s="704"/>
      <c r="K100" s="726"/>
      <c r="V100" s="44"/>
      <c r="W100" s="44"/>
      <c r="X100" s="44"/>
      <c r="Y100" s="44"/>
      <c r="Z100" s="44"/>
      <c r="AA100" s="44"/>
      <c r="AB100" s="44"/>
      <c r="AC100" s="44"/>
      <c r="AD100" s="44"/>
      <c r="AG100" s="44"/>
      <c r="AH100" s="44"/>
      <c r="AI100" s="44"/>
      <c r="AJ100" s="44"/>
      <c r="AK100" s="44"/>
      <c r="AL100" s="44"/>
      <c r="AM100" s="44"/>
      <c r="AN100" s="44"/>
      <c r="AO100"/>
      <c r="AP100"/>
      <c r="AQ100"/>
      <c r="AR100" s="748"/>
      <c r="AU100" s="726"/>
      <c r="AV100" s="44"/>
      <c r="AW100" s="44"/>
      <c r="AX100" s="52"/>
      <c r="AY100" s="52"/>
      <c r="AZ100" s="52"/>
      <c r="BA100" s="52"/>
      <c r="BB100" s="52"/>
      <c r="BD100" s="44"/>
      <c r="BF100" s="44"/>
      <c r="BG100"/>
      <c r="BR100" s="44"/>
      <c r="BS100" s="44"/>
      <c r="BT100" s="44"/>
      <c r="BU100" s="44"/>
      <c r="BV100" s="44"/>
      <c r="BW100" s="44"/>
      <c r="BX100" s="44"/>
      <c r="BY100" s="44"/>
      <c r="BZ100" s="44"/>
      <c r="CA100" s="44"/>
      <c r="CB100" s="44"/>
      <c r="CC100" s="44"/>
      <c r="CD100" s="44"/>
      <c r="CE100" s="44"/>
      <c r="CF100" s="44"/>
      <c r="CG100" s="44"/>
      <c r="CH100" s="44"/>
      <c r="CI100" s="44"/>
      <c r="CJ100" s="44"/>
      <c r="CK100" s="52"/>
      <c r="CL100" s="52"/>
      <c r="CM100" s="52"/>
      <c r="CN100" s="52"/>
      <c r="CO100" s="52"/>
      <c r="CP100" s="52"/>
      <c r="CQ100" s="52"/>
      <c r="CR100" s="52"/>
      <c r="CS100" s="44"/>
      <c r="CT100" s="44"/>
      <c r="CU100" s="44"/>
      <c r="CV100" s="44"/>
      <c r="CW100" s="44"/>
      <c r="CX100" s="44"/>
    </row>
    <row r="101" spans="1:103" s="724" customFormat="1" ht="15" customHeight="1">
      <c r="A101" s="723"/>
      <c r="C101" s="725"/>
      <c r="I101" s="704"/>
      <c r="J101" s="704"/>
      <c r="K101" s="726"/>
      <c r="V101" s="44"/>
      <c r="W101" s="44"/>
      <c r="X101" s="44"/>
      <c r="Y101" s="44"/>
      <c r="Z101" s="44"/>
      <c r="AA101" s="44"/>
      <c r="AB101" s="44"/>
      <c r="AC101" s="44"/>
      <c r="AD101" s="44"/>
      <c r="AE101" s="44"/>
      <c r="AF101" s="44"/>
      <c r="AG101" s="44"/>
      <c r="AH101" s="44"/>
      <c r="AI101" s="44"/>
      <c r="AJ101" s="44"/>
      <c r="AK101" s="44"/>
      <c r="AL101" s="44"/>
      <c r="AM101" s="44"/>
      <c r="AN101" s="44"/>
      <c r="AO101"/>
      <c r="AP101"/>
      <c r="AQ101"/>
      <c r="AR101" s="748"/>
      <c r="AU101" s="726"/>
      <c r="AV101" s="44"/>
      <c r="AW101" s="44"/>
      <c r="AX101" s="52"/>
      <c r="AY101" s="52"/>
      <c r="AZ101" s="52"/>
      <c r="BA101" s="52"/>
      <c r="BB101" s="52"/>
      <c r="BC101" s="52"/>
      <c r="BD101" s="44"/>
      <c r="BF101" s="44"/>
      <c r="BG101"/>
      <c r="BR101" s="44"/>
      <c r="BS101" s="44"/>
      <c r="BT101" s="44"/>
      <c r="BU101" s="44"/>
      <c r="BV101" s="44"/>
      <c r="BW101" s="44"/>
      <c r="BX101" s="44"/>
      <c r="BY101" s="44"/>
      <c r="BZ101" s="44"/>
      <c r="CA101" s="44"/>
      <c r="CB101" s="44"/>
      <c r="CC101" s="44"/>
      <c r="CD101" s="44"/>
      <c r="CE101" s="44"/>
      <c r="CF101" s="44"/>
      <c r="CG101" s="44"/>
      <c r="CH101" s="44"/>
      <c r="CI101" s="44"/>
      <c r="CJ101" s="44"/>
      <c r="CK101" s="52"/>
      <c r="CL101" s="52"/>
      <c r="CM101" s="52"/>
      <c r="CN101" s="52"/>
      <c r="CO101" s="52"/>
    </row>
    <row r="102" spans="1:103" s="724" customFormat="1" ht="15" customHeight="1">
      <c r="A102" s="723"/>
      <c r="C102" s="725"/>
      <c r="I102" s="704"/>
      <c r="J102" s="704"/>
      <c r="K102" s="726"/>
      <c r="V102" s="44"/>
      <c r="W102" s="44"/>
      <c r="X102" s="44"/>
      <c r="Y102" s="44"/>
      <c r="Z102" s="44"/>
      <c r="AA102" s="44"/>
      <c r="AB102" s="44"/>
      <c r="AC102" s="44"/>
      <c r="AD102" s="44"/>
      <c r="AE102" s="44"/>
      <c r="AF102" s="44"/>
      <c r="AG102" s="44"/>
      <c r="AH102" s="44"/>
      <c r="AI102" s="44"/>
      <c r="AJ102" s="44"/>
      <c r="AK102" s="44"/>
      <c r="AL102" s="44"/>
      <c r="AM102" s="44"/>
      <c r="AN102" s="44"/>
      <c r="AO102"/>
      <c r="AP102"/>
      <c r="AQ102"/>
      <c r="AR102" s="748"/>
      <c r="AU102" s="726"/>
      <c r="AV102" s="44"/>
      <c r="AW102" s="44"/>
      <c r="AX102" s="52"/>
      <c r="AY102" s="52"/>
      <c r="AZ102" s="52"/>
      <c r="BA102" s="52"/>
      <c r="BB102" s="52"/>
      <c r="BC102" s="52"/>
      <c r="BD102" s="44"/>
      <c r="BF102" s="44"/>
      <c r="BG102"/>
      <c r="BI102" s="44"/>
      <c r="BJ102" s="44"/>
      <c r="BK102" s="44"/>
      <c r="BL102" s="44"/>
      <c r="BM102" s="44"/>
      <c r="BN102" s="44"/>
      <c r="BO102" s="44"/>
      <c r="BP102" s="44"/>
      <c r="BR102" s="44"/>
      <c r="BS102" s="44"/>
      <c r="BT102" s="44"/>
      <c r="BU102" s="44"/>
      <c r="BV102" s="44"/>
      <c r="BW102" s="44"/>
      <c r="BX102" s="44"/>
      <c r="BY102" s="44"/>
      <c r="BZ102" s="44"/>
      <c r="CA102" s="44"/>
      <c r="CB102" s="44"/>
      <c r="CC102" s="44"/>
      <c r="CD102" s="44"/>
      <c r="CE102" s="44"/>
      <c r="CF102" s="44"/>
      <c r="CG102" s="44"/>
      <c r="CH102" s="44"/>
      <c r="CI102" s="44"/>
      <c r="CJ102" s="44"/>
      <c r="CK102" s="52"/>
      <c r="CL102" s="52"/>
      <c r="CM102" s="52"/>
      <c r="CN102" s="52"/>
      <c r="CO102" s="52"/>
    </row>
    <row r="103" spans="1:103" s="724" customFormat="1" ht="15" customHeight="1">
      <c r="A103" s="749"/>
      <c r="B103" s="704"/>
      <c r="C103" s="713"/>
      <c r="D103" s="704"/>
      <c r="E103" s="704"/>
      <c r="F103" s="704"/>
      <c r="G103" s="704"/>
      <c r="H103" s="704"/>
      <c r="I103" s="704"/>
      <c r="J103" s="704"/>
      <c r="K103" s="726"/>
      <c r="V103" s="44"/>
      <c r="W103" s="44"/>
      <c r="X103" s="44"/>
      <c r="Y103" s="44"/>
      <c r="Z103" s="44"/>
      <c r="AA103" s="44"/>
      <c r="AB103" s="44"/>
      <c r="AC103" s="44"/>
      <c r="AD103" s="44"/>
      <c r="AE103" s="44"/>
      <c r="AF103" s="44"/>
      <c r="AG103" s="44"/>
      <c r="AH103" s="44"/>
      <c r="AI103" s="44"/>
      <c r="AJ103" s="44"/>
      <c r="AK103" s="44"/>
      <c r="AL103" s="44"/>
      <c r="AM103" s="44"/>
      <c r="AN103" s="44"/>
      <c r="AO103" s="704"/>
      <c r="AP103" s="704"/>
      <c r="AQ103" s="721"/>
      <c r="AR103" s="722"/>
      <c r="AS103" s="704"/>
      <c r="AT103" s="704"/>
      <c r="AU103" s="704"/>
      <c r="AV103" s="44"/>
      <c r="AW103" s="44"/>
      <c r="AX103" s="52"/>
      <c r="AY103" s="52"/>
      <c r="AZ103" s="52"/>
      <c r="BA103" s="52"/>
      <c r="BB103" s="52"/>
      <c r="BC103" s="52"/>
      <c r="BD103" s="44"/>
      <c r="BF103" s="44"/>
      <c r="BG103"/>
      <c r="BI103" s="44"/>
      <c r="BJ103" s="44"/>
      <c r="BK103" s="44"/>
      <c r="BL103" s="44"/>
      <c r="BM103" s="44"/>
      <c r="BN103" s="44"/>
      <c r="BO103" s="44"/>
      <c r="BP103" s="44"/>
      <c r="BQ103" s="44"/>
      <c r="BR103" s="44"/>
      <c r="BS103" s="44"/>
      <c r="BT103" s="44"/>
      <c r="BU103" s="44"/>
      <c r="BV103" s="44"/>
      <c r="BW103" s="44"/>
      <c r="BX103" s="44"/>
      <c r="BY103" s="44"/>
      <c r="BZ103" s="44"/>
      <c r="CA103" s="44"/>
      <c r="CB103" s="44"/>
      <c r="CC103" s="44"/>
      <c r="CD103" s="44"/>
      <c r="CE103" s="44"/>
      <c r="CF103" s="44"/>
      <c r="CG103" s="44"/>
      <c r="CH103" s="44"/>
      <c r="CI103" s="44"/>
      <c r="CJ103" s="44"/>
      <c r="CK103" s="52"/>
      <c r="CL103" s="52"/>
      <c r="CM103" s="52"/>
      <c r="CN103" s="52"/>
      <c r="CO103" s="52"/>
    </row>
    <row r="104" spans="1:103" s="724" customFormat="1" ht="15" customHeight="1">
      <c r="A104" s="749"/>
      <c r="B104" s="704"/>
      <c r="C104" s="713"/>
      <c r="D104" s="704"/>
      <c r="E104" s="704"/>
      <c r="F104" s="704"/>
      <c r="G104" s="704"/>
      <c r="H104" s="704"/>
      <c r="I104" s="704"/>
      <c r="J104" s="704"/>
      <c r="K104" s="704"/>
      <c r="L104" s="704"/>
      <c r="M104" s="704"/>
      <c r="N104" s="704"/>
      <c r="O104" s="704"/>
      <c r="P104" s="704"/>
      <c r="Q104" s="704"/>
      <c r="R104" s="704"/>
      <c r="U104" s="704"/>
      <c r="V104" s="44"/>
      <c r="W104" s="44"/>
      <c r="X104" s="44"/>
      <c r="Y104" s="44"/>
      <c r="Z104" s="44"/>
      <c r="AA104" s="44"/>
      <c r="AB104" s="44"/>
      <c r="AC104" s="44"/>
      <c r="AD104" s="44"/>
      <c r="AE104" s="44"/>
      <c r="AF104" s="44"/>
      <c r="AG104" s="44"/>
      <c r="AH104" s="44"/>
      <c r="AI104" s="44"/>
      <c r="AJ104" s="44"/>
      <c r="AK104" s="44"/>
      <c r="AL104" s="44"/>
      <c r="AM104" s="44"/>
      <c r="AN104" s="44"/>
      <c r="AO104" s="704"/>
      <c r="AP104" s="704"/>
      <c r="AQ104" s="721"/>
      <c r="AR104" s="722"/>
      <c r="AS104" s="704"/>
      <c r="AT104" s="704"/>
      <c r="AU104" s="704"/>
      <c r="AV104" s="44"/>
      <c r="AW104" s="44"/>
      <c r="AX104" s="52"/>
      <c r="AY104" s="52"/>
      <c r="AZ104" s="52"/>
      <c r="BA104" s="52"/>
      <c r="BB104" s="52"/>
      <c r="BC104" s="52"/>
      <c r="BD104" s="44"/>
      <c r="BF104" s="44"/>
      <c r="BG104"/>
      <c r="BI104" s="44"/>
      <c r="BJ104" s="44"/>
      <c r="BK104" s="44"/>
      <c r="BL104" s="44"/>
      <c r="BM104" s="44"/>
      <c r="BN104" s="44"/>
      <c r="BO104" s="44"/>
      <c r="BP104" s="44"/>
      <c r="BQ104" s="44"/>
      <c r="BT104" s="44"/>
      <c r="BU104" s="44"/>
      <c r="BV104" s="44"/>
      <c r="BW104" s="44"/>
      <c r="BX104" s="44"/>
      <c r="BY104" s="44"/>
      <c r="BZ104" s="44"/>
      <c r="CA104" s="44"/>
      <c r="CB104" s="44"/>
      <c r="CE104" s="44"/>
      <c r="CF104" s="44"/>
      <c r="CG104" s="44"/>
      <c r="CH104" s="44"/>
      <c r="CI104" s="44"/>
      <c r="CJ104" s="44"/>
      <c r="CK104" s="52"/>
      <c r="CL104" s="52"/>
      <c r="CM104" s="52"/>
      <c r="CP104" s="52"/>
      <c r="CQ104" s="52"/>
      <c r="CR104" s="52"/>
      <c r="CS104" s="44"/>
      <c r="CT104" s="44"/>
      <c r="CU104" s="44"/>
      <c r="CV104" s="44"/>
      <c r="CW104" s="44"/>
      <c r="CX104" s="44"/>
    </row>
    <row r="105" spans="1:103" ht="15" customHeight="1">
      <c r="V105" s="44"/>
      <c r="W105" s="44"/>
      <c r="X105" s="44"/>
      <c r="Y105" s="44"/>
      <c r="Z105" s="44"/>
      <c r="AA105" s="44"/>
      <c r="AB105" s="44"/>
      <c r="AC105" s="44"/>
      <c r="AD105" s="44"/>
      <c r="AE105" s="44"/>
      <c r="AF105" s="44"/>
      <c r="AG105" s="44"/>
      <c r="AH105" s="44"/>
      <c r="AI105" s="44"/>
      <c r="AJ105" s="44"/>
      <c r="AK105" s="44"/>
      <c r="AL105" s="44"/>
      <c r="AM105" s="44"/>
      <c r="AN105" s="44"/>
      <c r="AP105" s="704"/>
      <c r="AQ105" s="721"/>
      <c r="AR105" s="722"/>
      <c r="AS105" s="704"/>
      <c r="AT105" s="704"/>
      <c r="AV105" s="44"/>
      <c r="AW105" s="44"/>
      <c r="AX105" s="52"/>
      <c r="AY105" s="52"/>
      <c r="AZ105" s="52"/>
      <c r="BA105" s="52"/>
      <c r="BB105" s="52"/>
      <c r="BC105" s="52"/>
      <c r="BD105" s="44"/>
      <c r="BF105" s="44"/>
      <c r="BG105"/>
      <c r="BI105" s="44"/>
      <c r="BJ105" s="44"/>
      <c r="BK105" s="44"/>
      <c r="BL105" s="44"/>
      <c r="BM105" s="44"/>
      <c r="BN105" s="44"/>
      <c r="BO105" s="44"/>
      <c r="BP105" s="44"/>
      <c r="BQ105" s="44"/>
      <c r="BR105" s="724"/>
      <c r="BS105" s="724"/>
      <c r="BT105" s="44"/>
      <c r="BU105" s="44"/>
      <c r="BV105" s="44"/>
      <c r="BW105" s="44"/>
      <c r="BX105" s="44"/>
      <c r="BY105" s="44"/>
      <c r="BZ105" s="44"/>
      <c r="CA105" s="44"/>
      <c r="CB105" s="44"/>
      <c r="CC105" s="724"/>
      <c r="CD105" s="724"/>
      <c r="CE105" s="44"/>
      <c r="CF105" s="44"/>
      <c r="CG105" s="44"/>
      <c r="CH105" s="44"/>
      <c r="CI105" s="44"/>
      <c r="CJ105" s="44"/>
      <c r="CK105" s="52"/>
      <c r="CL105" s="52"/>
      <c r="CM105" s="52"/>
      <c r="CN105" s="724"/>
      <c r="CO105" s="724"/>
      <c r="CP105" s="52"/>
      <c r="CQ105" s="52"/>
      <c r="CR105" s="52"/>
      <c r="CS105" s="44"/>
      <c r="CT105" s="44"/>
      <c r="CU105" s="44"/>
      <c r="CV105" s="44"/>
      <c r="CW105" s="44"/>
      <c r="CX105" s="44"/>
      <c r="CY105" s="724"/>
    </row>
    <row r="106" spans="1:103" ht="15" customHeight="1">
      <c r="V106" s="44"/>
      <c r="W106" s="44"/>
      <c r="X106" s="44"/>
      <c r="Y106" s="44"/>
      <c r="Z106" s="44"/>
      <c r="AA106" s="44"/>
      <c r="AB106" s="44"/>
      <c r="AC106" s="44"/>
      <c r="AD106" s="44"/>
      <c r="AE106" s="44"/>
      <c r="AF106" s="44"/>
      <c r="AG106" s="44"/>
      <c r="AH106" s="44"/>
      <c r="AI106" s="44"/>
      <c r="AJ106" s="44"/>
      <c r="AK106" s="44"/>
      <c r="AL106" s="44"/>
      <c r="AM106" s="44"/>
      <c r="AN106" s="44"/>
      <c r="AP106" s="704"/>
      <c r="AQ106" s="721"/>
      <c r="AR106" s="722"/>
      <c r="AS106" s="704"/>
      <c r="AT106" s="704"/>
      <c r="AV106" s="44"/>
      <c r="AW106" s="44"/>
      <c r="AX106" s="52"/>
      <c r="AY106" s="52"/>
      <c r="AZ106" s="52"/>
      <c r="BA106" s="52"/>
      <c r="BB106" s="52"/>
      <c r="BC106" s="52"/>
      <c r="BD106" s="44"/>
      <c r="BF106" s="44"/>
      <c r="BG106"/>
      <c r="BI106" s="44"/>
      <c r="BJ106" s="44"/>
      <c r="BK106" s="44"/>
      <c r="BL106" s="44"/>
      <c r="BM106" s="44"/>
      <c r="BN106" s="44"/>
      <c r="BO106" s="44"/>
      <c r="BP106" s="44"/>
      <c r="BQ106" s="44"/>
      <c r="BR106" s="724"/>
      <c r="BS106" s="724"/>
      <c r="BT106" s="44"/>
      <c r="BU106" s="44"/>
      <c r="BV106" s="44"/>
      <c r="BW106" s="44"/>
      <c r="BX106" s="44"/>
      <c r="BY106" s="44"/>
      <c r="BZ106" s="44"/>
      <c r="CA106" s="44"/>
      <c r="CB106" s="44"/>
      <c r="CC106" s="724"/>
      <c r="CD106" s="724"/>
      <c r="CE106" s="44"/>
      <c r="CF106" s="44"/>
      <c r="CG106" s="44"/>
      <c r="CH106" s="44"/>
      <c r="CI106" s="44"/>
      <c r="CJ106" s="44"/>
      <c r="CK106" s="52"/>
      <c r="CL106" s="52"/>
      <c r="CM106" s="52"/>
      <c r="CN106" s="724"/>
      <c r="CO106" s="724"/>
      <c r="CP106" s="52"/>
      <c r="CQ106" s="52"/>
      <c r="CR106" s="52"/>
      <c r="CS106" s="44"/>
      <c r="CT106" s="44"/>
      <c r="CU106" s="44"/>
      <c r="CV106" s="44"/>
      <c r="CW106" s="44"/>
      <c r="CX106" s="44"/>
      <c r="CY106" s="724"/>
    </row>
    <row r="107" spans="1:103" ht="15" customHeight="1">
      <c r="V107" s="44"/>
      <c r="W107" s="44"/>
      <c r="X107" s="44"/>
      <c r="Y107" s="44"/>
      <c r="Z107" s="44"/>
      <c r="AA107" s="44"/>
      <c r="AB107" s="44"/>
      <c r="AC107" s="44"/>
      <c r="AD107" s="44"/>
      <c r="AE107" s="44"/>
      <c r="AF107" s="44"/>
      <c r="AG107" s="44"/>
      <c r="AH107" s="44"/>
      <c r="AI107" s="44"/>
      <c r="AJ107" s="44"/>
      <c r="AK107" s="44"/>
      <c r="AL107" s="44"/>
      <c r="AM107" s="44"/>
      <c r="AN107" s="44"/>
      <c r="AP107" s="704"/>
      <c r="AQ107" s="721"/>
      <c r="AR107" s="722"/>
      <c r="AS107" s="704"/>
      <c r="AT107" s="704"/>
      <c r="AV107" s="44"/>
      <c r="AW107" s="44"/>
      <c r="AX107" s="52"/>
      <c r="AY107" s="52"/>
      <c r="AZ107" s="52"/>
      <c r="BA107" s="52"/>
      <c r="BB107" s="52"/>
      <c r="BC107" s="52"/>
      <c r="BD107" s="44"/>
      <c r="BF107" s="44"/>
      <c r="BG107"/>
      <c r="BI107" s="44"/>
      <c r="BJ107" s="44"/>
      <c r="BK107" s="44"/>
      <c r="BL107" s="44"/>
      <c r="BM107" s="44"/>
      <c r="BN107" s="44"/>
      <c r="BO107" s="44"/>
      <c r="BP107" s="44"/>
      <c r="BQ107" s="44"/>
      <c r="BR107" s="44"/>
      <c r="BS107" s="44"/>
      <c r="BT107" s="44"/>
      <c r="BU107" s="44"/>
      <c r="BV107" s="44"/>
      <c r="BW107" s="44"/>
      <c r="BX107" s="44"/>
      <c r="BY107" s="44"/>
      <c r="BZ107" s="44"/>
      <c r="CA107" s="44"/>
      <c r="CB107" s="44"/>
      <c r="CC107" s="44"/>
      <c r="CD107" s="44"/>
      <c r="CE107" s="44"/>
      <c r="CF107" s="44"/>
      <c r="CG107" s="44"/>
      <c r="CH107" s="44"/>
      <c r="CI107" s="44"/>
      <c r="CJ107" s="44"/>
      <c r="CK107" s="52"/>
      <c r="CL107" s="52"/>
      <c r="CM107" s="52"/>
      <c r="CN107" s="52"/>
      <c r="CO107" s="52"/>
      <c r="CP107" s="52"/>
      <c r="CQ107" s="52"/>
      <c r="CR107" s="52"/>
      <c r="CS107" s="44"/>
      <c r="CT107" s="44"/>
      <c r="CU107" s="44"/>
      <c r="CV107" s="44"/>
      <c r="CW107" s="44"/>
      <c r="CX107" s="44"/>
      <c r="CY107" s="724"/>
    </row>
    <row r="108" spans="1:103" ht="15" customHeight="1">
      <c r="V108" s="44"/>
      <c r="W108" s="44"/>
      <c r="X108" s="44"/>
      <c r="Y108" s="44"/>
      <c r="Z108" s="44"/>
      <c r="AA108" s="44"/>
      <c r="AB108" s="44"/>
      <c r="AC108" s="44"/>
      <c r="AD108" s="44"/>
      <c r="AE108" s="44"/>
      <c r="AF108" s="44"/>
      <c r="AG108" s="44"/>
      <c r="AH108" s="44"/>
      <c r="AI108" s="44"/>
      <c r="AJ108" s="44"/>
      <c r="AK108" s="44"/>
      <c r="AL108" s="44"/>
      <c r="AM108" s="44"/>
      <c r="AN108" s="44"/>
      <c r="AP108" s="704"/>
      <c r="AQ108" s="721"/>
      <c r="AR108" s="722"/>
      <c r="AS108" s="704"/>
      <c r="AT108" s="704"/>
      <c r="AV108" s="44"/>
      <c r="AW108" s="44"/>
      <c r="AX108" s="52"/>
      <c r="AY108" s="52"/>
      <c r="AZ108" s="52"/>
      <c r="BA108" s="52"/>
      <c r="BB108" s="52"/>
      <c r="BC108" s="52"/>
      <c r="BD108" s="44"/>
      <c r="BF108" s="44"/>
      <c r="BG108"/>
      <c r="BI108" s="44"/>
      <c r="BJ108" s="44"/>
      <c r="BK108" s="44"/>
      <c r="BL108" s="44"/>
      <c r="BM108" s="44"/>
      <c r="BN108" s="44"/>
      <c r="BO108" s="44"/>
      <c r="BP108" s="44"/>
      <c r="BQ108" s="44"/>
      <c r="BR108" s="44"/>
      <c r="BS108" s="44"/>
      <c r="BT108" s="44"/>
      <c r="BU108" s="44"/>
      <c r="BV108" s="44"/>
      <c r="BW108" s="44"/>
      <c r="BX108" s="44"/>
      <c r="BY108" s="44"/>
      <c r="BZ108" s="44"/>
      <c r="CA108" s="44"/>
      <c r="CB108" s="44"/>
      <c r="CC108" s="44"/>
      <c r="CD108" s="44"/>
      <c r="CE108" s="44"/>
      <c r="CF108" s="44"/>
      <c r="CG108" s="44"/>
      <c r="CH108" s="44"/>
      <c r="CI108" s="44"/>
      <c r="CJ108" s="44"/>
      <c r="CK108" s="52"/>
      <c r="CL108" s="52"/>
      <c r="CM108" s="52"/>
      <c r="CN108" s="52"/>
      <c r="CO108" s="52"/>
      <c r="CP108" s="52"/>
      <c r="CQ108" s="52"/>
      <c r="CR108" s="52"/>
      <c r="CS108" s="44"/>
      <c r="CT108" s="44"/>
      <c r="CU108" s="44"/>
      <c r="CV108" s="44"/>
      <c r="CW108" s="44"/>
      <c r="CX108" s="44"/>
      <c r="CY108" s="724"/>
    </row>
    <row r="109" spans="1:103" ht="15" customHeight="1">
      <c r="V109" s="44"/>
      <c r="W109" s="44"/>
      <c r="X109" s="44"/>
      <c r="Y109" s="44"/>
      <c r="Z109" s="44"/>
      <c r="AA109" s="44"/>
      <c r="AB109" s="44"/>
      <c r="AC109" s="44"/>
      <c r="AD109" s="44"/>
      <c r="AE109" s="44"/>
      <c r="AF109" s="44"/>
      <c r="AG109" s="44"/>
      <c r="AH109" s="44"/>
      <c r="AI109" s="44"/>
      <c r="AJ109" s="44"/>
      <c r="AK109" s="44"/>
      <c r="AL109" s="44"/>
      <c r="AM109" s="44"/>
      <c r="AN109" s="44"/>
      <c r="AP109" s="704"/>
      <c r="AQ109" s="721"/>
      <c r="AR109" s="722"/>
      <c r="AS109" s="704"/>
      <c r="AT109" s="704"/>
      <c r="AV109" s="44"/>
      <c r="AW109" s="44"/>
      <c r="AX109" s="52"/>
      <c r="AY109" s="52"/>
      <c r="AZ109" s="52"/>
      <c r="BA109" s="52"/>
      <c r="BB109" s="52"/>
      <c r="BC109" s="52"/>
      <c r="BD109" s="44"/>
      <c r="BF109" s="44"/>
      <c r="BG109"/>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4"/>
      <c r="CG109" s="44"/>
      <c r="CH109" s="44"/>
      <c r="CI109" s="44"/>
      <c r="CJ109" s="44"/>
      <c r="CK109" s="52"/>
      <c r="CL109" s="52"/>
      <c r="CM109" s="52"/>
      <c r="CN109" s="52"/>
      <c r="CO109" s="52"/>
      <c r="CP109" s="52"/>
      <c r="CQ109" s="52"/>
      <c r="CR109" s="52"/>
      <c r="CS109" s="44"/>
      <c r="CT109" s="44"/>
      <c r="CU109" s="44"/>
      <c r="CV109" s="44"/>
      <c r="CW109" s="44"/>
      <c r="CX109" s="44"/>
      <c r="CY109" s="724"/>
    </row>
    <row r="110" spans="1:103" ht="15" customHeight="1">
      <c r="V110" s="44"/>
      <c r="W110" s="44"/>
      <c r="X110" s="44"/>
      <c r="Y110" s="44"/>
      <c r="Z110" s="44"/>
      <c r="AA110" s="44"/>
      <c r="AB110" s="44"/>
      <c r="AC110" s="44"/>
      <c r="AD110" s="44"/>
      <c r="AE110" s="44"/>
      <c r="AF110" s="44"/>
      <c r="AG110" s="44"/>
      <c r="AH110" s="44"/>
      <c r="AI110" s="44"/>
      <c r="AJ110" s="44"/>
      <c r="AK110" s="44"/>
      <c r="AL110" s="44"/>
      <c r="AM110" s="44"/>
      <c r="AN110" s="44"/>
      <c r="AP110" s="704"/>
      <c r="AQ110" s="721"/>
      <c r="AR110" s="722"/>
      <c r="AS110" s="704"/>
      <c r="AT110" s="704"/>
      <c r="AV110" s="44"/>
      <c r="AW110" s="44"/>
      <c r="AX110" s="52"/>
      <c r="AY110" s="52"/>
      <c r="AZ110" s="52"/>
      <c r="BA110" s="52"/>
      <c r="BB110" s="52"/>
      <c r="BC110" s="52"/>
      <c r="BD110" s="44"/>
      <c r="BF110" s="44"/>
      <c r="BG110"/>
      <c r="BI110" s="44"/>
      <c r="BJ110" s="44"/>
      <c r="BK110" s="44"/>
      <c r="BL110" s="44"/>
      <c r="BM110" s="44"/>
      <c r="BN110" s="44"/>
      <c r="BO110" s="44"/>
      <c r="BP110" s="44"/>
      <c r="BQ110" s="44"/>
      <c r="BR110" s="44"/>
      <c r="BS110" s="44"/>
      <c r="BT110" s="44"/>
      <c r="BU110" s="44"/>
      <c r="BV110" s="44"/>
      <c r="BW110" s="44"/>
      <c r="BX110" s="44"/>
      <c r="BY110" s="44"/>
      <c r="BZ110" s="44"/>
      <c r="CA110" s="44"/>
      <c r="CB110" s="44"/>
      <c r="CC110" s="44"/>
      <c r="CD110" s="44"/>
      <c r="CE110" s="44"/>
      <c r="CF110" s="44"/>
      <c r="CG110" s="44"/>
      <c r="CH110" s="44"/>
      <c r="CI110" s="44"/>
      <c r="CJ110" s="44"/>
      <c r="CK110" s="52"/>
      <c r="CL110" s="52"/>
      <c r="CM110" s="52"/>
      <c r="CN110" s="52"/>
      <c r="CO110" s="52"/>
      <c r="CP110" s="52"/>
      <c r="CQ110" s="52"/>
      <c r="CR110" s="52"/>
      <c r="CS110" s="44"/>
      <c r="CT110" s="44"/>
      <c r="CU110" s="44"/>
      <c r="CV110" s="44"/>
      <c r="CW110" s="44"/>
      <c r="CX110" s="44"/>
      <c r="CY110" s="724"/>
    </row>
    <row r="111" spans="1:103" ht="15" customHeight="1">
      <c r="V111" s="44"/>
      <c r="W111" s="44"/>
      <c r="X111" s="44"/>
      <c r="Y111" s="44"/>
      <c r="Z111" s="44"/>
      <c r="AA111" s="44"/>
      <c r="AB111" s="44"/>
      <c r="AC111" s="44"/>
      <c r="AD111" s="44"/>
      <c r="AE111" s="44"/>
      <c r="AF111" s="44"/>
      <c r="AG111" s="44"/>
      <c r="AH111" s="44"/>
      <c r="AI111" s="44"/>
      <c r="AJ111" s="44"/>
      <c r="AK111" s="44"/>
      <c r="AL111" s="44"/>
      <c r="AM111" s="44"/>
      <c r="AN111" s="44"/>
      <c r="AP111" s="704"/>
      <c r="AQ111" s="721"/>
      <c r="AR111" s="722"/>
      <c r="AS111" s="704"/>
      <c r="AT111" s="704"/>
      <c r="AV111" s="44"/>
      <c r="AW111" s="44"/>
      <c r="AX111" s="52"/>
      <c r="AY111" s="52"/>
      <c r="AZ111" s="52"/>
      <c r="BA111" s="52"/>
      <c r="BB111" s="52"/>
      <c r="BC111" s="52"/>
      <c r="BD111" s="44"/>
      <c r="BF111" s="44"/>
      <c r="BG111"/>
      <c r="BI111" s="44"/>
      <c r="BJ111" s="44"/>
      <c r="BK111" s="44"/>
      <c r="BL111" s="44"/>
      <c r="BM111" s="44"/>
      <c r="BN111" s="44"/>
      <c r="BO111" s="44"/>
      <c r="BP111" s="44"/>
      <c r="BQ111" s="44"/>
      <c r="BR111" s="44"/>
      <c r="BS111" s="44"/>
      <c r="BT111" s="44"/>
      <c r="BU111" s="44"/>
      <c r="BV111" s="44"/>
      <c r="BW111" s="44"/>
      <c r="BX111" s="44"/>
      <c r="BY111" s="44"/>
      <c r="BZ111" s="44"/>
      <c r="CA111" s="44"/>
      <c r="CB111" s="44"/>
      <c r="CC111" s="44"/>
      <c r="CD111" s="44"/>
      <c r="CE111" s="44"/>
      <c r="CF111" s="44"/>
      <c r="CG111" s="44"/>
      <c r="CH111" s="44"/>
      <c r="CI111" s="44"/>
      <c r="CJ111" s="44"/>
      <c r="CK111" s="52"/>
      <c r="CL111" s="52"/>
      <c r="CM111" s="52"/>
      <c r="CN111" s="52"/>
      <c r="CO111" s="52"/>
      <c r="CP111" s="52"/>
      <c r="CQ111" s="52"/>
      <c r="CR111" s="52"/>
      <c r="CS111" s="44"/>
      <c r="CT111" s="44"/>
      <c r="CU111" s="44"/>
      <c r="CV111" s="44"/>
      <c r="CW111" s="44"/>
      <c r="CX111" s="44"/>
    </row>
    <row r="112" spans="1:103" ht="15" customHeight="1">
      <c r="V112" s="44"/>
      <c r="W112" s="44"/>
      <c r="X112" s="44"/>
      <c r="Y112" s="44"/>
      <c r="Z112" s="44"/>
      <c r="AA112" s="44"/>
      <c r="AB112" s="44"/>
      <c r="AC112" s="44"/>
      <c r="AD112" s="44"/>
      <c r="AE112" s="44"/>
      <c r="AF112" s="44"/>
      <c r="AG112" s="44"/>
      <c r="AH112" s="44"/>
      <c r="AI112" s="44"/>
      <c r="AJ112" s="44"/>
      <c r="AK112" s="44"/>
      <c r="AL112" s="44"/>
      <c r="AM112" s="44"/>
      <c r="AN112" s="44"/>
      <c r="AP112" s="704"/>
      <c r="AQ112" s="721"/>
      <c r="AR112" s="722"/>
      <c r="AS112" s="704"/>
      <c r="AT112" s="704"/>
      <c r="AV112" s="724"/>
      <c r="AW112" s="724"/>
      <c r="AX112" s="724"/>
      <c r="AY112" s="724"/>
      <c r="AZ112" s="724"/>
      <c r="BA112" s="724"/>
      <c r="BB112" s="52"/>
      <c r="BC112" s="52"/>
      <c r="BD112" s="44"/>
      <c r="BF112" s="44"/>
      <c r="BG112"/>
      <c r="BI112" s="44"/>
      <c r="BJ112" s="44"/>
      <c r="BK112" s="44"/>
      <c r="BL112" s="44"/>
      <c r="BM112" s="44"/>
      <c r="BN112" s="44"/>
      <c r="BO112" s="44"/>
      <c r="BP112" s="44"/>
      <c r="BQ112" s="44"/>
      <c r="BR112" s="44"/>
      <c r="BS112" s="44"/>
      <c r="BT112" s="44"/>
      <c r="BU112" s="44"/>
      <c r="BV112" s="44"/>
      <c r="BW112" s="44"/>
      <c r="BX112" s="44"/>
      <c r="BY112" s="44"/>
      <c r="BZ112" s="44"/>
      <c r="CA112" s="44"/>
      <c r="CB112" s="44"/>
      <c r="CC112" s="44"/>
      <c r="CD112" s="44"/>
      <c r="CE112" s="44"/>
      <c r="CF112" s="44"/>
      <c r="CG112" s="44"/>
      <c r="CH112" s="44"/>
      <c r="CI112" s="44"/>
      <c r="CJ112" s="44"/>
      <c r="CK112" s="52"/>
      <c r="CL112" s="52"/>
      <c r="CM112" s="52"/>
      <c r="CN112" s="52"/>
      <c r="CO112" s="52"/>
      <c r="CP112" s="52"/>
      <c r="CQ112" s="52"/>
      <c r="CR112" s="52"/>
      <c r="CS112" s="44"/>
      <c r="CT112" s="44"/>
      <c r="CU112" s="44"/>
      <c r="CV112" s="44"/>
      <c r="CW112" s="44"/>
      <c r="CX112" s="44"/>
    </row>
    <row r="113" spans="22:102" ht="15" customHeight="1">
      <c r="V113" s="44"/>
      <c r="W113" s="44"/>
      <c r="X113" s="44"/>
      <c r="Y113" s="44"/>
      <c r="Z113" s="44"/>
      <c r="AA113" s="44"/>
      <c r="AB113" s="44"/>
      <c r="AC113" s="44"/>
      <c r="AD113" s="44"/>
      <c r="AE113" s="44"/>
      <c r="AF113" s="44"/>
      <c r="AG113" s="44"/>
      <c r="AH113" s="44"/>
      <c r="AI113" s="44"/>
      <c r="AJ113" s="44"/>
      <c r="AK113" s="44"/>
      <c r="AL113" s="44"/>
      <c r="AM113" s="44"/>
      <c r="AN113" s="44"/>
      <c r="AP113" s="704"/>
      <c r="AQ113" s="721"/>
      <c r="AR113" s="722"/>
      <c r="AS113" s="704"/>
      <c r="AT113" s="704"/>
      <c r="AV113" s="724"/>
      <c r="AW113" s="724"/>
      <c r="AX113" s="724"/>
      <c r="AY113" s="724"/>
      <c r="AZ113" s="724"/>
      <c r="BA113" s="724"/>
      <c r="BB113" s="724"/>
      <c r="BC113" s="52"/>
      <c r="BD113" s="44"/>
      <c r="BF113" s="44"/>
      <c r="BG113"/>
      <c r="BI113" s="44"/>
      <c r="BJ113" s="44"/>
      <c r="BK113" s="44"/>
      <c r="BL113" s="44"/>
      <c r="BM113" s="44"/>
      <c r="BN113" s="44"/>
      <c r="BO113" s="44"/>
      <c r="BP113" s="44"/>
      <c r="BQ113" s="44"/>
      <c r="BR113" s="44"/>
      <c r="BS113" s="44"/>
      <c r="BT113" s="44"/>
      <c r="BU113" s="44"/>
      <c r="BV113" s="44"/>
      <c r="BW113" s="44"/>
      <c r="BX113" s="44"/>
      <c r="BY113" s="44"/>
      <c r="BZ113" s="44"/>
      <c r="CA113" s="44"/>
      <c r="CB113" s="44"/>
      <c r="CC113" s="44"/>
      <c r="CD113" s="44"/>
      <c r="CE113" s="44"/>
      <c r="CF113" s="44"/>
      <c r="CG113" s="44"/>
      <c r="CH113" s="44"/>
      <c r="CI113" s="44"/>
      <c r="CJ113" s="44"/>
      <c r="CK113" s="52"/>
      <c r="CL113" s="52"/>
      <c r="CM113" s="52"/>
      <c r="CN113" s="52"/>
      <c r="CO113" s="52"/>
      <c r="CP113" s="52"/>
      <c r="CQ113" s="52"/>
      <c r="CR113" s="52"/>
      <c r="CS113" s="44"/>
      <c r="CT113" s="44"/>
      <c r="CU113" s="44"/>
      <c r="CV113" s="44"/>
      <c r="CW113" s="44"/>
      <c r="CX113" s="44"/>
    </row>
    <row r="114" spans="22:102" ht="15" customHeight="1">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724"/>
      <c r="AS114" s="724"/>
      <c r="AT114" s="724"/>
      <c r="AU114" s="724"/>
      <c r="AV114" s="724"/>
      <c r="AW114" s="724"/>
      <c r="AX114" s="724"/>
      <c r="AY114" s="724"/>
      <c r="AZ114" s="724"/>
      <c r="BA114" s="724"/>
      <c r="BB114" s="724"/>
      <c r="BC114" s="52"/>
      <c r="BD114" s="44"/>
      <c r="BF114" s="44"/>
      <c r="BG114"/>
      <c r="BI114" s="44"/>
      <c r="BJ114" s="44"/>
      <c r="BK114" s="44"/>
      <c r="BL114" s="44"/>
      <c r="BM114" s="44"/>
      <c r="BN114" s="44"/>
      <c r="BO114" s="44"/>
      <c r="BP114" s="44"/>
      <c r="BQ114" s="44"/>
      <c r="BR114" s="44"/>
      <c r="BS114" s="44"/>
      <c r="BT114" s="44"/>
      <c r="BU114" s="44"/>
      <c r="BV114" s="44"/>
      <c r="BW114" s="44"/>
      <c r="BX114" s="44"/>
      <c r="BY114" s="44"/>
      <c r="BZ114" s="44"/>
      <c r="CA114" s="44"/>
      <c r="CB114" s="44"/>
      <c r="CC114" s="44"/>
      <c r="CD114" s="44"/>
      <c r="CE114" s="44"/>
      <c r="CF114" s="44"/>
      <c r="CG114" s="44"/>
      <c r="CH114" s="44"/>
      <c r="CI114" s="44"/>
      <c r="CJ114" s="44"/>
      <c r="CK114" s="52"/>
      <c r="CL114" s="52"/>
      <c r="CM114" s="52"/>
      <c r="CN114" s="52"/>
      <c r="CO114" s="52"/>
      <c r="CP114" s="52"/>
      <c r="CQ114" s="52"/>
      <c r="CR114" s="52"/>
      <c r="CS114" s="44"/>
      <c r="CT114" s="44"/>
      <c r="CU114" s="44"/>
      <c r="CV114" s="44"/>
      <c r="CW114" s="44"/>
      <c r="CX114" s="44"/>
    </row>
    <row r="115" spans="22:102" ht="15" customHeight="1">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724"/>
      <c r="AS115" s="724"/>
      <c r="AT115" s="724"/>
      <c r="AU115" s="724"/>
      <c r="AV115" s="724"/>
      <c r="AW115" s="724"/>
      <c r="AX115" s="724"/>
      <c r="AY115" s="724"/>
      <c r="AZ115" s="724"/>
      <c r="BA115" s="724"/>
      <c r="BB115" s="724"/>
      <c r="BC115" s="52"/>
      <c r="BD115" s="44"/>
      <c r="BF115" s="44"/>
      <c r="BG115"/>
      <c r="BI115" s="44"/>
      <c r="BJ115" s="44"/>
      <c r="BK115" s="44"/>
      <c r="BL115" s="44"/>
      <c r="BM115" s="44"/>
      <c r="BN115" s="44"/>
      <c r="BO115" s="44"/>
      <c r="BP115" s="44"/>
      <c r="BQ115" s="44"/>
      <c r="BR115" s="44"/>
      <c r="BS115" s="44"/>
      <c r="BT115" s="44"/>
      <c r="BU115" s="44"/>
      <c r="BV115" s="44"/>
      <c r="BW115" s="44"/>
      <c r="BX115" s="44"/>
      <c r="BY115" s="44"/>
      <c r="BZ115" s="44"/>
      <c r="CA115" s="44"/>
      <c r="CB115" s="44"/>
      <c r="CC115" s="44"/>
      <c r="CD115" s="44"/>
      <c r="CE115" s="44"/>
      <c r="CF115" s="44"/>
      <c r="CG115" s="44"/>
      <c r="CH115" s="44"/>
      <c r="CI115" s="44"/>
      <c r="CJ115" s="44"/>
      <c r="CK115" s="52"/>
      <c r="CL115" s="52"/>
      <c r="CM115" s="52"/>
      <c r="CN115" s="52"/>
      <c r="CO115" s="52"/>
      <c r="CP115" s="52"/>
      <c r="CQ115" s="52"/>
      <c r="CR115" s="52"/>
      <c r="CS115" s="44"/>
      <c r="CT115" s="44"/>
      <c r="CU115" s="44"/>
      <c r="CV115" s="44"/>
      <c r="CW115" s="44"/>
      <c r="CX115" s="44"/>
    </row>
    <row r="116" spans="22:102" ht="15" customHeight="1">
      <c r="V116" s="44"/>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724"/>
      <c r="AS116" s="724"/>
      <c r="AT116" s="724"/>
      <c r="AU116" s="724"/>
      <c r="AV116" s="724"/>
      <c r="AW116" s="724"/>
      <c r="AX116" s="724"/>
      <c r="AY116" s="724"/>
      <c r="AZ116" s="724"/>
      <c r="BA116" s="724"/>
      <c r="BB116" s="724"/>
      <c r="BC116" s="52"/>
      <c r="BD116" s="44"/>
      <c r="BF116" s="44"/>
      <c r="BG116"/>
      <c r="BI116" s="44"/>
      <c r="BJ116" s="44"/>
      <c r="BK116" s="44"/>
      <c r="BL116" s="44"/>
      <c r="BM116" s="44"/>
      <c r="BN116" s="44"/>
      <c r="BO116" s="44"/>
      <c r="BP116" s="44"/>
      <c r="BQ116" s="44"/>
      <c r="BR116" s="44"/>
      <c r="BS116" s="44"/>
      <c r="BT116" s="44"/>
      <c r="BU116" s="44"/>
      <c r="BV116" s="44"/>
      <c r="BW116" s="44"/>
      <c r="BX116" s="44"/>
      <c r="BY116" s="44"/>
      <c r="BZ116" s="44"/>
      <c r="CA116" s="44"/>
      <c r="CB116" s="44"/>
      <c r="CC116" s="44"/>
      <c r="CD116" s="44"/>
      <c r="CE116" s="44"/>
      <c r="CF116" s="44"/>
      <c r="CG116" s="44"/>
      <c r="CH116" s="44"/>
      <c r="CI116" s="44"/>
      <c r="CJ116" s="44"/>
      <c r="CK116" s="52"/>
      <c r="CL116" s="52"/>
      <c r="CM116" s="52"/>
      <c r="CN116" s="52"/>
      <c r="CO116" s="52"/>
      <c r="CP116" s="52"/>
      <c r="CQ116" s="52"/>
      <c r="CR116" s="52"/>
      <c r="CS116" s="44"/>
      <c r="CT116" s="44"/>
      <c r="CU116" s="44"/>
      <c r="CV116" s="44"/>
      <c r="CW116" s="44"/>
      <c r="CX116" s="44"/>
    </row>
    <row r="117" spans="22:102" ht="15" customHeight="1">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724"/>
      <c r="AS117" s="724"/>
      <c r="AT117" s="724"/>
      <c r="AU117" s="724"/>
      <c r="AV117" s="724"/>
      <c r="AW117" s="724"/>
      <c r="AX117" s="724"/>
      <c r="AY117" s="724"/>
      <c r="AZ117" s="724"/>
      <c r="BA117" s="724"/>
      <c r="BB117" s="724"/>
      <c r="BC117" s="52"/>
      <c r="BD117" s="44"/>
      <c r="BF117" s="44"/>
      <c r="BG117"/>
      <c r="BI117" s="44"/>
      <c r="BJ117" s="44"/>
      <c r="BK117" s="44"/>
      <c r="BL117" s="44"/>
      <c r="BM117" s="44"/>
      <c r="BN117" s="44"/>
      <c r="BO117" s="44"/>
      <c r="BP117" s="44"/>
      <c r="BQ117" s="44"/>
      <c r="BR117" s="44"/>
      <c r="BS117" s="44"/>
      <c r="BT117" s="44"/>
      <c r="BU117" s="44"/>
      <c r="BV117" s="44"/>
      <c r="BW117" s="44"/>
      <c r="BX117" s="44"/>
      <c r="BY117" s="44"/>
      <c r="BZ117" s="44"/>
      <c r="CA117" s="44"/>
      <c r="CB117" s="44"/>
      <c r="CC117" s="44"/>
      <c r="CD117" s="44"/>
      <c r="CE117" s="44"/>
      <c r="CF117" s="44"/>
      <c r="CG117" s="44"/>
      <c r="CH117" s="724"/>
      <c r="CI117" s="724"/>
      <c r="CJ117" s="724"/>
      <c r="CK117" s="724"/>
      <c r="CL117" s="724"/>
      <c r="CM117" s="52"/>
      <c r="CN117" s="52"/>
      <c r="CO117" s="52"/>
      <c r="CP117" s="52"/>
      <c r="CQ117" s="52"/>
      <c r="CR117" s="52"/>
      <c r="CS117" s="44"/>
      <c r="CT117" s="44"/>
      <c r="CU117" s="44"/>
      <c r="CV117" s="44"/>
      <c r="CW117" s="44"/>
      <c r="CX117" s="44"/>
    </row>
    <row r="118" spans="22:102" ht="15" customHeight="1">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724"/>
      <c r="AS118" s="724"/>
      <c r="AT118" s="724"/>
      <c r="AU118" s="724"/>
      <c r="AV118" s="724"/>
      <c r="AW118" s="724"/>
      <c r="AX118" s="724"/>
      <c r="AY118" s="724"/>
      <c r="AZ118" s="724"/>
      <c r="BA118" s="724"/>
      <c r="BB118" s="724"/>
      <c r="BC118" s="52"/>
      <c r="BD118" s="44"/>
      <c r="BF118" s="44"/>
      <c r="BG118"/>
      <c r="BI118" s="44"/>
      <c r="BJ118" s="44"/>
      <c r="BK118" s="44"/>
      <c r="BL118" s="44"/>
      <c r="BM118" s="44"/>
      <c r="BN118" s="44"/>
      <c r="BO118" s="44"/>
      <c r="BP118" s="44"/>
      <c r="BQ118" s="44"/>
      <c r="BR118" s="44"/>
      <c r="BS118" s="44"/>
      <c r="BT118" s="44"/>
      <c r="BU118" s="44"/>
      <c r="BV118" s="44"/>
      <c r="BW118" s="44"/>
      <c r="BX118" s="44"/>
      <c r="BY118" s="44"/>
      <c r="BZ118" s="44"/>
      <c r="CA118" s="44"/>
      <c r="CB118" s="44"/>
      <c r="CC118" s="44"/>
      <c r="CD118" s="44"/>
      <c r="CE118" s="44"/>
      <c r="CF118" s="44"/>
      <c r="CG118" s="44"/>
      <c r="CH118" s="724"/>
      <c r="CI118" s="724"/>
      <c r="CJ118" s="724"/>
      <c r="CK118" s="724"/>
      <c r="CL118" s="724"/>
      <c r="CM118" s="724"/>
      <c r="CN118" s="52"/>
      <c r="CO118" s="52"/>
      <c r="CP118" s="52"/>
      <c r="CQ118" s="52"/>
      <c r="CR118" s="52"/>
      <c r="CS118" s="44"/>
      <c r="CT118" s="44"/>
      <c r="CU118" s="44"/>
      <c r="CV118" s="44"/>
      <c r="CW118" s="44"/>
      <c r="CX118" s="44"/>
    </row>
    <row r="119" spans="22:102" ht="15" customHeight="1">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724"/>
      <c r="AS119" s="724"/>
      <c r="AT119" s="724"/>
      <c r="AU119" s="724"/>
      <c r="AV119" s="724"/>
      <c r="AW119" s="724"/>
      <c r="AX119" s="724"/>
      <c r="AY119" s="724"/>
      <c r="AZ119" s="724"/>
      <c r="BA119" s="724"/>
      <c r="BB119" s="724"/>
      <c r="BC119" s="52"/>
      <c r="BD119" s="44"/>
      <c r="BF119" s="44"/>
      <c r="BG119"/>
      <c r="BI119" s="44"/>
      <c r="BJ119" s="44"/>
      <c r="BK119" s="44"/>
      <c r="BL119" s="44"/>
      <c r="BM119" s="44"/>
      <c r="BN119" s="44"/>
      <c r="BO119" s="44"/>
      <c r="BP119" s="44"/>
      <c r="BQ119" s="44"/>
      <c r="BR119" s="44"/>
      <c r="BS119" s="44"/>
      <c r="BT119" s="44"/>
      <c r="BU119" s="44"/>
      <c r="BV119" s="44"/>
      <c r="BW119" s="44"/>
      <c r="BX119" s="44"/>
      <c r="BY119" s="44"/>
      <c r="BZ119" s="44"/>
      <c r="CA119" s="44"/>
      <c r="CB119" s="44"/>
      <c r="CC119" s="44"/>
      <c r="CD119" s="44"/>
      <c r="CE119" s="724"/>
      <c r="CF119" s="724"/>
      <c r="CG119" s="724"/>
      <c r="CH119" s="724"/>
      <c r="CI119" s="724"/>
      <c r="CJ119" s="724"/>
      <c r="CK119" s="724"/>
      <c r="CL119" s="724"/>
      <c r="CM119" s="724"/>
      <c r="CN119" s="52"/>
      <c r="CO119" s="52"/>
      <c r="CP119" s="52"/>
      <c r="CQ119" s="52"/>
      <c r="CR119" s="52"/>
      <c r="CS119" s="44"/>
      <c r="CT119" s="44"/>
      <c r="CU119" s="44"/>
      <c r="CV119" s="44"/>
      <c r="CW119" s="44"/>
      <c r="CX119" s="44"/>
    </row>
    <row r="120" spans="22:102" ht="15" customHeight="1">
      <c r="V120" s="44"/>
      <c r="W120" s="44"/>
      <c r="X120" s="44"/>
      <c r="Y120" s="44"/>
      <c r="Z120" s="44"/>
      <c r="AA120" s="44"/>
      <c r="AB120" s="44"/>
      <c r="AC120" s="44"/>
      <c r="AD120" s="44"/>
      <c r="AE120" s="44"/>
      <c r="AF120" s="44"/>
      <c r="AG120" s="44"/>
      <c r="AH120" s="44"/>
      <c r="AI120" s="44"/>
      <c r="AJ120" s="44"/>
      <c r="AK120" s="44"/>
      <c r="AL120" s="44"/>
      <c r="AM120" s="44"/>
      <c r="AN120" s="44"/>
      <c r="AO120" s="44"/>
      <c r="AP120" s="44"/>
      <c r="AQ120" s="44"/>
      <c r="AR120" s="724"/>
      <c r="AS120" s="724"/>
      <c r="AT120" s="724"/>
      <c r="AU120" s="724"/>
      <c r="AV120" s="724"/>
      <c r="AW120" s="724"/>
      <c r="AX120" s="724"/>
      <c r="AY120" s="724"/>
      <c r="AZ120" s="724"/>
      <c r="BA120" s="724"/>
      <c r="BB120" s="724"/>
      <c r="BC120" s="52"/>
      <c r="BD120" s="44"/>
      <c r="BF120" s="44"/>
      <c r="BG120"/>
      <c r="BI120" s="44"/>
      <c r="BJ120" s="44"/>
      <c r="BK120" s="44"/>
      <c r="BL120" s="44"/>
      <c r="BM120" s="44"/>
      <c r="BN120" s="44"/>
      <c r="BO120" s="44"/>
      <c r="BP120" s="44"/>
      <c r="BQ120" s="44"/>
      <c r="BR120" s="44"/>
      <c r="BS120" s="44"/>
      <c r="BT120" s="44"/>
      <c r="BU120" s="44"/>
      <c r="BV120" s="44"/>
      <c r="BW120" s="44"/>
      <c r="BX120" s="44"/>
      <c r="BY120" s="44"/>
      <c r="BZ120" s="44"/>
      <c r="CA120" s="44"/>
      <c r="CB120" s="44"/>
      <c r="CC120" s="44"/>
      <c r="CD120" s="44"/>
      <c r="CE120" s="724"/>
      <c r="CF120" s="724"/>
      <c r="CG120" s="724"/>
      <c r="CH120" s="724"/>
      <c r="CI120" s="724"/>
      <c r="CJ120" s="724"/>
      <c r="CK120" s="724"/>
      <c r="CL120" s="724"/>
      <c r="CM120" s="724"/>
      <c r="CN120" s="52"/>
      <c r="CO120" s="52"/>
      <c r="CP120" s="52"/>
      <c r="CQ120" s="52"/>
      <c r="CR120" s="52"/>
      <c r="CS120" s="44"/>
      <c r="CT120" s="44"/>
      <c r="CU120" s="44"/>
      <c r="CV120" s="44"/>
      <c r="CW120" s="44"/>
      <c r="CX120" s="44"/>
    </row>
    <row r="121" spans="22:102" ht="15" customHeight="1">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724"/>
      <c r="AS121" s="724"/>
      <c r="AT121" s="724"/>
      <c r="AU121" s="724"/>
      <c r="AV121" s="724"/>
      <c r="AW121" s="724"/>
      <c r="AX121" s="724"/>
      <c r="AY121" s="724"/>
      <c r="AZ121" s="724"/>
      <c r="BA121" s="724"/>
      <c r="BB121" s="724"/>
      <c r="BC121" s="52"/>
      <c r="BD121" s="44"/>
      <c r="BF121" s="44"/>
      <c r="BG121"/>
      <c r="BI121" s="44"/>
      <c r="BJ121" s="44"/>
      <c r="BK121" s="44"/>
      <c r="BL121" s="44"/>
      <c r="BM121" s="44"/>
      <c r="BN121" s="44"/>
      <c r="BO121" s="44"/>
      <c r="BP121" s="44"/>
      <c r="BQ121" s="44"/>
      <c r="BR121" s="44"/>
      <c r="BS121" s="44"/>
      <c r="BT121" s="44"/>
      <c r="BU121" s="44"/>
      <c r="BV121" s="44"/>
      <c r="BW121" s="44"/>
      <c r="BX121" s="44"/>
      <c r="BY121" s="44"/>
      <c r="BZ121" s="44"/>
      <c r="CA121" s="44"/>
      <c r="CB121" s="44"/>
      <c r="CC121" s="44"/>
      <c r="CD121" s="44"/>
      <c r="CE121" s="724"/>
      <c r="CF121" s="724"/>
      <c r="CG121" s="724"/>
      <c r="CH121" s="724"/>
      <c r="CI121" s="724"/>
      <c r="CJ121" s="724"/>
      <c r="CK121" s="724"/>
      <c r="CL121" s="724"/>
      <c r="CM121" s="724"/>
      <c r="CN121" s="52"/>
      <c r="CO121" s="52"/>
      <c r="CP121" s="52"/>
      <c r="CQ121" s="52"/>
      <c r="CR121" s="52"/>
      <c r="CS121" s="44"/>
      <c r="CT121" s="44"/>
      <c r="CU121" s="44"/>
      <c r="CV121" s="44"/>
      <c r="CW121" s="44"/>
      <c r="CX121" s="44"/>
    </row>
    <row r="122" spans="22:102" ht="15" customHeight="1">
      <c r="V122" s="44"/>
      <c r="W122" s="44"/>
      <c r="X122" s="44"/>
      <c r="Y122" s="44"/>
      <c r="Z122" s="44"/>
      <c r="AA122" s="44"/>
      <c r="AB122" s="44"/>
      <c r="AC122" s="44"/>
      <c r="AD122" s="44"/>
      <c r="AE122" s="44"/>
      <c r="AF122" s="44"/>
      <c r="AG122" s="44"/>
      <c r="AH122" s="44"/>
      <c r="AI122" s="44"/>
      <c r="AJ122" s="44"/>
      <c r="AK122" s="44"/>
      <c r="AL122" s="44"/>
      <c r="AM122" s="44"/>
      <c r="AN122" s="44"/>
      <c r="AO122" s="44"/>
      <c r="AP122" s="44"/>
      <c r="AQ122" s="44"/>
      <c r="AR122" s="724"/>
      <c r="AS122" s="724"/>
      <c r="AT122" s="724"/>
      <c r="AU122" s="724"/>
      <c r="AV122" s="724"/>
      <c r="AW122" s="724"/>
      <c r="AX122" s="724"/>
      <c r="AY122" s="724"/>
      <c r="AZ122" s="724"/>
      <c r="BA122" s="724"/>
      <c r="BB122" s="724"/>
      <c r="BC122" s="52"/>
      <c r="BD122" s="44"/>
      <c r="BF122" s="44"/>
      <c r="BG122"/>
      <c r="BI122" s="44"/>
      <c r="BJ122" s="44"/>
      <c r="BK122" s="44"/>
      <c r="BL122" s="44"/>
      <c r="BM122" s="44"/>
      <c r="BN122" s="44"/>
      <c r="BO122" s="44"/>
      <c r="BP122" s="44"/>
      <c r="BQ122" s="44"/>
      <c r="BR122" s="44"/>
      <c r="BS122" s="44"/>
      <c r="BT122" s="44"/>
      <c r="BU122" s="44"/>
      <c r="BV122" s="44"/>
      <c r="BW122" s="44"/>
      <c r="BX122" s="44"/>
      <c r="BY122" s="44"/>
      <c r="BZ122" s="44"/>
      <c r="CA122" s="44"/>
      <c r="CB122" s="44"/>
      <c r="CC122" s="44"/>
      <c r="CD122" s="44"/>
      <c r="CE122" s="724"/>
      <c r="CF122" s="724"/>
      <c r="CG122" s="724"/>
      <c r="CH122" s="724"/>
      <c r="CI122" s="724"/>
      <c r="CJ122" s="724"/>
      <c r="CK122" s="724"/>
      <c r="CL122" s="724"/>
      <c r="CM122" s="724"/>
      <c r="CN122" s="52"/>
      <c r="CO122" s="52"/>
      <c r="CP122" s="52"/>
      <c r="CQ122" s="52"/>
      <c r="CR122" s="52"/>
      <c r="CS122" s="44"/>
      <c r="CT122" s="44"/>
      <c r="CU122" s="44"/>
      <c r="CV122" s="44"/>
      <c r="CW122" s="44"/>
      <c r="CX122" s="44"/>
    </row>
    <row r="123" spans="22:102" ht="15" customHeight="1">
      <c r="V123" s="44"/>
      <c r="W123" s="44"/>
      <c r="X123" s="44"/>
      <c r="Y123" s="44"/>
      <c r="Z123" s="44"/>
      <c r="AA123" s="44"/>
      <c r="AB123" s="44"/>
      <c r="AC123" s="44"/>
      <c r="AD123" s="44"/>
      <c r="AE123" s="44"/>
      <c r="AF123" s="44"/>
      <c r="AG123" s="44"/>
      <c r="AH123" s="44"/>
      <c r="AI123" s="44"/>
      <c r="AJ123" s="44"/>
      <c r="AK123" s="44"/>
      <c r="AL123" s="44"/>
      <c r="AM123" s="44"/>
      <c r="AN123" s="44"/>
      <c r="AO123" s="44"/>
      <c r="AP123" s="44"/>
      <c r="AQ123" s="44"/>
      <c r="AR123" s="724"/>
      <c r="AS123" s="724"/>
      <c r="AT123" s="724"/>
      <c r="AU123" s="724"/>
      <c r="AV123" s="724"/>
      <c r="AW123" s="724"/>
      <c r="AX123" s="724"/>
      <c r="AY123" s="724"/>
      <c r="AZ123" s="724"/>
      <c r="BA123" s="724"/>
      <c r="BB123" s="724"/>
      <c r="BC123" s="52"/>
      <c r="BD123" s="44"/>
      <c r="BF123" s="44"/>
      <c r="BG123"/>
      <c r="BI123" s="44"/>
      <c r="BJ123" s="44"/>
      <c r="BK123" s="44"/>
      <c r="BL123" s="44"/>
      <c r="BM123" s="44"/>
      <c r="BN123" s="44"/>
      <c r="BO123" s="44"/>
      <c r="BP123" s="44"/>
      <c r="BQ123" s="44"/>
      <c r="BR123" s="44"/>
      <c r="BS123" s="44"/>
      <c r="BT123" s="44"/>
      <c r="BU123" s="44"/>
      <c r="BV123" s="44"/>
      <c r="BW123" s="44"/>
      <c r="BX123" s="44"/>
      <c r="BY123" s="44"/>
      <c r="BZ123" s="44"/>
      <c r="CA123" s="44"/>
      <c r="CB123" s="44"/>
      <c r="CC123" s="44"/>
      <c r="CD123" s="44"/>
      <c r="CE123" s="724"/>
      <c r="CF123" s="724"/>
      <c r="CG123" s="724"/>
      <c r="CH123" s="724"/>
      <c r="CI123" s="724"/>
      <c r="CJ123" s="724"/>
      <c r="CK123" s="724"/>
      <c r="CL123" s="724"/>
      <c r="CM123" s="724"/>
      <c r="CN123" s="52"/>
      <c r="CO123" s="52"/>
      <c r="CP123" s="52"/>
      <c r="CQ123" s="52"/>
      <c r="CR123" s="52"/>
      <c r="CS123" s="44"/>
      <c r="CT123" s="44"/>
      <c r="CU123" s="44"/>
      <c r="CV123" s="44"/>
      <c r="CW123" s="44"/>
      <c r="CX123" s="44"/>
    </row>
    <row r="124" spans="22:102" ht="15" customHeight="1">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724"/>
      <c r="AS124" s="724"/>
      <c r="AT124" s="724"/>
      <c r="AU124" s="724"/>
      <c r="AV124" s="724"/>
      <c r="AW124" s="724"/>
      <c r="AX124" s="724"/>
      <c r="AY124" s="724"/>
      <c r="AZ124" s="724"/>
      <c r="BA124" s="724"/>
      <c r="BB124" s="724"/>
      <c r="BC124" s="52"/>
      <c r="BD124" s="44"/>
      <c r="BF124" s="44"/>
      <c r="BG124"/>
      <c r="BI124" s="44"/>
      <c r="BJ124" s="44"/>
      <c r="BK124" s="44"/>
      <c r="BL124" s="44"/>
      <c r="BM124" s="44"/>
      <c r="BN124" s="44"/>
      <c r="BO124" s="44"/>
      <c r="BP124" s="44"/>
      <c r="BQ124" s="44"/>
      <c r="BR124" s="44"/>
      <c r="BS124" s="44"/>
      <c r="BT124" s="44"/>
      <c r="BU124" s="44"/>
      <c r="BV124" s="44"/>
      <c r="BW124" s="44"/>
      <c r="BX124" s="44"/>
      <c r="BY124" s="44"/>
      <c r="BZ124" s="44"/>
      <c r="CA124" s="44"/>
      <c r="CB124" s="44"/>
      <c r="CC124" s="44"/>
      <c r="CD124" s="44"/>
      <c r="CE124" s="724"/>
      <c r="CF124" s="724"/>
      <c r="CG124" s="724"/>
      <c r="CH124" s="724"/>
      <c r="CI124" s="724"/>
      <c r="CJ124" s="724"/>
      <c r="CK124" s="724"/>
      <c r="CL124" s="724"/>
      <c r="CM124" s="724"/>
      <c r="CN124" s="52"/>
      <c r="CO124" s="52"/>
      <c r="CP124" s="52"/>
      <c r="CQ124" s="52"/>
      <c r="CR124" s="52"/>
      <c r="CS124" s="44"/>
      <c r="CT124" s="44"/>
      <c r="CU124" s="44"/>
      <c r="CV124" s="44"/>
      <c r="CW124" s="44"/>
      <c r="CX124" s="44"/>
    </row>
    <row r="125" spans="22:102" ht="15" customHeight="1">
      <c r="V125" s="65"/>
      <c r="W125" s="44"/>
      <c r="X125" s="44"/>
      <c r="Y125" s="44"/>
      <c r="Z125" s="44"/>
      <c r="AA125" s="44"/>
      <c r="AB125" s="44"/>
      <c r="AC125" s="44"/>
      <c r="AD125" s="44"/>
      <c r="AE125" s="44"/>
      <c r="AF125" s="44"/>
      <c r="AG125" s="44"/>
      <c r="AH125" s="44"/>
      <c r="AI125" s="44"/>
      <c r="AJ125" s="44"/>
      <c r="AK125" s="44"/>
      <c r="AL125" s="44"/>
      <c r="AM125" s="44"/>
      <c r="AN125" s="44"/>
      <c r="AO125" s="44"/>
      <c r="AP125" s="44"/>
      <c r="AQ125" s="44"/>
      <c r="AR125" s="724"/>
      <c r="AS125" s="724"/>
      <c r="AT125" s="724"/>
      <c r="AU125" s="724"/>
      <c r="AV125" s="724"/>
      <c r="AW125" s="724"/>
      <c r="AX125" s="724"/>
      <c r="AY125" s="724"/>
      <c r="AZ125" s="724"/>
      <c r="BA125" s="724"/>
      <c r="BB125" s="724"/>
      <c r="BC125" s="52"/>
      <c r="BD125" s="44"/>
      <c r="BF125" s="44"/>
      <c r="BG125"/>
      <c r="BI125" s="44"/>
      <c r="BJ125" s="44"/>
      <c r="BK125" s="44"/>
      <c r="BL125" s="44"/>
      <c r="BM125" s="44"/>
      <c r="BN125" s="44"/>
      <c r="BO125" s="44"/>
      <c r="BP125" s="44"/>
      <c r="BQ125" s="44"/>
      <c r="BR125" s="44"/>
      <c r="BS125" s="44"/>
      <c r="BT125" s="44"/>
      <c r="BU125" s="44"/>
      <c r="BV125" s="44"/>
      <c r="BW125" s="44"/>
      <c r="BX125" s="44"/>
      <c r="BY125" s="44"/>
      <c r="BZ125" s="44"/>
      <c r="CA125" s="44"/>
      <c r="CB125" s="44"/>
      <c r="CC125" s="44"/>
      <c r="CD125" s="44"/>
      <c r="CE125" s="724"/>
      <c r="CF125" s="724"/>
      <c r="CG125" s="724"/>
      <c r="CH125" s="724"/>
      <c r="CI125" s="724"/>
      <c r="CJ125" s="724"/>
      <c r="CK125" s="724"/>
      <c r="CL125" s="724"/>
      <c r="CM125" s="724"/>
      <c r="CN125" s="52"/>
      <c r="CO125" s="52"/>
      <c r="CP125" s="52"/>
      <c r="CQ125" s="52"/>
      <c r="CR125" s="52"/>
      <c r="CS125" s="44"/>
      <c r="CT125" s="44"/>
      <c r="CU125" s="44"/>
      <c r="CV125" s="44"/>
      <c r="CW125" s="44"/>
      <c r="CX125" s="44"/>
    </row>
    <row r="126" spans="22:102" ht="15" customHeight="1">
      <c r="V126" s="65"/>
      <c r="W126" s="65"/>
      <c r="X126" s="65"/>
      <c r="Y126" s="65"/>
      <c r="Z126" s="724"/>
      <c r="AA126" s="44"/>
      <c r="AB126" s="44"/>
      <c r="AC126" s="44"/>
      <c r="AD126" s="44"/>
      <c r="AE126" s="44"/>
      <c r="AF126" s="44"/>
      <c r="AG126" s="44"/>
      <c r="AH126" s="44"/>
      <c r="AI126" s="44"/>
      <c r="AJ126" s="44"/>
      <c r="AK126" s="44"/>
      <c r="AL126" s="44"/>
      <c r="AM126" s="44"/>
      <c r="AN126" s="44"/>
      <c r="AO126" s="44"/>
      <c r="AP126" s="44"/>
      <c r="AQ126" s="44"/>
      <c r="AR126" s="724"/>
      <c r="AS126" s="724"/>
      <c r="AT126" s="724"/>
      <c r="AU126" s="724"/>
      <c r="AV126" s="724"/>
      <c r="AW126" s="724"/>
      <c r="AX126" s="724"/>
      <c r="AY126" s="724"/>
      <c r="AZ126" s="724"/>
      <c r="BA126" s="724"/>
      <c r="BB126" s="724"/>
      <c r="BC126" s="52"/>
      <c r="BD126" s="724"/>
      <c r="BF126" s="44"/>
      <c r="BG126"/>
      <c r="BI126" s="44"/>
      <c r="BJ126" s="44"/>
      <c r="BK126" s="44"/>
      <c r="BL126" s="44"/>
      <c r="BM126" s="44"/>
      <c r="BN126" s="44"/>
      <c r="BO126" s="44"/>
      <c r="BP126" s="44"/>
      <c r="BQ126" s="44"/>
      <c r="BR126" s="44"/>
      <c r="BS126" s="44"/>
      <c r="BT126" s="724"/>
      <c r="BU126" s="724"/>
      <c r="BV126" s="724"/>
      <c r="BW126" s="44"/>
      <c r="BX126" s="44"/>
      <c r="BY126" s="44"/>
      <c r="BZ126" s="44"/>
      <c r="CA126" s="44"/>
      <c r="CB126" s="44"/>
      <c r="CC126" s="44"/>
      <c r="CD126" s="44"/>
      <c r="CE126" s="724"/>
      <c r="CF126" s="724"/>
      <c r="CG126" s="724"/>
      <c r="CH126" s="724"/>
      <c r="CI126" s="724"/>
      <c r="CJ126" s="724"/>
      <c r="CK126" s="724"/>
      <c r="CL126" s="724"/>
      <c r="CM126" s="724"/>
      <c r="CN126" s="52"/>
      <c r="CO126" s="52"/>
      <c r="CP126" s="52"/>
      <c r="CQ126" s="52"/>
      <c r="CR126" s="52"/>
      <c r="CS126" s="44"/>
      <c r="CT126" s="44"/>
      <c r="CU126" s="44"/>
      <c r="CV126" s="44"/>
      <c r="CW126" s="44"/>
      <c r="CX126" s="44"/>
    </row>
    <row r="127" spans="22:102" ht="15" customHeight="1">
      <c r="AA127" s="724"/>
      <c r="AB127" s="724"/>
      <c r="AC127" s="724"/>
      <c r="AD127" s="44"/>
      <c r="AE127" s="44"/>
      <c r="AF127" s="44"/>
      <c r="AG127" s="44"/>
      <c r="AH127" s="44"/>
      <c r="AI127" s="44"/>
      <c r="AJ127" s="44"/>
      <c r="AK127" s="44"/>
      <c r="AL127" s="44"/>
      <c r="AM127" s="44"/>
      <c r="AN127" s="44"/>
      <c r="AO127" s="44"/>
      <c r="AP127" s="44"/>
      <c r="AQ127" s="44"/>
      <c r="AR127" s="724"/>
      <c r="AS127" s="724"/>
      <c r="AT127" s="724"/>
      <c r="AU127" s="724"/>
      <c r="AV127" s="724"/>
      <c r="AW127" s="724"/>
      <c r="AX127" s="724"/>
      <c r="AY127" s="724"/>
      <c r="AZ127" s="724"/>
      <c r="BA127" s="724"/>
      <c r="BB127" s="724"/>
      <c r="BC127" s="52"/>
      <c r="BD127" s="724"/>
      <c r="BF127" s="44"/>
      <c r="BG127"/>
      <c r="BI127" s="44"/>
      <c r="BJ127" s="44"/>
      <c r="BK127" s="44"/>
      <c r="BL127" s="44"/>
      <c r="BM127" s="44"/>
      <c r="BN127" s="44"/>
      <c r="BO127" s="44"/>
      <c r="BP127" s="44"/>
      <c r="BQ127" s="44"/>
      <c r="BR127" s="44"/>
      <c r="BS127" s="44"/>
      <c r="BT127" s="724"/>
      <c r="BU127" s="724"/>
      <c r="BV127" s="724"/>
      <c r="BW127" s="724"/>
      <c r="BX127" s="724"/>
      <c r="BY127" s="724"/>
      <c r="BZ127" s="724"/>
      <c r="CA127" s="724"/>
      <c r="CB127" s="44"/>
      <c r="CC127" s="44"/>
      <c r="CD127" s="44"/>
      <c r="CE127" s="724"/>
      <c r="CF127" s="724"/>
      <c r="CG127" s="724"/>
      <c r="CH127" s="724"/>
      <c r="CI127" s="724"/>
      <c r="CJ127" s="724"/>
      <c r="CK127" s="724"/>
      <c r="CL127" s="724"/>
      <c r="CM127" s="724"/>
      <c r="CN127" s="52"/>
      <c r="CO127" s="52"/>
      <c r="CP127" s="52"/>
      <c r="CQ127" s="52"/>
      <c r="CR127" s="52"/>
      <c r="CS127" s="44"/>
      <c r="CT127" s="44"/>
      <c r="CU127" s="44"/>
      <c r="CV127" s="44"/>
      <c r="CW127" s="44"/>
      <c r="CX127" s="44"/>
    </row>
    <row r="128" spans="22:102" ht="15" customHeight="1">
      <c r="BG128"/>
      <c r="BI128" s="44"/>
      <c r="BJ128" s="44"/>
      <c r="BK128" s="44"/>
      <c r="BL128" s="44"/>
      <c r="BM128" s="44"/>
      <c r="BN128" s="44"/>
      <c r="BO128" s="44"/>
      <c r="BP128" s="44"/>
      <c r="BQ128" s="44"/>
      <c r="BR128" s="44"/>
      <c r="BS128" s="44"/>
      <c r="BT128" s="724"/>
      <c r="BU128" s="724"/>
      <c r="BV128" s="724"/>
      <c r="BW128" s="724"/>
      <c r="BX128" s="724"/>
      <c r="BY128" s="724"/>
      <c r="BZ128" s="724"/>
      <c r="CA128" s="724"/>
      <c r="CB128" s="724"/>
      <c r="CC128" s="44"/>
      <c r="CD128" s="44"/>
      <c r="CE128" s="724"/>
      <c r="CF128" s="724"/>
      <c r="CG128" s="724"/>
      <c r="CH128" s="724"/>
      <c r="CI128" s="724"/>
      <c r="CJ128" s="724"/>
      <c r="CK128" s="724"/>
      <c r="CL128" s="724"/>
      <c r="CM128" s="724"/>
      <c r="CN128" s="52"/>
      <c r="CO128" s="52"/>
      <c r="CP128" s="52"/>
      <c r="CQ128" s="52"/>
      <c r="CR128" s="52"/>
      <c r="CS128" s="44"/>
      <c r="CT128" s="44"/>
      <c r="CU128" s="44"/>
      <c r="CV128" s="44"/>
      <c r="CW128" s="44"/>
      <c r="CX128" s="44"/>
    </row>
    <row r="129" spans="59:102" ht="15" customHeight="1">
      <c r="BG129"/>
      <c r="BI129" s="44"/>
      <c r="BJ129" s="44"/>
      <c r="BK129" s="44"/>
      <c r="BL129" s="44"/>
      <c r="BM129" s="44"/>
      <c r="BN129" s="44"/>
      <c r="BO129" s="44"/>
      <c r="BP129" s="44"/>
      <c r="BQ129" s="44"/>
      <c r="BR129" s="44"/>
      <c r="BS129" s="44"/>
      <c r="BT129" s="724"/>
      <c r="BU129" s="724"/>
      <c r="BV129" s="724"/>
      <c r="BW129" s="724"/>
      <c r="BX129" s="724"/>
      <c r="BY129" s="724"/>
      <c r="BZ129" s="724"/>
      <c r="CA129" s="724"/>
      <c r="CB129" s="724"/>
      <c r="CC129" s="44"/>
      <c r="CD129" s="44"/>
      <c r="CE129" s="724"/>
      <c r="CF129" s="724"/>
      <c r="CG129" s="724"/>
      <c r="CH129" s="724"/>
      <c r="CI129" s="724"/>
      <c r="CJ129" s="724"/>
      <c r="CK129" s="724"/>
      <c r="CL129" s="724"/>
      <c r="CM129" s="724"/>
      <c r="CN129" s="52"/>
      <c r="CO129" s="52"/>
      <c r="CP129" s="52"/>
      <c r="CQ129" s="52"/>
      <c r="CR129" s="52"/>
      <c r="CS129" s="44"/>
      <c r="CT129" s="44"/>
      <c r="CU129" s="44"/>
      <c r="CV129" s="44"/>
      <c r="CW129" s="44"/>
      <c r="CX129" s="44"/>
    </row>
    <row r="130" spans="59:102" ht="15" customHeight="1">
      <c r="BG130"/>
      <c r="BI130" s="44"/>
      <c r="BJ130" s="44"/>
      <c r="BK130" s="44"/>
      <c r="BL130" s="44"/>
      <c r="BM130" s="44"/>
      <c r="BN130" s="44"/>
      <c r="BO130" s="44"/>
      <c r="BP130" s="44"/>
      <c r="BQ130" s="44"/>
      <c r="BR130" s="44"/>
      <c r="BS130" s="44"/>
      <c r="BT130" s="724"/>
      <c r="BU130" s="724"/>
      <c r="BV130" s="724"/>
      <c r="BW130" s="724"/>
      <c r="BX130" s="724"/>
      <c r="BY130" s="724"/>
      <c r="BZ130" s="724"/>
      <c r="CA130" s="724"/>
      <c r="CB130" s="724"/>
      <c r="CC130" s="44"/>
      <c r="CD130" s="44"/>
      <c r="CE130" s="724"/>
      <c r="CF130" s="724"/>
      <c r="CG130" s="724"/>
      <c r="CH130" s="724"/>
      <c r="CI130" s="724"/>
      <c r="CJ130" s="724"/>
      <c r="CK130" s="724"/>
      <c r="CL130" s="724"/>
      <c r="CM130" s="724"/>
      <c r="CN130" s="52"/>
      <c r="CO130" s="52"/>
      <c r="CP130" s="52"/>
      <c r="CQ130" s="52"/>
      <c r="CR130" s="52"/>
      <c r="CS130" s="44"/>
      <c r="CT130" s="44"/>
      <c r="CU130" s="44"/>
      <c r="CV130" s="44"/>
      <c r="CW130" s="44"/>
      <c r="CX130" s="44"/>
    </row>
    <row r="131" spans="59:102" ht="15" customHeight="1">
      <c r="BG131"/>
      <c r="BI131" s="44"/>
      <c r="BJ131" s="44"/>
      <c r="BK131" s="44"/>
      <c r="BL131" s="44"/>
      <c r="BM131" s="44"/>
      <c r="BN131" s="44"/>
      <c r="BO131" s="44"/>
      <c r="BP131" s="44"/>
      <c r="BQ131" s="44"/>
      <c r="BR131" s="44"/>
      <c r="BS131" s="44"/>
      <c r="BT131" s="724"/>
      <c r="BU131" s="724"/>
      <c r="BV131" s="724"/>
      <c r="BW131" s="724"/>
      <c r="BX131" s="724"/>
      <c r="BY131" s="724"/>
      <c r="BZ131" s="724"/>
      <c r="CA131" s="724"/>
      <c r="CB131" s="724"/>
      <c r="CC131" s="44"/>
      <c r="CD131" s="44"/>
      <c r="CE131" s="724"/>
      <c r="CF131" s="724"/>
      <c r="CG131" s="724"/>
      <c r="CH131" s="724"/>
      <c r="CI131" s="724"/>
      <c r="CJ131" s="724"/>
      <c r="CK131" s="724"/>
      <c r="CL131" s="724"/>
      <c r="CM131" s="724"/>
      <c r="CN131" s="52"/>
      <c r="CO131" s="52"/>
      <c r="CP131" s="52"/>
      <c r="CQ131" s="52"/>
      <c r="CR131" s="52"/>
      <c r="CS131" s="44"/>
      <c r="CT131" s="44"/>
      <c r="CU131" s="44"/>
      <c r="CV131" s="44"/>
      <c r="CW131" s="44"/>
      <c r="CX131" s="44"/>
    </row>
    <row r="132" spans="59:102" ht="15" customHeight="1">
      <c r="BG132"/>
      <c r="BI132" s="65"/>
      <c r="BJ132" s="44"/>
      <c r="BK132" s="44"/>
      <c r="BL132" s="44"/>
      <c r="BM132" s="44"/>
      <c r="BN132" s="44"/>
      <c r="BO132" s="44"/>
      <c r="BP132" s="44"/>
      <c r="BQ132" s="44"/>
      <c r="BR132" s="44"/>
      <c r="BS132" s="44"/>
      <c r="BT132" s="724"/>
      <c r="BU132" s="724"/>
      <c r="BV132" s="724"/>
      <c r="BW132" s="724"/>
      <c r="BX132" s="724"/>
      <c r="BY132" s="724"/>
      <c r="BZ132" s="724"/>
      <c r="CA132" s="724"/>
      <c r="CB132" s="724"/>
      <c r="CC132" s="44"/>
      <c r="CD132" s="44"/>
      <c r="CE132" s="724"/>
      <c r="CF132" s="724"/>
      <c r="CG132" s="724"/>
      <c r="CH132" s="724"/>
      <c r="CI132" s="724"/>
      <c r="CJ132" s="724"/>
      <c r="CK132" s="724"/>
      <c r="CL132" s="724"/>
      <c r="CM132" s="724"/>
      <c r="CN132" s="52"/>
      <c r="CO132" s="52"/>
      <c r="CP132" s="52"/>
      <c r="CQ132" s="52"/>
      <c r="CR132" s="724"/>
      <c r="CS132" s="724"/>
      <c r="CT132" s="724"/>
      <c r="CU132" s="724"/>
      <c r="CV132" s="44"/>
      <c r="CW132" s="44"/>
      <c r="CX132" s="44"/>
    </row>
    <row r="133" spans="59:102" ht="15" customHeight="1">
      <c r="BG133"/>
      <c r="BI133" s="65"/>
      <c r="BJ133" s="65"/>
      <c r="BK133" s="65"/>
      <c r="BL133" s="65"/>
      <c r="BM133" s="724"/>
      <c r="BN133" s="724"/>
      <c r="BO133" s="724"/>
      <c r="BP133" s="724"/>
      <c r="BQ133" s="44"/>
      <c r="BR133" s="44"/>
      <c r="BS133" s="44"/>
      <c r="BT133" s="724"/>
      <c r="BU133" s="724"/>
      <c r="BV133" s="724"/>
      <c r="BW133" s="724"/>
      <c r="BX133" s="724"/>
      <c r="BY133" s="724"/>
      <c r="BZ133" s="724"/>
      <c r="CA133" s="724"/>
      <c r="CB133" s="724"/>
      <c r="CC133" s="44"/>
      <c r="CD133" s="44"/>
      <c r="CE133" s="724"/>
      <c r="CF133" s="724"/>
      <c r="CG133" s="724"/>
      <c r="CM133" s="724"/>
      <c r="CN133" s="52"/>
      <c r="CO133" s="52"/>
      <c r="CP133" s="52"/>
      <c r="CQ133" s="52"/>
      <c r="CR133" s="724"/>
      <c r="CS133" s="724"/>
      <c r="CT133" s="724"/>
      <c r="CU133" s="724"/>
      <c r="CV133" s="44"/>
      <c r="CW133" s="44"/>
      <c r="CX133" s="44"/>
    </row>
    <row r="134" spans="59:102" ht="15" customHeight="1">
      <c r="BG134"/>
      <c r="BI134" s="65"/>
      <c r="BJ134" s="65"/>
      <c r="BK134" s="65"/>
      <c r="BL134" s="65"/>
      <c r="BM134" s="724"/>
      <c r="BN134" s="724"/>
      <c r="BO134" s="724"/>
      <c r="BP134" s="724"/>
      <c r="BQ134" s="724"/>
      <c r="BR134" s="44"/>
      <c r="BS134" s="44"/>
      <c r="BT134" s="724"/>
      <c r="BU134" s="724"/>
      <c r="BV134" s="724"/>
      <c r="BW134" s="724"/>
      <c r="BX134" s="724"/>
      <c r="BY134" s="724"/>
      <c r="BZ134" s="724"/>
      <c r="CA134" s="724"/>
      <c r="CB134" s="724"/>
      <c r="CC134" s="44"/>
      <c r="CD134" s="44"/>
      <c r="CE134" s="724"/>
      <c r="CF134" s="724"/>
      <c r="CG134" s="724"/>
      <c r="CN134" s="52"/>
      <c r="CO134" s="52"/>
      <c r="CP134" s="52"/>
      <c r="CQ134" s="52"/>
      <c r="CR134" s="52"/>
      <c r="CS134" s="52"/>
      <c r="CT134" s="52"/>
      <c r="CU134" s="52"/>
      <c r="CV134" s="724"/>
      <c r="CW134" s="724"/>
      <c r="CX134" s="724"/>
    </row>
    <row r="135" spans="59:102" ht="15" customHeight="1">
      <c r="BG135"/>
      <c r="BI135" s="724"/>
      <c r="BJ135" s="724"/>
      <c r="BK135" s="724"/>
      <c r="BL135" s="724"/>
      <c r="BM135" s="724"/>
      <c r="BN135" s="724"/>
      <c r="BO135" s="724"/>
      <c r="BP135" s="724"/>
      <c r="BQ135" s="724"/>
      <c r="BR135" s="44"/>
      <c r="BS135" s="44"/>
      <c r="BT135" s="724"/>
      <c r="BU135" s="724"/>
      <c r="BV135" s="724"/>
      <c r="BW135" s="724"/>
      <c r="BX135" s="724"/>
      <c r="BY135" s="724"/>
      <c r="BZ135" s="724"/>
      <c r="CA135" s="724"/>
      <c r="CB135" s="724"/>
      <c r="CC135" s="44"/>
      <c r="CD135" s="44"/>
      <c r="CN135" s="52"/>
      <c r="CO135" s="52"/>
      <c r="CP135" s="724"/>
      <c r="CQ135" s="724"/>
      <c r="CR135" s="724"/>
      <c r="CS135" s="724"/>
      <c r="CT135" s="724"/>
      <c r="CU135" s="724"/>
      <c r="CV135" s="724"/>
      <c r="CW135" s="724"/>
      <c r="CX135" s="724"/>
    </row>
    <row r="136" spans="59:102" ht="15" customHeight="1">
      <c r="BG136"/>
      <c r="BI136" s="724"/>
      <c r="BJ136" s="724"/>
      <c r="BK136" s="724"/>
      <c r="BL136" s="724"/>
      <c r="BM136" s="724"/>
      <c r="BN136" s="724"/>
      <c r="BO136" s="724"/>
      <c r="BP136" s="724"/>
      <c r="BQ136" s="724"/>
      <c r="BR136" s="44"/>
      <c r="BS136" s="44"/>
      <c r="BT136" s="724"/>
      <c r="BU136" s="724"/>
      <c r="BV136" s="724"/>
      <c r="BW136" s="724"/>
      <c r="BX136" s="724"/>
      <c r="BY136" s="724"/>
      <c r="BZ136" s="724"/>
      <c r="CA136" s="724"/>
      <c r="CB136" s="724"/>
      <c r="CC136" s="44"/>
      <c r="CD136" s="44"/>
      <c r="CN136" s="52"/>
      <c r="CO136" s="52"/>
      <c r="CP136" s="724"/>
      <c r="CQ136" s="724"/>
      <c r="CR136" s="724"/>
      <c r="CS136" s="724"/>
      <c r="CT136" s="724"/>
      <c r="CU136" s="724"/>
      <c r="CV136" s="724"/>
      <c r="CW136" s="724"/>
      <c r="CX136" s="724"/>
    </row>
    <row r="137" spans="59:102" ht="15" customHeight="1">
      <c r="BI137" s="724"/>
      <c r="BJ137" s="724"/>
      <c r="BK137" s="724"/>
      <c r="BL137" s="724"/>
      <c r="BM137" s="724"/>
      <c r="BN137" s="724"/>
      <c r="BO137" s="724"/>
      <c r="BP137" s="724"/>
      <c r="BQ137" s="724"/>
      <c r="BR137" s="44"/>
      <c r="BS137" s="44"/>
      <c r="BT137" s="724"/>
      <c r="BU137" s="724"/>
      <c r="BV137" s="724"/>
      <c r="BW137" s="724"/>
      <c r="BX137" s="724"/>
      <c r="BY137" s="724"/>
      <c r="BZ137" s="724"/>
      <c r="CA137" s="724"/>
      <c r="CB137" s="724"/>
      <c r="CC137" s="44"/>
      <c r="CD137" s="44"/>
      <c r="CN137" s="44"/>
      <c r="CO137" s="52"/>
      <c r="CP137" s="724"/>
      <c r="CQ137" s="724"/>
      <c r="CR137" s="724"/>
      <c r="CS137" s="724"/>
      <c r="CT137" s="724"/>
      <c r="CU137" s="724"/>
      <c r="CV137" s="724"/>
      <c r="CW137" s="724"/>
      <c r="CX137" s="724"/>
    </row>
    <row r="138" spans="59:102" ht="15" customHeight="1">
      <c r="BI138" s="724"/>
      <c r="BJ138" s="724"/>
      <c r="BK138" s="724"/>
      <c r="BL138" s="724"/>
      <c r="BM138" s="724"/>
      <c r="BN138" s="724"/>
      <c r="BO138" s="724"/>
      <c r="BP138" s="724"/>
      <c r="BQ138" s="724"/>
      <c r="BR138" s="724"/>
      <c r="BS138" s="724"/>
      <c r="BT138" s="724"/>
      <c r="BU138" s="724"/>
      <c r="BV138" s="724"/>
      <c r="BW138" s="724"/>
      <c r="BX138" s="724"/>
      <c r="BY138" s="724"/>
      <c r="BZ138" s="724"/>
      <c r="CA138" s="724"/>
      <c r="CB138" s="724"/>
      <c r="CC138" s="724"/>
      <c r="CD138" s="724"/>
      <c r="CN138" s="724"/>
      <c r="CO138" s="724"/>
      <c r="CP138" s="724"/>
      <c r="CQ138" s="724"/>
      <c r="CR138" s="724"/>
      <c r="CS138" s="724"/>
      <c r="CT138" s="724"/>
      <c r="CU138" s="724"/>
      <c r="CV138" s="724"/>
      <c r="CW138" s="724"/>
      <c r="CX138" s="724"/>
    </row>
    <row r="139" spans="59:102" ht="15" customHeight="1">
      <c r="BI139" s="724"/>
      <c r="BJ139" s="724"/>
      <c r="BK139" s="724"/>
      <c r="BL139" s="724"/>
      <c r="BM139" s="724"/>
      <c r="BN139" s="724"/>
      <c r="BO139" s="724"/>
      <c r="BP139" s="724"/>
      <c r="BQ139" s="724"/>
      <c r="BR139" s="724"/>
      <c r="BS139" s="724"/>
      <c r="BT139" s="724"/>
      <c r="BU139" s="724"/>
      <c r="BV139" s="724"/>
      <c r="BW139" s="724"/>
      <c r="BX139" s="724"/>
      <c r="BY139" s="724"/>
      <c r="BZ139" s="724"/>
      <c r="CA139" s="724"/>
      <c r="CB139" s="724"/>
      <c r="CC139" s="724"/>
      <c r="CD139" s="724"/>
      <c r="CN139" s="724"/>
      <c r="CO139" s="724"/>
      <c r="CP139" s="724"/>
      <c r="CQ139" s="724"/>
      <c r="CR139" s="724"/>
      <c r="CS139" s="724"/>
      <c r="CT139" s="724"/>
      <c r="CU139" s="724"/>
      <c r="CV139" s="724"/>
      <c r="CW139" s="724"/>
      <c r="CX139" s="724"/>
    </row>
    <row r="140" spans="59:102" ht="15" customHeight="1">
      <c r="BI140" s="724"/>
      <c r="BJ140" s="724"/>
      <c r="BK140" s="724"/>
      <c r="BL140" s="724"/>
      <c r="BM140" s="724"/>
      <c r="BN140" s="724"/>
      <c r="BO140" s="724"/>
      <c r="BP140" s="724"/>
      <c r="BQ140" s="724"/>
      <c r="BR140" s="724"/>
      <c r="BS140" s="724"/>
      <c r="BT140" s="724"/>
      <c r="BU140" s="724"/>
      <c r="BV140" s="724"/>
      <c r="BW140" s="724"/>
      <c r="BX140" s="724"/>
      <c r="BY140" s="724"/>
      <c r="BZ140" s="724"/>
      <c r="CA140" s="724"/>
      <c r="CB140" s="724"/>
      <c r="CC140" s="724"/>
      <c r="CD140" s="724"/>
      <c r="CN140" s="724"/>
      <c r="CO140" s="724"/>
      <c r="CP140" s="724"/>
      <c r="CQ140" s="724"/>
      <c r="CR140" s="724"/>
      <c r="CS140" s="724"/>
      <c r="CT140" s="724"/>
      <c r="CU140" s="724"/>
      <c r="CV140" s="724"/>
      <c r="CW140" s="724"/>
      <c r="CX140" s="724"/>
    </row>
    <row r="141" spans="59:102" ht="15" customHeight="1">
      <c r="BI141" s="724"/>
      <c r="BJ141" s="724"/>
      <c r="BK141" s="724"/>
      <c r="BL141" s="724"/>
      <c r="BM141" s="724"/>
      <c r="BN141" s="724"/>
      <c r="BO141" s="724"/>
      <c r="BP141" s="724"/>
      <c r="BQ141" s="724"/>
      <c r="BR141" s="724"/>
      <c r="BS141" s="724"/>
      <c r="BW141" s="724"/>
      <c r="BX141" s="724"/>
      <c r="BY141" s="724"/>
      <c r="BZ141" s="724"/>
      <c r="CA141" s="724"/>
      <c r="CB141" s="724"/>
      <c r="CC141" s="724"/>
      <c r="CD141" s="724"/>
      <c r="CN141" s="724"/>
      <c r="CO141" s="724"/>
      <c r="CP141" s="724"/>
      <c r="CQ141" s="724"/>
      <c r="CR141" s="724"/>
      <c r="CS141" s="724"/>
      <c r="CT141" s="724"/>
      <c r="CU141" s="724"/>
      <c r="CV141" s="724"/>
      <c r="CW141" s="724"/>
      <c r="CX141" s="724"/>
    </row>
    <row r="142" spans="59:102" ht="15" customHeight="1">
      <c r="BI142" s="724"/>
      <c r="BJ142" s="724"/>
      <c r="BK142" s="724"/>
      <c r="BL142" s="724"/>
      <c r="BM142" s="724"/>
      <c r="BN142" s="724"/>
      <c r="BO142" s="724"/>
      <c r="BP142" s="724"/>
      <c r="BQ142" s="724"/>
      <c r="BR142" s="724"/>
      <c r="BS142" s="724"/>
      <c r="CB142" s="724"/>
      <c r="CC142" s="724"/>
      <c r="CD142" s="724"/>
      <c r="CN142" s="724"/>
      <c r="CO142" s="724"/>
      <c r="CP142" s="724"/>
      <c r="CQ142" s="724"/>
      <c r="CR142" s="724"/>
      <c r="CS142" s="724"/>
      <c r="CT142" s="724"/>
      <c r="CU142" s="724"/>
      <c r="CV142" s="724"/>
      <c r="CW142" s="724"/>
      <c r="CX142" s="724"/>
    </row>
    <row r="143" spans="59:102" ht="15" customHeight="1">
      <c r="BI143" s="724"/>
      <c r="BJ143" s="724"/>
      <c r="BK143" s="724"/>
      <c r="BL143" s="724"/>
      <c r="BM143" s="724"/>
      <c r="BN143" s="724"/>
      <c r="BO143" s="724"/>
      <c r="BP143" s="724"/>
      <c r="BQ143" s="724"/>
      <c r="BR143" s="724"/>
      <c r="BS143" s="724"/>
      <c r="CC143" s="724"/>
      <c r="CD143" s="724"/>
      <c r="CN143" s="724"/>
      <c r="CO143" s="724"/>
      <c r="CP143" s="724"/>
      <c r="CQ143" s="724"/>
      <c r="CR143" s="724"/>
      <c r="CS143" s="724"/>
      <c r="CT143" s="724"/>
      <c r="CU143" s="724"/>
      <c r="CV143" s="724"/>
      <c r="CW143" s="724"/>
      <c r="CX143" s="724"/>
    </row>
    <row r="144" spans="59:102" ht="15" customHeight="1">
      <c r="BI144" s="724"/>
      <c r="BJ144" s="724"/>
      <c r="BK144" s="724"/>
      <c r="BL144" s="724"/>
      <c r="BM144" s="724"/>
      <c r="BN144" s="724"/>
      <c r="BO144" s="724"/>
      <c r="BP144" s="724"/>
      <c r="BQ144" s="724"/>
      <c r="BR144" s="724"/>
      <c r="BS144" s="724"/>
      <c r="CC144" s="724"/>
      <c r="CD144" s="724"/>
      <c r="CN144" s="724"/>
      <c r="CO144" s="724"/>
      <c r="CP144" s="724"/>
      <c r="CQ144" s="724"/>
      <c r="CR144" s="724"/>
      <c r="CS144" s="724"/>
      <c r="CT144" s="724"/>
      <c r="CU144" s="724"/>
      <c r="CV144" s="724"/>
      <c r="CW144" s="724"/>
      <c r="CX144" s="724"/>
    </row>
    <row r="145" spans="59:102" ht="15" customHeight="1">
      <c r="BI145" s="724"/>
      <c r="BJ145" s="724"/>
      <c r="BK145" s="724"/>
      <c r="BL145" s="724"/>
      <c r="BM145" s="724"/>
      <c r="BN145" s="724"/>
      <c r="BO145" s="724"/>
      <c r="BP145" s="724"/>
      <c r="BQ145" s="724"/>
      <c r="BR145" s="724"/>
      <c r="BS145" s="724"/>
      <c r="CC145" s="724"/>
      <c r="CD145" s="724"/>
      <c r="CN145" s="724"/>
      <c r="CO145" s="724"/>
      <c r="CP145" s="724"/>
      <c r="CQ145" s="724"/>
      <c r="CR145" s="724"/>
      <c r="CS145" s="724"/>
      <c r="CT145" s="724"/>
      <c r="CU145" s="724"/>
      <c r="CV145" s="724"/>
      <c r="CW145" s="724"/>
      <c r="CX145" s="724"/>
    </row>
    <row r="146" spans="59:102" ht="15" customHeight="1">
      <c r="BI146" s="724"/>
      <c r="BJ146" s="724"/>
      <c r="BK146" s="724"/>
      <c r="BL146" s="724"/>
      <c r="BM146" s="724"/>
      <c r="BN146" s="724"/>
      <c r="BO146" s="724"/>
      <c r="BP146" s="724"/>
      <c r="BQ146" s="724"/>
      <c r="BR146" s="724"/>
      <c r="BS146" s="724"/>
      <c r="CC146" s="724"/>
      <c r="CD146" s="724"/>
      <c r="CN146" s="724"/>
      <c r="CO146" s="724"/>
      <c r="CP146" s="724"/>
      <c r="CQ146" s="724"/>
      <c r="CR146" s="724"/>
      <c r="CS146" s="724"/>
      <c r="CT146" s="724"/>
      <c r="CU146" s="724"/>
      <c r="CV146" s="724"/>
      <c r="CW146" s="724"/>
      <c r="CX146" s="724"/>
    </row>
    <row r="147" spans="59:102" ht="15" customHeight="1">
      <c r="BI147" s="724"/>
      <c r="BJ147" s="724"/>
      <c r="BK147" s="724"/>
      <c r="BL147" s="724"/>
      <c r="BM147" s="724"/>
      <c r="BN147" s="724"/>
      <c r="BO147" s="724"/>
      <c r="BP147" s="724"/>
      <c r="BQ147" s="724"/>
      <c r="BR147" s="724"/>
      <c r="BS147" s="724"/>
      <c r="CC147" s="724"/>
      <c r="CD147" s="724"/>
      <c r="CN147" s="724"/>
      <c r="CO147" s="724"/>
      <c r="CP147" s="724"/>
      <c r="CQ147" s="724"/>
      <c r="CR147" s="724"/>
      <c r="CS147" s="724"/>
      <c r="CT147" s="724"/>
      <c r="CU147" s="724"/>
      <c r="CV147" s="724"/>
      <c r="CW147" s="724"/>
      <c r="CX147" s="724"/>
    </row>
    <row r="148" spans="59:102" ht="15" customHeight="1">
      <c r="BQ148" s="724"/>
      <c r="BR148" s="724"/>
      <c r="BS148" s="724"/>
      <c r="CC148" s="724"/>
      <c r="CD148" s="724"/>
      <c r="CN148" s="724"/>
      <c r="CO148" s="724"/>
      <c r="CP148" s="724"/>
      <c r="CQ148" s="724"/>
      <c r="CR148" s="724"/>
      <c r="CS148" s="724"/>
      <c r="CT148" s="724"/>
      <c r="CU148" s="724"/>
      <c r="CV148" s="724"/>
      <c r="CW148" s="724"/>
      <c r="CX148" s="724"/>
    </row>
    <row r="149" spans="59:102" ht="15" customHeight="1">
      <c r="BR149" s="724"/>
      <c r="BS149" s="724"/>
      <c r="CC149" s="724"/>
      <c r="CD149" s="724"/>
      <c r="CN149" s="724"/>
      <c r="CO149" s="724"/>
      <c r="CP149" s="724"/>
      <c r="CQ149" s="724"/>
      <c r="CR149" s="724"/>
      <c r="CS149" s="724"/>
      <c r="CT149" s="724"/>
      <c r="CU149" s="724"/>
      <c r="CV149" s="724"/>
      <c r="CW149" s="724"/>
      <c r="CX149" s="724"/>
    </row>
    <row r="150" spans="59:102" ht="15" customHeight="1">
      <c r="BR150" s="724"/>
      <c r="BS150" s="724"/>
      <c r="CC150" s="724"/>
      <c r="CD150" s="724"/>
      <c r="CN150" s="724"/>
      <c r="CO150" s="724"/>
    </row>
    <row r="151" spans="59:102" ht="15" customHeight="1">
      <c r="BR151" s="724"/>
      <c r="BS151" s="724"/>
      <c r="CC151" s="724"/>
      <c r="CD151" s="724"/>
      <c r="CN151" s="724"/>
      <c r="CO151" s="724"/>
    </row>
    <row r="152" spans="59:102" ht="15" customHeight="1">
      <c r="BR152" s="724"/>
      <c r="BS152" s="724"/>
      <c r="CC152" s="724"/>
      <c r="CD152" s="724"/>
      <c r="CN152" s="724"/>
      <c r="CO152" s="724"/>
    </row>
    <row r="154" spans="59:102" ht="15" customHeight="1">
      <c r="BG154" s="984"/>
    </row>
    <row r="155" spans="59:102" ht="15" customHeight="1">
      <c r="BG155" s="985"/>
    </row>
    <row r="192" spans="59:59" ht="15" customHeight="1">
      <c r="BG192" s="984"/>
    </row>
    <row r="193" spans="59:59" ht="15" customHeight="1">
      <c r="BG193" s="985"/>
    </row>
    <row r="230" spans="59:59" ht="15" customHeight="1">
      <c r="BG230" s="984"/>
    </row>
    <row r="231" spans="59:59" ht="15" customHeight="1">
      <c r="BG231" s="985"/>
    </row>
    <row r="268" spans="59:59" ht="15" customHeight="1">
      <c r="BG268" s="984"/>
    </row>
    <row r="269" spans="59:59" ht="15" customHeight="1">
      <c r="BG269" s="985"/>
    </row>
    <row r="306" spans="59:59" ht="15" customHeight="1">
      <c r="BG306" s="984"/>
    </row>
    <row r="307" spans="59:59" ht="15" customHeight="1">
      <c r="BG307" s="985"/>
    </row>
    <row r="344" spans="59:59" ht="15" customHeight="1">
      <c r="BG344" s="984"/>
    </row>
    <row r="345" spans="59:59" ht="15" customHeight="1">
      <c r="BG345" s="985"/>
    </row>
    <row r="382" spans="59:59" ht="15" customHeight="1">
      <c r="BG382" s="984"/>
    </row>
    <row r="383" spans="59:59" ht="15" customHeight="1">
      <c r="BG383" s="985"/>
    </row>
    <row r="420" spans="59:59" ht="15" customHeight="1">
      <c r="BG420" s="984"/>
    </row>
    <row r="421" spans="59:59" ht="15" customHeight="1">
      <c r="BG421" s="985"/>
    </row>
    <row r="458" spans="59:59" ht="15" customHeight="1">
      <c r="BG458" s="984"/>
    </row>
    <row r="459" spans="59:59" ht="15" customHeight="1">
      <c r="BG459" s="985"/>
    </row>
    <row r="496" spans="59:59" ht="15" customHeight="1">
      <c r="BG496" s="984"/>
    </row>
    <row r="497" spans="59:59" ht="15" customHeight="1">
      <c r="BG497" s="985"/>
    </row>
    <row r="534" spans="59:59" ht="15" customHeight="1">
      <c r="BG534" s="984"/>
    </row>
    <row r="535" spans="59:59" ht="15" customHeight="1">
      <c r="BG535" s="985"/>
    </row>
    <row r="572" spans="59:59" ht="15" customHeight="1">
      <c r="BG572" s="984"/>
    </row>
    <row r="573" spans="59:59" ht="15" customHeight="1">
      <c r="BG573" s="985"/>
    </row>
    <row r="610" spans="59:59" ht="15" customHeight="1">
      <c r="BG610" s="984"/>
    </row>
    <row r="611" spans="59:59" ht="15" customHeight="1">
      <c r="BG611" s="985"/>
    </row>
    <row r="648" spans="59:59" ht="15" customHeight="1">
      <c r="BG648" s="984"/>
    </row>
    <row r="649" spans="59:59" ht="15" customHeight="1">
      <c r="BG649" s="985"/>
    </row>
    <row r="686" spans="59:59" ht="15" customHeight="1">
      <c r="BG686" s="984"/>
    </row>
    <row r="687" spans="59:59" ht="15" customHeight="1">
      <c r="BG687" s="985"/>
    </row>
    <row r="724" spans="59:59" ht="15" customHeight="1">
      <c r="BG724" s="984"/>
    </row>
    <row r="725" spans="59:59" ht="15" customHeight="1">
      <c r="BG725" s="985"/>
    </row>
    <row r="762" spans="59:59" ht="15" customHeight="1">
      <c r="BG762" s="984"/>
    </row>
    <row r="763" spans="59:59" ht="15" customHeight="1">
      <c r="BG763" s="985"/>
    </row>
    <row r="800" spans="59:59" ht="15" customHeight="1">
      <c r="BG800" s="984"/>
    </row>
    <row r="801" spans="59:59" ht="15" customHeight="1">
      <c r="BG801" s="985"/>
    </row>
    <row r="838" spans="59:59" ht="15" customHeight="1">
      <c r="BG838" s="984"/>
    </row>
    <row r="839" spans="59:59" ht="15" customHeight="1">
      <c r="BG839" s="985"/>
    </row>
    <row r="876" spans="59:59" ht="15" customHeight="1">
      <c r="BG876" s="984"/>
    </row>
    <row r="877" spans="59:59" ht="15" customHeight="1">
      <c r="BG877" s="985"/>
    </row>
    <row r="914" spans="59:59" ht="15" customHeight="1">
      <c r="BG914" s="984"/>
    </row>
    <row r="915" spans="59:59" ht="15" customHeight="1">
      <c r="BG915" s="985"/>
    </row>
    <row r="952" spans="59:59" ht="15" customHeight="1">
      <c r="BG952" s="984"/>
    </row>
    <row r="953" spans="59:59" ht="15" customHeight="1">
      <c r="BG953" s="985"/>
    </row>
    <row r="990" spans="59:59" ht="15" customHeight="1">
      <c r="BG990" s="984"/>
    </row>
    <row r="991" spans="59:59" ht="15" customHeight="1">
      <c r="BG991" s="985"/>
    </row>
    <row r="1028" spans="59:59" ht="15" customHeight="1">
      <c r="BG1028" s="984"/>
    </row>
    <row r="1029" spans="59:59" ht="15" customHeight="1">
      <c r="BG1029" s="985"/>
    </row>
    <row r="1066" spans="59:59" ht="15" customHeight="1">
      <c r="BG1066" s="984"/>
    </row>
    <row r="1067" spans="59:59" ht="15" customHeight="1">
      <c r="BG1067" s="985"/>
    </row>
    <row r="1104" spans="59:59" ht="15" customHeight="1">
      <c r="BG1104" s="984"/>
    </row>
    <row r="1105" spans="59:59" ht="15" customHeight="1">
      <c r="BG1105" s="985"/>
    </row>
    <row r="1142" spans="59:59" ht="15" customHeight="1">
      <c r="BG1142" s="984"/>
    </row>
    <row r="1143" spans="59:59" ht="15" customHeight="1">
      <c r="BG1143" s="985"/>
    </row>
    <row r="1180" spans="59:59" ht="15" customHeight="1">
      <c r="BG1180" s="984"/>
    </row>
    <row r="1181" spans="59:59" ht="15" customHeight="1">
      <c r="BG1181" s="985"/>
    </row>
    <row r="1218" spans="59:59" ht="15" customHeight="1">
      <c r="BG1218" s="984"/>
    </row>
    <row r="1219" spans="59:59" ht="15" customHeight="1">
      <c r="BG1219" s="985"/>
    </row>
    <row r="1256" spans="59:59" ht="15" customHeight="1">
      <c r="BG1256" s="984"/>
    </row>
    <row r="1257" spans="59:59" ht="15" customHeight="1">
      <c r="BG1257" s="985"/>
    </row>
    <row r="1294" spans="59:59" ht="15" customHeight="1">
      <c r="BG1294" s="984"/>
    </row>
    <row r="1295" spans="59:59" ht="15" customHeight="1">
      <c r="BG1295" s="985"/>
    </row>
    <row r="1332" spans="59:59" ht="15" customHeight="1">
      <c r="BG1332" s="984"/>
    </row>
    <row r="1333" spans="59:59" ht="15" customHeight="1">
      <c r="BG1333" s="985"/>
    </row>
    <row r="1370" spans="59:59" ht="15" customHeight="1">
      <c r="BG1370" s="984"/>
    </row>
    <row r="1371" spans="59:59" ht="15" customHeight="1">
      <c r="BG1371" s="985"/>
    </row>
    <row r="1408" spans="59:59" ht="15" customHeight="1">
      <c r="BG1408" s="984"/>
    </row>
    <row r="1409" spans="59:59" ht="15" customHeight="1">
      <c r="BG1409" s="985"/>
    </row>
    <row r="1446" spans="59:59" ht="15" customHeight="1">
      <c r="BG1446" s="984"/>
    </row>
    <row r="1447" spans="59:59" ht="15" customHeight="1">
      <c r="BG1447" s="985"/>
    </row>
    <row r="1484" spans="59:59" ht="15" customHeight="1">
      <c r="BG1484" s="984"/>
    </row>
    <row r="1485" spans="59:59" ht="15" customHeight="1">
      <c r="BG1485" s="985"/>
    </row>
    <row r="1522" spans="59:59" ht="15" customHeight="1">
      <c r="BG1522" s="984"/>
    </row>
    <row r="1523" spans="59:59" ht="15" customHeight="1">
      <c r="BG1523" s="985"/>
    </row>
    <row r="1560" spans="59:59" ht="15" customHeight="1">
      <c r="BG1560" s="984"/>
    </row>
    <row r="1561" spans="59:59" ht="15" customHeight="1">
      <c r="BG1561" s="985"/>
    </row>
    <row r="1598" spans="59:59" ht="15" customHeight="1">
      <c r="BG1598" s="984"/>
    </row>
    <row r="1599" spans="59:59" ht="15" customHeight="1">
      <c r="BG1599" s="985"/>
    </row>
    <row r="1636" spans="59:59" ht="15" customHeight="1">
      <c r="BG1636" s="984"/>
    </row>
    <row r="1637" spans="59:59" ht="15" customHeight="1">
      <c r="BG1637" s="985"/>
    </row>
    <row r="1674" spans="59:59" ht="15" customHeight="1">
      <c r="BG1674" s="984"/>
    </row>
    <row r="1675" spans="59:59" ht="15" customHeight="1">
      <c r="BG1675" s="985"/>
    </row>
    <row r="1712" spans="59:59" ht="15" customHeight="1">
      <c r="BG1712" s="984"/>
    </row>
    <row r="1713" spans="59:59" ht="15" customHeight="1">
      <c r="BG1713" s="985"/>
    </row>
    <row r="1750" spans="59:59" ht="15" customHeight="1">
      <c r="BG1750" s="984"/>
    </row>
    <row r="1751" spans="59:59" ht="15" customHeight="1">
      <c r="BG1751" s="985"/>
    </row>
    <row r="1788" spans="59:59" ht="15" customHeight="1">
      <c r="BG1788" s="984"/>
    </row>
    <row r="1789" spans="59:59" ht="15" customHeight="1">
      <c r="BG1789" s="985"/>
    </row>
    <row r="1826" spans="59:59" ht="15" customHeight="1">
      <c r="BG1826" s="984"/>
    </row>
    <row r="1827" spans="59:59" ht="15" customHeight="1">
      <c r="BG1827" s="985"/>
    </row>
    <row r="1864" spans="59:59" ht="15" customHeight="1">
      <c r="BG1864" s="984"/>
    </row>
    <row r="1865" spans="59:59" ht="15" customHeight="1">
      <c r="BG1865" s="985"/>
    </row>
    <row r="1902" spans="59:59" ht="15" customHeight="1">
      <c r="BG1902" s="984"/>
    </row>
    <row r="1903" spans="59:59" ht="15" customHeight="1">
      <c r="BG1903" s="985"/>
    </row>
    <row r="1940" spans="59:59" ht="15" customHeight="1">
      <c r="BG1940" s="984"/>
    </row>
    <row r="1941" spans="59:59" ht="15" customHeight="1">
      <c r="BG1941" s="985"/>
    </row>
    <row r="1978" spans="59:59" ht="15" customHeight="1">
      <c r="BG1978" s="984"/>
    </row>
    <row r="1979" spans="59:59" ht="15" customHeight="1">
      <c r="BG1979" s="985"/>
    </row>
    <row r="2016" spans="59:59" ht="15" customHeight="1">
      <c r="BG2016" s="984"/>
    </row>
    <row r="2017" spans="59:59" ht="15" customHeight="1">
      <c r="BG2017" s="985"/>
    </row>
    <row r="2054" spans="59:59" ht="15" customHeight="1">
      <c r="BG2054" s="984"/>
    </row>
    <row r="2055" spans="59:59" ht="15" customHeight="1">
      <c r="BG2055" s="985"/>
    </row>
    <row r="2092" spans="59:59" ht="15" customHeight="1">
      <c r="BG2092" s="984"/>
    </row>
    <row r="2093" spans="59:59" ht="15" customHeight="1">
      <c r="BG2093" s="985"/>
    </row>
    <row r="2130" spans="59:59" ht="15" customHeight="1">
      <c r="BG2130" s="984"/>
    </row>
    <row r="2131" spans="59:59" ht="15" customHeight="1">
      <c r="BG2131" s="985"/>
    </row>
    <row r="2168" spans="59:59" ht="15" customHeight="1">
      <c r="BG2168" s="984"/>
    </row>
    <row r="2169" spans="59:59" ht="15" customHeight="1">
      <c r="BG2169" s="985"/>
    </row>
    <row r="2206" spans="59:59" ht="15" customHeight="1">
      <c r="BG2206" s="984"/>
    </row>
    <row r="2207" spans="59:59" ht="15" customHeight="1">
      <c r="BG2207" s="985"/>
    </row>
    <row r="2244" spans="59:59" ht="15" customHeight="1">
      <c r="BG2244" s="984"/>
    </row>
    <row r="2245" spans="59:59" ht="15" customHeight="1">
      <c r="BG2245" s="985"/>
    </row>
    <row r="2282" spans="59:59" ht="15" customHeight="1">
      <c r="BG2282" s="984"/>
    </row>
    <row r="2283" spans="59:59" ht="15" customHeight="1">
      <c r="BG2283" s="985"/>
    </row>
    <row r="2320" spans="59:59" ht="15" customHeight="1">
      <c r="BG2320" s="984"/>
    </row>
    <row r="2321" spans="59:59" ht="15" customHeight="1">
      <c r="BG2321" s="985"/>
    </row>
    <row r="2358" spans="59:59" ht="15" customHeight="1">
      <c r="BG2358" s="984"/>
    </row>
    <row r="2359" spans="59:59" ht="15" customHeight="1">
      <c r="BG2359" s="985"/>
    </row>
    <row r="2396" spans="59:59" ht="15" customHeight="1">
      <c r="BG2396" s="984"/>
    </row>
    <row r="2397" spans="59:59" ht="15" customHeight="1">
      <c r="BG2397" s="985"/>
    </row>
    <row r="2434" spans="59:59" ht="15" customHeight="1">
      <c r="BG2434" s="984"/>
    </row>
    <row r="2435" spans="59:59" ht="15" customHeight="1">
      <c r="BG2435" s="985"/>
    </row>
    <row r="2472" spans="59:59" ht="15" customHeight="1">
      <c r="BG2472" s="984"/>
    </row>
    <row r="2473" spans="59:59" ht="15" customHeight="1">
      <c r="BG2473" s="985"/>
    </row>
    <row r="2510" spans="59:59" ht="15" customHeight="1">
      <c r="BG2510" s="984"/>
    </row>
    <row r="2511" spans="59:59" ht="15" customHeight="1">
      <c r="BG2511" s="985"/>
    </row>
    <row r="2548" spans="59:59" ht="15" customHeight="1">
      <c r="BG2548" s="984"/>
    </row>
    <row r="2549" spans="59:59" ht="15" customHeight="1">
      <c r="BG2549" s="985"/>
    </row>
    <row r="2586" spans="59:59" ht="15" customHeight="1">
      <c r="BG2586" s="984"/>
    </row>
    <row r="2587" spans="59:59" ht="15" customHeight="1">
      <c r="BG2587" s="985"/>
    </row>
    <row r="2624" spans="59:59" ht="15" customHeight="1">
      <c r="BG2624" s="984"/>
    </row>
    <row r="2625" spans="59:59" ht="15" customHeight="1">
      <c r="BG2625" s="985"/>
    </row>
    <row r="2662" spans="59:59" ht="15" customHeight="1">
      <c r="BG2662" s="984"/>
    </row>
    <row r="2663" spans="59:59" ht="15" customHeight="1">
      <c r="BG2663" s="985"/>
    </row>
    <row r="2700" spans="59:59" ht="15" customHeight="1">
      <c r="BG2700" s="984"/>
    </row>
    <row r="2701" spans="59:59" ht="15" customHeight="1">
      <c r="BG2701" s="985"/>
    </row>
    <row r="2738" spans="59:59" ht="15" customHeight="1">
      <c r="BG2738" s="984"/>
    </row>
    <row r="2739" spans="59:59" ht="15" customHeight="1">
      <c r="BG2739" s="985"/>
    </row>
    <row r="2776" spans="59:59" ht="15" customHeight="1">
      <c r="BG2776" s="984"/>
    </row>
    <row r="2777" spans="59:59" ht="15" customHeight="1">
      <c r="BG2777" s="985"/>
    </row>
    <row r="2814" spans="59:59" ht="15" customHeight="1">
      <c r="BG2814" s="984"/>
    </row>
    <row r="2815" spans="59:59" ht="15" customHeight="1">
      <c r="BG2815" s="985"/>
    </row>
    <row r="2852" spans="59:59" ht="15" customHeight="1">
      <c r="BG2852" s="984"/>
    </row>
    <row r="2853" spans="59:59" ht="15" customHeight="1">
      <c r="BG2853" s="985"/>
    </row>
    <row r="2890" spans="59:59" ht="15" customHeight="1">
      <c r="BG2890" s="984"/>
    </row>
    <row r="2891" spans="59:59" ht="15" customHeight="1">
      <c r="BG2891" s="985"/>
    </row>
    <row r="2928" spans="59:59" ht="15" customHeight="1">
      <c r="BG2928" s="984"/>
    </row>
    <row r="2929" spans="59:59" ht="15" customHeight="1">
      <c r="BG2929" s="985"/>
    </row>
    <row r="2966" spans="59:59" ht="15" customHeight="1">
      <c r="BG2966" s="984"/>
    </row>
    <row r="2967" spans="59:59" ht="15" customHeight="1">
      <c r="BG2967" s="985"/>
    </row>
    <row r="3004" spans="59:59" ht="15" customHeight="1">
      <c r="BG3004" s="984"/>
    </row>
    <row r="3005" spans="59:59" ht="15" customHeight="1">
      <c r="BG3005" s="985"/>
    </row>
    <row r="3042" spans="59:59" ht="15" customHeight="1">
      <c r="BG3042" s="984"/>
    </row>
    <row r="3043" spans="59:59" ht="15" customHeight="1">
      <c r="BG3043" s="985"/>
    </row>
    <row r="3080" spans="59:59" ht="15" customHeight="1">
      <c r="BG3080" s="984"/>
    </row>
    <row r="3081" spans="59:59" ht="15" customHeight="1">
      <c r="BG3081" s="985"/>
    </row>
    <row r="3118" spans="59:59" ht="15" customHeight="1">
      <c r="BG3118" s="984"/>
    </row>
    <row r="3119" spans="59:59" ht="15" customHeight="1">
      <c r="BG3119" s="985"/>
    </row>
    <row r="3156" spans="59:59" ht="15" customHeight="1">
      <c r="BG3156" s="984"/>
    </row>
    <row r="3157" spans="59:59" ht="15" customHeight="1">
      <c r="BG3157" s="985"/>
    </row>
    <row r="3194" spans="59:59" ht="15" customHeight="1">
      <c r="BG3194" s="984"/>
    </row>
    <row r="3195" spans="59:59" ht="15" customHeight="1">
      <c r="BG3195" s="985"/>
    </row>
    <row r="3232" spans="59:59" ht="15" customHeight="1">
      <c r="BG3232" s="984"/>
    </row>
    <row r="3233" spans="59:59" ht="15" customHeight="1">
      <c r="BG3233" s="985"/>
    </row>
    <row r="3270" spans="59:59" ht="15" customHeight="1">
      <c r="BG3270" s="984"/>
    </row>
    <row r="3271" spans="59:59" ht="15" customHeight="1">
      <c r="BG3271" s="985"/>
    </row>
    <row r="3308" spans="59:59" ht="15" customHeight="1">
      <c r="BG3308" s="984"/>
    </row>
    <row r="3309" spans="59:59" ht="15" customHeight="1">
      <c r="BG3309" s="985"/>
    </row>
    <row r="3346" spans="59:59" ht="15" customHeight="1">
      <c r="BG3346" s="984"/>
    </row>
    <row r="3347" spans="59:59" ht="15" customHeight="1">
      <c r="BG3347" s="985"/>
    </row>
    <row r="3384" spans="59:59" ht="15" customHeight="1">
      <c r="BG3384" s="984"/>
    </row>
    <row r="3385" spans="59:59" ht="15" customHeight="1">
      <c r="BG3385" s="985"/>
    </row>
    <row r="3422" spans="59:59" ht="15" customHeight="1">
      <c r="BG3422" s="984"/>
    </row>
    <row r="3423" spans="59:59" ht="15" customHeight="1">
      <c r="BG3423" s="985"/>
    </row>
    <row r="3460" spans="59:59" ht="15" customHeight="1">
      <c r="BG3460" s="984"/>
    </row>
    <row r="3461" spans="59:59" ht="15" customHeight="1">
      <c r="BG3461" s="985"/>
    </row>
    <row r="3498" spans="59:59" ht="15" customHeight="1">
      <c r="BG3498" s="984"/>
    </row>
    <row r="3499" spans="59:59" ht="15" customHeight="1">
      <c r="BG3499" s="985"/>
    </row>
    <row r="3536" spans="59:59" ht="15" customHeight="1">
      <c r="BG3536" s="984"/>
    </row>
    <row r="3537" spans="59:59" ht="15" customHeight="1">
      <c r="BG3537" s="985"/>
    </row>
    <row r="3574" spans="59:59" ht="15" customHeight="1">
      <c r="BG3574" s="984"/>
    </row>
    <row r="3575" spans="59:59" ht="15" customHeight="1">
      <c r="BG3575" s="985"/>
    </row>
    <row r="3612" spans="59:59" ht="15" customHeight="1">
      <c r="BG3612" s="984"/>
    </row>
    <row r="3613" spans="59:59" ht="15" customHeight="1">
      <c r="BG3613" s="985"/>
    </row>
    <row r="3650" spans="59:59" ht="15" customHeight="1">
      <c r="BG3650" s="984"/>
    </row>
    <row r="3651" spans="59:59" ht="15" customHeight="1">
      <c r="BG3651" s="985"/>
    </row>
    <row r="3688" spans="59:59" ht="15" customHeight="1">
      <c r="BG3688" s="984"/>
    </row>
    <row r="3689" spans="59:59" ht="15" customHeight="1">
      <c r="BG3689" s="985"/>
    </row>
    <row r="3726" spans="59:59" ht="15" customHeight="1">
      <c r="BG3726" s="984"/>
    </row>
    <row r="3727" spans="59:59" ht="15" customHeight="1">
      <c r="BG3727" s="985"/>
    </row>
    <row r="3764" spans="59:59" ht="15" customHeight="1">
      <c r="BG3764" s="984"/>
    </row>
    <row r="3765" spans="59:59" ht="15" customHeight="1">
      <c r="BG3765" s="985"/>
    </row>
    <row r="3802" spans="59:59" ht="15" customHeight="1">
      <c r="BG3802" s="984"/>
    </row>
    <row r="3803" spans="59:59" ht="15" customHeight="1">
      <c r="BG3803" s="985"/>
    </row>
    <row r="3840" spans="59:59" ht="15" customHeight="1">
      <c r="BG3840" s="984"/>
    </row>
    <row r="3841" spans="59:59" ht="15" customHeight="1">
      <c r="BG3841" s="985"/>
    </row>
    <row r="3878" spans="59:59" ht="15" customHeight="1">
      <c r="BG3878" s="984"/>
    </row>
    <row r="3879" spans="59:59" ht="15" customHeight="1">
      <c r="BG3879" s="985"/>
    </row>
    <row r="3916" spans="59:59" ht="15" customHeight="1">
      <c r="BG3916" s="984"/>
    </row>
    <row r="3917" spans="59:59" ht="15" customHeight="1">
      <c r="BG3917" s="985"/>
    </row>
    <row r="3954" spans="59:59" ht="15" customHeight="1">
      <c r="BG3954" s="984"/>
    </row>
    <row r="3955" spans="59:59" ht="15" customHeight="1">
      <c r="BG3955" s="985"/>
    </row>
    <row r="3992" spans="59:59" ht="15" customHeight="1">
      <c r="BG3992" s="984"/>
    </row>
    <row r="3993" spans="59:59" ht="15" customHeight="1">
      <c r="BG3993" s="985"/>
    </row>
    <row r="4030" spans="59:59" ht="15" customHeight="1">
      <c r="BG4030" s="984"/>
    </row>
    <row r="4031" spans="59:59" ht="15" customHeight="1">
      <c r="BG4031" s="985"/>
    </row>
    <row r="4068" spans="59:59" ht="15" customHeight="1">
      <c r="BG4068" s="984"/>
    </row>
    <row r="4069" spans="59:59" ht="15" customHeight="1">
      <c r="BG4069" s="985"/>
    </row>
    <row r="4106" spans="59:59" ht="15" customHeight="1">
      <c r="BG4106" s="984"/>
    </row>
    <row r="4107" spans="59:59" ht="15" customHeight="1">
      <c r="BG4107" s="985"/>
    </row>
    <row r="4144" spans="59:59" ht="15" customHeight="1">
      <c r="BG4144" s="984"/>
    </row>
    <row r="4145" spans="59:59" ht="15" customHeight="1">
      <c r="BG4145" s="985"/>
    </row>
    <row r="4182" spans="59:59" ht="15" customHeight="1">
      <c r="BG4182" s="984"/>
    </row>
    <row r="4183" spans="59:59" ht="15" customHeight="1">
      <c r="BG4183" s="985"/>
    </row>
    <row r="4220" spans="59:59" ht="15" customHeight="1">
      <c r="BG4220" s="984"/>
    </row>
    <row r="4221" spans="59:59" ht="15" customHeight="1">
      <c r="BG4221" s="985"/>
    </row>
    <row r="4258" spans="59:59" ht="15" customHeight="1">
      <c r="BG4258" s="984"/>
    </row>
    <row r="4259" spans="59:59" ht="15" customHeight="1">
      <c r="BG4259" s="985"/>
    </row>
    <row r="4296" spans="59:59" ht="15" customHeight="1">
      <c r="BG4296" s="984"/>
    </row>
    <row r="4297" spans="59:59" ht="15" customHeight="1">
      <c r="BG4297" s="985"/>
    </row>
    <row r="4334" spans="59:59" ht="15" customHeight="1">
      <c r="BG4334" s="984"/>
    </row>
    <row r="4335" spans="59:59" ht="15" customHeight="1">
      <c r="BG4335" s="985"/>
    </row>
    <row r="4372" spans="59:59" ht="15" customHeight="1">
      <c r="BG4372" s="984"/>
    </row>
    <row r="4373" spans="59:59" ht="15" customHeight="1">
      <c r="BG4373" s="985"/>
    </row>
    <row r="4410" spans="59:59" ht="15" customHeight="1">
      <c r="BG4410" s="984"/>
    </row>
    <row r="4411" spans="59:59" ht="15" customHeight="1">
      <c r="BG4411" s="985"/>
    </row>
    <row r="4448" spans="59:59" ht="15" customHeight="1">
      <c r="BG4448" s="984"/>
    </row>
    <row r="4449" spans="59:59" ht="15" customHeight="1">
      <c r="BG4449" s="985"/>
    </row>
    <row r="4486" spans="59:59" ht="15" customHeight="1">
      <c r="BG4486" s="984"/>
    </row>
    <row r="4487" spans="59:59" ht="15" customHeight="1">
      <c r="BG4487" s="985"/>
    </row>
    <row r="4524" spans="59:59" ht="15" customHeight="1">
      <c r="BG4524" s="984"/>
    </row>
    <row r="4525" spans="59:59" ht="15" customHeight="1">
      <c r="BG4525" s="985"/>
    </row>
    <row r="4562" spans="59:59" ht="15" customHeight="1">
      <c r="BG4562" s="984"/>
    </row>
    <row r="4563" spans="59:59" ht="15" customHeight="1">
      <c r="BG4563" s="985"/>
    </row>
    <row r="4600" spans="59:59" ht="15" customHeight="1">
      <c r="BG4600" s="984"/>
    </row>
    <row r="4601" spans="59:59" ht="15" customHeight="1">
      <c r="BG4601" s="985"/>
    </row>
    <row r="4638" spans="59:59" ht="15" customHeight="1">
      <c r="BG4638" s="984"/>
    </row>
    <row r="4639" spans="59:59" ht="15" customHeight="1">
      <c r="BG4639" s="985"/>
    </row>
    <row r="4676" spans="59:59" ht="15" customHeight="1">
      <c r="BG4676" s="984"/>
    </row>
    <row r="4677" spans="59:59" ht="15" customHeight="1">
      <c r="BG4677" s="985"/>
    </row>
    <row r="4714" spans="59:59" ht="15" customHeight="1">
      <c r="BG4714" s="984"/>
    </row>
    <row r="4715" spans="59:59" ht="15" customHeight="1">
      <c r="BG4715" s="985"/>
    </row>
    <row r="4752" spans="59:59" ht="15" customHeight="1">
      <c r="BG4752" s="984"/>
    </row>
    <row r="4753" spans="59:59" ht="15" customHeight="1">
      <c r="BG4753" s="985"/>
    </row>
    <row r="4790" spans="59:59" ht="15" customHeight="1">
      <c r="BG4790" s="984"/>
    </row>
    <row r="4791" spans="59:59" ht="15" customHeight="1">
      <c r="BG4791" s="985"/>
    </row>
    <row r="4828" spans="59:59" ht="15" customHeight="1">
      <c r="BG4828" s="984"/>
    </row>
    <row r="4829" spans="59:59" ht="15" customHeight="1">
      <c r="BG4829" s="985"/>
    </row>
    <row r="4866" spans="59:59" ht="15" customHeight="1">
      <c r="BG4866" s="984"/>
    </row>
    <row r="4867" spans="59:59" ht="15" customHeight="1">
      <c r="BG4867" s="985"/>
    </row>
    <row r="4904" spans="59:59" ht="15" customHeight="1">
      <c r="BG4904" s="984"/>
    </row>
    <row r="4905" spans="59:59" ht="15" customHeight="1">
      <c r="BG4905" s="985"/>
    </row>
    <row r="4942" spans="59:59" ht="15" customHeight="1">
      <c r="BG4942" s="984"/>
    </row>
    <row r="4943" spans="59:59" ht="15" customHeight="1">
      <c r="BG4943" s="985"/>
    </row>
    <row r="4980" spans="59:59" ht="15" customHeight="1">
      <c r="BG4980" s="984"/>
    </row>
    <row r="4981" spans="59:59" ht="15" customHeight="1">
      <c r="BG4981" s="985"/>
    </row>
    <row r="5018" spans="59:59" ht="15" customHeight="1">
      <c r="BG5018" s="984"/>
    </row>
    <row r="5019" spans="59:59" ht="15" customHeight="1">
      <c r="BG5019" s="985"/>
    </row>
    <row r="5056" spans="59:59" ht="15" customHeight="1">
      <c r="BG5056" s="984"/>
    </row>
    <row r="5057" spans="59:59" ht="15" customHeight="1">
      <c r="BG5057" s="985"/>
    </row>
    <row r="5094" spans="59:59" ht="15" customHeight="1">
      <c r="BG5094" s="984"/>
    </row>
    <row r="5095" spans="59:59" ht="15" customHeight="1">
      <c r="BG5095" s="985"/>
    </row>
    <row r="5132" spans="59:59" ht="15" customHeight="1">
      <c r="BG5132" s="984"/>
    </row>
    <row r="5133" spans="59:59" ht="15" customHeight="1">
      <c r="BG5133" s="985"/>
    </row>
    <row r="5170" spans="59:59" ht="15" customHeight="1">
      <c r="BG5170" s="984"/>
    </row>
    <row r="5171" spans="59:59" ht="15" customHeight="1">
      <c r="BG5171" s="985"/>
    </row>
    <row r="5208" spans="59:59" ht="15" customHeight="1">
      <c r="BG5208" s="984"/>
    </row>
    <row r="5209" spans="59:59" ht="15" customHeight="1">
      <c r="BG5209" s="985"/>
    </row>
    <row r="5246" spans="59:59" ht="15" customHeight="1">
      <c r="BG5246" s="984"/>
    </row>
    <row r="5247" spans="59:59" ht="15" customHeight="1">
      <c r="BG5247" s="985"/>
    </row>
    <row r="5284" spans="59:59" ht="15" customHeight="1">
      <c r="BG5284" s="984"/>
    </row>
    <row r="5285" spans="59:59" ht="15" customHeight="1">
      <c r="BG5285" s="985"/>
    </row>
    <row r="5322" spans="59:59" ht="15" customHeight="1">
      <c r="BG5322" s="984"/>
    </row>
    <row r="5323" spans="59:59" ht="15" customHeight="1">
      <c r="BG5323" s="985"/>
    </row>
    <row r="5360" spans="59:59" ht="15" customHeight="1">
      <c r="BG5360" s="984"/>
    </row>
    <row r="5361" spans="59:59" ht="15" customHeight="1">
      <c r="BG5361" s="985"/>
    </row>
    <row r="5398" spans="59:59" ht="15" customHeight="1">
      <c r="BG5398" s="984"/>
    </row>
    <row r="5399" spans="59:59" ht="15" customHeight="1">
      <c r="BG5399" s="985"/>
    </row>
    <row r="5436" spans="59:59" ht="15" customHeight="1">
      <c r="BG5436" s="984"/>
    </row>
    <row r="5437" spans="59:59" ht="15" customHeight="1">
      <c r="BG5437" s="985"/>
    </row>
    <row r="5474" spans="59:59" ht="15" customHeight="1">
      <c r="BG5474" s="984"/>
    </row>
    <row r="5475" spans="59:59" ht="15" customHeight="1">
      <c r="BG5475" s="985"/>
    </row>
    <row r="5512" spans="59:59" ht="15" customHeight="1">
      <c r="BG5512" s="984"/>
    </row>
    <row r="5513" spans="59:59" ht="15" customHeight="1">
      <c r="BG5513" s="985"/>
    </row>
    <row r="5550" spans="59:59" ht="15" customHeight="1">
      <c r="BG5550" s="984"/>
    </row>
    <row r="5551" spans="59:59" ht="15" customHeight="1">
      <c r="BG5551" s="985"/>
    </row>
    <row r="5588" spans="59:59" ht="15" customHeight="1">
      <c r="BG5588" s="984"/>
    </row>
    <row r="5589" spans="59:59" ht="15" customHeight="1">
      <c r="BG5589" s="985"/>
    </row>
    <row r="5626" spans="59:59" ht="15" customHeight="1">
      <c r="BG5626" s="984"/>
    </row>
    <row r="5627" spans="59:59" ht="15" customHeight="1">
      <c r="BG5627" s="985"/>
    </row>
    <row r="5664" spans="59:59" ht="15" customHeight="1">
      <c r="BG5664" s="984"/>
    </row>
    <row r="5665" spans="59:59" ht="15" customHeight="1">
      <c r="BG5665" s="985"/>
    </row>
    <row r="5702" spans="59:59" ht="15" customHeight="1">
      <c r="BG5702" s="984"/>
    </row>
    <row r="5703" spans="59:59" ht="15" customHeight="1">
      <c r="BG5703" s="985"/>
    </row>
    <row r="5740" spans="59:59" ht="15" customHeight="1">
      <c r="BG5740" s="984"/>
    </row>
    <row r="5741" spans="59:59" ht="15" customHeight="1">
      <c r="BG5741" s="985"/>
    </row>
    <row r="5778" spans="59:59" ht="15" customHeight="1">
      <c r="BG5778" s="984"/>
    </row>
    <row r="5779" spans="59:59" ht="15" customHeight="1">
      <c r="BG5779" s="985"/>
    </row>
    <row r="5816" spans="59:59" ht="15" customHeight="1">
      <c r="BG5816" s="984"/>
    </row>
    <row r="5817" spans="59:59" ht="15" customHeight="1">
      <c r="BG5817" s="985"/>
    </row>
    <row r="5854" spans="59:59" ht="15" customHeight="1">
      <c r="BG5854" s="984"/>
    </row>
    <row r="5855" spans="59:59" ht="15" customHeight="1">
      <c r="BG5855" s="985"/>
    </row>
    <row r="5892" spans="59:59" ht="15" customHeight="1">
      <c r="BG5892" s="984"/>
    </row>
    <row r="5893" spans="59:59" ht="15" customHeight="1">
      <c r="BG5893" s="985"/>
    </row>
    <row r="5930" spans="59:59" ht="15" customHeight="1">
      <c r="BG5930" s="984"/>
    </row>
    <row r="5931" spans="59:59" ht="15" customHeight="1">
      <c r="BG5931" s="985"/>
    </row>
    <row r="5968" spans="59:59" ht="15" customHeight="1">
      <c r="BG5968" s="984"/>
    </row>
    <row r="5969" spans="59:59" ht="15" customHeight="1">
      <c r="BG5969" s="985"/>
    </row>
    <row r="6006" spans="59:59" ht="15" customHeight="1">
      <c r="BG6006" s="984"/>
    </row>
    <row r="6007" spans="59:59" ht="15" customHeight="1">
      <c r="BG6007" s="985"/>
    </row>
    <row r="6044" spans="59:59" ht="15" customHeight="1">
      <c r="BG6044" s="984"/>
    </row>
    <row r="6045" spans="59:59" ht="15" customHeight="1">
      <c r="BG6045" s="985"/>
    </row>
    <row r="6082" spans="59:59" ht="15" customHeight="1">
      <c r="BG6082" s="984"/>
    </row>
    <row r="6083" spans="59:59" ht="15" customHeight="1">
      <c r="BG6083" s="985"/>
    </row>
    <row r="6120" spans="59:59" ht="15" customHeight="1">
      <c r="BG6120" s="984"/>
    </row>
    <row r="6121" spans="59:59" ht="15" customHeight="1">
      <c r="BG6121" s="985"/>
    </row>
    <row r="6158" spans="59:59" ht="15" customHeight="1">
      <c r="BG6158" s="984"/>
    </row>
    <row r="6159" spans="59:59" ht="15" customHeight="1">
      <c r="BG6159" s="985"/>
    </row>
    <row r="6196" spans="59:59" ht="15" customHeight="1">
      <c r="BG6196" s="984"/>
    </row>
    <row r="6197" spans="59:59" ht="15" customHeight="1">
      <c r="BG6197" s="985"/>
    </row>
    <row r="6234" spans="59:59" ht="15" customHeight="1">
      <c r="BG6234" s="984"/>
    </row>
    <row r="6235" spans="59:59" ht="15" customHeight="1">
      <c r="BG6235" s="985"/>
    </row>
    <row r="6272" spans="59:59" ht="15" customHeight="1">
      <c r="BG6272" s="984"/>
    </row>
    <row r="6273" spans="59:59" ht="15" customHeight="1">
      <c r="BG6273" s="985"/>
    </row>
    <row r="6310" spans="59:59" ht="15" customHeight="1">
      <c r="BG6310" s="984"/>
    </row>
    <row r="6311" spans="59:59" ht="15" customHeight="1">
      <c r="BG6311" s="985"/>
    </row>
    <row r="6348" spans="59:59" ht="15" customHeight="1">
      <c r="BG6348" s="984"/>
    </row>
    <row r="6349" spans="59:59" ht="15" customHeight="1">
      <c r="BG6349" s="985"/>
    </row>
    <row r="6386" spans="59:59" ht="15" customHeight="1">
      <c r="BG6386" s="984"/>
    </row>
    <row r="6387" spans="59:59" ht="15" customHeight="1">
      <c r="BG6387" s="985"/>
    </row>
    <row r="6424" spans="59:59" ht="15" customHeight="1">
      <c r="BG6424" s="984"/>
    </row>
    <row r="6425" spans="59:59" ht="15" customHeight="1">
      <c r="BG6425" s="985"/>
    </row>
    <row r="6462" spans="59:59" ht="15" customHeight="1">
      <c r="BG6462" s="984"/>
    </row>
    <row r="6463" spans="59:59" ht="15" customHeight="1">
      <c r="BG6463" s="985"/>
    </row>
    <row r="6500" spans="59:59" ht="15" customHeight="1">
      <c r="BG6500" s="984"/>
    </row>
    <row r="6501" spans="59:59" ht="15" customHeight="1">
      <c r="BG6501" s="985"/>
    </row>
    <row r="6538" spans="59:59" ht="15" customHeight="1">
      <c r="BG6538" s="984"/>
    </row>
    <row r="6539" spans="59:59" ht="15" customHeight="1">
      <c r="BG6539" s="985"/>
    </row>
    <row r="6576" spans="59:59" ht="15" customHeight="1">
      <c r="BG6576" s="984"/>
    </row>
    <row r="6577" spans="59:59" ht="15" customHeight="1">
      <c r="BG6577" s="985"/>
    </row>
    <row r="6614" spans="59:59" ht="15" customHeight="1">
      <c r="BG6614" s="984"/>
    </row>
    <row r="6615" spans="59:59" ht="15" customHeight="1">
      <c r="BG6615" s="985"/>
    </row>
    <row r="6652" spans="59:59" ht="15" customHeight="1">
      <c r="BG6652" s="984"/>
    </row>
    <row r="6653" spans="59:59" ht="15" customHeight="1">
      <c r="BG6653" s="985"/>
    </row>
    <row r="6690" spans="59:59" ht="15" customHeight="1">
      <c r="BG6690" s="984"/>
    </row>
    <row r="6691" spans="59:59" ht="15" customHeight="1">
      <c r="BG6691" s="985"/>
    </row>
    <row r="6728" spans="59:59" ht="15" customHeight="1">
      <c r="BG6728" s="984"/>
    </row>
    <row r="6729" spans="59:59" ht="15" customHeight="1">
      <c r="BG6729" s="985"/>
    </row>
    <row r="6766" spans="59:59" ht="15" customHeight="1">
      <c r="BG6766" s="984"/>
    </row>
    <row r="6767" spans="59:59" ht="15" customHeight="1">
      <c r="BG6767" s="985"/>
    </row>
    <row r="6804" spans="59:59" ht="15" customHeight="1">
      <c r="BG6804" s="984"/>
    </row>
    <row r="6805" spans="59:59" ht="15" customHeight="1">
      <c r="BG6805" s="985"/>
    </row>
    <row r="6842" spans="59:59" ht="15" customHeight="1">
      <c r="BG6842" s="984"/>
    </row>
    <row r="6843" spans="59:59" ht="15" customHeight="1">
      <c r="BG6843" s="985"/>
    </row>
    <row r="6880" spans="59:59" ht="15" customHeight="1">
      <c r="BG6880" s="984"/>
    </row>
    <row r="6881" spans="59:59" ht="15" customHeight="1">
      <c r="BG6881" s="985"/>
    </row>
    <row r="6918" spans="59:59" ht="15" customHeight="1">
      <c r="BG6918" s="984"/>
    </row>
    <row r="6919" spans="59:59" ht="15" customHeight="1">
      <c r="BG6919" s="985"/>
    </row>
    <row r="6956" spans="59:59" ht="15" customHeight="1">
      <c r="BG6956" s="984"/>
    </row>
    <row r="6957" spans="59:59" ht="15" customHeight="1">
      <c r="BG6957" s="985"/>
    </row>
    <row r="6994" spans="59:59" ht="15" customHeight="1">
      <c r="BG6994" s="984"/>
    </row>
    <row r="6995" spans="59:59" ht="15" customHeight="1">
      <c r="BG6995" s="985"/>
    </row>
    <row r="7032" spans="59:59" ht="15" customHeight="1">
      <c r="BG7032" s="984"/>
    </row>
    <row r="7033" spans="59:59" ht="15" customHeight="1">
      <c r="BG7033" s="985"/>
    </row>
    <row r="7070" spans="59:59" ht="15" customHeight="1">
      <c r="BG7070" s="984"/>
    </row>
    <row r="7071" spans="59:59" ht="15" customHeight="1">
      <c r="BG7071" s="985"/>
    </row>
    <row r="7108" spans="59:59" ht="15" customHeight="1">
      <c r="BG7108" s="984"/>
    </row>
    <row r="7109" spans="59:59" ht="15" customHeight="1">
      <c r="BG7109" s="985"/>
    </row>
    <row r="7146" spans="59:59" ht="15" customHeight="1">
      <c r="BG7146" s="984"/>
    </row>
    <row r="7147" spans="59:59" ht="15" customHeight="1">
      <c r="BG7147" s="985"/>
    </row>
    <row r="7184" spans="59:59" ht="15" customHeight="1">
      <c r="BG7184" s="984"/>
    </row>
    <row r="7185" spans="59:59" ht="15" customHeight="1">
      <c r="BG7185" s="985"/>
    </row>
    <row r="7222" spans="59:59" ht="15" customHeight="1">
      <c r="BG7222" s="984"/>
    </row>
    <row r="7223" spans="59:59" ht="15" customHeight="1">
      <c r="BG7223" s="985"/>
    </row>
    <row r="7260" spans="59:59" ht="15" customHeight="1">
      <c r="BG7260" s="984"/>
    </row>
    <row r="7261" spans="59:59" ht="15" customHeight="1">
      <c r="BG7261" s="985"/>
    </row>
    <row r="7298" spans="59:59" ht="15" customHeight="1">
      <c r="BG7298" s="984"/>
    </row>
    <row r="7299" spans="59:59" ht="15" customHeight="1">
      <c r="BG7299" s="985"/>
    </row>
    <row r="7336" spans="59:59" ht="15" customHeight="1">
      <c r="BG7336" s="984"/>
    </row>
    <row r="7337" spans="59:59" ht="15" customHeight="1">
      <c r="BG7337" s="985"/>
    </row>
    <row r="7374" spans="59:59" ht="15" customHeight="1">
      <c r="BG7374" s="984"/>
    </row>
    <row r="7375" spans="59:59" ht="15" customHeight="1">
      <c r="BG7375" s="985"/>
    </row>
    <row r="7412" spans="59:59" ht="15" customHeight="1">
      <c r="BG7412" s="984"/>
    </row>
    <row r="7413" spans="59:59" ht="15" customHeight="1">
      <c r="BG7413" s="985"/>
    </row>
    <row r="7450" spans="59:59" ht="15" customHeight="1">
      <c r="BG7450" s="984"/>
    </row>
    <row r="7451" spans="59:59" ht="15" customHeight="1">
      <c r="BG7451" s="985"/>
    </row>
    <row r="7488" spans="59:59" ht="15" customHeight="1">
      <c r="BG7488" s="984"/>
    </row>
    <row r="7489" spans="59:59" ht="15" customHeight="1">
      <c r="BG7489" s="985"/>
    </row>
    <row r="7526" spans="59:59" ht="15" customHeight="1">
      <c r="BG7526" s="984"/>
    </row>
    <row r="7527" spans="59:59" ht="15" customHeight="1">
      <c r="BG7527" s="985"/>
    </row>
    <row r="7564" spans="59:59" ht="15" customHeight="1">
      <c r="BG7564" s="984"/>
    </row>
    <row r="7565" spans="59:59" ht="15" customHeight="1">
      <c r="BG7565" s="985"/>
    </row>
    <row r="7602" spans="59:59" ht="15" customHeight="1">
      <c r="BG7602" s="984"/>
    </row>
    <row r="7603" spans="59:59" ht="15" customHeight="1">
      <c r="BG7603" s="985"/>
    </row>
    <row r="7640" spans="59:59" ht="15" customHeight="1">
      <c r="BG7640" s="984"/>
    </row>
    <row r="7641" spans="59:59" ht="15" customHeight="1">
      <c r="BG7641" s="985"/>
    </row>
    <row r="7678" spans="59:59" ht="15" customHeight="1">
      <c r="BG7678" s="984"/>
    </row>
    <row r="7679" spans="59:59" ht="15" customHeight="1">
      <c r="BG7679" s="985"/>
    </row>
    <row r="7716" spans="59:59" ht="15" customHeight="1">
      <c r="BG7716" s="984"/>
    </row>
    <row r="7717" spans="59:59" ht="15" customHeight="1">
      <c r="BG7717" s="985"/>
    </row>
    <row r="7754" spans="59:59" ht="15" customHeight="1">
      <c r="BG7754" s="984"/>
    </row>
    <row r="7755" spans="59:59" ht="15" customHeight="1">
      <c r="BG7755" s="985"/>
    </row>
    <row r="7792" spans="59:59" ht="15" customHeight="1">
      <c r="BG7792" s="984"/>
    </row>
    <row r="7793" spans="59:59" ht="15" customHeight="1">
      <c r="BG7793" s="985"/>
    </row>
    <row r="7830" spans="59:59" ht="15" customHeight="1">
      <c r="BG7830" s="984"/>
    </row>
    <row r="7831" spans="59:59" ht="15" customHeight="1">
      <c r="BG7831" s="985"/>
    </row>
    <row r="7868" spans="59:59" ht="15" customHeight="1">
      <c r="BG7868" s="984"/>
    </row>
    <row r="7869" spans="59:59" ht="15" customHeight="1">
      <c r="BG7869" s="985"/>
    </row>
    <row r="7906" spans="59:59" ht="15" customHeight="1">
      <c r="BG7906" s="984"/>
    </row>
    <row r="7907" spans="59:59" ht="15" customHeight="1">
      <c r="BG7907" s="985"/>
    </row>
    <row r="7944" spans="59:59" ht="15" customHeight="1">
      <c r="BG7944" s="984"/>
    </row>
    <row r="7945" spans="59:59" ht="15" customHeight="1">
      <c r="BG7945" s="985"/>
    </row>
    <row r="7982" spans="59:59" ht="15" customHeight="1">
      <c r="BG7982" s="984"/>
    </row>
    <row r="7983" spans="59:59" ht="15" customHeight="1">
      <c r="BG7983" s="985"/>
    </row>
    <row r="8020" spans="59:59" ht="15" customHeight="1">
      <c r="BG8020" s="984"/>
    </row>
    <row r="8021" spans="59:59" ht="15" customHeight="1">
      <c r="BG8021" s="985"/>
    </row>
    <row r="8058" spans="59:59" ht="15" customHeight="1">
      <c r="BG8058" s="984"/>
    </row>
    <row r="8059" spans="59:59" ht="15" customHeight="1">
      <c r="BG8059" s="985"/>
    </row>
    <row r="8096" spans="59:59" ht="15" customHeight="1">
      <c r="BG8096" s="984"/>
    </row>
    <row r="8097" spans="59:59" ht="15" customHeight="1">
      <c r="BG8097" s="985"/>
    </row>
    <row r="8134" spans="59:59" ht="15" customHeight="1">
      <c r="BG8134" s="984"/>
    </row>
    <row r="8135" spans="59:59" ht="15" customHeight="1">
      <c r="BG8135" s="985"/>
    </row>
    <row r="8172" spans="59:59" ht="15" customHeight="1">
      <c r="BG8172" s="984"/>
    </row>
    <row r="8173" spans="59:59" ht="15" customHeight="1">
      <c r="BG8173" s="985"/>
    </row>
    <row r="8210" spans="59:59" ht="15" customHeight="1">
      <c r="BG8210" s="984"/>
    </row>
    <row r="8211" spans="59:59" ht="15" customHeight="1">
      <c r="BG8211" s="985"/>
    </row>
    <row r="8248" spans="59:59" ht="15" customHeight="1">
      <c r="BG8248" s="984"/>
    </row>
    <row r="8249" spans="59:59" ht="15" customHeight="1">
      <c r="BG8249" s="985"/>
    </row>
    <row r="8286" spans="59:59" ht="15" customHeight="1">
      <c r="BG8286" s="984"/>
    </row>
    <row r="8287" spans="59:59" ht="15" customHeight="1">
      <c r="BG8287" s="985"/>
    </row>
    <row r="8324" spans="59:59" ht="15" customHeight="1">
      <c r="BG8324" s="984"/>
    </row>
    <row r="8325" spans="59:59" ht="15" customHeight="1">
      <c r="BG8325" s="985"/>
    </row>
    <row r="8362" spans="59:59" ht="15" customHeight="1">
      <c r="BG8362" s="984"/>
    </row>
    <row r="8363" spans="59:59" ht="15" customHeight="1">
      <c r="BG8363" s="985"/>
    </row>
    <row r="8400" spans="59:59" ht="15" customHeight="1">
      <c r="BG8400" s="984"/>
    </row>
    <row r="8401" spans="59:59" ht="15" customHeight="1">
      <c r="BG8401" s="985"/>
    </row>
    <row r="8438" spans="59:59" ht="15" customHeight="1">
      <c r="BG8438" s="984"/>
    </row>
    <row r="8439" spans="59:59" ht="15" customHeight="1">
      <c r="BG8439" s="985"/>
    </row>
    <row r="8476" spans="59:59" ht="15" customHeight="1">
      <c r="BG8476" s="984"/>
    </row>
    <row r="8477" spans="59:59" ht="15" customHeight="1">
      <c r="BG8477" s="985"/>
    </row>
    <row r="8514" spans="59:59" ht="15" customHeight="1">
      <c r="BG8514" s="984"/>
    </row>
    <row r="8515" spans="59:59" ht="15" customHeight="1">
      <c r="BG8515" s="985"/>
    </row>
    <row r="8552" spans="59:59" ht="15" customHeight="1">
      <c r="BG8552" s="984"/>
    </row>
    <row r="8553" spans="59:59" ht="15" customHeight="1">
      <c r="BG8553" s="985"/>
    </row>
    <row r="8590" spans="59:59" ht="15" customHeight="1">
      <c r="BG8590" s="984"/>
    </row>
    <row r="8591" spans="59:59" ht="15" customHeight="1">
      <c r="BG8591" s="985"/>
    </row>
    <row r="8628" spans="59:59" ht="15" customHeight="1">
      <c r="BG8628" s="984"/>
    </row>
    <row r="8629" spans="59:59" ht="15" customHeight="1">
      <c r="BG8629" s="985"/>
    </row>
    <row r="8666" spans="59:59" ht="15" customHeight="1">
      <c r="BG8666" s="984"/>
    </row>
    <row r="8667" spans="59:59" ht="15" customHeight="1">
      <c r="BG8667" s="985"/>
    </row>
    <row r="8704" spans="59:59" ht="15" customHeight="1">
      <c r="BG8704" s="984"/>
    </row>
    <row r="8705" spans="59:59" ht="15" customHeight="1">
      <c r="BG8705" s="985"/>
    </row>
    <row r="8742" spans="59:59" ht="15" customHeight="1">
      <c r="BG8742" s="984"/>
    </row>
    <row r="8743" spans="59:59" ht="15" customHeight="1">
      <c r="BG8743" s="985"/>
    </row>
    <row r="8780" spans="59:59" ht="15" customHeight="1">
      <c r="BG8780" s="984"/>
    </row>
    <row r="8781" spans="59:59" ht="15" customHeight="1">
      <c r="BG8781" s="985"/>
    </row>
    <row r="8818" spans="59:59" ht="15" customHeight="1">
      <c r="BG8818" s="984"/>
    </row>
    <row r="8819" spans="59:59" ht="15" customHeight="1">
      <c r="BG8819" s="985"/>
    </row>
    <row r="8856" spans="59:59" ht="15" customHeight="1">
      <c r="BG8856" s="984"/>
    </row>
    <row r="8857" spans="59:59" ht="15" customHeight="1">
      <c r="BG8857" s="985"/>
    </row>
    <row r="8894" spans="59:59" ht="15" customHeight="1">
      <c r="BG8894" s="984"/>
    </row>
    <row r="8895" spans="59:59" ht="15" customHeight="1">
      <c r="BG8895" s="985"/>
    </row>
    <row r="8932" spans="59:59" ht="15" customHeight="1">
      <c r="BG8932" s="984"/>
    </row>
    <row r="8933" spans="59:59" ht="15" customHeight="1">
      <c r="BG8933" s="985"/>
    </row>
    <row r="8970" spans="59:59" ht="15" customHeight="1">
      <c r="BG8970" s="984"/>
    </row>
    <row r="8971" spans="59:59" ht="15" customHeight="1">
      <c r="BG8971" s="985"/>
    </row>
    <row r="9008" spans="59:59" ht="15" customHeight="1">
      <c r="BG9008" s="984"/>
    </row>
    <row r="9009" spans="59:59" ht="15" customHeight="1">
      <c r="BG9009" s="985"/>
    </row>
    <row r="9046" spans="59:59" ht="15" customHeight="1">
      <c r="BG9046" s="984"/>
    </row>
    <row r="9047" spans="59:59" ht="15" customHeight="1">
      <c r="BG9047" s="985"/>
    </row>
    <row r="9084" spans="59:59" ht="15" customHeight="1">
      <c r="BG9084" s="984"/>
    </row>
    <row r="9085" spans="59:59" ht="15" customHeight="1">
      <c r="BG9085" s="985"/>
    </row>
    <row r="9122" spans="59:59" ht="15" customHeight="1">
      <c r="BG9122" s="984"/>
    </row>
    <row r="9123" spans="59:59" ht="15" customHeight="1">
      <c r="BG9123" s="985"/>
    </row>
    <row r="9160" spans="59:59" ht="15" customHeight="1">
      <c r="BG9160" s="984"/>
    </row>
    <row r="9161" spans="59:59" ht="15" customHeight="1">
      <c r="BG9161" s="985"/>
    </row>
    <row r="9198" spans="59:59" ht="15" customHeight="1">
      <c r="BG9198" s="984"/>
    </row>
    <row r="9199" spans="59:59" ht="15" customHeight="1">
      <c r="BG9199" s="985"/>
    </row>
    <row r="9236" spans="59:59" ht="15" customHeight="1">
      <c r="BG9236" s="984"/>
    </row>
    <row r="9237" spans="59:59" ht="15" customHeight="1">
      <c r="BG9237" s="985"/>
    </row>
    <row r="9274" spans="59:59" ht="15" customHeight="1">
      <c r="BG9274" s="984"/>
    </row>
    <row r="9275" spans="59:59" ht="15" customHeight="1">
      <c r="BG9275" s="985"/>
    </row>
    <row r="9312" spans="59:59" ht="15" customHeight="1">
      <c r="BG9312" s="984"/>
    </row>
    <row r="9313" spans="59:59" ht="15" customHeight="1">
      <c r="BG9313" s="985"/>
    </row>
    <row r="9350" spans="59:59" ht="15" customHeight="1">
      <c r="BG9350" s="984"/>
    </row>
    <row r="9351" spans="59:59" ht="15" customHeight="1">
      <c r="BG9351" s="985"/>
    </row>
    <row r="9388" spans="59:59" ht="15" customHeight="1">
      <c r="BG9388" s="984"/>
    </row>
    <row r="9389" spans="59:59" ht="15" customHeight="1">
      <c r="BG9389" s="985"/>
    </row>
    <row r="9426" spans="59:59" ht="15" customHeight="1">
      <c r="BG9426" s="984"/>
    </row>
    <row r="9427" spans="59:59" ht="15" customHeight="1">
      <c r="BG9427" s="985"/>
    </row>
    <row r="9464" spans="59:59" ht="15" customHeight="1">
      <c r="BG9464" s="984"/>
    </row>
    <row r="9465" spans="59:59" ht="15" customHeight="1">
      <c r="BG9465" s="985"/>
    </row>
    <row r="9502" spans="59:59" ht="15" customHeight="1">
      <c r="BG9502" s="984"/>
    </row>
    <row r="9503" spans="59:59" ht="15" customHeight="1">
      <c r="BG9503" s="985"/>
    </row>
    <row r="9540" spans="59:59" ht="15" customHeight="1">
      <c r="BG9540" s="984"/>
    </row>
    <row r="9541" spans="59:59" ht="15" customHeight="1">
      <c r="BG9541" s="985"/>
    </row>
    <row r="9578" spans="59:59" ht="15" customHeight="1">
      <c r="BG9578" s="984"/>
    </row>
    <row r="9579" spans="59:59" ht="15" customHeight="1">
      <c r="BG9579" s="985"/>
    </row>
    <row r="9616" spans="59:59" ht="15" customHeight="1">
      <c r="BG9616" s="984"/>
    </row>
    <row r="9617" spans="59:59" ht="15" customHeight="1">
      <c r="BG9617" s="985"/>
    </row>
    <row r="9654" spans="59:59" ht="15" customHeight="1">
      <c r="BG9654" s="984"/>
    </row>
    <row r="9655" spans="59:59" ht="15" customHeight="1">
      <c r="BG9655" s="985"/>
    </row>
    <row r="9692" spans="59:59" ht="15" customHeight="1">
      <c r="BG9692" s="984"/>
    </row>
    <row r="9693" spans="59:59" ht="15" customHeight="1">
      <c r="BG9693" s="985"/>
    </row>
    <row r="9730" spans="59:59" ht="15" customHeight="1">
      <c r="BG9730" s="984"/>
    </row>
    <row r="9731" spans="59:59" ht="15" customHeight="1">
      <c r="BG9731" s="985"/>
    </row>
    <row r="9768" spans="59:59" ht="15" customHeight="1">
      <c r="BG9768" s="984"/>
    </row>
    <row r="9769" spans="59:59" ht="15" customHeight="1">
      <c r="BG9769" s="985"/>
    </row>
    <row r="9806" spans="59:59" ht="15" customHeight="1">
      <c r="BG9806" s="984"/>
    </row>
    <row r="9807" spans="59:59" ht="15" customHeight="1">
      <c r="BG9807" s="985"/>
    </row>
    <row r="9844" spans="59:59" ht="15" customHeight="1">
      <c r="BG9844" s="984"/>
    </row>
    <row r="9845" spans="59:59" ht="15" customHeight="1">
      <c r="BG9845" s="985"/>
    </row>
    <row r="9882" spans="59:59" ht="15" customHeight="1">
      <c r="BG9882" s="984"/>
    </row>
    <row r="9883" spans="59:59" ht="15" customHeight="1">
      <c r="BG9883" s="985"/>
    </row>
    <row r="9920" spans="59:59" ht="15" customHeight="1">
      <c r="BG9920" s="984"/>
    </row>
    <row r="9921" spans="59:59" ht="15" customHeight="1">
      <c r="BG9921" s="985"/>
    </row>
    <row r="9958" spans="59:59" ht="15" customHeight="1">
      <c r="BG9958" s="984"/>
    </row>
    <row r="9959" spans="59:59" ht="15" customHeight="1">
      <c r="BG9959" s="985"/>
    </row>
    <row r="9996" spans="59:59" ht="15" customHeight="1">
      <c r="BG9996" s="984"/>
    </row>
    <row r="9997" spans="59:59" ht="15" customHeight="1">
      <c r="BG9997" s="985"/>
    </row>
    <row r="10034" spans="59:59" ht="15" customHeight="1">
      <c r="BG10034" s="984"/>
    </row>
    <row r="10035" spans="59:59" ht="15" customHeight="1">
      <c r="BG10035" s="985"/>
    </row>
    <row r="10072" spans="59:59" ht="15" customHeight="1">
      <c r="BG10072" s="984"/>
    </row>
    <row r="10073" spans="59:59" ht="15" customHeight="1">
      <c r="BG10073" s="985"/>
    </row>
    <row r="10110" spans="59:59" ht="15" customHeight="1">
      <c r="BG10110" s="984"/>
    </row>
    <row r="10111" spans="59:59" ht="15" customHeight="1">
      <c r="BG10111" s="985"/>
    </row>
    <row r="10148" spans="59:59" ht="15" customHeight="1">
      <c r="BG10148" s="984"/>
    </row>
    <row r="10149" spans="59:59" ht="15" customHeight="1">
      <c r="BG10149" s="985"/>
    </row>
    <row r="10186" spans="59:59" ht="15" customHeight="1">
      <c r="BG10186" s="984"/>
    </row>
    <row r="10187" spans="59:59" ht="15" customHeight="1">
      <c r="BG10187" s="985"/>
    </row>
    <row r="10224" spans="59:59" ht="15" customHeight="1">
      <c r="BG10224" s="984"/>
    </row>
    <row r="10225" spans="59:59" ht="15" customHeight="1">
      <c r="BG10225" s="985"/>
    </row>
    <row r="10262" spans="59:59" ht="15" customHeight="1">
      <c r="BG10262" s="984"/>
    </row>
    <row r="10263" spans="59:59" ht="15" customHeight="1">
      <c r="BG10263" s="985"/>
    </row>
    <row r="10300" spans="59:59" ht="15" customHeight="1">
      <c r="BG10300" s="984"/>
    </row>
    <row r="10301" spans="59:59" ht="15" customHeight="1">
      <c r="BG10301" s="985"/>
    </row>
    <row r="10338" spans="59:59" ht="15" customHeight="1">
      <c r="BG10338" s="984"/>
    </row>
    <row r="10339" spans="59:59" ht="15" customHeight="1">
      <c r="BG10339" s="985"/>
    </row>
    <row r="10376" spans="59:59" ht="15" customHeight="1">
      <c r="BG10376" s="984"/>
    </row>
    <row r="10377" spans="59:59" ht="15" customHeight="1">
      <c r="BG10377" s="985"/>
    </row>
    <row r="10414" spans="59:59" ht="15" customHeight="1">
      <c r="BG10414" s="984"/>
    </row>
    <row r="10415" spans="59:59" ht="15" customHeight="1">
      <c r="BG10415" s="985"/>
    </row>
    <row r="10452" spans="59:59" ht="15" customHeight="1">
      <c r="BG10452" s="984"/>
    </row>
    <row r="10453" spans="59:59" ht="15" customHeight="1">
      <c r="BG10453" s="985"/>
    </row>
    <row r="10490" spans="59:59" ht="15" customHeight="1">
      <c r="BG10490" s="984"/>
    </row>
    <row r="10491" spans="59:59" ht="15" customHeight="1">
      <c r="BG10491" s="985"/>
    </row>
    <row r="10528" spans="59:59" ht="15" customHeight="1">
      <c r="BG10528" s="984"/>
    </row>
    <row r="10529" spans="59:59" ht="15" customHeight="1">
      <c r="BG10529" s="985"/>
    </row>
    <row r="10566" spans="59:59" ht="15" customHeight="1">
      <c r="BG10566" s="984"/>
    </row>
    <row r="10567" spans="59:59" ht="15" customHeight="1">
      <c r="BG10567" s="985"/>
    </row>
    <row r="10604" spans="59:59" ht="15" customHeight="1">
      <c r="BG10604" s="984"/>
    </row>
    <row r="10605" spans="59:59" ht="15" customHeight="1">
      <c r="BG10605" s="985"/>
    </row>
    <row r="10642" spans="59:59" ht="15" customHeight="1">
      <c r="BG10642" s="984"/>
    </row>
    <row r="10643" spans="59:59" ht="15" customHeight="1">
      <c r="BG10643" s="985"/>
    </row>
    <row r="10680" spans="59:59" ht="15" customHeight="1">
      <c r="BG10680" s="984"/>
    </row>
    <row r="10681" spans="59:59" ht="15" customHeight="1">
      <c r="BG10681" s="985"/>
    </row>
    <row r="10718" spans="59:59" ht="15" customHeight="1">
      <c r="BG10718" s="984"/>
    </row>
    <row r="10719" spans="59:59" ht="15" customHeight="1">
      <c r="BG10719" s="985"/>
    </row>
    <row r="10756" spans="59:59" ht="15" customHeight="1">
      <c r="BG10756" s="984"/>
    </row>
    <row r="10757" spans="59:59" ht="15" customHeight="1">
      <c r="BG10757" s="985"/>
    </row>
    <row r="10794" spans="59:59" ht="15" customHeight="1">
      <c r="BG10794" s="984"/>
    </row>
    <row r="10795" spans="59:59" ht="15" customHeight="1">
      <c r="BG10795" s="985"/>
    </row>
    <row r="10832" spans="59:59" ht="15" customHeight="1">
      <c r="BG10832" s="984"/>
    </row>
    <row r="10833" spans="59:59" ht="15" customHeight="1">
      <c r="BG10833" s="985"/>
    </row>
    <row r="10870" spans="59:59" ht="15" customHeight="1">
      <c r="BG10870" s="984"/>
    </row>
    <row r="10871" spans="59:59" ht="15" customHeight="1">
      <c r="BG10871" s="985"/>
    </row>
    <row r="10908" spans="59:59" ht="15" customHeight="1">
      <c r="BG10908" s="984"/>
    </row>
    <row r="10909" spans="59:59" ht="15" customHeight="1">
      <c r="BG10909" s="985"/>
    </row>
    <row r="10946" spans="59:59" ht="15" customHeight="1">
      <c r="BG10946" s="984"/>
    </row>
    <row r="10947" spans="59:59" ht="15" customHeight="1">
      <c r="BG10947" s="985"/>
    </row>
    <row r="10984" spans="59:59" ht="15" customHeight="1">
      <c r="BG10984" s="984"/>
    </row>
    <row r="10985" spans="59:59" ht="15" customHeight="1">
      <c r="BG10985" s="985"/>
    </row>
    <row r="11022" spans="59:59" ht="15" customHeight="1">
      <c r="BG11022" s="984"/>
    </row>
    <row r="11023" spans="59:59" ht="15" customHeight="1">
      <c r="BG11023" s="985"/>
    </row>
    <row r="11060" spans="59:59" ht="15" customHeight="1">
      <c r="BG11060" s="984"/>
    </row>
    <row r="11061" spans="59:59" ht="15" customHeight="1">
      <c r="BG11061" s="985"/>
    </row>
    <row r="11098" spans="59:59" ht="15" customHeight="1">
      <c r="BG11098" s="984"/>
    </row>
    <row r="11099" spans="59:59" ht="15" customHeight="1">
      <c r="BG11099" s="985"/>
    </row>
    <row r="11136" spans="59:59" ht="15" customHeight="1">
      <c r="BG11136" s="984"/>
    </row>
    <row r="11137" spans="59:59" ht="15" customHeight="1">
      <c r="BG11137" s="985"/>
    </row>
    <row r="11174" spans="59:59" ht="15" customHeight="1">
      <c r="BG11174" s="984"/>
    </row>
    <row r="11175" spans="59:59" ht="15" customHeight="1">
      <c r="BG11175" s="985"/>
    </row>
    <row r="11212" spans="59:59" ht="15" customHeight="1">
      <c r="BG11212" s="984"/>
    </row>
    <row r="11213" spans="59:59" ht="15" customHeight="1">
      <c r="BG11213" s="985"/>
    </row>
    <row r="11250" spans="59:59" ht="15" customHeight="1">
      <c r="BG11250" s="984"/>
    </row>
    <row r="11251" spans="59:59" ht="15" customHeight="1">
      <c r="BG11251" s="985"/>
    </row>
    <row r="11288" spans="59:59" ht="15" customHeight="1">
      <c r="BG11288" s="984"/>
    </row>
    <row r="11289" spans="59:59" ht="15" customHeight="1">
      <c r="BG11289" s="985"/>
    </row>
    <row r="11326" spans="59:59" ht="15" customHeight="1">
      <c r="BG11326" s="984"/>
    </row>
    <row r="11327" spans="59:59" ht="15" customHeight="1">
      <c r="BG11327" s="985"/>
    </row>
    <row r="11364" spans="59:59" ht="15" customHeight="1">
      <c r="BG11364" s="984"/>
    </row>
    <row r="11365" spans="59:59" ht="15" customHeight="1">
      <c r="BG11365" s="985"/>
    </row>
    <row r="11402" spans="59:59" ht="15" customHeight="1">
      <c r="BG11402" s="984"/>
    </row>
    <row r="11403" spans="59:59" ht="15" customHeight="1">
      <c r="BG11403" s="985"/>
    </row>
    <row r="11440" spans="59:59" ht="15" customHeight="1">
      <c r="BG11440" s="984"/>
    </row>
    <row r="11441" spans="59:59" ht="15" customHeight="1">
      <c r="BG11441" s="985"/>
    </row>
    <row r="11478" spans="59:59" ht="15" customHeight="1">
      <c r="BG11478" s="984"/>
    </row>
    <row r="11479" spans="59:59" ht="15" customHeight="1">
      <c r="BG11479" s="985"/>
    </row>
    <row r="11516" spans="59:59" ht="15" customHeight="1">
      <c r="BG11516" s="984"/>
    </row>
    <row r="11517" spans="59:59" ht="15" customHeight="1">
      <c r="BG11517" s="985"/>
    </row>
    <row r="11554" spans="59:59" ht="15" customHeight="1">
      <c r="BG11554" s="984"/>
    </row>
    <row r="11555" spans="59:59" ht="15" customHeight="1">
      <c r="BG11555" s="985"/>
    </row>
    <row r="11592" spans="59:59" ht="15" customHeight="1">
      <c r="BG11592" s="984"/>
    </row>
    <row r="11593" spans="59:59" ht="15" customHeight="1">
      <c r="BG11593" s="985"/>
    </row>
    <row r="11630" spans="59:59" ht="15" customHeight="1">
      <c r="BG11630" s="984"/>
    </row>
    <row r="11631" spans="59:59" ht="15" customHeight="1">
      <c r="BG11631" s="985"/>
    </row>
    <row r="11668" spans="59:59" ht="15" customHeight="1">
      <c r="BG11668" s="984"/>
    </row>
    <row r="11669" spans="59:59" ht="15" customHeight="1">
      <c r="BG11669" s="985"/>
    </row>
    <row r="11706" spans="59:59" ht="15" customHeight="1">
      <c r="BG11706" s="984"/>
    </row>
    <row r="11707" spans="59:59" ht="15" customHeight="1">
      <c r="BG11707" s="985"/>
    </row>
    <row r="11744" spans="59:59" ht="15" customHeight="1">
      <c r="BG11744" s="984"/>
    </row>
    <row r="11745" spans="59:59" ht="15" customHeight="1">
      <c r="BG11745" s="985"/>
    </row>
    <row r="11782" spans="59:59" ht="15" customHeight="1">
      <c r="BG11782" s="984"/>
    </row>
    <row r="11783" spans="59:59" ht="15" customHeight="1">
      <c r="BG11783" s="985"/>
    </row>
    <row r="11820" spans="59:59" ht="15" customHeight="1">
      <c r="BG11820" s="984"/>
    </row>
    <row r="11821" spans="59:59" ht="15" customHeight="1">
      <c r="BG11821" s="985"/>
    </row>
    <row r="11858" spans="59:59" ht="15" customHeight="1">
      <c r="BG11858" s="984"/>
    </row>
    <row r="11859" spans="59:59" ht="15" customHeight="1">
      <c r="BG11859" s="985"/>
    </row>
    <row r="11896" spans="59:59" ht="15" customHeight="1">
      <c r="BG11896" s="984"/>
    </row>
    <row r="11897" spans="59:59" ht="15" customHeight="1">
      <c r="BG11897" s="985"/>
    </row>
    <row r="11934" spans="59:59" ht="15" customHeight="1">
      <c r="BG11934" s="984"/>
    </row>
    <row r="11935" spans="59:59" ht="15" customHeight="1">
      <c r="BG11935" s="985"/>
    </row>
    <row r="11972" spans="59:59" ht="15" customHeight="1">
      <c r="BG11972" s="984"/>
    </row>
    <row r="11973" spans="59:59" ht="15" customHeight="1">
      <c r="BG11973" s="985"/>
    </row>
    <row r="12010" spans="59:59" ht="15" customHeight="1">
      <c r="BG12010" s="984"/>
    </row>
    <row r="12011" spans="59:59" ht="15" customHeight="1">
      <c r="BG12011" s="985"/>
    </row>
    <row r="12048" spans="59:59" ht="15" customHeight="1">
      <c r="BG12048" s="984"/>
    </row>
    <row r="12049" spans="59:59" ht="15" customHeight="1">
      <c r="BG12049" s="985"/>
    </row>
    <row r="12086" spans="59:59" ht="15" customHeight="1">
      <c r="BG12086" s="984"/>
    </row>
    <row r="12087" spans="59:59" ht="15" customHeight="1">
      <c r="BG12087" s="985"/>
    </row>
    <row r="12124" spans="59:59" ht="15" customHeight="1">
      <c r="BG12124" s="984"/>
    </row>
    <row r="12125" spans="59:59" ht="15" customHeight="1">
      <c r="BG12125" s="985"/>
    </row>
    <row r="12162" spans="59:59" ht="15" customHeight="1">
      <c r="BG12162" s="984"/>
    </row>
    <row r="12163" spans="59:59" ht="15" customHeight="1">
      <c r="BG12163" s="985"/>
    </row>
    <row r="12200" spans="59:59" ht="15" customHeight="1">
      <c r="BG12200" s="984"/>
    </row>
    <row r="12201" spans="59:59" ht="15" customHeight="1">
      <c r="BG12201" s="985"/>
    </row>
    <row r="12238" spans="59:59" ht="15" customHeight="1">
      <c r="BG12238" s="984"/>
    </row>
    <row r="12239" spans="59:59" ht="15" customHeight="1">
      <c r="BG12239" s="985"/>
    </row>
    <row r="12276" spans="59:59" ht="15" customHeight="1">
      <c r="BG12276" s="984"/>
    </row>
    <row r="12277" spans="59:59" ht="15" customHeight="1">
      <c r="BG12277" s="985"/>
    </row>
    <row r="12314" spans="59:59" ht="15" customHeight="1">
      <c r="BG12314" s="984"/>
    </row>
    <row r="12315" spans="59:59" ht="15" customHeight="1">
      <c r="BG12315" s="985"/>
    </row>
    <row r="12352" spans="59:59" ht="15" customHeight="1">
      <c r="BG12352" s="984"/>
    </row>
    <row r="12353" spans="59:59" ht="15" customHeight="1">
      <c r="BG12353" s="985"/>
    </row>
    <row r="12390" spans="59:59" ht="15" customHeight="1">
      <c r="BG12390" s="984"/>
    </row>
    <row r="12391" spans="59:59" ht="15" customHeight="1">
      <c r="BG12391" s="985"/>
    </row>
    <row r="12428" spans="59:59" ht="15" customHeight="1">
      <c r="BG12428" s="984"/>
    </row>
    <row r="12429" spans="59:59" ht="15" customHeight="1">
      <c r="BG12429" s="985"/>
    </row>
    <row r="12466" spans="59:59" ht="15" customHeight="1">
      <c r="BG12466" s="984"/>
    </row>
    <row r="12467" spans="59:59" ht="15" customHeight="1">
      <c r="BG12467" s="985"/>
    </row>
    <row r="12504" spans="59:59" ht="15" customHeight="1">
      <c r="BG12504" s="984"/>
    </row>
    <row r="12505" spans="59:59" ht="15" customHeight="1">
      <c r="BG12505" s="985"/>
    </row>
    <row r="12542" spans="59:59" ht="15" customHeight="1">
      <c r="BG12542" s="984"/>
    </row>
    <row r="12543" spans="59:59" ht="15" customHeight="1">
      <c r="BG12543" s="985"/>
    </row>
    <row r="12580" spans="59:59" ht="15" customHeight="1">
      <c r="BG12580" s="984"/>
    </row>
    <row r="12581" spans="59:59" ht="15" customHeight="1">
      <c r="BG12581" s="985"/>
    </row>
    <row r="12618" spans="59:59" ht="15" customHeight="1">
      <c r="BG12618" s="984"/>
    </row>
    <row r="12619" spans="59:59" ht="15" customHeight="1">
      <c r="BG12619" s="985"/>
    </row>
    <row r="12656" spans="59:59" ht="15" customHeight="1">
      <c r="BG12656" s="984"/>
    </row>
    <row r="12657" spans="59:59" ht="15" customHeight="1">
      <c r="BG12657" s="985"/>
    </row>
    <row r="12694" spans="59:59" ht="15" customHeight="1">
      <c r="BG12694" s="984"/>
    </row>
    <row r="12695" spans="59:59" ht="15" customHeight="1">
      <c r="BG12695" s="985"/>
    </row>
    <row r="12732" spans="59:59" ht="15" customHeight="1">
      <c r="BG12732" s="984"/>
    </row>
    <row r="12733" spans="59:59" ht="15" customHeight="1">
      <c r="BG12733" s="985"/>
    </row>
    <row r="12770" spans="59:59" ht="15" customHeight="1">
      <c r="BG12770" s="984"/>
    </row>
    <row r="12771" spans="59:59" ht="15" customHeight="1">
      <c r="BG12771" s="985"/>
    </row>
    <row r="12808" spans="59:59" ht="15" customHeight="1">
      <c r="BG12808" s="984"/>
    </row>
    <row r="12809" spans="59:59" ht="15" customHeight="1">
      <c r="BG12809" s="985"/>
    </row>
    <row r="12846" spans="59:59" ht="15" customHeight="1">
      <c r="BG12846" s="984"/>
    </row>
    <row r="12847" spans="59:59" ht="15" customHeight="1">
      <c r="BG12847" s="985"/>
    </row>
    <row r="12884" spans="59:59" ht="15" customHeight="1">
      <c r="BG12884" s="984"/>
    </row>
    <row r="12885" spans="59:59" ht="15" customHeight="1">
      <c r="BG12885" s="985"/>
    </row>
    <row r="12922" spans="59:59" ht="15" customHeight="1">
      <c r="BG12922" s="984"/>
    </row>
    <row r="12923" spans="59:59" ht="15" customHeight="1">
      <c r="BG12923" s="985"/>
    </row>
    <row r="12960" spans="59:59" ht="15" customHeight="1">
      <c r="BG12960" s="984"/>
    </row>
    <row r="12961" spans="59:59" ht="15" customHeight="1">
      <c r="BG12961" s="985"/>
    </row>
    <row r="12998" spans="59:59" ht="15" customHeight="1">
      <c r="BG12998" s="984"/>
    </row>
    <row r="12999" spans="59:59" ht="15" customHeight="1">
      <c r="BG12999" s="985"/>
    </row>
    <row r="13036" spans="59:59" ht="15" customHeight="1">
      <c r="BG13036" s="984"/>
    </row>
    <row r="13037" spans="59:59" ht="15" customHeight="1">
      <c r="BG13037" s="985"/>
    </row>
    <row r="13074" spans="59:59" ht="15" customHeight="1">
      <c r="BG13074" s="984"/>
    </row>
    <row r="13075" spans="59:59" ht="15" customHeight="1">
      <c r="BG13075" s="985"/>
    </row>
    <row r="13112" spans="59:59" ht="15" customHeight="1">
      <c r="BG13112" s="984"/>
    </row>
    <row r="13113" spans="59:59" ht="15" customHeight="1">
      <c r="BG13113" s="985"/>
    </row>
    <row r="13150" spans="59:59" ht="15" customHeight="1">
      <c r="BG13150" s="984"/>
    </row>
    <row r="13151" spans="59:59" ht="15" customHeight="1">
      <c r="BG13151" s="985"/>
    </row>
    <row r="13188" spans="59:59" ht="15" customHeight="1">
      <c r="BG13188" s="984"/>
    </row>
    <row r="13189" spans="59:59" ht="15" customHeight="1">
      <c r="BG13189" s="985"/>
    </row>
    <row r="13226" spans="59:59" ht="15" customHeight="1">
      <c r="BG13226" s="984"/>
    </row>
    <row r="13227" spans="59:59" ht="15" customHeight="1">
      <c r="BG13227" s="985"/>
    </row>
    <row r="13264" spans="59:59" ht="15" customHeight="1">
      <c r="BG13264" s="984"/>
    </row>
    <row r="13265" spans="59:59" ht="15" customHeight="1">
      <c r="BG13265" s="985"/>
    </row>
    <row r="13302" spans="59:59" ht="15" customHeight="1">
      <c r="BG13302" s="984"/>
    </row>
    <row r="13303" spans="59:59" ht="15" customHeight="1">
      <c r="BG13303" s="985"/>
    </row>
    <row r="13340" spans="59:59" ht="15" customHeight="1">
      <c r="BG13340" s="984"/>
    </row>
    <row r="13341" spans="59:59" ht="15" customHeight="1">
      <c r="BG13341" s="985"/>
    </row>
    <row r="13378" spans="59:59" ht="15" customHeight="1">
      <c r="BG13378" s="984"/>
    </row>
    <row r="13379" spans="59:59" ht="15" customHeight="1">
      <c r="BG13379" s="985"/>
    </row>
    <row r="13416" spans="59:59" ht="15" customHeight="1">
      <c r="BG13416" s="984"/>
    </row>
    <row r="13417" spans="59:59" ht="15" customHeight="1">
      <c r="BG13417" s="985"/>
    </row>
    <row r="13454" spans="59:59" ht="15" customHeight="1">
      <c r="BG13454" s="984"/>
    </row>
    <row r="13455" spans="59:59" ht="15" customHeight="1">
      <c r="BG13455" s="985"/>
    </row>
    <row r="13492" spans="59:59" ht="15" customHeight="1">
      <c r="BG13492" s="984"/>
    </row>
    <row r="13493" spans="59:59" ht="15" customHeight="1">
      <c r="BG13493" s="985"/>
    </row>
    <row r="13530" spans="59:59" ht="15" customHeight="1">
      <c r="BG13530" s="984"/>
    </row>
    <row r="13531" spans="59:59" ht="15" customHeight="1">
      <c r="BG13531" s="985"/>
    </row>
    <row r="13568" spans="59:59" ht="15" customHeight="1">
      <c r="BG13568" s="984"/>
    </row>
    <row r="13569" spans="59:59" ht="15" customHeight="1">
      <c r="BG13569" s="985"/>
    </row>
    <row r="13606" spans="59:59" ht="15" customHeight="1">
      <c r="BG13606" s="984"/>
    </row>
    <row r="13607" spans="59:59" ht="15" customHeight="1">
      <c r="BG13607" s="985"/>
    </row>
    <row r="13644" spans="59:59" ht="15" customHeight="1">
      <c r="BG13644" s="984"/>
    </row>
    <row r="13645" spans="59:59" ht="15" customHeight="1">
      <c r="BG13645" s="985"/>
    </row>
    <row r="13682" spans="59:59" ht="15" customHeight="1">
      <c r="BG13682" s="984"/>
    </row>
    <row r="13683" spans="59:59" ht="15" customHeight="1">
      <c r="BG13683" s="985"/>
    </row>
    <row r="13720" spans="59:59" ht="15" customHeight="1">
      <c r="BG13720" s="984"/>
    </row>
    <row r="13721" spans="59:59" ht="15" customHeight="1">
      <c r="BG13721" s="985"/>
    </row>
    <row r="13758" spans="59:59" ht="15" customHeight="1">
      <c r="BG13758" s="984"/>
    </row>
    <row r="13759" spans="59:59" ht="15" customHeight="1">
      <c r="BG13759" s="985"/>
    </row>
    <row r="13796" spans="59:59" ht="15" customHeight="1">
      <c r="BG13796" s="984"/>
    </row>
    <row r="13797" spans="59:59" ht="15" customHeight="1">
      <c r="BG13797" s="985"/>
    </row>
    <row r="13834" spans="59:59" ht="15" customHeight="1">
      <c r="BG13834" s="984"/>
    </row>
    <row r="13835" spans="59:59" ht="15" customHeight="1">
      <c r="BG13835" s="985"/>
    </row>
    <row r="13872" spans="59:59" ht="15" customHeight="1">
      <c r="BG13872" s="984"/>
    </row>
    <row r="13873" spans="59:59" ht="15" customHeight="1">
      <c r="BG13873" s="985"/>
    </row>
    <row r="13910" spans="59:59" ht="15" customHeight="1">
      <c r="BG13910" s="984"/>
    </row>
    <row r="13911" spans="59:59" ht="15" customHeight="1">
      <c r="BG13911" s="985"/>
    </row>
    <row r="13948" spans="59:59" ht="15" customHeight="1">
      <c r="BG13948" s="984"/>
    </row>
    <row r="13949" spans="59:59" ht="15" customHeight="1">
      <c r="BG13949" s="985"/>
    </row>
    <row r="13986" spans="59:59" ht="15" customHeight="1">
      <c r="BG13986" s="984"/>
    </row>
    <row r="13987" spans="59:59" ht="15" customHeight="1">
      <c r="BG13987" s="985"/>
    </row>
    <row r="14024" spans="59:59" ht="15" customHeight="1">
      <c r="BG14024" s="984"/>
    </row>
    <row r="14025" spans="59:59" ht="15" customHeight="1">
      <c r="BG14025" s="985"/>
    </row>
    <row r="14062" spans="59:59" ht="15" customHeight="1">
      <c r="BG14062" s="984"/>
    </row>
    <row r="14063" spans="59:59" ht="15" customHeight="1">
      <c r="BG14063" s="985"/>
    </row>
    <row r="14100" spans="59:59" ht="15" customHeight="1">
      <c r="BG14100" s="984"/>
    </row>
    <row r="14101" spans="59:59" ht="15" customHeight="1">
      <c r="BG14101" s="985"/>
    </row>
    <row r="14138" spans="59:59" ht="15" customHeight="1">
      <c r="BG14138" s="984"/>
    </row>
    <row r="14139" spans="59:59" ht="15" customHeight="1">
      <c r="BG14139" s="985"/>
    </row>
    <row r="14176" spans="59:59" ht="15" customHeight="1">
      <c r="BG14176" s="984"/>
    </row>
    <row r="14177" spans="59:59" ht="15" customHeight="1">
      <c r="BG14177" s="985"/>
    </row>
    <row r="14214" spans="59:59" ht="15" customHeight="1">
      <c r="BG14214" s="984"/>
    </row>
    <row r="14215" spans="59:59" ht="15" customHeight="1">
      <c r="BG14215" s="985"/>
    </row>
    <row r="14252" spans="59:59" ht="15" customHeight="1">
      <c r="BG14252" s="984"/>
    </row>
    <row r="14253" spans="59:59" ht="15" customHeight="1">
      <c r="BG14253" s="985"/>
    </row>
    <row r="14290" spans="59:59" ht="15" customHeight="1">
      <c r="BG14290" s="984"/>
    </row>
    <row r="14291" spans="59:59" ht="15" customHeight="1">
      <c r="BG14291" s="985"/>
    </row>
    <row r="14328" spans="59:59" ht="15" customHeight="1">
      <c r="BG14328" s="984"/>
    </row>
    <row r="14329" spans="59:59" ht="15" customHeight="1">
      <c r="BG14329" s="985"/>
    </row>
    <row r="14366" spans="59:59" ht="15" customHeight="1">
      <c r="BG14366" s="984"/>
    </row>
    <row r="14367" spans="59:59" ht="15" customHeight="1">
      <c r="BG14367" s="985"/>
    </row>
    <row r="14404" spans="59:59" ht="15" customHeight="1">
      <c r="BG14404" s="984"/>
    </row>
    <row r="14405" spans="59:59" ht="15" customHeight="1">
      <c r="BG14405" s="985"/>
    </row>
    <row r="14442" spans="59:59" ht="15" customHeight="1">
      <c r="BG14442" s="984"/>
    </row>
    <row r="14443" spans="59:59" ht="15" customHeight="1">
      <c r="BG14443" s="985"/>
    </row>
    <row r="14480" spans="59:59" ht="15" customHeight="1">
      <c r="BG14480" s="984"/>
    </row>
    <row r="14481" spans="59:59" ht="15" customHeight="1">
      <c r="BG14481" s="985"/>
    </row>
    <row r="14518" spans="59:59" ht="15" customHeight="1">
      <c r="BG14518" s="984"/>
    </row>
    <row r="14519" spans="59:59" ht="15" customHeight="1">
      <c r="BG14519" s="985"/>
    </row>
    <row r="14556" spans="59:59" ht="15" customHeight="1">
      <c r="BG14556" s="984"/>
    </row>
    <row r="14557" spans="59:59" ht="15" customHeight="1">
      <c r="BG14557" s="985"/>
    </row>
    <row r="14594" spans="59:59" ht="15" customHeight="1">
      <c r="BG14594" s="984"/>
    </row>
    <row r="14595" spans="59:59" ht="15" customHeight="1">
      <c r="BG14595" s="985"/>
    </row>
    <row r="14632" spans="59:59" ht="15" customHeight="1">
      <c r="BG14632" s="984"/>
    </row>
    <row r="14633" spans="59:59" ht="15" customHeight="1">
      <c r="BG14633" s="985"/>
    </row>
    <row r="14670" spans="59:59" ht="15" customHeight="1">
      <c r="BG14670" s="984"/>
    </row>
    <row r="14671" spans="59:59" ht="15" customHeight="1">
      <c r="BG14671" s="985"/>
    </row>
    <row r="14708" spans="59:59" ht="15" customHeight="1">
      <c r="BG14708" s="984"/>
    </row>
    <row r="14709" spans="59:59" ht="15" customHeight="1">
      <c r="BG14709" s="985"/>
    </row>
    <row r="14746" spans="59:59" ht="15" customHeight="1">
      <c r="BG14746" s="984"/>
    </row>
    <row r="14747" spans="59:59" ht="15" customHeight="1">
      <c r="BG14747" s="985"/>
    </row>
    <row r="14784" spans="59:59" ht="15" customHeight="1">
      <c r="BG14784" s="984"/>
    </row>
    <row r="14785" spans="59:59" ht="15" customHeight="1">
      <c r="BG14785" s="985"/>
    </row>
    <row r="14822" spans="59:59" ht="15" customHeight="1">
      <c r="BG14822" s="984"/>
    </row>
    <row r="14823" spans="59:59" ht="15" customHeight="1">
      <c r="BG14823" s="985"/>
    </row>
    <row r="14860" spans="59:59" ht="15" customHeight="1">
      <c r="BG14860" s="984"/>
    </row>
    <row r="14861" spans="59:59" ht="15" customHeight="1">
      <c r="BG14861" s="985"/>
    </row>
    <row r="14898" spans="59:59" ht="15" customHeight="1">
      <c r="BG14898" s="984"/>
    </row>
    <row r="14899" spans="59:59" ht="15" customHeight="1">
      <c r="BG14899" s="985"/>
    </row>
    <row r="14936" spans="59:59" ht="15" customHeight="1">
      <c r="BG14936" s="984"/>
    </row>
    <row r="14937" spans="59:59" ht="15" customHeight="1">
      <c r="BG14937" s="985"/>
    </row>
    <row r="14974" spans="59:59" ht="15" customHeight="1">
      <c r="BG14974" s="984"/>
    </row>
    <row r="14975" spans="59:59" ht="15" customHeight="1">
      <c r="BG14975" s="985"/>
    </row>
    <row r="15012" spans="59:59" ht="15" customHeight="1">
      <c r="BG15012" s="984"/>
    </row>
    <row r="15013" spans="59:59" ht="15" customHeight="1">
      <c r="BG15013" s="985"/>
    </row>
    <row r="15050" spans="59:59" ht="15" customHeight="1">
      <c r="BG15050" s="984"/>
    </row>
    <row r="15051" spans="59:59" ht="15" customHeight="1">
      <c r="BG15051" s="985"/>
    </row>
    <row r="15088" spans="59:59" ht="15" customHeight="1">
      <c r="BG15088" s="984"/>
    </row>
    <row r="15089" spans="59:59" ht="15" customHeight="1">
      <c r="BG15089" s="985"/>
    </row>
    <row r="15126" spans="59:59" ht="15" customHeight="1">
      <c r="BG15126" s="984"/>
    </row>
    <row r="15127" spans="59:59" ht="15" customHeight="1">
      <c r="BG15127" s="985"/>
    </row>
    <row r="15164" spans="59:59" ht="15" customHeight="1">
      <c r="BG15164" s="984"/>
    </row>
    <row r="15165" spans="59:59" ht="15" customHeight="1">
      <c r="BG15165" s="985"/>
    </row>
    <row r="15202" spans="59:59" ht="15" customHeight="1">
      <c r="BG15202" s="984"/>
    </row>
    <row r="15203" spans="59:59" ht="15" customHeight="1">
      <c r="BG15203" s="985"/>
    </row>
    <row r="15240" spans="59:59" ht="15" customHeight="1">
      <c r="BG15240" s="984"/>
    </row>
    <row r="15241" spans="59:59" ht="15" customHeight="1">
      <c r="BG15241" s="985"/>
    </row>
    <row r="15278" spans="59:59" ht="15" customHeight="1">
      <c r="BG15278" s="984"/>
    </row>
    <row r="15279" spans="59:59" ht="15" customHeight="1">
      <c r="BG15279" s="985"/>
    </row>
    <row r="15316" spans="59:59" ht="15" customHeight="1">
      <c r="BG15316" s="984"/>
    </row>
    <row r="15317" spans="59:59" ht="15" customHeight="1">
      <c r="BG15317" s="985"/>
    </row>
    <row r="15354" spans="59:59" ht="15" customHeight="1">
      <c r="BG15354" s="984"/>
    </row>
    <row r="15355" spans="59:59" ht="15" customHeight="1">
      <c r="BG15355" s="985"/>
    </row>
    <row r="15392" spans="59:59" ht="15" customHeight="1">
      <c r="BG15392" s="984"/>
    </row>
    <row r="15393" spans="59:59" ht="15" customHeight="1">
      <c r="BG15393" s="985"/>
    </row>
    <row r="15430" spans="59:59" ht="15" customHeight="1">
      <c r="BG15430" s="984"/>
    </row>
    <row r="15431" spans="59:59" ht="15" customHeight="1">
      <c r="BG15431" s="985"/>
    </row>
    <row r="15468" spans="59:59" ht="15" customHeight="1">
      <c r="BG15468" s="984"/>
    </row>
    <row r="15469" spans="59:59" ht="15" customHeight="1">
      <c r="BG15469" s="985"/>
    </row>
    <row r="15506" spans="59:59" ht="15" customHeight="1">
      <c r="BG15506" s="984"/>
    </row>
    <row r="15507" spans="59:59" ht="15" customHeight="1">
      <c r="BG15507" s="985"/>
    </row>
    <row r="15544" spans="59:59" ht="15" customHeight="1">
      <c r="BG15544" s="984"/>
    </row>
    <row r="15545" spans="59:59" ht="15" customHeight="1">
      <c r="BG15545" s="985"/>
    </row>
    <row r="15582" spans="59:59" ht="15" customHeight="1">
      <c r="BG15582" s="984"/>
    </row>
    <row r="15583" spans="59:59" ht="15" customHeight="1">
      <c r="BG15583" s="985"/>
    </row>
    <row r="15620" spans="59:59" ht="15" customHeight="1">
      <c r="BG15620" s="984"/>
    </row>
    <row r="15621" spans="59:59" ht="15" customHeight="1">
      <c r="BG15621" s="985"/>
    </row>
    <row r="15658" spans="59:59" ht="15" customHeight="1">
      <c r="BG15658" s="984"/>
    </row>
    <row r="15659" spans="59:59" ht="15" customHeight="1">
      <c r="BG15659" s="985"/>
    </row>
    <row r="15696" spans="59:59" ht="15" customHeight="1">
      <c r="BG15696" s="984"/>
    </row>
    <row r="15697" spans="59:59" ht="15" customHeight="1">
      <c r="BG15697" s="985"/>
    </row>
    <row r="15734" spans="59:59" ht="15" customHeight="1">
      <c r="BG15734" s="984"/>
    </row>
    <row r="15735" spans="59:59" ht="15" customHeight="1">
      <c r="BG15735" s="985"/>
    </row>
    <row r="15772" spans="59:59" ht="15" customHeight="1">
      <c r="BG15772" s="984"/>
    </row>
    <row r="15773" spans="59:59" ht="15" customHeight="1">
      <c r="BG15773" s="985"/>
    </row>
    <row r="15810" spans="59:59" ht="15" customHeight="1">
      <c r="BG15810" s="984"/>
    </row>
    <row r="15811" spans="59:59" ht="15" customHeight="1">
      <c r="BG15811" s="985"/>
    </row>
    <row r="15848" spans="59:59" ht="15" customHeight="1">
      <c r="BG15848" s="984"/>
    </row>
    <row r="15849" spans="59:59" ht="15" customHeight="1">
      <c r="BG15849" s="985"/>
    </row>
    <row r="15886" spans="59:59" ht="15" customHeight="1">
      <c r="BG15886" s="984"/>
    </row>
    <row r="15887" spans="59:59" ht="15" customHeight="1">
      <c r="BG15887" s="985"/>
    </row>
    <row r="15924" spans="59:59" ht="15" customHeight="1">
      <c r="BG15924" s="984"/>
    </row>
    <row r="15925" spans="59:59" ht="15" customHeight="1">
      <c r="BG15925" s="985"/>
    </row>
    <row r="15962" spans="59:59" ht="15" customHeight="1">
      <c r="BG15962" s="984"/>
    </row>
    <row r="15963" spans="59:59" ht="15" customHeight="1">
      <c r="BG15963" s="985"/>
    </row>
    <row r="16000" spans="59:59" ht="15" customHeight="1">
      <c r="BG16000" s="984"/>
    </row>
    <row r="16001" spans="59:59" ht="15" customHeight="1">
      <c r="BG16001" s="985"/>
    </row>
    <row r="16038" spans="59:59" ht="15" customHeight="1">
      <c r="BG16038" s="984"/>
    </row>
    <row r="16039" spans="59:59" ht="15" customHeight="1">
      <c r="BG16039" s="985"/>
    </row>
    <row r="16076" spans="59:59" ht="15" customHeight="1">
      <c r="BG16076" s="984"/>
    </row>
    <row r="16077" spans="59:59" ht="15" customHeight="1">
      <c r="BG16077" s="985"/>
    </row>
    <row r="16114" spans="59:59" ht="15" customHeight="1">
      <c r="BG16114" s="984"/>
    </row>
    <row r="16115" spans="59:59" ht="15" customHeight="1">
      <c r="BG16115" s="985"/>
    </row>
    <row r="16152" spans="59:59" ht="15" customHeight="1">
      <c r="BG16152" s="984"/>
    </row>
    <row r="16153" spans="59:59" ht="15" customHeight="1">
      <c r="BG16153" s="985"/>
    </row>
    <row r="16190" spans="59:59" ht="15" customHeight="1">
      <c r="BG16190" s="984"/>
    </row>
    <row r="16191" spans="59:59" ht="15" customHeight="1">
      <c r="BG16191" s="985"/>
    </row>
    <row r="16228" spans="59:59" ht="15" customHeight="1">
      <c r="BG16228" s="984"/>
    </row>
    <row r="16229" spans="59:59" ht="15" customHeight="1">
      <c r="BG16229" s="985"/>
    </row>
    <row r="16266" spans="59:59" ht="15" customHeight="1">
      <c r="BG16266" s="984"/>
    </row>
    <row r="16267" spans="59:59" ht="15" customHeight="1">
      <c r="BG16267" s="985"/>
    </row>
    <row r="16304" spans="59:59" ht="15" customHeight="1">
      <c r="BG16304" s="984"/>
    </row>
    <row r="16305" spans="59:59" ht="15" customHeight="1">
      <c r="BG16305" s="985"/>
    </row>
    <row r="16342" spans="59:59" ht="15" customHeight="1">
      <c r="BG16342" s="984"/>
    </row>
    <row r="16343" spans="59:59" ht="15" customHeight="1">
      <c r="BG16343" s="985"/>
    </row>
    <row r="16380" spans="59:59" ht="15" customHeight="1">
      <c r="BG16380" s="984"/>
    </row>
    <row r="16381" spans="59:59" ht="15" customHeight="1">
      <c r="BG16381" s="985"/>
    </row>
    <row r="16418" spans="59:59" ht="15" customHeight="1">
      <c r="BG16418" s="984"/>
    </row>
    <row r="16419" spans="59:59" ht="15" customHeight="1">
      <c r="BG16419" s="985"/>
    </row>
    <row r="16456" spans="59:59" ht="15" customHeight="1">
      <c r="BG16456" s="984"/>
    </row>
    <row r="16457" spans="59:59" ht="15" customHeight="1">
      <c r="BG16457" s="985"/>
    </row>
    <row r="16494" spans="59:59" ht="15" customHeight="1">
      <c r="BG16494" s="984"/>
    </row>
    <row r="16495" spans="59:59" ht="15" customHeight="1">
      <c r="BG16495" s="985"/>
    </row>
    <row r="16532" spans="59:59" ht="15" customHeight="1">
      <c r="BG16532" s="984"/>
    </row>
    <row r="16533" spans="59:59" ht="15" customHeight="1">
      <c r="BG16533" s="985"/>
    </row>
    <row r="16570" spans="59:59" ht="15" customHeight="1">
      <c r="BG16570" s="984"/>
    </row>
    <row r="16571" spans="59:59" ht="15" customHeight="1">
      <c r="BG16571" s="985"/>
    </row>
    <row r="16608" spans="59:59" ht="15" customHeight="1">
      <c r="BG16608" s="984"/>
    </row>
    <row r="16609" spans="59:59" ht="15" customHeight="1">
      <c r="BG16609" s="985"/>
    </row>
    <row r="16646" spans="59:59" ht="15" customHeight="1">
      <c r="BG16646" s="984"/>
    </row>
    <row r="16647" spans="59:59" ht="15" customHeight="1">
      <c r="BG16647" s="985"/>
    </row>
    <row r="16684" spans="59:59" ht="15" customHeight="1">
      <c r="BG16684" s="984"/>
    </row>
    <row r="16685" spans="59:59" ht="15" customHeight="1">
      <c r="BG16685" s="985"/>
    </row>
    <row r="16722" spans="59:59" ht="15" customHeight="1">
      <c r="BG16722" s="984"/>
    </row>
    <row r="16723" spans="59:59" ht="15" customHeight="1">
      <c r="BG16723" s="985"/>
    </row>
    <row r="16760" spans="59:59" ht="15" customHeight="1">
      <c r="BG16760" s="984"/>
    </row>
    <row r="16761" spans="59:59" ht="15" customHeight="1">
      <c r="BG16761" s="985"/>
    </row>
    <row r="16798" spans="59:59" ht="15" customHeight="1">
      <c r="BG16798" s="984"/>
    </row>
    <row r="16799" spans="59:59" ht="15" customHeight="1">
      <c r="BG16799" s="985"/>
    </row>
    <row r="16836" spans="59:59" ht="15" customHeight="1">
      <c r="BG16836" s="984"/>
    </row>
    <row r="16837" spans="59:59" ht="15" customHeight="1">
      <c r="BG16837" s="985"/>
    </row>
    <row r="16874" spans="59:59" ht="15" customHeight="1">
      <c r="BG16874" s="984"/>
    </row>
    <row r="16875" spans="59:59" ht="15" customHeight="1">
      <c r="BG16875" s="985"/>
    </row>
    <row r="16912" spans="59:59" ht="15" customHeight="1">
      <c r="BG16912" s="984"/>
    </row>
    <row r="16913" spans="59:59" ht="15" customHeight="1">
      <c r="BG16913" s="985"/>
    </row>
    <row r="16950" spans="59:59" ht="15" customHeight="1">
      <c r="BG16950" s="984"/>
    </row>
    <row r="16951" spans="59:59" ht="15" customHeight="1">
      <c r="BG16951" s="985"/>
    </row>
    <row r="16988" spans="59:59" ht="15" customHeight="1">
      <c r="BG16988" s="984"/>
    </row>
    <row r="16989" spans="59:59" ht="15" customHeight="1">
      <c r="BG16989" s="985"/>
    </row>
    <row r="17026" spans="59:59" ht="15" customHeight="1">
      <c r="BG17026" s="984"/>
    </row>
    <row r="17027" spans="59:59" ht="15" customHeight="1">
      <c r="BG17027" s="985"/>
    </row>
    <row r="17064" spans="59:59" ht="15" customHeight="1">
      <c r="BG17064" s="984"/>
    </row>
    <row r="17065" spans="59:59" ht="15" customHeight="1">
      <c r="BG17065" s="985"/>
    </row>
    <row r="17102" spans="59:59" ht="15" customHeight="1">
      <c r="BG17102" s="984"/>
    </row>
    <row r="17103" spans="59:59" ht="15" customHeight="1">
      <c r="BG17103" s="985"/>
    </row>
    <row r="17140" spans="59:59" ht="15" customHeight="1">
      <c r="BG17140" s="984"/>
    </row>
    <row r="17141" spans="59:59" ht="15" customHeight="1">
      <c r="BG17141" s="985"/>
    </row>
    <row r="17178" spans="59:59" ht="15" customHeight="1">
      <c r="BG17178" s="984"/>
    </row>
    <row r="17179" spans="59:59" ht="15" customHeight="1">
      <c r="BG17179" s="985"/>
    </row>
    <row r="17216" spans="59:59" ht="15" customHeight="1">
      <c r="BG17216" s="984"/>
    </row>
    <row r="17217" spans="59:59" ht="15" customHeight="1">
      <c r="BG17217" s="985"/>
    </row>
    <row r="17254" spans="59:59" ht="15" customHeight="1">
      <c r="BG17254" s="984"/>
    </row>
    <row r="17255" spans="59:59" ht="15" customHeight="1">
      <c r="BG17255" s="985"/>
    </row>
    <row r="17292" spans="59:59" ht="15" customHeight="1">
      <c r="BG17292" s="984"/>
    </row>
    <row r="17293" spans="59:59" ht="15" customHeight="1">
      <c r="BG17293" s="985"/>
    </row>
    <row r="17330" spans="59:59" ht="15" customHeight="1">
      <c r="BG17330" s="984"/>
    </row>
    <row r="17331" spans="59:59" ht="15" customHeight="1">
      <c r="BG17331" s="985"/>
    </row>
    <row r="17368" spans="59:59" ht="15" customHeight="1">
      <c r="BG17368" s="984"/>
    </row>
    <row r="17369" spans="59:59" ht="15" customHeight="1">
      <c r="BG17369" s="985"/>
    </row>
    <row r="17406" spans="59:59" ht="15" customHeight="1">
      <c r="BG17406" s="984"/>
    </row>
    <row r="17407" spans="59:59" ht="15" customHeight="1">
      <c r="BG17407" s="985"/>
    </row>
    <row r="17444" spans="59:59" ht="15" customHeight="1">
      <c r="BG17444" s="984"/>
    </row>
    <row r="17445" spans="59:59" ht="15" customHeight="1">
      <c r="BG17445" s="985"/>
    </row>
    <row r="17482" spans="59:59" ht="15" customHeight="1">
      <c r="BG17482" s="984"/>
    </row>
    <row r="17483" spans="59:59" ht="15" customHeight="1">
      <c r="BG17483" s="985"/>
    </row>
    <row r="17520" spans="59:59" ht="15" customHeight="1">
      <c r="BG17520" s="984"/>
    </row>
    <row r="17521" spans="59:59" ht="15" customHeight="1">
      <c r="BG17521" s="985"/>
    </row>
    <row r="17558" spans="59:59" ht="15" customHeight="1">
      <c r="BG17558" s="984"/>
    </row>
    <row r="17559" spans="59:59" ht="15" customHeight="1">
      <c r="BG17559" s="985"/>
    </row>
    <row r="17596" spans="59:59" ht="15" customHeight="1">
      <c r="BG17596" s="984"/>
    </row>
    <row r="17597" spans="59:59" ht="15" customHeight="1">
      <c r="BG17597" s="985"/>
    </row>
    <row r="17634" spans="59:59" ht="15" customHeight="1">
      <c r="BG17634" s="984"/>
    </row>
    <row r="17635" spans="59:59" ht="15" customHeight="1">
      <c r="BG17635" s="985"/>
    </row>
    <row r="17672" spans="59:59" ht="15" customHeight="1">
      <c r="BG17672" s="984"/>
    </row>
    <row r="17673" spans="59:59" ht="15" customHeight="1">
      <c r="BG17673" s="985"/>
    </row>
    <row r="17710" spans="59:59" ht="15" customHeight="1">
      <c r="BG17710" s="984"/>
    </row>
    <row r="17711" spans="59:59" ht="15" customHeight="1">
      <c r="BG17711" s="985"/>
    </row>
    <row r="17748" spans="59:59" ht="15" customHeight="1">
      <c r="BG17748" s="984"/>
    </row>
    <row r="17749" spans="59:59" ht="15" customHeight="1">
      <c r="BG17749" s="985"/>
    </row>
    <row r="17786" spans="59:59" ht="15" customHeight="1">
      <c r="BG17786" s="984"/>
    </row>
    <row r="17787" spans="59:59" ht="15" customHeight="1">
      <c r="BG17787" s="985"/>
    </row>
    <row r="17824" spans="59:59" ht="15" customHeight="1">
      <c r="BG17824" s="984"/>
    </row>
    <row r="17825" spans="59:59" ht="15" customHeight="1">
      <c r="BG17825" s="985"/>
    </row>
    <row r="17862" spans="59:59" ht="15" customHeight="1">
      <c r="BG17862" s="984"/>
    </row>
    <row r="17863" spans="59:59" ht="15" customHeight="1">
      <c r="BG17863" s="985"/>
    </row>
    <row r="17900" spans="59:59" ht="15" customHeight="1">
      <c r="BG17900" s="984"/>
    </row>
    <row r="17901" spans="59:59" ht="15" customHeight="1">
      <c r="BG17901" s="985"/>
    </row>
    <row r="17938" spans="59:59" ht="15" customHeight="1">
      <c r="BG17938" s="984"/>
    </row>
    <row r="17939" spans="59:59" ht="15" customHeight="1">
      <c r="BG17939" s="985"/>
    </row>
    <row r="17976" spans="59:59" ht="15" customHeight="1">
      <c r="BG17976" s="984"/>
    </row>
    <row r="17977" spans="59:59" ht="15" customHeight="1">
      <c r="BG17977" s="985"/>
    </row>
    <row r="18014" spans="59:59" ht="15" customHeight="1">
      <c r="BG18014" s="984"/>
    </row>
    <row r="18015" spans="59:59" ht="15" customHeight="1">
      <c r="BG18015" s="985"/>
    </row>
    <row r="18052" spans="59:59" ht="15" customHeight="1">
      <c r="BG18052" s="984"/>
    </row>
    <row r="18053" spans="59:59" ht="15" customHeight="1">
      <c r="BG18053" s="985"/>
    </row>
    <row r="18090" spans="59:59" ht="15" customHeight="1">
      <c r="BG18090" s="984"/>
    </row>
    <row r="18091" spans="59:59" ht="15" customHeight="1">
      <c r="BG18091" s="985"/>
    </row>
    <row r="18128" spans="59:59" ht="15" customHeight="1">
      <c r="BG18128" s="984"/>
    </row>
    <row r="18129" spans="59:59" ht="15" customHeight="1">
      <c r="BG18129" s="985"/>
    </row>
    <row r="18166" spans="59:59" ht="15" customHeight="1">
      <c r="BG18166" s="984"/>
    </row>
    <row r="18167" spans="59:59" ht="15" customHeight="1">
      <c r="BG18167" s="985"/>
    </row>
    <row r="18204" spans="59:59" ht="15" customHeight="1">
      <c r="BG18204" s="984"/>
    </row>
    <row r="18205" spans="59:59" ht="15" customHeight="1">
      <c r="BG18205" s="985"/>
    </row>
    <row r="18242" spans="59:59" ht="15" customHeight="1">
      <c r="BG18242" s="984"/>
    </row>
    <row r="18243" spans="59:59" ht="15" customHeight="1">
      <c r="BG18243" s="985"/>
    </row>
    <row r="18280" spans="59:59" ht="15" customHeight="1">
      <c r="BG18280" s="984"/>
    </row>
    <row r="18281" spans="59:59" ht="15" customHeight="1">
      <c r="BG18281" s="985"/>
    </row>
    <row r="18318" spans="59:59" ht="15" customHeight="1">
      <c r="BG18318" s="984"/>
    </row>
    <row r="18319" spans="59:59" ht="15" customHeight="1">
      <c r="BG18319" s="985"/>
    </row>
    <row r="18356" spans="59:59" ht="15" customHeight="1">
      <c r="BG18356" s="984"/>
    </row>
    <row r="18357" spans="59:59" ht="15" customHeight="1">
      <c r="BG18357" s="985"/>
    </row>
    <row r="18394" spans="59:59" ht="15" customHeight="1">
      <c r="BG18394" s="984"/>
    </row>
    <row r="18395" spans="59:59" ht="15" customHeight="1">
      <c r="BG18395" s="985"/>
    </row>
    <row r="18432" spans="59:59" ht="15" customHeight="1">
      <c r="BG18432" s="984"/>
    </row>
    <row r="18433" spans="59:59" ht="15" customHeight="1">
      <c r="BG18433" s="985"/>
    </row>
    <row r="18470" spans="59:59" ht="15" customHeight="1">
      <c r="BG18470" s="984"/>
    </row>
    <row r="18471" spans="59:59" ht="15" customHeight="1">
      <c r="BG18471" s="985"/>
    </row>
    <row r="18508" spans="59:59" ht="15" customHeight="1">
      <c r="BG18508" s="984"/>
    </row>
    <row r="18509" spans="59:59" ht="15" customHeight="1">
      <c r="BG18509" s="985"/>
    </row>
    <row r="18546" spans="59:59" ht="15" customHeight="1">
      <c r="BG18546" s="984"/>
    </row>
    <row r="18547" spans="59:59" ht="15" customHeight="1">
      <c r="BG18547" s="985"/>
    </row>
    <row r="18584" spans="59:59" ht="15" customHeight="1">
      <c r="BG18584" s="984"/>
    </row>
    <row r="18585" spans="59:59" ht="15" customHeight="1">
      <c r="BG18585" s="985"/>
    </row>
    <row r="18622" spans="59:59" ht="15" customHeight="1">
      <c r="BG18622" s="984"/>
    </row>
    <row r="18623" spans="59:59" ht="15" customHeight="1">
      <c r="BG18623" s="985"/>
    </row>
    <row r="18660" spans="59:59" ht="15" customHeight="1">
      <c r="BG18660" s="984"/>
    </row>
    <row r="18661" spans="59:59" ht="15" customHeight="1">
      <c r="BG18661" s="985"/>
    </row>
    <row r="18698" spans="59:59" ht="15" customHeight="1">
      <c r="BG18698" s="984"/>
    </row>
    <row r="18699" spans="59:59" ht="15" customHeight="1">
      <c r="BG18699" s="985"/>
    </row>
    <row r="18736" spans="59:59" ht="15" customHeight="1">
      <c r="BG18736" s="984"/>
    </row>
    <row r="18737" spans="59:59" ht="15" customHeight="1">
      <c r="BG18737" s="985"/>
    </row>
    <row r="18774" spans="59:59" ht="15" customHeight="1">
      <c r="BG18774" s="984"/>
    </row>
    <row r="18775" spans="59:59" ht="15" customHeight="1">
      <c r="BG18775" s="985"/>
    </row>
    <row r="18812" spans="59:59" ht="15" customHeight="1">
      <c r="BG18812" s="984"/>
    </row>
    <row r="18813" spans="59:59" ht="15" customHeight="1">
      <c r="BG18813" s="985"/>
    </row>
    <row r="18850" spans="59:59" ht="15" customHeight="1">
      <c r="BG18850" s="984"/>
    </row>
    <row r="18851" spans="59:59" ht="15" customHeight="1">
      <c r="BG18851" s="985"/>
    </row>
    <row r="18888" spans="59:59" ht="15" customHeight="1">
      <c r="BG18888" s="984"/>
    </row>
    <row r="18889" spans="59:59" ht="15" customHeight="1">
      <c r="BG18889" s="985"/>
    </row>
    <row r="18926" spans="59:59" ht="15" customHeight="1">
      <c r="BG18926" s="984"/>
    </row>
    <row r="18927" spans="59:59" ht="15" customHeight="1">
      <c r="BG18927" s="985"/>
    </row>
    <row r="18964" spans="59:59" ht="15" customHeight="1">
      <c r="BG18964" s="984"/>
    </row>
    <row r="18965" spans="59:59" ht="15" customHeight="1">
      <c r="BG18965" s="985"/>
    </row>
    <row r="19002" spans="59:59" ht="15" customHeight="1">
      <c r="BG19002" s="984"/>
    </row>
    <row r="19003" spans="59:59" ht="15" customHeight="1">
      <c r="BG19003" s="985"/>
    </row>
    <row r="19040" spans="59:59" ht="15" customHeight="1">
      <c r="BG19040" s="984"/>
    </row>
    <row r="19041" spans="59:59" ht="15" customHeight="1">
      <c r="BG19041" s="985"/>
    </row>
    <row r="19078" spans="59:59" ht="15" customHeight="1">
      <c r="BG19078" s="984"/>
    </row>
    <row r="19079" spans="59:59" ht="15" customHeight="1">
      <c r="BG19079" s="985"/>
    </row>
    <row r="19116" spans="59:59" ht="15" customHeight="1">
      <c r="BG19116" s="984"/>
    </row>
    <row r="19117" spans="59:59" ht="15" customHeight="1">
      <c r="BG19117" s="985"/>
    </row>
    <row r="19154" spans="59:59" ht="15" customHeight="1">
      <c r="BG19154" s="984"/>
    </row>
    <row r="19155" spans="59:59" ht="15" customHeight="1">
      <c r="BG19155" s="985"/>
    </row>
    <row r="19192" spans="59:59" ht="15" customHeight="1">
      <c r="BG19192" s="984"/>
    </row>
    <row r="19193" spans="59:59" ht="15" customHeight="1">
      <c r="BG19193" s="985"/>
    </row>
    <row r="19230" spans="59:59" ht="15" customHeight="1">
      <c r="BG19230" s="984"/>
    </row>
    <row r="19231" spans="59:59" ht="15" customHeight="1">
      <c r="BG19231" s="985"/>
    </row>
    <row r="19268" spans="59:59" ht="15" customHeight="1">
      <c r="BG19268" s="984"/>
    </row>
    <row r="19269" spans="59:59" ht="15" customHeight="1">
      <c r="BG19269" s="985"/>
    </row>
    <row r="19306" spans="59:59" ht="15" customHeight="1">
      <c r="BG19306" s="984"/>
    </row>
    <row r="19307" spans="59:59" ht="15" customHeight="1">
      <c r="BG19307" s="985"/>
    </row>
    <row r="19344" spans="59:59" ht="15" customHeight="1">
      <c r="BG19344" s="984"/>
    </row>
    <row r="19345" spans="59:59" ht="15" customHeight="1">
      <c r="BG19345" s="985"/>
    </row>
    <row r="19382" spans="59:59" ht="15" customHeight="1">
      <c r="BG19382" s="984"/>
    </row>
    <row r="19383" spans="59:59" ht="15" customHeight="1">
      <c r="BG19383" s="985"/>
    </row>
    <row r="19420" spans="59:59" ht="15" customHeight="1">
      <c r="BG19420" s="984"/>
    </row>
    <row r="19421" spans="59:59" ht="15" customHeight="1">
      <c r="BG19421" s="985"/>
    </row>
    <row r="19458" spans="59:59" ht="15" customHeight="1">
      <c r="BG19458" s="984"/>
    </row>
    <row r="19459" spans="59:59" ht="15" customHeight="1">
      <c r="BG19459" s="985"/>
    </row>
    <row r="19496" spans="59:59" ht="15" customHeight="1">
      <c r="BG19496" s="984"/>
    </row>
    <row r="19497" spans="59:59" ht="15" customHeight="1">
      <c r="BG19497" s="985"/>
    </row>
    <row r="19534" spans="59:59" ht="15" customHeight="1">
      <c r="BG19534" s="984"/>
    </row>
    <row r="19535" spans="59:59" ht="15" customHeight="1">
      <c r="BG19535" s="985"/>
    </row>
    <row r="19572" spans="59:59" ht="15" customHeight="1">
      <c r="BG19572" s="984"/>
    </row>
    <row r="19573" spans="59:59" ht="15" customHeight="1">
      <c r="BG19573" s="985"/>
    </row>
    <row r="19610" spans="59:59" ht="15" customHeight="1">
      <c r="BG19610" s="984"/>
    </row>
    <row r="19611" spans="59:59" ht="15" customHeight="1">
      <c r="BG19611" s="985"/>
    </row>
    <row r="19648" spans="59:59" ht="15" customHeight="1">
      <c r="BG19648" s="984"/>
    </row>
    <row r="19649" spans="59:59" ht="15" customHeight="1">
      <c r="BG19649" s="985"/>
    </row>
    <row r="19686" spans="59:59" ht="15" customHeight="1">
      <c r="BG19686" s="984"/>
    </row>
    <row r="19687" spans="59:59" ht="15" customHeight="1">
      <c r="BG19687" s="985"/>
    </row>
    <row r="19724" spans="59:59" ht="15" customHeight="1">
      <c r="BG19724" s="984"/>
    </row>
    <row r="19725" spans="59:59" ht="15" customHeight="1">
      <c r="BG19725" s="985"/>
    </row>
    <row r="19762" spans="59:59" ht="15" customHeight="1">
      <c r="BG19762" s="984"/>
    </row>
    <row r="19763" spans="59:59" ht="15" customHeight="1">
      <c r="BG19763" s="985"/>
    </row>
    <row r="19800" spans="59:59" ht="15" customHeight="1">
      <c r="BG19800" s="984"/>
    </row>
    <row r="19801" spans="59:59" ht="15" customHeight="1">
      <c r="BG19801" s="985"/>
    </row>
    <row r="19838" spans="59:59" ht="15" customHeight="1">
      <c r="BG19838" s="984"/>
    </row>
    <row r="19839" spans="59:59" ht="15" customHeight="1">
      <c r="BG19839" s="985"/>
    </row>
    <row r="19876" spans="59:59" ht="15" customHeight="1">
      <c r="BG19876" s="984"/>
    </row>
    <row r="19877" spans="59:59" ht="15" customHeight="1">
      <c r="BG19877" s="985"/>
    </row>
    <row r="19914" spans="59:59" ht="15" customHeight="1">
      <c r="BG19914" s="984"/>
    </row>
    <row r="19915" spans="59:59" ht="15" customHeight="1">
      <c r="BG19915" s="985"/>
    </row>
    <row r="19952" spans="59:59" ht="15" customHeight="1">
      <c r="BG19952" s="984"/>
    </row>
    <row r="19953" spans="59:59" ht="15" customHeight="1">
      <c r="BG19953" s="985"/>
    </row>
    <row r="19990" spans="59:59" ht="15" customHeight="1">
      <c r="BG19990" s="984"/>
    </row>
    <row r="19991" spans="59:59" ht="15" customHeight="1">
      <c r="BG19991" s="985"/>
    </row>
    <row r="20028" spans="59:59" ht="15" customHeight="1">
      <c r="BG20028" s="984"/>
    </row>
    <row r="20029" spans="59:59" ht="15" customHeight="1">
      <c r="BG20029" s="985"/>
    </row>
    <row r="20066" spans="59:59" ht="15" customHeight="1">
      <c r="BG20066" s="984"/>
    </row>
    <row r="20067" spans="59:59" ht="15" customHeight="1">
      <c r="BG20067" s="985"/>
    </row>
    <row r="20104" spans="59:59" ht="15" customHeight="1">
      <c r="BG20104" s="984"/>
    </row>
    <row r="20105" spans="59:59" ht="15" customHeight="1">
      <c r="BG20105" s="985"/>
    </row>
    <row r="20142" spans="59:59" ht="15" customHeight="1">
      <c r="BG20142" s="984"/>
    </row>
    <row r="20143" spans="59:59" ht="15" customHeight="1">
      <c r="BG20143" s="985"/>
    </row>
    <row r="20180" spans="59:59" ht="15" customHeight="1">
      <c r="BG20180" s="984"/>
    </row>
    <row r="20181" spans="59:59" ht="15" customHeight="1">
      <c r="BG20181" s="985"/>
    </row>
    <row r="20218" spans="59:59" ht="15" customHeight="1">
      <c r="BG20218" s="984"/>
    </row>
    <row r="20219" spans="59:59" ht="15" customHeight="1">
      <c r="BG20219" s="985"/>
    </row>
    <row r="20256" spans="59:59" ht="15" customHeight="1">
      <c r="BG20256" s="984"/>
    </row>
    <row r="20257" spans="59:59" ht="15" customHeight="1">
      <c r="BG20257" s="985"/>
    </row>
    <row r="20294" spans="59:59" ht="15" customHeight="1">
      <c r="BG20294" s="984"/>
    </row>
    <row r="20295" spans="59:59" ht="15" customHeight="1">
      <c r="BG20295" s="985"/>
    </row>
    <row r="20332" spans="59:59" ht="15" customHeight="1">
      <c r="BG20332" s="984"/>
    </row>
    <row r="20333" spans="59:59" ht="15" customHeight="1">
      <c r="BG20333" s="985"/>
    </row>
    <row r="20370" spans="59:59" ht="15" customHeight="1">
      <c r="BG20370" s="984"/>
    </row>
    <row r="20371" spans="59:59" ht="15" customHeight="1">
      <c r="BG20371" s="985"/>
    </row>
    <row r="20408" spans="59:59" ht="15" customHeight="1">
      <c r="BG20408" s="984"/>
    </row>
    <row r="20409" spans="59:59" ht="15" customHeight="1">
      <c r="BG20409" s="985"/>
    </row>
    <row r="20446" spans="59:59" ht="15" customHeight="1">
      <c r="BG20446" s="984"/>
    </row>
    <row r="20447" spans="59:59" ht="15" customHeight="1">
      <c r="BG20447" s="985"/>
    </row>
    <row r="20484" spans="59:59" ht="15" customHeight="1">
      <c r="BG20484" s="984"/>
    </row>
    <row r="20485" spans="59:59" ht="15" customHeight="1">
      <c r="BG20485" s="985"/>
    </row>
    <row r="20522" spans="59:59" ht="15" customHeight="1">
      <c r="BG20522" s="984"/>
    </row>
    <row r="20523" spans="59:59" ht="15" customHeight="1">
      <c r="BG20523" s="985"/>
    </row>
    <row r="20560" spans="59:59" ht="15" customHeight="1">
      <c r="BG20560" s="984"/>
    </row>
    <row r="20561" spans="59:59" ht="15" customHeight="1">
      <c r="BG20561" s="985"/>
    </row>
    <row r="20598" spans="59:59" ht="15" customHeight="1">
      <c r="BG20598" s="984"/>
    </row>
    <row r="20599" spans="59:59" ht="15" customHeight="1">
      <c r="BG20599" s="985"/>
    </row>
    <row r="20636" spans="59:59" ht="15" customHeight="1">
      <c r="BG20636" s="984"/>
    </row>
    <row r="20637" spans="59:59" ht="15" customHeight="1">
      <c r="BG20637" s="985"/>
    </row>
    <row r="20674" spans="59:59" ht="15" customHeight="1">
      <c r="BG20674" s="984"/>
    </row>
    <row r="20675" spans="59:59" ht="15" customHeight="1">
      <c r="BG20675" s="985"/>
    </row>
    <row r="20712" spans="59:59" ht="15" customHeight="1">
      <c r="BG20712" s="984"/>
    </row>
    <row r="20713" spans="59:59" ht="15" customHeight="1">
      <c r="BG20713" s="985"/>
    </row>
    <row r="20750" spans="59:59" ht="15" customHeight="1">
      <c r="BG20750" s="984"/>
    </row>
    <row r="20751" spans="59:59" ht="15" customHeight="1">
      <c r="BG20751" s="985"/>
    </row>
    <row r="20788" spans="59:59" ht="15" customHeight="1">
      <c r="BG20788" s="984"/>
    </row>
    <row r="20789" spans="59:59" ht="15" customHeight="1">
      <c r="BG20789" s="985"/>
    </row>
    <row r="20826" spans="59:59" ht="15" customHeight="1">
      <c r="BG20826" s="984"/>
    </row>
    <row r="20827" spans="59:59" ht="15" customHeight="1">
      <c r="BG20827" s="985"/>
    </row>
    <row r="20864" spans="59:59" ht="15" customHeight="1">
      <c r="BG20864" s="984"/>
    </row>
    <row r="20865" spans="59:59" ht="15" customHeight="1">
      <c r="BG20865" s="985"/>
    </row>
    <row r="20902" spans="59:59" ht="15" customHeight="1">
      <c r="BG20902" s="984"/>
    </row>
    <row r="20903" spans="59:59" ht="15" customHeight="1">
      <c r="BG20903" s="985"/>
    </row>
    <row r="20940" spans="59:59" ht="15" customHeight="1">
      <c r="BG20940" s="984"/>
    </row>
    <row r="20941" spans="59:59" ht="15" customHeight="1">
      <c r="BG20941" s="985"/>
    </row>
    <row r="20978" spans="59:59" ht="15" customHeight="1">
      <c r="BG20978" s="984"/>
    </row>
    <row r="20979" spans="59:59" ht="15" customHeight="1">
      <c r="BG20979" s="985"/>
    </row>
    <row r="21016" spans="59:59" ht="15" customHeight="1">
      <c r="BG21016" s="984"/>
    </row>
    <row r="21017" spans="59:59" ht="15" customHeight="1">
      <c r="BG21017" s="985"/>
    </row>
    <row r="21054" spans="59:59" ht="15" customHeight="1">
      <c r="BG21054" s="984"/>
    </row>
    <row r="21055" spans="59:59" ht="15" customHeight="1">
      <c r="BG21055" s="985"/>
    </row>
    <row r="21092" spans="59:59" ht="15" customHeight="1">
      <c r="BG21092" s="984"/>
    </row>
    <row r="21093" spans="59:59" ht="15" customHeight="1">
      <c r="BG21093" s="985"/>
    </row>
    <row r="21130" spans="59:59" ht="15" customHeight="1">
      <c r="BG21130" s="984"/>
    </row>
    <row r="21131" spans="59:59" ht="15" customHeight="1">
      <c r="BG21131" s="985"/>
    </row>
    <row r="21168" spans="59:59" ht="15" customHeight="1">
      <c r="BG21168" s="984"/>
    </row>
    <row r="21169" spans="59:59" ht="15" customHeight="1">
      <c r="BG21169" s="985"/>
    </row>
    <row r="21206" spans="59:59" ht="15" customHeight="1">
      <c r="BG21206" s="984"/>
    </row>
    <row r="21207" spans="59:59" ht="15" customHeight="1">
      <c r="BG21207" s="985"/>
    </row>
    <row r="21244" spans="59:59" ht="15" customHeight="1">
      <c r="BG21244" s="984"/>
    </row>
    <row r="21245" spans="59:59" ht="15" customHeight="1">
      <c r="BG21245" s="985"/>
    </row>
    <row r="21282" spans="59:59" ht="15" customHeight="1">
      <c r="BG21282" s="984"/>
    </row>
    <row r="21283" spans="59:59" ht="15" customHeight="1">
      <c r="BG21283" s="985"/>
    </row>
    <row r="21320" spans="59:59" ht="15" customHeight="1">
      <c r="BG21320" s="984"/>
    </row>
    <row r="21321" spans="59:59" ht="15" customHeight="1">
      <c r="BG21321" s="985"/>
    </row>
    <row r="21358" spans="59:59" ht="15" customHeight="1">
      <c r="BG21358" s="984"/>
    </row>
    <row r="21359" spans="59:59" ht="15" customHeight="1">
      <c r="BG21359" s="985"/>
    </row>
    <row r="21396" spans="59:59" ht="15" customHeight="1">
      <c r="BG21396" s="984"/>
    </row>
    <row r="21397" spans="59:59" ht="15" customHeight="1">
      <c r="BG21397" s="985"/>
    </row>
    <row r="21434" spans="59:59" ht="15" customHeight="1">
      <c r="BG21434" s="984"/>
    </row>
    <row r="21435" spans="59:59" ht="15" customHeight="1">
      <c r="BG21435" s="985"/>
    </row>
    <row r="21472" spans="59:59" ht="15" customHeight="1">
      <c r="BG21472" s="984"/>
    </row>
    <row r="21473" spans="59:59" ht="15" customHeight="1">
      <c r="BG21473" s="985"/>
    </row>
    <row r="21510" spans="59:59" ht="15" customHeight="1">
      <c r="BG21510" s="984"/>
    </row>
    <row r="21511" spans="59:59" ht="15" customHeight="1">
      <c r="BG21511" s="985"/>
    </row>
    <row r="21548" spans="59:59" ht="15" customHeight="1">
      <c r="BG21548" s="984"/>
    </row>
    <row r="21549" spans="59:59" ht="15" customHeight="1">
      <c r="BG21549" s="985"/>
    </row>
    <row r="21586" spans="59:59" ht="15" customHeight="1">
      <c r="BG21586" s="984"/>
    </row>
    <row r="21587" spans="59:59" ht="15" customHeight="1">
      <c r="BG21587" s="985"/>
    </row>
    <row r="21624" spans="59:59" ht="15" customHeight="1">
      <c r="BG21624" s="984"/>
    </row>
    <row r="21625" spans="59:59" ht="15" customHeight="1">
      <c r="BG21625" s="985"/>
    </row>
    <row r="21662" spans="59:59" ht="15" customHeight="1">
      <c r="BG21662" s="984"/>
    </row>
    <row r="21663" spans="59:59" ht="15" customHeight="1">
      <c r="BG21663" s="985"/>
    </row>
    <row r="21700" spans="59:59" ht="15" customHeight="1">
      <c r="BG21700" s="984"/>
    </row>
    <row r="21701" spans="59:59" ht="15" customHeight="1">
      <c r="BG21701" s="985"/>
    </row>
    <row r="21738" spans="59:59" ht="15" customHeight="1">
      <c r="BG21738" s="984"/>
    </row>
    <row r="21739" spans="59:59" ht="15" customHeight="1">
      <c r="BG21739" s="985"/>
    </row>
    <row r="21776" spans="59:59" ht="15" customHeight="1">
      <c r="BG21776" s="984"/>
    </row>
    <row r="21777" spans="59:59" ht="15" customHeight="1">
      <c r="BG21777" s="985"/>
    </row>
    <row r="21814" spans="59:59" ht="15" customHeight="1">
      <c r="BG21814" s="984"/>
    </row>
    <row r="21815" spans="59:59" ht="15" customHeight="1">
      <c r="BG21815" s="985"/>
    </row>
    <row r="21852" spans="59:59" ht="15" customHeight="1">
      <c r="BG21852" s="984"/>
    </row>
    <row r="21853" spans="59:59" ht="15" customHeight="1">
      <c r="BG21853" s="985"/>
    </row>
    <row r="21890" spans="59:59" ht="15" customHeight="1">
      <c r="BG21890" s="984"/>
    </row>
    <row r="21891" spans="59:59" ht="15" customHeight="1">
      <c r="BG21891" s="985"/>
    </row>
    <row r="21928" spans="59:59" ht="15" customHeight="1">
      <c r="BG21928" s="984"/>
    </row>
    <row r="21929" spans="59:59" ht="15" customHeight="1">
      <c r="BG21929" s="985"/>
    </row>
    <row r="21966" spans="59:59" ht="15" customHeight="1">
      <c r="BG21966" s="984"/>
    </row>
    <row r="21967" spans="59:59" ht="15" customHeight="1">
      <c r="BG21967" s="985"/>
    </row>
    <row r="22004" spans="59:59" ht="15" customHeight="1">
      <c r="BG22004" s="984"/>
    </row>
    <row r="22005" spans="59:59" ht="15" customHeight="1">
      <c r="BG22005" s="985"/>
    </row>
    <row r="22042" spans="59:59" ht="15" customHeight="1">
      <c r="BG22042" s="984"/>
    </row>
    <row r="22043" spans="59:59" ht="15" customHeight="1">
      <c r="BG22043" s="985"/>
    </row>
    <row r="22080" spans="59:59" ht="15" customHeight="1">
      <c r="BG22080" s="984"/>
    </row>
    <row r="22081" spans="59:59" ht="15" customHeight="1">
      <c r="BG22081" s="985"/>
    </row>
    <row r="22118" spans="59:59" ht="15" customHeight="1">
      <c r="BG22118" s="984"/>
    </row>
    <row r="22119" spans="59:59" ht="15" customHeight="1">
      <c r="BG22119" s="985"/>
    </row>
    <row r="22156" spans="59:59" ht="15" customHeight="1">
      <c r="BG22156" s="984"/>
    </row>
    <row r="22157" spans="59:59" ht="15" customHeight="1">
      <c r="BG22157" s="985"/>
    </row>
    <row r="22194" spans="59:59" ht="15" customHeight="1">
      <c r="BG22194" s="984"/>
    </row>
    <row r="22195" spans="59:59" ht="15" customHeight="1">
      <c r="BG22195" s="985"/>
    </row>
    <row r="22232" spans="59:59" ht="15" customHeight="1">
      <c r="BG22232" s="984"/>
    </row>
    <row r="22233" spans="59:59" ht="15" customHeight="1">
      <c r="BG22233" s="985"/>
    </row>
    <row r="22270" spans="59:59" ht="15" customHeight="1">
      <c r="BG22270" s="984"/>
    </row>
    <row r="22271" spans="59:59" ht="15" customHeight="1">
      <c r="BG22271" s="985"/>
    </row>
    <row r="22308" spans="59:59" ht="15" customHeight="1">
      <c r="BG22308" s="984"/>
    </row>
    <row r="22309" spans="59:59" ht="15" customHeight="1">
      <c r="BG22309" s="985"/>
    </row>
    <row r="22346" spans="59:59" ht="15" customHeight="1">
      <c r="BG22346" s="984"/>
    </row>
    <row r="22347" spans="59:59" ht="15" customHeight="1">
      <c r="BG22347" s="985"/>
    </row>
    <row r="22384" spans="59:59" ht="15" customHeight="1">
      <c r="BG22384" s="984"/>
    </row>
    <row r="22385" spans="59:59" ht="15" customHeight="1">
      <c r="BG22385" s="985"/>
    </row>
    <row r="22422" spans="59:59" ht="15" customHeight="1">
      <c r="BG22422" s="984"/>
    </row>
    <row r="22423" spans="59:59" ht="15" customHeight="1">
      <c r="BG22423" s="985"/>
    </row>
    <row r="22460" spans="59:59" ht="15" customHeight="1">
      <c r="BG22460" s="984"/>
    </row>
    <row r="22461" spans="59:59" ht="15" customHeight="1">
      <c r="BG22461" s="985"/>
    </row>
    <row r="22498" spans="59:59" ht="15" customHeight="1">
      <c r="BG22498" s="984"/>
    </row>
    <row r="22499" spans="59:59" ht="15" customHeight="1">
      <c r="BG22499" s="985"/>
    </row>
    <row r="22536" spans="59:59" ht="15" customHeight="1">
      <c r="BG22536" s="984"/>
    </row>
    <row r="22537" spans="59:59" ht="15" customHeight="1">
      <c r="BG22537" s="985"/>
    </row>
    <row r="22574" spans="59:59" ht="15" customHeight="1">
      <c r="BG22574" s="984"/>
    </row>
    <row r="22575" spans="59:59" ht="15" customHeight="1">
      <c r="BG22575" s="985"/>
    </row>
    <row r="22612" spans="59:59" ht="15" customHeight="1">
      <c r="BG22612" s="984"/>
    </row>
    <row r="22613" spans="59:59" ht="15" customHeight="1">
      <c r="BG22613" s="985"/>
    </row>
    <row r="22650" spans="59:59" ht="15" customHeight="1">
      <c r="BG22650" s="984"/>
    </row>
    <row r="22651" spans="59:59" ht="15" customHeight="1">
      <c r="BG22651" s="985"/>
    </row>
    <row r="22688" spans="59:59" ht="15" customHeight="1">
      <c r="BG22688" s="984"/>
    </row>
    <row r="22689" spans="59:59" ht="15" customHeight="1">
      <c r="BG22689" s="985"/>
    </row>
    <row r="22726" spans="59:59" ht="15" customHeight="1">
      <c r="BG22726" s="984"/>
    </row>
    <row r="22727" spans="59:59" ht="15" customHeight="1">
      <c r="BG22727" s="985"/>
    </row>
    <row r="22764" spans="59:59" ht="15" customHeight="1">
      <c r="BG22764" s="984"/>
    </row>
    <row r="22765" spans="59:59" ht="15" customHeight="1">
      <c r="BG22765" s="985"/>
    </row>
    <row r="22802" spans="59:59" ht="15" customHeight="1">
      <c r="BG22802" s="984"/>
    </row>
    <row r="22803" spans="59:59" ht="15" customHeight="1">
      <c r="BG22803" s="985"/>
    </row>
    <row r="22840" spans="59:59" ht="15" customHeight="1">
      <c r="BG22840" s="984"/>
    </row>
    <row r="22841" spans="59:59" ht="15" customHeight="1">
      <c r="BG22841" s="985"/>
    </row>
    <row r="22878" spans="59:59" ht="15" customHeight="1">
      <c r="BG22878" s="984"/>
    </row>
    <row r="22879" spans="59:59" ht="15" customHeight="1">
      <c r="BG22879" s="985"/>
    </row>
    <row r="22916" spans="59:59" ht="15" customHeight="1">
      <c r="BG22916" s="984"/>
    </row>
    <row r="22917" spans="59:59" ht="15" customHeight="1">
      <c r="BG22917" s="985"/>
    </row>
    <row r="22954" spans="59:59" ht="15" customHeight="1">
      <c r="BG22954" s="984"/>
    </row>
    <row r="22955" spans="59:59" ht="15" customHeight="1">
      <c r="BG22955" s="985"/>
    </row>
    <row r="22992" spans="59:59" ht="15" customHeight="1">
      <c r="BG22992" s="984"/>
    </row>
    <row r="22993" spans="59:59" ht="15" customHeight="1">
      <c r="BG22993" s="985"/>
    </row>
    <row r="23030" spans="59:59" ht="15" customHeight="1">
      <c r="BG23030" s="984"/>
    </row>
    <row r="23031" spans="59:59" ht="15" customHeight="1">
      <c r="BG23031" s="985"/>
    </row>
    <row r="23068" spans="59:59" ht="15" customHeight="1">
      <c r="BG23068" s="984"/>
    </row>
    <row r="23069" spans="59:59" ht="15" customHeight="1">
      <c r="BG23069" s="985"/>
    </row>
    <row r="23106" spans="59:59" ht="15" customHeight="1">
      <c r="BG23106" s="984"/>
    </row>
    <row r="23107" spans="59:59" ht="15" customHeight="1">
      <c r="BG23107" s="985"/>
    </row>
    <row r="23144" spans="59:59" ht="15" customHeight="1">
      <c r="BG23144" s="984"/>
    </row>
    <row r="23145" spans="59:59" ht="15" customHeight="1">
      <c r="BG23145" s="985"/>
    </row>
    <row r="23182" spans="59:59" ht="15" customHeight="1">
      <c r="BG23182" s="984"/>
    </row>
    <row r="23183" spans="59:59" ht="15" customHeight="1">
      <c r="BG23183" s="985"/>
    </row>
    <row r="23220" spans="59:59" ht="15" customHeight="1">
      <c r="BG23220" s="984"/>
    </row>
    <row r="23221" spans="59:59" ht="15" customHeight="1">
      <c r="BG23221" s="985"/>
    </row>
    <row r="23258" spans="59:59" ht="15" customHeight="1">
      <c r="BG23258" s="984"/>
    </row>
    <row r="23259" spans="59:59" ht="15" customHeight="1">
      <c r="BG23259" s="985"/>
    </row>
    <row r="23296" spans="59:59" ht="15" customHeight="1">
      <c r="BG23296" s="984"/>
    </row>
    <row r="23297" spans="59:59" ht="15" customHeight="1">
      <c r="BG23297" s="985"/>
    </row>
    <row r="23334" spans="59:59" ht="15" customHeight="1">
      <c r="BG23334" s="984"/>
    </row>
    <row r="23335" spans="59:59" ht="15" customHeight="1">
      <c r="BG23335" s="985"/>
    </row>
    <row r="23372" spans="59:59" ht="15" customHeight="1">
      <c r="BG23372" s="984"/>
    </row>
    <row r="23373" spans="59:59" ht="15" customHeight="1">
      <c r="BG23373" s="985"/>
    </row>
    <row r="23410" spans="59:59" ht="15" customHeight="1">
      <c r="BG23410" s="984"/>
    </row>
    <row r="23411" spans="59:59" ht="15" customHeight="1">
      <c r="BG23411" s="985"/>
    </row>
    <row r="23448" spans="59:59" ht="15" customHeight="1">
      <c r="BG23448" s="984"/>
    </row>
    <row r="23449" spans="59:59" ht="15" customHeight="1">
      <c r="BG23449" s="985"/>
    </row>
    <row r="23486" spans="59:59" ht="15" customHeight="1">
      <c r="BG23486" s="984"/>
    </row>
    <row r="23487" spans="59:59" ht="15" customHeight="1">
      <c r="BG23487" s="985"/>
    </row>
    <row r="23524" spans="59:59" ht="15" customHeight="1">
      <c r="BG23524" s="984"/>
    </row>
    <row r="23525" spans="59:59" ht="15" customHeight="1">
      <c r="BG23525" s="985"/>
    </row>
    <row r="23562" spans="59:59" ht="15" customHeight="1">
      <c r="BG23562" s="984"/>
    </row>
    <row r="23563" spans="59:59" ht="15" customHeight="1">
      <c r="BG23563" s="985"/>
    </row>
    <row r="23600" spans="59:59" ht="15" customHeight="1">
      <c r="BG23600" s="984"/>
    </row>
    <row r="23601" spans="59:59" ht="15" customHeight="1">
      <c r="BG23601" s="985"/>
    </row>
    <row r="23638" spans="59:59" ht="15" customHeight="1">
      <c r="BG23638" s="984"/>
    </row>
    <row r="23639" spans="59:59" ht="15" customHeight="1">
      <c r="BG23639" s="985"/>
    </row>
    <row r="23676" spans="59:59" ht="15" customHeight="1">
      <c r="BG23676" s="984"/>
    </row>
    <row r="23677" spans="59:59" ht="15" customHeight="1">
      <c r="BG23677" s="985"/>
    </row>
    <row r="23714" spans="59:59" ht="15" customHeight="1">
      <c r="BG23714" s="984"/>
    </row>
    <row r="23715" spans="59:59" ht="15" customHeight="1">
      <c r="BG23715" s="985"/>
    </row>
    <row r="23752" spans="59:59" ht="15" customHeight="1">
      <c r="BG23752" s="984"/>
    </row>
    <row r="23753" spans="59:59" ht="15" customHeight="1">
      <c r="BG23753" s="985"/>
    </row>
    <row r="23790" spans="59:59" ht="15" customHeight="1">
      <c r="BG23790" s="984"/>
    </row>
    <row r="23791" spans="59:59" ht="15" customHeight="1">
      <c r="BG23791" s="985"/>
    </row>
    <row r="23828" spans="59:59" ht="15" customHeight="1">
      <c r="BG23828" s="984"/>
    </row>
    <row r="23829" spans="59:59" ht="15" customHeight="1">
      <c r="BG23829" s="985"/>
    </row>
    <row r="23866" spans="59:59" ht="15" customHeight="1">
      <c r="BG23866" s="984"/>
    </row>
    <row r="23867" spans="59:59" ht="15" customHeight="1">
      <c r="BG23867" s="985"/>
    </row>
    <row r="23904" spans="59:59" ht="15" customHeight="1">
      <c r="BG23904" s="984"/>
    </row>
    <row r="23905" spans="59:59" ht="15" customHeight="1">
      <c r="BG23905" s="985"/>
    </row>
    <row r="23942" spans="59:59" ht="15" customHeight="1">
      <c r="BG23942" s="984"/>
    </row>
    <row r="23943" spans="59:59" ht="15" customHeight="1">
      <c r="BG23943" s="985"/>
    </row>
    <row r="23980" spans="59:59" ht="15" customHeight="1">
      <c r="BG23980" s="984"/>
    </row>
    <row r="23981" spans="59:59" ht="15" customHeight="1">
      <c r="BG23981" s="985"/>
    </row>
    <row r="24018" spans="59:59" ht="15" customHeight="1">
      <c r="BG24018" s="984"/>
    </row>
    <row r="24019" spans="59:59" ht="15" customHeight="1">
      <c r="BG24019" s="985"/>
    </row>
    <row r="24056" spans="59:59" ht="15" customHeight="1">
      <c r="BG24056" s="984"/>
    </row>
    <row r="24057" spans="59:59" ht="15" customHeight="1">
      <c r="BG24057" s="985"/>
    </row>
    <row r="24094" spans="59:59" ht="15" customHeight="1">
      <c r="BG24094" s="984"/>
    </row>
    <row r="24095" spans="59:59" ht="15" customHeight="1">
      <c r="BG24095" s="985"/>
    </row>
    <row r="24132" spans="59:59" ht="15" customHeight="1">
      <c r="BG24132" s="984"/>
    </row>
    <row r="24133" spans="59:59" ht="15" customHeight="1">
      <c r="BG24133" s="985"/>
    </row>
    <row r="24170" spans="59:59" ht="15" customHeight="1">
      <c r="BG24170" s="984"/>
    </row>
    <row r="24171" spans="59:59" ht="15" customHeight="1">
      <c r="BG24171" s="985"/>
    </row>
    <row r="24208" spans="59:59" ht="15" customHeight="1">
      <c r="BG24208" s="984"/>
    </row>
    <row r="24209" spans="59:59" ht="15" customHeight="1">
      <c r="BG24209" s="985"/>
    </row>
    <row r="24246" spans="59:59" ht="15" customHeight="1">
      <c r="BG24246" s="984"/>
    </row>
    <row r="24247" spans="59:59" ht="15" customHeight="1">
      <c r="BG24247" s="985"/>
    </row>
    <row r="24284" spans="59:59" ht="15" customHeight="1">
      <c r="BG24284" s="984"/>
    </row>
    <row r="24285" spans="59:59" ht="15" customHeight="1">
      <c r="BG24285" s="985"/>
    </row>
    <row r="24322" spans="59:59" ht="15" customHeight="1">
      <c r="BG24322" s="984"/>
    </row>
    <row r="24323" spans="59:59" ht="15" customHeight="1">
      <c r="BG24323" s="985"/>
    </row>
    <row r="24360" spans="59:59" ht="15" customHeight="1">
      <c r="BG24360" s="984"/>
    </row>
    <row r="24361" spans="59:59" ht="15" customHeight="1">
      <c r="BG24361" s="985"/>
    </row>
    <row r="24398" spans="59:59" ht="15" customHeight="1">
      <c r="BG24398" s="984"/>
    </row>
    <row r="24399" spans="59:59" ht="15" customHeight="1">
      <c r="BG24399" s="985"/>
    </row>
    <row r="24436" spans="59:59" ht="15" customHeight="1">
      <c r="BG24436" s="984"/>
    </row>
    <row r="24437" spans="59:59" ht="15" customHeight="1">
      <c r="BG24437" s="985"/>
    </row>
    <row r="24474" spans="59:59" ht="15" customHeight="1">
      <c r="BG24474" s="984"/>
    </row>
    <row r="24475" spans="59:59" ht="15" customHeight="1">
      <c r="BG24475" s="985"/>
    </row>
    <row r="24512" spans="59:59" ht="15" customHeight="1">
      <c r="BG24512" s="984"/>
    </row>
    <row r="24513" spans="59:59" ht="15" customHeight="1">
      <c r="BG24513" s="985"/>
    </row>
    <row r="24550" spans="59:59" ht="15" customHeight="1">
      <c r="BG24550" s="984"/>
    </row>
    <row r="24551" spans="59:59" ht="15" customHeight="1">
      <c r="BG24551" s="985"/>
    </row>
    <row r="24588" spans="59:59" ht="15" customHeight="1">
      <c r="BG24588" s="984"/>
    </row>
    <row r="24589" spans="59:59" ht="15" customHeight="1">
      <c r="BG24589" s="985"/>
    </row>
    <row r="24626" spans="59:59" ht="15" customHeight="1">
      <c r="BG24626" s="984"/>
    </row>
    <row r="24627" spans="59:59" ht="15" customHeight="1">
      <c r="BG24627" s="985"/>
    </row>
    <row r="24664" spans="59:59" ht="15" customHeight="1">
      <c r="BG24664" s="984"/>
    </row>
    <row r="24665" spans="59:59" ht="15" customHeight="1">
      <c r="BG24665" s="985"/>
    </row>
    <row r="24702" spans="59:59" ht="15" customHeight="1">
      <c r="BG24702" s="984"/>
    </row>
    <row r="24703" spans="59:59" ht="15" customHeight="1">
      <c r="BG24703" s="985"/>
    </row>
    <row r="24740" spans="59:59" ht="15" customHeight="1">
      <c r="BG24740" s="984"/>
    </row>
    <row r="24741" spans="59:59" ht="15" customHeight="1">
      <c r="BG24741" s="985"/>
    </row>
    <row r="24778" spans="59:59" ht="15" customHeight="1">
      <c r="BG24778" s="984"/>
    </row>
    <row r="24779" spans="59:59" ht="15" customHeight="1">
      <c r="BG24779" s="985"/>
    </row>
    <row r="24816" spans="59:59" ht="15" customHeight="1">
      <c r="BG24816" s="984"/>
    </row>
    <row r="24817" spans="59:59" ht="15" customHeight="1">
      <c r="BG24817" s="985"/>
    </row>
    <row r="24854" spans="59:59" ht="15" customHeight="1">
      <c r="BG24854" s="984"/>
    </row>
    <row r="24855" spans="59:59" ht="15" customHeight="1">
      <c r="BG24855" s="985"/>
    </row>
    <row r="24892" spans="59:59" ht="15" customHeight="1">
      <c r="BG24892" s="984"/>
    </row>
    <row r="24893" spans="59:59" ht="15" customHeight="1">
      <c r="BG24893" s="985"/>
    </row>
    <row r="24930" spans="59:59" ht="15" customHeight="1">
      <c r="BG24930" s="984"/>
    </row>
    <row r="24931" spans="59:59" ht="15" customHeight="1">
      <c r="BG24931" s="985"/>
    </row>
    <row r="24968" spans="59:59" ht="15" customHeight="1">
      <c r="BG24968" s="984"/>
    </row>
    <row r="24969" spans="59:59" ht="15" customHeight="1">
      <c r="BG24969" s="985"/>
    </row>
    <row r="25006" spans="59:59" ht="15" customHeight="1">
      <c r="BG25006" s="984"/>
    </row>
    <row r="25007" spans="59:59" ht="15" customHeight="1">
      <c r="BG25007" s="985"/>
    </row>
    <row r="25044" spans="59:59" ht="15" customHeight="1">
      <c r="BG25044" s="984"/>
    </row>
    <row r="25045" spans="59:59" ht="15" customHeight="1">
      <c r="BG25045" s="985"/>
    </row>
    <row r="25082" spans="59:59" ht="15" customHeight="1">
      <c r="BG25082" s="984"/>
    </row>
    <row r="25083" spans="59:59" ht="15" customHeight="1">
      <c r="BG25083" s="985"/>
    </row>
    <row r="25120" spans="59:59" ht="15" customHeight="1">
      <c r="BG25120" s="984"/>
    </row>
    <row r="25121" spans="59:59" ht="15" customHeight="1">
      <c r="BG25121" s="985"/>
    </row>
    <row r="25158" spans="59:59" ht="15" customHeight="1">
      <c r="BG25158" s="984"/>
    </row>
    <row r="25159" spans="59:59" ht="15" customHeight="1">
      <c r="BG25159" s="985"/>
    </row>
    <row r="25196" spans="59:59" ht="15" customHeight="1">
      <c r="BG25196" s="984"/>
    </row>
    <row r="25197" spans="59:59" ht="15" customHeight="1">
      <c r="BG25197" s="985"/>
    </row>
    <row r="25234" spans="59:59" ht="15" customHeight="1">
      <c r="BG25234" s="984"/>
    </row>
    <row r="25235" spans="59:59" ht="15" customHeight="1">
      <c r="BG25235" s="985"/>
    </row>
    <row r="25272" spans="59:59" ht="15" customHeight="1">
      <c r="BG25272" s="984"/>
    </row>
    <row r="25273" spans="59:59" ht="15" customHeight="1">
      <c r="BG25273" s="985"/>
    </row>
    <row r="25310" spans="59:59" ht="15" customHeight="1">
      <c r="BG25310" s="984"/>
    </row>
    <row r="25311" spans="59:59" ht="15" customHeight="1">
      <c r="BG25311" s="985"/>
    </row>
    <row r="25348" spans="59:59" ht="15" customHeight="1">
      <c r="BG25348" s="984"/>
    </row>
    <row r="25349" spans="59:59" ht="15" customHeight="1">
      <c r="BG25349" s="985"/>
    </row>
    <row r="25386" spans="59:59" ht="15" customHeight="1">
      <c r="BG25386" s="984"/>
    </row>
    <row r="25387" spans="59:59" ht="15" customHeight="1">
      <c r="BG25387" s="985"/>
    </row>
    <row r="25424" spans="59:59" ht="15" customHeight="1">
      <c r="BG25424" s="984"/>
    </row>
    <row r="25425" spans="59:59" ht="15" customHeight="1">
      <c r="BG25425" s="985"/>
    </row>
    <row r="25462" spans="59:59" ht="15" customHeight="1">
      <c r="BG25462" s="984"/>
    </row>
    <row r="25463" spans="59:59" ht="15" customHeight="1">
      <c r="BG25463" s="985"/>
    </row>
    <row r="25500" spans="59:59" ht="15" customHeight="1">
      <c r="BG25500" s="984"/>
    </row>
    <row r="25501" spans="59:59" ht="15" customHeight="1">
      <c r="BG25501" s="985"/>
    </row>
    <row r="25538" spans="59:59" ht="15" customHeight="1">
      <c r="BG25538" s="984"/>
    </row>
    <row r="25539" spans="59:59" ht="15" customHeight="1">
      <c r="BG25539" s="985"/>
    </row>
    <row r="25576" spans="59:59" ht="15" customHeight="1">
      <c r="BG25576" s="984"/>
    </row>
    <row r="25577" spans="59:59" ht="15" customHeight="1">
      <c r="BG25577" s="985"/>
    </row>
    <row r="25614" spans="59:59" ht="15" customHeight="1">
      <c r="BG25614" s="984"/>
    </row>
    <row r="25615" spans="59:59" ht="15" customHeight="1">
      <c r="BG25615" s="985"/>
    </row>
    <row r="25652" spans="59:59" ht="15" customHeight="1">
      <c r="BG25652" s="984"/>
    </row>
    <row r="25653" spans="59:59" ht="15" customHeight="1">
      <c r="BG25653" s="985"/>
    </row>
    <row r="25690" spans="59:59" ht="15" customHeight="1">
      <c r="BG25690" s="984"/>
    </row>
    <row r="25691" spans="59:59" ht="15" customHeight="1">
      <c r="BG25691" s="985"/>
    </row>
    <row r="25728" spans="59:59" ht="15" customHeight="1">
      <c r="BG25728" s="984"/>
    </row>
    <row r="25729" spans="59:59" ht="15" customHeight="1">
      <c r="BG25729" s="985"/>
    </row>
    <row r="25766" spans="59:59" ht="15" customHeight="1">
      <c r="BG25766" s="984"/>
    </row>
    <row r="25767" spans="59:59" ht="15" customHeight="1">
      <c r="BG25767" s="985"/>
    </row>
    <row r="25804" spans="59:59" ht="15" customHeight="1">
      <c r="BG25804" s="984"/>
    </row>
    <row r="25805" spans="59:59" ht="15" customHeight="1">
      <c r="BG25805" s="985"/>
    </row>
    <row r="25842" spans="59:59" ht="15" customHeight="1">
      <c r="BG25842" s="984"/>
    </row>
    <row r="25843" spans="59:59" ht="15" customHeight="1">
      <c r="BG25843" s="985"/>
    </row>
    <row r="25880" spans="59:59" ht="15" customHeight="1">
      <c r="BG25880" s="984"/>
    </row>
    <row r="25881" spans="59:59" ht="15" customHeight="1">
      <c r="BG25881" s="985"/>
    </row>
    <row r="25918" spans="59:59" ht="15" customHeight="1">
      <c r="BG25918" s="984"/>
    </row>
    <row r="25919" spans="59:59" ht="15" customHeight="1">
      <c r="BG25919" s="985"/>
    </row>
    <row r="25956" spans="59:59" ht="15" customHeight="1">
      <c r="BG25956" s="984"/>
    </row>
    <row r="25957" spans="59:59" ht="15" customHeight="1">
      <c r="BG25957" s="985"/>
    </row>
    <row r="25994" spans="59:59" ht="15" customHeight="1">
      <c r="BG25994" s="984"/>
    </row>
    <row r="25995" spans="59:59" ht="15" customHeight="1">
      <c r="BG25995" s="985"/>
    </row>
    <row r="26032" spans="59:59" ht="15" customHeight="1">
      <c r="BG26032" s="984"/>
    </row>
    <row r="26033" spans="59:59" ht="15" customHeight="1">
      <c r="BG26033" s="985"/>
    </row>
    <row r="26070" spans="59:59" ht="15" customHeight="1">
      <c r="BG26070" s="984"/>
    </row>
    <row r="26071" spans="59:59" ht="15" customHeight="1">
      <c r="BG26071" s="985"/>
    </row>
    <row r="26108" spans="59:59" ht="15" customHeight="1">
      <c r="BG26108" s="984"/>
    </row>
    <row r="26109" spans="59:59" ht="15" customHeight="1">
      <c r="BG26109" s="985"/>
    </row>
    <row r="26146" spans="59:59" ht="15" customHeight="1">
      <c r="BG26146" s="984"/>
    </row>
    <row r="26147" spans="59:59" ht="15" customHeight="1">
      <c r="BG26147" s="985"/>
    </row>
    <row r="26184" spans="59:59" ht="15" customHeight="1">
      <c r="BG26184" s="984"/>
    </row>
    <row r="26185" spans="59:59" ht="15" customHeight="1">
      <c r="BG26185" s="985"/>
    </row>
    <row r="26222" spans="59:59" ht="15" customHeight="1">
      <c r="BG26222" s="984"/>
    </row>
    <row r="26223" spans="59:59" ht="15" customHeight="1">
      <c r="BG26223" s="985"/>
    </row>
    <row r="26260" spans="59:59" ht="15" customHeight="1">
      <c r="BG26260" s="984"/>
    </row>
    <row r="26261" spans="59:59" ht="15" customHeight="1">
      <c r="BG26261" s="985"/>
    </row>
    <row r="26298" spans="59:59" ht="15" customHeight="1">
      <c r="BG26298" s="984"/>
    </row>
    <row r="26299" spans="59:59" ht="15" customHeight="1">
      <c r="BG26299" s="985"/>
    </row>
    <row r="26336" spans="59:59" ht="15" customHeight="1">
      <c r="BG26336" s="984"/>
    </row>
    <row r="26337" spans="59:59" ht="15" customHeight="1">
      <c r="BG26337" s="985"/>
    </row>
    <row r="26374" spans="59:59" ht="15" customHeight="1">
      <c r="BG26374" s="984"/>
    </row>
    <row r="26375" spans="59:59" ht="15" customHeight="1">
      <c r="BG26375" s="985"/>
    </row>
    <row r="26412" spans="59:59" ht="15" customHeight="1">
      <c r="BG26412" s="984"/>
    </row>
    <row r="26413" spans="59:59" ht="15" customHeight="1">
      <c r="BG26413" s="985"/>
    </row>
    <row r="26450" spans="59:59" ht="15" customHeight="1">
      <c r="BG26450" s="984"/>
    </row>
    <row r="26451" spans="59:59" ht="15" customHeight="1">
      <c r="BG26451" s="985"/>
    </row>
    <row r="26488" spans="59:59" ht="15" customHeight="1">
      <c r="BG26488" s="984"/>
    </row>
    <row r="26489" spans="59:59" ht="15" customHeight="1">
      <c r="BG26489" s="985"/>
    </row>
    <row r="26526" spans="59:59" ht="15" customHeight="1">
      <c r="BG26526" s="984"/>
    </row>
    <row r="26527" spans="59:59" ht="15" customHeight="1">
      <c r="BG26527" s="985"/>
    </row>
    <row r="26564" spans="59:59" ht="15" customHeight="1">
      <c r="BG26564" s="984"/>
    </row>
    <row r="26565" spans="59:59" ht="15" customHeight="1">
      <c r="BG26565" s="985"/>
    </row>
    <row r="26602" spans="59:59" ht="15" customHeight="1">
      <c r="BG26602" s="984"/>
    </row>
    <row r="26603" spans="59:59" ht="15" customHeight="1">
      <c r="BG26603" s="985"/>
    </row>
    <row r="26640" spans="59:59" ht="15" customHeight="1">
      <c r="BG26640" s="984"/>
    </row>
    <row r="26641" spans="59:59" ht="15" customHeight="1">
      <c r="BG26641" s="985"/>
    </row>
    <row r="26678" spans="59:59" ht="15" customHeight="1">
      <c r="BG26678" s="984"/>
    </row>
    <row r="26679" spans="59:59" ht="15" customHeight="1">
      <c r="BG26679" s="985"/>
    </row>
    <row r="26716" spans="59:59" ht="15" customHeight="1">
      <c r="BG26716" s="984"/>
    </row>
    <row r="26717" spans="59:59" ht="15" customHeight="1">
      <c r="BG26717" s="985"/>
    </row>
    <row r="26754" spans="59:59" ht="15" customHeight="1">
      <c r="BG26754" s="984"/>
    </row>
    <row r="26755" spans="59:59" ht="15" customHeight="1">
      <c r="BG26755" s="985"/>
    </row>
    <row r="26792" spans="59:59" ht="15" customHeight="1">
      <c r="BG26792" s="984"/>
    </row>
    <row r="26793" spans="59:59" ht="15" customHeight="1">
      <c r="BG26793" s="985"/>
    </row>
    <row r="26830" spans="59:59" ht="15" customHeight="1">
      <c r="BG26830" s="984"/>
    </row>
    <row r="26831" spans="59:59" ht="15" customHeight="1">
      <c r="BG26831" s="985"/>
    </row>
    <row r="26868" spans="59:59" ht="15" customHeight="1">
      <c r="BG26868" s="984"/>
    </row>
    <row r="26869" spans="59:59" ht="15" customHeight="1">
      <c r="BG26869" s="985"/>
    </row>
    <row r="26906" spans="59:59" ht="15" customHeight="1">
      <c r="BG26906" s="984"/>
    </row>
    <row r="26907" spans="59:59" ht="15" customHeight="1">
      <c r="BG26907" s="985"/>
    </row>
    <row r="26944" spans="59:59" ht="15" customHeight="1">
      <c r="BG26944" s="984"/>
    </row>
    <row r="26945" spans="59:59" ht="15" customHeight="1">
      <c r="BG26945" s="985"/>
    </row>
    <row r="26982" spans="59:59" ht="15" customHeight="1">
      <c r="BG26982" s="984"/>
    </row>
    <row r="26983" spans="59:59" ht="15" customHeight="1">
      <c r="BG26983" s="985"/>
    </row>
    <row r="27020" spans="59:59" ht="15" customHeight="1">
      <c r="BG27020" s="984"/>
    </row>
    <row r="27021" spans="59:59" ht="15" customHeight="1">
      <c r="BG27021" s="985"/>
    </row>
    <row r="27058" spans="59:59" ht="15" customHeight="1">
      <c r="BG27058" s="984"/>
    </row>
    <row r="27059" spans="59:59" ht="15" customHeight="1">
      <c r="BG27059" s="985"/>
    </row>
    <row r="27096" spans="59:59" ht="15" customHeight="1">
      <c r="BG27096" s="984"/>
    </row>
    <row r="27097" spans="59:59" ht="15" customHeight="1">
      <c r="BG27097" s="985"/>
    </row>
    <row r="27134" spans="59:59" ht="15" customHeight="1">
      <c r="BG27134" s="984"/>
    </row>
    <row r="27135" spans="59:59" ht="15" customHeight="1">
      <c r="BG27135" s="985"/>
    </row>
    <row r="27172" spans="59:59" ht="15" customHeight="1">
      <c r="BG27172" s="984"/>
    </row>
    <row r="27173" spans="59:59" ht="15" customHeight="1">
      <c r="BG27173" s="985"/>
    </row>
    <row r="27210" spans="59:59" ht="15" customHeight="1">
      <c r="BG27210" s="984"/>
    </row>
    <row r="27211" spans="59:59" ht="15" customHeight="1">
      <c r="BG27211" s="985"/>
    </row>
    <row r="27248" spans="59:59" ht="15" customHeight="1">
      <c r="BG27248" s="984"/>
    </row>
    <row r="27249" spans="59:59" ht="15" customHeight="1">
      <c r="BG27249" s="985"/>
    </row>
    <row r="27286" spans="59:59" ht="15" customHeight="1">
      <c r="BG27286" s="984"/>
    </row>
    <row r="27287" spans="59:59" ht="15" customHeight="1">
      <c r="BG27287" s="985"/>
    </row>
    <row r="27324" spans="59:59" ht="15" customHeight="1">
      <c r="BG27324" s="984"/>
    </row>
    <row r="27325" spans="59:59" ht="15" customHeight="1">
      <c r="BG27325" s="985"/>
    </row>
    <row r="27362" spans="59:59" ht="15" customHeight="1">
      <c r="BG27362" s="984"/>
    </row>
    <row r="27363" spans="59:59" ht="15" customHeight="1">
      <c r="BG27363" s="985"/>
    </row>
    <row r="27400" spans="59:59" ht="15" customHeight="1">
      <c r="BG27400" s="984"/>
    </row>
    <row r="27401" spans="59:59" ht="15" customHeight="1">
      <c r="BG27401" s="985"/>
    </row>
    <row r="27438" spans="59:59" ht="15" customHeight="1">
      <c r="BG27438" s="984"/>
    </row>
    <row r="27439" spans="59:59" ht="15" customHeight="1">
      <c r="BG27439" s="985"/>
    </row>
    <row r="27476" spans="59:59" ht="15" customHeight="1">
      <c r="BG27476" s="984"/>
    </row>
    <row r="27477" spans="59:59" ht="15" customHeight="1">
      <c r="BG27477" s="985"/>
    </row>
    <row r="27514" spans="59:59" ht="15" customHeight="1">
      <c r="BG27514" s="984"/>
    </row>
    <row r="27515" spans="59:59" ht="15" customHeight="1">
      <c r="BG27515" s="985"/>
    </row>
    <row r="27552" spans="59:59" ht="15" customHeight="1">
      <c r="BG27552" s="984"/>
    </row>
    <row r="27553" spans="59:59" ht="15" customHeight="1">
      <c r="BG27553" s="985"/>
    </row>
    <row r="27590" spans="59:59" ht="15" customHeight="1">
      <c r="BG27590" s="984"/>
    </row>
    <row r="27591" spans="59:59" ht="15" customHeight="1">
      <c r="BG27591" s="985"/>
    </row>
    <row r="27628" spans="59:59" ht="15" customHeight="1">
      <c r="BG27628" s="984"/>
    </row>
    <row r="27629" spans="59:59" ht="15" customHeight="1">
      <c r="BG27629" s="985"/>
    </row>
    <row r="27666" spans="59:59" ht="15" customHeight="1">
      <c r="BG27666" s="984"/>
    </row>
    <row r="27667" spans="59:59" ht="15" customHeight="1">
      <c r="BG27667" s="985"/>
    </row>
    <row r="27704" spans="59:59" ht="15" customHeight="1">
      <c r="BG27704" s="984"/>
    </row>
    <row r="27705" spans="59:59" ht="15" customHeight="1">
      <c r="BG27705" s="985"/>
    </row>
    <row r="27742" spans="59:59" ht="15" customHeight="1">
      <c r="BG27742" s="984"/>
    </row>
    <row r="27743" spans="59:59" ht="15" customHeight="1">
      <c r="BG27743" s="985"/>
    </row>
    <row r="27780" spans="59:59" ht="15" customHeight="1">
      <c r="BG27780" s="984"/>
    </row>
    <row r="27781" spans="59:59" ht="15" customHeight="1">
      <c r="BG27781" s="985"/>
    </row>
    <row r="27818" spans="59:59" ht="15" customHeight="1">
      <c r="BG27818" s="984"/>
    </row>
    <row r="27819" spans="59:59" ht="15" customHeight="1">
      <c r="BG27819" s="985"/>
    </row>
    <row r="27856" spans="59:59" ht="15" customHeight="1">
      <c r="BG27856" s="984"/>
    </row>
    <row r="27857" spans="59:59" ht="15" customHeight="1">
      <c r="BG27857" s="985"/>
    </row>
    <row r="27894" spans="59:59" ht="15" customHeight="1">
      <c r="BG27894" s="984"/>
    </row>
    <row r="27895" spans="59:59" ht="15" customHeight="1">
      <c r="BG27895" s="985"/>
    </row>
    <row r="27932" spans="59:59" ht="15" customHeight="1">
      <c r="BG27932" s="984"/>
    </row>
    <row r="27933" spans="59:59" ht="15" customHeight="1">
      <c r="BG27933" s="985"/>
    </row>
    <row r="27970" spans="59:59" ht="15" customHeight="1">
      <c r="BG27970" s="984"/>
    </row>
    <row r="27971" spans="59:59" ht="15" customHeight="1">
      <c r="BG27971" s="985"/>
    </row>
    <row r="28008" spans="59:59" ht="15" customHeight="1">
      <c r="BG28008" s="984"/>
    </row>
    <row r="28009" spans="59:59" ht="15" customHeight="1">
      <c r="BG28009" s="985"/>
    </row>
    <row r="28046" spans="59:59" ht="15" customHeight="1">
      <c r="BG28046" s="984"/>
    </row>
    <row r="28047" spans="59:59" ht="15" customHeight="1">
      <c r="BG28047" s="985"/>
    </row>
    <row r="28084" spans="59:59" ht="15" customHeight="1">
      <c r="BG28084" s="984"/>
    </row>
    <row r="28085" spans="59:59" ht="15" customHeight="1">
      <c r="BG28085" s="985"/>
    </row>
    <row r="28122" spans="59:59" ht="15" customHeight="1">
      <c r="BG28122" s="984"/>
    </row>
    <row r="28123" spans="59:59" ht="15" customHeight="1">
      <c r="BG28123" s="985"/>
    </row>
    <row r="28160" spans="59:59" ht="15" customHeight="1">
      <c r="BG28160" s="984"/>
    </row>
    <row r="28161" spans="59:59" ht="15" customHeight="1">
      <c r="BG28161" s="985"/>
    </row>
    <row r="28198" spans="59:59" ht="15" customHeight="1">
      <c r="BG28198" s="984"/>
    </row>
    <row r="28199" spans="59:59" ht="15" customHeight="1">
      <c r="BG28199" s="985"/>
    </row>
    <row r="28236" spans="59:59" ht="15" customHeight="1">
      <c r="BG28236" s="984"/>
    </row>
    <row r="28237" spans="59:59" ht="15" customHeight="1">
      <c r="BG28237" s="985"/>
    </row>
    <row r="28274" spans="59:59" ht="15" customHeight="1">
      <c r="BG28274" s="984"/>
    </row>
    <row r="28275" spans="59:59" ht="15" customHeight="1">
      <c r="BG28275" s="985"/>
    </row>
    <row r="28312" spans="59:59" ht="15" customHeight="1">
      <c r="BG28312" s="984"/>
    </row>
    <row r="28313" spans="59:59" ht="15" customHeight="1">
      <c r="BG28313" s="985"/>
    </row>
    <row r="28350" spans="59:59" ht="15" customHeight="1">
      <c r="BG28350" s="984"/>
    </row>
    <row r="28351" spans="59:59" ht="15" customHeight="1">
      <c r="BG28351" s="985"/>
    </row>
    <row r="28388" spans="59:59" ht="15" customHeight="1">
      <c r="BG28388" s="984"/>
    </row>
    <row r="28389" spans="59:59" ht="15" customHeight="1">
      <c r="BG28389" s="985"/>
    </row>
    <row r="28426" spans="59:59" ht="15" customHeight="1">
      <c r="BG28426" s="984"/>
    </row>
    <row r="28427" spans="59:59" ht="15" customHeight="1">
      <c r="BG28427" s="985"/>
    </row>
    <row r="28464" spans="59:59" ht="15" customHeight="1">
      <c r="BG28464" s="984"/>
    </row>
    <row r="28465" spans="59:59" ht="15" customHeight="1">
      <c r="BG28465" s="985"/>
    </row>
    <row r="28502" spans="59:59" ht="15" customHeight="1">
      <c r="BG28502" s="984"/>
    </row>
    <row r="28503" spans="59:59" ht="15" customHeight="1">
      <c r="BG28503" s="985"/>
    </row>
    <row r="28540" spans="59:59" ht="15" customHeight="1">
      <c r="BG28540" s="984"/>
    </row>
    <row r="28541" spans="59:59" ht="15" customHeight="1">
      <c r="BG28541" s="985"/>
    </row>
    <row r="28578" spans="59:59" ht="15" customHeight="1">
      <c r="BG28578" s="984"/>
    </row>
    <row r="28579" spans="59:59" ht="15" customHeight="1">
      <c r="BG28579" s="985"/>
    </row>
    <row r="28616" spans="59:59" ht="15" customHeight="1">
      <c r="BG28616" s="984"/>
    </row>
    <row r="28617" spans="59:59" ht="15" customHeight="1">
      <c r="BG28617" s="985"/>
    </row>
    <row r="28654" spans="59:59" ht="15" customHeight="1">
      <c r="BG28654" s="984"/>
    </row>
    <row r="28655" spans="59:59" ht="15" customHeight="1">
      <c r="BG28655" s="985"/>
    </row>
    <row r="28692" spans="59:59" ht="15" customHeight="1">
      <c r="BG28692" s="984"/>
    </row>
    <row r="28693" spans="59:59" ht="15" customHeight="1">
      <c r="BG28693" s="985"/>
    </row>
    <row r="28730" spans="59:59" ht="15" customHeight="1">
      <c r="BG28730" s="984"/>
    </row>
    <row r="28731" spans="59:59" ht="15" customHeight="1">
      <c r="BG28731" s="985"/>
    </row>
    <row r="28768" spans="59:59" ht="15" customHeight="1">
      <c r="BG28768" s="984"/>
    </row>
    <row r="28769" spans="59:59" ht="15" customHeight="1">
      <c r="BG28769" s="985"/>
    </row>
    <row r="28806" spans="59:59" ht="15" customHeight="1">
      <c r="BG28806" s="984"/>
    </row>
    <row r="28807" spans="59:59" ht="15" customHeight="1">
      <c r="BG28807" s="985"/>
    </row>
    <row r="28844" spans="59:59" ht="15" customHeight="1">
      <c r="BG28844" s="984"/>
    </row>
    <row r="28845" spans="59:59" ht="15" customHeight="1">
      <c r="BG28845" s="985"/>
    </row>
    <row r="28882" spans="59:59" ht="15" customHeight="1">
      <c r="BG28882" s="984"/>
    </row>
    <row r="28883" spans="59:59" ht="15" customHeight="1">
      <c r="BG28883" s="985"/>
    </row>
    <row r="28920" spans="59:59" ht="15" customHeight="1">
      <c r="BG28920" s="984"/>
    </row>
    <row r="28921" spans="59:59" ht="15" customHeight="1">
      <c r="BG28921" s="985"/>
    </row>
    <row r="28958" spans="59:59" ht="15" customHeight="1">
      <c r="BG28958" s="984"/>
    </row>
    <row r="28959" spans="59:59" ht="15" customHeight="1">
      <c r="BG28959" s="985"/>
    </row>
    <row r="28996" spans="59:59" ht="15" customHeight="1">
      <c r="BG28996" s="984"/>
    </row>
    <row r="28997" spans="59:59" ht="15" customHeight="1">
      <c r="BG28997" s="985"/>
    </row>
    <row r="29034" spans="59:59" ht="15" customHeight="1">
      <c r="BG29034" s="984"/>
    </row>
    <row r="29035" spans="59:59" ht="15" customHeight="1">
      <c r="BG29035" s="985"/>
    </row>
    <row r="29072" spans="59:59" ht="15" customHeight="1">
      <c r="BG29072" s="984"/>
    </row>
    <row r="29073" spans="59:59" ht="15" customHeight="1">
      <c r="BG29073" s="985"/>
    </row>
    <row r="29110" spans="59:59" ht="15" customHeight="1">
      <c r="BG29110" s="984"/>
    </row>
    <row r="29111" spans="59:59" ht="15" customHeight="1">
      <c r="BG29111" s="985"/>
    </row>
    <row r="29148" spans="59:59" ht="15" customHeight="1">
      <c r="BG29148" s="984"/>
    </row>
    <row r="29149" spans="59:59" ht="15" customHeight="1">
      <c r="BG29149" s="985"/>
    </row>
    <row r="29186" spans="59:59" ht="15" customHeight="1">
      <c r="BG29186" s="984"/>
    </row>
    <row r="29187" spans="59:59" ht="15" customHeight="1">
      <c r="BG29187" s="985"/>
    </row>
    <row r="29224" spans="59:59" ht="15" customHeight="1">
      <c r="BG29224" s="984"/>
    </row>
    <row r="29225" spans="59:59" ht="15" customHeight="1">
      <c r="BG29225" s="985"/>
    </row>
    <row r="29262" spans="59:59" ht="15" customHeight="1">
      <c r="BG29262" s="984"/>
    </row>
    <row r="29263" spans="59:59" ht="15" customHeight="1">
      <c r="BG29263" s="985"/>
    </row>
    <row r="29300" spans="59:59" ht="15" customHeight="1">
      <c r="BG29300" s="984"/>
    </row>
    <row r="29301" spans="59:59" ht="15" customHeight="1">
      <c r="BG29301" s="985"/>
    </row>
    <row r="29338" spans="59:59" ht="15" customHeight="1">
      <c r="BG29338" s="984"/>
    </row>
    <row r="29339" spans="59:59" ht="15" customHeight="1">
      <c r="BG29339" s="985"/>
    </row>
    <row r="29376" spans="59:59" ht="15" customHeight="1">
      <c r="BG29376" s="984"/>
    </row>
    <row r="29377" spans="59:59" ht="15" customHeight="1">
      <c r="BG29377" s="985"/>
    </row>
    <row r="29414" spans="59:59" ht="15" customHeight="1">
      <c r="BG29414" s="984"/>
    </row>
    <row r="29415" spans="59:59" ht="15" customHeight="1">
      <c r="BG29415" s="985"/>
    </row>
    <row r="29452" spans="59:59" ht="15" customHeight="1">
      <c r="BG29452" s="984"/>
    </row>
    <row r="29453" spans="59:59" ht="15" customHeight="1">
      <c r="BG29453" s="985"/>
    </row>
    <row r="29490" spans="59:59" ht="15" customHeight="1">
      <c r="BG29490" s="984"/>
    </row>
    <row r="29491" spans="59:59" ht="15" customHeight="1">
      <c r="BG29491" s="985"/>
    </row>
    <row r="29528" spans="59:59" ht="15" customHeight="1">
      <c r="BG29528" s="984"/>
    </row>
    <row r="29529" spans="59:59" ht="15" customHeight="1">
      <c r="BG29529" s="985"/>
    </row>
    <row r="29566" spans="59:59" ht="15" customHeight="1">
      <c r="BG29566" s="984"/>
    </row>
    <row r="29567" spans="59:59" ht="15" customHeight="1">
      <c r="BG29567" s="985"/>
    </row>
    <row r="29604" spans="59:59" ht="15" customHeight="1">
      <c r="BG29604" s="984"/>
    </row>
    <row r="29605" spans="59:59" ht="15" customHeight="1">
      <c r="BG29605" s="985"/>
    </row>
    <row r="29642" spans="59:59" ht="15" customHeight="1">
      <c r="BG29642" s="984"/>
    </row>
    <row r="29643" spans="59:59" ht="15" customHeight="1">
      <c r="BG29643" s="985"/>
    </row>
    <row r="29680" spans="59:59" ht="15" customHeight="1">
      <c r="BG29680" s="984"/>
    </row>
    <row r="29681" spans="59:59" ht="15" customHeight="1">
      <c r="BG29681" s="985"/>
    </row>
    <row r="29718" spans="59:59" ht="15" customHeight="1">
      <c r="BG29718" s="984"/>
    </row>
    <row r="29719" spans="59:59" ht="15" customHeight="1">
      <c r="BG29719" s="985"/>
    </row>
    <row r="29756" spans="59:59" ht="15" customHeight="1">
      <c r="BG29756" s="984"/>
    </row>
    <row r="29757" spans="59:59" ht="15" customHeight="1">
      <c r="BG29757" s="985"/>
    </row>
    <row r="29794" spans="59:59" ht="15" customHeight="1">
      <c r="BG29794" s="984"/>
    </row>
    <row r="29795" spans="59:59" ht="15" customHeight="1">
      <c r="BG29795" s="985"/>
    </row>
    <row r="29832" spans="59:59" ht="15" customHeight="1">
      <c r="BG29832" s="984"/>
    </row>
    <row r="29833" spans="59:59" ht="15" customHeight="1">
      <c r="BG29833" s="985"/>
    </row>
    <row r="29870" spans="59:59" ht="15" customHeight="1">
      <c r="BG29870" s="984"/>
    </row>
    <row r="29871" spans="59:59" ht="15" customHeight="1">
      <c r="BG29871" s="985"/>
    </row>
    <row r="29908" spans="59:59" ht="15" customHeight="1">
      <c r="BG29908" s="984"/>
    </row>
    <row r="29909" spans="59:59" ht="15" customHeight="1">
      <c r="BG29909" s="985"/>
    </row>
    <row r="29946" spans="59:59" ht="15" customHeight="1">
      <c r="BG29946" s="984"/>
    </row>
    <row r="29947" spans="59:59" ht="15" customHeight="1">
      <c r="BG29947" s="985"/>
    </row>
    <row r="29984" spans="59:59" ht="15" customHeight="1">
      <c r="BG29984" s="984"/>
    </row>
    <row r="29985" spans="59:59" ht="15" customHeight="1">
      <c r="BG29985" s="985"/>
    </row>
    <row r="30022" spans="59:59" ht="15" customHeight="1">
      <c r="BG30022" s="984"/>
    </row>
    <row r="30023" spans="59:59" ht="15" customHeight="1">
      <c r="BG30023" s="985"/>
    </row>
    <row r="30060" spans="59:59" ht="15" customHeight="1">
      <c r="BG30060" s="984"/>
    </row>
    <row r="30061" spans="59:59" ht="15" customHeight="1">
      <c r="BG30061" s="985"/>
    </row>
    <row r="30098" spans="59:59" ht="15" customHeight="1">
      <c r="BG30098" s="984"/>
    </row>
    <row r="30099" spans="59:59" ht="15" customHeight="1">
      <c r="BG30099" s="985"/>
    </row>
    <row r="30136" spans="59:59" ht="15" customHeight="1">
      <c r="BG30136" s="984"/>
    </row>
    <row r="30137" spans="59:59" ht="15" customHeight="1">
      <c r="BG30137" s="985"/>
    </row>
    <row r="30174" spans="59:59" ht="15" customHeight="1">
      <c r="BG30174" s="984"/>
    </row>
    <row r="30175" spans="59:59" ht="15" customHeight="1">
      <c r="BG30175" s="985"/>
    </row>
    <row r="30212" spans="59:59" ht="15" customHeight="1">
      <c r="BG30212" s="984"/>
    </row>
    <row r="30213" spans="59:59" ht="15" customHeight="1">
      <c r="BG30213" s="985"/>
    </row>
    <row r="30250" spans="59:59" ht="15" customHeight="1">
      <c r="BG30250" s="984"/>
    </row>
    <row r="30251" spans="59:59" ht="15" customHeight="1">
      <c r="BG30251" s="985"/>
    </row>
    <row r="30288" spans="59:59" ht="15" customHeight="1">
      <c r="BG30288" s="984"/>
    </row>
    <row r="30289" spans="59:59" ht="15" customHeight="1">
      <c r="BG30289" s="985"/>
    </row>
    <row r="30326" spans="59:59" ht="15" customHeight="1">
      <c r="BG30326" s="984"/>
    </row>
    <row r="30327" spans="59:59" ht="15" customHeight="1">
      <c r="BG30327" s="985"/>
    </row>
    <row r="30364" spans="59:59" ht="15" customHeight="1">
      <c r="BG30364" s="984"/>
    </row>
    <row r="30365" spans="59:59" ht="15" customHeight="1">
      <c r="BG30365" s="985"/>
    </row>
    <row r="30402" spans="59:59" ht="15" customHeight="1">
      <c r="BG30402" s="984"/>
    </row>
    <row r="30403" spans="59:59" ht="15" customHeight="1">
      <c r="BG30403" s="985"/>
    </row>
    <row r="30440" spans="59:59" ht="15" customHeight="1">
      <c r="BG30440" s="984"/>
    </row>
    <row r="30441" spans="59:59" ht="15" customHeight="1">
      <c r="BG30441" s="985"/>
    </row>
    <row r="30478" spans="59:59" ht="15" customHeight="1">
      <c r="BG30478" s="984"/>
    </row>
    <row r="30479" spans="59:59" ht="15" customHeight="1">
      <c r="BG30479" s="985"/>
    </row>
    <row r="30516" spans="59:59" ht="15" customHeight="1">
      <c r="BG30516" s="984"/>
    </row>
    <row r="30517" spans="59:59" ht="15" customHeight="1">
      <c r="BG30517" s="985"/>
    </row>
    <row r="30554" spans="59:59" ht="15" customHeight="1">
      <c r="BG30554" s="984"/>
    </row>
    <row r="30555" spans="59:59" ht="15" customHeight="1">
      <c r="BG30555" s="985"/>
    </row>
    <row r="30592" spans="59:59" ht="15" customHeight="1">
      <c r="BG30592" s="984"/>
    </row>
    <row r="30593" spans="59:59" ht="15" customHeight="1">
      <c r="BG30593" s="985"/>
    </row>
    <row r="30630" spans="59:59" ht="15" customHeight="1">
      <c r="BG30630" s="984"/>
    </row>
    <row r="30631" spans="59:59" ht="15" customHeight="1">
      <c r="BG30631" s="985"/>
    </row>
    <row r="30668" spans="59:59" ht="15" customHeight="1">
      <c r="BG30668" s="984"/>
    </row>
    <row r="30669" spans="59:59" ht="15" customHeight="1">
      <c r="BG30669" s="985"/>
    </row>
    <row r="30706" spans="59:59" ht="15" customHeight="1">
      <c r="BG30706" s="984"/>
    </row>
    <row r="30707" spans="59:59" ht="15" customHeight="1">
      <c r="BG30707" s="985"/>
    </row>
    <row r="30744" spans="59:59" ht="15" customHeight="1">
      <c r="BG30744" s="984"/>
    </row>
    <row r="30745" spans="59:59" ht="15" customHeight="1">
      <c r="BG30745" s="985"/>
    </row>
    <row r="30782" spans="59:59" ht="15" customHeight="1">
      <c r="BG30782" s="984"/>
    </row>
    <row r="30783" spans="59:59" ht="15" customHeight="1">
      <c r="BG30783" s="985"/>
    </row>
    <row r="30820" spans="59:59" ht="15" customHeight="1">
      <c r="BG30820" s="984"/>
    </row>
    <row r="30821" spans="59:59" ht="15" customHeight="1">
      <c r="BG30821" s="985"/>
    </row>
    <row r="30858" spans="59:59" ht="15" customHeight="1">
      <c r="BG30858" s="984"/>
    </row>
    <row r="30859" spans="59:59" ht="15" customHeight="1">
      <c r="BG30859" s="985"/>
    </row>
    <row r="30896" spans="59:59" ht="15" customHeight="1">
      <c r="BG30896" s="984"/>
    </row>
    <row r="30897" spans="59:59" ht="15" customHeight="1">
      <c r="BG30897" s="985"/>
    </row>
    <row r="30934" spans="59:59" ht="15" customHeight="1">
      <c r="BG30934" s="984"/>
    </row>
    <row r="30935" spans="59:59" ht="15" customHeight="1">
      <c r="BG30935" s="985"/>
    </row>
    <row r="30972" spans="59:59" ht="15" customHeight="1">
      <c r="BG30972" s="984"/>
    </row>
    <row r="30973" spans="59:59" ht="15" customHeight="1">
      <c r="BG30973" s="985"/>
    </row>
    <row r="31010" spans="59:59" ht="15" customHeight="1">
      <c r="BG31010" s="984"/>
    </row>
    <row r="31011" spans="59:59" ht="15" customHeight="1">
      <c r="BG31011" s="985"/>
    </row>
    <row r="31048" spans="59:59" ht="15" customHeight="1">
      <c r="BG31048" s="984"/>
    </row>
    <row r="31049" spans="59:59" ht="15" customHeight="1">
      <c r="BG31049" s="985"/>
    </row>
    <row r="31086" spans="59:59" ht="15" customHeight="1">
      <c r="BG31086" s="984"/>
    </row>
    <row r="31087" spans="59:59" ht="15" customHeight="1">
      <c r="BG31087" s="985"/>
    </row>
    <row r="31124" spans="59:59" ht="15" customHeight="1">
      <c r="BG31124" s="984"/>
    </row>
    <row r="31125" spans="59:59" ht="15" customHeight="1">
      <c r="BG31125" s="985"/>
    </row>
    <row r="31162" spans="59:59" ht="15" customHeight="1">
      <c r="BG31162" s="984"/>
    </row>
    <row r="31163" spans="59:59" ht="15" customHeight="1">
      <c r="BG31163" s="985"/>
    </row>
    <row r="31200" spans="59:59" ht="15" customHeight="1">
      <c r="BG31200" s="984"/>
    </row>
    <row r="31201" spans="59:59" ht="15" customHeight="1">
      <c r="BG31201" s="985"/>
    </row>
    <row r="31238" spans="59:59" ht="15" customHeight="1">
      <c r="BG31238" s="984"/>
    </row>
    <row r="31239" spans="59:59" ht="15" customHeight="1">
      <c r="BG31239" s="985"/>
    </row>
    <row r="31276" spans="59:59" ht="15" customHeight="1">
      <c r="BG31276" s="984"/>
    </row>
    <row r="31277" spans="59:59" ht="15" customHeight="1">
      <c r="BG31277" s="985"/>
    </row>
    <row r="31314" spans="59:59" ht="15" customHeight="1">
      <c r="BG31314" s="984"/>
    </row>
    <row r="31315" spans="59:59" ht="15" customHeight="1">
      <c r="BG31315" s="985"/>
    </row>
    <row r="31352" spans="59:59" ht="15" customHeight="1">
      <c r="BG31352" s="984"/>
    </row>
    <row r="31353" spans="59:59" ht="15" customHeight="1">
      <c r="BG31353" s="985"/>
    </row>
    <row r="31390" spans="59:59" ht="15" customHeight="1">
      <c r="BG31390" s="984"/>
    </row>
    <row r="31391" spans="59:59" ht="15" customHeight="1">
      <c r="BG31391" s="985"/>
    </row>
    <row r="31428" spans="59:59" ht="15" customHeight="1">
      <c r="BG31428" s="984"/>
    </row>
    <row r="31429" spans="59:59" ht="15" customHeight="1">
      <c r="BG31429" s="985"/>
    </row>
    <row r="31466" spans="59:59" ht="15" customHeight="1">
      <c r="BG31466" s="984"/>
    </row>
    <row r="31467" spans="59:59" ht="15" customHeight="1">
      <c r="BG31467" s="985"/>
    </row>
    <row r="31504" spans="59:59" ht="15" customHeight="1">
      <c r="BG31504" s="984"/>
    </row>
    <row r="31505" spans="59:59" ht="15" customHeight="1">
      <c r="BG31505" s="985"/>
    </row>
    <row r="31542" spans="59:59" ht="15" customHeight="1">
      <c r="BG31542" s="984"/>
    </row>
    <row r="31543" spans="59:59" ht="15" customHeight="1">
      <c r="BG31543" s="985"/>
    </row>
    <row r="31580" spans="59:59" ht="15" customHeight="1">
      <c r="BG31580" s="984"/>
    </row>
    <row r="31581" spans="59:59" ht="15" customHeight="1">
      <c r="BG31581" s="985"/>
    </row>
    <row r="31618" spans="59:59" ht="15" customHeight="1">
      <c r="BG31618" s="984"/>
    </row>
    <row r="31619" spans="59:59" ht="15" customHeight="1">
      <c r="BG31619" s="985"/>
    </row>
    <row r="31656" spans="59:59" ht="15" customHeight="1">
      <c r="BG31656" s="984"/>
    </row>
    <row r="31657" spans="59:59" ht="15" customHeight="1">
      <c r="BG31657" s="985"/>
    </row>
    <row r="31694" spans="59:59" ht="15" customHeight="1">
      <c r="BG31694" s="984"/>
    </row>
    <row r="31695" spans="59:59" ht="15" customHeight="1">
      <c r="BG31695" s="985"/>
    </row>
    <row r="31732" spans="59:59" ht="15" customHeight="1">
      <c r="BG31732" s="984"/>
    </row>
    <row r="31733" spans="59:59" ht="15" customHeight="1">
      <c r="BG31733" s="985"/>
    </row>
    <row r="31770" spans="59:59" ht="15" customHeight="1">
      <c r="BG31770" s="984"/>
    </row>
    <row r="31771" spans="59:59" ht="15" customHeight="1">
      <c r="BG31771" s="985"/>
    </row>
    <row r="31808" spans="59:59" ht="15" customHeight="1">
      <c r="BG31808" s="984"/>
    </row>
    <row r="31809" spans="59:59" ht="15" customHeight="1">
      <c r="BG31809" s="985"/>
    </row>
    <row r="31846" spans="59:59" ht="15" customHeight="1">
      <c r="BG31846" s="984"/>
    </row>
    <row r="31847" spans="59:59" ht="15" customHeight="1">
      <c r="BG31847" s="985"/>
    </row>
    <row r="31884" spans="59:59" ht="15" customHeight="1">
      <c r="BG31884" s="984"/>
    </row>
    <row r="31885" spans="59:59" ht="15" customHeight="1">
      <c r="BG31885" s="985"/>
    </row>
    <row r="31922" spans="59:59" ht="15" customHeight="1">
      <c r="BG31922" s="984"/>
    </row>
    <row r="31923" spans="59:59" ht="15" customHeight="1">
      <c r="BG31923" s="985"/>
    </row>
    <row r="31960" spans="59:59" ht="15" customHeight="1">
      <c r="BG31960" s="984"/>
    </row>
    <row r="31961" spans="59:59" ht="15" customHeight="1">
      <c r="BG31961" s="985"/>
    </row>
    <row r="31998" spans="59:59" ht="15" customHeight="1">
      <c r="BG31998" s="984"/>
    </row>
    <row r="31999" spans="59:59" ht="15" customHeight="1">
      <c r="BG31999" s="985"/>
    </row>
    <row r="32036" spans="59:59" ht="15" customHeight="1">
      <c r="BG32036" s="984"/>
    </row>
    <row r="32037" spans="59:59" ht="15" customHeight="1">
      <c r="BG32037" s="985"/>
    </row>
    <row r="32074" spans="59:59" ht="15" customHeight="1">
      <c r="BG32074" s="984"/>
    </row>
    <row r="32075" spans="59:59" ht="15" customHeight="1">
      <c r="BG32075" s="985"/>
    </row>
    <row r="32112" spans="59:59" ht="15" customHeight="1">
      <c r="BG32112" s="984"/>
    </row>
    <row r="32113" spans="59:59" ht="15" customHeight="1">
      <c r="BG32113" s="985"/>
    </row>
    <row r="32150" spans="59:59" ht="15" customHeight="1">
      <c r="BG32150" s="984"/>
    </row>
    <row r="32151" spans="59:59" ht="15" customHeight="1">
      <c r="BG32151" s="985"/>
    </row>
    <row r="32188" spans="59:59" ht="15" customHeight="1">
      <c r="BG32188" s="984"/>
    </row>
    <row r="32189" spans="59:59" ht="15" customHeight="1">
      <c r="BG32189" s="985"/>
    </row>
    <row r="32226" spans="59:59" ht="15" customHeight="1">
      <c r="BG32226" s="984"/>
    </row>
    <row r="32227" spans="59:59" ht="15" customHeight="1">
      <c r="BG32227" s="985"/>
    </row>
    <row r="32264" spans="59:59" ht="15" customHeight="1">
      <c r="BG32264" s="984"/>
    </row>
    <row r="32265" spans="59:59" ht="15" customHeight="1">
      <c r="BG32265" s="985"/>
    </row>
    <row r="32302" spans="59:59" ht="15" customHeight="1">
      <c r="BG32302" s="984"/>
    </row>
    <row r="32303" spans="59:59" ht="15" customHeight="1">
      <c r="BG32303" s="985"/>
    </row>
    <row r="32340" spans="59:59" ht="15" customHeight="1">
      <c r="BG32340" s="984"/>
    </row>
    <row r="32341" spans="59:59" ht="15" customHeight="1">
      <c r="BG32341" s="985"/>
    </row>
    <row r="32378" spans="59:59" ht="15" customHeight="1">
      <c r="BG32378" s="984"/>
    </row>
    <row r="32379" spans="59:59" ht="15" customHeight="1">
      <c r="BG32379" s="985"/>
    </row>
    <row r="32416" spans="59:59" ht="15" customHeight="1">
      <c r="BG32416" s="984"/>
    </row>
    <row r="32417" spans="59:59" ht="15" customHeight="1">
      <c r="BG32417" s="985"/>
    </row>
    <row r="32454" spans="59:59" ht="15" customHeight="1">
      <c r="BG32454" s="984"/>
    </row>
    <row r="32455" spans="59:59" ht="15" customHeight="1">
      <c r="BG32455" s="985"/>
    </row>
    <row r="32492" spans="59:59" ht="15" customHeight="1">
      <c r="BG32492" s="984"/>
    </row>
    <row r="32493" spans="59:59" ht="15" customHeight="1">
      <c r="BG32493" s="985"/>
    </row>
    <row r="32530" spans="59:59" ht="15" customHeight="1">
      <c r="BG32530" s="984"/>
    </row>
    <row r="32531" spans="59:59" ht="15" customHeight="1">
      <c r="BG32531" s="985"/>
    </row>
    <row r="32568" spans="59:59" ht="15" customHeight="1">
      <c r="BG32568" s="984"/>
    </row>
    <row r="32569" spans="59:59" ht="15" customHeight="1">
      <c r="BG32569" s="985"/>
    </row>
    <row r="32606" spans="59:59" ht="15" customHeight="1">
      <c r="BG32606" s="984"/>
    </row>
    <row r="32607" spans="59:59" ht="15" customHeight="1">
      <c r="BG32607" s="985"/>
    </row>
    <row r="32644" spans="59:59" ht="15" customHeight="1">
      <c r="BG32644" s="984"/>
    </row>
    <row r="32645" spans="59:59" ht="15" customHeight="1">
      <c r="BG32645" s="985"/>
    </row>
    <row r="32682" spans="59:59" ht="15" customHeight="1">
      <c r="BG32682" s="984"/>
    </row>
    <row r="32683" spans="59:59" ht="15" customHeight="1">
      <c r="BG32683" s="985"/>
    </row>
    <row r="32720" spans="59:59" ht="15" customHeight="1">
      <c r="BG32720" s="984"/>
    </row>
    <row r="32721" spans="59:59" ht="15" customHeight="1">
      <c r="BG32721" s="985"/>
    </row>
    <row r="32758" spans="59:59" ht="15" customHeight="1">
      <c r="BG32758" s="984"/>
    </row>
    <row r="32759" spans="59:59" ht="15" customHeight="1">
      <c r="BG32759" s="985"/>
    </row>
    <row r="32796" spans="59:59" ht="15" customHeight="1">
      <c r="BG32796" s="984"/>
    </row>
    <row r="32797" spans="59:59" ht="15" customHeight="1">
      <c r="BG32797" s="985"/>
    </row>
    <row r="32834" spans="59:59" ht="15" customHeight="1">
      <c r="BG32834" s="984"/>
    </row>
    <row r="32835" spans="59:59" ht="15" customHeight="1">
      <c r="BG32835" s="985"/>
    </row>
    <row r="32872" spans="59:59" ht="15" customHeight="1">
      <c r="BG32872" s="984"/>
    </row>
    <row r="32873" spans="59:59" ht="15" customHeight="1">
      <c r="BG32873" s="985"/>
    </row>
    <row r="32910" spans="59:59" ht="15" customHeight="1">
      <c r="BG32910" s="984"/>
    </row>
    <row r="32911" spans="59:59" ht="15" customHeight="1">
      <c r="BG32911" s="985"/>
    </row>
    <row r="32948" spans="59:59" ht="15" customHeight="1">
      <c r="BG32948" s="984"/>
    </row>
    <row r="32949" spans="59:59" ht="15" customHeight="1">
      <c r="BG32949" s="985"/>
    </row>
    <row r="32986" spans="59:59" ht="15" customHeight="1">
      <c r="BG32986" s="984"/>
    </row>
    <row r="32987" spans="59:59" ht="15" customHeight="1">
      <c r="BG32987" s="985"/>
    </row>
    <row r="33024" spans="59:59" ht="15" customHeight="1">
      <c r="BG33024" s="984"/>
    </row>
    <row r="33025" spans="59:59" ht="15" customHeight="1">
      <c r="BG33025" s="985"/>
    </row>
    <row r="33062" spans="59:59" ht="15" customHeight="1">
      <c r="BG33062" s="984"/>
    </row>
    <row r="33063" spans="59:59" ht="15" customHeight="1">
      <c r="BG33063" s="985"/>
    </row>
    <row r="33100" spans="59:59" ht="15" customHeight="1">
      <c r="BG33100" s="984"/>
    </row>
    <row r="33101" spans="59:59" ht="15" customHeight="1">
      <c r="BG33101" s="985"/>
    </row>
    <row r="33138" spans="59:59" ht="15" customHeight="1">
      <c r="BG33138" s="984"/>
    </row>
    <row r="33139" spans="59:59" ht="15" customHeight="1">
      <c r="BG33139" s="985"/>
    </row>
    <row r="33176" spans="59:59" ht="15" customHeight="1">
      <c r="BG33176" s="984"/>
    </row>
    <row r="33177" spans="59:59" ht="15" customHeight="1">
      <c r="BG33177" s="985"/>
    </row>
    <row r="33214" spans="59:59" ht="15" customHeight="1">
      <c r="BG33214" s="984"/>
    </row>
    <row r="33215" spans="59:59" ht="15" customHeight="1">
      <c r="BG33215" s="985"/>
    </row>
    <row r="33252" spans="59:59" ht="15" customHeight="1">
      <c r="BG33252" s="984"/>
    </row>
    <row r="33253" spans="59:59" ht="15" customHeight="1">
      <c r="BG33253" s="985"/>
    </row>
    <row r="33290" spans="59:59" ht="15" customHeight="1">
      <c r="BG33290" s="984"/>
    </row>
    <row r="33291" spans="59:59" ht="15" customHeight="1">
      <c r="BG33291" s="985"/>
    </row>
    <row r="33328" spans="59:59" ht="15" customHeight="1">
      <c r="BG33328" s="984"/>
    </row>
    <row r="33329" spans="59:59" ht="15" customHeight="1">
      <c r="BG33329" s="985"/>
    </row>
    <row r="33366" spans="59:59" ht="15" customHeight="1">
      <c r="BG33366" s="984"/>
    </row>
    <row r="33367" spans="59:59" ht="15" customHeight="1">
      <c r="BG33367" s="985"/>
    </row>
    <row r="33404" spans="59:59" ht="15" customHeight="1">
      <c r="BG33404" s="984"/>
    </row>
    <row r="33405" spans="59:59" ht="15" customHeight="1">
      <c r="BG33405" s="985"/>
    </row>
    <row r="33442" spans="59:59" ht="15" customHeight="1">
      <c r="BG33442" s="984"/>
    </row>
    <row r="33443" spans="59:59" ht="15" customHeight="1">
      <c r="BG33443" s="985"/>
    </row>
    <row r="33480" spans="59:59" ht="15" customHeight="1">
      <c r="BG33480" s="984"/>
    </row>
    <row r="33481" spans="59:59" ht="15" customHeight="1">
      <c r="BG33481" s="985"/>
    </row>
    <row r="33518" spans="59:59" ht="15" customHeight="1">
      <c r="BG33518" s="984"/>
    </row>
    <row r="33519" spans="59:59" ht="15" customHeight="1">
      <c r="BG33519" s="985"/>
    </row>
    <row r="33556" spans="59:59" ht="15" customHeight="1">
      <c r="BG33556" s="984"/>
    </row>
    <row r="33557" spans="59:59" ht="15" customHeight="1">
      <c r="BG33557" s="985"/>
    </row>
    <row r="33594" spans="59:59" ht="15" customHeight="1">
      <c r="BG33594" s="984"/>
    </row>
    <row r="33595" spans="59:59" ht="15" customHeight="1">
      <c r="BG33595" s="985"/>
    </row>
    <row r="33632" spans="59:59" ht="15" customHeight="1">
      <c r="BG33632" s="984"/>
    </row>
    <row r="33633" spans="59:59" ht="15" customHeight="1">
      <c r="BG33633" s="985"/>
    </row>
    <row r="33670" spans="59:59" ht="15" customHeight="1">
      <c r="BG33670" s="984"/>
    </row>
    <row r="33671" spans="59:59" ht="15" customHeight="1">
      <c r="BG33671" s="985"/>
    </row>
    <row r="33708" spans="59:59" ht="15" customHeight="1">
      <c r="BG33708" s="984"/>
    </row>
    <row r="33709" spans="59:59" ht="15" customHeight="1">
      <c r="BG33709" s="985"/>
    </row>
    <row r="33746" spans="59:59" ht="15" customHeight="1">
      <c r="BG33746" s="984"/>
    </row>
    <row r="33747" spans="59:59" ht="15" customHeight="1">
      <c r="BG33747" s="985"/>
    </row>
    <row r="33784" spans="59:59" ht="15" customHeight="1">
      <c r="BG33784" s="984"/>
    </row>
    <row r="33785" spans="59:59" ht="15" customHeight="1">
      <c r="BG33785" s="985"/>
    </row>
    <row r="33822" spans="59:59" ht="15" customHeight="1">
      <c r="BG33822" s="984"/>
    </row>
    <row r="33823" spans="59:59" ht="15" customHeight="1">
      <c r="BG33823" s="985"/>
    </row>
    <row r="33860" spans="59:59" ht="15" customHeight="1">
      <c r="BG33860" s="984"/>
    </row>
    <row r="33861" spans="59:59" ht="15" customHeight="1">
      <c r="BG33861" s="985"/>
    </row>
    <row r="33898" spans="59:59" ht="15" customHeight="1">
      <c r="BG33898" s="984"/>
    </row>
    <row r="33899" spans="59:59" ht="15" customHeight="1">
      <c r="BG33899" s="985"/>
    </row>
    <row r="33936" spans="59:59" ht="15" customHeight="1">
      <c r="BG33936" s="984"/>
    </row>
    <row r="33937" spans="59:59" ht="15" customHeight="1">
      <c r="BG33937" s="985"/>
    </row>
    <row r="33974" spans="59:59" ht="15" customHeight="1">
      <c r="BG33974" s="984"/>
    </row>
    <row r="33975" spans="59:59" ht="15" customHeight="1">
      <c r="BG33975" s="985"/>
    </row>
    <row r="34012" spans="59:59" ht="15" customHeight="1">
      <c r="BG34012" s="984"/>
    </row>
    <row r="34013" spans="59:59" ht="15" customHeight="1">
      <c r="BG34013" s="985"/>
    </row>
    <row r="34050" spans="59:59" ht="15" customHeight="1">
      <c r="BG34050" s="984"/>
    </row>
    <row r="34051" spans="59:59" ht="15" customHeight="1">
      <c r="BG34051" s="985"/>
    </row>
    <row r="34088" spans="59:59" ht="15" customHeight="1">
      <c r="BG34088" s="984"/>
    </row>
    <row r="34089" spans="59:59" ht="15" customHeight="1">
      <c r="BG34089" s="985"/>
    </row>
    <row r="34126" spans="59:59" ht="15" customHeight="1">
      <c r="BG34126" s="984"/>
    </row>
    <row r="34127" spans="59:59" ht="15" customHeight="1">
      <c r="BG34127" s="985"/>
    </row>
    <row r="34164" spans="59:59" ht="15" customHeight="1">
      <c r="BG34164" s="984"/>
    </row>
    <row r="34165" spans="59:59" ht="15" customHeight="1">
      <c r="BG34165" s="985"/>
    </row>
    <row r="34202" spans="59:59" ht="15" customHeight="1">
      <c r="BG34202" s="984"/>
    </row>
    <row r="34203" spans="59:59" ht="15" customHeight="1">
      <c r="BG34203" s="985"/>
    </row>
    <row r="34240" spans="59:59" ht="15" customHeight="1">
      <c r="BG34240" s="984"/>
    </row>
    <row r="34241" spans="59:59" ht="15" customHeight="1">
      <c r="BG34241" s="985"/>
    </row>
    <row r="34278" spans="59:59" ht="15" customHeight="1">
      <c r="BG34278" s="984"/>
    </row>
    <row r="34279" spans="59:59" ht="15" customHeight="1">
      <c r="BG34279" s="985"/>
    </row>
    <row r="34316" spans="59:59" ht="15" customHeight="1">
      <c r="BG34316" s="984"/>
    </row>
    <row r="34317" spans="59:59" ht="15" customHeight="1">
      <c r="BG34317" s="985"/>
    </row>
    <row r="34354" spans="59:59" ht="15" customHeight="1">
      <c r="BG34354" s="984"/>
    </row>
    <row r="34355" spans="59:59" ht="15" customHeight="1">
      <c r="BG34355" s="985"/>
    </row>
    <row r="34392" spans="59:59" ht="15" customHeight="1">
      <c r="BG34392" s="984"/>
    </row>
    <row r="34393" spans="59:59" ht="15" customHeight="1">
      <c r="BG34393" s="985"/>
    </row>
    <row r="34430" spans="59:59" ht="15" customHeight="1">
      <c r="BG34430" s="984"/>
    </row>
    <row r="34431" spans="59:59" ht="15" customHeight="1">
      <c r="BG34431" s="985"/>
    </row>
    <row r="34468" spans="59:59" ht="15" customHeight="1">
      <c r="BG34468" s="984"/>
    </row>
    <row r="34469" spans="59:59" ht="15" customHeight="1">
      <c r="BG34469" s="985"/>
    </row>
    <row r="34506" spans="59:59" ht="15" customHeight="1">
      <c r="BG34506" s="984"/>
    </row>
    <row r="34507" spans="59:59" ht="15" customHeight="1">
      <c r="BG34507" s="985"/>
    </row>
    <row r="34544" spans="59:59" ht="15" customHeight="1">
      <c r="BG34544" s="984"/>
    </row>
    <row r="34545" spans="59:59" ht="15" customHeight="1">
      <c r="BG34545" s="985"/>
    </row>
    <row r="34582" spans="59:59" ht="15" customHeight="1">
      <c r="BG34582" s="984"/>
    </row>
    <row r="34583" spans="59:59" ht="15" customHeight="1">
      <c r="BG34583" s="985"/>
    </row>
    <row r="34620" spans="59:59" ht="15" customHeight="1">
      <c r="BG34620" s="984"/>
    </row>
    <row r="34621" spans="59:59" ht="15" customHeight="1">
      <c r="BG34621" s="985"/>
    </row>
    <row r="34658" spans="59:59" ht="15" customHeight="1">
      <c r="BG34658" s="984"/>
    </row>
    <row r="34659" spans="59:59" ht="15" customHeight="1">
      <c r="BG34659" s="985"/>
    </row>
    <row r="34696" spans="59:59" ht="15" customHeight="1">
      <c r="BG34696" s="984"/>
    </row>
    <row r="34697" spans="59:59" ht="15" customHeight="1">
      <c r="BG34697" s="985"/>
    </row>
    <row r="34734" spans="59:59" ht="15" customHeight="1">
      <c r="BG34734" s="984"/>
    </row>
    <row r="34735" spans="59:59" ht="15" customHeight="1">
      <c r="BG34735" s="985"/>
    </row>
    <row r="34772" spans="59:59" ht="15" customHeight="1">
      <c r="BG34772" s="984"/>
    </row>
    <row r="34773" spans="59:59" ht="15" customHeight="1">
      <c r="BG34773" s="985"/>
    </row>
    <row r="34810" spans="59:59" ht="15" customHeight="1">
      <c r="BG34810" s="984"/>
    </row>
    <row r="34811" spans="59:59" ht="15" customHeight="1">
      <c r="BG34811" s="985"/>
    </row>
    <row r="34848" spans="59:59" ht="15" customHeight="1">
      <c r="BG34848" s="984"/>
    </row>
    <row r="34849" spans="59:59" ht="15" customHeight="1">
      <c r="BG34849" s="985"/>
    </row>
    <row r="34886" spans="59:59" ht="15" customHeight="1">
      <c r="BG34886" s="984"/>
    </row>
    <row r="34887" spans="59:59" ht="15" customHeight="1">
      <c r="BG34887" s="985"/>
    </row>
    <row r="34924" spans="59:59" ht="15" customHeight="1">
      <c r="BG34924" s="984"/>
    </row>
    <row r="34925" spans="59:59" ht="15" customHeight="1">
      <c r="BG34925" s="985"/>
    </row>
    <row r="34962" spans="59:59" ht="15" customHeight="1">
      <c r="BG34962" s="984"/>
    </row>
    <row r="34963" spans="59:59" ht="15" customHeight="1">
      <c r="BG34963" s="985"/>
    </row>
    <row r="35000" spans="59:59" ht="15" customHeight="1">
      <c r="BG35000" s="984"/>
    </row>
    <row r="35001" spans="59:59" ht="15" customHeight="1">
      <c r="BG35001" s="985"/>
    </row>
    <row r="35038" spans="59:59" ht="15" customHeight="1">
      <c r="BG35038" s="984"/>
    </row>
    <row r="35039" spans="59:59" ht="15" customHeight="1">
      <c r="BG35039" s="985"/>
    </row>
    <row r="35076" spans="59:59" ht="15" customHeight="1">
      <c r="BG35076" s="984"/>
    </row>
    <row r="35077" spans="59:59" ht="15" customHeight="1">
      <c r="BG35077" s="985"/>
    </row>
    <row r="35114" spans="59:59" ht="15" customHeight="1">
      <c r="BG35114" s="984"/>
    </row>
    <row r="35115" spans="59:59" ht="15" customHeight="1">
      <c r="BG35115" s="985"/>
    </row>
    <row r="35152" spans="59:59" ht="15" customHeight="1">
      <c r="BG35152" s="984"/>
    </row>
    <row r="35153" spans="59:59" ht="15" customHeight="1">
      <c r="BG35153" s="985"/>
    </row>
    <row r="35190" spans="59:59" ht="15" customHeight="1">
      <c r="BG35190" s="984"/>
    </row>
    <row r="35191" spans="59:59" ht="15" customHeight="1">
      <c r="BG35191" s="985"/>
    </row>
    <row r="35228" spans="59:59" ht="15" customHeight="1">
      <c r="BG35228" s="984"/>
    </row>
    <row r="35229" spans="59:59" ht="15" customHeight="1">
      <c r="BG35229" s="985"/>
    </row>
    <row r="35266" spans="59:59" ht="15" customHeight="1">
      <c r="BG35266" s="984"/>
    </row>
    <row r="35267" spans="59:59" ht="15" customHeight="1">
      <c r="BG35267" s="985"/>
    </row>
    <row r="35304" spans="59:59" ht="15" customHeight="1">
      <c r="BG35304" s="984"/>
    </row>
    <row r="35305" spans="59:59" ht="15" customHeight="1">
      <c r="BG35305" s="985"/>
    </row>
    <row r="35342" spans="59:59" ht="15" customHeight="1">
      <c r="BG35342" s="984"/>
    </row>
    <row r="35343" spans="59:59" ht="15" customHeight="1">
      <c r="BG35343" s="985"/>
    </row>
    <row r="35380" spans="59:59" ht="15" customHeight="1">
      <c r="BG35380" s="984"/>
    </row>
    <row r="35381" spans="59:59" ht="15" customHeight="1">
      <c r="BG35381" s="985"/>
    </row>
    <row r="35418" spans="59:59" ht="15" customHeight="1">
      <c r="BG35418" s="984"/>
    </row>
    <row r="35419" spans="59:59" ht="15" customHeight="1">
      <c r="BG35419" s="985"/>
    </row>
    <row r="35456" spans="59:59" ht="15" customHeight="1">
      <c r="BG35456" s="984"/>
    </row>
    <row r="35457" spans="59:59" ht="15" customHeight="1">
      <c r="BG35457" s="985"/>
    </row>
    <row r="35494" spans="59:59" ht="15" customHeight="1">
      <c r="BG35494" s="984"/>
    </row>
    <row r="35495" spans="59:59" ht="15" customHeight="1">
      <c r="BG35495" s="985"/>
    </row>
    <row r="35532" spans="59:59" ht="15" customHeight="1">
      <c r="BG35532" s="984"/>
    </row>
    <row r="35533" spans="59:59" ht="15" customHeight="1">
      <c r="BG35533" s="985"/>
    </row>
    <row r="35570" spans="59:59" ht="15" customHeight="1">
      <c r="BG35570" s="984"/>
    </row>
    <row r="35571" spans="59:59" ht="15" customHeight="1">
      <c r="BG35571" s="985"/>
    </row>
    <row r="35608" spans="59:59" ht="15" customHeight="1">
      <c r="BG35608" s="984"/>
    </row>
    <row r="35609" spans="59:59" ht="15" customHeight="1">
      <c r="BG35609" s="985"/>
    </row>
    <row r="35646" spans="59:59" ht="15" customHeight="1">
      <c r="BG35646" s="984"/>
    </row>
    <row r="35647" spans="59:59" ht="15" customHeight="1">
      <c r="BG35647" s="985"/>
    </row>
    <row r="35684" spans="59:59" ht="15" customHeight="1">
      <c r="BG35684" s="984"/>
    </row>
    <row r="35685" spans="59:59" ht="15" customHeight="1">
      <c r="BG35685" s="985"/>
    </row>
    <row r="35722" spans="59:59" ht="15" customHeight="1">
      <c r="BG35722" s="984"/>
    </row>
    <row r="35723" spans="59:59" ht="15" customHeight="1">
      <c r="BG35723" s="985"/>
    </row>
    <row r="35760" spans="59:59" ht="15" customHeight="1">
      <c r="BG35760" s="984"/>
    </row>
    <row r="35761" spans="59:59" ht="15" customHeight="1">
      <c r="BG35761" s="985"/>
    </row>
    <row r="35798" spans="59:59" ht="15" customHeight="1">
      <c r="BG35798" s="984"/>
    </row>
    <row r="35799" spans="59:59" ht="15" customHeight="1">
      <c r="BG35799" s="985"/>
    </row>
    <row r="35836" spans="59:59" ht="15" customHeight="1">
      <c r="BG35836" s="984"/>
    </row>
    <row r="35837" spans="59:59" ht="15" customHeight="1">
      <c r="BG35837" s="985"/>
    </row>
    <row r="35874" spans="59:59" ht="15" customHeight="1">
      <c r="BG35874" s="984"/>
    </row>
    <row r="35875" spans="59:59" ht="15" customHeight="1">
      <c r="BG35875" s="985"/>
    </row>
    <row r="35912" spans="59:59" ht="15" customHeight="1">
      <c r="BG35912" s="984"/>
    </row>
    <row r="35913" spans="59:59" ht="15" customHeight="1">
      <c r="BG35913" s="985"/>
    </row>
    <row r="35950" spans="59:59" ht="15" customHeight="1">
      <c r="BG35950" s="984"/>
    </row>
    <row r="35951" spans="59:59" ht="15" customHeight="1">
      <c r="BG35951" s="985"/>
    </row>
    <row r="35988" spans="59:59" ht="15" customHeight="1">
      <c r="BG35988" s="984"/>
    </row>
    <row r="35989" spans="59:59" ht="15" customHeight="1">
      <c r="BG35989" s="985"/>
    </row>
    <row r="36026" spans="59:59" ht="15" customHeight="1">
      <c r="BG36026" s="984"/>
    </row>
    <row r="36027" spans="59:59" ht="15" customHeight="1">
      <c r="BG36027" s="985"/>
    </row>
    <row r="36064" spans="59:59" ht="15" customHeight="1">
      <c r="BG36064" s="984"/>
    </row>
    <row r="36065" spans="59:59" ht="15" customHeight="1">
      <c r="BG36065" s="985"/>
    </row>
    <row r="36102" spans="59:59" ht="15" customHeight="1">
      <c r="BG36102" s="984"/>
    </row>
    <row r="36103" spans="59:59" ht="15" customHeight="1">
      <c r="BG36103" s="985"/>
    </row>
    <row r="36140" spans="59:59" ht="15" customHeight="1">
      <c r="BG36140" s="984"/>
    </row>
    <row r="36141" spans="59:59" ht="15" customHeight="1">
      <c r="BG36141" s="985"/>
    </row>
    <row r="36178" spans="59:59" ht="15" customHeight="1">
      <c r="BG36178" s="984"/>
    </row>
    <row r="36179" spans="59:59" ht="15" customHeight="1">
      <c r="BG36179" s="985"/>
    </row>
    <row r="36216" spans="59:59" ht="15" customHeight="1">
      <c r="BG36216" s="984"/>
    </row>
    <row r="36217" spans="59:59" ht="15" customHeight="1">
      <c r="BG36217" s="985"/>
    </row>
    <row r="36254" spans="59:59" ht="15" customHeight="1">
      <c r="BG36254" s="984"/>
    </row>
    <row r="36255" spans="59:59" ht="15" customHeight="1">
      <c r="BG36255" s="985"/>
    </row>
    <row r="36292" spans="59:59" ht="15" customHeight="1">
      <c r="BG36292" s="984"/>
    </row>
    <row r="36293" spans="59:59" ht="15" customHeight="1">
      <c r="BG36293" s="985"/>
    </row>
    <row r="36330" spans="59:59" ht="15" customHeight="1">
      <c r="BG36330" s="984"/>
    </row>
    <row r="36331" spans="59:59" ht="15" customHeight="1">
      <c r="BG36331" s="985"/>
    </row>
    <row r="36368" spans="59:59" ht="15" customHeight="1">
      <c r="BG36368" s="984"/>
    </row>
    <row r="36369" spans="59:59" ht="15" customHeight="1">
      <c r="BG36369" s="985"/>
    </row>
    <row r="36406" spans="59:59" ht="15" customHeight="1">
      <c r="BG36406" s="984"/>
    </row>
    <row r="36407" spans="59:59" ht="15" customHeight="1">
      <c r="BG36407" s="985"/>
    </row>
    <row r="36444" spans="59:59" ht="15" customHeight="1">
      <c r="BG36444" s="984"/>
    </row>
    <row r="36445" spans="59:59" ht="15" customHeight="1">
      <c r="BG36445" s="985"/>
    </row>
    <row r="36482" spans="59:59" ht="15" customHeight="1">
      <c r="BG36482" s="984"/>
    </row>
    <row r="36483" spans="59:59" ht="15" customHeight="1">
      <c r="BG36483" s="985"/>
    </row>
    <row r="36520" spans="59:59" ht="15" customHeight="1">
      <c r="BG36520" s="984"/>
    </row>
    <row r="36521" spans="59:59" ht="15" customHeight="1">
      <c r="BG36521" s="985"/>
    </row>
    <row r="36558" spans="59:59" ht="15" customHeight="1">
      <c r="BG36558" s="984"/>
    </row>
    <row r="36559" spans="59:59" ht="15" customHeight="1">
      <c r="BG36559" s="985"/>
    </row>
    <row r="36596" spans="59:59" ht="15" customHeight="1">
      <c r="BG36596" s="984"/>
    </row>
    <row r="36597" spans="59:59" ht="15" customHeight="1">
      <c r="BG36597" s="985"/>
    </row>
    <row r="36634" spans="59:59" ht="15" customHeight="1">
      <c r="BG36634" s="984"/>
    </row>
    <row r="36635" spans="59:59" ht="15" customHeight="1">
      <c r="BG36635" s="985"/>
    </row>
    <row r="36672" spans="59:59" ht="15" customHeight="1">
      <c r="BG36672" s="984"/>
    </row>
    <row r="36673" spans="59:59" ht="15" customHeight="1">
      <c r="BG36673" s="985"/>
    </row>
    <row r="36710" spans="59:59" ht="15" customHeight="1">
      <c r="BG36710" s="984"/>
    </row>
    <row r="36711" spans="59:59" ht="15" customHeight="1">
      <c r="BG36711" s="985"/>
    </row>
    <row r="36748" spans="59:59" ht="15" customHeight="1">
      <c r="BG36748" s="984"/>
    </row>
    <row r="36749" spans="59:59" ht="15" customHeight="1">
      <c r="BG36749" s="985"/>
    </row>
    <row r="36786" spans="59:59" ht="15" customHeight="1">
      <c r="BG36786" s="984"/>
    </row>
    <row r="36787" spans="59:59" ht="15" customHeight="1">
      <c r="BG36787" s="985"/>
    </row>
    <row r="36824" spans="59:59" ht="15" customHeight="1">
      <c r="BG36824" s="984"/>
    </row>
    <row r="36825" spans="59:59" ht="15" customHeight="1">
      <c r="BG36825" s="985"/>
    </row>
    <row r="36862" spans="59:59" ht="15" customHeight="1">
      <c r="BG36862" s="984"/>
    </row>
    <row r="36863" spans="59:59" ht="15" customHeight="1">
      <c r="BG36863" s="985"/>
    </row>
    <row r="36900" spans="59:59" ht="15" customHeight="1">
      <c r="BG36900" s="984"/>
    </row>
    <row r="36901" spans="59:59" ht="15" customHeight="1">
      <c r="BG36901" s="985"/>
    </row>
    <row r="36938" spans="59:59" ht="15" customHeight="1">
      <c r="BG36938" s="984"/>
    </row>
    <row r="36939" spans="59:59" ht="15" customHeight="1">
      <c r="BG36939" s="985"/>
    </row>
    <row r="36976" spans="59:59" ht="15" customHeight="1">
      <c r="BG36976" s="984"/>
    </row>
    <row r="36977" spans="59:59" ht="15" customHeight="1">
      <c r="BG36977" s="985"/>
    </row>
    <row r="37014" spans="59:59" ht="15" customHeight="1">
      <c r="BG37014" s="984"/>
    </row>
    <row r="37015" spans="59:59" ht="15" customHeight="1">
      <c r="BG37015" s="985"/>
    </row>
    <row r="37052" spans="59:59" ht="15" customHeight="1">
      <c r="BG37052" s="984"/>
    </row>
    <row r="37053" spans="59:59" ht="15" customHeight="1">
      <c r="BG37053" s="985"/>
    </row>
    <row r="37090" spans="59:59" ht="15" customHeight="1">
      <c r="BG37090" s="984"/>
    </row>
    <row r="37091" spans="59:59" ht="15" customHeight="1">
      <c r="BG37091" s="985"/>
    </row>
    <row r="37128" spans="59:59" ht="15" customHeight="1">
      <c r="BG37128" s="984"/>
    </row>
    <row r="37129" spans="59:59" ht="15" customHeight="1">
      <c r="BG37129" s="985"/>
    </row>
    <row r="37166" spans="59:59" ht="15" customHeight="1">
      <c r="BG37166" s="984"/>
    </row>
    <row r="37167" spans="59:59" ht="15" customHeight="1">
      <c r="BG37167" s="985"/>
    </row>
    <row r="37204" spans="59:59" ht="15" customHeight="1">
      <c r="BG37204" s="984"/>
    </row>
    <row r="37205" spans="59:59" ht="15" customHeight="1">
      <c r="BG37205" s="985"/>
    </row>
    <row r="37242" spans="59:59" ht="15" customHeight="1">
      <c r="BG37242" s="984"/>
    </row>
    <row r="37243" spans="59:59" ht="15" customHeight="1">
      <c r="BG37243" s="985"/>
    </row>
    <row r="37280" spans="59:59" ht="15" customHeight="1">
      <c r="BG37280" s="984"/>
    </row>
    <row r="37281" spans="59:59" ht="15" customHeight="1">
      <c r="BG37281" s="985"/>
    </row>
    <row r="37318" spans="59:59" ht="15" customHeight="1">
      <c r="BG37318" s="984"/>
    </row>
    <row r="37319" spans="59:59" ht="15" customHeight="1">
      <c r="BG37319" s="985"/>
    </row>
    <row r="37356" spans="59:59" ht="15" customHeight="1">
      <c r="BG37356" s="984"/>
    </row>
    <row r="37357" spans="59:59" ht="15" customHeight="1">
      <c r="BG37357" s="985"/>
    </row>
    <row r="37394" spans="59:59" ht="15" customHeight="1">
      <c r="BG37394" s="984"/>
    </row>
    <row r="37395" spans="59:59" ht="15" customHeight="1">
      <c r="BG37395" s="985"/>
    </row>
    <row r="37432" spans="59:59" ht="15" customHeight="1">
      <c r="BG37432" s="984"/>
    </row>
    <row r="37433" spans="59:59" ht="15" customHeight="1">
      <c r="BG37433" s="985"/>
    </row>
    <row r="37470" spans="59:59" ht="15" customHeight="1">
      <c r="BG37470" s="984"/>
    </row>
    <row r="37471" spans="59:59" ht="15" customHeight="1">
      <c r="BG37471" s="985"/>
    </row>
    <row r="37508" spans="59:59" ht="15" customHeight="1">
      <c r="BG37508" s="984"/>
    </row>
    <row r="37509" spans="59:59" ht="15" customHeight="1">
      <c r="BG37509" s="985"/>
    </row>
    <row r="37546" spans="59:59" ht="15" customHeight="1">
      <c r="BG37546" s="984"/>
    </row>
    <row r="37547" spans="59:59" ht="15" customHeight="1">
      <c r="BG37547" s="985"/>
    </row>
    <row r="37584" spans="59:59" ht="15" customHeight="1">
      <c r="BG37584" s="984"/>
    </row>
    <row r="37585" spans="59:59" ht="15" customHeight="1">
      <c r="BG37585" s="985"/>
    </row>
    <row r="37622" spans="59:59" ht="15" customHeight="1">
      <c r="BG37622" s="984"/>
    </row>
    <row r="37623" spans="59:59" ht="15" customHeight="1">
      <c r="BG37623" s="985"/>
    </row>
    <row r="37660" spans="59:59" ht="15" customHeight="1">
      <c r="BG37660" s="984"/>
    </row>
    <row r="37661" spans="59:59" ht="15" customHeight="1">
      <c r="BG37661" s="985"/>
    </row>
    <row r="37698" spans="59:59" ht="15" customHeight="1">
      <c r="BG37698" s="984"/>
    </row>
    <row r="37699" spans="59:59" ht="15" customHeight="1">
      <c r="BG37699" s="985"/>
    </row>
    <row r="37736" spans="59:59" ht="15" customHeight="1">
      <c r="BG37736" s="984"/>
    </row>
    <row r="37737" spans="59:59" ht="15" customHeight="1">
      <c r="BG37737" s="985"/>
    </row>
    <row r="37774" spans="59:59" ht="15" customHeight="1">
      <c r="BG37774" s="984"/>
    </row>
    <row r="37775" spans="59:59" ht="15" customHeight="1">
      <c r="BG37775" s="985"/>
    </row>
    <row r="37812" spans="59:59" ht="15" customHeight="1">
      <c r="BG37812" s="984"/>
    </row>
    <row r="37813" spans="59:59" ht="15" customHeight="1">
      <c r="BG37813" s="985"/>
    </row>
    <row r="37850" spans="59:59" ht="15" customHeight="1">
      <c r="BG37850" s="984"/>
    </row>
    <row r="37851" spans="59:59" ht="15" customHeight="1">
      <c r="BG37851" s="985"/>
    </row>
    <row r="37888" spans="59:59" ht="15" customHeight="1">
      <c r="BG37888" s="984"/>
    </row>
    <row r="37889" spans="59:59" ht="15" customHeight="1">
      <c r="BG37889" s="985"/>
    </row>
    <row r="37926" spans="59:59" ht="15" customHeight="1">
      <c r="BG37926" s="984"/>
    </row>
    <row r="37927" spans="59:59" ht="15" customHeight="1">
      <c r="BG37927" s="985"/>
    </row>
    <row r="37964" spans="59:59" ht="15" customHeight="1">
      <c r="BG37964" s="984"/>
    </row>
    <row r="37965" spans="59:59" ht="15" customHeight="1">
      <c r="BG37965" s="985"/>
    </row>
    <row r="38002" spans="59:59" ht="15" customHeight="1">
      <c r="BG38002" s="984"/>
    </row>
    <row r="38003" spans="59:59" ht="15" customHeight="1">
      <c r="BG38003" s="985"/>
    </row>
    <row r="38040" spans="59:59" ht="15" customHeight="1">
      <c r="BG38040" s="984"/>
    </row>
    <row r="38041" spans="59:59" ht="15" customHeight="1">
      <c r="BG38041" s="985"/>
    </row>
    <row r="38078" spans="59:59" ht="15" customHeight="1">
      <c r="BG38078" s="984"/>
    </row>
    <row r="38079" spans="59:59" ht="15" customHeight="1">
      <c r="BG38079" s="985"/>
    </row>
    <row r="38116" spans="59:59" ht="15" customHeight="1">
      <c r="BG38116" s="984"/>
    </row>
    <row r="38117" spans="59:59" ht="15" customHeight="1">
      <c r="BG38117" s="985"/>
    </row>
    <row r="38154" spans="59:59" ht="15" customHeight="1">
      <c r="BG38154" s="984"/>
    </row>
    <row r="38155" spans="59:59" ht="15" customHeight="1">
      <c r="BG38155" s="985"/>
    </row>
    <row r="38192" spans="59:59" ht="15" customHeight="1">
      <c r="BG38192" s="984"/>
    </row>
    <row r="38193" spans="59:59" ht="15" customHeight="1">
      <c r="BG38193" s="985"/>
    </row>
    <row r="38230" spans="59:59" ht="15" customHeight="1">
      <c r="BG38230" s="984"/>
    </row>
    <row r="38231" spans="59:59" ht="15" customHeight="1">
      <c r="BG38231" s="985"/>
    </row>
    <row r="38268" spans="59:59" ht="15" customHeight="1">
      <c r="BG38268" s="984"/>
    </row>
    <row r="38269" spans="59:59" ht="15" customHeight="1">
      <c r="BG38269" s="985"/>
    </row>
    <row r="38306" spans="59:59" ht="15" customHeight="1">
      <c r="BG38306" s="984"/>
    </row>
    <row r="38307" spans="59:59" ht="15" customHeight="1">
      <c r="BG38307" s="985"/>
    </row>
    <row r="38344" spans="59:59" ht="15" customHeight="1">
      <c r="BG38344" s="984"/>
    </row>
    <row r="38345" spans="59:59" ht="15" customHeight="1">
      <c r="BG38345" s="985"/>
    </row>
    <row r="38382" spans="59:59" ht="15" customHeight="1">
      <c r="BG38382" s="984"/>
    </row>
    <row r="38383" spans="59:59" ht="15" customHeight="1">
      <c r="BG38383" s="985"/>
    </row>
    <row r="38420" spans="59:59" ht="15" customHeight="1">
      <c r="BG38420" s="984"/>
    </row>
    <row r="38421" spans="59:59" ht="15" customHeight="1">
      <c r="BG38421" s="985"/>
    </row>
    <row r="38458" spans="59:59" ht="15" customHeight="1">
      <c r="BG38458" s="984"/>
    </row>
    <row r="38459" spans="59:59" ht="15" customHeight="1">
      <c r="BG38459" s="985"/>
    </row>
    <row r="38496" spans="59:59" ht="15" customHeight="1">
      <c r="BG38496" s="984"/>
    </row>
    <row r="38497" spans="59:59" ht="15" customHeight="1">
      <c r="BG38497" s="985"/>
    </row>
    <row r="38534" spans="59:59" ht="15" customHeight="1">
      <c r="BG38534" s="984"/>
    </row>
    <row r="38535" spans="59:59" ht="15" customHeight="1">
      <c r="BG38535" s="985"/>
    </row>
    <row r="38572" spans="59:59" ht="15" customHeight="1">
      <c r="BG38572" s="984"/>
    </row>
    <row r="38573" spans="59:59" ht="15" customHeight="1">
      <c r="BG38573" s="985"/>
    </row>
    <row r="38610" spans="59:59" ht="15" customHeight="1">
      <c r="BG38610" s="984"/>
    </row>
    <row r="38611" spans="59:59" ht="15" customHeight="1">
      <c r="BG38611" s="985"/>
    </row>
    <row r="38648" spans="59:59" ht="15" customHeight="1">
      <c r="BG38648" s="984"/>
    </row>
    <row r="38649" spans="59:59" ht="15" customHeight="1">
      <c r="BG38649" s="985"/>
    </row>
    <row r="38686" spans="59:59" ht="15" customHeight="1">
      <c r="BG38686" s="984"/>
    </row>
    <row r="38687" spans="59:59" ht="15" customHeight="1">
      <c r="BG38687" s="985"/>
    </row>
    <row r="38724" spans="59:59" ht="15" customHeight="1">
      <c r="BG38724" s="984"/>
    </row>
    <row r="38725" spans="59:59" ht="15" customHeight="1">
      <c r="BG38725" s="985"/>
    </row>
    <row r="38762" spans="59:59" ht="15" customHeight="1">
      <c r="BG38762" s="984"/>
    </row>
    <row r="38763" spans="59:59" ht="15" customHeight="1">
      <c r="BG38763" s="985"/>
    </row>
    <row r="38800" spans="59:59" ht="15" customHeight="1">
      <c r="BG38800" s="984"/>
    </row>
    <row r="38801" spans="59:59" ht="15" customHeight="1">
      <c r="BG38801" s="985"/>
    </row>
    <row r="38838" spans="59:59" ht="15" customHeight="1">
      <c r="BG38838" s="984"/>
    </row>
    <row r="38839" spans="59:59" ht="15" customHeight="1">
      <c r="BG38839" s="985"/>
    </row>
    <row r="38876" spans="59:59" ht="15" customHeight="1">
      <c r="BG38876" s="984"/>
    </row>
    <row r="38877" spans="59:59" ht="15" customHeight="1">
      <c r="BG38877" s="985"/>
    </row>
    <row r="38914" spans="59:59" ht="15" customHeight="1">
      <c r="BG38914" s="984"/>
    </row>
    <row r="38915" spans="59:59" ht="15" customHeight="1">
      <c r="BG38915" s="985"/>
    </row>
    <row r="38952" spans="59:59" ht="15" customHeight="1">
      <c r="BG38952" s="984"/>
    </row>
    <row r="38953" spans="59:59" ht="15" customHeight="1">
      <c r="BG38953" s="985"/>
    </row>
    <row r="38990" spans="59:59" ht="15" customHeight="1">
      <c r="BG38990" s="984"/>
    </row>
    <row r="38991" spans="59:59" ht="15" customHeight="1">
      <c r="BG38991" s="985"/>
    </row>
    <row r="39028" spans="59:59" ht="15" customHeight="1">
      <c r="BG39028" s="984"/>
    </row>
    <row r="39029" spans="59:59" ht="15" customHeight="1">
      <c r="BG39029" s="985"/>
    </row>
    <row r="39066" spans="59:59" ht="15" customHeight="1">
      <c r="BG39066" s="984"/>
    </row>
    <row r="39067" spans="59:59" ht="15" customHeight="1">
      <c r="BG39067" s="985"/>
    </row>
    <row r="39104" spans="59:59" ht="15" customHeight="1">
      <c r="BG39104" s="984"/>
    </row>
    <row r="39105" spans="59:59" ht="15" customHeight="1">
      <c r="BG39105" s="985"/>
    </row>
    <row r="39142" spans="59:59" ht="15" customHeight="1">
      <c r="BG39142" s="984"/>
    </row>
    <row r="39143" spans="59:59" ht="15" customHeight="1">
      <c r="BG39143" s="985"/>
    </row>
    <row r="39180" spans="59:59" ht="15" customHeight="1">
      <c r="BG39180" s="984"/>
    </row>
    <row r="39181" spans="59:59" ht="15" customHeight="1">
      <c r="BG39181" s="985"/>
    </row>
    <row r="39218" spans="59:59" ht="15" customHeight="1">
      <c r="BG39218" s="984"/>
    </row>
    <row r="39219" spans="59:59" ht="15" customHeight="1">
      <c r="BG39219" s="985"/>
    </row>
    <row r="39256" spans="59:59" ht="15" customHeight="1">
      <c r="BG39256" s="984"/>
    </row>
    <row r="39257" spans="59:59" ht="15" customHeight="1">
      <c r="BG39257" s="985"/>
    </row>
    <row r="39294" spans="59:59" ht="15" customHeight="1">
      <c r="BG39294" s="984"/>
    </row>
    <row r="39295" spans="59:59" ht="15" customHeight="1">
      <c r="BG39295" s="985"/>
    </row>
    <row r="39332" spans="59:59" ht="15" customHeight="1">
      <c r="BG39332" s="984"/>
    </row>
    <row r="39333" spans="59:59" ht="15" customHeight="1">
      <c r="BG39333" s="985"/>
    </row>
    <row r="39370" spans="59:59" ht="15" customHeight="1">
      <c r="BG39370" s="984"/>
    </row>
    <row r="39371" spans="59:59" ht="15" customHeight="1">
      <c r="BG39371" s="985"/>
    </row>
    <row r="39408" spans="59:59" ht="15" customHeight="1">
      <c r="BG39408" s="984"/>
    </row>
    <row r="39409" spans="59:59" ht="15" customHeight="1">
      <c r="BG39409" s="985"/>
    </row>
    <row r="39446" spans="59:59" ht="15" customHeight="1">
      <c r="BG39446" s="984"/>
    </row>
    <row r="39447" spans="59:59" ht="15" customHeight="1">
      <c r="BG39447" s="985"/>
    </row>
    <row r="39484" spans="59:59" ht="15" customHeight="1">
      <c r="BG39484" s="984"/>
    </row>
    <row r="39485" spans="59:59" ht="15" customHeight="1">
      <c r="BG39485" s="985"/>
    </row>
    <row r="39522" spans="59:59" ht="15" customHeight="1">
      <c r="BG39522" s="984"/>
    </row>
    <row r="39523" spans="59:59" ht="15" customHeight="1">
      <c r="BG39523" s="985"/>
    </row>
    <row r="39560" spans="59:59" ht="15" customHeight="1">
      <c r="BG39560" s="984"/>
    </row>
    <row r="39561" spans="59:59" ht="15" customHeight="1">
      <c r="BG39561" s="985"/>
    </row>
    <row r="39598" spans="59:59" ht="15" customHeight="1">
      <c r="BG39598" s="984"/>
    </row>
    <row r="39599" spans="59:59" ht="15" customHeight="1">
      <c r="BG39599" s="985"/>
    </row>
    <row r="39636" spans="59:59" ht="15" customHeight="1">
      <c r="BG39636" s="984"/>
    </row>
    <row r="39637" spans="59:59" ht="15" customHeight="1">
      <c r="BG39637" s="985"/>
    </row>
    <row r="39674" spans="59:59" ht="15" customHeight="1">
      <c r="BG39674" s="984"/>
    </row>
    <row r="39675" spans="59:59" ht="15" customHeight="1">
      <c r="BG39675" s="985"/>
    </row>
    <row r="39712" spans="59:59" ht="15" customHeight="1">
      <c r="BG39712" s="984"/>
    </row>
    <row r="39713" spans="59:59" ht="15" customHeight="1">
      <c r="BG39713" s="985"/>
    </row>
    <row r="39750" spans="59:59" ht="15" customHeight="1">
      <c r="BG39750" s="984"/>
    </row>
    <row r="39751" spans="59:59" ht="15" customHeight="1">
      <c r="BG39751" s="985"/>
    </row>
    <row r="39788" spans="59:59" ht="15" customHeight="1">
      <c r="BG39788" s="984"/>
    </row>
    <row r="39789" spans="59:59" ht="15" customHeight="1">
      <c r="BG39789" s="985"/>
    </row>
    <row r="39826" spans="59:59" ht="15" customHeight="1">
      <c r="BG39826" s="984"/>
    </row>
    <row r="39827" spans="59:59" ht="15" customHeight="1">
      <c r="BG39827" s="985"/>
    </row>
    <row r="39864" spans="59:59" ht="15" customHeight="1">
      <c r="BG39864" s="984"/>
    </row>
    <row r="39865" spans="59:59" ht="15" customHeight="1">
      <c r="BG39865" s="985"/>
    </row>
    <row r="39902" spans="59:59" ht="15" customHeight="1">
      <c r="BG39902" s="984"/>
    </row>
    <row r="39903" spans="59:59" ht="15" customHeight="1">
      <c r="BG39903" s="985"/>
    </row>
    <row r="39940" spans="59:59" ht="15" customHeight="1">
      <c r="BG39940" s="984"/>
    </row>
    <row r="39941" spans="59:59" ht="15" customHeight="1">
      <c r="BG39941" s="985"/>
    </row>
    <row r="39978" spans="59:59" ht="15" customHeight="1">
      <c r="BG39978" s="984"/>
    </row>
    <row r="39979" spans="59:59" ht="15" customHeight="1">
      <c r="BG39979" s="985"/>
    </row>
    <row r="40016" spans="59:59" ht="15" customHeight="1">
      <c r="BG40016" s="984"/>
    </row>
    <row r="40017" spans="59:59" ht="15" customHeight="1">
      <c r="BG40017" s="985"/>
    </row>
    <row r="40054" spans="59:59" ht="15" customHeight="1">
      <c r="BG40054" s="984"/>
    </row>
    <row r="40055" spans="59:59" ht="15" customHeight="1">
      <c r="BG40055" s="985"/>
    </row>
    <row r="40092" spans="59:59" ht="15" customHeight="1">
      <c r="BG40092" s="984"/>
    </row>
    <row r="40093" spans="59:59" ht="15" customHeight="1">
      <c r="BG40093" s="985"/>
    </row>
    <row r="40130" spans="59:59" ht="15" customHeight="1">
      <c r="BG40130" s="984"/>
    </row>
    <row r="40131" spans="59:59" ht="15" customHeight="1">
      <c r="BG40131" s="985"/>
    </row>
    <row r="40168" spans="59:59" ht="15" customHeight="1">
      <c r="BG40168" s="984"/>
    </row>
    <row r="40169" spans="59:59" ht="15" customHeight="1">
      <c r="BG40169" s="985"/>
    </row>
    <row r="40206" spans="59:59" ht="15" customHeight="1">
      <c r="BG40206" s="984"/>
    </row>
    <row r="40207" spans="59:59" ht="15" customHeight="1">
      <c r="BG40207" s="985"/>
    </row>
    <row r="40244" spans="59:59" ht="15" customHeight="1">
      <c r="BG40244" s="984"/>
    </row>
    <row r="40245" spans="59:59" ht="15" customHeight="1">
      <c r="BG40245" s="985"/>
    </row>
    <row r="40282" spans="59:59" ht="15" customHeight="1">
      <c r="BG40282" s="984"/>
    </row>
    <row r="40283" spans="59:59" ht="15" customHeight="1">
      <c r="BG40283" s="985"/>
    </row>
    <row r="40320" spans="59:59" ht="15" customHeight="1">
      <c r="BG40320" s="984"/>
    </row>
    <row r="40321" spans="59:59" ht="15" customHeight="1">
      <c r="BG40321" s="985"/>
    </row>
    <row r="40358" spans="59:59" ht="15" customHeight="1">
      <c r="BG40358" s="984"/>
    </row>
    <row r="40359" spans="59:59" ht="15" customHeight="1">
      <c r="BG40359" s="985"/>
    </row>
    <row r="40396" spans="59:59" ht="15" customHeight="1">
      <c r="BG40396" s="984"/>
    </row>
    <row r="40397" spans="59:59" ht="15" customHeight="1">
      <c r="BG40397" s="985"/>
    </row>
    <row r="40434" spans="59:59" ht="15" customHeight="1">
      <c r="BG40434" s="984"/>
    </row>
    <row r="40435" spans="59:59" ht="15" customHeight="1">
      <c r="BG40435" s="985"/>
    </row>
    <row r="40472" spans="59:59" ht="15" customHeight="1">
      <c r="BG40472" s="984"/>
    </row>
    <row r="40473" spans="59:59" ht="15" customHeight="1">
      <c r="BG40473" s="985"/>
    </row>
    <row r="40510" spans="59:59" ht="15" customHeight="1">
      <c r="BG40510" s="984"/>
    </row>
    <row r="40511" spans="59:59" ht="15" customHeight="1">
      <c r="BG40511" s="985"/>
    </row>
    <row r="40548" spans="59:59" ht="15" customHeight="1">
      <c r="BG40548" s="984"/>
    </row>
    <row r="40549" spans="59:59" ht="15" customHeight="1">
      <c r="BG40549" s="985"/>
    </row>
    <row r="40586" spans="59:59" ht="15" customHeight="1">
      <c r="BG40586" s="984"/>
    </row>
    <row r="40587" spans="59:59" ht="15" customHeight="1">
      <c r="BG40587" s="985"/>
    </row>
    <row r="40624" spans="59:59" ht="15" customHeight="1">
      <c r="BG40624" s="984"/>
    </row>
    <row r="40625" spans="59:59" ht="15" customHeight="1">
      <c r="BG40625" s="985"/>
    </row>
    <row r="40662" spans="59:59" ht="15" customHeight="1">
      <c r="BG40662" s="984"/>
    </row>
    <row r="40663" spans="59:59" ht="15" customHeight="1">
      <c r="BG40663" s="985"/>
    </row>
    <row r="40700" spans="59:59" ht="15" customHeight="1">
      <c r="BG40700" s="984"/>
    </row>
    <row r="40701" spans="59:59" ht="15" customHeight="1">
      <c r="BG40701" s="985"/>
    </row>
    <row r="40738" spans="59:59" ht="15" customHeight="1">
      <c r="BG40738" s="984"/>
    </row>
    <row r="40739" spans="59:59" ht="15" customHeight="1">
      <c r="BG40739" s="985"/>
    </row>
    <row r="40776" spans="59:59" ht="15" customHeight="1">
      <c r="BG40776" s="984"/>
    </row>
    <row r="40777" spans="59:59" ht="15" customHeight="1">
      <c r="BG40777" s="985"/>
    </row>
    <row r="40814" spans="59:59" ht="15" customHeight="1">
      <c r="BG40814" s="984"/>
    </row>
    <row r="40815" spans="59:59" ht="15" customHeight="1">
      <c r="BG40815" s="985"/>
    </row>
    <row r="40852" spans="59:59" ht="15" customHeight="1">
      <c r="BG40852" s="984"/>
    </row>
    <row r="40853" spans="59:59" ht="15" customHeight="1">
      <c r="BG40853" s="985"/>
    </row>
    <row r="40890" spans="59:59" ht="15" customHeight="1">
      <c r="BG40890" s="984"/>
    </row>
    <row r="40891" spans="59:59" ht="15" customHeight="1">
      <c r="BG40891" s="985"/>
    </row>
    <row r="40928" spans="59:59" ht="15" customHeight="1">
      <c r="BG40928" s="984"/>
    </row>
    <row r="40929" spans="59:59" ht="15" customHeight="1">
      <c r="BG40929" s="985"/>
    </row>
    <row r="40966" spans="59:59" ht="15" customHeight="1">
      <c r="BG40966" s="984"/>
    </row>
    <row r="40967" spans="59:59" ht="15" customHeight="1">
      <c r="BG40967" s="985"/>
    </row>
    <row r="41004" spans="59:59" ht="15" customHeight="1">
      <c r="BG41004" s="984"/>
    </row>
    <row r="41005" spans="59:59" ht="15" customHeight="1">
      <c r="BG41005" s="985"/>
    </row>
    <row r="41042" spans="59:59" ht="15" customHeight="1">
      <c r="BG41042" s="984"/>
    </row>
    <row r="41043" spans="59:59" ht="15" customHeight="1">
      <c r="BG41043" s="985"/>
    </row>
    <row r="41080" spans="59:59" ht="15" customHeight="1">
      <c r="BG41080" s="984"/>
    </row>
    <row r="41081" spans="59:59" ht="15" customHeight="1">
      <c r="BG41081" s="985"/>
    </row>
    <row r="41118" spans="59:59" ht="15" customHeight="1">
      <c r="BG41118" s="984"/>
    </row>
    <row r="41119" spans="59:59" ht="15" customHeight="1">
      <c r="BG41119" s="985"/>
    </row>
    <row r="41156" spans="59:59" ht="15" customHeight="1">
      <c r="BG41156" s="984"/>
    </row>
    <row r="41157" spans="59:59" ht="15" customHeight="1">
      <c r="BG41157" s="985"/>
    </row>
    <row r="41194" spans="59:59" ht="15" customHeight="1">
      <c r="BG41194" s="984"/>
    </row>
    <row r="41195" spans="59:59" ht="15" customHeight="1">
      <c r="BG41195" s="985"/>
    </row>
    <row r="41232" spans="59:59" ht="15" customHeight="1">
      <c r="BG41232" s="984"/>
    </row>
    <row r="41233" spans="59:59" ht="15" customHeight="1">
      <c r="BG41233" s="985"/>
    </row>
    <row r="41270" spans="59:59" ht="15" customHeight="1">
      <c r="BG41270" s="984"/>
    </row>
    <row r="41271" spans="59:59" ht="15" customHeight="1">
      <c r="BG41271" s="985"/>
    </row>
    <row r="41308" spans="59:59" ht="15" customHeight="1">
      <c r="BG41308" s="984"/>
    </row>
    <row r="41309" spans="59:59" ht="15" customHeight="1">
      <c r="BG41309" s="985"/>
    </row>
    <row r="41346" spans="59:59" ht="15" customHeight="1">
      <c r="BG41346" s="984"/>
    </row>
    <row r="41347" spans="59:59" ht="15" customHeight="1">
      <c r="BG41347" s="985"/>
    </row>
    <row r="41384" spans="59:59" ht="15" customHeight="1">
      <c r="BG41384" s="984"/>
    </row>
    <row r="41385" spans="59:59" ht="15" customHeight="1">
      <c r="BG41385" s="985"/>
    </row>
    <row r="41422" spans="59:59" ht="15" customHeight="1">
      <c r="BG41422" s="984"/>
    </row>
    <row r="41423" spans="59:59" ht="15" customHeight="1">
      <c r="BG41423" s="985"/>
    </row>
    <row r="41460" spans="59:59" ht="15" customHeight="1">
      <c r="BG41460" s="984"/>
    </row>
    <row r="41461" spans="59:59" ht="15" customHeight="1">
      <c r="BG41461" s="985"/>
    </row>
    <row r="41498" spans="59:59" ht="15" customHeight="1">
      <c r="BG41498" s="984"/>
    </row>
    <row r="41499" spans="59:59" ht="15" customHeight="1">
      <c r="BG41499" s="985"/>
    </row>
    <row r="41536" spans="59:59" ht="15" customHeight="1">
      <c r="BG41536" s="984"/>
    </row>
    <row r="41537" spans="59:59" ht="15" customHeight="1">
      <c r="BG41537" s="985"/>
    </row>
    <row r="41574" spans="59:59" ht="15" customHeight="1">
      <c r="BG41574" s="984"/>
    </row>
    <row r="41575" spans="59:59" ht="15" customHeight="1">
      <c r="BG41575" s="985"/>
    </row>
    <row r="41612" spans="59:59" ht="15" customHeight="1">
      <c r="BG41612" s="984"/>
    </row>
    <row r="41613" spans="59:59" ht="15" customHeight="1">
      <c r="BG41613" s="985"/>
    </row>
    <row r="41650" spans="59:59" ht="15" customHeight="1">
      <c r="BG41650" s="984"/>
    </row>
    <row r="41651" spans="59:59" ht="15" customHeight="1">
      <c r="BG41651" s="985"/>
    </row>
    <row r="41688" spans="59:59" ht="15" customHeight="1">
      <c r="BG41688" s="984"/>
    </row>
    <row r="41689" spans="59:59" ht="15" customHeight="1">
      <c r="BG41689" s="985"/>
    </row>
    <row r="41726" spans="59:59" ht="15" customHeight="1">
      <c r="BG41726" s="984"/>
    </row>
    <row r="41727" spans="59:59" ht="15" customHeight="1">
      <c r="BG41727" s="985"/>
    </row>
    <row r="41764" spans="59:59" ht="15" customHeight="1">
      <c r="BG41764" s="984"/>
    </row>
    <row r="41765" spans="59:59" ht="15" customHeight="1">
      <c r="BG41765" s="985"/>
    </row>
    <row r="41802" spans="59:59" ht="15" customHeight="1">
      <c r="BG41802" s="984"/>
    </row>
    <row r="41803" spans="59:59" ht="15" customHeight="1">
      <c r="BG41803" s="985"/>
    </row>
    <row r="41840" spans="59:59" ht="15" customHeight="1">
      <c r="BG41840" s="984"/>
    </row>
    <row r="41841" spans="59:59" ht="15" customHeight="1">
      <c r="BG41841" s="985"/>
    </row>
    <row r="41878" spans="59:59" ht="15" customHeight="1">
      <c r="BG41878" s="984"/>
    </row>
    <row r="41879" spans="59:59" ht="15" customHeight="1">
      <c r="BG41879" s="985"/>
    </row>
    <row r="41916" spans="59:59" ht="15" customHeight="1">
      <c r="BG41916" s="984"/>
    </row>
    <row r="41917" spans="59:59" ht="15" customHeight="1">
      <c r="BG41917" s="985"/>
    </row>
    <row r="41954" spans="59:59" ht="15" customHeight="1">
      <c r="BG41954" s="984"/>
    </row>
    <row r="41955" spans="59:59" ht="15" customHeight="1">
      <c r="BG41955" s="985"/>
    </row>
    <row r="41992" spans="59:59" ht="15" customHeight="1">
      <c r="BG41992" s="984"/>
    </row>
    <row r="41993" spans="59:59" ht="15" customHeight="1">
      <c r="BG41993" s="985"/>
    </row>
    <row r="42030" spans="59:59" ht="15" customHeight="1">
      <c r="BG42030" s="984"/>
    </row>
    <row r="42031" spans="59:59" ht="15" customHeight="1">
      <c r="BG42031" s="985"/>
    </row>
    <row r="42068" spans="59:59" ht="15" customHeight="1">
      <c r="BG42068" s="984"/>
    </row>
    <row r="42069" spans="59:59" ht="15" customHeight="1">
      <c r="BG42069" s="985"/>
    </row>
    <row r="42106" spans="59:59" ht="15" customHeight="1">
      <c r="BG42106" s="984"/>
    </row>
    <row r="42107" spans="59:59" ht="15" customHeight="1">
      <c r="BG42107" s="985"/>
    </row>
    <row r="42144" spans="59:59" ht="15" customHeight="1">
      <c r="BG42144" s="984"/>
    </row>
    <row r="42145" spans="59:59" ht="15" customHeight="1">
      <c r="BG42145" s="985"/>
    </row>
    <row r="42182" spans="59:59" ht="15" customHeight="1">
      <c r="BG42182" s="984"/>
    </row>
    <row r="42183" spans="59:59" ht="15" customHeight="1">
      <c r="BG42183" s="985"/>
    </row>
    <row r="42220" spans="59:59" ht="15" customHeight="1">
      <c r="BG42220" s="984"/>
    </row>
    <row r="42221" spans="59:59" ht="15" customHeight="1">
      <c r="BG42221" s="985"/>
    </row>
    <row r="42258" spans="59:59" ht="15" customHeight="1">
      <c r="BG42258" s="984"/>
    </row>
    <row r="42259" spans="59:59" ht="15" customHeight="1">
      <c r="BG42259" s="985"/>
    </row>
    <row r="42296" spans="59:59" ht="15" customHeight="1">
      <c r="BG42296" s="984"/>
    </row>
    <row r="42297" spans="59:59" ht="15" customHeight="1">
      <c r="BG42297" s="985"/>
    </row>
    <row r="42334" spans="59:59" ht="15" customHeight="1">
      <c r="BG42334" s="984"/>
    </row>
    <row r="42335" spans="59:59" ht="15" customHeight="1">
      <c r="BG42335" s="985"/>
    </row>
    <row r="42372" spans="59:59" ht="15" customHeight="1">
      <c r="BG42372" s="984"/>
    </row>
    <row r="42373" spans="59:59" ht="15" customHeight="1">
      <c r="BG42373" s="985"/>
    </row>
    <row r="42410" spans="59:59" ht="15" customHeight="1">
      <c r="BG42410" s="984"/>
    </row>
    <row r="42411" spans="59:59" ht="15" customHeight="1">
      <c r="BG42411" s="985"/>
    </row>
    <row r="42448" spans="59:59" ht="15" customHeight="1">
      <c r="BG42448" s="984"/>
    </row>
    <row r="42449" spans="59:59" ht="15" customHeight="1">
      <c r="BG42449" s="985"/>
    </row>
    <row r="42486" spans="59:59" ht="15" customHeight="1">
      <c r="BG42486" s="984"/>
    </row>
    <row r="42487" spans="59:59" ht="15" customHeight="1">
      <c r="BG42487" s="985"/>
    </row>
    <row r="42524" spans="59:59" ht="15" customHeight="1">
      <c r="BG42524" s="984"/>
    </row>
    <row r="42525" spans="59:59" ht="15" customHeight="1">
      <c r="BG42525" s="985"/>
    </row>
    <row r="42562" spans="59:59" ht="15" customHeight="1">
      <c r="BG42562" s="984"/>
    </row>
    <row r="42563" spans="59:59" ht="15" customHeight="1">
      <c r="BG42563" s="985"/>
    </row>
    <row r="42600" spans="59:59" ht="15" customHeight="1">
      <c r="BG42600" s="984"/>
    </row>
    <row r="42601" spans="59:59" ht="15" customHeight="1">
      <c r="BG42601" s="985"/>
    </row>
    <row r="42638" spans="59:59" ht="15" customHeight="1">
      <c r="BG42638" s="984"/>
    </row>
    <row r="42639" spans="59:59" ht="15" customHeight="1">
      <c r="BG42639" s="985"/>
    </row>
    <row r="42676" spans="59:59" ht="15" customHeight="1">
      <c r="BG42676" s="984"/>
    </row>
    <row r="42677" spans="59:59" ht="15" customHeight="1">
      <c r="BG42677" s="985"/>
    </row>
    <row r="42714" spans="59:59" ht="15" customHeight="1">
      <c r="BG42714" s="984"/>
    </row>
    <row r="42715" spans="59:59" ht="15" customHeight="1">
      <c r="BG42715" s="985"/>
    </row>
    <row r="42752" spans="59:59" ht="15" customHeight="1">
      <c r="BG42752" s="984"/>
    </row>
    <row r="42753" spans="59:59" ht="15" customHeight="1">
      <c r="BG42753" s="985"/>
    </row>
    <row r="42790" spans="59:59" ht="15" customHeight="1">
      <c r="BG42790" s="984"/>
    </row>
    <row r="42791" spans="59:59" ht="15" customHeight="1">
      <c r="BG42791" s="985"/>
    </row>
    <row r="42828" spans="59:59" ht="15" customHeight="1">
      <c r="BG42828" s="984"/>
    </row>
    <row r="42829" spans="59:59" ht="15" customHeight="1">
      <c r="BG42829" s="985"/>
    </row>
    <row r="42866" spans="59:59" ht="15" customHeight="1">
      <c r="BG42866" s="984"/>
    </row>
    <row r="42867" spans="59:59" ht="15" customHeight="1">
      <c r="BG42867" s="985"/>
    </row>
    <row r="42904" spans="59:59" ht="15" customHeight="1">
      <c r="BG42904" s="984"/>
    </row>
    <row r="42905" spans="59:59" ht="15" customHeight="1">
      <c r="BG42905" s="985"/>
    </row>
    <row r="42942" spans="59:59" ht="15" customHeight="1">
      <c r="BG42942" s="984"/>
    </row>
    <row r="42943" spans="59:59" ht="15" customHeight="1">
      <c r="BG42943" s="985"/>
    </row>
    <row r="42980" spans="59:59" ht="15" customHeight="1">
      <c r="BG42980" s="984"/>
    </row>
    <row r="42981" spans="59:59" ht="15" customHeight="1">
      <c r="BG42981" s="985"/>
    </row>
    <row r="43018" spans="59:59" ht="15" customHeight="1">
      <c r="BG43018" s="984"/>
    </row>
    <row r="43019" spans="59:59" ht="15" customHeight="1">
      <c r="BG43019" s="985"/>
    </row>
    <row r="43056" spans="59:59" ht="15" customHeight="1">
      <c r="BG43056" s="984"/>
    </row>
    <row r="43057" spans="59:59" ht="15" customHeight="1">
      <c r="BG43057" s="985"/>
    </row>
    <row r="43094" spans="59:59" ht="15" customHeight="1">
      <c r="BG43094" s="984"/>
    </row>
    <row r="43095" spans="59:59" ht="15" customHeight="1">
      <c r="BG43095" s="985"/>
    </row>
    <row r="43132" spans="59:59" ht="15" customHeight="1">
      <c r="BG43132" s="984"/>
    </row>
    <row r="43133" spans="59:59" ht="15" customHeight="1">
      <c r="BG43133" s="985"/>
    </row>
    <row r="43170" spans="59:59" ht="15" customHeight="1">
      <c r="BG43170" s="984"/>
    </row>
    <row r="43171" spans="59:59" ht="15" customHeight="1">
      <c r="BG43171" s="985"/>
    </row>
    <row r="43208" spans="59:59" ht="15" customHeight="1">
      <c r="BG43208" s="984"/>
    </row>
    <row r="43209" spans="59:59" ht="15" customHeight="1">
      <c r="BG43209" s="985"/>
    </row>
    <row r="43246" spans="59:59" ht="15" customHeight="1">
      <c r="BG43246" s="984"/>
    </row>
    <row r="43247" spans="59:59" ht="15" customHeight="1">
      <c r="BG43247" s="985"/>
    </row>
    <row r="43284" spans="59:59" ht="15" customHeight="1">
      <c r="BG43284" s="984"/>
    </row>
    <row r="43285" spans="59:59" ht="15" customHeight="1">
      <c r="BG43285" s="985"/>
    </row>
    <row r="43322" spans="59:59" ht="15" customHeight="1">
      <c r="BG43322" s="984"/>
    </row>
    <row r="43323" spans="59:59" ht="15" customHeight="1">
      <c r="BG43323" s="985"/>
    </row>
    <row r="43360" spans="59:59" ht="15" customHeight="1">
      <c r="BG43360" s="984"/>
    </row>
    <row r="43361" spans="59:59" ht="15" customHeight="1">
      <c r="BG43361" s="985"/>
    </row>
    <row r="43398" spans="59:59" ht="15" customHeight="1">
      <c r="BG43398" s="984"/>
    </row>
    <row r="43399" spans="59:59" ht="15" customHeight="1">
      <c r="BG43399" s="985"/>
    </row>
    <row r="43436" spans="59:59" ht="15" customHeight="1">
      <c r="BG43436" s="984"/>
    </row>
    <row r="43437" spans="59:59" ht="15" customHeight="1">
      <c r="BG43437" s="985"/>
    </row>
    <row r="43474" spans="59:59" ht="15" customHeight="1">
      <c r="BG43474" s="984"/>
    </row>
    <row r="43475" spans="59:59" ht="15" customHeight="1">
      <c r="BG43475" s="985"/>
    </row>
    <row r="43512" spans="59:59" ht="15" customHeight="1">
      <c r="BG43512" s="984"/>
    </row>
    <row r="43513" spans="59:59" ht="15" customHeight="1">
      <c r="BG43513" s="985"/>
    </row>
    <row r="43550" spans="59:59" ht="15" customHeight="1">
      <c r="BG43550" s="984"/>
    </row>
    <row r="43551" spans="59:59" ht="15" customHeight="1">
      <c r="BG43551" s="985"/>
    </row>
    <row r="43588" spans="59:59" ht="15" customHeight="1">
      <c r="BG43588" s="984"/>
    </row>
    <row r="43589" spans="59:59" ht="15" customHeight="1">
      <c r="BG43589" s="985"/>
    </row>
    <row r="43626" spans="59:59" ht="15" customHeight="1">
      <c r="BG43626" s="984"/>
    </row>
    <row r="43627" spans="59:59" ht="15" customHeight="1">
      <c r="BG43627" s="985"/>
    </row>
    <row r="43664" spans="59:59" ht="15" customHeight="1">
      <c r="BG43664" s="984"/>
    </row>
    <row r="43665" spans="59:59" ht="15" customHeight="1">
      <c r="BG43665" s="985"/>
    </row>
    <row r="43702" spans="59:59" ht="15" customHeight="1">
      <c r="BG43702" s="984"/>
    </row>
    <row r="43703" spans="59:59" ht="15" customHeight="1">
      <c r="BG43703" s="985"/>
    </row>
    <row r="43740" spans="59:59" ht="15" customHeight="1">
      <c r="BG43740" s="984"/>
    </row>
    <row r="43741" spans="59:59" ht="15" customHeight="1">
      <c r="BG43741" s="985"/>
    </row>
    <row r="43778" spans="59:59" ht="15" customHeight="1">
      <c r="BG43778" s="984"/>
    </row>
    <row r="43779" spans="59:59" ht="15" customHeight="1">
      <c r="BG43779" s="985"/>
    </row>
    <row r="43816" spans="59:59" ht="15" customHeight="1">
      <c r="BG43816" s="984"/>
    </row>
    <row r="43817" spans="59:59" ht="15" customHeight="1">
      <c r="BG43817" s="985"/>
    </row>
    <row r="43854" spans="59:59" ht="15" customHeight="1">
      <c r="BG43854" s="984"/>
    </row>
    <row r="43855" spans="59:59" ht="15" customHeight="1">
      <c r="BG43855" s="985"/>
    </row>
    <row r="43892" spans="59:59" ht="15" customHeight="1">
      <c r="BG43892" s="984"/>
    </row>
    <row r="43893" spans="59:59" ht="15" customHeight="1">
      <c r="BG43893" s="985"/>
    </row>
    <row r="43930" spans="59:59" ht="15" customHeight="1">
      <c r="BG43930" s="984"/>
    </row>
    <row r="43931" spans="59:59" ht="15" customHeight="1">
      <c r="BG43931" s="985"/>
    </row>
    <row r="43968" spans="59:59" ht="15" customHeight="1">
      <c r="BG43968" s="984"/>
    </row>
    <row r="43969" spans="59:59" ht="15" customHeight="1">
      <c r="BG43969" s="985"/>
    </row>
    <row r="44006" spans="59:59" ht="15" customHeight="1">
      <c r="BG44006" s="984"/>
    </row>
    <row r="44007" spans="59:59" ht="15" customHeight="1">
      <c r="BG44007" s="985"/>
    </row>
    <row r="44044" spans="59:59" ht="15" customHeight="1">
      <c r="BG44044" s="984"/>
    </row>
    <row r="44045" spans="59:59" ht="15" customHeight="1">
      <c r="BG44045" s="985"/>
    </row>
    <row r="44082" spans="59:59" ht="15" customHeight="1">
      <c r="BG44082" s="984"/>
    </row>
    <row r="44083" spans="59:59" ht="15" customHeight="1">
      <c r="BG44083" s="985"/>
    </row>
    <row r="44120" spans="59:59" ht="15" customHeight="1">
      <c r="BG44120" s="984"/>
    </row>
    <row r="44121" spans="59:59" ht="15" customHeight="1">
      <c r="BG44121" s="985"/>
    </row>
    <row r="44158" spans="59:59" ht="15" customHeight="1">
      <c r="BG44158" s="984"/>
    </row>
    <row r="44159" spans="59:59" ht="15" customHeight="1">
      <c r="BG44159" s="985"/>
    </row>
    <row r="44196" spans="59:59" ht="15" customHeight="1">
      <c r="BG44196" s="984"/>
    </row>
    <row r="44197" spans="59:59" ht="15" customHeight="1">
      <c r="BG44197" s="985"/>
    </row>
    <row r="44234" spans="59:59" ht="15" customHeight="1">
      <c r="BG44234" s="984"/>
    </row>
    <row r="44235" spans="59:59" ht="15" customHeight="1">
      <c r="BG44235" s="985"/>
    </row>
    <row r="44272" spans="59:59" ht="15" customHeight="1">
      <c r="BG44272" s="984"/>
    </row>
    <row r="44273" spans="59:59" ht="15" customHeight="1">
      <c r="BG44273" s="985"/>
    </row>
    <row r="44310" spans="59:59" ht="15" customHeight="1">
      <c r="BG44310" s="984"/>
    </row>
    <row r="44311" spans="59:59" ht="15" customHeight="1">
      <c r="BG44311" s="985"/>
    </row>
    <row r="44348" spans="59:59" ht="15" customHeight="1">
      <c r="BG44348" s="984"/>
    </row>
    <row r="44349" spans="59:59" ht="15" customHeight="1">
      <c r="BG44349" s="985"/>
    </row>
    <row r="44386" spans="59:59" ht="15" customHeight="1">
      <c r="BG44386" s="984"/>
    </row>
    <row r="44387" spans="59:59" ht="15" customHeight="1">
      <c r="BG44387" s="985"/>
    </row>
    <row r="44424" spans="59:59" ht="15" customHeight="1">
      <c r="BG44424" s="984"/>
    </row>
    <row r="44425" spans="59:59" ht="15" customHeight="1">
      <c r="BG44425" s="985"/>
    </row>
    <row r="44462" spans="59:59" ht="15" customHeight="1">
      <c r="BG44462" s="984"/>
    </row>
    <row r="44463" spans="59:59" ht="15" customHeight="1">
      <c r="BG44463" s="985"/>
    </row>
    <row r="44500" spans="59:59" ht="15" customHeight="1">
      <c r="BG44500" s="984"/>
    </row>
    <row r="44501" spans="59:59" ht="15" customHeight="1">
      <c r="BG44501" s="985"/>
    </row>
    <row r="44538" spans="59:59" ht="15" customHeight="1">
      <c r="BG44538" s="984"/>
    </row>
    <row r="44539" spans="59:59" ht="15" customHeight="1">
      <c r="BG44539" s="985"/>
    </row>
    <row r="44576" spans="59:59" ht="15" customHeight="1">
      <c r="BG44576" s="984"/>
    </row>
    <row r="44577" spans="59:59" ht="15" customHeight="1">
      <c r="BG44577" s="985"/>
    </row>
    <row r="44614" spans="59:59" ht="15" customHeight="1">
      <c r="BG44614" s="984"/>
    </row>
    <row r="44615" spans="59:59" ht="15" customHeight="1">
      <c r="BG44615" s="985"/>
    </row>
    <row r="44652" spans="59:59" ht="15" customHeight="1">
      <c r="BG44652" s="984"/>
    </row>
    <row r="44653" spans="59:59" ht="15" customHeight="1">
      <c r="BG44653" s="985"/>
    </row>
    <row r="44690" spans="59:59" ht="15" customHeight="1">
      <c r="BG44690" s="984"/>
    </row>
    <row r="44691" spans="59:59" ht="15" customHeight="1">
      <c r="BG44691" s="985"/>
    </row>
    <row r="44728" spans="59:59" ht="15" customHeight="1">
      <c r="BG44728" s="984"/>
    </row>
    <row r="44729" spans="59:59" ht="15" customHeight="1">
      <c r="BG44729" s="985"/>
    </row>
    <row r="44766" spans="59:59" ht="15" customHeight="1">
      <c r="BG44766" s="984"/>
    </row>
    <row r="44767" spans="59:59" ht="15" customHeight="1">
      <c r="BG44767" s="985"/>
    </row>
    <row r="44804" spans="59:59" ht="15" customHeight="1">
      <c r="BG44804" s="984"/>
    </row>
    <row r="44805" spans="59:59" ht="15" customHeight="1">
      <c r="BG44805" s="985"/>
    </row>
    <row r="44842" spans="59:59" ht="15" customHeight="1">
      <c r="BG44842" s="984"/>
    </row>
    <row r="44843" spans="59:59" ht="15" customHeight="1">
      <c r="BG44843" s="985"/>
    </row>
    <row r="44880" spans="59:59" ht="15" customHeight="1">
      <c r="BG44880" s="984"/>
    </row>
    <row r="44881" spans="59:59" ht="15" customHeight="1">
      <c r="BG44881" s="985"/>
    </row>
    <row r="44918" spans="59:59" ht="15" customHeight="1">
      <c r="BG44918" s="984"/>
    </row>
    <row r="44919" spans="59:59" ht="15" customHeight="1">
      <c r="BG44919" s="985"/>
    </row>
    <row r="44956" spans="59:59" ht="15" customHeight="1">
      <c r="BG44956" s="984"/>
    </row>
    <row r="44957" spans="59:59" ht="15" customHeight="1">
      <c r="BG44957" s="985"/>
    </row>
    <row r="44994" spans="59:59" ht="15" customHeight="1">
      <c r="BG44994" s="984"/>
    </row>
    <row r="44995" spans="59:59" ht="15" customHeight="1">
      <c r="BG44995" s="985"/>
    </row>
    <row r="45032" spans="59:59" ht="15" customHeight="1">
      <c r="BG45032" s="984"/>
    </row>
    <row r="45033" spans="59:59" ht="15" customHeight="1">
      <c r="BG45033" s="985"/>
    </row>
    <row r="45070" spans="59:59" ht="15" customHeight="1">
      <c r="BG45070" s="984"/>
    </row>
    <row r="45071" spans="59:59" ht="15" customHeight="1">
      <c r="BG45071" s="985"/>
    </row>
    <row r="45108" spans="59:59" ht="15" customHeight="1">
      <c r="BG45108" s="984"/>
    </row>
    <row r="45109" spans="59:59" ht="15" customHeight="1">
      <c r="BG45109" s="985"/>
    </row>
    <row r="45146" spans="59:59" ht="15" customHeight="1">
      <c r="BG45146" s="984"/>
    </row>
    <row r="45147" spans="59:59" ht="15" customHeight="1">
      <c r="BG45147" s="985"/>
    </row>
    <row r="45184" spans="59:59" ht="15" customHeight="1">
      <c r="BG45184" s="984"/>
    </row>
    <row r="45185" spans="59:59" ht="15" customHeight="1">
      <c r="BG45185" s="985"/>
    </row>
    <row r="45222" spans="59:59" ht="15" customHeight="1">
      <c r="BG45222" s="984"/>
    </row>
    <row r="45223" spans="59:59" ht="15" customHeight="1">
      <c r="BG45223" s="985"/>
    </row>
    <row r="45260" spans="59:59" ht="15" customHeight="1">
      <c r="BG45260" s="984"/>
    </row>
    <row r="45261" spans="59:59" ht="15" customHeight="1">
      <c r="BG45261" s="985"/>
    </row>
    <row r="45298" spans="59:59" ht="15" customHeight="1">
      <c r="BG45298" s="984"/>
    </row>
    <row r="45299" spans="59:59" ht="15" customHeight="1">
      <c r="BG45299" s="985"/>
    </row>
    <row r="45336" spans="59:59" ht="15" customHeight="1">
      <c r="BG45336" s="984"/>
    </row>
    <row r="45337" spans="59:59" ht="15" customHeight="1">
      <c r="BG45337" s="985"/>
    </row>
    <row r="45374" spans="59:59" ht="15" customHeight="1">
      <c r="BG45374" s="984"/>
    </row>
    <row r="45375" spans="59:59" ht="15" customHeight="1">
      <c r="BG45375" s="985"/>
    </row>
    <row r="45412" spans="59:59" ht="15" customHeight="1">
      <c r="BG45412" s="984"/>
    </row>
    <row r="45413" spans="59:59" ht="15" customHeight="1">
      <c r="BG45413" s="985"/>
    </row>
    <row r="45450" spans="59:59" ht="15" customHeight="1">
      <c r="BG45450" s="984"/>
    </row>
    <row r="45451" spans="59:59" ht="15" customHeight="1">
      <c r="BG45451" s="985"/>
    </row>
    <row r="45488" spans="59:59" ht="15" customHeight="1">
      <c r="BG45488" s="984"/>
    </row>
    <row r="45489" spans="59:59" ht="15" customHeight="1">
      <c r="BG45489" s="985"/>
    </row>
    <row r="45526" spans="59:59" ht="15" customHeight="1">
      <c r="BG45526" s="984"/>
    </row>
    <row r="45527" spans="59:59" ht="15" customHeight="1">
      <c r="BG45527" s="985"/>
    </row>
    <row r="45564" spans="59:59" ht="15" customHeight="1">
      <c r="BG45564" s="984"/>
    </row>
    <row r="45565" spans="59:59" ht="15" customHeight="1">
      <c r="BG45565" s="985"/>
    </row>
    <row r="45602" spans="59:59" ht="15" customHeight="1">
      <c r="BG45602" s="984"/>
    </row>
    <row r="45603" spans="59:59" ht="15" customHeight="1">
      <c r="BG45603" s="985"/>
    </row>
    <row r="45640" spans="59:59" ht="15" customHeight="1">
      <c r="BG45640" s="984"/>
    </row>
    <row r="45641" spans="59:59" ht="15" customHeight="1">
      <c r="BG45641" s="985"/>
    </row>
    <row r="45678" spans="59:59" ht="15" customHeight="1">
      <c r="BG45678" s="984"/>
    </row>
    <row r="45679" spans="59:59" ht="15" customHeight="1">
      <c r="BG45679" s="985"/>
    </row>
    <row r="45716" spans="59:59" ht="15" customHeight="1">
      <c r="BG45716" s="984"/>
    </row>
    <row r="45717" spans="59:59" ht="15" customHeight="1">
      <c r="BG45717" s="985"/>
    </row>
    <row r="45754" spans="59:59" ht="15" customHeight="1">
      <c r="BG45754" s="984"/>
    </row>
    <row r="45755" spans="59:59" ht="15" customHeight="1">
      <c r="BG45755" s="985"/>
    </row>
    <row r="45792" spans="59:59" ht="15" customHeight="1">
      <c r="BG45792" s="984"/>
    </row>
    <row r="45793" spans="59:59" ht="15" customHeight="1">
      <c r="BG45793" s="985"/>
    </row>
    <row r="45830" spans="59:59" ht="15" customHeight="1">
      <c r="BG45830" s="984"/>
    </row>
    <row r="45831" spans="59:59" ht="15" customHeight="1">
      <c r="BG45831" s="985"/>
    </row>
    <row r="45868" spans="59:59" ht="15" customHeight="1">
      <c r="BG45868" s="984"/>
    </row>
    <row r="45869" spans="59:59" ht="15" customHeight="1">
      <c r="BG45869" s="985"/>
    </row>
    <row r="45906" spans="59:59" ht="15" customHeight="1">
      <c r="BG45906" s="984"/>
    </row>
    <row r="45907" spans="59:59" ht="15" customHeight="1">
      <c r="BG45907" s="985"/>
    </row>
    <row r="45944" spans="59:59" ht="15" customHeight="1">
      <c r="BG45944" s="984"/>
    </row>
    <row r="45945" spans="59:59" ht="15" customHeight="1">
      <c r="BG45945" s="985"/>
    </row>
    <row r="45982" spans="59:59" ht="15" customHeight="1">
      <c r="BG45982" s="984"/>
    </row>
    <row r="45983" spans="59:59" ht="15" customHeight="1">
      <c r="BG45983" s="985"/>
    </row>
    <row r="46020" spans="59:59" ht="15" customHeight="1">
      <c r="BG46020" s="984"/>
    </row>
    <row r="46021" spans="59:59" ht="15" customHeight="1">
      <c r="BG46021" s="985"/>
    </row>
    <row r="46058" spans="59:59" ht="15" customHeight="1">
      <c r="BG46058" s="984"/>
    </row>
    <row r="46059" spans="59:59" ht="15" customHeight="1">
      <c r="BG46059" s="985"/>
    </row>
    <row r="46096" spans="59:59" ht="15" customHeight="1">
      <c r="BG46096" s="984"/>
    </row>
    <row r="46097" spans="59:59" ht="15" customHeight="1">
      <c r="BG46097" s="985"/>
    </row>
    <row r="46134" spans="59:59" ht="15" customHeight="1">
      <c r="BG46134" s="984"/>
    </row>
    <row r="46135" spans="59:59" ht="15" customHeight="1">
      <c r="BG46135" s="985"/>
    </row>
    <row r="46172" spans="59:59" ht="15" customHeight="1">
      <c r="BG46172" s="984"/>
    </row>
    <row r="46173" spans="59:59" ht="15" customHeight="1">
      <c r="BG46173" s="985"/>
    </row>
    <row r="46210" spans="59:59" ht="15" customHeight="1">
      <c r="BG46210" s="984"/>
    </row>
    <row r="46211" spans="59:59" ht="15" customHeight="1">
      <c r="BG46211" s="985"/>
    </row>
    <row r="46248" spans="59:59" ht="15" customHeight="1">
      <c r="BG46248" s="984"/>
    </row>
    <row r="46249" spans="59:59" ht="15" customHeight="1">
      <c r="BG46249" s="985"/>
    </row>
    <row r="46286" spans="59:59" ht="15" customHeight="1">
      <c r="BG46286" s="984"/>
    </row>
    <row r="46287" spans="59:59" ht="15" customHeight="1">
      <c r="BG46287" s="985"/>
    </row>
    <row r="46324" spans="59:59" ht="15" customHeight="1">
      <c r="BG46324" s="984"/>
    </row>
    <row r="46325" spans="59:59" ht="15" customHeight="1">
      <c r="BG46325" s="985"/>
    </row>
    <row r="46362" spans="59:59" ht="15" customHeight="1">
      <c r="BG46362" s="984"/>
    </row>
    <row r="46363" spans="59:59" ht="15" customHeight="1">
      <c r="BG46363" s="985"/>
    </row>
    <row r="46400" spans="59:59" ht="15" customHeight="1">
      <c r="BG46400" s="984"/>
    </row>
    <row r="46401" spans="59:59" ht="15" customHeight="1">
      <c r="BG46401" s="985"/>
    </row>
    <row r="46438" spans="59:59" ht="15" customHeight="1">
      <c r="BG46438" s="984"/>
    </row>
    <row r="46439" spans="59:59" ht="15" customHeight="1">
      <c r="BG46439" s="985"/>
    </row>
    <row r="46476" spans="59:59" ht="15" customHeight="1">
      <c r="BG46476" s="984"/>
    </row>
    <row r="46477" spans="59:59" ht="15" customHeight="1">
      <c r="BG46477" s="985"/>
    </row>
    <row r="46514" spans="59:59" ht="15" customHeight="1">
      <c r="BG46514" s="984"/>
    </row>
    <row r="46515" spans="59:59" ht="15" customHeight="1">
      <c r="BG46515" s="985"/>
    </row>
    <row r="46552" spans="59:59" ht="15" customHeight="1">
      <c r="BG46552" s="984"/>
    </row>
    <row r="46553" spans="59:59" ht="15" customHeight="1">
      <c r="BG46553" s="985"/>
    </row>
    <row r="46590" spans="59:59" ht="15" customHeight="1">
      <c r="BG46590" s="984"/>
    </row>
    <row r="46591" spans="59:59" ht="15" customHeight="1">
      <c r="BG46591" s="985"/>
    </row>
    <row r="46628" spans="59:59" ht="15" customHeight="1">
      <c r="BG46628" s="984"/>
    </row>
    <row r="46629" spans="59:59" ht="15" customHeight="1">
      <c r="BG46629" s="985"/>
    </row>
    <row r="46666" spans="59:59" ht="15" customHeight="1">
      <c r="BG46666" s="984"/>
    </row>
    <row r="46667" spans="59:59" ht="15" customHeight="1">
      <c r="BG46667" s="985"/>
    </row>
    <row r="46704" spans="59:59" ht="15" customHeight="1">
      <c r="BG46704" s="984"/>
    </row>
    <row r="46705" spans="59:59" ht="15" customHeight="1">
      <c r="BG46705" s="985"/>
    </row>
    <row r="46742" spans="59:59" ht="15" customHeight="1">
      <c r="BG46742" s="984"/>
    </row>
    <row r="46743" spans="59:59" ht="15" customHeight="1">
      <c r="BG46743" s="985"/>
    </row>
    <row r="46780" spans="59:59" ht="15" customHeight="1">
      <c r="BG46780" s="984"/>
    </row>
    <row r="46781" spans="59:59" ht="15" customHeight="1">
      <c r="BG46781" s="985"/>
    </row>
    <row r="46818" spans="59:59" ht="15" customHeight="1">
      <c r="BG46818" s="984"/>
    </row>
    <row r="46819" spans="59:59" ht="15" customHeight="1">
      <c r="BG46819" s="985"/>
    </row>
    <row r="46856" spans="59:59" ht="15" customHeight="1">
      <c r="BG46856" s="984"/>
    </row>
    <row r="46857" spans="59:59" ht="15" customHeight="1">
      <c r="BG46857" s="985"/>
    </row>
    <row r="46894" spans="59:59" ht="15" customHeight="1">
      <c r="BG46894" s="984"/>
    </row>
    <row r="46895" spans="59:59" ht="15" customHeight="1">
      <c r="BG46895" s="985"/>
    </row>
    <row r="46932" spans="59:59" ht="15" customHeight="1">
      <c r="BG46932" s="984"/>
    </row>
    <row r="46933" spans="59:59" ht="15" customHeight="1">
      <c r="BG46933" s="985"/>
    </row>
    <row r="46970" spans="59:59" ht="15" customHeight="1">
      <c r="BG46970" s="984"/>
    </row>
    <row r="46971" spans="59:59" ht="15" customHeight="1">
      <c r="BG46971" s="985"/>
    </row>
    <row r="47008" spans="59:59" ht="15" customHeight="1">
      <c r="BG47008" s="984"/>
    </row>
    <row r="47009" spans="59:59" ht="15" customHeight="1">
      <c r="BG47009" s="985"/>
    </row>
    <row r="47046" spans="59:59" ht="15" customHeight="1">
      <c r="BG47046" s="984"/>
    </row>
    <row r="47047" spans="59:59" ht="15" customHeight="1">
      <c r="BG47047" s="985"/>
    </row>
    <row r="47084" spans="59:59" ht="15" customHeight="1">
      <c r="BG47084" s="984"/>
    </row>
    <row r="47085" spans="59:59" ht="15" customHeight="1">
      <c r="BG47085" s="985"/>
    </row>
    <row r="47122" spans="59:59" ht="15" customHeight="1">
      <c r="BG47122" s="984"/>
    </row>
    <row r="47123" spans="59:59" ht="15" customHeight="1">
      <c r="BG47123" s="985"/>
    </row>
    <row r="47160" spans="59:59" ht="15" customHeight="1">
      <c r="BG47160" s="984"/>
    </row>
    <row r="47161" spans="59:59" ht="15" customHeight="1">
      <c r="BG47161" s="985"/>
    </row>
    <row r="47198" spans="59:59" ht="15" customHeight="1">
      <c r="BG47198" s="984"/>
    </row>
    <row r="47199" spans="59:59" ht="15" customHeight="1">
      <c r="BG47199" s="985"/>
    </row>
    <row r="47236" spans="59:59" ht="15" customHeight="1">
      <c r="BG47236" s="984"/>
    </row>
    <row r="47237" spans="59:59" ht="15" customHeight="1">
      <c r="BG47237" s="985"/>
    </row>
    <row r="47274" spans="59:59" ht="15" customHeight="1">
      <c r="BG47274" s="984"/>
    </row>
    <row r="47275" spans="59:59" ht="15" customHeight="1">
      <c r="BG47275" s="985"/>
    </row>
    <row r="47312" spans="59:59" ht="15" customHeight="1">
      <c r="BG47312" s="984"/>
    </row>
    <row r="47313" spans="59:59" ht="15" customHeight="1">
      <c r="BG47313" s="985"/>
    </row>
    <row r="47350" spans="59:59" ht="15" customHeight="1">
      <c r="BG47350" s="984"/>
    </row>
    <row r="47351" spans="59:59" ht="15" customHeight="1">
      <c r="BG47351" s="985"/>
    </row>
    <row r="47388" spans="59:59" ht="15" customHeight="1">
      <c r="BG47388" s="984"/>
    </row>
    <row r="47389" spans="59:59" ht="15" customHeight="1">
      <c r="BG47389" s="985"/>
    </row>
    <row r="47426" spans="59:59" ht="15" customHeight="1">
      <c r="BG47426" s="984"/>
    </row>
    <row r="47427" spans="59:59" ht="15" customHeight="1">
      <c r="BG47427" s="985"/>
    </row>
    <row r="47464" spans="59:59" ht="15" customHeight="1">
      <c r="BG47464" s="984"/>
    </row>
    <row r="47465" spans="59:59" ht="15" customHeight="1">
      <c r="BG47465" s="985"/>
    </row>
    <row r="47502" spans="59:59" ht="15" customHeight="1">
      <c r="BG47502" s="984"/>
    </row>
    <row r="47503" spans="59:59" ht="15" customHeight="1">
      <c r="BG47503" s="985"/>
    </row>
    <row r="47540" spans="59:59" ht="15" customHeight="1">
      <c r="BG47540" s="984"/>
    </row>
    <row r="47541" spans="59:59" ht="15" customHeight="1">
      <c r="BG47541" s="985"/>
    </row>
    <row r="47578" spans="59:59" ht="15" customHeight="1">
      <c r="BG47578" s="984"/>
    </row>
    <row r="47579" spans="59:59" ht="15" customHeight="1">
      <c r="BG47579" s="985"/>
    </row>
    <row r="47616" spans="59:59" ht="15" customHeight="1">
      <c r="BG47616" s="984"/>
    </row>
    <row r="47617" spans="59:59" ht="15" customHeight="1">
      <c r="BG47617" s="985"/>
    </row>
    <row r="47654" spans="59:59" ht="15" customHeight="1">
      <c r="BG47654" s="984"/>
    </row>
    <row r="47655" spans="59:59" ht="15" customHeight="1">
      <c r="BG47655" s="985"/>
    </row>
    <row r="47692" spans="59:59" ht="15" customHeight="1">
      <c r="BG47692" s="984"/>
    </row>
    <row r="47693" spans="59:59" ht="15" customHeight="1">
      <c r="BG47693" s="985"/>
    </row>
    <row r="47730" spans="59:59" ht="15" customHeight="1">
      <c r="BG47730" s="984"/>
    </row>
    <row r="47731" spans="59:59" ht="15" customHeight="1">
      <c r="BG47731" s="985"/>
    </row>
    <row r="47768" spans="59:59" ht="15" customHeight="1">
      <c r="BG47768" s="984"/>
    </row>
    <row r="47769" spans="59:59" ht="15" customHeight="1">
      <c r="BG47769" s="985"/>
    </row>
    <row r="47806" spans="59:59" ht="15" customHeight="1">
      <c r="BG47806" s="984"/>
    </row>
    <row r="47807" spans="59:59" ht="15" customHeight="1">
      <c r="BG47807" s="985"/>
    </row>
    <row r="47844" spans="59:59" ht="15" customHeight="1">
      <c r="BG47844" s="984"/>
    </row>
    <row r="47845" spans="59:59" ht="15" customHeight="1">
      <c r="BG47845" s="985"/>
    </row>
    <row r="47882" spans="59:59" ht="15" customHeight="1">
      <c r="BG47882" s="984"/>
    </row>
    <row r="47883" spans="59:59" ht="15" customHeight="1">
      <c r="BG47883" s="985"/>
    </row>
    <row r="47920" spans="59:59" ht="15" customHeight="1">
      <c r="BG47920" s="984"/>
    </row>
    <row r="47921" spans="59:59" ht="15" customHeight="1">
      <c r="BG47921" s="985"/>
    </row>
    <row r="47958" spans="59:59" ht="15" customHeight="1">
      <c r="BG47958" s="984"/>
    </row>
    <row r="47959" spans="59:59" ht="15" customHeight="1">
      <c r="BG47959" s="985"/>
    </row>
    <row r="47996" spans="59:59" ht="15" customHeight="1">
      <c r="BG47996" s="984"/>
    </row>
    <row r="47997" spans="59:59" ht="15" customHeight="1">
      <c r="BG47997" s="985"/>
    </row>
    <row r="48034" spans="59:59" ht="15" customHeight="1">
      <c r="BG48034" s="984"/>
    </row>
    <row r="48035" spans="59:59" ht="15" customHeight="1">
      <c r="BG48035" s="985"/>
    </row>
    <row r="48072" spans="59:59" ht="15" customHeight="1">
      <c r="BG48072" s="984"/>
    </row>
    <row r="48073" spans="59:59" ht="15" customHeight="1">
      <c r="BG48073" s="985"/>
    </row>
    <row r="48110" spans="59:59" ht="15" customHeight="1">
      <c r="BG48110" s="984"/>
    </row>
    <row r="48111" spans="59:59" ht="15" customHeight="1">
      <c r="BG48111" s="985"/>
    </row>
    <row r="48148" spans="59:59" ht="15" customHeight="1">
      <c r="BG48148" s="984"/>
    </row>
    <row r="48149" spans="59:59" ht="15" customHeight="1">
      <c r="BG48149" s="985"/>
    </row>
    <row r="48186" spans="59:59" ht="15" customHeight="1">
      <c r="BG48186" s="984"/>
    </row>
    <row r="48187" spans="59:59" ht="15" customHeight="1">
      <c r="BG48187" s="985"/>
    </row>
    <row r="48224" spans="59:59" ht="15" customHeight="1">
      <c r="BG48224" s="984"/>
    </row>
    <row r="48225" spans="59:59" ht="15" customHeight="1">
      <c r="BG48225" s="985"/>
    </row>
    <row r="48262" spans="59:59" ht="15" customHeight="1">
      <c r="BG48262" s="984"/>
    </row>
    <row r="48263" spans="59:59" ht="15" customHeight="1">
      <c r="BG48263" s="985"/>
    </row>
    <row r="48300" spans="59:59" ht="15" customHeight="1">
      <c r="BG48300" s="984"/>
    </row>
    <row r="48301" spans="59:59" ht="15" customHeight="1">
      <c r="BG48301" s="985"/>
    </row>
    <row r="48338" spans="59:59" ht="15" customHeight="1">
      <c r="BG48338" s="984"/>
    </row>
    <row r="48339" spans="59:59" ht="15" customHeight="1">
      <c r="BG48339" s="985"/>
    </row>
    <row r="48376" spans="59:59" ht="15" customHeight="1">
      <c r="BG48376" s="984"/>
    </row>
    <row r="48377" spans="59:59" ht="15" customHeight="1">
      <c r="BG48377" s="985"/>
    </row>
    <row r="48414" spans="59:59" ht="15" customHeight="1">
      <c r="BG48414" s="984"/>
    </row>
    <row r="48415" spans="59:59" ht="15" customHeight="1">
      <c r="BG48415" s="985"/>
    </row>
    <row r="48452" spans="59:59" ht="15" customHeight="1">
      <c r="BG48452" s="984"/>
    </row>
    <row r="48453" spans="59:59" ht="15" customHeight="1">
      <c r="BG48453" s="985"/>
    </row>
    <row r="48490" spans="59:59" ht="15" customHeight="1">
      <c r="BG48490" s="984"/>
    </row>
    <row r="48491" spans="59:59" ht="15" customHeight="1">
      <c r="BG48491" s="985"/>
    </row>
    <row r="48528" spans="59:59" ht="15" customHeight="1">
      <c r="BG48528" s="984"/>
    </row>
    <row r="48529" spans="59:59" ht="15" customHeight="1">
      <c r="BG48529" s="985"/>
    </row>
    <row r="48566" spans="59:59" ht="15" customHeight="1">
      <c r="BG48566" s="984"/>
    </row>
    <row r="48567" spans="59:59" ht="15" customHeight="1">
      <c r="BG48567" s="985"/>
    </row>
    <row r="48604" spans="59:59" ht="15" customHeight="1">
      <c r="BG48604" s="984"/>
    </row>
    <row r="48605" spans="59:59" ht="15" customHeight="1">
      <c r="BG48605" s="985"/>
    </row>
    <row r="48642" spans="59:59" ht="15" customHeight="1">
      <c r="BG48642" s="984"/>
    </row>
    <row r="48643" spans="59:59" ht="15" customHeight="1">
      <c r="BG48643" s="985"/>
    </row>
    <row r="48680" spans="59:59" ht="15" customHeight="1">
      <c r="BG48680" s="984"/>
    </row>
    <row r="48681" spans="59:59" ht="15" customHeight="1">
      <c r="BG48681" s="985"/>
    </row>
    <row r="48718" spans="59:59" ht="15" customHeight="1">
      <c r="BG48718" s="984"/>
    </row>
    <row r="48719" spans="59:59" ht="15" customHeight="1">
      <c r="BG48719" s="985"/>
    </row>
    <row r="48756" spans="59:59" ht="15" customHeight="1">
      <c r="BG48756" s="984"/>
    </row>
    <row r="48757" spans="59:59" ht="15" customHeight="1">
      <c r="BG48757" s="985"/>
    </row>
    <row r="48794" spans="59:59" ht="15" customHeight="1">
      <c r="BG48794" s="984"/>
    </row>
    <row r="48795" spans="59:59" ht="15" customHeight="1">
      <c r="BG48795" s="985"/>
    </row>
    <row r="48832" spans="59:59" ht="15" customHeight="1">
      <c r="BG48832" s="984"/>
    </row>
    <row r="48833" spans="59:59" ht="15" customHeight="1">
      <c r="BG48833" s="985"/>
    </row>
    <row r="48870" spans="59:59" ht="15" customHeight="1">
      <c r="BG48870" s="984"/>
    </row>
    <row r="48871" spans="59:59" ht="15" customHeight="1">
      <c r="BG48871" s="985"/>
    </row>
    <row r="48908" spans="59:59" ht="15" customHeight="1">
      <c r="BG48908" s="984"/>
    </row>
    <row r="48909" spans="59:59" ht="15" customHeight="1">
      <c r="BG48909" s="985"/>
    </row>
    <row r="48946" spans="59:59" ht="15" customHeight="1">
      <c r="BG48946" s="984"/>
    </row>
    <row r="48947" spans="59:59" ht="15" customHeight="1">
      <c r="BG48947" s="985"/>
    </row>
    <row r="48984" spans="59:59" ht="15" customHeight="1">
      <c r="BG48984" s="984"/>
    </row>
    <row r="48985" spans="59:59" ht="15" customHeight="1">
      <c r="BG48985" s="985"/>
    </row>
    <row r="49022" spans="59:59" ht="15" customHeight="1">
      <c r="BG49022" s="984"/>
    </row>
    <row r="49023" spans="59:59" ht="15" customHeight="1">
      <c r="BG49023" s="985"/>
    </row>
    <row r="49060" spans="59:59" ht="15" customHeight="1">
      <c r="BG49060" s="984"/>
    </row>
    <row r="49061" spans="59:59" ht="15" customHeight="1">
      <c r="BG49061" s="985"/>
    </row>
    <row r="49098" spans="59:59" ht="15" customHeight="1">
      <c r="BG49098" s="984"/>
    </row>
    <row r="49099" spans="59:59" ht="15" customHeight="1">
      <c r="BG49099" s="985"/>
    </row>
    <row r="49136" spans="59:59" ht="15" customHeight="1">
      <c r="BG49136" s="984"/>
    </row>
    <row r="49137" spans="59:59" ht="15" customHeight="1">
      <c r="BG49137" s="985"/>
    </row>
    <row r="49174" spans="59:59" ht="15" customHeight="1">
      <c r="BG49174" s="984"/>
    </row>
    <row r="49175" spans="59:59" ht="15" customHeight="1">
      <c r="BG49175" s="985"/>
    </row>
    <row r="49212" spans="59:59" ht="15" customHeight="1">
      <c r="BG49212" s="984"/>
    </row>
    <row r="49213" spans="59:59" ht="15" customHeight="1">
      <c r="BG49213" s="985"/>
    </row>
    <row r="49250" spans="59:59" ht="15" customHeight="1">
      <c r="BG49250" s="984"/>
    </row>
    <row r="49251" spans="59:59" ht="15" customHeight="1">
      <c r="BG49251" s="985"/>
    </row>
    <row r="49288" spans="59:59" ht="15" customHeight="1">
      <c r="BG49288" s="984"/>
    </row>
    <row r="49289" spans="59:59" ht="15" customHeight="1">
      <c r="BG49289" s="985"/>
    </row>
    <row r="49326" spans="59:59" ht="15" customHeight="1">
      <c r="BG49326" s="984"/>
    </row>
    <row r="49327" spans="59:59" ht="15" customHeight="1">
      <c r="BG49327" s="985"/>
    </row>
    <row r="49364" spans="59:59" ht="15" customHeight="1">
      <c r="BG49364" s="984"/>
    </row>
    <row r="49365" spans="59:59" ht="15" customHeight="1">
      <c r="BG49365" s="985"/>
    </row>
    <row r="49402" spans="59:59" ht="15" customHeight="1">
      <c r="BG49402" s="984"/>
    </row>
    <row r="49403" spans="59:59" ht="15" customHeight="1">
      <c r="BG49403" s="985"/>
    </row>
    <row r="49440" spans="59:59" ht="15" customHeight="1">
      <c r="BG49440" s="984"/>
    </row>
    <row r="49441" spans="59:59" ht="15" customHeight="1">
      <c r="BG49441" s="985"/>
    </row>
    <row r="49478" spans="59:59" ht="15" customHeight="1">
      <c r="BG49478" s="984"/>
    </row>
    <row r="49479" spans="59:59" ht="15" customHeight="1">
      <c r="BG49479" s="985"/>
    </row>
    <row r="49516" spans="59:59" ht="15" customHeight="1">
      <c r="BG49516" s="984"/>
    </row>
    <row r="49517" spans="59:59" ht="15" customHeight="1">
      <c r="BG49517" s="985"/>
    </row>
    <row r="49554" spans="59:59" ht="15" customHeight="1">
      <c r="BG49554" s="984"/>
    </row>
    <row r="49555" spans="59:59" ht="15" customHeight="1">
      <c r="BG49555" s="985"/>
    </row>
    <row r="49592" spans="59:59" ht="15" customHeight="1">
      <c r="BG49592" s="984"/>
    </row>
    <row r="49593" spans="59:59" ht="15" customHeight="1">
      <c r="BG49593" s="985"/>
    </row>
    <row r="49630" spans="59:59" ht="15" customHeight="1">
      <c r="BG49630" s="984"/>
    </row>
    <row r="49631" spans="59:59" ht="15" customHeight="1">
      <c r="BG49631" s="985"/>
    </row>
    <row r="49668" spans="59:59" ht="15" customHeight="1">
      <c r="BG49668" s="984"/>
    </row>
    <row r="49669" spans="59:59" ht="15" customHeight="1">
      <c r="BG49669" s="985"/>
    </row>
    <row r="49706" spans="59:59" ht="15" customHeight="1">
      <c r="BG49706" s="984"/>
    </row>
    <row r="49707" spans="59:59" ht="15" customHeight="1">
      <c r="BG49707" s="985"/>
    </row>
    <row r="49744" spans="59:59" ht="15" customHeight="1">
      <c r="BG49744" s="984"/>
    </row>
    <row r="49745" spans="59:59" ht="15" customHeight="1">
      <c r="BG49745" s="985"/>
    </row>
    <row r="49782" spans="59:59" ht="15" customHeight="1">
      <c r="BG49782" s="984"/>
    </row>
    <row r="49783" spans="59:59" ht="15" customHeight="1">
      <c r="BG49783" s="985"/>
    </row>
    <row r="49820" spans="59:59" ht="15" customHeight="1">
      <c r="BG49820" s="984"/>
    </row>
    <row r="49821" spans="59:59" ht="15" customHeight="1">
      <c r="BG49821" s="985"/>
    </row>
    <row r="49858" spans="59:59" ht="15" customHeight="1">
      <c r="BG49858" s="984"/>
    </row>
    <row r="49859" spans="59:59" ht="15" customHeight="1">
      <c r="BG49859" s="985"/>
    </row>
    <row r="49896" spans="59:59" ht="15" customHeight="1">
      <c r="BG49896" s="984"/>
    </row>
    <row r="49897" spans="59:59" ht="15" customHeight="1">
      <c r="BG49897" s="985"/>
    </row>
    <row r="49934" spans="59:59" ht="15" customHeight="1">
      <c r="BG49934" s="984"/>
    </row>
    <row r="49935" spans="59:59" ht="15" customHeight="1">
      <c r="BG49935" s="985"/>
    </row>
    <row r="49972" spans="59:59" ht="15" customHeight="1">
      <c r="BG49972" s="984"/>
    </row>
    <row r="49973" spans="59:59" ht="15" customHeight="1">
      <c r="BG49973" s="985"/>
    </row>
    <row r="50010" spans="59:59" ht="15" customHeight="1">
      <c r="BG50010" s="984"/>
    </row>
    <row r="50011" spans="59:59" ht="15" customHeight="1">
      <c r="BG50011" s="985"/>
    </row>
    <row r="50048" spans="59:59" ht="15" customHeight="1">
      <c r="BG50048" s="984"/>
    </row>
    <row r="50049" spans="59:59" ht="15" customHeight="1">
      <c r="BG50049" s="985"/>
    </row>
    <row r="50086" spans="59:59" ht="15" customHeight="1">
      <c r="BG50086" s="984"/>
    </row>
    <row r="50087" spans="59:59" ht="15" customHeight="1">
      <c r="BG50087" s="985"/>
    </row>
    <row r="50124" spans="59:59" ht="15" customHeight="1">
      <c r="BG50124" s="984"/>
    </row>
    <row r="50125" spans="59:59" ht="15" customHeight="1">
      <c r="BG50125" s="985"/>
    </row>
    <row r="50162" spans="59:59" ht="15" customHeight="1">
      <c r="BG50162" s="984"/>
    </row>
    <row r="50163" spans="59:59" ht="15" customHeight="1">
      <c r="BG50163" s="985"/>
    </row>
    <row r="50200" spans="59:59" ht="15" customHeight="1">
      <c r="BG50200" s="984"/>
    </row>
    <row r="50201" spans="59:59" ht="15" customHeight="1">
      <c r="BG50201" s="985"/>
    </row>
    <row r="50238" spans="59:59" ht="15" customHeight="1">
      <c r="BG50238" s="984"/>
    </row>
    <row r="50239" spans="59:59" ht="15" customHeight="1">
      <c r="BG50239" s="985"/>
    </row>
    <row r="50276" spans="59:59" ht="15" customHeight="1">
      <c r="BG50276" s="984"/>
    </row>
    <row r="50277" spans="59:59" ht="15" customHeight="1">
      <c r="BG50277" s="985"/>
    </row>
    <row r="50314" spans="59:59" ht="15" customHeight="1">
      <c r="BG50314" s="984"/>
    </row>
    <row r="50315" spans="59:59" ht="15" customHeight="1">
      <c r="BG50315" s="985"/>
    </row>
    <row r="50352" spans="59:59" ht="15" customHeight="1">
      <c r="BG50352" s="984"/>
    </row>
    <row r="50353" spans="59:59" ht="15" customHeight="1">
      <c r="BG50353" s="985"/>
    </row>
    <row r="50390" spans="59:59" ht="15" customHeight="1">
      <c r="BG50390" s="984"/>
    </row>
    <row r="50391" spans="59:59" ht="15" customHeight="1">
      <c r="BG50391" s="985"/>
    </row>
    <row r="50428" spans="59:59" ht="15" customHeight="1">
      <c r="BG50428" s="984"/>
    </row>
    <row r="50429" spans="59:59" ht="15" customHeight="1">
      <c r="BG50429" s="985"/>
    </row>
    <row r="50466" spans="59:59" ht="15" customHeight="1">
      <c r="BG50466" s="984"/>
    </row>
    <row r="50467" spans="59:59" ht="15" customHeight="1">
      <c r="BG50467" s="985"/>
    </row>
    <row r="50504" spans="59:59" ht="15" customHeight="1">
      <c r="BG50504" s="984"/>
    </row>
    <row r="50505" spans="59:59" ht="15" customHeight="1">
      <c r="BG50505" s="985"/>
    </row>
    <row r="50542" spans="59:59" ht="15" customHeight="1">
      <c r="BG50542" s="984"/>
    </row>
    <row r="50543" spans="59:59" ht="15" customHeight="1">
      <c r="BG50543" s="985"/>
    </row>
    <row r="50580" spans="59:59" ht="15" customHeight="1">
      <c r="BG50580" s="984"/>
    </row>
    <row r="50581" spans="59:59" ht="15" customHeight="1">
      <c r="BG50581" s="985"/>
    </row>
    <row r="50618" spans="59:59" ht="15" customHeight="1">
      <c r="BG50618" s="984"/>
    </row>
    <row r="50619" spans="59:59" ht="15" customHeight="1">
      <c r="BG50619" s="985"/>
    </row>
    <row r="50656" spans="59:59" ht="15" customHeight="1">
      <c r="BG50656" s="984"/>
    </row>
    <row r="50657" spans="59:59" ht="15" customHeight="1">
      <c r="BG50657" s="985"/>
    </row>
    <row r="50694" spans="59:59" ht="15" customHeight="1">
      <c r="BG50694" s="984"/>
    </row>
    <row r="50695" spans="59:59" ht="15" customHeight="1">
      <c r="BG50695" s="985"/>
    </row>
    <row r="50732" spans="59:59" ht="15" customHeight="1">
      <c r="BG50732" s="984"/>
    </row>
    <row r="50733" spans="59:59" ht="15" customHeight="1">
      <c r="BG50733" s="985"/>
    </row>
    <row r="50770" spans="59:59" ht="15" customHeight="1">
      <c r="BG50770" s="984"/>
    </row>
    <row r="50771" spans="59:59" ht="15" customHeight="1">
      <c r="BG50771" s="985"/>
    </row>
    <row r="50808" spans="59:59" ht="15" customHeight="1">
      <c r="BG50808" s="984"/>
    </row>
    <row r="50809" spans="59:59" ht="15" customHeight="1">
      <c r="BG50809" s="985"/>
    </row>
    <row r="50846" spans="59:59" ht="15" customHeight="1">
      <c r="BG50846" s="984"/>
    </row>
    <row r="50847" spans="59:59" ht="15" customHeight="1">
      <c r="BG50847" s="985"/>
    </row>
    <row r="50884" spans="59:59" ht="15" customHeight="1">
      <c r="BG50884" s="984"/>
    </row>
    <row r="50885" spans="59:59" ht="15" customHeight="1">
      <c r="BG50885" s="985"/>
    </row>
    <row r="50922" spans="59:59" ht="15" customHeight="1">
      <c r="BG50922" s="984"/>
    </row>
    <row r="50923" spans="59:59" ht="15" customHeight="1">
      <c r="BG50923" s="985"/>
    </row>
    <row r="50960" spans="59:59" ht="15" customHeight="1">
      <c r="BG50960" s="984"/>
    </row>
    <row r="50961" spans="59:59" ht="15" customHeight="1">
      <c r="BG50961" s="985"/>
    </row>
    <row r="50998" spans="59:59" ht="15" customHeight="1">
      <c r="BG50998" s="984"/>
    </row>
    <row r="50999" spans="59:59" ht="15" customHeight="1">
      <c r="BG50999" s="985"/>
    </row>
    <row r="51036" spans="59:59" ht="15" customHeight="1">
      <c r="BG51036" s="984"/>
    </row>
    <row r="51037" spans="59:59" ht="15" customHeight="1">
      <c r="BG51037" s="985"/>
    </row>
    <row r="51074" spans="59:59" ht="15" customHeight="1">
      <c r="BG51074" s="984"/>
    </row>
    <row r="51075" spans="59:59" ht="15" customHeight="1">
      <c r="BG51075" s="985"/>
    </row>
    <row r="51112" spans="59:59" ht="15" customHeight="1">
      <c r="BG51112" s="984"/>
    </row>
    <row r="51113" spans="59:59" ht="15" customHeight="1">
      <c r="BG51113" s="985"/>
    </row>
    <row r="51150" spans="59:59" ht="15" customHeight="1">
      <c r="BG51150" s="984"/>
    </row>
    <row r="51151" spans="59:59" ht="15" customHeight="1">
      <c r="BG51151" s="985"/>
    </row>
    <row r="51188" spans="59:59" ht="15" customHeight="1">
      <c r="BG51188" s="984"/>
    </row>
    <row r="51189" spans="59:59" ht="15" customHeight="1">
      <c r="BG51189" s="985"/>
    </row>
    <row r="51226" spans="59:59" ht="15" customHeight="1">
      <c r="BG51226" s="984"/>
    </row>
    <row r="51227" spans="59:59" ht="15" customHeight="1">
      <c r="BG51227" s="985"/>
    </row>
    <row r="51264" spans="59:59" ht="15" customHeight="1">
      <c r="BG51264" s="984"/>
    </row>
    <row r="51265" spans="59:59" ht="15" customHeight="1">
      <c r="BG51265" s="985"/>
    </row>
    <row r="51302" spans="59:59" ht="15" customHeight="1">
      <c r="BG51302" s="984"/>
    </row>
    <row r="51303" spans="59:59" ht="15" customHeight="1">
      <c r="BG51303" s="985"/>
    </row>
    <row r="51340" spans="59:59" ht="15" customHeight="1">
      <c r="BG51340" s="984"/>
    </row>
    <row r="51341" spans="59:59" ht="15" customHeight="1">
      <c r="BG51341" s="985"/>
    </row>
    <row r="51378" spans="59:59" ht="15" customHeight="1">
      <c r="BG51378" s="984"/>
    </row>
    <row r="51379" spans="59:59" ht="15" customHeight="1">
      <c r="BG51379" s="985"/>
    </row>
    <row r="51416" spans="59:59" ht="15" customHeight="1">
      <c r="BG51416" s="984"/>
    </row>
    <row r="51417" spans="59:59" ht="15" customHeight="1">
      <c r="BG51417" s="985"/>
    </row>
    <row r="51454" spans="59:59" ht="15" customHeight="1">
      <c r="BG51454" s="984"/>
    </row>
    <row r="51455" spans="59:59" ht="15" customHeight="1">
      <c r="BG51455" s="985"/>
    </row>
    <row r="51492" spans="59:59" ht="15" customHeight="1">
      <c r="BG51492" s="984"/>
    </row>
    <row r="51493" spans="59:59" ht="15" customHeight="1">
      <c r="BG51493" s="985"/>
    </row>
    <row r="51530" spans="59:59" ht="15" customHeight="1">
      <c r="BG51530" s="984"/>
    </row>
    <row r="51531" spans="59:59" ht="15" customHeight="1">
      <c r="BG51531" s="985"/>
    </row>
    <row r="51568" spans="59:59" ht="15" customHeight="1">
      <c r="BG51568" s="984"/>
    </row>
    <row r="51569" spans="59:59" ht="15" customHeight="1">
      <c r="BG51569" s="985"/>
    </row>
    <row r="51606" spans="59:59" ht="15" customHeight="1">
      <c r="BG51606" s="984"/>
    </row>
    <row r="51607" spans="59:59" ht="15" customHeight="1">
      <c r="BG51607" s="985"/>
    </row>
    <row r="51644" spans="59:59" ht="15" customHeight="1">
      <c r="BG51644" s="984"/>
    </row>
    <row r="51645" spans="59:59" ht="15" customHeight="1">
      <c r="BG51645" s="985"/>
    </row>
    <row r="51682" spans="59:59" ht="15" customHeight="1">
      <c r="BG51682" s="984"/>
    </row>
    <row r="51683" spans="59:59" ht="15" customHeight="1">
      <c r="BG51683" s="985"/>
    </row>
    <row r="51720" spans="59:59" ht="15" customHeight="1">
      <c r="BG51720" s="984"/>
    </row>
    <row r="51721" spans="59:59" ht="15" customHeight="1">
      <c r="BG51721" s="985"/>
    </row>
    <row r="51758" spans="59:59" ht="15" customHeight="1">
      <c r="BG51758" s="984"/>
    </row>
    <row r="51759" spans="59:59" ht="15" customHeight="1">
      <c r="BG51759" s="985"/>
    </row>
    <row r="51796" spans="59:59" ht="15" customHeight="1">
      <c r="BG51796" s="984"/>
    </row>
    <row r="51797" spans="59:59" ht="15" customHeight="1">
      <c r="BG51797" s="985"/>
    </row>
    <row r="51834" spans="59:59" ht="15" customHeight="1">
      <c r="BG51834" s="984"/>
    </row>
    <row r="51835" spans="59:59" ht="15" customHeight="1">
      <c r="BG51835" s="985"/>
    </row>
    <row r="51872" spans="59:59" ht="15" customHeight="1">
      <c r="BG51872" s="984"/>
    </row>
    <row r="51873" spans="59:59" ht="15" customHeight="1">
      <c r="BG51873" s="985"/>
    </row>
    <row r="51910" spans="59:59" ht="15" customHeight="1">
      <c r="BG51910" s="984"/>
    </row>
    <row r="51911" spans="59:59" ht="15" customHeight="1">
      <c r="BG51911" s="985"/>
    </row>
    <row r="51948" spans="59:59" ht="15" customHeight="1">
      <c r="BG51948" s="984"/>
    </row>
    <row r="51949" spans="59:59" ht="15" customHeight="1">
      <c r="BG51949" s="985"/>
    </row>
    <row r="51986" spans="59:59" ht="15" customHeight="1">
      <c r="BG51986" s="984"/>
    </row>
    <row r="51987" spans="59:59" ht="15" customHeight="1">
      <c r="BG51987" s="985"/>
    </row>
    <row r="52024" spans="59:59" ht="15" customHeight="1">
      <c r="BG52024" s="984"/>
    </row>
    <row r="52025" spans="59:59" ht="15" customHeight="1">
      <c r="BG52025" s="985"/>
    </row>
    <row r="52062" spans="59:59" ht="15" customHeight="1">
      <c r="BG52062" s="984"/>
    </row>
    <row r="52063" spans="59:59" ht="15" customHeight="1">
      <c r="BG52063" s="985"/>
    </row>
    <row r="52100" spans="59:59" ht="15" customHeight="1">
      <c r="BG52100" s="984"/>
    </row>
    <row r="52101" spans="59:59" ht="15" customHeight="1">
      <c r="BG52101" s="985"/>
    </row>
    <row r="52138" spans="59:59" ht="15" customHeight="1">
      <c r="BG52138" s="984"/>
    </row>
    <row r="52139" spans="59:59" ht="15" customHeight="1">
      <c r="BG52139" s="985"/>
    </row>
    <row r="52176" spans="59:59" ht="15" customHeight="1">
      <c r="BG52176" s="984"/>
    </row>
    <row r="52177" spans="59:59" ht="15" customHeight="1">
      <c r="BG52177" s="985"/>
    </row>
    <row r="52214" spans="59:59" ht="15" customHeight="1">
      <c r="BG52214" s="984"/>
    </row>
    <row r="52215" spans="59:59" ht="15" customHeight="1">
      <c r="BG52215" s="985"/>
    </row>
    <row r="52252" spans="59:59" ht="15" customHeight="1">
      <c r="BG52252" s="984"/>
    </row>
    <row r="52253" spans="59:59" ht="15" customHeight="1">
      <c r="BG52253" s="985"/>
    </row>
    <row r="52290" spans="59:59" ht="15" customHeight="1">
      <c r="BG52290" s="984"/>
    </row>
    <row r="52291" spans="59:59" ht="15" customHeight="1">
      <c r="BG52291" s="985"/>
    </row>
    <row r="52328" spans="59:59" ht="15" customHeight="1">
      <c r="BG52328" s="984"/>
    </row>
    <row r="52329" spans="59:59" ht="15" customHeight="1">
      <c r="BG52329" s="985"/>
    </row>
    <row r="52366" spans="59:59" ht="15" customHeight="1">
      <c r="BG52366" s="984"/>
    </row>
    <row r="52367" spans="59:59" ht="15" customHeight="1">
      <c r="BG52367" s="985"/>
    </row>
    <row r="52404" spans="59:59" ht="15" customHeight="1">
      <c r="BG52404" s="984"/>
    </row>
    <row r="52405" spans="59:59" ht="15" customHeight="1">
      <c r="BG52405" s="985"/>
    </row>
    <row r="52442" spans="59:59" ht="15" customHeight="1">
      <c r="BG52442" s="984"/>
    </row>
    <row r="52443" spans="59:59" ht="15" customHeight="1">
      <c r="BG52443" s="985"/>
    </row>
    <row r="52480" spans="59:59" ht="15" customHeight="1">
      <c r="BG52480" s="984"/>
    </row>
    <row r="52481" spans="59:59" ht="15" customHeight="1">
      <c r="BG52481" s="985"/>
    </row>
    <row r="52518" spans="59:59" ht="15" customHeight="1">
      <c r="BG52518" s="984"/>
    </row>
    <row r="52519" spans="59:59" ht="15" customHeight="1">
      <c r="BG52519" s="985"/>
    </row>
    <row r="52556" spans="59:59" ht="15" customHeight="1">
      <c r="BG52556" s="984"/>
    </row>
    <row r="52557" spans="59:59" ht="15" customHeight="1">
      <c r="BG52557" s="985"/>
    </row>
    <row r="52594" spans="59:59" ht="15" customHeight="1">
      <c r="BG52594" s="984"/>
    </row>
    <row r="52595" spans="59:59" ht="15" customHeight="1">
      <c r="BG52595" s="985"/>
    </row>
    <row r="52632" spans="59:59" ht="15" customHeight="1">
      <c r="BG52632" s="984"/>
    </row>
    <row r="52633" spans="59:59" ht="15" customHeight="1">
      <c r="BG52633" s="985"/>
    </row>
    <row r="52670" spans="59:59" ht="15" customHeight="1">
      <c r="BG52670" s="984"/>
    </row>
    <row r="52671" spans="59:59" ht="15" customHeight="1">
      <c r="BG52671" s="985"/>
    </row>
    <row r="52708" spans="59:59" ht="15" customHeight="1">
      <c r="BG52708" s="984"/>
    </row>
    <row r="52709" spans="59:59" ht="15" customHeight="1">
      <c r="BG52709" s="985"/>
    </row>
    <row r="52746" spans="59:59" ht="15" customHeight="1">
      <c r="BG52746" s="984"/>
    </row>
    <row r="52747" spans="59:59" ht="15" customHeight="1">
      <c r="BG52747" s="985"/>
    </row>
    <row r="52784" spans="59:59" ht="15" customHeight="1">
      <c r="BG52784" s="984"/>
    </row>
    <row r="52785" spans="59:59" ht="15" customHeight="1">
      <c r="BG52785" s="985"/>
    </row>
    <row r="52822" spans="59:59" ht="15" customHeight="1">
      <c r="BG52822" s="984"/>
    </row>
    <row r="52823" spans="59:59" ht="15" customHeight="1">
      <c r="BG52823" s="985"/>
    </row>
    <row r="52860" spans="59:59" ht="15" customHeight="1">
      <c r="BG52860" s="984"/>
    </row>
    <row r="52861" spans="59:59" ht="15" customHeight="1">
      <c r="BG52861" s="985"/>
    </row>
    <row r="52898" spans="59:59" ht="15" customHeight="1">
      <c r="BG52898" s="984"/>
    </row>
    <row r="52899" spans="59:59" ht="15" customHeight="1">
      <c r="BG52899" s="985"/>
    </row>
    <row r="52936" spans="59:59" ht="15" customHeight="1">
      <c r="BG52936" s="984"/>
    </row>
    <row r="52937" spans="59:59" ht="15" customHeight="1">
      <c r="BG52937" s="985"/>
    </row>
    <row r="52974" spans="59:59" ht="15" customHeight="1">
      <c r="BG52974" s="984"/>
    </row>
    <row r="52975" spans="59:59" ht="15" customHeight="1">
      <c r="BG52975" s="985"/>
    </row>
    <row r="53012" spans="59:59" ht="15" customHeight="1">
      <c r="BG53012" s="984"/>
    </row>
    <row r="53013" spans="59:59" ht="15" customHeight="1">
      <c r="BG53013" s="985"/>
    </row>
    <row r="53050" spans="59:59" ht="15" customHeight="1">
      <c r="BG53050" s="984"/>
    </row>
    <row r="53051" spans="59:59" ht="15" customHeight="1">
      <c r="BG53051" s="985"/>
    </row>
    <row r="53088" spans="59:59" ht="15" customHeight="1">
      <c r="BG53088" s="984"/>
    </row>
    <row r="53089" spans="59:59" ht="15" customHeight="1">
      <c r="BG53089" s="985"/>
    </row>
    <row r="53126" spans="59:59" ht="15" customHeight="1">
      <c r="BG53126" s="984"/>
    </row>
    <row r="53127" spans="59:59" ht="15" customHeight="1">
      <c r="BG53127" s="985"/>
    </row>
    <row r="53164" spans="59:59" ht="15" customHeight="1">
      <c r="BG53164" s="984"/>
    </row>
    <row r="53165" spans="59:59" ht="15" customHeight="1">
      <c r="BG53165" s="985"/>
    </row>
    <row r="53202" spans="59:59" ht="15" customHeight="1">
      <c r="BG53202" s="984"/>
    </row>
    <row r="53203" spans="59:59" ht="15" customHeight="1">
      <c r="BG53203" s="985"/>
    </row>
    <row r="53240" spans="59:59" ht="15" customHeight="1">
      <c r="BG53240" s="984"/>
    </row>
    <row r="53241" spans="59:59" ht="15" customHeight="1">
      <c r="BG53241" s="985"/>
    </row>
    <row r="53278" spans="59:59" ht="15" customHeight="1">
      <c r="BG53278" s="984"/>
    </row>
    <row r="53279" spans="59:59" ht="15" customHeight="1">
      <c r="BG53279" s="985"/>
    </row>
    <row r="53316" spans="59:59" ht="15" customHeight="1">
      <c r="BG53316" s="984"/>
    </row>
    <row r="53317" spans="59:59" ht="15" customHeight="1">
      <c r="BG53317" s="985"/>
    </row>
    <row r="53354" spans="59:59" ht="15" customHeight="1">
      <c r="BG53354" s="984"/>
    </row>
    <row r="53355" spans="59:59" ht="15" customHeight="1">
      <c r="BG53355" s="985"/>
    </row>
    <row r="53392" spans="59:59" ht="15" customHeight="1">
      <c r="BG53392" s="984"/>
    </row>
    <row r="53393" spans="59:59" ht="15" customHeight="1">
      <c r="BG53393" s="985"/>
    </row>
    <row r="53430" spans="59:59" ht="15" customHeight="1">
      <c r="BG53430" s="984"/>
    </row>
    <row r="53431" spans="59:59" ht="15" customHeight="1">
      <c r="BG53431" s="985"/>
    </row>
    <row r="53468" spans="59:59" ht="15" customHeight="1">
      <c r="BG53468" s="984"/>
    </row>
    <row r="53469" spans="59:59" ht="15" customHeight="1">
      <c r="BG53469" s="985"/>
    </row>
    <row r="53506" spans="59:59" ht="15" customHeight="1">
      <c r="BG53506" s="984"/>
    </row>
    <row r="53507" spans="59:59" ht="15" customHeight="1">
      <c r="BG53507" s="985"/>
    </row>
    <row r="53544" spans="59:59" ht="15" customHeight="1">
      <c r="BG53544" s="984"/>
    </row>
    <row r="53545" spans="59:59" ht="15" customHeight="1">
      <c r="BG53545" s="985"/>
    </row>
    <row r="53582" spans="59:59" ht="15" customHeight="1">
      <c r="BG53582" s="984"/>
    </row>
    <row r="53583" spans="59:59" ht="15" customHeight="1">
      <c r="BG53583" s="985"/>
    </row>
    <row r="53620" spans="59:59" ht="15" customHeight="1">
      <c r="BG53620" s="984"/>
    </row>
    <row r="53621" spans="59:59" ht="15" customHeight="1">
      <c r="BG53621" s="985"/>
    </row>
    <row r="53658" spans="59:59" ht="15" customHeight="1">
      <c r="BG53658" s="984"/>
    </row>
    <row r="53659" spans="59:59" ht="15" customHeight="1">
      <c r="BG53659" s="985"/>
    </row>
    <row r="53696" spans="59:59" ht="15" customHeight="1">
      <c r="BG53696" s="984"/>
    </row>
    <row r="53697" spans="59:59" ht="15" customHeight="1">
      <c r="BG53697" s="985"/>
    </row>
    <row r="53734" spans="59:59" ht="15" customHeight="1">
      <c r="BG53734" s="984"/>
    </row>
    <row r="53735" spans="59:59" ht="15" customHeight="1">
      <c r="BG53735" s="985"/>
    </row>
    <row r="53772" spans="59:59" ht="15" customHeight="1">
      <c r="BG53772" s="984"/>
    </row>
    <row r="53773" spans="59:59" ht="15" customHeight="1">
      <c r="BG53773" s="985"/>
    </row>
    <row r="53810" spans="59:59" ht="15" customHeight="1">
      <c r="BG53810" s="984"/>
    </row>
    <row r="53811" spans="59:59" ht="15" customHeight="1">
      <c r="BG53811" s="985"/>
    </row>
    <row r="53848" spans="59:59" ht="15" customHeight="1">
      <c r="BG53848" s="984"/>
    </row>
    <row r="53849" spans="59:59" ht="15" customHeight="1">
      <c r="BG53849" s="985"/>
    </row>
    <row r="53886" spans="59:59" ht="15" customHeight="1">
      <c r="BG53886" s="984"/>
    </row>
    <row r="53887" spans="59:59" ht="15" customHeight="1">
      <c r="BG53887" s="985"/>
    </row>
    <row r="53924" spans="59:59" ht="15" customHeight="1">
      <c r="BG53924" s="984"/>
    </row>
    <row r="53925" spans="59:59" ht="15" customHeight="1">
      <c r="BG53925" s="985"/>
    </row>
    <row r="53962" spans="59:59" ht="15" customHeight="1">
      <c r="BG53962" s="984"/>
    </row>
    <row r="53963" spans="59:59" ht="15" customHeight="1">
      <c r="BG53963" s="985"/>
    </row>
    <row r="54000" spans="59:59" ht="15" customHeight="1">
      <c r="BG54000" s="984"/>
    </row>
    <row r="54001" spans="59:59" ht="15" customHeight="1">
      <c r="BG54001" s="985"/>
    </row>
    <row r="54038" spans="59:59" ht="15" customHeight="1">
      <c r="BG54038" s="984"/>
    </row>
    <row r="54039" spans="59:59" ht="15" customHeight="1">
      <c r="BG54039" s="985"/>
    </row>
    <row r="54076" spans="59:59" ht="15" customHeight="1">
      <c r="BG54076" s="984"/>
    </row>
    <row r="54077" spans="59:59" ht="15" customHeight="1">
      <c r="BG54077" s="985"/>
    </row>
    <row r="54114" spans="59:59" ht="15" customHeight="1">
      <c r="BG54114" s="984"/>
    </row>
    <row r="54115" spans="59:59" ht="15" customHeight="1">
      <c r="BG54115" s="985"/>
    </row>
    <row r="54152" spans="59:59" ht="15" customHeight="1">
      <c r="BG54152" s="984"/>
    </row>
    <row r="54153" spans="59:59" ht="15" customHeight="1">
      <c r="BG54153" s="985"/>
    </row>
    <row r="54190" spans="59:59" ht="15" customHeight="1">
      <c r="BG54190" s="984"/>
    </row>
    <row r="54191" spans="59:59" ht="15" customHeight="1">
      <c r="BG54191" s="985"/>
    </row>
    <row r="54228" spans="59:59" ht="15" customHeight="1">
      <c r="BG54228" s="984"/>
    </row>
    <row r="54229" spans="59:59" ht="15" customHeight="1">
      <c r="BG54229" s="985"/>
    </row>
    <row r="54266" spans="59:59" ht="15" customHeight="1">
      <c r="BG54266" s="984"/>
    </row>
    <row r="54267" spans="59:59" ht="15" customHeight="1">
      <c r="BG54267" s="985"/>
    </row>
    <row r="54304" spans="59:59" ht="15" customHeight="1">
      <c r="BG54304" s="984"/>
    </row>
    <row r="54305" spans="59:59" ht="15" customHeight="1">
      <c r="BG54305" s="985"/>
    </row>
    <row r="54342" spans="59:59" ht="15" customHeight="1">
      <c r="BG54342" s="984"/>
    </row>
    <row r="54343" spans="59:59" ht="15" customHeight="1">
      <c r="BG54343" s="985"/>
    </row>
    <row r="54380" spans="59:59" ht="15" customHeight="1">
      <c r="BG54380" s="984"/>
    </row>
    <row r="54381" spans="59:59" ht="15" customHeight="1">
      <c r="BG54381" s="985"/>
    </row>
    <row r="54418" spans="59:59" ht="15" customHeight="1">
      <c r="BG54418" s="984"/>
    </row>
    <row r="54419" spans="59:59" ht="15" customHeight="1">
      <c r="BG54419" s="985"/>
    </row>
    <row r="54456" spans="59:59" ht="15" customHeight="1">
      <c r="BG54456" s="984"/>
    </row>
    <row r="54457" spans="59:59" ht="15" customHeight="1">
      <c r="BG54457" s="985"/>
    </row>
    <row r="54494" spans="59:59" ht="15" customHeight="1">
      <c r="BG54494" s="984"/>
    </row>
    <row r="54495" spans="59:59" ht="15" customHeight="1">
      <c r="BG54495" s="985"/>
    </row>
    <row r="54532" spans="59:59" ht="15" customHeight="1">
      <c r="BG54532" s="984"/>
    </row>
    <row r="54533" spans="59:59" ht="15" customHeight="1">
      <c r="BG54533" s="985"/>
    </row>
    <row r="54570" spans="59:59" ht="15" customHeight="1">
      <c r="BG54570" s="984"/>
    </row>
    <row r="54571" spans="59:59" ht="15" customHeight="1">
      <c r="BG54571" s="985"/>
    </row>
    <row r="54608" spans="59:59" ht="15" customHeight="1">
      <c r="BG54608" s="984"/>
    </row>
    <row r="54609" spans="59:59" ht="15" customHeight="1">
      <c r="BG54609" s="985"/>
    </row>
    <row r="54646" spans="59:59" ht="15" customHeight="1">
      <c r="BG54646" s="984"/>
    </row>
    <row r="54647" spans="59:59" ht="15" customHeight="1">
      <c r="BG54647" s="985"/>
    </row>
    <row r="54684" spans="59:59" ht="15" customHeight="1">
      <c r="BG54684" s="984"/>
    </row>
    <row r="54685" spans="59:59" ht="15" customHeight="1">
      <c r="BG54685" s="985"/>
    </row>
    <row r="54722" spans="59:59" ht="15" customHeight="1">
      <c r="BG54722" s="984"/>
    </row>
    <row r="54723" spans="59:59" ht="15" customHeight="1">
      <c r="BG54723" s="985"/>
    </row>
    <row r="54760" spans="59:59" ht="15" customHeight="1">
      <c r="BG54760" s="984"/>
    </row>
    <row r="54761" spans="59:59" ht="15" customHeight="1">
      <c r="BG54761" s="985"/>
    </row>
    <row r="54798" spans="59:59" ht="15" customHeight="1">
      <c r="BG54798" s="984"/>
    </row>
    <row r="54799" spans="59:59" ht="15" customHeight="1">
      <c r="BG54799" s="985"/>
    </row>
    <row r="54836" spans="59:59" ht="15" customHeight="1">
      <c r="BG54836" s="984"/>
    </row>
    <row r="54837" spans="59:59" ht="15" customHeight="1">
      <c r="BG54837" s="985"/>
    </row>
    <row r="54874" spans="59:59" ht="15" customHeight="1">
      <c r="BG54874" s="984"/>
    </row>
    <row r="54875" spans="59:59" ht="15" customHeight="1">
      <c r="BG54875" s="985"/>
    </row>
    <row r="54912" spans="59:59" ht="15" customHeight="1">
      <c r="BG54912" s="984"/>
    </row>
    <row r="54913" spans="59:59" ht="15" customHeight="1">
      <c r="BG54913" s="985"/>
    </row>
    <row r="54950" spans="59:59" ht="15" customHeight="1">
      <c r="BG54950" s="984"/>
    </row>
    <row r="54951" spans="59:59" ht="15" customHeight="1">
      <c r="BG54951" s="985"/>
    </row>
    <row r="54988" spans="59:59" ht="15" customHeight="1">
      <c r="BG54988" s="984"/>
    </row>
    <row r="54989" spans="59:59" ht="15" customHeight="1">
      <c r="BG54989" s="985"/>
    </row>
    <row r="55026" spans="59:59" ht="15" customHeight="1">
      <c r="BG55026" s="984"/>
    </row>
    <row r="55027" spans="59:59" ht="15" customHeight="1">
      <c r="BG55027" s="985"/>
    </row>
    <row r="55064" spans="59:59" ht="15" customHeight="1">
      <c r="BG55064" s="984"/>
    </row>
    <row r="55065" spans="59:59" ht="15" customHeight="1">
      <c r="BG55065" s="985"/>
    </row>
    <row r="55102" spans="59:59" ht="15" customHeight="1">
      <c r="BG55102" s="984"/>
    </row>
    <row r="55103" spans="59:59" ht="15" customHeight="1">
      <c r="BG55103" s="985"/>
    </row>
    <row r="55140" spans="59:59" ht="15" customHeight="1">
      <c r="BG55140" s="984"/>
    </row>
    <row r="55141" spans="59:59" ht="15" customHeight="1">
      <c r="BG55141" s="985"/>
    </row>
    <row r="55178" spans="59:59" ht="15" customHeight="1">
      <c r="BG55178" s="984"/>
    </row>
    <row r="55179" spans="59:59" ht="15" customHeight="1">
      <c r="BG55179" s="985"/>
    </row>
    <row r="55216" spans="59:59" ht="15" customHeight="1">
      <c r="BG55216" s="984"/>
    </row>
    <row r="55217" spans="59:59" ht="15" customHeight="1">
      <c r="BG55217" s="985"/>
    </row>
    <row r="55254" spans="59:59" ht="15" customHeight="1">
      <c r="BG55254" s="984"/>
    </row>
    <row r="55255" spans="59:59" ht="15" customHeight="1">
      <c r="BG55255" s="985"/>
    </row>
    <row r="55292" spans="59:59" ht="15" customHeight="1">
      <c r="BG55292" s="984"/>
    </row>
    <row r="55293" spans="59:59" ht="15" customHeight="1">
      <c r="BG55293" s="985"/>
    </row>
    <row r="55330" spans="59:59" ht="15" customHeight="1">
      <c r="BG55330" s="984"/>
    </row>
    <row r="55331" spans="59:59" ht="15" customHeight="1">
      <c r="BG55331" s="985"/>
    </row>
    <row r="55368" spans="59:59" ht="15" customHeight="1">
      <c r="BG55368" s="984"/>
    </row>
    <row r="55369" spans="59:59" ht="15" customHeight="1">
      <c r="BG55369" s="985"/>
    </row>
    <row r="55406" spans="59:59" ht="15" customHeight="1">
      <c r="BG55406" s="984"/>
    </row>
    <row r="55407" spans="59:59" ht="15" customHeight="1">
      <c r="BG55407" s="985"/>
    </row>
    <row r="55444" spans="59:59" ht="15" customHeight="1">
      <c r="BG55444" s="984"/>
    </row>
    <row r="55445" spans="59:59" ht="15" customHeight="1">
      <c r="BG55445" s="985"/>
    </row>
    <row r="55482" spans="59:59" ht="15" customHeight="1">
      <c r="BG55482" s="984"/>
    </row>
    <row r="55483" spans="59:59" ht="15" customHeight="1">
      <c r="BG55483" s="985"/>
    </row>
    <row r="55520" spans="59:59" ht="15" customHeight="1">
      <c r="BG55520" s="984"/>
    </row>
    <row r="55521" spans="59:59" ht="15" customHeight="1">
      <c r="BG55521" s="985"/>
    </row>
    <row r="55558" spans="59:59" ht="15" customHeight="1">
      <c r="BG55558" s="984"/>
    </row>
    <row r="55559" spans="59:59" ht="15" customHeight="1">
      <c r="BG55559" s="985"/>
    </row>
    <row r="55596" spans="59:59" ht="15" customHeight="1">
      <c r="BG55596" s="984"/>
    </row>
    <row r="55597" spans="59:59" ht="15" customHeight="1">
      <c r="BG55597" s="985"/>
    </row>
    <row r="55634" spans="59:59" ht="15" customHeight="1">
      <c r="BG55634" s="984"/>
    </row>
    <row r="55635" spans="59:59" ht="15" customHeight="1">
      <c r="BG55635" s="985"/>
    </row>
    <row r="55672" spans="59:59" ht="15" customHeight="1">
      <c r="BG55672" s="984"/>
    </row>
    <row r="55673" spans="59:59" ht="15" customHeight="1">
      <c r="BG55673" s="985"/>
    </row>
    <row r="55710" spans="59:59" ht="15" customHeight="1">
      <c r="BG55710" s="984"/>
    </row>
    <row r="55711" spans="59:59" ht="15" customHeight="1">
      <c r="BG55711" s="985"/>
    </row>
    <row r="55748" spans="59:59" ht="15" customHeight="1">
      <c r="BG55748" s="984"/>
    </row>
    <row r="55749" spans="59:59" ht="15" customHeight="1">
      <c r="BG55749" s="985"/>
    </row>
    <row r="55786" spans="59:59" ht="15" customHeight="1">
      <c r="BG55786" s="984"/>
    </row>
    <row r="55787" spans="59:59" ht="15" customHeight="1">
      <c r="BG55787" s="985"/>
    </row>
    <row r="55824" spans="59:59" ht="15" customHeight="1">
      <c r="BG55824" s="984"/>
    </row>
    <row r="55825" spans="59:59" ht="15" customHeight="1">
      <c r="BG55825" s="985"/>
    </row>
    <row r="55862" spans="59:59" ht="15" customHeight="1">
      <c r="BG55862" s="984"/>
    </row>
    <row r="55863" spans="59:59" ht="15" customHeight="1">
      <c r="BG55863" s="985"/>
    </row>
    <row r="55900" spans="59:59" ht="15" customHeight="1">
      <c r="BG55900" s="984"/>
    </row>
    <row r="55901" spans="59:59" ht="15" customHeight="1">
      <c r="BG55901" s="985"/>
    </row>
    <row r="55938" spans="59:59" ht="15" customHeight="1">
      <c r="BG55938" s="984"/>
    </row>
    <row r="55939" spans="59:59" ht="15" customHeight="1">
      <c r="BG55939" s="985"/>
    </row>
    <row r="55976" spans="59:59" ht="15" customHeight="1">
      <c r="BG55976" s="984"/>
    </row>
    <row r="55977" spans="59:59" ht="15" customHeight="1">
      <c r="BG55977" s="985"/>
    </row>
    <row r="56014" spans="59:59" ht="15" customHeight="1">
      <c r="BG56014" s="984"/>
    </row>
    <row r="56015" spans="59:59" ht="15" customHeight="1">
      <c r="BG56015" s="985"/>
    </row>
    <row r="56052" spans="59:59" ht="15" customHeight="1">
      <c r="BG56052" s="984"/>
    </row>
    <row r="56053" spans="59:59" ht="15" customHeight="1">
      <c r="BG56053" s="985"/>
    </row>
    <row r="56090" spans="59:59" ht="15" customHeight="1">
      <c r="BG56090" s="984"/>
    </row>
    <row r="56091" spans="59:59" ht="15" customHeight="1">
      <c r="BG56091" s="985"/>
    </row>
    <row r="56128" spans="59:59" ht="15" customHeight="1">
      <c r="BG56128" s="984"/>
    </row>
    <row r="56129" spans="59:59" ht="15" customHeight="1">
      <c r="BG56129" s="985"/>
    </row>
    <row r="56166" spans="59:59" ht="15" customHeight="1">
      <c r="BG56166" s="984"/>
    </row>
    <row r="56167" spans="59:59" ht="15" customHeight="1">
      <c r="BG56167" s="985"/>
    </row>
    <row r="56204" spans="59:59" ht="15" customHeight="1">
      <c r="BG56204" s="984"/>
    </row>
    <row r="56205" spans="59:59" ht="15" customHeight="1">
      <c r="BG56205" s="985"/>
    </row>
    <row r="56242" spans="59:59" ht="15" customHeight="1">
      <c r="BG56242" s="984"/>
    </row>
    <row r="56243" spans="59:59" ht="15" customHeight="1">
      <c r="BG56243" s="985"/>
    </row>
    <row r="56280" spans="59:59" ht="15" customHeight="1">
      <c r="BG56280" s="984"/>
    </row>
    <row r="56281" spans="59:59" ht="15" customHeight="1">
      <c r="BG56281" s="985"/>
    </row>
    <row r="56318" spans="59:59" ht="15" customHeight="1">
      <c r="BG56318" s="984"/>
    </row>
    <row r="56319" spans="59:59" ht="15" customHeight="1">
      <c r="BG56319" s="985"/>
    </row>
    <row r="56356" spans="59:59" ht="15" customHeight="1">
      <c r="BG56356" s="984"/>
    </row>
    <row r="56357" spans="59:59" ht="15" customHeight="1">
      <c r="BG56357" s="985"/>
    </row>
    <row r="56394" spans="59:59" ht="15" customHeight="1">
      <c r="BG56394" s="984"/>
    </row>
    <row r="56395" spans="59:59" ht="15" customHeight="1">
      <c r="BG56395" s="985"/>
    </row>
    <row r="56432" spans="59:59" ht="15" customHeight="1">
      <c r="BG56432" s="984"/>
    </row>
    <row r="56433" spans="59:59" ht="15" customHeight="1">
      <c r="BG56433" s="985"/>
    </row>
    <row r="56470" spans="59:59" ht="15" customHeight="1">
      <c r="BG56470" s="984"/>
    </row>
    <row r="56471" spans="59:59" ht="15" customHeight="1">
      <c r="BG56471" s="985"/>
    </row>
    <row r="56508" spans="59:59" ht="15" customHeight="1">
      <c r="BG56508" s="984"/>
    </row>
    <row r="56509" spans="59:59" ht="15" customHeight="1">
      <c r="BG56509" s="985"/>
    </row>
    <row r="56546" spans="59:59" ht="15" customHeight="1">
      <c r="BG56546" s="984"/>
    </row>
    <row r="56547" spans="59:59" ht="15" customHeight="1">
      <c r="BG56547" s="985"/>
    </row>
    <row r="56584" spans="59:59" ht="15" customHeight="1">
      <c r="BG56584" s="984"/>
    </row>
    <row r="56585" spans="59:59" ht="15" customHeight="1">
      <c r="BG56585" s="985"/>
    </row>
    <row r="56622" spans="59:59" ht="15" customHeight="1">
      <c r="BG56622" s="984"/>
    </row>
    <row r="56623" spans="59:59" ht="15" customHeight="1">
      <c r="BG56623" s="985"/>
    </row>
    <row r="56660" spans="59:59" ht="15" customHeight="1">
      <c r="BG56660" s="984"/>
    </row>
    <row r="56661" spans="59:59" ht="15" customHeight="1">
      <c r="BG56661" s="985"/>
    </row>
    <row r="56698" spans="59:59" ht="15" customHeight="1">
      <c r="BG56698" s="984"/>
    </row>
    <row r="56699" spans="59:59" ht="15" customHeight="1">
      <c r="BG56699" s="985"/>
    </row>
    <row r="56736" spans="59:59" ht="15" customHeight="1">
      <c r="BG56736" s="984"/>
    </row>
    <row r="56737" spans="59:59" ht="15" customHeight="1">
      <c r="BG56737" s="985"/>
    </row>
    <row r="56774" spans="59:59" ht="15" customHeight="1">
      <c r="BG56774" s="984"/>
    </row>
    <row r="56775" spans="59:59" ht="15" customHeight="1">
      <c r="BG56775" s="985"/>
    </row>
    <row r="56812" spans="59:59" ht="15" customHeight="1">
      <c r="BG56812" s="984"/>
    </row>
    <row r="56813" spans="59:59" ht="15" customHeight="1">
      <c r="BG56813" s="985"/>
    </row>
    <row r="56850" spans="59:59" ht="15" customHeight="1">
      <c r="BG56850" s="984"/>
    </row>
    <row r="56851" spans="59:59" ht="15" customHeight="1">
      <c r="BG56851" s="985"/>
    </row>
    <row r="56888" spans="59:59" ht="15" customHeight="1">
      <c r="BG56888" s="984"/>
    </row>
    <row r="56889" spans="59:59" ht="15" customHeight="1">
      <c r="BG56889" s="985"/>
    </row>
    <row r="56926" spans="59:59" ht="15" customHeight="1">
      <c r="BG56926" s="984"/>
    </row>
    <row r="56927" spans="59:59" ht="15" customHeight="1">
      <c r="BG56927" s="985"/>
    </row>
    <row r="56964" spans="59:59" ht="15" customHeight="1">
      <c r="BG56964" s="984"/>
    </row>
    <row r="56965" spans="59:59" ht="15" customHeight="1">
      <c r="BG56965" s="985"/>
    </row>
    <row r="57002" spans="59:59" ht="15" customHeight="1">
      <c r="BG57002" s="984"/>
    </row>
    <row r="57003" spans="59:59" ht="15" customHeight="1">
      <c r="BG57003" s="985"/>
    </row>
    <row r="57040" spans="59:59" ht="15" customHeight="1">
      <c r="BG57040" s="984"/>
    </row>
    <row r="57041" spans="59:59" ht="15" customHeight="1">
      <c r="BG57041" s="985"/>
    </row>
    <row r="57078" spans="59:59" ht="15" customHeight="1">
      <c r="BG57078" s="984"/>
    </row>
    <row r="57079" spans="59:59" ht="15" customHeight="1">
      <c r="BG57079" s="985"/>
    </row>
    <row r="57116" spans="59:59" ht="15" customHeight="1">
      <c r="BG57116" s="984"/>
    </row>
    <row r="57117" spans="59:59" ht="15" customHeight="1">
      <c r="BG57117" s="985"/>
    </row>
    <row r="57154" spans="59:59" ht="15" customHeight="1">
      <c r="BG57154" s="984"/>
    </row>
    <row r="57155" spans="59:59" ht="15" customHeight="1">
      <c r="BG57155" s="985"/>
    </row>
    <row r="57192" spans="59:59" ht="15" customHeight="1">
      <c r="BG57192" s="984"/>
    </row>
    <row r="57193" spans="59:59" ht="15" customHeight="1">
      <c r="BG57193" s="985"/>
    </row>
    <row r="57230" spans="59:59" ht="15" customHeight="1">
      <c r="BG57230" s="984"/>
    </row>
    <row r="57231" spans="59:59" ht="15" customHeight="1">
      <c r="BG57231" s="985"/>
    </row>
    <row r="57268" spans="59:59" ht="15" customHeight="1">
      <c r="BG57268" s="984"/>
    </row>
    <row r="57269" spans="59:59" ht="15" customHeight="1">
      <c r="BG57269" s="985"/>
    </row>
    <row r="57306" spans="59:59" ht="15" customHeight="1">
      <c r="BG57306" s="984"/>
    </row>
    <row r="57307" spans="59:59" ht="15" customHeight="1">
      <c r="BG57307" s="985"/>
    </row>
    <row r="57344" spans="59:59" ht="15" customHeight="1">
      <c r="BG57344" s="984"/>
    </row>
    <row r="57345" spans="59:59" ht="15" customHeight="1">
      <c r="BG57345" s="985"/>
    </row>
    <row r="57382" spans="59:59" ht="15" customHeight="1">
      <c r="BG57382" s="984"/>
    </row>
    <row r="57383" spans="59:59" ht="15" customHeight="1">
      <c r="BG57383" s="985"/>
    </row>
    <row r="57420" spans="59:59" ht="15" customHeight="1">
      <c r="BG57420" s="984"/>
    </row>
    <row r="57421" spans="59:59" ht="15" customHeight="1">
      <c r="BG57421" s="985"/>
    </row>
    <row r="57458" spans="59:59" ht="15" customHeight="1">
      <c r="BG57458" s="984"/>
    </row>
    <row r="57459" spans="59:59" ht="15" customHeight="1">
      <c r="BG57459" s="985"/>
    </row>
    <row r="57496" spans="59:59" ht="15" customHeight="1">
      <c r="BG57496" s="984"/>
    </row>
    <row r="57497" spans="59:59" ht="15" customHeight="1">
      <c r="BG57497" s="985"/>
    </row>
    <row r="57534" spans="59:59" ht="15" customHeight="1">
      <c r="BG57534" s="984"/>
    </row>
    <row r="57535" spans="59:59" ht="15" customHeight="1">
      <c r="BG57535" s="985"/>
    </row>
    <row r="57572" spans="59:59" ht="15" customHeight="1">
      <c r="BG57572" s="984"/>
    </row>
    <row r="57573" spans="59:59" ht="15" customHeight="1">
      <c r="BG57573" s="985"/>
    </row>
    <row r="57610" spans="59:59" ht="15" customHeight="1">
      <c r="BG57610" s="984"/>
    </row>
    <row r="57611" spans="59:59" ht="15" customHeight="1">
      <c r="BG57611" s="985"/>
    </row>
    <row r="57648" spans="59:59" ht="15" customHeight="1">
      <c r="BG57648" s="984"/>
    </row>
    <row r="57649" spans="59:59" ht="15" customHeight="1">
      <c r="BG57649" s="985"/>
    </row>
    <row r="57686" spans="59:59" ht="15" customHeight="1">
      <c r="BG57686" s="984"/>
    </row>
    <row r="57687" spans="59:59" ht="15" customHeight="1">
      <c r="BG57687" s="985"/>
    </row>
    <row r="57724" spans="59:59" ht="15" customHeight="1">
      <c r="BG57724" s="984"/>
    </row>
    <row r="57725" spans="59:59" ht="15" customHeight="1">
      <c r="BG57725" s="985"/>
    </row>
    <row r="57762" spans="59:59" ht="15" customHeight="1">
      <c r="BG57762" s="984"/>
    </row>
    <row r="57763" spans="59:59" ht="15" customHeight="1">
      <c r="BG57763" s="985"/>
    </row>
    <row r="57800" spans="59:59" ht="15" customHeight="1">
      <c r="BG57800" s="984"/>
    </row>
    <row r="57801" spans="59:59" ht="15" customHeight="1">
      <c r="BG57801" s="985"/>
    </row>
    <row r="57838" spans="59:59" ht="15" customHeight="1">
      <c r="BG57838" s="984"/>
    </row>
    <row r="57839" spans="59:59" ht="15" customHeight="1">
      <c r="BG57839" s="985"/>
    </row>
    <row r="57876" spans="59:59" ht="15" customHeight="1">
      <c r="BG57876" s="984"/>
    </row>
    <row r="57877" spans="59:59" ht="15" customHeight="1">
      <c r="BG57877" s="985"/>
    </row>
    <row r="57914" spans="59:59" ht="15" customHeight="1">
      <c r="BG57914" s="984"/>
    </row>
    <row r="57915" spans="59:59" ht="15" customHeight="1">
      <c r="BG57915" s="985"/>
    </row>
    <row r="57952" spans="59:59" ht="15" customHeight="1">
      <c r="BG57952" s="984"/>
    </row>
    <row r="57953" spans="59:59" ht="15" customHeight="1">
      <c r="BG57953" s="985"/>
    </row>
    <row r="57990" spans="59:59" ht="15" customHeight="1">
      <c r="BG57990" s="984"/>
    </row>
    <row r="57991" spans="59:59" ht="15" customHeight="1">
      <c r="BG57991" s="985"/>
    </row>
    <row r="58028" spans="59:59" ht="15" customHeight="1">
      <c r="BG58028" s="984"/>
    </row>
    <row r="58029" spans="59:59" ht="15" customHeight="1">
      <c r="BG58029" s="985"/>
    </row>
    <row r="58066" spans="59:59" ht="15" customHeight="1">
      <c r="BG58066" s="984"/>
    </row>
    <row r="58067" spans="59:59" ht="15" customHeight="1">
      <c r="BG58067" s="985"/>
    </row>
    <row r="58104" spans="59:59" ht="15" customHeight="1">
      <c r="BG58104" s="984"/>
    </row>
    <row r="58105" spans="59:59" ht="15" customHeight="1">
      <c r="BG58105" s="985"/>
    </row>
    <row r="58142" spans="59:59" ht="15" customHeight="1">
      <c r="BG58142" s="984"/>
    </row>
    <row r="58143" spans="59:59" ht="15" customHeight="1">
      <c r="BG58143" s="985"/>
    </row>
    <row r="58180" spans="59:59" ht="15" customHeight="1">
      <c r="BG58180" s="984"/>
    </row>
    <row r="58181" spans="59:59" ht="15" customHeight="1">
      <c r="BG58181" s="985"/>
    </row>
    <row r="58218" spans="59:59" ht="15" customHeight="1">
      <c r="BG58218" s="984"/>
    </row>
    <row r="58219" spans="59:59" ht="15" customHeight="1">
      <c r="BG58219" s="985"/>
    </row>
    <row r="58256" spans="59:59" ht="15" customHeight="1">
      <c r="BG58256" s="984"/>
    </row>
    <row r="58257" spans="59:59" ht="15" customHeight="1">
      <c r="BG58257" s="985"/>
    </row>
    <row r="58294" spans="59:59" ht="15" customHeight="1">
      <c r="BG58294" s="984"/>
    </row>
    <row r="58295" spans="59:59" ht="15" customHeight="1">
      <c r="BG58295" s="985"/>
    </row>
    <row r="58332" spans="59:59" ht="15" customHeight="1">
      <c r="BG58332" s="984"/>
    </row>
    <row r="58333" spans="59:59" ht="15" customHeight="1">
      <c r="BG58333" s="985"/>
    </row>
    <row r="58370" spans="59:59" ht="15" customHeight="1">
      <c r="BG58370" s="984"/>
    </row>
    <row r="58371" spans="59:59" ht="15" customHeight="1">
      <c r="BG58371" s="985"/>
    </row>
    <row r="58408" spans="59:59" ht="15" customHeight="1">
      <c r="BG58408" s="984"/>
    </row>
    <row r="58409" spans="59:59" ht="15" customHeight="1">
      <c r="BG58409" s="985"/>
    </row>
    <row r="58446" spans="59:59" ht="15" customHeight="1">
      <c r="BG58446" s="984"/>
    </row>
    <row r="58447" spans="59:59" ht="15" customHeight="1">
      <c r="BG58447" s="985"/>
    </row>
    <row r="58484" spans="59:59" ht="15" customHeight="1">
      <c r="BG58484" s="984"/>
    </row>
    <row r="58485" spans="59:59" ht="15" customHeight="1">
      <c r="BG58485" s="985"/>
    </row>
    <row r="58522" spans="59:59" ht="15" customHeight="1">
      <c r="BG58522" s="984"/>
    </row>
    <row r="58523" spans="59:59" ht="15" customHeight="1">
      <c r="BG58523" s="985"/>
    </row>
    <row r="58560" spans="59:59" ht="15" customHeight="1">
      <c r="BG58560" s="984"/>
    </row>
    <row r="58561" spans="59:59" ht="15" customHeight="1">
      <c r="BG58561" s="985"/>
    </row>
    <row r="58598" spans="59:59" ht="15" customHeight="1">
      <c r="BG58598" s="984"/>
    </row>
    <row r="58599" spans="59:59" ht="15" customHeight="1">
      <c r="BG58599" s="985"/>
    </row>
    <row r="58636" spans="59:59" ht="15" customHeight="1">
      <c r="BG58636" s="984"/>
    </row>
    <row r="58637" spans="59:59" ht="15" customHeight="1">
      <c r="BG58637" s="985"/>
    </row>
    <row r="58674" spans="59:59" ht="15" customHeight="1">
      <c r="BG58674" s="984"/>
    </row>
    <row r="58675" spans="59:59" ht="15" customHeight="1">
      <c r="BG58675" s="985"/>
    </row>
    <row r="58712" spans="59:59" ht="15" customHeight="1">
      <c r="BG58712" s="984"/>
    </row>
    <row r="58713" spans="59:59" ht="15" customHeight="1">
      <c r="BG58713" s="985"/>
    </row>
    <row r="58750" spans="59:59" ht="15" customHeight="1">
      <c r="BG58750" s="984"/>
    </row>
    <row r="58751" spans="59:59" ht="15" customHeight="1">
      <c r="BG58751" s="985"/>
    </row>
    <row r="58788" spans="59:59" ht="15" customHeight="1">
      <c r="BG58788" s="984"/>
    </row>
    <row r="58789" spans="59:59" ht="15" customHeight="1">
      <c r="BG58789" s="985"/>
    </row>
    <row r="58826" spans="59:59" ht="15" customHeight="1">
      <c r="BG58826" s="984"/>
    </row>
    <row r="58827" spans="59:59" ht="15" customHeight="1">
      <c r="BG58827" s="985"/>
    </row>
    <row r="58864" spans="59:59" ht="15" customHeight="1">
      <c r="BG58864" s="984"/>
    </row>
    <row r="58865" spans="59:59" ht="15" customHeight="1">
      <c r="BG58865" s="985"/>
    </row>
    <row r="58902" spans="59:59" ht="15" customHeight="1">
      <c r="BG58902" s="984"/>
    </row>
    <row r="58903" spans="59:59" ht="15" customHeight="1">
      <c r="BG58903" s="985"/>
    </row>
    <row r="58940" spans="59:59" ht="15" customHeight="1">
      <c r="BG58940" s="984"/>
    </row>
    <row r="58941" spans="59:59" ht="15" customHeight="1">
      <c r="BG58941" s="985"/>
    </row>
    <row r="58978" spans="59:59" ht="15" customHeight="1">
      <c r="BG58978" s="984"/>
    </row>
    <row r="58979" spans="59:59" ht="15" customHeight="1">
      <c r="BG58979" s="985"/>
    </row>
    <row r="59016" spans="59:59" ht="15" customHeight="1">
      <c r="BG59016" s="984"/>
    </row>
    <row r="59017" spans="59:59" ht="15" customHeight="1">
      <c r="BG59017" s="985"/>
    </row>
    <row r="59054" spans="59:59" ht="15" customHeight="1">
      <c r="BG59054" s="984"/>
    </row>
    <row r="59055" spans="59:59" ht="15" customHeight="1">
      <c r="BG59055" s="985"/>
    </row>
    <row r="59092" spans="59:59" ht="15" customHeight="1">
      <c r="BG59092" s="984"/>
    </row>
    <row r="59093" spans="59:59" ht="15" customHeight="1">
      <c r="BG59093" s="985"/>
    </row>
    <row r="59130" spans="59:59" ht="15" customHeight="1">
      <c r="BG59130" s="984"/>
    </row>
    <row r="59131" spans="59:59" ht="15" customHeight="1">
      <c r="BG59131" s="985"/>
    </row>
    <row r="59168" spans="59:59" ht="15" customHeight="1">
      <c r="BG59168" s="984"/>
    </row>
    <row r="59169" spans="59:59" ht="15" customHeight="1">
      <c r="BG59169" s="985"/>
    </row>
    <row r="59206" spans="59:59" ht="15" customHeight="1">
      <c r="BG59206" s="984"/>
    </row>
    <row r="59207" spans="59:59" ht="15" customHeight="1">
      <c r="BG59207" s="985"/>
    </row>
    <row r="59244" spans="59:59" ht="15" customHeight="1">
      <c r="BG59244" s="984"/>
    </row>
    <row r="59245" spans="59:59" ht="15" customHeight="1">
      <c r="BG59245" s="985"/>
    </row>
    <row r="59282" spans="59:59" ht="15" customHeight="1">
      <c r="BG59282" s="984"/>
    </row>
    <row r="59283" spans="59:59" ht="15" customHeight="1">
      <c r="BG59283" s="985"/>
    </row>
    <row r="59320" spans="59:59" ht="15" customHeight="1">
      <c r="BG59320" s="984"/>
    </row>
    <row r="59321" spans="59:59" ht="15" customHeight="1">
      <c r="BG59321" s="985"/>
    </row>
    <row r="59358" spans="59:59" ht="15" customHeight="1">
      <c r="BG59358" s="984"/>
    </row>
    <row r="59359" spans="59:59" ht="15" customHeight="1">
      <c r="BG59359" s="985"/>
    </row>
    <row r="59396" spans="59:59" ht="15" customHeight="1">
      <c r="BG59396" s="984"/>
    </row>
    <row r="59397" spans="59:59" ht="15" customHeight="1">
      <c r="BG59397" s="985"/>
    </row>
    <row r="59434" spans="59:59" ht="15" customHeight="1">
      <c r="BG59434" s="984"/>
    </row>
    <row r="59435" spans="59:59" ht="15" customHeight="1">
      <c r="BG59435" s="985"/>
    </row>
    <row r="59472" spans="59:59" ht="15" customHeight="1">
      <c r="BG59472" s="984"/>
    </row>
    <row r="59473" spans="59:59" ht="15" customHeight="1">
      <c r="BG59473" s="985"/>
    </row>
    <row r="59510" spans="59:59" ht="15" customHeight="1">
      <c r="BG59510" s="984"/>
    </row>
    <row r="59511" spans="59:59" ht="15" customHeight="1">
      <c r="BG59511" s="985"/>
    </row>
    <row r="59548" spans="59:59" ht="15" customHeight="1">
      <c r="BG59548" s="984"/>
    </row>
    <row r="59549" spans="59:59" ht="15" customHeight="1">
      <c r="BG59549" s="985"/>
    </row>
    <row r="59586" spans="59:59" ht="15" customHeight="1">
      <c r="BG59586" s="984"/>
    </row>
    <row r="59587" spans="59:59" ht="15" customHeight="1">
      <c r="BG59587" s="985"/>
    </row>
    <row r="59624" spans="59:59" ht="15" customHeight="1">
      <c r="BG59624" s="984"/>
    </row>
    <row r="59625" spans="59:59" ht="15" customHeight="1">
      <c r="BG59625" s="985"/>
    </row>
    <row r="59662" spans="59:59" ht="15" customHeight="1">
      <c r="BG59662" s="984"/>
    </row>
    <row r="59663" spans="59:59" ht="15" customHeight="1">
      <c r="BG59663" s="985"/>
    </row>
    <row r="59700" spans="59:59" ht="15" customHeight="1">
      <c r="BG59700" s="984"/>
    </row>
    <row r="59701" spans="59:59" ht="15" customHeight="1">
      <c r="BG59701" s="985"/>
    </row>
    <row r="59738" spans="59:59" ht="15" customHeight="1">
      <c r="BG59738" s="984"/>
    </row>
    <row r="59739" spans="59:59" ht="15" customHeight="1">
      <c r="BG59739" s="985"/>
    </row>
    <row r="59776" spans="59:59" ht="15" customHeight="1">
      <c r="BG59776" s="984"/>
    </row>
    <row r="59777" spans="59:59" ht="15" customHeight="1">
      <c r="BG59777" s="985"/>
    </row>
    <row r="59814" spans="59:59" ht="15" customHeight="1">
      <c r="BG59814" s="984"/>
    </row>
    <row r="59815" spans="59:59" ht="15" customHeight="1">
      <c r="BG59815" s="985"/>
    </row>
    <row r="59852" spans="59:59" ht="15" customHeight="1">
      <c r="BG59852" s="984"/>
    </row>
    <row r="59853" spans="59:59" ht="15" customHeight="1">
      <c r="BG59853" s="985"/>
    </row>
    <row r="59890" spans="59:59" ht="15" customHeight="1">
      <c r="BG59890" s="984"/>
    </row>
    <row r="59891" spans="59:59" ht="15" customHeight="1">
      <c r="BG59891" s="985"/>
    </row>
    <row r="59928" spans="59:59" ht="15" customHeight="1">
      <c r="BG59928" s="984"/>
    </row>
    <row r="59929" spans="59:59" ht="15" customHeight="1">
      <c r="BG59929" s="985"/>
    </row>
    <row r="59966" spans="59:59" ht="15" customHeight="1">
      <c r="BG59966" s="984"/>
    </row>
    <row r="59967" spans="59:59" ht="15" customHeight="1">
      <c r="BG59967" s="985"/>
    </row>
    <row r="60004" spans="59:59" ht="15" customHeight="1">
      <c r="BG60004" s="984"/>
    </row>
    <row r="60005" spans="59:59" ht="15" customHeight="1">
      <c r="BG60005" s="985"/>
    </row>
    <row r="60042" spans="59:59" ht="15" customHeight="1">
      <c r="BG60042" s="984"/>
    </row>
    <row r="60043" spans="59:59" ht="15" customHeight="1">
      <c r="BG60043" s="985"/>
    </row>
    <row r="60080" spans="59:59" ht="15" customHeight="1">
      <c r="BG60080" s="984"/>
    </row>
    <row r="60081" spans="59:59" ht="15" customHeight="1">
      <c r="BG60081" s="985"/>
    </row>
    <row r="60118" spans="59:59" ht="15" customHeight="1">
      <c r="BG60118" s="984"/>
    </row>
    <row r="60119" spans="59:59" ht="15" customHeight="1">
      <c r="BG60119" s="985"/>
    </row>
    <row r="60156" spans="59:59" ht="15" customHeight="1">
      <c r="BG60156" s="984"/>
    </row>
    <row r="60157" spans="59:59" ht="15" customHeight="1">
      <c r="BG60157" s="985"/>
    </row>
    <row r="60194" spans="59:59" ht="15" customHeight="1">
      <c r="BG60194" s="984"/>
    </row>
    <row r="60195" spans="59:59" ht="15" customHeight="1">
      <c r="BG60195" s="985"/>
    </row>
    <row r="60232" spans="59:59" ht="15" customHeight="1">
      <c r="BG60232" s="984"/>
    </row>
    <row r="60233" spans="59:59" ht="15" customHeight="1">
      <c r="BG60233" s="985"/>
    </row>
    <row r="60270" spans="59:59" ht="15" customHeight="1">
      <c r="BG60270" s="984"/>
    </row>
    <row r="60271" spans="59:59" ht="15" customHeight="1">
      <c r="BG60271" s="985"/>
    </row>
    <row r="60308" spans="59:59" ht="15" customHeight="1">
      <c r="BG60308" s="984"/>
    </row>
    <row r="60309" spans="59:59" ht="15" customHeight="1">
      <c r="BG60309" s="985"/>
    </row>
    <row r="60346" spans="59:59" ht="15" customHeight="1">
      <c r="BG60346" s="984"/>
    </row>
    <row r="60347" spans="59:59" ht="15" customHeight="1">
      <c r="BG60347" s="985"/>
    </row>
    <row r="60384" spans="59:59" ht="15" customHeight="1">
      <c r="BG60384" s="984"/>
    </row>
    <row r="60385" spans="59:59" ht="15" customHeight="1">
      <c r="BG60385" s="985"/>
    </row>
    <row r="60422" spans="59:59" ht="15" customHeight="1">
      <c r="BG60422" s="984"/>
    </row>
    <row r="60423" spans="59:59" ht="15" customHeight="1">
      <c r="BG60423" s="985"/>
    </row>
    <row r="60460" spans="59:59" ht="15" customHeight="1">
      <c r="BG60460" s="984"/>
    </row>
    <row r="60461" spans="59:59" ht="15" customHeight="1">
      <c r="BG60461" s="985"/>
    </row>
    <row r="60498" spans="59:59" ht="15" customHeight="1">
      <c r="BG60498" s="984"/>
    </row>
    <row r="60499" spans="59:59" ht="15" customHeight="1">
      <c r="BG60499" s="985"/>
    </row>
    <row r="60536" spans="59:59" ht="15" customHeight="1">
      <c r="BG60536" s="984"/>
    </row>
    <row r="60537" spans="59:59" ht="15" customHeight="1">
      <c r="BG60537" s="985"/>
    </row>
    <row r="60574" spans="59:59" ht="15" customHeight="1">
      <c r="BG60574" s="984"/>
    </row>
    <row r="60575" spans="59:59" ht="15" customHeight="1">
      <c r="BG60575" s="985"/>
    </row>
    <row r="60612" spans="59:59" ht="15" customHeight="1">
      <c r="BG60612" s="984"/>
    </row>
    <row r="60613" spans="59:59" ht="15" customHeight="1">
      <c r="BG60613" s="985"/>
    </row>
    <row r="60650" spans="59:59" ht="15" customHeight="1">
      <c r="BG60650" s="984"/>
    </row>
    <row r="60651" spans="59:59" ht="15" customHeight="1">
      <c r="BG60651" s="985"/>
    </row>
    <row r="60688" spans="59:59" ht="15" customHeight="1">
      <c r="BG60688" s="984"/>
    </row>
    <row r="60689" spans="59:59" ht="15" customHeight="1">
      <c r="BG60689" s="985"/>
    </row>
    <row r="60726" spans="59:59" ht="15" customHeight="1">
      <c r="BG60726" s="984"/>
    </row>
    <row r="60727" spans="59:59" ht="15" customHeight="1">
      <c r="BG60727" s="985"/>
    </row>
    <row r="60764" spans="59:59" ht="15" customHeight="1">
      <c r="BG60764" s="984"/>
    </row>
    <row r="60765" spans="59:59" ht="15" customHeight="1">
      <c r="BG60765" s="985"/>
    </row>
    <row r="60802" spans="59:59" ht="15" customHeight="1">
      <c r="BG60802" s="984"/>
    </row>
    <row r="60803" spans="59:59" ht="15" customHeight="1">
      <c r="BG60803" s="985"/>
    </row>
    <row r="60840" spans="59:59" ht="15" customHeight="1">
      <c r="BG60840" s="984"/>
    </row>
    <row r="60841" spans="59:59" ht="15" customHeight="1">
      <c r="BG60841" s="985"/>
    </row>
    <row r="60878" spans="59:59" ht="15" customHeight="1">
      <c r="BG60878" s="984"/>
    </row>
    <row r="60879" spans="59:59" ht="15" customHeight="1">
      <c r="BG60879" s="985"/>
    </row>
    <row r="60916" spans="59:59" ht="15" customHeight="1">
      <c r="BG60916" s="984"/>
    </row>
    <row r="60917" spans="59:59" ht="15" customHeight="1">
      <c r="BG60917" s="985"/>
    </row>
    <row r="60954" spans="59:59" ht="15" customHeight="1">
      <c r="BG60954" s="984"/>
    </row>
    <row r="60955" spans="59:59" ht="15" customHeight="1">
      <c r="BG60955" s="985"/>
    </row>
    <row r="60992" spans="59:59" ht="15" customHeight="1">
      <c r="BG60992" s="984"/>
    </row>
    <row r="60993" spans="59:59" ht="15" customHeight="1">
      <c r="BG60993" s="985"/>
    </row>
    <row r="61030" spans="59:59" ht="15" customHeight="1">
      <c r="BG61030" s="984"/>
    </row>
    <row r="61031" spans="59:59" ht="15" customHeight="1">
      <c r="BG61031" s="985"/>
    </row>
    <row r="61068" spans="59:59" ht="15" customHeight="1">
      <c r="BG61068" s="984"/>
    </row>
    <row r="61069" spans="59:59" ht="15" customHeight="1">
      <c r="BG61069" s="985"/>
    </row>
    <row r="61106" spans="59:59" ht="15" customHeight="1">
      <c r="BG61106" s="984"/>
    </row>
    <row r="61107" spans="59:59" ht="15" customHeight="1">
      <c r="BG61107" s="985"/>
    </row>
    <row r="61144" spans="59:59" ht="15" customHeight="1">
      <c r="BG61144" s="984"/>
    </row>
    <row r="61145" spans="59:59" ht="15" customHeight="1">
      <c r="BG61145" s="985"/>
    </row>
    <row r="61182" spans="59:59" ht="15" customHeight="1">
      <c r="BG61182" s="984"/>
    </row>
    <row r="61183" spans="59:59" ht="15" customHeight="1">
      <c r="BG61183" s="985"/>
    </row>
    <row r="61220" spans="59:59" ht="15" customHeight="1">
      <c r="BG61220" s="984"/>
    </row>
    <row r="61221" spans="59:59" ht="15" customHeight="1">
      <c r="BG61221" s="985"/>
    </row>
    <row r="61258" spans="59:59" ht="15" customHeight="1">
      <c r="BG61258" s="984"/>
    </row>
    <row r="61259" spans="59:59" ht="15" customHeight="1">
      <c r="BG61259" s="985"/>
    </row>
    <row r="61296" spans="59:59" ht="15" customHeight="1">
      <c r="BG61296" s="984"/>
    </row>
    <row r="61297" spans="59:59" ht="15" customHeight="1">
      <c r="BG61297" s="985"/>
    </row>
    <row r="61334" spans="59:59" ht="15" customHeight="1">
      <c r="BG61334" s="984"/>
    </row>
    <row r="61335" spans="59:59" ht="15" customHeight="1">
      <c r="BG61335" s="985"/>
    </row>
    <row r="61372" spans="59:59" ht="15" customHeight="1">
      <c r="BG61372" s="984"/>
    </row>
    <row r="61373" spans="59:59" ht="15" customHeight="1">
      <c r="BG61373" s="985"/>
    </row>
    <row r="61410" spans="59:59" ht="15" customHeight="1">
      <c r="BG61410" s="984"/>
    </row>
    <row r="61411" spans="59:59" ht="15" customHeight="1">
      <c r="BG61411" s="985"/>
    </row>
    <row r="61448" spans="59:59" ht="15" customHeight="1">
      <c r="BG61448" s="984"/>
    </row>
    <row r="61449" spans="59:59" ht="15" customHeight="1">
      <c r="BG61449" s="985"/>
    </row>
    <row r="61486" spans="59:59" ht="15" customHeight="1">
      <c r="BG61486" s="984"/>
    </row>
    <row r="61487" spans="59:59" ht="15" customHeight="1">
      <c r="BG61487" s="985"/>
    </row>
    <row r="61524" spans="59:59" ht="15" customHeight="1">
      <c r="BG61524" s="984"/>
    </row>
    <row r="61525" spans="59:59" ht="15" customHeight="1">
      <c r="BG61525" s="985"/>
    </row>
    <row r="61562" spans="59:59" ht="15" customHeight="1">
      <c r="BG61562" s="984"/>
    </row>
    <row r="61563" spans="59:59" ht="15" customHeight="1">
      <c r="BG61563" s="985"/>
    </row>
    <row r="61600" spans="59:59" ht="15" customHeight="1">
      <c r="BG61600" s="984"/>
    </row>
    <row r="61601" spans="59:59" ht="15" customHeight="1">
      <c r="BG61601" s="985"/>
    </row>
    <row r="61638" spans="59:59" ht="15" customHeight="1">
      <c r="BG61638" s="984"/>
    </row>
    <row r="61639" spans="59:59" ht="15" customHeight="1">
      <c r="BG61639" s="985"/>
    </row>
    <row r="61676" spans="59:59" ht="15" customHeight="1">
      <c r="BG61676" s="984"/>
    </row>
    <row r="61677" spans="59:59" ht="15" customHeight="1">
      <c r="BG61677" s="985"/>
    </row>
    <row r="61714" spans="59:59" ht="15" customHeight="1">
      <c r="BG61714" s="984"/>
    </row>
    <row r="61715" spans="59:59" ht="15" customHeight="1">
      <c r="BG61715" s="985"/>
    </row>
    <row r="61752" spans="59:59" ht="15" customHeight="1">
      <c r="BG61752" s="984"/>
    </row>
    <row r="61753" spans="59:59" ht="15" customHeight="1">
      <c r="BG61753" s="985"/>
    </row>
    <row r="61790" spans="59:59" ht="15" customHeight="1">
      <c r="BG61790" s="984"/>
    </row>
    <row r="61791" spans="59:59" ht="15" customHeight="1">
      <c r="BG61791" s="985"/>
    </row>
    <row r="61828" spans="59:59" ht="15" customHeight="1">
      <c r="BG61828" s="984"/>
    </row>
    <row r="61829" spans="59:59" ht="15" customHeight="1">
      <c r="BG61829" s="985"/>
    </row>
    <row r="61866" spans="59:59" ht="15" customHeight="1">
      <c r="BG61866" s="984"/>
    </row>
    <row r="61867" spans="59:59" ht="15" customHeight="1">
      <c r="BG61867" s="985"/>
    </row>
    <row r="61904" spans="59:59" ht="15" customHeight="1">
      <c r="BG61904" s="984"/>
    </row>
    <row r="61905" spans="59:59" ht="15" customHeight="1">
      <c r="BG61905" s="985"/>
    </row>
    <row r="61942" spans="59:59" ht="15" customHeight="1">
      <c r="BG61942" s="984"/>
    </row>
    <row r="61943" spans="59:59" ht="15" customHeight="1">
      <c r="BG61943" s="985"/>
    </row>
    <row r="61980" spans="59:59" ht="15" customHeight="1">
      <c r="BG61980" s="984"/>
    </row>
    <row r="61981" spans="59:59" ht="15" customHeight="1">
      <c r="BG61981" s="985"/>
    </row>
    <row r="62018" spans="59:59" ht="15" customHeight="1">
      <c r="BG62018" s="984"/>
    </row>
    <row r="62019" spans="59:59" ht="15" customHeight="1">
      <c r="BG62019" s="985"/>
    </row>
    <row r="62056" spans="59:59" ht="15" customHeight="1">
      <c r="BG62056" s="984"/>
    </row>
    <row r="62057" spans="59:59" ht="15" customHeight="1">
      <c r="BG62057" s="985"/>
    </row>
    <row r="62094" spans="59:59" ht="15" customHeight="1">
      <c r="BG62094" s="984"/>
    </row>
    <row r="62095" spans="59:59" ht="15" customHeight="1">
      <c r="BG62095" s="985"/>
    </row>
    <row r="62132" spans="59:59" ht="15" customHeight="1">
      <c r="BG62132" s="984"/>
    </row>
    <row r="62133" spans="59:59" ht="15" customHeight="1">
      <c r="BG62133" s="985"/>
    </row>
    <row r="62170" spans="59:59" ht="15" customHeight="1">
      <c r="BG62170" s="984"/>
    </row>
    <row r="62171" spans="59:59" ht="15" customHeight="1">
      <c r="BG62171" s="985"/>
    </row>
    <row r="62208" spans="59:59" ht="15" customHeight="1">
      <c r="BG62208" s="984"/>
    </row>
    <row r="62209" spans="59:59" ht="15" customHeight="1">
      <c r="BG62209" s="985"/>
    </row>
    <row r="62246" spans="59:59" ht="15" customHeight="1">
      <c r="BG62246" s="984"/>
    </row>
    <row r="62247" spans="59:59" ht="15" customHeight="1">
      <c r="BG62247" s="985"/>
    </row>
    <row r="62284" spans="59:59" ht="15" customHeight="1">
      <c r="BG62284" s="984"/>
    </row>
    <row r="62285" spans="59:59" ht="15" customHeight="1">
      <c r="BG62285" s="985"/>
    </row>
    <row r="62322" spans="59:59" ht="15" customHeight="1">
      <c r="BG62322" s="984"/>
    </row>
    <row r="62323" spans="59:59" ht="15" customHeight="1">
      <c r="BG62323" s="985"/>
    </row>
    <row r="62360" spans="59:59" ht="15" customHeight="1">
      <c r="BG62360" s="984"/>
    </row>
    <row r="62361" spans="59:59" ht="15" customHeight="1">
      <c r="BG62361" s="985"/>
    </row>
    <row r="62398" spans="59:59" ht="15" customHeight="1">
      <c r="BG62398" s="984"/>
    </row>
    <row r="62399" spans="59:59" ht="15" customHeight="1">
      <c r="BG62399" s="985"/>
    </row>
    <row r="62436" spans="59:59" ht="15" customHeight="1">
      <c r="BG62436" s="984"/>
    </row>
    <row r="62437" spans="59:59" ht="15" customHeight="1">
      <c r="BG62437" s="985"/>
    </row>
    <row r="62474" spans="59:59" ht="15" customHeight="1">
      <c r="BG62474" s="984"/>
    </row>
    <row r="62475" spans="59:59" ht="15" customHeight="1">
      <c r="BG62475" s="985"/>
    </row>
    <row r="62512" spans="59:59" ht="15" customHeight="1">
      <c r="BG62512" s="984"/>
    </row>
    <row r="62513" spans="59:59" ht="15" customHeight="1">
      <c r="BG62513" s="985"/>
    </row>
    <row r="62550" spans="59:59" ht="15" customHeight="1">
      <c r="BG62550" s="984"/>
    </row>
    <row r="62551" spans="59:59" ht="15" customHeight="1">
      <c r="BG62551" s="985"/>
    </row>
    <row r="62588" spans="59:59" ht="15" customHeight="1">
      <c r="BG62588" s="984"/>
    </row>
    <row r="62589" spans="59:59" ht="15" customHeight="1">
      <c r="BG62589" s="985"/>
    </row>
    <row r="62626" spans="59:59" ht="15" customHeight="1">
      <c r="BG62626" s="984"/>
    </row>
    <row r="62627" spans="59:59" ht="15" customHeight="1">
      <c r="BG62627" s="985"/>
    </row>
    <row r="62664" spans="59:59" ht="15" customHeight="1">
      <c r="BG62664" s="984"/>
    </row>
    <row r="62665" spans="59:59" ht="15" customHeight="1">
      <c r="BG62665" s="985"/>
    </row>
    <row r="62702" spans="59:59" ht="15" customHeight="1">
      <c r="BG62702" s="984"/>
    </row>
    <row r="62703" spans="59:59" ht="15" customHeight="1">
      <c r="BG62703" s="985"/>
    </row>
    <row r="62740" spans="59:59" ht="15" customHeight="1">
      <c r="BG62740" s="984"/>
    </row>
    <row r="62741" spans="59:59" ht="15" customHeight="1">
      <c r="BG62741" s="985"/>
    </row>
    <row r="62778" spans="59:59" ht="15" customHeight="1">
      <c r="BG62778" s="984"/>
    </row>
    <row r="62779" spans="59:59" ht="15" customHeight="1">
      <c r="BG62779" s="985"/>
    </row>
    <row r="62816" spans="59:59" ht="15" customHeight="1">
      <c r="BG62816" s="984"/>
    </row>
    <row r="62817" spans="59:59" ht="15" customHeight="1">
      <c r="BG62817" s="985"/>
    </row>
    <row r="62854" spans="59:59" ht="15" customHeight="1">
      <c r="BG62854" s="984"/>
    </row>
    <row r="62855" spans="59:59" ht="15" customHeight="1">
      <c r="BG62855" s="985"/>
    </row>
    <row r="62892" spans="59:59" ht="15" customHeight="1">
      <c r="BG62892" s="984"/>
    </row>
    <row r="62893" spans="59:59" ht="15" customHeight="1">
      <c r="BG62893" s="985"/>
    </row>
    <row r="62930" spans="59:59" ht="15" customHeight="1">
      <c r="BG62930" s="984"/>
    </row>
    <row r="62931" spans="59:59" ht="15" customHeight="1">
      <c r="BG62931" s="985"/>
    </row>
    <row r="62968" spans="59:59" ht="15" customHeight="1">
      <c r="BG62968" s="984"/>
    </row>
    <row r="62969" spans="59:59" ht="15" customHeight="1">
      <c r="BG62969" s="985"/>
    </row>
    <row r="63006" spans="59:59" ht="15" customHeight="1">
      <c r="BG63006" s="984"/>
    </row>
    <row r="63007" spans="59:59" ht="15" customHeight="1">
      <c r="BG63007" s="985"/>
    </row>
    <row r="63044" spans="59:59" ht="15" customHeight="1">
      <c r="BG63044" s="984"/>
    </row>
    <row r="63045" spans="59:59" ht="15" customHeight="1">
      <c r="BG63045" s="985"/>
    </row>
    <row r="63082" spans="59:59" ht="15" customHeight="1">
      <c r="BG63082" s="984"/>
    </row>
    <row r="63083" spans="59:59" ht="15" customHeight="1">
      <c r="BG63083" s="985"/>
    </row>
    <row r="63120" spans="59:59" ht="15" customHeight="1">
      <c r="BG63120" s="984"/>
    </row>
    <row r="63121" spans="59:59" ht="15" customHeight="1">
      <c r="BG63121" s="985"/>
    </row>
    <row r="63158" spans="59:59" ht="15" customHeight="1">
      <c r="BG63158" s="984"/>
    </row>
    <row r="63159" spans="59:59" ht="15" customHeight="1">
      <c r="BG63159" s="985"/>
    </row>
    <row r="63196" spans="59:59" ht="15" customHeight="1">
      <c r="BG63196" s="984"/>
    </row>
    <row r="63197" spans="59:59" ht="15" customHeight="1">
      <c r="BG63197" s="985"/>
    </row>
    <row r="63234" spans="59:59" ht="15" customHeight="1">
      <c r="BG63234" s="984"/>
    </row>
    <row r="63235" spans="59:59" ht="15" customHeight="1">
      <c r="BG63235" s="985"/>
    </row>
    <row r="63272" spans="59:59" ht="15" customHeight="1">
      <c r="BG63272" s="984"/>
    </row>
    <row r="63273" spans="59:59" ht="15" customHeight="1">
      <c r="BG63273" s="985"/>
    </row>
    <row r="63310" spans="59:59" ht="15" customHeight="1">
      <c r="BG63310" s="984"/>
    </row>
    <row r="63311" spans="59:59" ht="15" customHeight="1">
      <c r="BG63311" s="985"/>
    </row>
    <row r="63348" spans="59:59" ht="15" customHeight="1">
      <c r="BG63348" s="984"/>
    </row>
    <row r="63349" spans="59:59" ht="15" customHeight="1">
      <c r="BG63349" s="985"/>
    </row>
    <row r="63386" spans="59:59" ht="15" customHeight="1">
      <c r="BG63386" s="984"/>
    </row>
    <row r="63387" spans="59:59" ht="15" customHeight="1">
      <c r="BG63387" s="985"/>
    </row>
    <row r="63424" spans="59:59" ht="15" customHeight="1">
      <c r="BG63424" s="984"/>
    </row>
    <row r="63425" spans="59:59" ht="15" customHeight="1">
      <c r="BG63425" s="985"/>
    </row>
    <row r="63462" spans="59:59" ht="15" customHeight="1">
      <c r="BG63462" s="984"/>
    </row>
    <row r="63463" spans="59:59" ht="15" customHeight="1">
      <c r="BG63463" s="985"/>
    </row>
    <row r="63500" spans="59:59" ht="15" customHeight="1">
      <c r="BG63500" s="984"/>
    </row>
    <row r="63501" spans="59:59" ht="15" customHeight="1">
      <c r="BG63501" s="985"/>
    </row>
    <row r="63538" spans="59:59" ht="15" customHeight="1">
      <c r="BG63538" s="984"/>
    </row>
    <row r="63539" spans="59:59" ht="15" customHeight="1">
      <c r="BG63539" s="985"/>
    </row>
    <row r="63576" spans="59:59" ht="15" customHeight="1">
      <c r="BG63576" s="984"/>
    </row>
    <row r="63577" spans="59:59" ht="15" customHeight="1">
      <c r="BG63577" s="985"/>
    </row>
    <row r="63614" spans="59:59" ht="15" customHeight="1">
      <c r="BG63614" s="984"/>
    </row>
    <row r="63615" spans="59:59" ht="15" customHeight="1">
      <c r="BG63615" s="985"/>
    </row>
    <row r="63652" spans="59:59" ht="15" customHeight="1">
      <c r="BG63652" s="984"/>
    </row>
    <row r="63653" spans="59:59" ht="15" customHeight="1">
      <c r="BG63653" s="985"/>
    </row>
    <row r="63690" spans="59:59" ht="15" customHeight="1">
      <c r="BG63690" s="984"/>
    </row>
    <row r="63691" spans="59:59" ht="15" customHeight="1">
      <c r="BG63691" s="985"/>
    </row>
    <row r="63728" spans="59:59" ht="15" customHeight="1">
      <c r="BG63728" s="984"/>
    </row>
    <row r="63729" spans="59:59" ht="15" customHeight="1">
      <c r="BG63729" s="985"/>
    </row>
    <row r="63766" spans="59:59" ht="15" customHeight="1">
      <c r="BG63766" s="984"/>
    </row>
    <row r="63767" spans="59:59" ht="15" customHeight="1">
      <c r="BG63767" s="985"/>
    </row>
    <row r="63804" spans="59:59" ht="15" customHeight="1">
      <c r="BG63804" s="984"/>
    </row>
    <row r="63805" spans="59:59" ht="15" customHeight="1">
      <c r="BG63805" s="985"/>
    </row>
    <row r="63842" spans="59:59" ht="15" customHeight="1">
      <c r="BG63842" s="984"/>
    </row>
    <row r="63843" spans="59:59" ht="15" customHeight="1">
      <c r="BG63843" s="985"/>
    </row>
    <row r="63880" spans="59:59" ht="15" customHeight="1">
      <c r="BG63880" s="984"/>
    </row>
    <row r="63881" spans="59:59" ht="15" customHeight="1">
      <c r="BG63881" s="985"/>
    </row>
    <row r="63918" spans="59:59" ht="15" customHeight="1">
      <c r="BG63918" s="984"/>
    </row>
    <row r="63919" spans="59:59" ht="15" customHeight="1">
      <c r="BG63919" s="985"/>
    </row>
    <row r="63956" spans="59:59" ht="15" customHeight="1">
      <c r="BG63956" s="984"/>
    </row>
    <row r="63957" spans="59:59" ht="15" customHeight="1">
      <c r="BG63957" s="985"/>
    </row>
    <row r="63994" spans="59:59" ht="15" customHeight="1">
      <c r="BG63994" s="984"/>
    </row>
    <row r="63995" spans="59:59" ht="15" customHeight="1">
      <c r="BG63995" s="985"/>
    </row>
    <row r="64032" spans="59:59" ht="15" customHeight="1">
      <c r="BG64032" s="984"/>
    </row>
    <row r="64033" spans="59:59" ht="15" customHeight="1">
      <c r="BG64033" s="985"/>
    </row>
    <row r="64070" spans="59:59" ht="15" customHeight="1">
      <c r="BG64070" s="984"/>
    </row>
    <row r="64071" spans="59:59" ht="15" customHeight="1">
      <c r="BG64071" s="985"/>
    </row>
    <row r="64108" spans="59:59" ht="15" customHeight="1">
      <c r="BG64108" s="984"/>
    </row>
    <row r="64109" spans="59:59" ht="15" customHeight="1">
      <c r="BG64109" s="985"/>
    </row>
    <row r="64146" spans="59:59" ht="15" customHeight="1">
      <c r="BG64146" s="984"/>
    </row>
    <row r="64147" spans="59:59" ht="15" customHeight="1">
      <c r="BG64147" s="985"/>
    </row>
    <row r="64184" spans="59:59" ht="15" customHeight="1">
      <c r="BG64184" s="984"/>
    </row>
    <row r="64185" spans="59:59" ht="15" customHeight="1">
      <c r="BG64185" s="985"/>
    </row>
    <row r="64222" spans="59:59" ht="15" customHeight="1">
      <c r="BG64222" s="984"/>
    </row>
    <row r="64223" spans="59:59" ht="15" customHeight="1">
      <c r="BG64223" s="985"/>
    </row>
    <row r="64260" spans="59:59" ht="15" customHeight="1">
      <c r="BG64260" s="984"/>
    </row>
    <row r="64261" spans="59:59" ht="15" customHeight="1">
      <c r="BG64261" s="985"/>
    </row>
    <row r="64298" spans="59:59" ht="15" customHeight="1">
      <c r="BG64298" s="984"/>
    </row>
    <row r="64299" spans="59:59" ht="15" customHeight="1">
      <c r="BG64299" s="985"/>
    </row>
    <row r="64336" spans="59:59" ht="15" customHeight="1">
      <c r="BG64336" s="984"/>
    </row>
    <row r="64337" spans="59:59" ht="15" customHeight="1">
      <c r="BG64337" s="985"/>
    </row>
    <row r="64374" spans="59:59" ht="15" customHeight="1">
      <c r="BG64374" s="984"/>
    </row>
    <row r="64375" spans="59:59" ht="15" customHeight="1">
      <c r="BG64375" s="985"/>
    </row>
    <row r="64412" spans="59:59" ht="15" customHeight="1">
      <c r="BG64412" s="984"/>
    </row>
    <row r="64413" spans="59:59" ht="15" customHeight="1">
      <c r="BG64413" s="985"/>
    </row>
    <row r="64450" spans="59:59" ht="15" customHeight="1">
      <c r="BG64450" s="984"/>
    </row>
    <row r="64451" spans="59:59" ht="15" customHeight="1">
      <c r="BG64451" s="985"/>
    </row>
    <row r="64488" spans="59:59" ht="15" customHeight="1">
      <c r="BG64488" s="984"/>
    </row>
    <row r="64489" spans="59:59" ht="15" customHeight="1">
      <c r="BG64489" s="985"/>
    </row>
    <row r="64526" spans="59:59" ht="15" customHeight="1">
      <c r="BG64526" s="984"/>
    </row>
    <row r="64527" spans="59:59" ht="15" customHeight="1">
      <c r="BG64527" s="985"/>
    </row>
    <row r="64564" spans="59:59" ht="15" customHeight="1">
      <c r="BG64564" s="984"/>
    </row>
    <row r="64565" spans="59:59" ht="15" customHeight="1">
      <c r="BG64565" s="985"/>
    </row>
    <row r="64602" spans="59:59" ht="15" customHeight="1">
      <c r="BG64602" s="984"/>
    </row>
    <row r="64603" spans="59:59" ht="15" customHeight="1">
      <c r="BG64603" s="985"/>
    </row>
    <row r="64640" spans="59:59" ht="15" customHeight="1">
      <c r="BG64640" s="984"/>
    </row>
    <row r="64641" spans="59:59" ht="15" customHeight="1">
      <c r="BG64641" s="985"/>
    </row>
    <row r="64678" spans="59:59" ht="15" customHeight="1">
      <c r="BG64678" s="984"/>
    </row>
    <row r="64679" spans="59:59" ht="15" customHeight="1">
      <c r="BG64679" s="985"/>
    </row>
    <row r="64716" spans="59:59" ht="15" customHeight="1">
      <c r="BG64716" s="984"/>
    </row>
    <row r="64717" spans="59:59" ht="15" customHeight="1">
      <c r="BG64717" s="985"/>
    </row>
    <row r="64754" spans="59:59" ht="15" customHeight="1">
      <c r="BG64754" s="984"/>
    </row>
    <row r="64755" spans="59:59" ht="15" customHeight="1">
      <c r="BG64755" s="985"/>
    </row>
    <row r="64792" spans="59:59" ht="15" customHeight="1">
      <c r="BG64792" s="984"/>
    </row>
    <row r="64793" spans="59:59" ht="15" customHeight="1">
      <c r="BG64793" s="985"/>
    </row>
    <row r="64830" spans="59:59" ht="15" customHeight="1">
      <c r="BG64830" s="984"/>
    </row>
    <row r="64831" spans="59:59" ht="15" customHeight="1">
      <c r="BG64831" s="985"/>
    </row>
    <row r="64868" spans="59:59" ht="15" customHeight="1">
      <c r="BG64868" s="984"/>
    </row>
    <row r="64869" spans="59:59" ht="15" customHeight="1">
      <c r="BG64869" s="985"/>
    </row>
    <row r="64906" spans="59:59" ht="15" customHeight="1">
      <c r="BG64906" s="984"/>
    </row>
    <row r="64907" spans="59:59" ht="15" customHeight="1">
      <c r="BG64907" s="985"/>
    </row>
    <row r="64944" spans="59:59" ht="15" customHeight="1">
      <c r="BG64944" s="984"/>
    </row>
    <row r="64945" spans="59:59" ht="15" customHeight="1">
      <c r="BG64945" s="985"/>
    </row>
    <row r="64982" spans="59:59" ht="15" customHeight="1">
      <c r="BG64982" s="984"/>
    </row>
    <row r="64983" spans="59:59" ht="15" customHeight="1">
      <c r="BG64983" s="985"/>
    </row>
    <row r="65020" spans="59:59" ht="15" customHeight="1">
      <c r="BG65020" s="984"/>
    </row>
    <row r="65021" spans="59:59" ht="15" customHeight="1">
      <c r="BG65021" s="985"/>
    </row>
    <row r="65058" spans="59:59" ht="15" customHeight="1">
      <c r="BG65058" s="984"/>
    </row>
    <row r="65059" spans="59:59" ht="15" customHeight="1">
      <c r="BG65059" s="985"/>
    </row>
    <row r="65096" spans="59:59" ht="15" customHeight="1">
      <c r="BG65096" s="984"/>
    </row>
    <row r="65097" spans="59:59" ht="15" customHeight="1">
      <c r="BG65097" s="985"/>
    </row>
    <row r="65134" spans="59:59" ht="15" customHeight="1">
      <c r="BG65134" s="984"/>
    </row>
    <row r="65135" spans="59:59" ht="15" customHeight="1">
      <c r="BG65135" s="985"/>
    </row>
    <row r="65172" spans="59:59" ht="15" customHeight="1">
      <c r="BG65172" s="984"/>
    </row>
    <row r="65173" spans="59:59" ht="15" customHeight="1">
      <c r="BG65173" s="985"/>
    </row>
    <row r="65210" spans="59:59" ht="15" customHeight="1">
      <c r="BG65210" s="984"/>
    </row>
    <row r="65211" spans="59:59" ht="15" customHeight="1">
      <c r="BG65211" s="985"/>
    </row>
    <row r="65248" spans="59:59" ht="15" customHeight="1">
      <c r="BG65248" s="984"/>
    </row>
    <row r="65249" spans="59:59" ht="15" customHeight="1">
      <c r="BG65249" s="985"/>
    </row>
    <row r="65286" spans="59:59" ht="15" customHeight="1">
      <c r="BG65286" s="984"/>
    </row>
    <row r="65287" spans="59:59" ht="15" customHeight="1">
      <c r="BG65287" s="985"/>
    </row>
    <row r="65324" spans="59:59" ht="15" customHeight="1">
      <c r="BG65324" s="984"/>
    </row>
    <row r="65325" spans="59:59" ht="15" customHeight="1">
      <c r="BG65325" s="985"/>
    </row>
    <row r="65362" spans="59:59" ht="15" customHeight="1">
      <c r="BG65362" s="984"/>
    </row>
    <row r="65363" spans="59:59" ht="15" customHeight="1">
      <c r="BG65363" s="985"/>
    </row>
    <row r="65400" spans="59:59" ht="15" customHeight="1">
      <c r="BG65400" s="984"/>
    </row>
    <row r="65401" spans="59:59" ht="15" customHeight="1">
      <c r="BG65401" s="985"/>
    </row>
    <row r="65438" spans="59:59" ht="15" customHeight="1">
      <c r="BG65438" s="984"/>
    </row>
    <row r="65439" spans="59:59" ht="15" customHeight="1">
      <c r="BG65439" s="985"/>
    </row>
    <row r="65476" spans="59:59" ht="15" customHeight="1">
      <c r="BG65476" s="984"/>
    </row>
    <row r="65477" spans="59:59" ht="15" customHeight="1">
      <c r="BG65477" s="985"/>
    </row>
    <row r="65514" spans="59:59" ht="15" customHeight="1">
      <c r="BG65514" s="984"/>
    </row>
    <row r="65515" spans="59:59" ht="15" customHeight="1">
      <c r="BG65515" s="985"/>
    </row>
    <row r="65552" spans="59:59" ht="15" customHeight="1">
      <c r="BG65552" s="984"/>
    </row>
    <row r="65553" spans="59:59" ht="15" customHeight="1">
      <c r="BG65553" s="985"/>
    </row>
    <row r="65590" spans="59:59" ht="15" customHeight="1">
      <c r="BG65590" s="984"/>
    </row>
    <row r="65591" spans="59:59" ht="15" customHeight="1">
      <c r="BG65591" s="985"/>
    </row>
    <row r="65628" spans="59:59" ht="15" customHeight="1">
      <c r="BG65628" s="984"/>
    </row>
    <row r="65629" spans="59:59" ht="15" customHeight="1">
      <c r="BG65629" s="985"/>
    </row>
    <row r="65666" spans="59:59" ht="15" customHeight="1">
      <c r="BG65666" s="984"/>
    </row>
    <row r="65667" spans="59:59" ht="15" customHeight="1">
      <c r="BG65667" s="985"/>
    </row>
    <row r="65704" spans="59:59" ht="15" customHeight="1">
      <c r="BG65704" s="984"/>
    </row>
    <row r="65705" spans="59:59" ht="15" customHeight="1">
      <c r="BG65705" s="985"/>
    </row>
    <row r="65742" spans="59:59" ht="15" customHeight="1">
      <c r="BG65742" s="984"/>
    </row>
    <row r="65743" spans="59:59" ht="15" customHeight="1">
      <c r="BG65743" s="985"/>
    </row>
    <row r="65780" spans="59:59" ht="15" customHeight="1">
      <c r="BG65780" s="984"/>
    </row>
    <row r="65781" spans="59:59" ht="15" customHeight="1">
      <c r="BG65781" s="985"/>
    </row>
    <row r="65818" spans="59:59" ht="15" customHeight="1">
      <c r="BG65818" s="984"/>
    </row>
    <row r="65819" spans="59:59" ht="15" customHeight="1">
      <c r="BG65819" s="985"/>
    </row>
    <row r="65856" spans="59:59" ht="15" customHeight="1">
      <c r="BG65856" s="984"/>
    </row>
    <row r="65857" spans="59:59" ht="15" customHeight="1">
      <c r="BG65857" s="985"/>
    </row>
    <row r="65894" spans="59:59" ht="15" customHeight="1">
      <c r="BG65894" s="984"/>
    </row>
    <row r="65895" spans="59:59" ht="15" customHeight="1">
      <c r="BG65895" s="985"/>
    </row>
    <row r="65932" spans="59:59" ht="15" customHeight="1">
      <c r="BG65932" s="984"/>
    </row>
    <row r="65933" spans="59:59" ht="15" customHeight="1">
      <c r="BG65933" s="985"/>
    </row>
    <row r="65970" spans="59:59" ht="15" customHeight="1">
      <c r="BG65970" s="984"/>
    </row>
    <row r="65971" spans="59:59" ht="15" customHeight="1">
      <c r="BG65971" s="985"/>
    </row>
    <row r="66008" spans="59:59" ht="15" customHeight="1">
      <c r="BG66008" s="984"/>
    </row>
    <row r="66009" spans="59:59" ht="15" customHeight="1">
      <c r="BG66009" s="985"/>
    </row>
    <row r="66046" spans="59:59" ht="15" customHeight="1">
      <c r="BG66046" s="984"/>
    </row>
    <row r="66047" spans="59:59" ht="15" customHeight="1">
      <c r="BG66047" s="985"/>
    </row>
    <row r="66084" spans="59:59" ht="15" customHeight="1">
      <c r="BG66084" s="984"/>
    </row>
    <row r="66085" spans="59:59" ht="15" customHeight="1">
      <c r="BG66085" s="985"/>
    </row>
    <row r="66122" spans="59:59" ht="15" customHeight="1">
      <c r="BG66122" s="984"/>
    </row>
    <row r="66123" spans="59:59" ht="15" customHeight="1">
      <c r="BG66123" s="985"/>
    </row>
    <row r="66160" spans="59:59" ht="15" customHeight="1">
      <c r="BG66160" s="984"/>
    </row>
    <row r="66161" spans="59:59" ht="15" customHeight="1">
      <c r="BG66161" s="985"/>
    </row>
    <row r="66198" spans="59:59" ht="15" customHeight="1">
      <c r="BG66198" s="984"/>
    </row>
    <row r="66199" spans="59:59" ht="15" customHeight="1">
      <c r="BG66199" s="985"/>
    </row>
    <row r="66236" spans="59:59" ht="15" customHeight="1">
      <c r="BG66236" s="984"/>
    </row>
    <row r="66237" spans="59:59" ht="15" customHeight="1">
      <c r="BG66237" s="985"/>
    </row>
    <row r="66274" spans="59:59" ht="15" customHeight="1">
      <c r="BG66274" s="984"/>
    </row>
    <row r="66275" spans="59:59" ht="15" customHeight="1">
      <c r="BG66275" s="985"/>
    </row>
    <row r="66312" spans="59:59" ht="15" customHeight="1">
      <c r="BG66312" s="984"/>
    </row>
    <row r="66313" spans="59:59" ht="15" customHeight="1">
      <c r="BG66313" s="985"/>
    </row>
    <row r="66350" spans="59:59" ht="15" customHeight="1">
      <c r="BG66350" s="984"/>
    </row>
    <row r="66351" spans="59:59" ht="15" customHeight="1">
      <c r="BG66351" s="985"/>
    </row>
    <row r="66388" spans="59:59" ht="15" customHeight="1">
      <c r="BG66388" s="984"/>
    </row>
    <row r="66389" spans="59:59" ht="15" customHeight="1">
      <c r="BG66389" s="985"/>
    </row>
    <row r="66426" spans="59:59" ht="15" customHeight="1">
      <c r="BG66426" s="984"/>
    </row>
    <row r="66427" spans="59:59" ht="15" customHeight="1">
      <c r="BG66427" s="985"/>
    </row>
    <row r="66464" spans="59:59" ht="15" customHeight="1">
      <c r="BG66464" s="984"/>
    </row>
    <row r="66465" spans="59:59" ht="15" customHeight="1">
      <c r="BG66465" s="985"/>
    </row>
    <row r="66502" spans="59:59" ht="15" customHeight="1">
      <c r="BG66502" s="984"/>
    </row>
    <row r="66503" spans="59:59" ht="15" customHeight="1">
      <c r="BG66503" s="985"/>
    </row>
    <row r="66540" spans="59:59" ht="15" customHeight="1">
      <c r="BG66540" s="984"/>
    </row>
    <row r="66541" spans="59:59" ht="15" customHeight="1">
      <c r="BG66541" s="985"/>
    </row>
    <row r="66578" spans="59:59" ht="15" customHeight="1">
      <c r="BG66578" s="984"/>
    </row>
    <row r="66579" spans="59:59" ht="15" customHeight="1">
      <c r="BG66579" s="985"/>
    </row>
    <row r="66616" spans="59:59" ht="15" customHeight="1">
      <c r="BG66616" s="984"/>
    </row>
    <row r="66617" spans="59:59" ht="15" customHeight="1">
      <c r="BG66617" s="985"/>
    </row>
    <row r="66654" spans="59:59" ht="15" customHeight="1">
      <c r="BG66654" s="984"/>
    </row>
    <row r="66655" spans="59:59" ht="15" customHeight="1">
      <c r="BG66655" s="985"/>
    </row>
    <row r="66692" spans="59:59" ht="15" customHeight="1">
      <c r="BG66692" s="984"/>
    </row>
    <row r="66693" spans="59:59" ht="15" customHeight="1">
      <c r="BG66693" s="985"/>
    </row>
    <row r="66730" spans="59:59" ht="15" customHeight="1">
      <c r="BG66730" s="984"/>
    </row>
    <row r="66731" spans="59:59" ht="15" customHeight="1">
      <c r="BG66731" s="985"/>
    </row>
    <row r="66768" spans="59:59" ht="15" customHeight="1">
      <c r="BG66768" s="984"/>
    </row>
    <row r="66769" spans="59:59" ht="15" customHeight="1">
      <c r="BG66769" s="985"/>
    </row>
    <row r="66806" spans="59:59" ht="15" customHeight="1">
      <c r="BG66806" s="984"/>
    </row>
    <row r="66807" spans="59:59" ht="15" customHeight="1">
      <c r="BG66807" s="985"/>
    </row>
    <row r="66844" spans="59:59" ht="15" customHeight="1">
      <c r="BG66844" s="984"/>
    </row>
    <row r="66845" spans="59:59" ht="15" customHeight="1">
      <c r="BG66845" s="985"/>
    </row>
    <row r="66882" spans="59:59" ht="15" customHeight="1">
      <c r="BG66882" s="984"/>
    </row>
    <row r="66883" spans="59:59" ht="15" customHeight="1">
      <c r="BG66883" s="985"/>
    </row>
    <row r="66920" spans="59:59" ht="15" customHeight="1">
      <c r="BG66920" s="984"/>
    </row>
    <row r="66921" spans="59:59" ht="15" customHeight="1">
      <c r="BG66921" s="985"/>
    </row>
    <row r="66958" spans="59:59" ht="15" customHeight="1">
      <c r="BG66958" s="984"/>
    </row>
    <row r="66959" spans="59:59" ht="15" customHeight="1">
      <c r="BG66959" s="985"/>
    </row>
    <row r="66996" spans="59:59" ht="15" customHeight="1">
      <c r="BG66996" s="984"/>
    </row>
    <row r="66997" spans="59:59" ht="15" customHeight="1">
      <c r="BG66997" s="985"/>
    </row>
    <row r="67034" spans="59:59" ht="15" customHeight="1">
      <c r="BG67034" s="984"/>
    </row>
    <row r="67035" spans="59:59" ht="15" customHeight="1">
      <c r="BG67035" s="985"/>
    </row>
    <row r="67072" spans="59:59" ht="15" customHeight="1">
      <c r="BG67072" s="984"/>
    </row>
    <row r="67073" spans="59:59" ht="15" customHeight="1">
      <c r="BG67073" s="985"/>
    </row>
    <row r="67110" spans="59:59" ht="15" customHeight="1">
      <c r="BG67110" s="984"/>
    </row>
    <row r="67111" spans="59:59" ht="15" customHeight="1">
      <c r="BG67111" s="985"/>
    </row>
    <row r="67148" spans="59:59" ht="15" customHeight="1">
      <c r="BG67148" s="984"/>
    </row>
    <row r="67149" spans="59:59" ht="15" customHeight="1">
      <c r="BG67149" s="985"/>
    </row>
    <row r="67186" spans="59:59" ht="15" customHeight="1">
      <c r="BG67186" s="984"/>
    </row>
    <row r="67187" spans="59:59" ht="15" customHeight="1">
      <c r="BG67187" s="985"/>
    </row>
    <row r="67224" spans="59:59" ht="15" customHeight="1">
      <c r="BG67224" s="984"/>
    </row>
    <row r="67225" spans="59:59" ht="15" customHeight="1">
      <c r="BG67225" s="985"/>
    </row>
    <row r="67262" spans="59:59" ht="15" customHeight="1">
      <c r="BG67262" s="984"/>
    </row>
    <row r="67263" spans="59:59" ht="15" customHeight="1">
      <c r="BG67263" s="985"/>
    </row>
    <row r="67300" spans="59:59" ht="15" customHeight="1">
      <c r="BG67300" s="984"/>
    </row>
    <row r="67301" spans="59:59" ht="15" customHeight="1">
      <c r="BG67301" s="985"/>
    </row>
    <row r="67338" spans="59:59" ht="15" customHeight="1">
      <c r="BG67338" s="984"/>
    </row>
    <row r="67339" spans="59:59" ht="15" customHeight="1">
      <c r="BG67339" s="985"/>
    </row>
    <row r="67376" spans="59:59" ht="15" customHeight="1">
      <c r="BG67376" s="984"/>
    </row>
    <row r="67377" spans="59:59" ht="15" customHeight="1">
      <c r="BG67377" s="985"/>
    </row>
    <row r="67414" spans="59:59" ht="15" customHeight="1">
      <c r="BG67414" s="984"/>
    </row>
    <row r="67415" spans="59:59" ht="15" customHeight="1">
      <c r="BG67415" s="985"/>
    </row>
    <row r="67452" spans="59:59" ht="15" customHeight="1">
      <c r="BG67452" s="984"/>
    </row>
    <row r="67453" spans="59:59" ht="15" customHeight="1">
      <c r="BG67453" s="985"/>
    </row>
    <row r="67490" spans="59:59" ht="15" customHeight="1">
      <c r="BG67490" s="984"/>
    </row>
    <row r="67491" spans="59:59" ht="15" customHeight="1">
      <c r="BG67491" s="985"/>
    </row>
    <row r="67528" spans="59:59" ht="15" customHeight="1">
      <c r="BG67528" s="984"/>
    </row>
    <row r="67529" spans="59:59" ht="15" customHeight="1">
      <c r="BG67529" s="985"/>
    </row>
    <row r="67566" spans="59:59" ht="15" customHeight="1">
      <c r="BG67566" s="984"/>
    </row>
    <row r="67567" spans="59:59" ht="15" customHeight="1">
      <c r="BG67567" s="985"/>
    </row>
    <row r="67604" spans="59:59" ht="15" customHeight="1">
      <c r="BG67604" s="984"/>
    </row>
    <row r="67605" spans="59:59" ht="15" customHeight="1">
      <c r="BG67605" s="985"/>
    </row>
    <row r="67642" spans="59:59" ht="15" customHeight="1">
      <c r="BG67642" s="984"/>
    </row>
    <row r="67643" spans="59:59" ht="15" customHeight="1">
      <c r="BG67643" s="985"/>
    </row>
    <row r="67680" spans="59:59" ht="15" customHeight="1">
      <c r="BG67680" s="984"/>
    </row>
    <row r="67681" spans="59:59" ht="15" customHeight="1">
      <c r="BG67681" s="985"/>
    </row>
    <row r="67718" spans="59:59" ht="15" customHeight="1">
      <c r="BG67718" s="984"/>
    </row>
    <row r="67719" spans="59:59" ht="15" customHeight="1">
      <c r="BG67719" s="985"/>
    </row>
    <row r="67756" spans="59:59" ht="15" customHeight="1">
      <c r="BG67756" s="984"/>
    </row>
    <row r="67757" spans="59:59" ht="15" customHeight="1">
      <c r="BG67757" s="985"/>
    </row>
    <row r="67794" spans="59:59" ht="15" customHeight="1">
      <c r="BG67794" s="984"/>
    </row>
    <row r="67795" spans="59:59" ht="15" customHeight="1">
      <c r="BG67795" s="985"/>
    </row>
    <row r="67832" spans="59:59" ht="15" customHeight="1">
      <c r="BG67832" s="984"/>
    </row>
    <row r="67833" spans="59:59" ht="15" customHeight="1">
      <c r="BG67833" s="985"/>
    </row>
    <row r="67870" spans="59:59" ht="15" customHeight="1">
      <c r="BG67870" s="984"/>
    </row>
    <row r="67871" spans="59:59" ht="15" customHeight="1">
      <c r="BG67871" s="985"/>
    </row>
    <row r="67908" spans="59:59" ht="15" customHeight="1">
      <c r="BG67908" s="984"/>
    </row>
    <row r="67909" spans="59:59" ht="15" customHeight="1">
      <c r="BG67909" s="985"/>
    </row>
    <row r="67946" spans="59:59" ht="15" customHeight="1">
      <c r="BG67946" s="984"/>
    </row>
    <row r="67947" spans="59:59" ht="15" customHeight="1">
      <c r="BG67947" s="985"/>
    </row>
    <row r="67984" spans="59:59" ht="15" customHeight="1">
      <c r="BG67984" s="984"/>
    </row>
    <row r="67985" spans="59:59" ht="15" customHeight="1">
      <c r="BG67985" s="985"/>
    </row>
    <row r="68022" spans="59:59" ht="15" customHeight="1">
      <c r="BG68022" s="984"/>
    </row>
    <row r="68023" spans="59:59" ht="15" customHeight="1">
      <c r="BG68023" s="985"/>
    </row>
    <row r="68060" spans="59:59" ht="15" customHeight="1">
      <c r="BG68060" s="984"/>
    </row>
    <row r="68061" spans="59:59" ht="15" customHeight="1">
      <c r="BG68061" s="985"/>
    </row>
    <row r="68098" spans="59:59" ht="15" customHeight="1">
      <c r="BG68098" s="984"/>
    </row>
    <row r="68099" spans="59:59" ht="15" customHeight="1">
      <c r="BG68099" s="985"/>
    </row>
    <row r="68136" spans="59:59" ht="15" customHeight="1">
      <c r="BG68136" s="984"/>
    </row>
    <row r="68137" spans="59:59" ht="15" customHeight="1">
      <c r="BG68137" s="985"/>
    </row>
    <row r="68174" spans="59:59" ht="15" customHeight="1">
      <c r="BG68174" s="984"/>
    </row>
    <row r="68175" spans="59:59" ht="15" customHeight="1">
      <c r="BG68175" s="985"/>
    </row>
    <row r="68212" spans="59:59" ht="15" customHeight="1">
      <c r="BG68212" s="984"/>
    </row>
    <row r="68213" spans="59:59" ht="15" customHeight="1">
      <c r="BG68213" s="985"/>
    </row>
    <row r="68250" spans="59:59" ht="15" customHeight="1">
      <c r="BG68250" s="984"/>
    </row>
    <row r="68251" spans="59:59" ht="15" customHeight="1">
      <c r="BG68251" s="985"/>
    </row>
    <row r="68288" spans="59:59" ht="15" customHeight="1">
      <c r="BG68288" s="984"/>
    </row>
    <row r="68289" spans="59:59" ht="15" customHeight="1">
      <c r="BG68289" s="985"/>
    </row>
    <row r="68326" spans="59:59" ht="15" customHeight="1">
      <c r="BG68326" s="984"/>
    </row>
    <row r="68327" spans="59:59" ht="15" customHeight="1">
      <c r="BG68327" s="985"/>
    </row>
    <row r="68364" spans="59:59" ht="15" customHeight="1">
      <c r="BG68364" s="984"/>
    </row>
    <row r="68365" spans="59:59" ht="15" customHeight="1">
      <c r="BG68365" s="985"/>
    </row>
    <row r="68402" spans="59:59" ht="15" customHeight="1">
      <c r="BG68402" s="984"/>
    </row>
    <row r="68403" spans="59:59" ht="15" customHeight="1">
      <c r="BG68403" s="985"/>
    </row>
    <row r="68440" spans="59:59" ht="15" customHeight="1">
      <c r="BG68440" s="984"/>
    </row>
    <row r="68441" spans="59:59" ht="15" customHeight="1">
      <c r="BG68441" s="985"/>
    </row>
    <row r="68478" spans="59:59" ht="15" customHeight="1">
      <c r="BG68478" s="984"/>
    </row>
    <row r="68479" spans="59:59" ht="15" customHeight="1">
      <c r="BG68479" s="985"/>
    </row>
    <row r="68516" spans="59:59" ht="15" customHeight="1">
      <c r="BG68516" s="984"/>
    </row>
    <row r="68517" spans="59:59" ht="15" customHeight="1">
      <c r="BG68517" s="985"/>
    </row>
    <row r="68554" spans="59:59" ht="15" customHeight="1">
      <c r="BG68554" s="984"/>
    </row>
    <row r="68555" spans="59:59" ht="15" customHeight="1">
      <c r="BG68555" s="985"/>
    </row>
    <row r="68592" spans="59:59" ht="15" customHeight="1">
      <c r="BG68592" s="984"/>
    </row>
    <row r="68593" spans="59:59" ht="15" customHeight="1">
      <c r="BG68593" s="985"/>
    </row>
    <row r="68630" spans="59:59" ht="15" customHeight="1">
      <c r="BG68630" s="984"/>
    </row>
    <row r="68631" spans="59:59" ht="15" customHeight="1">
      <c r="BG68631" s="985"/>
    </row>
    <row r="68668" spans="59:59" ht="15" customHeight="1">
      <c r="BG68668" s="984"/>
    </row>
    <row r="68669" spans="59:59" ht="15" customHeight="1">
      <c r="BG68669" s="985"/>
    </row>
    <row r="68706" spans="59:59" ht="15" customHeight="1">
      <c r="BG68706" s="984"/>
    </row>
    <row r="68707" spans="59:59" ht="15" customHeight="1">
      <c r="BG68707" s="985"/>
    </row>
    <row r="68744" spans="59:59" ht="15" customHeight="1">
      <c r="BG68744" s="984"/>
    </row>
    <row r="68745" spans="59:59" ht="15" customHeight="1">
      <c r="BG68745" s="985"/>
    </row>
    <row r="68782" spans="59:59" ht="15" customHeight="1">
      <c r="BG68782" s="984"/>
    </row>
    <row r="68783" spans="59:59" ht="15" customHeight="1">
      <c r="BG68783" s="985"/>
    </row>
    <row r="68820" spans="59:59" ht="15" customHeight="1">
      <c r="BG68820" s="984"/>
    </row>
    <row r="68821" spans="59:59" ht="15" customHeight="1">
      <c r="BG68821" s="985"/>
    </row>
    <row r="68858" spans="59:59" ht="15" customHeight="1">
      <c r="BG68858" s="984"/>
    </row>
    <row r="68859" spans="59:59" ht="15" customHeight="1">
      <c r="BG68859" s="985"/>
    </row>
    <row r="68896" spans="59:59" ht="15" customHeight="1">
      <c r="BG68896" s="984"/>
    </row>
    <row r="68897" spans="59:59" ht="15" customHeight="1">
      <c r="BG68897" s="985"/>
    </row>
    <row r="68934" spans="59:59" ht="15" customHeight="1">
      <c r="BG68934" s="984"/>
    </row>
    <row r="68935" spans="59:59" ht="15" customHeight="1">
      <c r="BG68935" s="985"/>
    </row>
    <row r="68972" spans="59:59" ht="15" customHeight="1">
      <c r="BG68972" s="984"/>
    </row>
    <row r="68973" spans="59:59" ht="15" customHeight="1">
      <c r="BG68973" s="985"/>
    </row>
    <row r="69010" spans="59:59" ht="15" customHeight="1">
      <c r="BG69010" s="984"/>
    </row>
    <row r="69011" spans="59:59" ht="15" customHeight="1">
      <c r="BG69011" s="985"/>
    </row>
    <row r="69048" spans="59:59" ht="15" customHeight="1">
      <c r="BG69048" s="984"/>
    </row>
    <row r="69049" spans="59:59" ht="15" customHeight="1">
      <c r="BG69049" s="985"/>
    </row>
    <row r="69086" spans="59:59" ht="15" customHeight="1">
      <c r="BG69086" s="984"/>
    </row>
    <row r="69087" spans="59:59" ht="15" customHeight="1">
      <c r="BG69087" s="985"/>
    </row>
    <row r="69124" spans="59:59" ht="15" customHeight="1">
      <c r="BG69124" s="984"/>
    </row>
    <row r="69125" spans="59:59" ht="15" customHeight="1">
      <c r="BG69125" s="985"/>
    </row>
    <row r="69162" spans="59:59" ht="15" customHeight="1">
      <c r="BG69162" s="984"/>
    </row>
    <row r="69163" spans="59:59" ht="15" customHeight="1">
      <c r="BG69163" s="985"/>
    </row>
    <row r="69200" spans="59:59" ht="15" customHeight="1">
      <c r="BG69200" s="984"/>
    </row>
    <row r="69201" spans="59:59" ht="15" customHeight="1">
      <c r="BG69201" s="985"/>
    </row>
    <row r="69238" spans="59:59" ht="15" customHeight="1">
      <c r="BG69238" s="984"/>
    </row>
    <row r="69239" spans="59:59" ht="15" customHeight="1">
      <c r="BG69239" s="985"/>
    </row>
    <row r="69276" spans="59:59" ht="15" customHeight="1">
      <c r="BG69276" s="984"/>
    </row>
    <row r="69277" spans="59:59" ht="15" customHeight="1">
      <c r="BG69277" s="985"/>
    </row>
    <row r="69314" spans="59:59" ht="15" customHeight="1">
      <c r="BG69314" s="984"/>
    </row>
    <row r="69315" spans="59:59" ht="15" customHeight="1">
      <c r="BG69315" s="985"/>
    </row>
    <row r="69352" spans="59:59" ht="15" customHeight="1">
      <c r="BG69352" s="984"/>
    </row>
    <row r="69353" spans="59:59" ht="15" customHeight="1">
      <c r="BG69353" s="985"/>
    </row>
    <row r="69390" spans="59:59" ht="15" customHeight="1">
      <c r="BG69390" s="984"/>
    </row>
    <row r="69391" spans="59:59" ht="15" customHeight="1">
      <c r="BG69391" s="985"/>
    </row>
    <row r="69428" spans="59:59" ht="15" customHeight="1">
      <c r="BG69428" s="984"/>
    </row>
    <row r="69429" spans="59:59" ht="15" customHeight="1">
      <c r="BG69429" s="985"/>
    </row>
    <row r="69466" spans="59:59" ht="15" customHeight="1">
      <c r="BG69466" s="984"/>
    </row>
    <row r="69467" spans="59:59" ht="15" customHeight="1">
      <c r="BG69467" s="985"/>
    </row>
    <row r="69504" spans="59:59" ht="15" customHeight="1">
      <c r="BG69504" s="984"/>
    </row>
    <row r="69505" spans="59:59" ht="15" customHeight="1">
      <c r="BG69505" s="985"/>
    </row>
    <row r="69542" spans="59:59" ht="15" customHeight="1">
      <c r="BG69542" s="984"/>
    </row>
    <row r="69543" spans="59:59" ht="15" customHeight="1">
      <c r="BG69543" s="985"/>
    </row>
    <row r="69580" spans="59:59" ht="15" customHeight="1">
      <c r="BG69580" s="984"/>
    </row>
    <row r="69581" spans="59:59" ht="15" customHeight="1">
      <c r="BG69581" s="985"/>
    </row>
    <row r="69618" spans="59:59" ht="15" customHeight="1">
      <c r="BG69618" s="984"/>
    </row>
    <row r="69619" spans="59:59" ht="15" customHeight="1">
      <c r="BG69619" s="985"/>
    </row>
    <row r="69656" spans="59:59" ht="15" customHeight="1">
      <c r="BG69656" s="984"/>
    </row>
    <row r="69657" spans="59:59" ht="15" customHeight="1">
      <c r="BG69657" s="985"/>
    </row>
    <row r="69694" spans="59:59" ht="15" customHeight="1">
      <c r="BG69694" s="984"/>
    </row>
    <row r="69695" spans="59:59" ht="15" customHeight="1">
      <c r="BG69695" s="985"/>
    </row>
    <row r="69732" spans="59:59" ht="15" customHeight="1">
      <c r="BG69732" s="984"/>
    </row>
    <row r="69733" spans="59:59" ht="15" customHeight="1">
      <c r="BG69733" s="985"/>
    </row>
    <row r="69770" spans="59:59" ht="15" customHeight="1">
      <c r="BG69770" s="984"/>
    </row>
    <row r="69771" spans="59:59" ht="15" customHeight="1">
      <c r="BG69771" s="985"/>
    </row>
    <row r="69808" spans="59:59" ht="15" customHeight="1">
      <c r="BG69808" s="984"/>
    </row>
    <row r="69809" spans="59:59" ht="15" customHeight="1">
      <c r="BG69809" s="985"/>
    </row>
    <row r="69846" spans="59:59" ht="15" customHeight="1">
      <c r="BG69846" s="984"/>
    </row>
    <row r="69847" spans="59:59" ht="15" customHeight="1">
      <c r="BG69847" s="985"/>
    </row>
    <row r="69884" spans="59:59" ht="15" customHeight="1">
      <c r="BG69884" s="984"/>
    </row>
    <row r="69885" spans="59:59" ht="15" customHeight="1">
      <c r="BG69885" s="985"/>
    </row>
    <row r="69922" spans="59:59" ht="15" customHeight="1">
      <c r="BG69922" s="984"/>
    </row>
    <row r="69923" spans="59:59" ht="15" customHeight="1">
      <c r="BG69923" s="985"/>
    </row>
    <row r="69960" spans="59:59" ht="15" customHeight="1">
      <c r="BG69960" s="984"/>
    </row>
    <row r="69961" spans="59:59" ht="15" customHeight="1">
      <c r="BG69961" s="985"/>
    </row>
    <row r="69998" spans="59:59" ht="15" customHeight="1">
      <c r="BG69998" s="984"/>
    </row>
    <row r="69999" spans="59:59" ht="15" customHeight="1">
      <c r="BG69999" s="985"/>
    </row>
    <row r="70036" spans="59:59" ht="15" customHeight="1">
      <c r="BG70036" s="984"/>
    </row>
    <row r="70037" spans="59:59" ht="15" customHeight="1">
      <c r="BG70037" s="985"/>
    </row>
    <row r="70074" spans="59:59" ht="15" customHeight="1">
      <c r="BG70074" s="984"/>
    </row>
    <row r="70075" spans="59:59" ht="15" customHeight="1">
      <c r="BG70075" s="985"/>
    </row>
    <row r="70112" spans="59:59" ht="15" customHeight="1">
      <c r="BG70112" s="984"/>
    </row>
    <row r="70113" spans="59:59" ht="15" customHeight="1">
      <c r="BG70113" s="985"/>
    </row>
    <row r="70150" spans="59:59" ht="15" customHeight="1">
      <c r="BG70150" s="984"/>
    </row>
    <row r="70151" spans="59:59" ht="15" customHeight="1">
      <c r="BG70151" s="985"/>
    </row>
    <row r="70188" spans="59:59" ht="15" customHeight="1">
      <c r="BG70188" s="984"/>
    </row>
    <row r="70189" spans="59:59" ht="15" customHeight="1">
      <c r="BG70189" s="985"/>
    </row>
    <row r="70226" spans="59:59" ht="15" customHeight="1">
      <c r="BG70226" s="984"/>
    </row>
    <row r="70227" spans="59:59" ht="15" customHeight="1">
      <c r="BG70227" s="985"/>
    </row>
    <row r="70264" spans="59:59" ht="15" customHeight="1">
      <c r="BG70264" s="984"/>
    </row>
    <row r="70265" spans="59:59" ht="15" customHeight="1">
      <c r="BG70265" s="985"/>
    </row>
    <row r="70302" spans="59:59" ht="15" customHeight="1">
      <c r="BG70302" s="984"/>
    </row>
    <row r="70303" spans="59:59" ht="15" customHeight="1">
      <c r="BG70303" s="985"/>
    </row>
    <row r="70340" spans="59:59" ht="15" customHeight="1">
      <c r="BG70340" s="984"/>
    </row>
    <row r="70341" spans="59:59" ht="15" customHeight="1">
      <c r="BG70341" s="985"/>
    </row>
    <row r="70378" spans="59:59" ht="15" customHeight="1">
      <c r="BG70378" s="984"/>
    </row>
    <row r="70379" spans="59:59" ht="15" customHeight="1">
      <c r="BG70379" s="985"/>
    </row>
    <row r="70416" spans="59:59" ht="15" customHeight="1">
      <c r="BG70416" s="984"/>
    </row>
    <row r="70417" spans="59:59" ht="15" customHeight="1">
      <c r="BG70417" s="985"/>
    </row>
    <row r="70454" spans="59:59" ht="15" customHeight="1">
      <c r="BG70454" s="984"/>
    </row>
    <row r="70455" spans="59:59" ht="15" customHeight="1">
      <c r="BG70455" s="985"/>
    </row>
    <row r="70492" spans="59:59" ht="15" customHeight="1">
      <c r="BG70492" s="984"/>
    </row>
    <row r="70493" spans="59:59" ht="15" customHeight="1">
      <c r="BG70493" s="985"/>
    </row>
    <row r="70530" spans="59:59" ht="15" customHeight="1">
      <c r="BG70530" s="984"/>
    </row>
    <row r="70531" spans="59:59" ht="15" customHeight="1">
      <c r="BG70531" s="985"/>
    </row>
    <row r="70568" spans="59:59" ht="15" customHeight="1">
      <c r="BG70568" s="984"/>
    </row>
    <row r="70569" spans="59:59" ht="15" customHeight="1">
      <c r="BG70569" s="985"/>
    </row>
    <row r="70606" spans="59:59" ht="15" customHeight="1">
      <c r="BG70606" s="984"/>
    </row>
    <row r="70607" spans="59:59" ht="15" customHeight="1">
      <c r="BG70607" s="985"/>
    </row>
    <row r="70644" spans="59:59" ht="15" customHeight="1">
      <c r="BG70644" s="984"/>
    </row>
    <row r="70645" spans="59:59" ht="15" customHeight="1">
      <c r="BG70645" s="985"/>
    </row>
    <row r="70682" spans="59:59" ht="15" customHeight="1">
      <c r="BG70682" s="984"/>
    </row>
    <row r="70683" spans="59:59" ht="15" customHeight="1">
      <c r="BG70683" s="985"/>
    </row>
    <row r="70720" spans="59:59" ht="15" customHeight="1">
      <c r="BG70720" s="984"/>
    </row>
    <row r="70721" spans="59:59" ht="15" customHeight="1">
      <c r="BG70721" s="985"/>
    </row>
    <row r="70758" spans="59:59" ht="15" customHeight="1">
      <c r="BG70758" s="984"/>
    </row>
    <row r="70759" spans="59:59" ht="15" customHeight="1">
      <c r="BG70759" s="985"/>
    </row>
    <row r="70796" spans="59:59" ht="15" customHeight="1">
      <c r="BG70796" s="984"/>
    </row>
    <row r="70797" spans="59:59" ht="15" customHeight="1">
      <c r="BG70797" s="985"/>
    </row>
    <row r="70834" spans="59:59" ht="15" customHeight="1">
      <c r="BG70834" s="984"/>
    </row>
    <row r="70835" spans="59:59" ht="15" customHeight="1">
      <c r="BG70835" s="985"/>
    </row>
    <row r="70872" spans="59:59" ht="15" customHeight="1">
      <c r="BG70872" s="984"/>
    </row>
    <row r="70873" spans="59:59" ht="15" customHeight="1">
      <c r="BG70873" s="985"/>
    </row>
    <row r="70910" spans="59:59" ht="15" customHeight="1">
      <c r="BG70910" s="984"/>
    </row>
    <row r="70911" spans="59:59" ht="15" customHeight="1">
      <c r="BG70911" s="985"/>
    </row>
    <row r="70948" spans="59:59" ht="15" customHeight="1">
      <c r="BG70948" s="984"/>
    </row>
    <row r="70949" spans="59:59" ht="15" customHeight="1">
      <c r="BG70949" s="985"/>
    </row>
    <row r="70986" spans="59:59" ht="15" customHeight="1">
      <c r="BG70986" s="984"/>
    </row>
    <row r="70987" spans="59:59" ht="15" customHeight="1">
      <c r="BG70987" s="985"/>
    </row>
    <row r="71024" spans="59:59" ht="15" customHeight="1">
      <c r="BG71024" s="984"/>
    </row>
    <row r="71025" spans="59:59" ht="15" customHeight="1">
      <c r="BG71025" s="985"/>
    </row>
    <row r="71062" spans="59:59" ht="15" customHeight="1">
      <c r="BG71062" s="984"/>
    </row>
    <row r="71063" spans="59:59" ht="15" customHeight="1">
      <c r="BG71063" s="985"/>
    </row>
    <row r="71100" spans="59:59" ht="15" customHeight="1">
      <c r="BG71100" s="984"/>
    </row>
    <row r="71101" spans="59:59" ht="15" customHeight="1">
      <c r="BG71101" s="985"/>
    </row>
    <row r="71138" spans="59:59" ht="15" customHeight="1">
      <c r="BG71138" s="984"/>
    </row>
    <row r="71139" spans="59:59" ht="15" customHeight="1">
      <c r="BG71139" s="985"/>
    </row>
    <row r="71176" spans="59:59" ht="15" customHeight="1">
      <c r="BG71176" s="984"/>
    </row>
    <row r="71177" spans="59:59" ht="15" customHeight="1">
      <c r="BG71177" s="985"/>
    </row>
    <row r="71214" spans="59:59" ht="15" customHeight="1">
      <c r="BG71214" s="984"/>
    </row>
    <row r="71215" spans="59:59" ht="15" customHeight="1">
      <c r="BG71215" s="985"/>
    </row>
    <row r="71252" spans="59:59" ht="15" customHeight="1">
      <c r="BG71252" s="984"/>
    </row>
    <row r="71253" spans="59:59" ht="15" customHeight="1">
      <c r="BG71253" s="985"/>
    </row>
    <row r="71290" spans="59:59" ht="15" customHeight="1">
      <c r="BG71290" s="984"/>
    </row>
    <row r="71291" spans="59:59" ht="15" customHeight="1">
      <c r="BG71291" s="985"/>
    </row>
    <row r="71328" spans="59:59" ht="15" customHeight="1">
      <c r="BG71328" s="984"/>
    </row>
    <row r="71329" spans="59:59" ht="15" customHeight="1">
      <c r="BG71329" s="985"/>
    </row>
    <row r="71366" spans="59:59" ht="15" customHeight="1">
      <c r="BG71366" s="984"/>
    </row>
    <row r="71367" spans="59:59" ht="15" customHeight="1">
      <c r="BG71367" s="985"/>
    </row>
    <row r="71404" spans="59:59" ht="15" customHeight="1">
      <c r="BG71404" s="984"/>
    </row>
    <row r="71405" spans="59:59" ht="15" customHeight="1">
      <c r="BG71405" s="985"/>
    </row>
    <row r="71442" spans="59:59" ht="15" customHeight="1">
      <c r="BG71442" s="984"/>
    </row>
    <row r="71443" spans="59:59" ht="15" customHeight="1">
      <c r="BG71443" s="985"/>
    </row>
    <row r="71480" spans="59:59" ht="15" customHeight="1">
      <c r="BG71480" s="984"/>
    </row>
    <row r="71481" spans="59:59" ht="15" customHeight="1">
      <c r="BG71481" s="985"/>
    </row>
    <row r="71518" spans="59:59" ht="15" customHeight="1">
      <c r="BG71518" s="984"/>
    </row>
    <row r="71519" spans="59:59" ht="15" customHeight="1">
      <c r="BG71519" s="985"/>
    </row>
    <row r="71556" spans="59:59" ht="15" customHeight="1">
      <c r="BG71556" s="984"/>
    </row>
    <row r="71557" spans="59:59" ht="15" customHeight="1">
      <c r="BG71557" s="985"/>
    </row>
    <row r="71594" spans="59:59" ht="15" customHeight="1">
      <c r="BG71594" s="984"/>
    </row>
    <row r="71595" spans="59:59" ht="15" customHeight="1">
      <c r="BG71595" s="985"/>
    </row>
    <row r="71632" spans="59:59" ht="15" customHeight="1">
      <c r="BG71632" s="984"/>
    </row>
    <row r="71633" spans="59:59" ht="15" customHeight="1">
      <c r="BG71633" s="985"/>
    </row>
    <row r="71670" spans="59:59" ht="15" customHeight="1">
      <c r="BG71670" s="984"/>
    </row>
    <row r="71671" spans="59:59" ht="15" customHeight="1">
      <c r="BG71671" s="985"/>
    </row>
    <row r="71708" spans="59:59" ht="15" customHeight="1">
      <c r="BG71708" s="984"/>
    </row>
    <row r="71709" spans="59:59" ht="15" customHeight="1">
      <c r="BG71709" s="985"/>
    </row>
    <row r="71746" spans="59:59" ht="15" customHeight="1">
      <c r="BG71746" s="984"/>
    </row>
    <row r="71747" spans="59:59" ht="15" customHeight="1">
      <c r="BG71747" s="985"/>
    </row>
    <row r="71784" spans="59:59" ht="15" customHeight="1">
      <c r="BG71784" s="984"/>
    </row>
    <row r="71785" spans="59:59" ht="15" customHeight="1">
      <c r="BG71785" s="985"/>
    </row>
    <row r="71822" spans="59:59" ht="15" customHeight="1">
      <c r="BG71822" s="984"/>
    </row>
    <row r="71823" spans="59:59" ht="15" customHeight="1">
      <c r="BG71823" s="985"/>
    </row>
    <row r="71860" spans="59:59" ht="15" customHeight="1">
      <c r="BG71860" s="984"/>
    </row>
    <row r="71861" spans="59:59" ht="15" customHeight="1">
      <c r="BG71861" s="985"/>
    </row>
    <row r="71898" spans="59:59" ht="15" customHeight="1">
      <c r="BG71898" s="984"/>
    </row>
    <row r="71899" spans="59:59" ht="15" customHeight="1">
      <c r="BG71899" s="985"/>
    </row>
    <row r="71936" spans="59:59" ht="15" customHeight="1">
      <c r="BG71936" s="984"/>
    </row>
    <row r="71937" spans="59:59" ht="15" customHeight="1">
      <c r="BG71937" s="985"/>
    </row>
    <row r="71974" spans="59:59" ht="15" customHeight="1">
      <c r="BG71974" s="984"/>
    </row>
    <row r="71975" spans="59:59" ht="15" customHeight="1">
      <c r="BG71975" s="985"/>
    </row>
    <row r="72012" spans="59:59" ht="15" customHeight="1">
      <c r="BG72012" s="984"/>
    </row>
    <row r="72013" spans="59:59" ht="15" customHeight="1">
      <c r="BG72013" s="985"/>
    </row>
    <row r="72050" spans="59:59" ht="15" customHeight="1">
      <c r="BG72050" s="984"/>
    </row>
    <row r="72051" spans="59:59" ht="15" customHeight="1">
      <c r="BG72051" s="985"/>
    </row>
    <row r="72088" spans="59:59" ht="15" customHeight="1">
      <c r="BG72088" s="984"/>
    </row>
    <row r="72089" spans="59:59" ht="15" customHeight="1">
      <c r="BG72089" s="985"/>
    </row>
    <row r="72126" spans="59:59" ht="15" customHeight="1">
      <c r="BG72126" s="984"/>
    </row>
    <row r="72127" spans="59:59" ht="15" customHeight="1">
      <c r="BG72127" s="985"/>
    </row>
    <row r="72164" spans="59:59" ht="15" customHeight="1">
      <c r="BG72164" s="984"/>
    </row>
    <row r="72165" spans="59:59" ht="15" customHeight="1">
      <c r="BG72165" s="985"/>
    </row>
    <row r="72202" spans="59:59" ht="15" customHeight="1">
      <c r="BG72202" s="984"/>
    </row>
    <row r="72203" spans="59:59" ht="15" customHeight="1">
      <c r="BG72203" s="985"/>
    </row>
    <row r="72240" spans="59:59" ht="15" customHeight="1">
      <c r="BG72240" s="984"/>
    </row>
    <row r="72241" spans="59:59" ht="15" customHeight="1">
      <c r="BG72241" s="985"/>
    </row>
    <row r="72278" spans="59:59" ht="15" customHeight="1">
      <c r="BG72278" s="984"/>
    </row>
    <row r="72279" spans="59:59" ht="15" customHeight="1">
      <c r="BG72279" s="985"/>
    </row>
    <row r="72316" spans="59:59" ht="15" customHeight="1">
      <c r="BG72316" s="984"/>
    </row>
    <row r="72317" spans="59:59" ht="15" customHeight="1">
      <c r="BG72317" s="985"/>
    </row>
    <row r="72354" spans="59:59" ht="15" customHeight="1">
      <c r="BG72354" s="984"/>
    </row>
    <row r="72355" spans="59:59" ht="15" customHeight="1">
      <c r="BG72355" s="985"/>
    </row>
    <row r="72392" spans="59:59" ht="15" customHeight="1">
      <c r="BG72392" s="984"/>
    </row>
    <row r="72393" spans="59:59" ht="15" customHeight="1">
      <c r="BG72393" s="985"/>
    </row>
    <row r="72430" spans="59:59" ht="15" customHeight="1">
      <c r="BG72430" s="984"/>
    </row>
    <row r="72431" spans="59:59" ht="15" customHeight="1">
      <c r="BG72431" s="985"/>
    </row>
    <row r="72468" spans="59:59" ht="15" customHeight="1">
      <c r="BG72468" s="984"/>
    </row>
    <row r="72469" spans="59:59" ht="15" customHeight="1">
      <c r="BG72469" s="985"/>
    </row>
    <row r="72506" spans="59:59" ht="15" customHeight="1">
      <c r="BG72506" s="984"/>
    </row>
    <row r="72507" spans="59:59" ht="15" customHeight="1">
      <c r="BG72507" s="985"/>
    </row>
    <row r="72544" spans="59:59" ht="15" customHeight="1">
      <c r="BG72544" s="984"/>
    </row>
    <row r="72545" spans="59:59" ht="15" customHeight="1">
      <c r="BG72545" s="985"/>
    </row>
    <row r="72582" spans="59:59" ht="15" customHeight="1">
      <c r="BG72582" s="984"/>
    </row>
    <row r="72583" spans="59:59" ht="15" customHeight="1">
      <c r="BG72583" s="985"/>
    </row>
    <row r="72620" spans="59:59" ht="15" customHeight="1">
      <c r="BG72620" s="984"/>
    </row>
    <row r="72621" spans="59:59" ht="15" customHeight="1">
      <c r="BG72621" s="985"/>
    </row>
    <row r="72658" spans="59:59" ht="15" customHeight="1">
      <c r="BG72658" s="984"/>
    </row>
    <row r="72659" spans="59:59" ht="15" customHeight="1">
      <c r="BG72659" s="985"/>
    </row>
    <row r="72696" spans="59:59" ht="15" customHeight="1">
      <c r="BG72696" s="984"/>
    </row>
    <row r="72697" spans="59:59" ht="15" customHeight="1">
      <c r="BG72697" s="985"/>
    </row>
    <row r="72734" spans="59:59" ht="15" customHeight="1">
      <c r="BG72734" s="984"/>
    </row>
    <row r="72735" spans="59:59" ht="15" customHeight="1">
      <c r="BG72735" s="985"/>
    </row>
    <row r="72772" spans="59:59" ht="15" customHeight="1">
      <c r="BG72772" s="984"/>
    </row>
    <row r="72773" spans="59:59" ht="15" customHeight="1">
      <c r="BG72773" s="985"/>
    </row>
    <row r="72810" spans="59:59" ht="15" customHeight="1">
      <c r="BG72810" s="984"/>
    </row>
    <row r="72811" spans="59:59" ht="15" customHeight="1">
      <c r="BG72811" s="985"/>
    </row>
    <row r="72848" spans="59:59" ht="15" customHeight="1">
      <c r="BG72848" s="984"/>
    </row>
    <row r="72849" spans="59:59" ht="15" customHeight="1">
      <c r="BG72849" s="985"/>
    </row>
    <row r="72886" spans="59:59" ht="15" customHeight="1">
      <c r="BG72886" s="984"/>
    </row>
    <row r="72887" spans="59:59" ht="15" customHeight="1">
      <c r="BG72887" s="985"/>
    </row>
    <row r="72924" spans="59:59" ht="15" customHeight="1">
      <c r="BG72924" s="984"/>
    </row>
    <row r="72925" spans="59:59" ht="15" customHeight="1">
      <c r="BG72925" s="985"/>
    </row>
    <row r="72962" spans="59:59" ht="15" customHeight="1">
      <c r="BG72962" s="984"/>
    </row>
    <row r="72963" spans="59:59" ht="15" customHeight="1">
      <c r="BG72963" s="985"/>
    </row>
    <row r="73000" spans="59:59" ht="15" customHeight="1">
      <c r="BG73000" s="984"/>
    </row>
    <row r="73001" spans="59:59" ht="15" customHeight="1">
      <c r="BG73001" s="985"/>
    </row>
    <row r="73038" spans="59:59" ht="15" customHeight="1">
      <c r="BG73038" s="984"/>
    </row>
    <row r="73039" spans="59:59" ht="15" customHeight="1">
      <c r="BG73039" s="985"/>
    </row>
    <row r="73076" spans="59:59" ht="15" customHeight="1">
      <c r="BG73076" s="984"/>
    </row>
    <row r="73077" spans="59:59" ht="15" customHeight="1">
      <c r="BG73077" s="985"/>
    </row>
    <row r="73114" spans="59:59" ht="15" customHeight="1">
      <c r="BG73114" s="984"/>
    </row>
    <row r="73115" spans="59:59" ht="15" customHeight="1">
      <c r="BG73115" s="985"/>
    </row>
    <row r="73152" spans="59:59" ht="15" customHeight="1">
      <c r="BG73152" s="984"/>
    </row>
    <row r="73153" spans="59:59" ht="15" customHeight="1">
      <c r="BG73153" s="985"/>
    </row>
    <row r="73190" spans="59:59" ht="15" customHeight="1">
      <c r="BG73190" s="984"/>
    </row>
    <row r="73191" spans="59:59" ht="15" customHeight="1">
      <c r="BG73191" s="985"/>
    </row>
    <row r="73228" spans="59:59" ht="15" customHeight="1">
      <c r="BG73228" s="984"/>
    </row>
    <row r="73229" spans="59:59" ht="15" customHeight="1">
      <c r="BG73229" s="985"/>
    </row>
    <row r="73266" spans="59:59" ht="15" customHeight="1">
      <c r="BG73266" s="984"/>
    </row>
    <row r="73267" spans="59:59" ht="15" customHeight="1">
      <c r="BG73267" s="985"/>
    </row>
    <row r="73304" spans="59:59" ht="15" customHeight="1">
      <c r="BG73304" s="984"/>
    </row>
    <row r="73305" spans="59:59" ht="15" customHeight="1">
      <c r="BG73305" s="985"/>
    </row>
    <row r="73342" spans="59:59" ht="15" customHeight="1">
      <c r="BG73342" s="984"/>
    </row>
    <row r="73343" spans="59:59" ht="15" customHeight="1">
      <c r="BG73343" s="985"/>
    </row>
    <row r="73380" spans="59:59" ht="15" customHeight="1">
      <c r="BG73380" s="984"/>
    </row>
    <row r="73381" spans="59:59" ht="15" customHeight="1">
      <c r="BG73381" s="985"/>
    </row>
    <row r="73418" spans="59:59" ht="15" customHeight="1">
      <c r="BG73418" s="984"/>
    </row>
    <row r="73419" spans="59:59" ht="15" customHeight="1">
      <c r="BG73419" s="985"/>
    </row>
    <row r="73456" spans="59:59" ht="15" customHeight="1">
      <c r="BG73456" s="984"/>
    </row>
    <row r="73457" spans="59:59" ht="15" customHeight="1">
      <c r="BG73457" s="985"/>
    </row>
    <row r="73494" spans="59:59" ht="15" customHeight="1">
      <c r="BG73494" s="984"/>
    </row>
    <row r="73495" spans="59:59" ht="15" customHeight="1">
      <c r="BG73495" s="985"/>
    </row>
    <row r="73532" spans="59:59" ht="15" customHeight="1">
      <c r="BG73532" s="984"/>
    </row>
    <row r="73533" spans="59:59" ht="15" customHeight="1">
      <c r="BG73533" s="985"/>
    </row>
    <row r="73570" spans="59:59" ht="15" customHeight="1">
      <c r="BG73570" s="984"/>
    </row>
    <row r="73571" spans="59:59" ht="15" customHeight="1">
      <c r="BG73571" s="985"/>
    </row>
    <row r="73608" spans="59:59" ht="15" customHeight="1">
      <c r="BG73608" s="984"/>
    </row>
    <row r="73609" spans="59:59" ht="15" customHeight="1">
      <c r="BG73609" s="985"/>
    </row>
    <row r="73646" spans="59:59" ht="15" customHeight="1">
      <c r="BG73646" s="984"/>
    </row>
    <row r="73647" spans="59:59" ht="15" customHeight="1">
      <c r="BG73647" s="985"/>
    </row>
    <row r="73684" spans="59:59" ht="15" customHeight="1">
      <c r="BG73684" s="984"/>
    </row>
    <row r="73685" spans="59:59" ht="15" customHeight="1">
      <c r="BG73685" s="985"/>
    </row>
    <row r="73722" spans="59:59" ht="15" customHeight="1">
      <c r="BG73722" s="984"/>
    </row>
    <row r="73723" spans="59:59" ht="15" customHeight="1">
      <c r="BG73723" s="985"/>
    </row>
    <row r="73760" spans="59:59" ht="15" customHeight="1">
      <c r="BG73760" s="984"/>
    </row>
    <row r="73761" spans="59:59" ht="15" customHeight="1">
      <c r="BG73761" s="985"/>
    </row>
    <row r="73798" spans="59:59" ht="15" customHeight="1">
      <c r="BG73798" s="984"/>
    </row>
    <row r="73799" spans="59:59" ht="15" customHeight="1">
      <c r="BG73799" s="985"/>
    </row>
    <row r="73836" spans="59:59" ht="15" customHeight="1">
      <c r="BG73836" s="984"/>
    </row>
    <row r="73837" spans="59:59" ht="15" customHeight="1">
      <c r="BG73837" s="985"/>
    </row>
    <row r="73874" spans="59:59" ht="15" customHeight="1">
      <c r="BG73874" s="984"/>
    </row>
    <row r="73875" spans="59:59" ht="15" customHeight="1">
      <c r="BG73875" s="985"/>
    </row>
    <row r="73912" spans="59:59" ht="15" customHeight="1">
      <c r="BG73912" s="984"/>
    </row>
    <row r="73913" spans="59:59" ht="15" customHeight="1">
      <c r="BG73913" s="985"/>
    </row>
    <row r="73950" spans="59:59" ht="15" customHeight="1">
      <c r="BG73950" s="984"/>
    </row>
    <row r="73951" spans="59:59" ht="15" customHeight="1">
      <c r="BG73951" s="985"/>
    </row>
    <row r="73988" spans="59:59" ht="15" customHeight="1">
      <c r="BG73988" s="984"/>
    </row>
    <row r="73989" spans="59:59" ht="15" customHeight="1">
      <c r="BG73989" s="985"/>
    </row>
    <row r="74026" spans="59:59" ht="15" customHeight="1">
      <c r="BG74026" s="984"/>
    </row>
    <row r="74027" spans="59:59" ht="15" customHeight="1">
      <c r="BG74027" s="985"/>
    </row>
    <row r="74064" spans="59:59" ht="15" customHeight="1">
      <c r="BG74064" s="984"/>
    </row>
    <row r="74065" spans="59:59" ht="15" customHeight="1">
      <c r="BG74065" s="985"/>
    </row>
    <row r="74102" spans="59:59" ht="15" customHeight="1">
      <c r="BG74102" s="984"/>
    </row>
    <row r="74103" spans="59:59" ht="15" customHeight="1">
      <c r="BG74103" s="985"/>
    </row>
    <row r="74140" spans="59:59" ht="15" customHeight="1">
      <c r="BG74140" s="984"/>
    </row>
    <row r="74141" spans="59:59" ht="15" customHeight="1">
      <c r="BG74141" s="985"/>
    </row>
    <row r="74178" spans="59:59" ht="15" customHeight="1">
      <c r="BG74178" s="984"/>
    </row>
    <row r="74179" spans="59:59" ht="15" customHeight="1">
      <c r="BG74179" s="985"/>
    </row>
    <row r="74216" spans="59:59" ht="15" customHeight="1">
      <c r="BG74216" s="984"/>
    </row>
    <row r="74217" spans="59:59" ht="15" customHeight="1">
      <c r="BG74217" s="985"/>
    </row>
    <row r="74254" spans="59:59" ht="15" customHeight="1">
      <c r="BG74254" s="984"/>
    </row>
    <row r="74255" spans="59:59" ht="15" customHeight="1">
      <c r="BG74255" s="985"/>
    </row>
    <row r="74292" spans="59:59" ht="15" customHeight="1">
      <c r="BG74292" s="984"/>
    </row>
    <row r="74293" spans="59:59" ht="15" customHeight="1">
      <c r="BG74293" s="985"/>
    </row>
    <row r="74330" spans="59:59" ht="15" customHeight="1">
      <c r="BG74330" s="984"/>
    </row>
    <row r="74331" spans="59:59" ht="15" customHeight="1">
      <c r="BG74331" s="985"/>
    </row>
    <row r="74368" spans="59:59" ht="15" customHeight="1">
      <c r="BG74368" s="984"/>
    </row>
    <row r="74369" spans="59:59" ht="15" customHeight="1">
      <c r="BG74369" s="985"/>
    </row>
    <row r="74406" spans="59:59" ht="15" customHeight="1">
      <c r="BG74406" s="984"/>
    </row>
    <row r="74407" spans="59:59" ht="15" customHeight="1">
      <c r="BG74407" s="985"/>
    </row>
    <row r="74444" spans="59:59" ht="15" customHeight="1">
      <c r="BG74444" s="984"/>
    </row>
    <row r="74445" spans="59:59" ht="15" customHeight="1">
      <c r="BG74445" s="985"/>
    </row>
    <row r="74482" spans="59:59" ht="15" customHeight="1">
      <c r="BG74482" s="984"/>
    </row>
    <row r="74483" spans="59:59" ht="15" customHeight="1">
      <c r="BG74483" s="985"/>
    </row>
    <row r="74520" spans="59:59" ht="15" customHeight="1">
      <c r="BG74520" s="984"/>
    </row>
    <row r="74521" spans="59:59" ht="15" customHeight="1">
      <c r="BG74521" s="985"/>
    </row>
    <row r="74558" spans="59:59" ht="15" customHeight="1">
      <c r="BG74558" s="984"/>
    </row>
    <row r="74559" spans="59:59" ht="15" customHeight="1">
      <c r="BG74559" s="985"/>
    </row>
    <row r="74596" spans="59:59" ht="15" customHeight="1">
      <c r="BG74596" s="984"/>
    </row>
    <row r="74597" spans="59:59" ht="15" customHeight="1">
      <c r="BG74597" s="985"/>
    </row>
    <row r="74634" spans="59:59" ht="15" customHeight="1">
      <c r="BG74634" s="984"/>
    </row>
    <row r="74635" spans="59:59" ht="15" customHeight="1">
      <c r="BG74635" s="985"/>
    </row>
    <row r="74672" spans="59:59" ht="15" customHeight="1">
      <c r="BG74672" s="984"/>
    </row>
    <row r="74673" spans="59:59" ht="15" customHeight="1">
      <c r="BG74673" s="985"/>
    </row>
    <row r="74710" spans="59:59" ht="15" customHeight="1">
      <c r="BG74710" s="984"/>
    </row>
    <row r="74711" spans="59:59" ht="15" customHeight="1">
      <c r="BG74711" s="985"/>
    </row>
    <row r="74748" spans="59:59" ht="15" customHeight="1">
      <c r="BG74748" s="984"/>
    </row>
    <row r="74749" spans="59:59" ht="15" customHeight="1">
      <c r="BG74749" s="985"/>
    </row>
    <row r="74786" spans="59:59" ht="15" customHeight="1">
      <c r="BG74786" s="984"/>
    </row>
    <row r="74787" spans="59:59" ht="15" customHeight="1">
      <c r="BG74787" s="985"/>
    </row>
    <row r="74824" spans="59:59" ht="15" customHeight="1">
      <c r="BG74824" s="984"/>
    </row>
    <row r="74825" spans="59:59" ht="15" customHeight="1">
      <c r="BG74825" s="985"/>
    </row>
    <row r="74862" spans="59:59" ht="15" customHeight="1">
      <c r="BG74862" s="984"/>
    </row>
    <row r="74863" spans="59:59" ht="15" customHeight="1">
      <c r="BG74863" s="985"/>
    </row>
    <row r="74900" spans="59:59" ht="15" customHeight="1">
      <c r="BG74900" s="984"/>
    </row>
    <row r="74901" spans="59:59" ht="15" customHeight="1">
      <c r="BG74901" s="985"/>
    </row>
    <row r="74938" spans="59:59" ht="15" customHeight="1">
      <c r="BG74938" s="984"/>
    </row>
    <row r="74939" spans="59:59" ht="15" customHeight="1">
      <c r="BG74939" s="985"/>
    </row>
    <row r="74976" spans="59:59" ht="15" customHeight="1">
      <c r="BG74976" s="984"/>
    </row>
    <row r="74977" spans="59:59" ht="15" customHeight="1">
      <c r="BG74977" s="985"/>
    </row>
    <row r="75014" spans="59:59" ht="15" customHeight="1">
      <c r="BG75014" s="984"/>
    </row>
    <row r="75015" spans="59:59" ht="15" customHeight="1">
      <c r="BG75015" s="985"/>
    </row>
    <row r="75052" spans="59:59" ht="15" customHeight="1">
      <c r="BG75052" s="984"/>
    </row>
    <row r="75053" spans="59:59" ht="15" customHeight="1">
      <c r="BG75053" s="985"/>
    </row>
    <row r="75090" spans="59:59" ht="15" customHeight="1">
      <c r="BG75090" s="984"/>
    </row>
    <row r="75091" spans="59:59" ht="15" customHeight="1">
      <c r="BG75091" s="985"/>
    </row>
    <row r="75128" spans="59:59" ht="15" customHeight="1">
      <c r="BG75128" s="984"/>
    </row>
    <row r="75129" spans="59:59" ht="15" customHeight="1">
      <c r="BG75129" s="985"/>
    </row>
    <row r="75166" spans="59:59" ht="15" customHeight="1">
      <c r="BG75166" s="984"/>
    </row>
    <row r="75167" spans="59:59" ht="15" customHeight="1">
      <c r="BG75167" s="985"/>
    </row>
    <row r="75204" spans="59:59" ht="15" customHeight="1">
      <c r="BG75204" s="984"/>
    </row>
    <row r="75205" spans="59:59" ht="15" customHeight="1">
      <c r="BG75205" s="985"/>
    </row>
    <row r="75242" spans="59:59" ht="15" customHeight="1">
      <c r="BG75242" s="984"/>
    </row>
    <row r="75243" spans="59:59" ht="15" customHeight="1">
      <c r="BG75243" s="985"/>
    </row>
    <row r="75280" spans="59:59" ht="15" customHeight="1">
      <c r="BG75280" s="984"/>
    </row>
    <row r="75281" spans="59:59" ht="15" customHeight="1">
      <c r="BG75281" s="985"/>
    </row>
    <row r="75318" spans="59:59" ht="15" customHeight="1">
      <c r="BG75318" s="984"/>
    </row>
    <row r="75319" spans="59:59" ht="15" customHeight="1">
      <c r="BG75319" s="985"/>
    </row>
    <row r="75356" spans="59:59" ht="15" customHeight="1">
      <c r="BG75356" s="984"/>
    </row>
    <row r="75357" spans="59:59" ht="15" customHeight="1">
      <c r="BG75357" s="985"/>
    </row>
    <row r="75394" spans="59:59" ht="15" customHeight="1">
      <c r="BG75394" s="984"/>
    </row>
    <row r="75395" spans="59:59" ht="15" customHeight="1">
      <c r="BG75395" s="985"/>
    </row>
    <row r="75432" spans="59:59" ht="15" customHeight="1">
      <c r="BG75432" s="984"/>
    </row>
    <row r="75433" spans="59:59" ht="15" customHeight="1">
      <c r="BG75433" s="985"/>
    </row>
    <row r="75470" spans="59:59" ht="15" customHeight="1">
      <c r="BG75470" s="984"/>
    </row>
    <row r="75471" spans="59:59" ht="15" customHeight="1">
      <c r="BG75471" s="985"/>
    </row>
    <row r="75508" spans="59:59" ht="15" customHeight="1">
      <c r="BG75508" s="984"/>
    </row>
    <row r="75509" spans="59:59" ht="15" customHeight="1">
      <c r="BG75509" s="985"/>
    </row>
    <row r="75546" spans="59:59" ht="15" customHeight="1">
      <c r="BG75546" s="984"/>
    </row>
    <row r="75547" spans="59:59" ht="15" customHeight="1">
      <c r="BG75547" s="985"/>
    </row>
    <row r="75584" spans="59:59" ht="15" customHeight="1">
      <c r="BG75584" s="984"/>
    </row>
    <row r="75585" spans="59:59" ht="15" customHeight="1">
      <c r="BG75585" s="985"/>
    </row>
    <row r="75622" spans="59:59" ht="15" customHeight="1">
      <c r="BG75622" s="984"/>
    </row>
    <row r="75623" spans="59:59" ht="15" customHeight="1">
      <c r="BG75623" s="985"/>
    </row>
    <row r="75660" spans="59:59" ht="15" customHeight="1">
      <c r="BG75660" s="984"/>
    </row>
    <row r="75661" spans="59:59" ht="15" customHeight="1">
      <c r="BG75661" s="985"/>
    </row>
    <row r="75698" spans="59:59" ht="15" customHeight="1">
      <c r="BG75698" s="984"/>
    </row>
    <row r="75699" spans="59:59" ht="15" customHeight="1">
      <c r="BG75699" s="985"/>
    </row>
    <row r="75736" spans="59:59" ht="15" customHeight="1">
      <c r="BG75736" s="984"/>
    </row>
    <row r="75737" spans="59:59" ht="15" customHeight="1">
      <c r="BG75737" s="985"/>
    </row>
    <row r="75774" spans="59:59" ht="15" customHeight="1">
      <c r="BG75774" s="984"/>
    </row>
    <row r="75775" spans="59:59" ht="15" customHeight="1">
      <c r="BG75775" s="985"/>
    </row>
    <row r="75812" spans="59:59" ht="15" customHeight="1">
      <c r="BG75812" s="984"/>
    </row>
    <row r="75813" spans="59:59" ht="15" customHeight="1">
      <c r="BG75813" s="985"/>
    </row>
    <row r="75850" spans="59:59" ht="15" customHeight="1">
      <c r="BG75850" s="984"/>
    </row>
    <row r="75851" spans="59:59" ht="15" customHeight="1">
      <c r="BG75851" s="985"/>
    </row>
    <row r="75888" spans="59:59" ht="15" customHeight="1">
      <c r="BG75888" s="984"/>
    </row>
    <row r="75889" spans="59:59" ht="15" customHeight="1">
      <c r="BG75889" s="985"/>
    </row>
    <row r="75926" spans="59:59" ht="15" customHeight="1">
      <c r="BG75926" s="984"/>
    </row>
    <row r="75927" spans="59:59" ht="15" customHeight="1">
      <c r="BG75927" s="985"/>
    </row>
    <row r="75964" spans="59:59" ht="15" customHeight="1">
      <c r="BG75964" s="984"/>
    </row>
    <row r="75965" spans="59:59" ht="15" customHeight="1">
      <c r="BG75965" s="985"/>
    </row>
    <row r="76002" spans="59:59" ht="15" customHeight="1">
      <c r="BG76002" s="984"/>
    </row>
    <row r="76003" spans="59:59" ht="15" customHeight="1">
      <c r="BG76003" s="985"/>
    </row>
    <row r="76040" spans="59:59" ht="15" customHeight="1">
      <c r="BG76040" s="984"/>
    </row>
    <row r="76041" spans="59:59" ht="15" customHeight="1">
      <c r="BG76041" s="985"/>
    </row>
    <row r="76078" spans="59:59" ht="15" customHeight="1">
      <c r="BG76078" s="984"/>
    </row>
    <row r="76079" spans="59:59" ht="15" customHeight="1">
      <c r="BG76079" s="985"/>
    </row>
    <row r="76116" spans="59:59" ht="15" customHeight="1">
      <c r="BG76116" s="984"/>
    </row>
    <row r="76117" spans="59:59" ht="15" customHeight="1">
      <c r="BG76117" s="985"/>
    </row>
    <row r="76154" spans="59:59" ht="15" customHeight="1">
      <c r="BG76154" s="984"/>
    </row>
    <row r="76155" spans="59:59" ht="15" customHeight="1">
      <c r="BG76155" s="985"/>
    </row>
    <row r="76192" spans="59:59" ht="15" customHeight="1">
      <c r="BG76192" s="984"/>
    </row>
    <row r="76193" spans="59:59" ht="15" customHeight="1">
      <c r="BG76193" s="985"/>
    </row>
    <row r="76230" spans="59:59" ht="15" customHeight="1">
      <c r="BG76230" s="984"/>
    </row>
    <row r="76231" spans="59:59" ht="15" customHeight="1">
      <c r="BG76231" s="985"/>
    </row>
    <row r="76268" spans="59:59" ht="15" customHeight="1">
      <c r="BG76268" s="984"/>
    </row>
    <row r="76269" spans="59:59" ht="15" customHeight="1">
      <c r="BG76269" s="985"/>
    </row>
    <row r="76306" spans="59:59" ht="15" customHeight="1">
      <c r="BG76306" s="984"/>
    </row>
    <row r="76307" spans="59:59" ht="15" customHeight="1">
      <c r="BG76307" s="985"/>
    </row>
    <row r="76344" spans="59:59" ht="15" customHeight="1">
      <c r="BG76344" s="984"/>
    </row>
    <row r="76345" spans="59:59" ht="15" customHeight="1">
      <c r="BG76345" s="985"/>
    </row>
    <row r="76382" spans="59:59" ht="15" customHeight="1">
      <c r="BG76382" s="984"/>
    </row>
    <row r="76383" spans="59:59" ht="15" customHeight="1">
      <c r="BG76383" s="985"/>
    </row>
    <row r="76420" spans="59:59" ht="15" customHeight="1">
      <c r="BG76420" s="984"/>
    </row>
    <row r="76421" spans="59:59" ht="15" customHeight="1">
      <c r="BG76421" s="985"/>
    </row>
    <row r="76458" spans="59:59" ht="15" customHeight="1">
      <c r="BG76458" s="984"/>
    </row>
    <row r="76459" spans="59:59" ht="15" customHeight="1">
      <c r="BG76459" s="985"/>
    </row>
    <row r="76496" spans="59:59" ht="15" customHeight="1">
      <c r="BG76496" s="984"/>
    </row>
    <row r="76497" spans="59:59" ht="15" customHeight="1">
      <c r="BG76497" s="985"/>
    </row>
    <row r="76534" spans="59:59" ht="15" customHeight="1">
      <c r="BG76534" s="984"/>
    </row>
    <row r="76535" spans="59:59" ht="15" customHeight="1">
      <c r="BG76535" s="985"/>
    </row>
    <row r="76572" spans="59:59" ht="15" customHeight="1">
      <c r="BG76572" s="984"/>
    </row>
    <row r="76573" spans="59:59" ht="15" customHeight="1">
      <c r="BG76573" s="985"/>
    </row>
    <row r="76610" spans="59:59" ht="15" customHeight="1">
      <c r="BG76610" s="984"/>
    </row>
    <row r="76611" spans="59:59" ht="15" customHeight="1">
      <c r="BG76611" s="985"/>
    </row>
    <row r="76648" spans="59:59" ht="15" customHeight="1">
      <c r="BG76648" s="984"/>
    </row>
    <row r="76649" spans="59:59" ht="15" customHeight="1">
      <c r="BG76649" s="985"/>
    </row>
    <row r="76686" spans="59:59" ht="15" customHeight="1">
      <c r="BG76686" s="984"/>
    </row>
    <row r="76687" spans="59:59" ht="15" customHeight="1">
      <c r="BG76687" s="985"/>
    </row>
    <row r="76724" spans="59:59" ht="15" customHeight="1">
      <c r="BG76724" s="984"/>
    </row>
    <row r="76725" spans="59:59" ht="15" customHeight="1">
      <c r="BG76725" s="985"/>
    </row>
    <row r="76762" spans="59:59" ht="15" customHeight="1">
      <c r="BG76762" s="984"/>
    </row>
    <row r="76763" spans="59:59" ht="15" customHeight="1">
      <c r="BG76763" s="985"/>
    </row>
    <row r="76800" spans="59:59" ht="15" customHeight="1">
      <c r="BG76800" s="984"/>
    </row>
    <row r="76801" spans="59:59" ht="15" customHeight="1">
      <c r="BG76801" s="985"/>
    </row>
    <row r="76838" spans="59:59" ht="15" customHeight="1">
      <c r="BG76838" s="984"/>
    </row>
    <row r="76839" spans="59:59" ht="15" customHeight="1">
      <c r="BG76839" s="985"/>
    </row>
    <row r="76876" spans="59:59" ht="15" customHeight="1">
      <c r="BG76876" s="984"/>
    </row>
    <row r="76877" spans="59:59" ht="15" customHeight="1">
      <c r="BG76877" s="985"/>
    </row>
    <row r="76914" spans="59:59" ht="15" customHeight="1">
      <c r="BG76914" s="984"/>
    </row>
    <row r="76915" spans="59:59" ht="15" customHeight="1">
      <c r="BG76915" s="985"/>
    </row>
    <row r="76952" spans="59:59" ht="15" customHeight="1">
      <c r="BG76952" s="984"/>
    </row>
    <row r="76953" spans="59:59" ht="15" customHeight="1">
      <c r="BG76953" s="985"/>
    </row>
    <row r="76990" spans="59:59" ht="15" customHeight="1">
      <c r="BG76990" s="984"/>
    </row>
    <row r="76991" spans="59:59" ht="15" customHeight="1">
      <c r="BG76991" s="985"/>
    </row>
    <row r="77028" spans="59:59" ht="15" customHeight="1">
      <c r="BG77028" s="984"/>
    </row>
    <row r="77029" spans="59:59" ht="15" customHeight="1">
      <c r="BG77029" s="985"/>
    </row>
    <row r="77066" spans="59:59" ht="15" customHeight="1">
      <c r="BG77066" s="984"/>
    </row>
    <row r="77067" spans="59:59" ht="15" customHeight="1">
      <c r="BG77067" s="985"/>
    </row>
    <row r="77104" spans="59:59" ht="15" customHeight="1">
      <c r="BG77104" s="984"/>
    </row>
    <row r="77105" spans="59:59" ht="15" customHeight="1">
      <c r="BG77105" s="985"/>
    </row>
    <row r="77142" spans="59:59" ht="15" customHeight="1">
      <c r="BG77142" s="984"/>
    </row>
    <row r="77143" spans="59:59" ht="15" customHeight="1">
      <c r="BG77143" s="985"/>
    </row>
    <row r="77180" spans="59:59" ht="15" customHeight="1">
      <c r="BG77180" s="984"/>
    </row>
    <row r="77181" spans="59:59" ht="15" customHeight="1">
      <c r="BG77181" s="985"/>
    </row>
    <row r="77218" spans="59:59" ht="15" customHeight="1">
      <c r="BG77218" s="984"/>
    </row>
    <row r="77219" spans="59:59" ht="15" customHeight="1">
      <c r="BG77219" s="985"/>
    </row>
    <row r="77256" spans="59:59" ht="15" customHeight="1">
      <c r="BG77256" s="984"/>
    </row>
    <row r="77257" spans="59:59" ht="15" customHeight="1">
      <c r="BG77257" s="985"/>
    </row>
    <row r="77294" spans="59:59" ht="15" customHeight="1">
      <c r="BG77294" s="984"/>
    </row>
    <row r="77295" spans="59:59" ht="15" customHeight="1">
      <c r="BG77295" s="985"/>
    </row>
    <row r="77332" spans="59:59" ht="15" customHeight="1">
      <c r="BG77332" s="984"/>
    </row>
    <row r="77333" spans="59:59" ht="15" customHeight="1">
      <c r="BG77333" s="985"/>
    </row>
    <row r="77370" spans="59:59" ht="15" customHeight="1">
      <c r="BG77370" s="984"/>
    </row>
    <row r="77371" spans="59:59" ht="15" customHeight="1">
      <c r="BG77371" s="985"/>
    </row>
    <row r="77408" spans="59:59" ht="15" customHeight="1">
      <c r="BG77408" s="984"/>
    </row>
    <row r="77409" spans="59:59" ht="15" customHeight="1">
      <c r="BG77409" s="985"/>
    </row>
    <row r="77446" spans="59:59" ht="15" customHeight="1">
      <c r="BG77446" s="984"/>
    </row>
    <row r="77447" spans="59:59" ht="15" customHeight="1">
      <c r="BG77447" s="985"/>
    </row>
    <row r="77484" spans="59:59" ht="15" customHeight="1">
      <c r="BG77484" s="984"/>
    </row>
    <row r="77485" spans="59:59" ht="15" customHeight="1">
      <c r="BG77485" s="985"/>
    </row>
    <row r="77522" spans="59:59" ht="15" customHeight="1">
      <c r="BG77522" s="984"/>
    </row>
    <row r="77523" spans="59:59" ht="15" customHeight="1">
      <c r="BG77523" s="985"/>
    </row>
    <row r="77560" spans="59:59" ht="15" customHeight="1">
      <c r="BG77560" s="984"/>
    </row>
    <row r="77561" spans="59:59" ht="15" customHeight="1">
      <c r="BG77561" s="985"/>
    </row>
    <row r="77598" spans="59:59" ht="15" customHeight="1">
      <c r="BG77598" s="984"/>
    </row>
    <row r="77599" spans="59:59" ht="15" customHeight="1">
      <c r="BG77599" s="985"/>
    </row>
    <row r="77636" spans="59:59" ht="15" customHeight="1">
      <c r="BG77636" s="984"/>
    </row>
    <row r="77637" spans="59:59" ht="15" customHeight="1">
      <c r="BG77637" s="985"/>
    </row>
    <row r="77674" spans="59:59" ht="15" customHeight="1">
      <c r="BG77674" s="984"/>
    </row>
    <row r="77675" spans="59:59" ht="15" customHeight="1">
      <c r="BG77675" s="985"/>
    </row>
    <row r="77712" spans="59:59" ht="15" customHeight="1">
      <c r="BG77712" s="984"/>
    </row>
    <row r="77713" spans="59:59" ht="15" customHeight="1">
      <c r="BG77713" s="985"/>
    </row>
    <row r="77750" spans="59:59" ht="15" customHeight="1">
      <c r="BG77750" s="984"/>
    </row>
    <row r="77751" spans="59:59" ht="15" customHeight="1">
      <c r="BG77751" s="985"/>
    </row>
    <row r="77788" spans="59:59" ht="15" customHeight="1">
      <c r="BG77788" s="984"/>
    </row>
    <row r="77789" spans="59:59" ht="15" customHeight="1">
      <c r="BG77789" s="985"/>
    </row>
    <row r="77826" spans="59:59" ht="15" customHeight="1">
      <c r="BG77826" s="984"/>
    </row>
    <row r="77827" spans="59:59" ht="15" customHeight="1">
      <c r="BG77827" s="985"/>
    </row>
    <row r="77864" spans="59:59" ht="15" customHeight="1">
      <c r="BG77864" s="984"/>
    </row>
    <row r="77865" spans="59:59" ht="15" customHeight="1">
      <c r="BG77865" s="985"/>
    </row>
    <row r="77902" spans="59:59" ht="15" customHeight="1">
      <c r="BG77902" s="984"/>
    </row>
    <row r="77903" spans="59:59" ht="15" customHeight="1">
      <c r="BG77903" s="985"/>
    </row>
    <row r="77940" spans="59:59" ht="15" customHeight="1">
      <c r="BG77940" s="984"/>
    </row>
    <row r="77941" spans="59:59" ht="15" customHeight="1">
      <c r="BG77941" s="985"/>
    </row>
    <row r="77978" spans="59:59" ht="15" customHeight="1">
      <c r="BG77978" s="984"/>
    </row>
    <row r="77979" spans="59:59" ht="15" customHeight="1">
      <c r="BG77979" s="985"/>
    </row>
    <row r="78016" spans="59:59" ht="15" customHeight="1">
      <c r="BG78016" s="984"/>
    </row>
    <row r="78017" spans="59:59" ht="15" customHeight="1">
      <c r="BG78017" s="985"/>
    </row>
    <row r="78054" spans="59:59" ht="15" customHeight="1">
      <c r="BG78054" s="984"/>
    </row>
    <row r="78055" spans="59:59" ht="15" customHeight="1">
      <c r="BG78055" s="985"/>
    </row>
    <row r="78092" spans="59:59" ht="15" customHeight="1">
      <c r="BG78092" s="984"/>
    </row>
    <row r="78093" spans="59:59" ht="15" customHeight="1">
      <c r="BG78093" s="985"/>
    </row>
    <row r="78130" spans="59:59" ht="15" customHeight="1">
      <c r="BG78130" s="984"/>
    </row>
    <row r="78131" spans="59:59" ht="15" customHeight="1">
      <c r="BG78131" s="985"/>
    </row>
    <row r="78168" spans="59:59" ht="15" customHeight="1">
      <c r="BG78168" s="984"/>
    </row>
    <row r="78169" spans="59:59" ht="15" customHeight="1">
      <c r="BG78169" s="985"/>
    </row>
    <row r="78206" spans="59:59" ht="15" customHeight="1">
      <c r="BG78206" s="984"/>
    </row>
    <row r="78207" spans="59:59" ht="15" customHeight="1">
      <c r="BG78207" s="985"/>
    </row>
    <row r="78244" spans="59:59" ht="15" customHeight="1">
      <c r="BG78244" s="984"/>
    </row>
    <row r="78245" spans="59:59" ht="15" customHeight="1">
      <c r="BG78245" s="985"/>
    </row>
    <row r="78282" spans="59:59" ht="15" customHeight="1">
      <c r="BG78282" s="984"/>
    </row>
    <row r="78283" spans="59:59" ht="15" customHeight="1">
      <c r="BG78283" s="985"/>
    </row>
    <row r="78320" spans="59:59" ht="15" customHeight="1">
      <c r="BG78320" s="984"/>
    </row>
    <row r="78321" spans="59:59" ht="15" customHeight="1">
      <c r="BG78321" s="985"/>
    </row>
    <row r="78358" spans="59:59" ht="15" customHeight="1">
      <c r="BG78358" s="984"/>
    </row>
    <row r="78359" spans="59:59" ht="15" customHeight="1">
      <c r="BG78359" s="985"/>
    </row>
    <row r="78396" spans="59:59" ht="15" customHeight="1">
      <c r="BG78396" s="984"/>
    </row>
    <row r="78397" spans="59:59" ht="15" customHeight="1">
      <c r="BG78397" s="985"/>
    </row>
    <row r="78434" spans="59:59" ht="15" customHeight="1">
      <c r="BG78434" s="984"/>
    </row>
    <row r="78435" spans="59:59" ht="15" customHeight="1">
      <c r="BG78435" s="985"/>
    </row>
    <row r="78472" spans="59:59" ht="15" customHeight="1">
      <c r="BG78472" s="984"/>
    </row>
    <row r="78473" spans="59:59" ht="15" customHeight="1">
      <c r="BG78473" s="985"/>
    </row>
    <row r="78510" spans="59:59" ht="15" customHeight="1">
      <c r="BG78510" s="984"/>
    </row>
    <row r="78511" spans="59:59" ht="15" customHeight="1">
      <c r="BG78511" s="985"/>
    </row>
    <row r="78548" spans="59:59" ht="15" customHeight="1">
      <c r="BG78548" s="984"/>
    </row>
    <row r="78549" spans="59:59" ht="15" customHeight="1">
      <c r="BG78549" s="985"/>
    </row>
    <row r="78586" spans="59:59" ht="15" customHeight="1">
      <c r="BG78586" s="984"/>
    </row>
    <row r="78587" spans="59:59" ht="15" customHeight="1">
      <c r="BG78587" s="985"/>
    </row>
    <row r="78624" spans="59:59" ht="15" customHeight="1">
      <c r="BG78624" s="984"/>
    </row>
    <row r="78625" spans="59:59" ht="15" customHeight="1">
      <c r="BG78625" s="985"/>
    </row>
    <row r="78662" spans="59:59" ht="15" customHeight="1">
      <c r="BG78662" s="984"/>
    </row>
    <row r="78663" spans="59:59" ht="15" customHeight="1">
      <c r="BG78663" s="985"/>
    </row>
    <row r="78700" spans="59:59" ht="15" customHeight="1">
      <c r="BG78700" s="984"/>
    </row>
    <row r="78701" spans="59:59" ht="15" customHeight="1">
      <c r="BG78701" s="985"/>
    </row>
    <row r="78738" spans="59:59" ht="15" customHeight="1">
      <c r="BG78738" s="984"/>
    </row>
    <row r="78739" spans="59:59" ht="15" customHeight="1">
      <c r="BG78739" s="985"/>
    </row>
    <row r="78776" spans="59:59" ht="15" customHeight="1">
      <c r="BG78776" s="984"/>
    </row>
    <row r="78777" spans="59:59" ht="15" customHeight="1">
      <c r="BG78777" s="985"/>
    </row>
    <row r="78814" spans="59:59" ht="15" customHeight="1">
      <c r="BG78814" s="984"/>
    </row>
    <row r="78815" spans="59:59" ht="15" customHeight="1">
      <c r="BG78815" s="985"/>
    </row>
    <row r="78852" spans="59:59" ht="15" customHeight="1">
      <c r="BG78852" s="984"/>
    </row>
    <row r="78853" spans="59:59" ht="15" customHeight="1">
      <c r="BG78853" s="985"/>
    </row>
    <row r="78890" spans="59:59" ht="15" customHeight="1">
      <c r="BG78890" s="984"/>
    </row>
    <row r="78891" spans="59:59" ht="15" customHeight="1">
      <c r="BG78891" s="985"/>
    </row>
    <row r="78928" spans="59:59" ht="15" customHeight="1">
      <c r="BG78928" s="984"/>
    </row>
    <row r="78929" spans="59:59" ht="15" customHeight="1">
      <c r="BG78929" s="985"/>
    </row>
    <row r="78966" spans="59:59" ht="15" customHeight="1">
      <c r="BG78966" s="984"/>
    </row>
    <row r="78967" spans="59:59" ht="15" customHeight="1">
      <c r="BG78967" s="985"/>
    </row>
    <row r="79004" spans="59:59" ht="15" customHeight="1">
      <c r="BG79004" s="984"/>
    </row>
    <row r="79005" spans="59:59" ht="15" customHeight="1">
      <c r="BG79005" s="985"/>
    </row>
    <row r="79042" spans="59:59" ht="15" customHeight="1">
      <c r="BG79042" s="984"/>
    </row>
    <row r="79043" spans="59:59" ht="15" customHeight="1">
      <c r="BG79043" s="985"/>
    </row>
    <row r="79080" spans="59:59" ht="15" customHeight="1">
      <c r="BG79080" s="984"/>
    </row>
    <row r="79081" spans="59:59" ht="15" customHeight="1">
      <c r="BG79081" s="985"/>
    </row>
    <row r="79118" spans="59:59" ht="15" customHeight="1">
      <c r="BG79118" s="984"/>
    </row>
    <row r="79119" spans="59:59" ht="15" customHeight="1">
      <c r="BG79119" s="985"/>
    </row>
    <row r="79156" spans="59:59" ht="15" customHeight="1">
      <c r="BG79156" s="984"/>
    </row>
    <row r="79157" spans="59:59" ht="15" customHeight="1">
      <c r="BG79157" s="985"/>
    </row>
    <row r="79194" spans="59:59" ht="15" customHeight="1">
      <c r="BG79194" s="984"/>
    </row>
    <row r="79195" spans="59:59" ht="15" customHeight="1">
      <c r="BG79195" s="985"/>
    </row>
    <row r="79232" spans="59:59" ht="15" customHeight="1">
      <c r="BG79232" s="984"/>
    </row>
    <row r="79233" spans="59:59" ht="15" customHeight="1">
      <c r="BG79233" s="985"/>
    </row>
    <row r="79270" spans="59:59" ht="15" customHeight="1">
      <c r="BG79270" s="984"/>
    </row>
    <row r="79271" spans="59:59" ht="15" customHeight="1">
      <c r="BG79271" s="985"/>
    </row>
    <row r="79308" spans="59:59" ht="15" customHeight="1">
      <c r="BG79308" s="984"/>
    </row>
    <row r="79309" spans="59:59" ht="15" customHeight="1">
      <c r="BG79309" s="985"/>
    </row>
    <row r="79346" spans="59:59" ht="15" customHeight="1">
      <c r="BG79346" s="984"/>
    </row>
    <row r="79347" spans="59:59" ht="15" customHeight="1">
      <c r="BG79347" s="985"/>
    </row>
    <row r="79384" spans="59:59" ht="15" customHeight="1">
      <c r="BG79384" s="984"/>
    </row>
    <row r="79385" spans="59:59" ht="15" customHeight="1">
      <c r="BG79385" s="985"/>
    </row>
    <row r="79422" spans="59:59" ht="15" customHeight="1">
      <c r="BG79422" s="984"/>
    </row>
    <row r="79423" spans="59:59" ht="15" customHeight="1">
      <c r="BG79423" s="985"/>
    </row>
    <row r="79460" spans="59:59" ht="15" customHeight="1">
      <c r="BG79460" s="984"/>
    </row>
    <row r="79461" spans="59:59" ht="15" customHeight="1">
      <c r="BG79461" s="985"/>
    </row>
    <row r="79498" spans="59:59" ht="15" customHeight="1">
      <c r="BG79498" s="984"/>
    </row>
    <row r="79499" spans="59:59" ht="15" customHeight="1">
      <c r="BG79499" s="985"/>
    </row>
    <row r="79536" spans="59:59" ht="15" customHeight="1">
      <c r="BG79536" s="984"/>
    </row>
    <row r="79537" spans="59:59" ht="15" customHeight="1">
      <c r="BG79537" s="985"/>
    </row>
    <row r="79574" spans="59:59" ht="15" customHeight="1">
      <c r="BG79574" s="984"/>
    </row>
    <row r="79575" spans="59:59" ht="15" customHeight="1">
      <c r="BG79575" s="985"/>
    </row>
    <row r="79612" spans="59:59" ht="15" customHeight="1">
      <c r="BG79612" s="984"/>
    </row>
    <row r="79613" spans="59:59" ht="15" customHeight="1">
      <c r="BG79613" s="985"/>
    </row>
    <row r="79650" spans="59:59" ht="15" customHeight="1">
      <c r="BG79650" s="984"/>
    </row>
    <row r="79651" spans="59:59" ht="15" customHeight="1">
      <c r="BG79651" s="985"/>
    </row>
    <row r="79688" spans="59:59" ht="15" customHeight="1">
      <c r="BG79688" s="984"/>
    </row>
    <row r="79689" spans="59:59" ht="15" customHeight="1">
      <c r="BG79689" s="985"/>
    </row>
    <row r="79726" spans="59:59" ht="15" customHeight="1">
      <c r="BG79726" s="984"/>
    </row>
    <row r="79727" spans="59:59" ht="15" customHeight="1">
      <c r="BG79727" s="985"/>
    </row>
    <row r="79764" spans="59:59" ht="15" customHeight="1">
      <c r="BG79764" s="984"/>
    </row>
    <row r="79765" spans="59:59" ht="15" customHeight="1">
      <c r="BG79765" s="985"/>
    </row>
    <row r="79802" spans="59:59" ht="15" customHeight="1">
      <c r="BG79802" s="984"/>
    </row>
    <row r="79803" spans="59:59" ht="15" customHeight="1">
      <c r="BG79803" s="985"/>
    </row>
    <row r="79840" spans="59:59" ht="15" customHeight="1">
      <c r="BG79840" s="984"/>
    </row>
    <row r="79841" spans="59:59" ht="15" customHeight="1">
      <c r="BG79841" s="985"/>
    </row>
    <row r="79878" spans="59:59" ht="15" customHeight="1">
      <c r="BG79878" s="984"/>
    </row>
    <row r="79879" spans="59:59" ht="15" customHeight="1">
      <c r="BG79879" s="985"/>
    </row>
    <row r="79916" spans="59:59" ht="15" customHeight="1">
      <c r="BG79916" s="984"/>
    </row>
    <row r="79917" spans="59:59" ht="15" customHeight="1">
      <c r="BG79917" s="985"/>
    </row>
    <row r="79954" spans="59:59" ht="15" customHeight="1">
      <c r="BG79954" s="984"/>
    </row>
    <row r="79955" spans="59:59" ht="15" customHeight="1">
      <c r="BG79955" s="985"/>
    </row>
    <row r="79992" spans="59:59" ht="15" customHeight="1">
      <c r="BG79992" s="984"/>
    </row>
    <row r="79993" spans="59:59" ht="15" customHeight="1">
      <c r="BG79993" s="985"/>
    </row>
    <row r="80030" spans="59:59" ht="15" customHeight="1">
      <c r="BG80030" s="984"/>
    </row>
    <row r="80031" spans="59:59" ht="15" customHeight="1">
      <c r="BG80031" s="985"/>
    </row>
    <row r="80068" spans="59:59" ht="15" customHeight="1">
      <c r="BG80068" s="984"/>
    </row>
    <row r="80069" spans="59:59" ht="15" customHeight="1">
      <c r="BG80069" s="985"/>
    </row>
    <row r="80106" spans="59:59" ht="15" customHeight="1">
      <c r="BG80106" s="984"/>
    </row>
    <row r="80107" spans="59:59" ht="15" customHeight="1">
      <c r="BG80107" s="985"/>
    </row>
    <row r="80144" spans="59:59" ht="15" customHeight="1">
      <c r="BG80144" s="984"/>
    </row>
    <row r="80145" spans="59:59" ht="15" customHeight="1">
      <c r="BG80145" s="985"/>
    </row>
    <row r="80182" spans="59:59" ht="15" customHeight="1">
      <c r="BG80182" s="984"/>
    </row>
    <row r="80183" spans="59:59" ht="15" customHeight="1">
      <c r="BG80183" s="985"/>
    </row>
    <row r="80220" spans="59:59" ht="15" customHeight="1">
      <c r="BG80220" s="984"/>
    </row>
    <row r="80221" spans="59:59" ht="15" customHeight="1">
      <c r="BG80221" s="985"/>
    </row>
    <row r="80258" spans="59:59" ht="15" customHeight="1">
      <c r="BG80258" s="984"/>
    </row>
    <row r="80259" spans="59:59" ht="15" customHeight="1">
      <c r="BG80259" s="985"/>
    </row>
    <row r="80296" spans="59:59" ht="15" customHeight="1">
      <c r="BG80296" s="984"/>
    </row>
    <row r="80297" spans="59:59" ht="15" customHeight="1">
      <c r="BG80297" s="985"/>
    </row>
    <row r="80334" spans="59:59" ht="15" customHeight="1">
      <c r="BG80334" s="984"/>
    </row>
    <row r="80335" spans="59:59" ht="15" customHeight="1">
      <c r="BG80335" s="985"/>
    </row>
    <row r="80372" spans="59:59" ht="15" customHeight="1">
      <c r="BG80372" s="984"/>
    </row>
    <row r="80373" spans="59:59" ht="15" customHeight="1">
      <c r="BG80373" s="985"/>
    </row>
    <row r="80410" spans="59:59" ht="15" customHeight="1">
      <c r="BG80410" s="984"/>
    </row>
    <row r="80411" spans="59:59" ht="15" customHeight="1">
      <c r="BG80411" s="985"/>
    </row>
    <row r="80448" spans="59:59" ht="15" customHeight="1">
      <c r="BG80448" s="984"/>
    </row>
    <row r="80449" spans="59:59" ht="15" customHeight="1">
      <c r="BG80449" s="985"/>
    </row>
    <row r="80486" spans="59:59" ht="15" customHeight="1">
      <c r="BG80486" s="984"/>
    </row>
    <row r="80487" spans="59:59" ht="15" customHeight="1">
      <c r="BG80487" s="985"/>
    </row>
    <row r="80524" spans="59:59" ht="15" customHeight="1">
      <c r="BG80524" s="984"/>
    </row>
    <row r="80525" spans="59:59" ht="15" customHeight="1">
      <c r="BG80525" s="985"/>
    </row>
    <row r="80562" spans="59:59" ht="15" customHeight="1">
      <c r="BG80562" s="984"/>
    </row>
    <row r="80563" spans="59:59" ht="15" customHeight="1">
      <c r="BG80563" s="985"/>
    </row>
    <row r="80600" spans="59:59" ht="15" customHeight="1">
      <c r="BG80600" s="984"/>
    </row>
    <row r="80601" spans="59:59" ht="15" customHeight="1">
      <c r="BG80601" s="985"/>
    </row>
    <row r="80638" spans="59:59" ht="15" customHeight="1">
      <c r="BG80638" s="984"/>
    </row>
    <row r="80639" spans="59:59" ht="15" customHeight="1">
      <c r="BG80639" s="985"/>
    </row>
    <row r="80676" spans="59:59" ht="15" customHeight="1">
      <c r="BG80676" s="984"/>
    </row>
    <row r="80677" spans="59:59" ht="15" customHeight="1">
      <c r="BG80677" s="985"/>
    </row>
    <row r="80714" spans="59:59" ht="15" customHeight="1">
      <c r="BG80714" s="984"/>
    </row>
    <row r="80715" spans="59:59" ht="15" customHeight="1">
      <c r="BG80715" s="985"/>
    </row>
    <row r="80752" spans="59:59" ht="15" customHeight="1">
      <c r="BG80752" s="984"/>
    </row>
    <row r="80753" spans="59:59" ht="15" customHeight="1">
      <c r="BG80753" s="985"/>
    </row>
    <row r="80790" spans="59:59" ht="15" customHeight="1">
      <c r="BG80790" s="984"/>
    </row>
    <row r="80791" spans="59:59" ht="15" customHeight="1">
      <c r="BG80791" s="985"/>
    </row>
    <row r="80828" spans="59:59" ht="15" customHeight="1">
      <c r="BG80828" s="984"/>
    </row>
    <row r="80829" spans="59:59" ht="15" customHeight="1">
      <c r="BG80829" s="985"/>
    </row>
    <row r="80866" spans="59:59" ht="15" customHeight="1">
      <c r="BG80866" s="984"/>
    </row>
    <row r="80867" spans="59:59" ht="15" customHeight="1">
      <c r="BG80867" s="985"/>
    </row>
    <row r="80904" spans="59:59" ht="15" customHeight="1">
      <c r="BG80904" s="984"/>
    </row>
    <row r="80905" spans="59:59" ht="15" customHeight="1">
      <c r="BG80905" s="985"/>
    </row>
    <row r="80942" spans="59:59" ht="15" customHeight="1">
      <c r="BG80942" s="984"/>
    </row>
    <row r="80943" spans="59:59" ht="15" customHeight="1">
      <c r="BG80943" s="985"/>
    </row>
    <row r="80980" spans="59:59" ht="15" customHeight="1">
      <c r="BG80980" s="984"/>
    </row>
    <row r="80981" spans="59:59" ht="15" customHeight="1">
      <c r="BG80981" s="985"/>
    </row>
    <row r="81018" spans="59:59" ht="15" customHeight="1">
      <c r="BG81018" s="984"/>
    </row>
    <row r="81019" spans="59:59" ht="15" customHeight="1">
      <c r="BG81019" s="985"/>
    </row>
    <row r="81056" spans="59:59" ht="15" customHeight="1">
      <c r="BG81056" s="984"/>
    </row>
    <row r="81057" spans="59:59" ht="15" customHeight="1">
      <c r="BG81057" s="985"/>
    </row>
    <row r="81094" spans="59:59" ht="15" customHeight="1">
      <c r="BG81094" s="984"/>
    </row>
    <row r="81095" spans="59:59" ht="15" customHeight="1">
      <c r="BG81095" s="985"/>
    </row>
    <row r="81132" spans="59:59" ht="15" customHeight="1">
      <c r="BG81132" s="984"/>
    </row>
    <row r="81133" spans="59:59" ht="15" customHeight="1">
      <c r="BG81133" s="985"/>
    </row>
    <row r="81170" spans="59:59" ht="15" customHeight="1">
      <c r="BG81170" s="984"/>
    </row>
    <row r="81171" spans="59:59" ht="15" customHeight="1">
      <c r="BG81171" s="985"/>
    </row>
    <row r="81208" spans="59:59" ht="15" customHeight="1">
      <c r="BG81208" s="984"/>
    </row>
    <row r="81209" spans="59:59" ht="15" customHeight="1">
      <c r="BG81209" s="985"/>
    </row>
    <row r="81246" spans="59:59" ht="15" customHeight="1">
      <c r="BG81246" s="984"/>
    </row>
    <row r="81247" spans="59:59" ht="15" customHeight="1">
      <c r="BG81247" s="985"/>
    </row>
    <row r="81284" spans="59:59" ht="15" customHeight="1">
      <c r="BG81284" s="984"/>
    </row>
    <row r="81285" spans="59:59" ht="15" customHeight="1">
      <c r="BG81285" s="985"/>
    </row>
    <row r="81322" spans="59:59" ht="15" customHeight="1">
      <c r="BG81322" s="984"/>
    </row>
    <row r="81323" spans="59:59" ht="15" customHeight="1">
      <c r="BG81323" s="985"/>
    </row>
    <row r="81360" spans="59:59" ht="15" customHeight="1">
      <c r="BG81360" s="984"/>
    </row>
    <row r="81361" spans="59:59" ht="15" customHeight="1">
      <c r="BG81361" s="985"/>
    </row>
    <row r="81398" spans="59:59" ht="15" customHeight="1">
      <c r="BG81398" s="984"/>
    </row>
    <row r="81399" spans="59:59" ht="15" customHeight="1">
      <c r="BG81399" s="985"/>
    </row>
    <row r="81436" spans="59:59" ht="15" customHeight="1">
      <c r="BG81436" s="984"/>
    </row>
    <row r="81437" spans="59:59" ht="15" customHeight="1">
      <c r="BG81437" s="985"/>
    </row>
    <row r="81474" spans="59:59" ht="15" customHeight="1">
      <c r="BG81474" s="984"/>
    </row>
    <row r="81475" spans="59:59" ht="15" customHeight="1">
      <c r="BG81475" s="985"/>
    </row>
    <row r="81512" spans="59:59" ht="15" customHeight="1">
      <c r="BG81512" s="984"/>
    </row>
    <row r="81513" spans="59:59" ht="15" customHeight="1">
      <c r="BG81513" s="985"/>
    </row>
    <row r="81550" spans="59:59" ht="15" customHeight="1">
      <c r="BG81550" s="984"/>
    </row>
    <row r="81551" spans="59:59" ht="15" customHeight="1">
      <c r="BG81551" s="985"/>
    </row>
    <row r="81588" spans="59:59" ht="15" customHeight="1">
      <c r="BG81588" s="984"/>
    </row>
    <row r="81589" spans="59:59" ht="15" customHeight="1">
      <c r="BG81589" s="985"/>
    </row>
    <row r="81626" spans="59:59" ht="15" customHeight="1">
      <c r="BG81626" s="984"/>
    </row>
    <row r="81627" spans="59:59" ht="15" customHeight="1">
      <c r="BG81627" s="985"/>
    </row>
    <row r="81664" spans="59:59" ht="15" customHeight="1">
      <c r="BG81664" s="984"/>
    </row>
    <row r="81665" spans="59:59" ht="15" customHeight="1">
      <c r="BG81665" s="985"/>
    </row>
    <row r="81702" spans="59:59" ht="15" customHeight="1">
      <c r="BG81702" s="984"/>
    </row>
    <row r="81703" spans="59:59" ht="15" customHeight="1">
      <c r="BG81703" s="985"/>
    </row>
    <row r="81740" spans="59:59" ht="15" customHeight="1">
      <c r="BG81740" s="984"/>
    </row>
    <row r="81741" spans="59:59" ht="15" customHeight="1">
      <c r="BG81741" s="985"/>
    </row>
    <row r="81778" spans="59:59" ht="15" customHeight="1">
      <c r="BG81778" s="984"/>
    </row>
    <row r="81779" spans="59:59" ht="15" customHeight="1">
      <c r="BG81779" s="985"/>
    </row>
    <row r="81816" spans="59:59" ht="15" customHeight="1">
      <c r="BG81816" s="984"/>
    </row>
    <row r="81817" spans="59:59" ht="15" customHeight="1">
      <c r="BG81817" s="985"/>
    </row>
    <row r="81854" spans="59:59" ht="15" customHeight="1">
      <c r="BG81854" s="984"/>
    </row>
    <row r="81855" spans="59:59" ht="15" customHeight="1">
      <c r="BG81855" s="985"/>
    </row>
    <row r="81892" spans="59:59" ht="15" customHeight="1">
      <c r="BG81892" s="984"/>
    </row>
    <row r="81893" spans="59:59" ht="15" customHeight="1">
      <c r="BG81893" s="985"/>
    </row>
    <row r="81930" spans="59:59" ht="15" customHeight="1">
      <c r="BG81930" s="984"/>
    </row>
    <row r="81931" spans="59:59" ht="15" customHeight="1">
      <c r="BG81931" s="985"/>
    </row>
    <row r="81968" spans="59:59" ht="15" customHeight="1">
      <c r="BG81968" s="984"/>
    </row>
    <row r="81969" spans="59:59" ht="15" customHeight="1">
      <c r="BG81969" s="985"/>
    </row>
    <row r="82006" spans="59:59" ht="15" customHeight="1">
      <c r="BG82006" s="984"/>
    </row>
    <row r="82007" spans="59:59" ht="15" customHeight="1">
      <c r="BG82007" s="985"/>
    </row>
    <row r="82044" spans="59:59" ht="15" customHeight="1">
      <c r="BG82044" s="984"/>
    </row>
    <row r="82045" spans="59:59" ht="15" customHeight="1">
      <c r="BG82045" s="985"/>
    </row>
    <row r="82082" spans="59:59" ht="15" customHeight="1">
      <c r="BG82082" s="984"/>
    </row>
    <row r="82083" spans="59:59" ht="15" customHeight="1">
      <c r="BG82083" s="985"/>
    </row>
    <row r="82120" spans="59:59" ht="15" customHeight="1">
      <c r="BG82120" s="984"/>
    </row>
    <row r="82121" spans="59:59" ht="15" customHeight="1">
      <c r="BG82121" s="985"/>
    </row>
    <row r="82158" spans="59:59" ht="15" customHeight="1">
      <c r="BG82158" s="984"/>
    </row>
    <row r="82159" spans="59:59" ht="15" customHeight="1">
      <c r="BG82159" s="985"/>
    </row>
    <row r="82196" spans="59:59" ht="15" customHeight="1">
      <c r="BG82196" s="984"/>
    </row>
    <row r="82197" spans="59:59" ht="15" customHeight="1">
      <c r="BG82197" s="985"/>
    </row>
    <row r="82234" spans="59:59" ht="15" customHeight="1">
      <c r="BG82234" s="984"/>
    </row>
    <row r="82235" spans="59:59" ht="15" customHeight="1">
      <c r="BG82235" s="985"/>
    </row>
    <row r="82272" spans="59:59" ht="15" customHeight="1">
      <c r="BG82272" s="984"/>
    </row>
    <row r="82273" spans="59:59" ht="15" customHeight="1">
      <c r="BG82273" s="985"/>
    </row>
    <row r="82310" spans="59:59" ht="15" customHeight="1">
      <c r="BG82310" s="984"/>
    </row>
    <row r="82311" spans="59:59" ht="15" customHeight="1">
      <c r="BG82311" s="985"/>
    </row>
    <row r="82348" spans="59:59" ht="15" customHeight="1">
      <c r="BG82348" s="984"/>
    </row>
    <row r="82349" spans="59:59" ht="15" customHeight="1">
      <c r="BG82349" s="985"/>
    </row>
    <row r="82386" spans="59:59" ht="15" customHeight="1">
      <c r="BG82386" s="984"/>
    </row>
    <row r="82387" spans="59:59" ht="15" customHeight="1">
      <c r="BG82387" s="985"/>
    </row>
    <row r="82424" spans="59:59" ht="15" customHeight="1">
      <c r="BG82424" s="984"/>
    </row>
    <row r="82425" spans="59:59" ht="15" customHeight="1">
      <c r="BG82425" s="985"/>
    </row>
    <row r="82462" spans="59:59" ht="15" customHeight="1">
      <c r="BG82462" s="984"/>
    </row>
    <row r="82463" spans="59:59" ht="15" customHeight="1">
      <c r="BG82463" s="985"/>
    </row>
    <row r="82500" spans="59:59" ht="15" customHeight="1">
      <c r="BG82500" s="984"/>
    </row>
    <row r="82501" spans="59:59" ht="15" customHeight="1">
      <c r="BG82501" s="985"/>
    </row>
    <row r="82538" spans="59:59" ht="15" customHeight="1">
      <c r="BG82538" s="984"/>
    </row>
    <row r="82539" spans="59:59" ht="15" customHeight="1">
      <c r="BG82539" s="985"/>
    </row>
    <row r="82576" spans="59:59" ht="15" customHeight="1">
      <c r="BG82576" s="984"/>
    </row>
    <row r="82577" spans="59:59" ht="15" customHeight="1">
      <c r="BG82577" s="985"/>
    </row>
    <row r="82614" spans="59:59" ht="15" customHeight="1">
      <c r="BG82614" s="984"/>
    </row>
    <row r="82615" spans="59:59" ht="15" customHeight="1">
      <c r="BG82615" s="985"/>
    </row>
    <row r="82652" spans="59:59" ht="15" customHeight="1">
      <c r="BG82652" s="984"/>
    </row>
    <row r="82653" spans="59:59" ht="15" customHeight="1">
      <c r="BG82653" s="985"/>
    </row>
    <row r="82690" spans="59:59" ht="15" customHeight="1">
      <c r="BG82690" s="984"/>
    </row>
    <row r="82691" spans="59:59" ht="15" customHeight="1">
      <c r="BG82691" s="985"/>
    </row>
    <row r="82728" spans="59:59" ht="15" customHeight="1">
      <c r="BG82728" s="984"/>
    </row>
    <row r="82729" spans="59:59" ht="15" customHeight="1">
      <c r="BG82729" s="985"/>
    </row>
    <row r="82766" spans="59:59" ht="15" customHeight="1">
      <c r="BG82766" s="984"/>
    </row>
    <row r="82767" spans="59:59" ht="15" customHeight="1">
      <c r="BG82767" s="985"/>
    </row>
    <row r="82804" spans="59:59" ht="15" customHeight="1">
      <c r="BG82804" s="984"/>
    </row>
    <row r="82805" spans="59:59" ht="15" customHeight="1">
      <c r="BG82805" s="985"/>
    </row>
    <row r="82842" spans="59:59" ht="15" customHeight="1">
      <c r="BG82842" s="984"/>
    </row>
    <row r="82843" spans="59:59" ht="15" customHeight="1">
      <c r="BG82843" s="985"/>
    </row>
    <row r="82880" spans="59:59" ht="15" customHeight="1">
      <c r="BG82880" s="984"/>
    </row>
    <row r="82881" spans="59:59" ht="15" customHeight="1">
      <c r="BG82881" s="985"/>
    </row>
    <row r="82918" spans="59:59" ht="15" customHeight="1">
      <c r="BG82918" s="984"/>
    </row>
    <row r="82919" spans="59:59" ht="15" customHeight="1">
      <c r="BG82919" s="985"/>
    </row>
    <row r="82956" spans="59:59" ht="15" customHeight="1">
      <c r="BG82956" s="984"/>
    </row>
    <row r="82957" spans="59:59" ht="15" customHeight="1">
      <c r="BG82957" s="985"/>
    </row>
    <row r="82994" spans="59:59" ht="15" customHeight="1">
      <c r="BG82994" s="984"/>
    </row>
    <row r="82995" spans="59:59" ht="15" customHeight="1">
      <c r="BG82995" s="985"/>
    </row>
    <row r="83032" spans="59:59" ht="15" customHeight="1">
      <c r="BG83032" s="984"/>
    </row>
    <row r="83033" spans="59:59" ht="15" customHeight="1">
      <c r="BG83033" s="985"/>
    </row>
    <row r="83070" spans="59:59" ht="15" customHeight="1">
      <c r="BG83070" s="984"/>
    </row>
    <row r="83071" spans="59:59" ht="15" customHeight="1">
      <c r="BG83071" s="985"/>
    </row>
    <row r="83108" spans="59:59" ht="15" customHeight="1">
      <c r="BG83108" s="984"/>
    </row>
    <row r="83109" spans="59:59" ht="15" customHeight="1">
      <c r="BG83109" s="985"/>
    </row>
    <row r="83146" spans="59:59" ht="15" customHeight="1">
      <c r="BG83146" s="984"/>
    </row>
    <row r="83147" spans="59:59" ht="15" customHeight="1">
      <c r="BG83147" s="985"/>
    </row>
    <row r="83184" spans="59:59" ht="15" customHeight="1">
      <c r="BG83184" s="984"/>
    </row>
    <row r="83185" spans="59:59" ht="15" customHeight="1">
      <c r="BG83185" s="985"/>
    </row>
    <row r="83222" spans="59:59" ht="15" customHeight="1">
      <c r="BG83222" s="984"/>
    </row>
    <row r="83223" spans="59:59" ht="15" customHeight="1">
      <c r="BG83223" s="985"/>
    </row>
    <row r="83260" spans="59:59" ht="15" customHeight="1">
      <c r="BG83260" s="984"/>
    </row>
    <row r="83261" spans="59:59" ht="15" customHeight="1">
      <c r="BG83261" s="985"/>
    </row>
    <row r="83298" spans="59:59" ht="15" customHeight="1">
      <c r="BG83298" s="984"/>
    </row>
    <row r="83299" spans="59:59" ht="15" customHeight="1">
      <c r="BG83299" s="985"/>
    </row>
    <row r="83336" spans="59:59" ht="15" customHeight="1">
      <c r="BG83336" s="984"/>
    </row>
    <row r="83337" spans="59:59" ht="15" customHeight="1">
      <c r="BG83337" s="985"/>
    </row>
    <row r="83374" spans="59:59" ht="15" customHeight="1">
      <c r="BG83374" s="984"/>
    </row>
    <row r="83375" spans="59:59" ht="15" customHeight="1">
      <c r="BG83375" s="985"/>
    </row>
    <row r="83412" spans="59:59" ht="15" customHeight="1">
      <c r="BG83412" s="984"/>
    </row>
    <row r="83413" spans="59:59" ht="15" customHeight="1">
      <c r="BG83413" s="985"/>
    </row>
    <row r="83450" spans="59:59" ht="15" customHeight="1">
      <c r="BG83450" s="984"/>
    </row>
    <row r="83451" spans="59:59" ht="15" customHeight="1">
      <c r="BG83451" s="985"/>
    </row>
    <row r="83488" spans="59:59" ht="15" customHeight="1">
      <c r="BG83488" s="984"/>
    </row>
    <row r="83489" spans="59:59" ht="15" customHeight="1">
      <c r="BG83489" s="985"/>
    </row>
    <row r="83526" spans="59:59" ht="15" customHeight="1">
      <c r="BG83526" s="984"/>
    </row>
    <row r="83527" spans="59:59" ht="15" customHeight="1">
      <c r="BG83527" s="985"/>
    </row>
    <row r="83564" spans="59:59" ht="15" customHeight="1">
      <c r="BG83564" s="984"/>
    </row>
    <row r="83565" spans="59:59" ht="15" customHeight="1">
      <c r="BG83565" s="985"/>
    </row>
    <row r="83602" spans="59:59" ht="15" customHeight="1">
      <c r="BG83602" s="984"/>
    </row>
    <row r="83603" spans="59:59" ht="15" customHeight="1">
      <c r="BG83603" s="985"/>
    </row>
    <row r="83640" spans="59:59" ht="15" customHeight="1">
      <c r="BG83640" s="984"/>
    </row>
    <row r="83641" spans="59:59" ht="15" customHeight="1">
      <c r="BG83641" s="985"/>
    </row>
    <row r="83678" spans="59:59" ht="15" customHeight="1">
      <c r="BG83678" s="984"/>
    </row>
    <row r="83679" spans="59:59" ht="15" customHeight="1">
      <c r="BG83679" s="985"/>
    </row>
    <row r="83716" spans="59:59" ht="15" customHeight="1">
      <c r="BG83716" s="984"/>
    </row>
    <row r="83717" spans="59:59" ht="15" customHeight="1">
      <c r="BG83717" s="985"/>
    </row>
    <row r="83754" spans="59:59" ht="15" customHeight="1">
      <c r="BG83754" s="984"/>
    </row>
    <row r="83755" spans="59:59" ht="15" customHeight="1">
      <c r="BG83755" s="985"/>
    </row>
    <row r="83792" spans="59:59" ht="15" customHeight="1">
      <c r="BG83792" s="984"/>
    </row>
    <row r="83793" spans="59:59" ht="15" customHeight="1">
      <c r="BG83793" s="985"/>
    </row>
    <row r="83830" spans="59:59" ht="15" customHeight="1">
      <c r="BG83830" s="984"/>
    </row>
    <row r="83831" spans="59:59" ht="15" customHeight="1">
      <c r="BG83831" s="985"/>
    </row>
    <row r="83868" spans="59:59" ht="15" customHeight="1">
      <c r="BG83868" s="984"/>
    </row>
    <row r="83869" spans="59:59" ht="15" customHeight="1">
      <c r="BG83869" s="985"/>
    </row>
    <row r="83906" spans="59:59" ht="15" customHeight="1">
      <c r="BG83906" s="984"/>
    </row>
    <row r="83907" spans="59:59" ht="15" customHeight="1">
      <c r="BG83907" s="985"/>
    </row>
    <row r="83944" spans="59:59" ht="15" customHeight="1">
      <c r="BG83944" s="984"/>
    </row>
    <row r="83945" spans="59:59" ht="15" customHeight="1">
      <c r="BG83945" s="985"/>
    </row>
    <row r="83982" spans="59:59" ht="15" customHeight="1">
      <c r="BG83982" s="984"/>
    </row>
    <row r="83983" spans="59:59" ht="15" customHeight="1">
      <c r="BG83983" s="985"/>
    </row>
    <row r="84020" spans="59:59" ht="15" customHeight="1">
      <c r="BG84020" s="984"/>
    </row>
    <row r="84021" spans="59:59" ht="15" customHeight="1">
      <c r="BG84021" s="985"/>
    </row>
    <row r="84058" spans="59:59" ht="15" customHeight="1">
      <c r="BG84058" s="984"/>
    </row>
    <row r="84059" spans="59:59" ht="15" customHeight="1">
      <c r="BG84059" s="985"/>
    </row>
    <row r="84096" spans="59:59" ht="15" customHeight="1">
      <c r="BG84096" s="984"/>
    </row>
    <row r="84097" spans="59:59" ht="15" customHeight="1">
      <c r="BG84097" s="985"/>
    </row>
    <row r="84134" spans="59:59" ht="15" customHeight="1">
      <c r="BG84134" s="984"/>
    </row>
    <row r="84135" spans="59:59" ht="15" customHeight="1">
      <c r="BG84135" s="985"/>
    </row>
    <row r="84172" spans="59:59" ht="15" customHeight="1">
      <c r="BG84172" s="984"/>
    </row>
    <row r="84173" spans="59:59" ht="15" customHeight="1">
      <c r="BG84173" s="985"/>
    </row>
    <row r="84210" spans="59:59" ht="15" customHeight="1">
      <c r="BG84210" s="984"/>
    </row>
    <row r="84211" spans="59:59" ht="15" customHeight="1">
      <c r="BG84211" s="985"/>
    </row>
    <row r="84248" spans="59:59" ht="15" customHeight="1">
      <c r="BG84248" s="984"/>
    </row>
    <row r="84249" spans="59:59" ht="15" customHeight="1">
      <c r="BG84249" s="985"/>
    </row>
    <row r="84286" spans="59:59" ht="15" customHeight="1">
      <c r="BG84286" s="984"/>
    </row>
    <row r="84287" spans="59:59" ht="15" customHeight="1">
      <c r="BG84287" s="985"/>
    </row>
    <row r="84324" spans="59:59" ht="15" customHeight="1">
      <c r="BG84324" s="984"/>
    </row>
    <row r="84325" spans="59:59" ht="15" customHeight="1">
      <c r="BG84325" s="985"/>
    </row>
    <row r="84362" spans="59:59" ht="15" customHeight="1">
      <c r="BG84362" s="984"/>
    </row>
    <row r="84363" spans="59:59" ht="15" customHeight="1">
      <c r="BG84363" s="985"/>
    </row>
    <row r="84400" spans="59:59" ht="15" customHeight="1">
      <c r="BG84400" s="984"/>
    </row>
    <row r="84401" spans="59:59" ht="15" customHeight="1">
      <c r="BG84401" s="985"/>
    </row>
    <row r="84438" spans="59:59" ht="15" customHeight="1">
      <c r="BG84438" s="984"/>
    </row>
    <row r="84439" spans="59:59" ht="15" customHeight="1">
      <c r="BG84439" s="985"/>
    </row>
    <row r="84476" spans="59:59" ht="15" customHeight="1">
      <c r="BG84476" s="984"/>
    </row>
    <row r="84477" spans="59:59" ht="15" customHeight="1">
      <c r="BG84477" s="985"/>
    </row>
    <row r="84514" spans="59:59" ht="15" customHeight="1">
      <c r="BG84514" s="984"/>
    </row>
    <row r="84515" spans="59:59" ht="15" customHeight="1">
      <c r="BG84515" s="985"/>
    </row>
    <row r="84552" spans="59:59" ht="15" customHeight="1">
      <c r="BG84552" s="984"/>
    </row>
    <row r="84553" spans="59:59" ht="15" customHeight="1">
      <c r="BG84553" s="985"/>
    </row>
    <row r="84590" spans="59:59" ht="15" customHeight="1">
      <c r="BG84590" s="984"/>
    </row>
    <row r="84591" spans="59:59" ht="15" customHeight="1">
      <c r="BG84591" s="985"/>
    </row>
    <row r="84628" spans="59:59" ht="15" customHeight="1">
      <c r="BG84628" s="984"/>
    </row>
    <row r="84629" spans="59:59" ht="15" customHeight="1">
      <c r="BG84629" s="985"/>
    </row>
    <row r="84666" spans="59:59" ht="15" customHeight="1">
      <c r="BG84666" s="984"/>
    </row>
    <row r="84667" spans="59:59" ht="15" customHeight="1">
      <c r="BG84667" s="985"/>
    </row>
    <row r="84704" spans="59:59" ht="15" customHeight="1">
      <c r="BG84704" s="984"/>
    </row>
    <row r="84705" spans="59:59" ht="15" customHeight="1">
      <c r="BG84705" s="985"/>
    </row>
    <row r="84742" spans="59:59" ht="15" customHeight="1">
      <c r="BG84742" s="984"/>
    </row>
    <row r="84743" spans="59:59" ht="15" customHeight="1">
      <c r="BG84743" s="985"/>
    </row>
    <row r="84780" spans="59:59" ht="15" customHeight="1">
      <c r="BG84780" s="984"/>
    </row>
    <row r="84781" spans="59:59" ht="15" customHeight="1">
      <c r="BG84781" s="985"/>
    </row>
    <row r="84818" spans="59:59" ht="15" customHeight="1">
      <c r="BG84818" s="984"/>
    </row>
    <row r="84819" spans="59:59" ht="15" customHeight="1">
      <c r="BG84819" s="985"/>
    </row>
    <row r="84856" spans="59:59" ht="15" customHeight="1">
      <c r="BG84856" s="984"/>
    </row>
    <row r="84857" spans="59:59" ht="15" customHeight="1">
      <c r="BG84857" s="985"/>
    </row>
    <row r="84894" spans="59:59" ht="15" customHeight="1">
      <c r="BG84894" s="984"/>
    </row>
    <row r="84895" spans="59:59" ht="15" customHeight="1">
      <c r="BG84895" s="985"/>
    </row>
    <row r="84932" spans="59:59" ht="15" customHeight="1">
      <c r="BG84932" s="984"/>
    </row>
    <row r="84933" spans="59:59" ht="15" customHeight="1">
      <c r="BG84933" s="985"/>
    </row>
    <row r="84970" spans="59:59" ht="15" customHeight="1">
      <c r="BG84970" s="984"/>
    </row>
    <row r="84971" spans="59:59" ht="15" customHeight="1">
      <c r="BG84971" s="985"/>
    </row>
    <row r="85008" spans="59:59" ht="15" customHeight="1">
      <c r="BG85008" s="984"/>
    </row>
    <row r="85009" spans="59:59" ht="15" customHeight="1">
      <c r="BG85009" s="985"/>
    </row>
    <row r="85046" spans="59:59" ht="15" customHeight="1">
      <c r="BG85046" s="984"/>
    </row>
    <row r="85047" spans="59:59" ht="15" customHeight="1">
      <c r="BG85047" s="985"/>
    </row>
    <row r="85084" spans="59:59" ht="15" customHeight="1">
      <c r="BG85084" s="984"/>
    </row>
    <row r="85085" spans="59:59" ht="15" customHeight="1">
      <c r="BG85085" s="985"/>
    </row>
    <row r="85122" spans="59:59" ht="15" customHeight="1">
      <c r="BG85122" s="984"/>
    </row>
    <row r="85123" spans="59:59" ht="15" customHeight="1">
      <c r="BG85123" s="985"/>
    </row>
    <row r="85160" spans="59:59" ht="15" customHeight="1">
      <c r="BG85160" s="984"/>
    </row>
    <row r="85161" spans="59:59" ht="15" customHeight="1">
      <c r="BG85161" s="985"/>
    </row>
    <row r="85198" spans="59:59" ht="15" customHeight="1">
      <c r="BG85198" s="984"/>
    </row>
    <row r="85199" spans="59:59" ht="15" customHeight="1">
      <c r="BG85199" s="985"/>
    </row>
    <row r="85236" spans="59:59" ht="15" customHeight="1">
      <c r="BG85236" s="984"/>
    </row>
    <row r="85237" spans="59:59" ht="15" customHeight="1">
      <c r="BG85237" s="985"/>
    </row>
    <row r="85274" spans="59:59" ht="15" customHeight="1">
      <c r="BG85274" s="984"/>
    </row>
    <row r="85275" spans="59:59" ht="15" customHeight="1">
      <c r="BG85275" s="985"/>
    </row>
    <row r="85312" spans="59:59" ht="15" customHeight="1">
      <c r="BG85312" s="984"/>
    </row>
    <row r="85313" spans="59:59" ht="15" customHeight="1">
      <c r="BG85313" s="985"/>
    </row>
    <row r="85350" spans="59:59" ht="15" customHeight="1">
      <c r="BG85350" s="984"/>
    </row>
    <row r="85351" spans="59:59" ht="15" customHeight="1">
      <c r="BG85351" s="985"/>
    </row>
    <row r="85388" spans="59:59" ht="15" customHeight="1">
      <c r="BG85388" s="984"/>
    </row>
    <row r="85389" spans="59:59" ht="15" customHeight="1">
      <c r="BG85389" s="985"/>
    </row>
    <row r="85426" spans="59:59" ht="15" customHeight="1">
      <c r="BG85426" s="984"/>
    </row>
    <row r="85427" spans="59:59" ht="15" customHeight="1">
      <c r="BG85427" s="985"/>
    </row>
    <row r="85464" spans="59:59" ht="15" customHeight="1">
      <c r="BG85464" s="984"/>
    </row>
    <row r="85465" spans="59:59" ht="15" customHeight="1">
      <c r="BG85465" s="985"/>
    </row>
    <row r="85502" spans="59:59" ht="15" customHeight="1">
      <c r="BG85502" s="984"/>
    </row>
    <row r="85503" spans="59:59" ht="15" customHeight="1">
      <c r="BG85503" s="985"/>
    </row>
    <row r="85540" spans="59:59" ht="15" customHeight="1">
      <c r="BG85540" s="984"/>
    </row>
    <row r="85541" spans="59:59" ht="15" customHeight="1">
      <c r="BG85541" s="985"/>
    </row>
    <row r="85578" spans="59:59" ht="15" customHeight="1">
      <c r="BG85578" s="984"/>
    </row>
    <row r="85579" spans="59:59" ht="15" customHeight="1">
      <c r="BG85579" s="985"/>
    </row>
    <row r="85616" spans="59:59" ht="15" customHeight="1">
      <c r="BG85616" s="984"/>
    </row>
    <row r="85617" spans="59:59" ht="15" customHeight="1">
      <c r="BG85617" s="985"/>
    </row>
    <row r="85654" spans="59:59" ht="15" customHeight="1">
      <c r="BG85654" s="984"/>
    </row>
    <row r="85655" spans="59:59" ht="15" customHeight="1">
      <c r="BG85655" s="985"/>
    </row>
    <row r="85692" spans="59:59" ht="15" customHeight="1">
      <c r="BG85692" s="984"/>
    </row>
    <row r="85693" spans="59:59" ht="15" customHeight="1">
      <c r="BG85693" s="985"/>
    </row>
    <row r="85730" spans="59:59" ht="15" customHeight="1">
      <c r="BG85730" s="984"/>
    </row>
    <row r="85731" spans="59:59" ht="15" customHeight="1">
      <c r="BG85731" s="985"/>
    </row>
    <row r="85768" spans="59:59" ht="15" customHeight="1">
      <c r="BG85768" s="984"/>
    </row>
    <row r="85769" spans="59:59" ht="15" customHeight="1">
      <c r="BG85769" s="985"/>
    </row>
    <row r="85806" spans="59:59" ht="15" customHeight="1">
      <c r="BG85806" s="984"/>
    </row>
    <row r="85807" spans="59:59" ht="15" customHeight="1">
      <c r="BG85807" s="985"/>
    </row>
    <row r="85844" spans="59:59" ht="15" customHeight="1">
      <c r="BG85844" s="984"/>
    </row>
    <row r="85845" spans="59:59" ht="15" customHeight="1">
      <c r="BG85845" s="985"/>
    </row>
    <row r="85882" spans="59:59" ht="15" customHeight="1">
      <c r="BG85882" s="984"/>
    </row>
    <row r="85883" spans="59:59" ht="15" customHeight="1">
      <c r="BG85883" s="985"/>
    </row>
    <row r="85920" spans="59:59" ht="15" customHeight="1">
      <c r="BG85920" s="984"/>
    </row>
    <row r="85921" spans="59:59" ht="15" customHeight="1">
      <c r="BG85921" s="985"/>
    </row>
    <row r="85958" spans="59:59" ht="15" customHeight="1">
      <c r="BG85958" s="984"/>
    </row>
    <row r="85959" spans="59:59" ht="15" customHeight="1">
      <c r="BG85959" s="985"/>
    </row>
    <row r="85996" spans="59:59" ht="15" customHeight="1">
      <c r="BG85996" s="984"/>
    </row>
    <row r="85997" spans="59:59" ht="15" customHeight="1">
      <c r="BG85997" s="985"/>
    </row>
    <row r="86034" spans="59:59" ht="15" customHeight="1">
      <c r="BG86034" s="984"/>
    </row>
    <row r="86035" spans="59:59" ht="15" customHeight="1">
      <c r="BG86035" s="985"/>
    </row>
    <row r="86072" spans="59:59" ht="15" customHeight="1">
      <c r="BG86072" s="984"/>
    </row>
    <row r="86073" spans="59:59" ht="15" customHeight="1">
      <c r="BG86073" s="985"/>
    </row>
    <row r="86110" spans="59:59" ht="15" customHeight="1">
      <c r="BG86110" s="984"/>
    </row>
    <row r="86111" spans="59:59" ht="15" customHeight="1">
      <c r="BG86111" s="985"/>
    </row>
    <row r="86148" spans="59:59" ht="15" customHeight="1">
      <c r="BG86148" s="984"/>
    </row>
    <row r="86149" spans="59:59" ht="15" customHeight="1">
      <c r="BG86149" s="985"/>
    </row>
    <row r="86186" spans="59:59" ht="15" customHeight="1">
      <c r="BG86186" s="984"/>
    </row>
    <row r="86187" spans="59:59" ht="15" customHeight="1">
      <c r="BG86187" s="985"/>
    </row>
    <row r="86224" spans="59:59" ht="15" customHeight="1">
      <c r="BG86224" s="984"/>
    </row>
    <row r="86225" spans="59:59" ht="15" customHeight="1">
      <c r="BG86225" s="985"/>
    </row>
    <row r="86262" spans="59:59" ht="15" customHeight="1">
      <c r="BG86262" s="984"/>
    </row>
    <row r="86263" spans="59:59" ht="15" customHeight="1">
      <c r="BG86263" s="985"/>
    </row>
    <row r="86300" spans="59:59" ht="15" customHeight="1">
      <c r="BG86300" s="984"/>
    </row>
    <row r="86301" spans="59:59" ht="15" customHeight="1">
      <c r="BG86301" s="985"/>
    </row>
    <row r="86338" spans="59:59" ht="15" customHeight="1">
      <c r="BG86338" s="984"/>
    </row>
    <row r="86339" spans="59:59" ht="15" customHeight="1">
      <c r="BG86339" s="985"/>
    </row>
    <row r="86376" spans="59:59" ht="15" customHeight="1">
      <c r="BG86376" s="984"/>
    </row>
    <row r="86377" spans="59:59" ht="15" customHeight="1">
      <c r="BG86377" s="985"/>
    </row>
    <row r="86414" spans="59:59" ht="15" customHeight="1">
      <c r="BG86414" s="984"/>
    </row>
    <row r="86415" spans="59:59" ht="15" customHeight="1">
      <c r="BG86415" s="985"/>
    </row>
    <row r="86452" spans="59:59" ht="15" customHeight="1">
      <c r="BG86452" s="984"/>
    </row>
    <row r="86453" spans="59:59" ht="15" customHeight="1">
      <c r="BG86453" s="985"/>
    </row>
    <row r="86490" spans="59:59" ht="15" customHeight="1">
      <c r="BG86490" s="984"/>
    </row>
    <row r="86491" spans="59:59" ht="15" customHeight="1">
      <c r="BG86491" s="985"/>
    </row>
    <row r="86528" spans="59:59" ht="15" customHeight="1">
      <c r="BG86528" s="984"/>
    </row>
    <row r="86529" spans="59:59" ht="15" customHeight="1">
      <c r="BG86529" s="985"/>
    </row>
    <row r="86566" spans="59:59" ht="15" customHeight="1">
      <c r="BG86566" s="984"/>
    </row>
    <row r="86567" spans="59:59" ht="15" customHeight="1">
      <c r="BG86567" s="985"/>
    </row>
    <row r="86604" spans="59:59" ht="15" customHeight="1">
      <c r="BG86604" s="984"/>
    </row>
    <row r="86605" spans="59:59" ht="15" customHeight="1">
      <c r="BG86605" s="985"/>
    </row>
    <row r="86642" spans="59:59" ht="15" customHeight="1">
      <c r="BG86642" s="984"/>
    </row>
    <row r="86643" spans="59:59" ht="15" customHeight="1">
      <c r="BG86643" s="985"/>
    </row>
    <row r="86680" spans="59:59" ht="15" customHeight="1">
      <c r="BG86680" s="984"/>
    </row>
    <row r="86681" spans="59:59" ht="15" customHeight="1">
      <c r="BG86681" s="985"/>
    </row>
    <row r="86718" spans="59:59" ht="15" customHeight="1">
      <c r="BG86718" s="984"/>
    </row>
    <row r="86719" spans="59:59" ht="15" customHeight="1">
      <c r="BG86719" s="985"/>
    </row>
    <row r="86756" spans="59:59" ht="15" customHeight="1">
      <c r="BG86756" s="984"/>
    </row>
    <row r="86757" spans="59:59" ht="15" customHeight="1">
      <c r="BG86757" s="985"/>
    </row>
    <row r="86794" spans="59:59" ht="15" customHeight="1">
      <c r="BG86794" s="984"/>
    </row>
    <row r="86795" spans="59:59" ht="15" customHeight="1">
      <c r="BG86795" s="985"/>
    </row>
    <row r="86832" spans="59:59" ht="15" customHeight="1">
      <c r="BG86832" s="984"/>
    </row>
    <row r="86833" spans="59:59" ht="15" customHeight="1">
      <c r="BG86833" s="985"/>
    </row>
    <row r="86870" spans="59:59" ht="15" customHeight="1">
      <c r="BG86870" s="984"/>
    </row>
    <row r="86871" spans="59:59" ht="15" customHeight="1">
      <c r="BG86871" s="985"/>
    </row>
    <row r="86908" spans="59:59" ht="15" customHeight="1">
      <c r="BG86908" s="984"/>
    </row>
    <row r="86909" spans="59:59" ht="15" customHeight="1">
      <c r="BG86909" s="985"/>
    </row>
    <row r="86946" spans="59:59" ht="15" customHeight="1">
      <c r="BG86946" s="984"/>
    </row>
    <row r="86947" spans="59:59" ht="15" customHeight="1">
      <c r="BG86947" s="985"/>
    </row>
    <row r="86984" spans="59:59" ht="15" customHeight="1">
      <c r="BG86984" s="984"/>
    </row>
    <row r="86985" spans="59:59" ht="15" customHeight="1">
      <c r="BG86985" s="985"/>
    </row>
    <row r="87022" spans="59:59" ht="15" customHeight="1">
      <c r="BG87022" s="984"/>
    </row>
    <row r="87023" spans="59:59" ht="15" customHeight="1">
      <c r="BG87023" s="985"/>
    </row>
    <row r="87060" spans="59:59" ht="15" customHeight="1">
      <c r="BG87060" s="984"/>
    </row>
    <row r="87061" spans="59:59" ht="15" customHeight="1">
      <c r="BG87061" s="985"/>
    </row>
    <row r="87098" spans="59:59" ht="15" customHeight="1">
      <c r="BG87098" s="984"/>
    </row>
    <row r="87099" spans="59:59" ht="15" customHeight="1">
      <c r="BG87099" s="985"/>
    </row>
    <row r="87136" spans="59:59" ht="15" customHeight="1">
      <c r="BG87136" s="984"/>
    </row>
    <row r="87137" spans="59:59" ht="15" customHeight="1">
      <c r="BG87137" s="985"/>
    </row>
    <row r="87174" spans="59:59" ht="15" customHeight="1">
      <c r="BG87174" s="984"/>
    </row>
    <row r="87175" spans="59:59" ht="15" customHeight="1">
      <c r="BG87175" s="985"/>
    </row>
    <row r="87212" spans="59:59" ht="15" customHeight="1">
      <c r="BG87212" s="984"/>
    </row>
    <row r="87213" spans="59:59" ht="15" customHeight="1">
      <c r="BG87213" s="985"/>
    </row>
    <row r="87250" spans="59:59" ht="15" customHeight="1">
      <c r="BG87250" s="984"/>
    </row>
    <row r="87251" spans="59:59" ht="15" customHeight="1">
      <c r="BG87251" s="985"/>
    </row>
    <row r="87288" spans="59:59" ht="15" customHeight="1">
      <c r="BG87288" s="984"/>
    </row>
    <row r="87289" spans="59:59" ht="15" customHeight="1">
      <c r="BG87289" s="985"/>
    </row>
    <row r="87326" spans="59:59" ht="15" customHeight="1">
      <c r="BG87326" s="984"/>
    </row>
    <row r="87327" spans="59:59" ht="15" customHeight="1">
      <c r="BG87327" s="985"/>
    </row>
    <row r="87364" spans="59:59" ht="15" customHeight="1">
      <c r="BG87364" s="984"/>
    </row>
    <row r="87365" spans="59:59" ht="15" customHeight="1">
      <c r="BG87365" s="985"/>
    </row>
    <row r="87402" spans="59:59" ht="15" customHeight="1">
      <c r="BG87402" s="984"/>
    </row>
    <row r="87403" spans="59:59" ht="15" customHeight="1">
      <c r="BG87403" s="985"/>
    </row>
    <row r="87440" spans="59:59" ht="15" customHeight="1">
      <c r="BG87440" s="984"/>
    </row>
    <row r="87441" spans="59:59" ht="15" customHeight="1">
      <c r="BG87441" s="985"/>
    </row>
    <row r="87478" spans="59:59" ht="15" customHeight="1">
      <c r="BG87478" s="984"/>
    </row>
    <row r="87479" spans="59:59" ht="15" customHeight="1">
      <c r="BG87479" s="985"/>
    </row>
    <row r="87516" spans="59:59" ht="15" customHeight="1">
      <c r="BG87516" s="984"/>
    </row>
    <row r="87517" spans="59:59" ht="15" customHeight="1">
      <c r="BG87517" s="985"/>
    </row>
    <row r="87554" spans="59:59" ht="15" customHeight="1">
      <c r="BG87554" s="984"/>
    </row>
    <row r="87555" spans="59:59" ht="15" customHeight="1">
      <c r="BG87555" s="985"/>
    </row>
    <row r="87592" spans="59:59" ht="15" customHeight="1">
      <c r="BG87592" s="984"/>
    </row>
    <row r="87593" spans="59:59" ht="15" customHeight="1">
      <c r="BG87593" s="985"/>
    </row>
    <row r="87630" spans="59:59" ht="15" customHeight="1">
      <c r="BG87630" s="984"/>
    </row>
    <row r="87631" spans="59:59" ht="15" customHeight="1">
      <c r="BG87631" s="985"/>
    </row>
    <row r="87668" spans="59:59" ht="15" customHeight="1">
      <c r="BG87668" s="984"/>
    </row>
    <row r="87669" spans="59:59" ht="15" customHeight="1">
      <c r="BG87669" s="985"/>
    </row>
    <row r="87706" spans="59:59" ht="15" customHeight="1">
      <c r="BG87706" s="984"/>
    </row>
    <row r="87707" spans="59:59" ht="15" customHeight="1">
      <c r="BG87707" s="985"/>
    </row>
    <row r="87744" spans="59:59" ht="15" customHeight="1">
      <c r="BG87744" s="984"/>
    </row>
    <row r="87745" spans="59:59" ht="15" customHeight="1">
      <c r="BG87745" s="985"/>
    </row>
    <row r="87782" spans="59:59" ht="15" customHeight="1">
      <c r="BG87782" s="984"/>
    </row>
    <row r="87783" spans="59:59" ht="15" customHeight="1">
      <c r="BG87783" s="985"/>
    </row>
    <row r="87820" spans="59:59" ht="15" customHeight="1">
      <c r="BG87820" s="984"/>
    </row>
    <row r="87821" spans="59:59" ht="15" customHeight="1">
      <c r="BG87821" s="985"/>
    </row>
    <row r="87858" spans="59:59" ht="15" customHeight="1">
      <c r="BG87858" s="984"/>
    </row>
    <row r="87859" spans="59:59" ht="15" customHeight="1">
      <c r="BG87859" s="985"/>
    </row>
    <row r="87896" spans="59:59" ht="15" customHeight="1">
      <c r="BG87896" s="984"/>
    </row>
    <row r="87897" spans="59:59" ht="15" customHeight="1">
      <c r="BG87897" s="985"/>
    </row>
    <row r="87934" spans="59:59" ht="15" customHeight="1">
      <c r="BG87934" s="984"/>
    </row>
    <row r="87935" spans="59:59" ht="15" customHeight="1">
      <c r="BG87935" s="985"/>
    </row>
    <row r="87972" spans="59:59" ht="15" customHeight="1">
      <c r="BG87972" s="984"/>
    </row>
    <row r="87973" spans="59:59" ht="15" customHeight="1">
      <c r="BG87973" s="985"/>
    </row>
    <row r="88010" spans="59:59" ht="15" customHeight="1">
      <c r="BG88010" s="984"/>
    </row>
    <row r="88011" spans="59:59" ht="15" customHeight="1">
      <c r="BG88011" s="985"/>
    </row>
    <row r="88048" spans="59:59" ht="15" customHeight="1">
      <c r="BG88048" s="984"/>
    </row>
    <row r="88049" spans="59:59" ht="15" customHeight="1">
      <c r="BG88049" s="985"/>
    </row>
    <row r="88086" spans="59:59" ht="15" customHeight="1">
      <c r="BG88086" s="984"/>
    </row>
    <row r="88087" spans="59:59" ht="15" customHeight="1">
      <c r="BG88087" s="985"/>
    </row>
    <row r="88124" spans="59:59" ht="15" customHeight="1">
      <c r="BG88124" s="984"/>
    </row>
    <row r="88125" spans="59:59" ht="15" customHeight="1">
      <c r="BG88125" s="985"/>
    </row>
    <row r="88162" spans="59:59" ht="15" customHeight="1">
      <c r="BG88162" s="984"/>
    </row>
    <row r="88163" spans="59:59" ht="15" customHeight="1">
      <c r="BG88163" s="985"/>
    </row>
    <row r="88200" spans="59:59" ht="15" customHeight="1">
      <c r="BG88200" s="984"/>
    </row>
    <row r="88201" spans="59:59" ht="15" customHeight="1">
      <c r="BG88201" s="985"/>
    </row>
    <row r="88238" spans="59:59" ht="15" customHeight="1">
      <c r="BG88238" s="984"/>
    </row>
    <row r="88239" spans="59:59" ht="15" customHeight="1">
      <c r="BG88239" s="985"/>
    </row>
    <row r="88276" spans="59:59" ht="15" customHeight="1">
      <c r="BG88276" s="984"/>
    </row>
    <row r="88277" spans="59:59" ht="15" customHeight="1">
      <c r="BG88277" s="985"/>
    </row>
    <row r="88314" spans="59:59" ht="15" customHeight="1">
      <c r="BG88314" s="984"/>
    </row>
    <row r="88315" spans="59:59" ht="15" customHeight="1">
      <c r="BG88315" s="985"/>
    </row>
    <row r="88352" spans="59:59" ht="15" customHeight="1">
      <c r="BG88352" s="984"/>
    </row>
    <row r="88353" spans="59:59" ht="15" customHeight="1">
      <c r="BG88353" s="985"/>
    </row>
    <row r="88390" spans="59:59" ht="15" customHeight="1">
      <c r="BG88390" s="984"/>
    </row>
    <row r="88391" spans="59:59" ht="15" customHeight="1">
      <c r="BG88391" s="985"/>
    </row>
    <row r="88428" spans="59:59" ht="15" customHeight="1">
      <c r="BG88428" s="984"/>
    </row>
    <row r="88429" spans="59:59" ht="15" customHeight="1">
      <c r="BG88429" s="985"/>
    </row>
    <row r="88466" spans="59:59" ht="15" customHeight="1">
      <c r="BG88466" s="984"/>
    </row>
    <row r="88467" spans="59:59" ht="15" customHeight="1">
      <c r="BG88467" s="985"/>
    </row>
    <row r="88504" spans="59:59" ht="15" customHeight="1">
      <c r="BG88504" s="984"/>
    </row>
    <row r="88505" spans="59:59" ht="15" customHeight="1">
      <c r="BG88505" s="985"/>
    </row>
    <row r="88542" spans="59:59" ht="15" customHeight="1">
      <c r="BG88542" s="984"/>
    </row>
    <row r="88543" spans="59:59" ht="15" customHeight="1">
      <c r="BG88543" s="985"/>
    </row>
    <row r="88580" spans="59:59" ht="15" customHeight="1">
      <c r="BG88580" s="984"/>
    </row>
    <row r="88581" spans="59:59" ht="15" customHeight="1">
      <c r="BG88581" s="985"/>
    </row>
    <row r="88618" spans="59:59" ht="15" customHeight="1">
      <c r="BG88618" s="984"/>
    </row>
    <row r="88619" spans="59:59" ht="15" customHeight="1">
      <c r="BG88619" s="985"/>
    </row>
    <row r="88656" spans="59:59" ht="15" customHeight="1">
      <c r="BG88656" s="984"/>
    </row>
    <row r="88657" spans="59:59" ht="15" customHeight="1">
      <c r="BG88657" s="985"/>
    </row>
    <row r="88694" spans="59:59" ht="15" customHeight="1">
      <c r="BG88694" s="984"/>
    </row>
    <row r="88695" spans="59:59" ht="15" customHeight="1">
      <c r="BG88695" s="985"/>
    </row>
    <row r="88732" spans="59:59" ht="15" customHeight="1">
      <c r="BG88732" s="984"/>
    </row>
    <row r="88733" spans="59:59" ht="15" customHeight="1">
      <c r="BG88733" s="985"/>
    </row>
    <row r="88770" spans="59:59" ht="15" customHeight="1">
      <c r="BG88770" s="984"/>
    </row>
    <row r="88771" spans="59:59" ht="15" customHeight="1">
      <c r="BG88771" s="985"/>
    </row>
    <row r="88808" spans="59:59" ht="15" customHeight="1">
      <c r="BG88808" s="984"/>
    </row>
    <row r="88809" spans="59:59" ht="15" customHeight="1">
      <c r="BG88809" s="985"/>
    </row>
    <row r="88846" spans="59:59" ht="15" customHeight="1">
      <c r="BG88846" s="984"/>
    </row>
    <row r="88847" spans="59:59" ht="15" customHeight="1">
      <c r="BG88847" s="985"/>
    </row>
    <row r="88884" spans="59:59" ht="15" customHeight="1">
      <c r="BG88884" s="984"/>
    </row>
    <row r="88885" spans="59:59" ht="15" customHeight="1">
      <c r="BG88885" s="985"/>
    </row>
    <row r="88922" spans="59:59" ht="15" customHeight="1">
      <c r="BG88922" s="984"/>
    </row>
    <row r="88923" spans="59:59" ht="15" customHeight="1">
      <c r="BG88923" s="985"/>
    </row>
    <row r="88960" spans="59:59" ht="15" customHeight="1">
      <c r="BG88960" s="984"/>
    </row>
    <row r="88961" spans="59:59" ht="15" customHeight="1">
      <c r="BG88961" s="985"/>
    </row>
    <row r="88998" spans="59:59" ht="15" customHeight="1">
      <c r="BG88998" s="984"/>
    </row>
    <row r="88999" spans="59:59" ht="15" customHeight="1">
      <c r="BG88999" s="985"/>
    </row>
    <row r="89036" spans="59:59" ht="15" customHeight="1">
      <c r="BG89036" s="984"/>
    </row>
    <row r="89037" spans="59:59" ht="15" customHeight="1">
      <c r="BG89037" s="985"/>
    </row>
    <row r="89074" spans="59:59" ht="15" customHeight="1">
      <c r="BG89074" s="984"/>
    </row>
    <row r="89075" spans="59:59" ht="15" customHeight="1">
      <c r="BG89075" s="985"/>
    </row>
    <row r="89112" spans="59:59" ht="15" customHeight="1">
      <c r="BG89112" s="984"/>
    </row>
    <row r="89113" spans="59:59" ht="15" customHeight="1">
      <c r="BG89113" s="985"/>
    </row>
    <row r="89150" spans="59:59" ht="15" customHeight="1">
      <c r="BG89150" s="984"/>
    </row>
    <row r="89151" spans="59:59" ht="15" customHeight="1">
      <c r="BG89151" s="985"/>
    </row>
    <row r="89188" spans="59:59" ht="15" customHeight="1">
      <c r="BG89188" s="984"/>
    </row>
    <row r="89189" spans="59:59" ht="15" customHeight="1">
      <c r="BG89189" s="985"/>
    </row>
    <row r="89226" spans="59:59" ht="15" customHeight="1">
      <c r="BG89226" s="984"/>
    </row>
    <row r="89227" spans="59:59" ht="15" customHeight="1">
      <c r="BG89227" s="985"/>
    </row>
    <row r="89264" spans="59:59" ht="15" customHeight="1">
      <c r="BG89264" s="984"/>
    </row>
    <row r="89265" spans="59:59" ht="15" customHeight="1">
      <c r="BG89265" s="985"/>
    </row>
    <row r="89302" spans="59:59" ht="15" customHeight="1">
      <c r="BG89302" s="984"/>
    </row>
    <row r="89303" spans="59:59" ht="15" customHeight="1">
      <c r="BG89303" s="985"/>
    </row>
    <row r="89340" spans="59:59" ht="15" customHeight="1">
      <c r="BG89340" s="984"/>
    </row>
    <row r="89341" spans="59:59" ht="15" customHeight="1">
      <c r="BG89341" s="985"/>
    </row>
    <row r="89378" spans="59:59" ht="15" customHeight="1">
      <c r="BG89378" s="984"/>
    </row>
    <row r="89379" spans="59:59" ht="15" customHeight="1">
      <c r="BG89379" s="985"/>
    </row>
    <row r="89416" spans="59:59" ht="15" customHeight="1">
      <c r="BG89416" s="984"/>
    </row>
    <row r="89417" spans="59:59" ht="15" customHeight="1">
      <c r="BG89417" s="985"/>
    </row>
    <row r="89454" spans="59:59" ht="15" customHeight="1">
      <c r="BG89454" s="984"/>
    </row>
    <row r="89455" spans="59:59" ht="15" customHeight="1">
      <c r="BG89455" s="985"/>
    </row>
    <row r="89492" spans="59:59" ht="15" customHeight="1">
      <c r="BG89492" s="984"/>
    </row>
    <row r="89493" spans="59:59" ht="15" customHeight="1">
      <c r="BG89493" s="985"/>
    </row>
    <row r="89530" spans="59:59" ht="15" customHeight="1">
      <c r="BG89530" s="984"/>
    </row>
    <row r="89531" spans="59:59" ht="15" customHeight="1">
      <c r="BG89531" s="985"/>
    </row>
    <row r="89568" spans="59:59" ht="15" customHeight="1">
      <c r="BG89568" s="984"/>
    </row>
    <row r="89569" spans="59:59" ht="15" customHeight="1">
      <c r="BG89569" s="985"/>
    </row>
    <row r="89606" spans="59:59" ht="15" customHeight="1">
      <c r="BG89606" s="984"/>
    </row>
    <row r="89607" spans="59:59" ht="15" customHeight="1">
      <c r="BG89607" s="985"/>
    </row>
    <row r="89644" spans="59:59" ht="15" customHeight="1">
      <c r="BG89644" s="984"/>
    </row>
    <row r="89645" spans="59:59" ht="15" customHeight="1">
      <c r="BG89645" s="985"/>
    </row>
    <row r="89682" spans="59:59" ht="15" customHeight="1">
      <c r="BG89682" s="984"/>
    </row>
    <row r="89683" spans="59:59" ht="15" customHeight="1">
      <c r="BG89683" s="985"/>
    </row>
    <row r="89720" spans="59:59" ht="15" customHeight="1">
      <c r="BG89720" s="984"/>
    </row>
    <row r="89721" spans="59:59" ht="15" customHeight="1">
      <c r="BG89721" s="985"/>
    </row>
    <row r="89758" spans="59:59" ht="15" customHeight="1">
      <c r="BG89758" s="984"/>
    </row>
    <row r="89759" spans="59:59" ht="15" customHeight="1">
      <c r="BG89759" s="985"/>
    </row>
    <row r="89796" spans="59:59" ht="15" customHeight="1">
      <c r="BG89796" s="984"/>
    </row>
    <row r="89797" spans="59:59" ht="15" customHeight="1">
      <c r="BG89797" s="985"/>
    </row>
    <row r="89834" spans="59:59" ht="15" customHeight="1">
      <c r="BG89834" s="984"/>
    </row>
    <row r="89835" spans="59:59" ht="15" customHeight="1">
      <c r="BG89835" s="985"/>
    </row>
    <row r="89872" spans="59:59" ht="15" customHeight="1">
      <c r="BG89872" s="984"/>
    </row>
    <row r="89873" spans="59:59" ht="15" customHeight="1">
      <c r="BG89873" s="985"/>
    </row>
    <row r="89910" spans="59:59" ht="15" customHeight="1">
      <c r="BG89910" s="984"/>
    </row>
    <row r="89911" spans="59:59" ht="15" customHeight="1">
      <c r="BG89911" s="985"/>
    </row>
    <row r="89948" spans="59:59" ht="15" customHeight="1">
      <c r="BG89948" s="984"/>
    </row>
    <row r="89949" spans="59:59" ht="15" customHeight="1">
      <c r="BG89949" s="985"/>
    </row>
    <row r="89986" spans="59:59" ht="15" customHeight="1">
      <c r="BG89986" s="984"/>
    </row>
    <row r="89987" spans="59:59" ht="15" customHeight="1">
      <c r="BG89987" s="985"/>
    </row>
    <row r="90024" spans="59:59" ht="15" customHeight="1">
      <c r="BG90024" s="984"/>
    </row>
    <row r="90025" spans="59:59" ht="15" customHeight="1">
      <c r="BG90025" s="985"/>
    </row>
    <row r="90062" spans="59:59" ht="15" customHeight="1">
      <c r="BG90062" s="984"/>
    </row>
    <row r="90063" spans="59:59" ht="15" customHeight="1">
      <c r="BG90063" s="985"/>
    </row>
    <row r="90100" spans="59:59" ht="15" customHeight="1">
      <c r="BG90100" s="984"/>
    </row>
    <row r="90101" spans="59:59" ht="15" customHeight="1">
      <c r="BG90101" s="985"/>
    </row>
    <row r="90138" spans="59:59" ht="15" customHeight="1">
      <c r="BG90138" s="984"/>
    </row>
    <row r="90139" spans="59:59" ht="15" customHeight="1">
      <c r="BG90139" s="985"/>
    </row>
    <row r="90176" spans="59:59" ht="15" customHeight="1">
      <c r="BG90176" s="984"/>
    </row>
    <row r="90177" spans="59:59" ht="15" customHeight="1">
      <c r="BG90177" s="985"/>
    </row>
    <row r="90214" spans="59:59" ht="15" customHeight="1">
      <c r="BG90214" s="984"/>
    </row>
    <row r="90215" spans="59:59" ht="15" customHeight="1">
      <c r="BG90215" s="985"/>
    </row>
    <row r="90252" spans="59:59" ht="15" customHeight="1">
      <c r="BG90252" s="984"/>
    </row>
    <row r="90253" spans="59:59" ht="15" customHeight="1">
      <c r="BG90253" s="985"/>
    </row>
    <row r="90290" spans="59:59" ht="15" customHeight="1">
      <c r="BG90290" s="984"/>
    </row>
    <row r="90291" spans="59:59" ht="15" customHeight="1">
      <c r="BG90291" s="985"/>
    </row>
    <row r="90328" spans="59:59" ht="15" customHeight="1">
      <c r="BG90328" s="984"/>
    </row>
    <row r="90329" spans="59:59" ht="15" customHeight="1">
      <c r="BG90329" s="985"/>
    </row>
    <row r="90366" spans="59:59" ht="15" customHeight="1">
      <c r="BG90366" s="984"/>
    </row>
    <row r="90367" spans="59:59" ht="15" customHeight="1">
      <c r="BG90367" s="985"/>
    </row>
    <row r="90404" spans="59:59" ht="15" customHeight="1">
      <c r="BG90404" s="984"/>
    </row>
    <row r="90405" spans="59:59" ht="15" customHeight="1">
      <c r="BG90405" s="985"/>
    </row>
    <row r="90442" spans="59:59" ht="15" customHeight="1">
      <c r="BG90442" s="984"/>
    </row>
    <row r="90443" spans="59:59" ht="15" customHeight="1">
      <c r="BG90443" s="985"/>
    </row>
    <row r="90480" spans="59:59" ht="15" customHeight="1">
      <c r="BG90480" s="984"/>
    </row>
    <row r="90481" spans="59:59" ht="15" customHeight="1">
      <c r="BG90481" s="985"/>
    </row>
    <row r="90518" spans="59:59" ht="15" customHeight="1">
      <c r="BG90518" s="984"/>
    </row>
    <row r="90519" spans="59:59" ht="15" customHeight="1">
      <c r="BG90519" s="985"/>
    </row>
    <row r="90556" spans="59:59" ht="15" customHeight="1">
      <c r="BG90556" s="984"/>
    </row>
    <row r="90557" spans="59:59" ht="15" customHeight="1">
      <c r="BG90557" s="985"/>
    </row>
    <row r="90594" spans="59:59" ht="15" customHeight="1">
      <c r="BG90594" s="984"/>
    </row>
    <row r="90595" spans="59:59" ht="15" customHeight="1">
      <c r="BG90595" s="985"/>
    </row>
    <row r="90632" spans="59:59" ht="15" customHeight="1">
      <c r="BG90632" s="984"/>
    </row>
    <row r="90633" spans="59:59" ht="15" customHeight="1">
      <c r="BG90633" s="985"/>
    </row>
    <row r="90670" spans="59:59" ht="15" customHeight="1">
      <c r="BG90670" s="984"/>
    </row>
    <row r="90671" spans="59:59" ht="15" customHeight="1">
      <c r="BG90671" s="985"/>
    </row>
    <row r="90708" spans="59:59" ht="15" customHeight="1">
      <c r="BG90708" s="984"/>
    </row>
    <row r="90709" spans="59:59" ht="15" customHeight="1">
      <c r="BG90709" s="985"/>
    </row>
    <row r="90746" spans="59:59" ht="15" customHeight="1">
      <c r="BG90746" s="984"/>
    </row>
    <row r="90747" spans="59:59" ht="15" customHeight="1">
      <c r="BG90747" s="985"/>
    </row>
    <row r="90784" spans="59:59" ht="15" customHeight="1">
      <c r="BG90784" s="984"/>
    </row>
    <row r="90785" spans="59:59" ht="15" customHeight="1">
      <c r="BG90785" s="985"/>
    </row>
    <row r="90822" spans="59:59" ht="15" customHeight="1">
      <c r="BG90822" s="984"/>
    </row>
    <row r="90823" spans="59:59" ht="15" customHeight="1">
      <c r="BG90823" s="985"/>
    </row>
    <row r="90860" spans="59:59" ht="15" customHeight="1">
      <c r="BG90860" s="984"/>
    </row>
    <row r="90861" spans="59:59" ht="15" customHeight="1">
      <c r="BG90861" s="985"/>
    </row>
    <row r="90898" spans="59:59" ht="15" customHeight="1">
      <c r="BG90898" s="984"/>
    </row>
    <row r="90899" spans="59:59" ht="15" customHeight="1">
      <c r="BG90899" s="985"/>
    </row>
    <row r="90936" spans="59:59" ht="15" customHeight="1">
      <c r="BG90936" s="984"/>
    </row>
    <row r="90937" spans="59:59" ht="15" customHeight="1">
      <c r="BG90937" s="985"/>
    </row>
    <row r="90974" spans="59:59" ht="15" customHeight="1">
      <c r="BG90974" s="984"/>
    </row>
    <row r="90975" spans="59:59" ht="15" customHeight="1">
      <c r="BG90975" s="985"/>
    </row>
    <row r="91012" spans="59:59" ht="15" customHeight="1">
      <c r="BG91012" s="984"/>
    </row>
    <row r="91013" spans="59:59" ht="15" customHeight="1">
      <c r="BG91013" s="985"/>
    </row>
    <row r="91050" spans="59:59" ht="15" customHeight="1">
      <c r="BG91050" s="984"/>
    </row>
    <row r="91051" spans="59:59" ht="15" customHeight="1">
      <c r="BG91051" s="985"/>
    </row>
    <row r="91088" spans="59:59" ht="15" customHeight="1">
      <c r="BG91088" s="984"/>
    </row>
    <row r="91089" spans="59:59" ht="15" customHeight="1">
      <c r="BG91089" s="985"/>
    </row>
    <row r="91126" spans="59:59" ht="15" customHeight="1">
      <c r="BG91126" s="984"/>
    </row>
    <row r="91127" spans="59:59" ht="15" customHeight="1">
      <c r="BG91127" s="985"/>
    </row>
    <row r="91164" spans="59:59" ht="15" customHeight="1">
      <c r="BG91164" s="984"/>
    </row>
    <row r="91165" spans="59:59" ht="15" customHeight="1">
      <c r="BG91165" s="985"/>
    </row>
    <row r="91202" spans="59:59" ht="15" customHeight="1">
      <c r="BG91202" s="984"/>
    </row>
    <row r="91203" spans="59:59" ht="15" customHeight="1">
      <c r="BG91203" s="985"/>
    </row>
    <row r="91240" spans="59:59" ht="15" customHeight="1">
      <c r="BG91240" s="984"/>
    </row>
    <row r="91241" spans="59:59" ht="15" customHeight="1">
      <c r="BG91241" s="985"/>
    </row>
    <row r="91278" spans="59:59" ht="15" customHeight="1">
      <c r="BG91278" s="984"/>
    </row>
    <row r="91279" spans="59:59" ht="15" customHeight="1">
      <c r="BG91279" s="985"/>
    </row>
    <row r="91316" spans="59:59" ht="15" customHeight="1">
      <c r="BG91316" s="984"/>
    </row>
    <row r="91317" spans="59:59" ht="15" customHeight="1">
      <c r="BG91317" s="985"/>
    </row>
    <row r="91354" spans="59:59" ht="15" customHeight="1">
      <c r="BG91354" s="984"/>
    </row>
    <row r="91355" spans="59:59" ht="15" customHeight="1">
      <c r="BG91355" s="985"/>
    </row>
    <row r="91392" spans="59:59" ht="15" customHeight="1">
      <c r="BG91392" s="984"/>
    </row>
    <row r="91393" spans="59:59" ht="15" customHeight="1">
      <c r="BG91393" s="985"/>
    </row>
    <row r="91430" spans="59:59" ht="15" customHeight="1">
      <c r="BG91430" s="984"/>
    </row>
    <row r="91431" spans="59:59" ht="15" customHeight="1">
      <c r="BG91431" s="985"/>
    </row>
    <row r="91468" spans="59:59" ht="15" customHeight="1">
      <c r="BG91468" s="984"/>
    </row>
    <row r="91469" spans="59:59" ht="15" customHeight="1">
      <c r="BG91469" s="985"/>
    </row>
    <row r="91506" spans="59:59" ht="15" customHeight="1">
      <c r="BG91506" s="984"/>
    </row>
    <row r="91507" spans="59:59" ht="15" customHeight="1">
      <c r="BG91507" s="985"/>
    </row>
    <row r="91544" spans="59:59" ht="15" customHeight="1">
      <c r="BG91544" s="984"/>
    </row>
    <row r="91545" spans="59:59" ht="15" customHeight="1">
      <c r="BG91545" s="985"/>
    </row>
    <row r="91582" spans="59:59" ht="15" customHeight="1">
      <c r="BG91582" s="984"/>
    </row>
    <row r="91583" spans="59:59" ht="15" customHeight="1">
      <c r="BG91583" s="985"/>
    </row>
    <row r="91620" spans="59:59" ht="15" customHeight="1">
      <c r="BG91620" s="984"/>
    </row>
    <row r="91621" spans="59:59" ht="15" customHeight="1">
      <c r="BG91621" s="985"/>
    </row>
    <row r="91658" spans="59:59" ht="15" customHeight="1">
      <c r="BG91658" s="984"/>
    </row>
    <row r="91659" spans="59:59" ht="15" customHeight="1">
      <c r="BG91659" s="985"/>
    </row>
    <row r="91696" spans="59:59" ht="15" customHeight="1">
      <c r="BG91696" s="984"/>
    </row>
    <row r="91697" spans="59:59" ht="15" customHeight="1">
      <c r="BG91697" s="985"/>
    </row>
    <row r="91734" spans="59:59" ht="15" customHeight="1">
      <c r="BG91734" s="984"/>
    </row>
    <row r="91735" spans="59:59" ht="15" customHeight="1">
      <c r="BG91735" s="985"/>
    </row>
    <row r="91772" spans="59:59" ht="15" customHeight="1">
      <c r="BG91772" s="984"/>
    </row>
    <row r="91773" spans="59:59" ht="15" customHeight="1">
      <c r="BG91773" s="985"/>
    </row>
    <row r="91810" spans="59:59" ht="15" customHeight="1">
      <c r="BG91810" s="984"/>
    </row>
    <row r="91811" spans="59:59" ht="15" customHeight="1">
      <c r="BG91811" s="985"/>
    </row>
    <row r="91848" spans="59:59" ht="15" customHeight="1">
      <c r="BG91848" s="984"/>
    </row>
    <row r="91849" spans="59:59" ht="15" customHeight="1">
      <c r="BG91849" s="985"/>
    </row>
    <row r="91886" spans="59:59" ht="15" customHeight="1">
      <c r="BG91886" s="984"/>
    </row>
    <row r="91887" spans="59:59" ht="15" customHeight="1">
      <c r="BG91887" s="985"/>
    </row>
    <row r="91924" spans="59:59" ht="15" customHeight="1">
      <c r="BG91924" s="984"/>
    </row>
    <row r="91925" spans="59:59" ht="15" customHeight="1">
      <c r="BG91925" s="985"/>
    </row>
    <row r="91962" spans="59:59" ht="15" customHeight="1">
      <c r="BG91962" s="984"/>
    </row>
    <row r="91963" spans="59:59" ht="15" customHeight="1">
      <c r="BG91963" s="985"/>
    </row>
    <row r="92000" spans="59:59" ht="15" customHeight="1">
      <c r="BG92000" s="984"/>
    </row>
    <row r="92001" spans="59:59" ht="15" customHeight="1">
      <c r="BG92001" s="985"/>
    </row>
    <row r="92038" spans="59:59" ht="15" customHeight="1">
      <c r="BG92038" s="984"/>
    </row>
    <row r="92039" spans="59:59" ht="15" customHeight="1">
      <c r="BG92039" s="985"/>
    </row>
    <row r="92076" spans="59:59" ht="15" customHeight="1">
      <c r="BG92076" s="984"/>
    </row>
    <row r="92077" spans="59:59" ht="15" customHeight="1">
      <c r="BG92077" s="985"/>
    </row>
    <row r="92114" spans="59:59" ht="15" customHeight="1">
      <c r="BG92114" s="984"/>
    </row>
    <row r="92115" spans="59:59" ht="15" customHeight="1">
      <c r="BG92115" s="985"/>
    </row>
    <row r="92152" spans="59:59" ht="15" customHeight="1">
      <c r="BG92152" s="984"/>
    </row>
    <row r="92153" spans="59:59" ht="15" customHeight="1">
      <c r="BG92153" s="985"/>
    </row>
    <row r="92190" spans="59:59" ht="15" customHeight="1">
      <c r="BG92190" s="984"/>
    </row>
    <row r="92191" spans="59:59" ht="15" customHeight="1">
      <c r="BG92191" s="985"/>
    </row>
    <row r="92228" spans="59:59" ht="15" customHeight="1">
      <c r="BG92228" s="984"/>
    </row>
    <row r="92229" spans="59:59" ht="15" customHeight="1">
      <c r="BG92229" s="985"/>
    </row>
    <row r="92266" spans="59:59" ht="15" customHeight="1">
      <c r="BG92266" s="984"/>
    </row>
    <row r="92267" spans="59:59" ht="15" customHeight="1">
      <c r="BG92267" s="985"/>
    </row>
    <row r="92304" spans="59:59" ht="15" customHeight="1">
      <c r="BG92304" s="984"/>
    </row>
    <row r="92305" spans="59:59" ht="15" customHeight="1">
      <c r="BG92305" s="985"/>
    </row>
    <row r="92342" spans="59:59" ht="15" customHeight="1">
      <c r="BG92342" s="984"/>
    </row>
    <row r="92343" spans="59:59" ht="15" customHeight="1">
      <c r="BG92343" s="985"/>
    </row>
    <row r="92380" spans="59:59" ht="15" customHeight="1">
      <c r="BG92380" s="984"/>
    </row>
    <row r="92381" spans="59:59" ht="15" customHeight="1">
      <c r="BG92381" s="985"/>
    </row>
    <row r="92418" spans="59:59" ht="15" customHeight="1">
      <c r="BG92418" s="984"/>
    </row>
    <row r="92419" spans="59:59" ht="15" customHeight="1">
      <c r="BG92419" s="985"/>
    </row>
    <row r="92456" spans="59:59" ht="15" customHeight="1">
      <c r="BG92456" s="984"/>
    </row>
    <row r="92457" spans="59:59" ht="15" customHeight="1">
      <c r="BG92457" s="985"/>
    </row>
    <row r="92494" spans="59:59" ht="15" customHeight="1">
      <c r="BG92494" s="984"/>
    </row>
    <row r="92495" spans="59:59" ht="15" customHeight="1">
      <c r="BG92495" s="985"/>
    </row>
    <row r="92532" spans="59:59" ht="15" customHeight="1">
      <c r="BG92532" s="984"/>
    </row>
    <row r="92533" spans="59:59" ht="15" customHeight="1">
      <c r="BG92533" s="985"/>
    </row>
    <row r="92570" spans="59:59" ht="15" customHeight="1">
      <c r="BG92570" s="984"/>
    </row>
    <row r="92571" spans="59:59" ht="15" customHeight="1">
      <c r="BG92571" s="985"/>
    </row>
    <row r="92608" spans="59:59" ht="15" customHeight="1">
      <c r="BG92608" s="984"/>
    </row>
    <row r="92609" spans="59:59" ht="15" customHeight="1">
      <c r="BG92609" s="985"/>
    </row>
    <row r="92646" spans="59:59" ht="15" customHeight="1">
      <c r="BG92646" s="984"/>
    </row>
    <row r="92647" spans="59:59" ht="15" customHeight="1">
      <c r="BG92647" s="985"/>
    </row>
    <row r="92684" spans="59:59" ht="15" customHeight="1">
      <c r="BG92684" s="984"/>
    </row>
    <row r="92685" spans="59:59" ht="15" customHeight="1">
      <c r="BG92685" s="985"/>
    </row>
    <row r="92722" spans="59:59" ht="15" customHeight="1">
      <c r="BG92722" s="984"/>
    </row>
    <row r="92723" spans="59:59" ht="15" customHeight="1">
      <c r="BG92723" s="985"/>
    </row>
    <row r="92760" spans="59:59" ht="15" customHeight="1">
      <c r="BG92760" s="984"/>
    </row>
    <row r="92761" spans="59:59" ht="15" customHeight="1">
      <c r="BG92761" s="985"/>
    </row>
    <row r="92798" spans="59:59" ht="15" customHeight="1">
      <c r="BG92798" s="984"/>
    </row>
    <row r="92799" spans="59:59" ht="15" customHeight="1">
      <c r="BG92799" s="985"/>
    </row>
    <row r="92836" spans="59:59" ht="15" customHeight="1">
      <c r="BG92836" s="984"/>
    </row>
    <row r="92837" spans="59:59" ht="15" customHeight="1">
      <c r="BG92837" s="985"/>
    </row>
    <row r="92874" spans="59:59" ht="15" customHeight="1">
      <c r="BG92874" s="984"/>
    </row>
    <row r="92875" spans="59:59" ht="15" customHeight="1">
      <c r="BG92875" s="985"/>
    </row>
    <row r="92912" spans="59:59" ht="15" customHeight="1">
      <c r="BG92912" s="984"/>
    </row>
    <row r="92913" spans="59:59" ht="15" customHeight="1">
      <c r="BG92913" s="985"/>
    </row>
    <row r="92950" spans="59:59" ht="15" customHeight="1">
      <c r="BG92950" s="984"/>
    </row>
    <row r="92951" spans="59:59" ht="15" customHeight="1">
      <c r="BG92951" s="985"/>
    </row>
    <row r="92988" spans="59:59" ht="15" customHeight="1">
      <c r="BG92988" s="984"/>
    </row>
    <row r="92989" spans="59:59" ht="15" customHeight="1">
      <c r="BG92989" s="985"/>
    </row>
    <row r="93026" spans="59:59" ht="15" customHeight="1">
      <c r="BG93026" s="984"/>
    </row>
    <row r="93027" spans="59:59" ht="15" customHeight="1">
      <c r="BG93027" s="985"/>
    </row>
    <row r="93064" spans="59:59" ht="15" customHeight="1">
      <c r="BG93064" s="984"/>
    </row>
    <row r="93065" spans="59:59" ht="15" customHeight="1">
      <c r="BG93065" s="985"/>
    </row>
    <row r="93102" spans="59:59" ht="15" customHeight="1">
      <c r="BG93102" s="984"/>
    </row>
    <row r="93103" spans="59:59" ht="15" customHeight="1">
      <c r="BG93103" s="985"/>
    </row>
    <row r="93140" spans="59:59" ht="15" customHeight="1">
      <c r="BG93140" s="984"/>
    </row>
    <row r="93141" spans="59:59" ht="15" customHeight="1">
      <c r="BG93141" s="985"/>
    </row>
    <row r="93178" spans="59:59" ht="15" customHeight="1">
      <c r="BG93178" s="984"/>
    </row>
    <row r="93179" spans="59:59" ht="15" customHeight="1">
      <c r="BG93179" s="985"/>
    </row>
    <row r="93216" spans="59:59" ht="15" customHeight="1">
      <c r="BG93216" s="984"/>
    </row>
    <row r="93217" spans="59:59" ht="15" customHeight="1">
      <c r="BG93217" s="985"/>
    </row>
    <row r="93254" spans="59:59" ht="15" customHeight="1">
      <c r="BG93254" s="984"/>
    </row>
    <row r="93255" spans="59:59" ht="15" customHeight="1">
      <c r="BG93255" s="985"/>
    </row>
    <row r="93292" spans="59:59" ht="15" customHeight="1">
      <c r="BG93292" s="984"/>
    </row>
    <row r="93293" spans="59:59" ht="15" customHeight="1">
      <c r="BG93293" s="985"/>
    </row>
    <row r="93330" spans="59:59" ht="15" customHeight="1">
      <c r="BG93330" s="984"/>
    </row>
    <row r="93331" spans="59:59" ht="15" customHeight="1">
      <c r="BG93331" s="985"/>
    </row>
    <row r="93368" spans="59:59" ht="15" customHeight="1">
      <c r="BG93368" s="984"/>
    </row>
    <row r="93369" spans="59:59" ht="15" customHeight="1">
      <c r="BG93369" s="985"/>
    </row>
    <row r="93406" spans="59:59" ht="15" customHeight="1">
      <c r="BG93406" s="984"/>
    </row>
    <row r="93407" spans="59:59" ht="15" customHeight="1">
      <c r="BG93407" s="985"/>
    </row>
    <row r="93444" spans="59:59" ht="15" customHeight="1">
      <c r="BG93444" s="984"/>
    </row>
    <row r="93445" spans="59:59" ht="15" customHeight="1">
      <c r="BG93445" s="985"/>
    </row>
    <row r="93482" spans="59:59" ht="15" customHeight="1">
      <c r="BG93482" s="984"/>
    </row>
    <row r="93483" spans="59:59" ht="15" customHeight="1">
      <c r="BG93483" s="985"/>
    </row>
    <row r="93520" spans="59:59" ht="15" customHeight="1">
      <c r="BG93520" s="984"/>
    </row>
    <row r="93521" spans="59:59" ht="15" customHeight="1">
      <c r="BG93521" s="985"/>
    </row>
    <row r="93558" spans="59:59" ht="15" customHeight="1">
      <c r="BG93558" s="984"/>
    </row>
    <row r="93559" spans="59:59" ht="15" customHeight="1">
      <c r="BG93559" s="985"/>
    </row>
    <row r="93596" spans="59:59" ht="15" customHeight="1">
      <c r="BG93596" s="984"/>
    </row>
    <row r="93597" spans="59:59" ht="15" customHeight="1">
      <c r="BG93597" s="985"/>
    </row>
    <row r="93634" spans="59:59" ht="15" customHeight="1">
      <c r="BG93634" s="984"/>
    </row>
    <row r="93635" spans="59:59" ht="15" customHeight="1">
      <c r="BG93635" s="985"/>
    </row>
    <row r="93672" spans="59:59" ht="15" customHeight="1">
      <c r="BG93672" s="984"/>
    </row>
    <row r="93673" spans="59:59" ht="15" customHeight="1">
      <c r="BG93673" s="985"/>
    </row>
    <row r="93710" spans="59:59" ht="15" customHeight="1">
      <c r="BG93710" s="984"/>
    </row>
    <row r="93711" spans="59:59" ht="15" customHeight="1">
      <c r="BG93711" s="985"/>
    </row>
    <row r="93748" spans="59:59" ht="15" customHeight="1">
      <c r="BG93748" s="984"/>
    </row>
    <row r="93749" spans="59:59" ht="15" customHeight="1">
      <c r="BG93749" s="985"/>
    </row>
    <row r="93786" spans="59:59" ht="15" customHeight="1">
      <c r="BG93786" s="984"/>
    </row>
    <row r="93787" spans="59:59" ht="15" customHeight="1">
      <c r="BG93787" s="985"/>
    </row>
    <row r="93824" spans="59:59" ht="15" customHeight="1">
      <c r="BG93824" s="984"/>
    </row>
    <row r="93825" spans="59:59" ht="15" customHeight="1">
      <c r="BG93825" s="985"/>
    </row>
    <row r="93862" spans="59:59" ht="15" customHeight="1">
      <c r="BG93862" s="984"/>
    </row>
    <row r="93863" spans="59:59" ht="15" customHeight="1">
      <c r="BG93863" s="985"/>
    </row>
    <row r="93900" spans="59:59" ht="15" customHeight="1">
      <c r="BG93900" s="984"/>
    </row>
    <row r="93901" spans="59:59" ht="15" customHeight="1">
      <c r="BG93901" s="985"/>
    </row>
    <row r="93938" spans="59:59" ht="15" customHeight="1">
      <c r="BG93938" s="984"/>
    </row>
    <row r="93939" spans="59:59" ht="15" customHeight="1">
      <c r="BG93939" s="985"/>
    </row>
    <row r="93976" spans="59:59" ht="15" customHeight="1">
      <c r="BG93976" s="984"/>
    </row>
    <row r="93977" spans="59:59" ht="15" customHeight="1">
      <c r="BG93977" s="985"/>
    </row>
    <row r="94014" spans="59:59" ht="15" customHeight="1">
      <c r="BG94014" s="984"/>
    </row>
    <row r="94015" spans="59:59" ht="15" customHeight="1">
      <c r="BG94015" s="985"/>
    </row>
    <row r="94052" spans="59:59" ht="15" customHeight="1">
      <c r="BG94052" s="984"/>
    </row>
    <row r="94053" spans="59:59" ht="15" customHeight="1">
      <c r="BG94053" s="985"/>
    </row>
    <row r="94090" spans="59:59" ht="15" customHeight="1">
      <c r="BG94090" s="984"/>
    </row>
    <row r="94091" spans="59:59" ht="15" customHeight="1">
      <c r="BG94091" s="985"/>
    </row>
    <row r="94128" spans="59:59" ht="15" customHeight="1">
      <c r="BG94128" s="984"/>
    </row>
    <row r="94129" spans="59:59" ht="15" customHeight="1">
      <c r="BG94129" s="985"/>
    </row>
    <row r="94166" spans="59:59" ht="15" customHeight="1">
      <c r="BG94166" s="984"/>
    </row>
    <row r="94167" spans="59:59" ht="15" customHeight="1">
      <c r="BG94167" s="985"/>
    </row>
    <row r="94204" spans="59:59" ht="15" customHeight="1">
      <c r="BG94204" s="984"/>
    </row>
    <row r="94205" spans="59:59" ht="15" customHeight="1">
      <c r="BG94205" s="985"/>
    </row>
    <row r="94242" spans="59:59" ht="15" customHeight="1">
      <c r="BG94242" s="984"/>
    </row>
    <row r="94243" spans="59:59" ht="15" customHeight="1">
      <c r="BG94243" s="985"/>
    </row>
    <row r="94280" spans="59:59" ht="15" customHeight="1">
      <c r="BG94280" s="984"/>
    </row>
    <row r="94281" spans="59:59" ht="15" customHeight="1">
      <c r="BG94281" s="985"/>
    </row>
    <row r="94318" spans="59:59" ht="15" customHeight="1">
      <c r="BG94318" s="984"/>
    </row>
    <row r="94319" spans="59:59" ht="15" customHeight="1">
      <c r="BG94319" s="985"/>
    </row>
    <row r="94356" spans="59:59" ht="15" customHeight="1">
      <c r="BG94356" s="984"/>
    </row>
    <row r="94357" spans="59:59" ht="15" customHeight="1">
      <c r="BG94357" s="985"/>
    </row>
    <row r="94394" spans="59:59" ht="15" customHeight="1">
      <c r="BG94394" s="984"/>
    </row>
    <row r="94395" spans="59:59" ht="15" customHeight="1">
      <c r="BG94395" s="985"/>
    </row>
    <row r="94432" spans="59:59" ht="15" customHeight="1">
      <c r="BG94432" s="984"/>
    </row>
    <row r="94433" spans="59:59" ht="15" customHeight="1">
      <c r="BG94433" s="985"/>
    </row>
    <row r="94470" spans="59:59" ht="15" customHeight="1">
      <c r="BG94470" s="984"/>
    </row>
    <row r="94471" spans="59:59" ht="15" customHeight="1">
      <c r="BG94471" s="985"/>
    </row>
    <row r="94508" spans="59:59" ht="15" customHeight="1">
      <c r="BG94508" s="984"/>
    </row>
    <row r="94509" spans="59:59" ht="15" customHeight="1">
      <c r="BG94509" s="985"/>
    </row>
    <row r="94546" spans="59:59" ht="15" customHeight="1">
      <c r="BG94546" s="984"/>
    </row>
    <row r="94547" spans="59:59" ht="15" customHeight="1">
      <c r="BG94547" s="985"/>
    </row>
    <row r="94584" spans="59:59" ht="15" customHeight="1">
      <c r="BG94584" s="984"/>
    </row>
    <row r="94585" spans="59:59" ht="15" customHeight="1">
      <c r="BG94585" s="985"/>
    </row>
    <row r="94622" spans="59:59" ht="15" customHeight="1">
      <c r="BG94622" s="984"/>
    </row>
    <row r="94623" spans="59:59" ht="15" customHeight="1">
      <c r="BG94623" s="985"/>
    </row>
    <row r="94660" spans="59:59" ht="15" customHeight="1">
      <c r="BG94660" s="984"/>
    </row>
    <row r="94661" spans="59:59" ht="15" customHeight="1">
      <c r="BG94661" s="985"/>
    </row>
    <row r="94698" spans="59:59" ht="15" customHeight="1">
      <c r="BG94698" s="984"/>
    </row>
    <row r="94699" spans="59:59" ht="15" customHeight="1">
      <c r="BG94699" s="985"/>
    </row>
    <row r="94736" spans="59:59" ht="15" customHeight="1">
      <c r="BG94736" s="984"/>
    </row>
    <row r="94737" spans="59:59" ht="15" customHeight="1">
      <c r="BG94737" s="985"/>
    </row>
    <row r="94774" spans="59:59" ht="15" customHeight="1">
      <c r="BG94774" s="984"/>
    </row>
    <row r="94775" spans="59:59" ht="15" customHeight="1">
      <c r="BG94775" s="985"/>
    </row>
    <row r="94812" spans="59:59" ht="15" customHeight="1">
      <c r="BG94812" s="984"/>
    </row>
    <row r="94813" spans="59:59" ht="15" customHeight="1">
      <c r="BG94813" s="985"/>
    </row>
    <row r="94850" spans="59:59" ht="15" customHeight="1">
      <c r="BG94850" s="984"/>
    </row>
    <row r="94851" spans="59:59" ht="15" customHeight="1">
      <c r="BG94851" s="985"/>
    </row>
    <row r="94888" spans="59:59" ht="15" customHeight="1">
      <c r="BG94888" s="984"/>
    </row>
    <row r="94889" spans="59:59" ht="15" customHeight="1">
      <c r="BG94889" s="985"/>
    </row>
    <row r="94926" spans="59:59" ht="15" customHeight="1">
      <c r="BG94926" s="984"/>
    </row>
    <row r="94927" spans="59:59" ht="15" customHeight="1">
      <c r="BG94927" s="985"/>
    </row>
    <row r="94964" spans="59:59" ht="15" customHeight="1">
      <c r="BG94964" s="984"/>
    </row>
    <row r="94965" spans="59:59" ht="15" customHeight="1">
      <c r="BG94965" s="985"/>
    </row>
    <row r="95002" spans="59:59" ht="15" customHeight="1">
      <c r="BG95002" s="984"/>
    </row>
    <row r="95003" spans="59:59" ht="15" customHeight="1">
      <c r="BG95003" s="985"/>
    </row>
    <row r="95040" spans="59:59" ht="15" customHeight="1">
      <c r="BG95040" s="984"/>
    </row>
    <row r="95041" spans="59:59" ht="15" customHeight="1">
      <c r="BG95041" s="985"/>
    </row>
    <row r="95078" spans="59:59" ht="15" customHeight="1">
      <c r="BG95078" s="984"/>
    </row>
    <row r="95079" spans="59:59" ht="15" customHeight="1">
      <c r="BG95079" s="985"/>
    </row>
    <row r="95116" spans="59:59" ht="15" customHeight="1">
      <c r="BG95116" s="984"/>
    </row>
    <row r="95117" spans="59:59" ht="15" customHeight="1">
      <c r="BG95117" s="985"/>
    </row>
    <row r="95154" spans="59:59" ht="15" customHeight="1">
      <c r="BG95154" s="984"/>
    </row>
    <row r="95155" spans="59:59" ht="15" customHeight="1">
      <c r="BG95155" s="985"/>
    </row>
    <row r="95192" spans="59:59" ht="15" customHeight="1">
      <c r="BG95192" s="984"/>
    </row>
    <row r="95193" spans="59:59" ht="15" customHeight="1">
      <c r="BG95193" s="985"/>
    </row>
    <row r="95230" spans="59:59" ht="15" customHeight="1">
      <c r="BG95230" s="984"/>
    </row>
    <row r="95231" spans="59:59" ht="15" customHeight="1">
      <c r="BG95231" s="985"/>
    </row>
    <row r="95268" spans="59:59" ht="15" customHeight="1">
      <c r="BG95268" s="984"/>
    </row>
    <row r="95269" spans="59:59" ht="15" customHeight="1">
      <c r="BG95269" s="985"/>
    </row>
    <row r="95306" spans="59:59" ht="15" customHeight="1">
      <c r="BG95306" s="984"/>
    </row>
    <row r="95307" spans="59:59" ht="15" customHeight="1">
      <c r="BG95307" s="985"/>
    </row>
    <row r="95344" spans="59:59" ht="15" customHeight="1">
      <c r="BG95344" s="984"/>
    </row>
    <row r="95345" spans="59:59" ht="15" customHeight="1">
      <c r="BG95345" s="985"/>
    </row>
    <row r="95382" spans="59:59" ht="15" customHeight="1">
      <c r="BG95382" s="984"/>
    </row>
    <row r="95383" spans="59:59" ht="15" customHeight="1">
      <c r="BG95383" s="985"/>
    </row>
    <row r="95420" spans="59:59" ht="15" customHeight="1">
      <c r="BG95420" s="984"/>
    </row>
    <row r="95421" spans="59:59" ht="15" customHeight="1">
      <c r="BG95421" s="985"/>
    </row>
    <row r="95458" spans="59:59" ht="15" customHeight="1">
      <c r="BG95458" s="984"/>
    </row>
    <row r="95459" spans="59:59" ht="15" customHeight="1">
      <c r="BG95459" s="985"/>
    </row>
    <row r="95496" spans="59:59" ht="15" customHeight="1">
      <c r="BG95496" s="984"/>
    </row>
    <row r="95497" spans="59:59" ht="15" customHeight="1">
      <c r="BG95497" s="985"/>
    </row>
    <row r="95534" spans="59:59" ht="15" customHeight="1">
      <c r="BG95534" s="984"/>
    </row>
    <row r="95535" spans="59:59" ht="15" customHeight="1">
      <c r="BG95535" s="985"/>
    </row>
    <row r="95572" spans="59:59" ht="15" customHeight="1">
      <c r="BG95572" s="984"/>
    </row>
    <row r="95573" spans="59:59" ht="15" customHeight="1">
      <c r="BG95573" s="985"/>
    </row>
    <row r="95610" spans="59:59" ht="15" customHeight="1">
      <c r="BG95610" s="984"/>
    </row>
    <row r="95611" spans="59:59" ht="15" customHeight="1">
      <c r="BG95611" s="985"/>
    </row>
    <row r="95648" spans="59:59" ht="15" customHeight="1">
      <c r="BG95648" s="984"/>
    </row>
    <row r="95649" spans="59:59" ht="15" customHeight="1">
      <c r="BG95649" s="985"/>
    </row>
    <row r="95686" spans="59:59" ht="15" customHeight="1">
      <c r="BG95686" s="984"/>
    </row>
    <row r="95687" spans="59:59" ht="15" customHeight="1">
      <c r="BG95687" s="985"/>
    </row>
    <row r="95724" spans="59:59" ht="15" customHeight="1">
      <c r="BG95724" s="984"/>
    </row>
    <row r="95725" spans="59:59" ht="15" customHeight="1">
      <c r="BG95725" s="985"/>
    </row>
    <row r="95762" spans="59:59" ht="15" customHeight="1">
      <c r="BG95762" s="984"/>
    </row>
    <row r="95763" spans="59:59" ht="15" customHeight="1">
      <c r="BG95763" s="985"/>
    </row>
    <row r="95800" spans="59:59" ht="15" customHeight="1">
      <c r="BG95800" s="984"/>
    </row>
    <row r="95801" spans="59:59" ht="15" customHeight="1">
      <c r="BG95801" s="985"/>
    </row>
    <row r="95838" spans="59:59" ht="15" customHeight="1">
      <c r="BG95838" s="984"/>
    </row>
    <row r="95839" spans="59:59" ht="15" customHeight="1">
      <c r="BG95839" s="985"/>
    </row>
    <row r="95876" spans="59:59" ht="15" customHeight="1">
      <c r="BG95876" s="984"/>
    </row>
    <row r="95877" spans="59:59" ht="15" customHeight="1">
      <c r="BG95877" s="985"/>
    </row>
    <row r="95914" spans="59:59" ht="15" customHeight="1">
      <c r="BG95914" s="984"/>
    </row>
    <row r="95915" spans="59:59" ht="15" customHeight="1">
      <c r="BG95915" s="985"/>
    </row>
    <row r="95952" spans="59:59" ht="15" customHeight="1">
      <c r="BG95952" s="984"/>
    </row>
    <row r="95953" spans="59:59" ht="15" customHeight="1">
      <c r="BG95953" s="985"/>
    </row>
    <row r="95990" spans="59:59" ht="15" customHeight="1">
      <c r="BG95990" s="984"/>
    </row>
    <row r="95991" spans="59:59" ht="15" customHeight="1">
      <c r="BG95991" s="985"/>
    </row>
    <row r="96028" spans="59:59" ht="15" customHeight="1">
      <c r="BG96028" s="984"/>
    </row>
    <row r="96029" spans="59:59" ht="15" customHeight="1">
      <c r="BG96029" s="985"/>
    </row>
    <row r="96066" spans="59:59" ht="15" customHeight="1">
      <c r="BG96066" s="984"/>
    </row>
    <row r="96067" spans="59:59" ht="15" customHeight="1">
      <c r="BG96067" s="985"/>
    </row>
    <row r="96104" spans="59:59" ht="15" customHeight="1">
      <c r="BG96104" s="984"/>
    </row>
    <row r="96105" spans="59:59" ht="15" customHeight="1">
      <c r="BG96105" s="985"/>
    </row>
    <row r="96142" spans="59:59" ht="15" customHeight="1">
      <c r="BG96142" s="984"/>
    </row>
    <row r="96143" spans="59:59" ht="15" customHeight="1">
      <c r="BG96143" s="985"/>
    </row>
    <row r="96180" spans="59:59" ht="15" customHeight="1">
      <c r="BG96180" s="984"/>
    </row>
    <row r="96181" spans="59:59" ht="15" customHeight="1">
      <c r="BG96181" s="985"/>
    </row>
    <row r="96218" spans="59:59" ht="15" customHeight="1">
      <c r="BG96218" s="984"/>
    </row>
    <row r="96219" spans="59:59" ht="15" customHeight="1">
      <c r="BG96219" s="985"/>
    </row>
    <row r="96256" spans="59:59" ht="15" customHeight="1">
      <c r="BG96256" s="984"/>
    </row>
    <row r="96257" spans="59:59" ht="15" customHeight="1">
      <c r="BG96257" s="985"/>
    </row>
    <row r="96294" spans="59:59" ht="15" customHeight="1">
      <c r="BG96294" s="984"/>
    </row>
    <row r="96295" spans="59:59" ht="15" customHeight="1">
      <c r="BG96295" s="985"/>
    </row>
    <row r="96332" spans="59:59" ht="15" customHeight="1">
      <c r="BG96332" s="984"/>
    </row>
    <row r="96333" spans="59:59" ht="15" customHeight="1">
      <c r="BG96333" s="985"/>
    </row>
    <row r="96370" spans="59:59" ht="15" customHeight="1">
      <c r="BG96370" s="984"/>
    </row>
    <row r="96371" spans="59:59" ht="15" customHeight="1">
      <c r="BG96371" s="985"/>
    </row>
    <row r="96408" spans="59:59" ht="15" customHeight="1">
      <c r="BG96408" s="984"/>
    </row>
    <row r="96409" spans="59:59" ht="15" customHeight="1">
      <c r="BG96409" s="985"/>
    </row>
    <row r="96446" spans="59:59" ht="15" customHeight="1">
      <c r="BG96446" s="984"/>
    </row>
    <row r="96447" spans="59:59" ht="15" customHeight="1">
      <c r="BG96447" s="985"/>
    </row>
    <row r="96484" spans="59:59" ht="15" customHeight="1">
      <c r="BG96484" s="984"/>
    </row>
    <row r="96485" spans="59:59" ht="15" customHeight="1">
      <c r="BG96485" s="985"/>
    </row>
    <row r="96522" spans="59:59" ht="15" customHeight="1">
      <c r="BG96522" s="984"/>
    </row>
    <row r="96523" spans="59:59" ht="15" customHeight="1">
      <c r="BG96523" s="985"/>
    </row>
    <row r="96560" spans="59:59" ht="15" customHeight="1">
      <c r="BG96560" s="984"/>
    </row>
    <row r="96561" spans="59:59" ht="15" customHeight="1">
      <c r="BG96561" s="985"/>
    </row>
    <row r="96598" spans="59:59" ht="15" customHeight="1">
      <c r="BG96598" s="984"/>
    </row>
    <row r="96599" spans="59:59" ht="15" customHeight="1">
      <c r="BG96599" s="985"/>
    </row>
    <row r="96636" spans="59:59" ht="15" customHeight="1">
      <c r="BG96636" s="984"/>
    </row>
    <row r="96637" spans="59:59" ht="15" customHeight="1">
      <c r="BG96637" s="985"/>
    </row>
    <row r="96674" spans="59:59" ht="15" customHeight="1">
      <c r="BG96674" s="984"/>
    </row>
    <row r="96675" spans="59:59" ht="15" customHeight="1">
      <c r="BG96675" s="985"/>
    </row>
    <row r="96712" spans="59:59" ht="15" customHeight="1">
      <c r="BG96712" s="984"/>
    </row>
    <row r="96713" spans="59:59" ht="15" customHeight="1">
      <c r="BG96713" s="985"/>
    </row>
    <row r="96750" spans="59:59" ht="15" customHeight="1">
      <c r="BG96750" s="984"/>
    </row>
    <row r="96751" spans="59:59" ht="15" customHeight="1">
      <c r="BG96751" s="985"/>
    </row>
    <row r="96788" spans="59:59" ht="15" customHeight="1">
      <c r="BG96788" s="984"/>
    </row>
    <row r="96789" spans="59:59" ht="15" customHeight="1">
      <c r="BG96789" s="985"/>
    </row>
    <row r="96826" spans="59:59" ht="15" customHeight="1">
      <c r="BG96826" s="984"/>
    </row>
    <row r="96827" spans="59:59" ht="15" customHeight="1">
      <c r="BG96827" s="985"/>
    </row>
    <row r="96864" spans="59:59" ht="15" customHeight="1">
      <c r="BG96864" s="984"/>
    </row>
    <row r="96865" spans="59:59" ht="15" customHeight="1">
      <c r="BG96865" s="985"/>
    </row>
    <row r="96902" spans="59:59" ht="15" customHeight="1">
      <c r="BG96902" s="984"/>
    </row>
    <row r="96903" spans="59:59" ht="15" customHeight="1">
      <c r="BG96903" s="985"/>
    </row>
    <row r="96940" spans="59:59" ht="15" customHeight="1">
      <c r="BG96940" s="984"/>
    </row>
    <row r="96941" spans="59:59" ht="15" customHeight="1">
      <c r="BG96941" s="985"/>
    </row>
    <row r="96978" spans="59:59" ht="15" customHeight="1">
      <c r="BG96978" s="984"/>
    </row>
    <row r="96979" spans="59:59" ht="15" customHeight="1">
      <c r="BG96979" s="985"/>
    </row>
    <row r="97016" spans="59:59" ht="15" customHeight="1">
      <c r="BG97016" s="984"/>
    </row>
    <row r="97017" spans="59:59" ht="15" customHeight="1">
      <c r="BG97017" s="985"/>
    </row>
    <row r="97054" spans="59:59" ht="15" customHeight="1">
      <c r="BG97054" s="984"/>
    </row>
    <row r="97055" spans="59:59" ht="15" customHeight="1">
      <c r="BG97055" s="985"/>
    </row>
    <row r="97092" spans="59:59" ht="15" customHeight="1">
      <c r="BG97092" s="984"/>
    </row>
    <row r="97093" spans="59:59" ht="15" customHeight="1">
      <c r="BG97093" s="985"/>
    </row>
    <row r="97130" spans="59:59" ht="15" customHeight="1">
      <c r="BG97130" s="984"/>
    </row>
    <row r="97131" spans="59:59" ht="15" customHeight="1">
      <c r="BG97131" s="985"/>
    </row>
    <row r="97168" spans="59:59" ht="15" customHeight="1">
      <c r="BG97168" s="984"/>
    </row>
    <row r="97169" spans="59:59" ht="15" customHeight="1">
      <c r="BG97169" s="985"/>
    </row>
    <row r="97206" spans="59:59" ht="15" customHeight="1">
      <c r="BG97206" s="984"/>
    </row>
    <row r="97207" spans="59:59" ht="15" customHeight="1">
      <c r="BG97207" s="985"/>
    </row>
    <row r="97244" spans="59:59" ht="15" customHeight="1">
      <c r="BG97244" s="984"/>
    </row>
    <row r="97245" spans="59:59" ht="15" customHeight="1">
      <c r="BG97245" s="985"/>
    </row>
    <row r="97282" spans="59:59" ht="15" customHeight="1">
      <c r="BG97282" s="984"/>
    </row>
    <row r="97283" spans="59:59" ht="15" customHeight="1">
      <c r="BG97283" s="985"/>
    </row>
    <row r="97320" spans="59:59" ht="15" customHeight="1">
      <c r="BG97320" s="984"/>
    </row>
    <row r="97321" spans="59:59" ht="15" customHeight="1">
      <c r="BG97321" s="985"/>
    </row>
    <row r="97358" spans="59:59" ht="15" customHeight="1">
      <c r="BG97358" s="984"/>
    </row>
    <row r="97359" spans="59:59" ht="15" customHeight="1">
      <c r="BG97359" s="985"/>
    </row>
    <row r="97396" spans="59:59" ht="15" customHeight="1">
      <c r="BG97396" s="984"/>
    </row>
    <row r="97397" spans="59:59" ht="15" customHeight="1">
      <c r="BG97397" s="985"/>
    </row>
    <row r="97434" spans="59:59" ht="15" customHeight="1">
      <c r="BG97434" s="984"/>
    </row>
    <row r="97435" spans="59:59" ht="15" customHeight="1">
      <c r="BG97435" s="985"/>
    </row>
    <row r="97472" spans="59:59" ht="15" customHeight="1">
      <c r="BG97472" s="984"/>
    </row>
    <row r="97473" spans="59:59" ht="15" customHeight="1">
      <c r="BG97473" s="985"/>
    </row>
    <row r="97510" spans="59:59" ht="15" customHeight="1">
      <c r="BG97510" s="984"/>
    </row>
    <row r="97511" spans="59:59" ht="15" customHeight="1">
      <c r="BG97511" s="985"/>
    </row>
    <row r="97548" spans="59:59" ht="15" customHeight="1">
      <c r="BG97548" s="984"/>
    </row>
    <row r="97549" spans="59:59" ht="15" customHeight="1">
      <c r="BG97549" s="985"/>
    </row>
    <row r="97586" spans="59:59" ht="15" customHeight="1">
      <c r="BG97586" s="984"/>
    </row>
    <row r="97587" spans="59:59" ht="15" customHeight="1">
      <c r="BG97587" s="985"/>
    </row>
    <row r="97624" spans="59:59" ht="15" customHeight="1">
      <c r="BG97624" s="984"/>
    </row>
    <row r="97625" spans="59:59" ht="15" customHeight="1">
      <c r="BG97625" s="985"/>
    </row>
    <row r="97662" spans="59:59" ht="15" customHeight="1">
      <c r="BG97662" s="984"/>
    </row>
    <row r="97663" spans="59:59" ht="15" customHeight="1">
      <c r="BG97663" s="985"/>
    </row>
    <row r="97700" spans="59:59" ht="15" customHeight="1">
      <c r="BG97700" s="984"/>
    </row>
    <row r="97701" spans="59:59" ht="15" customHeight="1">
      <c r="BG97701" s="985"/>
    </row>
    <row r="97738" spans="59:59" ht="15" customHeight="1">
      <c r="BG97738" s="984"/>
    </row>
    <row r="97739" spans="59:59" ht="15" customHeight="1">
      <c r="BG97739" s="985"/>
    </row>
    <row r="97776" spans="59:59" ht="15" customHeight="1">
      <c r="BG97776" s="984"/>
    </row>
    <row r="97777" spans="59:59" ht="15" customHeight="1">
      <c r="BG97777" s="985"/>
    </row>
    <row r="97814" spans="59:59" ht="15" customHeight="1">
      <c r="BG97814" s="984"/>
    </row>
    <row r="97815" spans="59:59" ht="15" customHeight="1">
      <c r="BG97815" s="985"/>
    </row>
    <row r="97852" spans="59:59" ht="15" customHeight="1">
      <c r="BG97852" s="984"/>
    </row>
    <row r="97853" spans="59:59" ht="15" customHeight="1">
      <c r="BG97853" s="985"/>
    </row>
    <row r="97890" spans="59:59" ht="15" customHeight="1">
      <c r="BG97890" s="984"/>
    </row>
    <row r="97891" spans="59:59" ht="15" customHeight="1">
      <c r="BG97891" s="985"/>
    </row>
    <row r="97928" spans="59:59" ht="15" customHeight="1">
      <c r="BG97928" s="984"/>
    </row>
    <row r="97929" spans="59:59" ht="15" customHeight="1">
      <c r="BG97929" s="985"/>
    </row>
    <row r="97966" spans="59:59" ht="15" customHeight="1">
      <c r="BG97966" s="984"/>
    </row>
    <row r="97967" spans="59:59" ht="15" customHeight="1">
      <c r="BG97967" s="985"/>
    </row>
    <row r="98004" spans="59:59" ht="15" customHeight="1">
      <c r="BG98004" s="984"/>
    </row>
    <row r="98005" spans="59:59" ht="15" customHeight="1">
      <c r="BG98005" s="985"/>
    </row>
    <row r="98042" spans="59:59" ht="15" customHeight="1">
      <c r="BG98042" s="984"/>
    </row>
    <row r="98043" spans="59:59" ht="15" customHeight="1">
      <c r="BG98043" s="985"/>
    </row>
    <row r="98080" spans="59:59" ht="15" customHeight="1">
      <c r="BG98080" s="984"/>
    </row>
    <row r="98081" spans="59:59" ht="15" customHeight="1">
      <c r="BG98081" s="985"/>
    </row>
    <row r="98118" spans="59:59" ht="15" customHeight="1">
      <c r="BG98118" s="984"/>
    </row>
    <row r="98119" spans="59:59" ht="15" customHeight="1">
      <c r="BG98119" s="985"/>
    </row>
    <row r="98156" spans="59:59" ht="15" customHeight="1">
      <c r="BG98156" s="984"/>
    </row>
    <row r="98157" spans="59:59" ht="15" customHeight="1">
      <c r="BG98157" s="985"/>
    </row>
    <row r="98194" spans="59:59" ht="15" customHeight="1">
      <c r="BG98194" s="984"/>
    </row>
    <row r="98195" spans="59:59" ht="15" customHeight="1">
      <c r="BG98195" s="985"/>
    </row>
    <row r="98232" spans="59:59" ht="15" customHeight="1">
      <c r="BG98232" s="984"/>
    </row>
    <row r="98233" spans="59:59" ht="15" customHeight="1">
      <c r="BG98233" s="985"/>
    </row>
    <row r="98270" spans="59:59" ht="15" customHeight="1">
      <c r="BG98270" s="984"/>
    </row>
    <row r="98271" spans="59:59" ht="15" customHeight="1">
      <c r="BG98271" s="985"/>
    </row>
    <row r="98308" spans="59:59" ht="15" customHeight="1">
      <c r="BG98308" s="984"/>
    </row>
    <row r="98309" spans="59:59" ht="15" customHeight="1">
      <c r="BG98309" s="985"/>
    </row>
    <row r="98346" spans="59:59" ht="15" customHeight="1">
      <c r="BG98346" s="984"/>
    </row>
    <row r="98347" spans="59:59" ht="15" customHeight="1">
      <c r="BG98347" s="985"/>
    </row>
    <row r="98384" spans="59:59" ht="15" customHeight="1">
      <c r="BG98384" s="984"/>
    </row>
    <row r="98385" spans="59:59" ht="15" customHeight="1">
      <c r="BG98385" s="985"/>
    </row>
    <row r="98422" spans="59:59" ht="15" customHeight="1">
      <c r="BG98422" s="984"/>
    </row>
    <row r="98423" spans="59:59" ht="15" customHeight="1">
      <c r="BG98423" s="985"/>
    </row>
    <row r="98460" spans="59:59" ht="15" customHeight="1">
      <c r="BG98460" s="984"/>
    </row>
    <row r="98461" spans="59:59" ht="15" customHeight="1">
      <c r="BG98461" s="985"/>
    </row>
    <row r="98498" spans="59:59" ht="15" customHeight="1">
      <c r="BG98498" s="984"/>
    </row>
    <row r="98499" spans="59:59" ht="15" customHeight="1">
      <c r="BG98499" s="985"/>
    </row>
    <row r="98536" spans="59:59" ht="15" customHeight="1">
      <c r="BG98536" s="984"/>
    </row>
    <row r="98537" spans="59:59" ht="15" customHeight="1">
      <c r="BG98537" s="985"/>
    </row>
    <row r="98574" spans="59:59" ht="15" customHeight="1">
      <c r="BG98574" s="984"/>
    </row>
    <row r="98575" spans="59:59" ht="15" customHeight="1">
      <c r="BG98575" s="985"/>
    </row>
    <row r="98612" spans="59:59" ht="15" customHeight="1">
      <c r="BG98612" s="984"/>
    </row>
    <row r="98613" spans="59:59" ht="15" customHeight="1">
      <c r="BG98613" s="985"/>
    </row>
    <row r="98650" spans="59:59" ht="15" customHeight="1">
      <c r="BG98650" s="984"/>
    </row>
    <row r="98651" spans="59:59" ht="15" customHeight="1">
      <c r="BG98651" s="985"/>
    </row>
    <row r="98688" spans="59:59" ht="15" customHeight="1">
      <c r="BG98688" s="984"/>
    </row>
    <row r="98689" spans="59:59" ht="15" customHeight="1">
      <c r="BG98689" s="985"/>
    </row>
    <row r="98726" spans="59:59" ht="15" customHeight="1">
      <c r="BG98726" s="984"/>
    </row>
    <row r="98727" spans="59:59" ht="15" customHeight="1">
      <c r="BG98727" s="985"/>
    </row>
    <row r="98764" spans="59:59" ht="15" customHeight="1">
      <c r="BG98764" s="984"/>
    </row>
    <row r="98765" spans="59:59" ht="15" customHeight="1">
      <c r="BG98765" s="985"/>
    </row>
    <row r="98802" spans="59:59" ht="15" customHeight="1">
      <c r="BG98802" s="984"/>
    </row>
    <row r="98803" spans="59:59" ht="15" customHeight="1">
      <c r="BG98803" s="985"/>
    </row>
    <row r="98840" spans="59:59" ht="15" customHeight="1">
      <c r="BG98840" s="984"/>
    </row>
    <row r="98841" spans="59:59" ht="15" customHeight="1">
      <c r="BG98841" s="985"/>
    </row>
    <row r="98878" spans="59:59" ht="15" customHeight="1">
      <c r="BG98878" s="984"/>
    </row>
    <row r="98879" spans="59:59" ht="15" customHeight="1">
      <c r="BG98879" s="985"/>
    </row>
    <row r="98916" spans="59:59" ht="15" customHeight="1">
      <c r="BG98916" s="984"/>
    </row>
    <row r="98917" spans="59:59" ht="15" customHeight="1">
      <c r="BG98917" s="985"/>
    </row>
    <row r="98954" spans="59:59" ht="15" customHeight="1">
      <c r="BG98954" s="984"/>
    </row>
    <row r="98955" spans="59:59" ht="15" customHeight="1">
      <c r="BG98955" s="985"/>
    </row>
    <row r="98992" spans="59:59" ht="15" customHeight="1">
      <c r="BG98992" s="984"/>
    </row>
    <row r="98993" spans="59:59" ht="15" customHeight="1">
      <c r="BG98993" s="985"/>
    </row>
    <row r="99030" spans="59:59" ht="15" customHeight="1">
      <c r="BG99030" s="984"/>
    </row>
    <row r="99031" spans="59:59" ht="15" customHeight="1">
      <c r="BG99031" s="985"/>
    </row>
    <row r="99068" spans="59:59" ht="15" customHeight="1">
      <c r="BG99068" s="984"/>
    </row>
    <row r="99069" spans="59:59" ht="15" customHeight="1">
      <c r="BG99069" s="985"/>
    </row>
    <row r="99106" spans="59:59" ht="15" customHeight="1">
      <c r="BG99106" s="984"/>
    </row>
    <row r="99107" spans="59:59" ht="15" customHeight="1">
      <c r="BG99107" s="985"/>
    </row>
    <row r="99144" spans="59:59" ht="15" customHeight="1">
      <c r="BG99144" s="984"/>
    </row>
    <row r="99145" spans="59:59" ht="15" customHeight="1">
      <c r="BG99145" s="985"/>
    </row>
    <row r="99182" spans="59:59" ht="15" customHeight="1">
      <c r="BG99182" s="984"/>
    </row>
    <row r="99183" spans="59:59" ht="15" customHeight="1">
      <c r="BG99183" s="985"/>
    </row>
    <row r="99220" spans="59:59" ht="15" customHeight="1">
      <c r="BG99220" s="984"/>
    </row>
    <row r="99221" spans="59:59" ht="15" customHeight="1">
      <c r="BG99221" s="985"/>
    </row>
    <row r="99258" spans="59:59" ht="15" customHeight="1">
      <c r="BG99258" s="984"/>
    </row>
    <row r="99259" spans="59:59" ht="15" customHeight="1">
      <c r="BG99259" s="985"/>
    </row>
    <row r="99296" spans="59:59" ht="15" customHeight="1">
      <c r="BG99296" s="984"/>
    </row>
    <row r="99297" spans="59:59" ht="15" customHeight="1">
      <c r="BG99297" s="985"/>
    </row>
    <row r="99334" spans="59:59" ht="15" customHeight="1">
      <c r="BG99334" s="984"/>
    </row>
    <row r="99335" spans="59:59" ht="15" customHeight="1">
      <c r="BG99335" s="985"/>
    </row>
    <row r="99372" spans="59:59" ht="15" customHeight="1">
      <c r="BG99372" s="984"/>
    </row>
    <row r="99373" spans="59:59" ht="15" customHeight="1">
      <c r="BG99373" s="985"/>
    </row>
    <row r="99410" spans="59:59" ht="15" customHeight="1">
      <c r="BG99410" s="984"/>
    </row>
    <row r="99411" spans="59:59" ht="15" customHeight="1">
      <c r="BG99411" s="985"/>
    </row>
    <row r="99448" spans="59:59" ht="15" customHeight="1">
      <c r="BG99448" s="984"/>
    </row>
    <row r="99449" spans="59:59" ht="15" customHeight="1">
      <c r="BG99449" s="985"/>
    </row>
    <row r="99486" spans="59:59" ht="15" customHeight="1">
      <c r="BG99486" s="984"/>
    </row>
    <row r="99487" spans="59:59" ht="15" customHeight="1">
      <c r="BG99487" s="985"/>
    </row>
    <row r="99524" spans="59:59" ht="15" customHeight="1">
      <c r="BG99524" s="984"/>
    </row>
    <row r="99525" spans="59:59" ht="15" customHeight="1">
      <c r="BG99525" s="985"/>
    </row>
    <row r="99562" spans="59:59" ht="15" customHeight="1">
      <c r="BG99562" s="984"/>
    </row>
    <row r="99563" spans="59:59" ht="15" customHeight="1">
      <c r="BG99563" s="985"/>
    </row>
    <row r="99600" spans="59:59" ht="15" customHeight="1">
      <c r="BG99600" s="984"/>
    </row>
    <row r="99601" spans="59:59" ht="15" customHeight="1">
      <c r="BG99601" s="985"/>
    </row>
    <row r="99638" spans="59:59" ht="15" customHeight="1">
      <c r="BG99638" s="984"/>
    </row>
    <row r="99639" spans="59:59" ht="15" customHeight="1">
      <c r="BG99639" s="985"/>
    </row>
    <row r="99676" spans="59:59" ht="15" customHeight="1">
      <c r="BG99676" s="984"/>
    </row>
    <row r="99677" spans="59:59" ht="15" customHeight="1">
      <c r="BG99677" s="985"/>
    </row>
    <row r="99714" spans="59:59" ht="15" customHeight="1">
      <c r="BG99714" s="984"/>
    </row>
    <row r="99715" spans="59:59" ht="15" customHeight="1">
      <c r="BG99715" s="985"/>
    </row>
    <row r="99752" spans="59:59" ht="15" customHeight="1">
      <c r="BG99752" s="984"/>
    </row>
    <row r="99753" spans="59:59" ht="15" customHeight="1">
      <c r="BG99753" s="985"/>
    </row>
    <row r="99790" spans="59:59" ht="15" customHeight="1">
      <c r="BG99790" s="984"/>
    </row>
    <row r="99791" spans="59:59" ht="15" customHeight="1">
      <c r="BG99791" s="985"/>
    </row>
    <row r="99828" spans="59:59" ht="15" customHeight="1">
      <c r="BG99828" s="984"/>
    </row>
    <row r="99829" spans="59:59" ht="15" customHeight="1">
      <c r="BG99829" s="985"/>
    </row>
    <row r="99866" spans="59:59" ht="15" customHeight="1">
      <c r="BG99866" s="984"/>
    </row>
    <row r="99867" spans="59:59" ht="15" customHeight="1">
      <c r="BG99867" s="985"/>
    </row>
    <row r="99904" spans="59:59" ht="15" customHeight="1">
      <c r="BG99904" s="984"/>
    </row>
    <row r="99905" spans="59:59" ht="15" customHeight="1">
      <c r="BG99905" s="985"/>
    </row>
    <row r="99942" spans="59:59" ht="15" customHeight="1">
      <c r="BG99942" s="984"/>
    </row>
    <row r="99943" spans="59:59" ht="15" customHeight="1">
      <c r="BG99943" s="985"/>
    </row>
    <row r="99980" spans="59:59" ht="15" customHeight="1">
      <c r="BG99980" s="984"/>
    </row>
    <row r="99981" spans="59:59" ht="15" customHeight="1">
      <c r="BG99981" s="985"/>
    </row>
    <row r="100018" spans="59:59" ht="15" customHeight="1">
      <c r="BG100018" s="984"/>
    </row>
    <row r="100019" spans="59:59" ht="15" customHeight="1">
      <c r="BG100019" s="985"/>
    </row>
    <row r="100056" spans="59:59" ht="15" customHeight="1">
      <c r="BG100056" s="984"/>
    </row>
    <row r="100057" spans="59:59" ht="15" customHeight="1">
      <c r="BG100057" s="985"/>
    </row>
    <row r="100094" spans="59:59" ht="15" customHeight="1">
      <c r="BG100094" s="984"/>
    </row>
    <row r="100095" spans="59:59" ht="15" customHeight="1">
      <c r="BG100095" s="985"/>
    </row>
    <row r="100132" spans="59:59" ht="15" customHeight="1">
      <c r="BG100132" s="984"/>
    </row>
    <row r="100133" spans="59:59" ht="15" customHeight="1">
      <c r="BG100133" s="985"/>
    </row>
    <row r="100170" spans="59:59" ht="15" customHeight="1">
      <c r="BG100170" s="984"/>
    </row>
    <row r="100171" spans="59:59" ht="15" customHeight="1">
      <c r="BG100171" s="985"/>
    </row>
    <row r="100208" spans="59:59" ht="15" customHeight="1">
      <c r="BG100208" s="984"/>
    </row>
    <row r="100209" spans="59:59" ht="15" customHeight="1">
      <c r="BG100209" s="985"/>
    </row>
    <row r="100246" spans="59:59" ht="15" customHeight="1">
      <c r="BG100246" s="984"/>
    </row>
    <row r="100247" spans="59:59" ht="15" customHeight="1">
      <c r="BG100247" s="985"/>
    </row>
    <row r="100284" spans="59:59" ht="15" customHeight="1">
      <c r="BG100284" s="984"/>
    </row>
    <row r="100285" spans="59:59" ht="15" customHeight="1">
      <c r="BG100285" s="985"/>
    </row>
    <row r="100322" spans="59:59" ht="15" customHeight="1">
      <c r="BG100322" s="984"/>
    </row>
    <row r="100323" spans="59:59" ht="15" customHeight="1">
      <c r="BG100323" s="985"/>
    </row>
    <row r="100360" spans="59:59" ht="15" customHeight="1">
      <c r="BG100360" s="984"/>
    </row>
    <row r="100361" spans="59:59" ht="15" customHeight="1">
      <c r="BG100361" s="985"/>
    </row>
    <row r="100398" spans="59:59" ht="15" customHeight="1">
      <c r="BG100398" s="984"/>
    </row>
    <row r="100399" spans="59:59" ht="15" customHeight="1">
      <c r="BG100399" s="985"/>
    </row>
    <row r="100436" spans="59:59" ht="15" customHeight="1">
      <c r="BG100436" s="984"/>
    </row>
    <row r="100437" spans="59:59" ht="15" customHeight="1">
      <c r="BG100437" s="985"/>
    </row>
    <row r="100474" spans="59:59" ht="15" customHeight="1">
      <c r="BG100474" s="984"/>
    </row>
    <row r="100475" spans="59:59" ht="15" customHeight="1">
      <c r="BG100475" s="985"/>
    </row>
    <row r="100512" spans="59:59" ht="15" customHeight="1">
      <c r="BG100512" s="984"/>
    </row>
    <row r="100513" spans="59:59" ht="15" customHeight="1">
      <c r="BG100513" s="985"/>
    </row>
    <row r="100550" spans="59:59" ht="15" customHeight="1">
      <c r="BG100550" s="984"/>
    </row>
    <row r="100551" spans="59:59" ht="15" customHeight="1">
      <c r="BG100551" s="985"/>
    </row>
    <row r="100588" spans="59:59" ht="15" customHeight="1">
      <c r="BG100588" s="984"/>
    </row>
    <row r="100589" spans="59:59" ht="15" customHeight="1">
      <c r="BG100589" s="985"/>
    </row>
    <row r="100626" spans="59:59" ht="15" customHeight="1">
      <c r="BG100626" s="984"/>
    </row>
    <row r="100627" spans="59:59" ht="15" customHeight="1">
      <c r="BG100627" s="985"/>
    </row>
    <row r="100664" spans="59:59" ht="15" customHeight="1">
      <c r="BG100664" s="984"/>
    </row>
    <row r="100665" spans="59:59" ht="15" customHeight="1">
      <c r="BG100665" s="985"/>
    </row>
    <row r="100702" spans="59:59" ht="15" customHeight="1">
      <c r="BG100702" s="984"/>
    </row>
    <row r="100703" spans="59:59" ht="15" customHeight="1">
      <c r="BG100703" s="985"/>
    </row>
    <row r="100740" spans="59:59" ht="15" customHeight="1">
      <c r="BG100740" s="984"/>
    </row>
    <row r="100741" spans="59:59" ht="15" customHeight="1">
      <c r="BG100741" s="985"/>
    </row>
    <row r="100778" spans="59:59" ht="15" customHeight="1">
      <c r="BG100778" s="984"/>
    </row>
    <row r="100779" spans="59:59" ht="15" customHeight="1">
      <c r="BG100779" s="985"/>
    </row>
    <row r="100816" spans="59:59" ht="15" customHeight="1">
      <c r="BG100816" s="984"/>
    </row>
    <row r="100817" spans="59:59" ht="15" customHeight="1">
      <c r="BG100817" s="985"/>
    </row>
    <row r="100854" spans="59:59" ht="15" customHeight="1">
      <c r="BG100854" s="984"/>
    </row>
    <row r="100855" spans="59:59" ht="15" customHeight="1">
      <c r="BG100855" s="985"/>
    </row>
    <row r="100892" spans="59:59" ht="15" customHeight="1">
      <c r="BG100892" s="984"/>
    </row>
    <row r="100893" spans="59:59" ht="15" customHeight="1">
      <c r="BG100893" s="985"/>
    </row>
    <row r="100930" spans="59:59" ht="15" customHeight="1">
      <c r="BG100930" s="984"/>
    </row>
    <row r="100931" spans="59:59" ht="15" customHeight="1">
      <c r="BG100931" s="985"/>
    </row>
    <row r="100968" spans="59:59" ht="15" customHeight="1">
      <c r="BG100968" s="984"/>
    </row>
    <row r="100969" spans="59:59" ht="15" customHeight="1">
      <c r="BG100969" s="985"/>
    </row>
    <row r="101006" spans="59:59" ht="15" customHeight="1">
      <c r="BG101006" s="984"/>
    </row>
    <row r="101007" spans="59:59" ht="15" customHeight="1">
      <c r="BG101007" s="985"/>
    </row>
    <row r="101044" spans="59:59" ht="15" customHeight="1">
      <c r="BG101044" s="984"/>
    </row>
    <row r="101045" spans="59:59" ht="15" customHeight="1">
      <c r="BG101045" s="985"/>
    </row>
    <row r="101082" spans="59:59" ht="15" customHeight="1">
      <c r="BG101082" s="984"/>
    </row>
    <row r="101083" spans="59:59" ht="15" customHeight="1">
      <c r="BG101083" s="985"/>
    </row>
    <row r="101120" spans="59:59" ht="15" customHeight="1">
      <c r="BG101120" s="984"/>
    </row>
    <row r="101121" spans="59:59" ht="15" customHeight="1">
      <c r="BG101121" s="985"/>
    </row>
    <row r="101158" spans="59:59" ht="15" customHeight="1">
      <c r="BG101158" s="984"/>
    </row>
    <row r="101159" spans="59:59" ht="15" customHeight="1">
      <c r="BG101159" s="985"/>
    </row>
    <row r="101196" spans="59:59" ht="15" customHeight="1">
      <c r="BG101196" s="984"/>
    </row>
    <row r="101197" spans="59:59" ht="15" customHeight="1">
      <c r="BG101197" s="985"/>
    </row>
    <row r="101234" spans="59:59" ht="15" customHeight="1">
      <c r="BG101234" s="984"/>
    </row>
    <row r="101235" spans="59:59" ht="15" customHeight="1">
      <c r="BG101235" s="985"/>
    </row>
    <row r="101272" spans="59:59" ht="15" customHeight="1">
      <c r="BG101272" s="984"/>
    </row>
    <row r="101273" spans="59:59" ht="15" customHeight="1">
      <c r="BG101273" s="985"/>
    </row>
    <row r="101310" spans="59:59" ht="15" customHeight="1">
      <c r="BG101310" s="984"/>
    </row>
    <row r="101311" spans="59:59" ht="15" customHeight="1">
      <c r="BG101311" s="985"/>
    </row>
    <row r="101348" spans="59:59" ht="15" customHeight="1">
      <c r="BG101348" s="984"/>
    </row>
    <row r="101349" spans="59:59" ht="15" customHeight="1">
      <c r="BG101349" s="985"/>
    </row>
    <row r="101386" spans="59:59" ht="15" customHeight="1">
      <c r="BG101386" s="984"/>
    </row>
    <row r="101387" spans="59:59" ht="15" customHeight="1">
      <c r="BG101387" s="985"/>
    </row>
    <row r="101424" spans="59:59" ht="15" customHeight="1">
      <c r="BG101424" s="984"/>
    </row>
    <row r="101425" spans="59:59" ht="15" customHeight="1">
      <c r="BG101425" s="985"/>
    </row>
    <row r="101462" spans="59:59" ht="15" customHeight="1">
      <c r="BG101462" s="984"/>
    </row>
    <row r="101463" spans="59:59" ht="15" customHeight="1">
      <c r="BG101463" s="985"/>
    </row>
    <row r="101500" spans="59:59" ht="15" customHeight="1">
      <c r="BG101500" s="984"/>
    </row>
    <row r="101501" spans="59:59" ht="15" customHeight="1">
      <c r="BG101501" s="985"/>
    </row>
    <row r="101538" spans="59:59" ht="15" customHeight="1">
      <c r="BG101538" s="984"/>
    </row>
    <row r="101539" spans="59:59" ht="15" customHeight="1">
      <c r="BG101539" s="985"/>
    </row>
    <row r="101576" spans="59:59" ht="15" customHeight="1">
      <c r="BG101576" s="984"/>
    </row>
    <row r="101577" spans="59:59" ht="15" customHeight="1">
      <c r="BG101577" s="985"/>
    </row>
    <row r="101614" spans="59:59" ht="15" customHeight="1">
      <c r="BG101614" s="984"/>
    </row>
    <row r="101615" spans="59:59" ht="15" customHeight="1">
      <c r="BG101615" s="985"/>
    </row>
    <row r="101652" spans="59:59" ht="15" customHeight="1">
      <c r="BG101652" s="984"/>
    </row>
    <row r="101653" spans="59:59" ht="15" customHeight="1">
      <c r="BG101653" s="985"/>
    </row>
    <row r="101690" spans="59:59" ht="15" customHeight="1">
      <c r="BG101690" s="984"/>
    </row>
    <row r="101691" spans="59:59" ht="15" customHeight="1">
      <c r="BG101691" s="985"/>
    </row>
    <row r="101728" spans="59:59" ht="15" customHeight="1">
      <c r="BG101728" s="984"/>
    </row>
    <row r="101729" spans="59:59" ht="15" customHeight="1">
      <c r="BG101729" s="985"/>
    </row>
    <row r="101766" spans="59:59" ht="15" customHeight="1">
      <c r="BG101766" s="984"/>
    </row>
    <row r="101767" spans="59:59" ht="15" customHeight="1">
      <c r="BG101767" s="985"/>
    </row>
    <row r="101804" spans="59:59" ht="15" customHeight="1">
      <c r="BG101804" s="984"/>
    </row>
    <row r="101805" spans="59:59" ht="15" customHeight="1">
      <c r="BG101805" s="985"/>
    </row>
    <row r="101842" spans="59:59" ht="15" customHeight="1">
      <c r="BG101842" s="984"/>
    </row>
    <row r="101843" spans="59:59" ht="15" customHeight="1">
      <c r="BG101843" s="985"/>
    </row>
    <row r="101880" spans="59:59" ht="15" customHeight="1">
      <c r="BG101880" s="984"/>
    </row>
    <row r="101881" spans="59:59" ht="15" customHeight="1">
      <c r="BG101881" s="985"/>
    </row>
    <row r="101918" spans="59:59" ht="15" customHeight="1">
      <c r="BG101918" s="984"/>
    </row>
    <row r="101919" spans="59:59" ht="15" customHeight="1">
      <c r="BG101919" s="985"/>
    </row>
    <row r="101956" spans="59:59" ht="15" customHeight="1">
      <c r="BG101956" s="984"/>
    </row>
    <row r="101957" spans="59:59" ht="15" customHeight="1">
      <c r="BG101957" s="985"/>
    </row>
    <row r="101994" spans="59:59" ht="15" customHeight="1">
      <c r="BG101994" s="984"/>
    </row>
    <row r="101995" spans="59:59" ht="15" customHeight="1">
      <c r="BG101995" s="985"/>
    </row>
    <row r="102032" spans="59:59" ht="15" customHeight="1">
      <c r="BG102032" s="984"/>
    </row>
    <row r="102033" spans="59:59" ht="15" customHeight="1">
      <c r="BG102033" s="985"/>
    </row>
    <row r="102070" spans="59:59" ht="15" customHeight="1">
      <c r="BG102070" s="984"/>
    </row>
    <row r="102071" spans="59:59" ht="15" customHeight="1">
      <c r="BG102071" s="985"/>
    </row>
    <row r="102108" spans="59:59" ht="15" customHeight="1">
      <c r="BG102108" s="984"/>
    </row>
    <row r="102109" spans="59:59" ht="15" customHeight="1">
      <c r="BG102109" s="985"/>
    </row>
    <row r="102146" spans="59:59" ht="15" customHeight="1">
      <c r="BG102146" s="984"/>
    </row>
    <row r="102147" spans="59:59" ht="15" customHeight="1">
      <c r="BG102147" s="985"/>
    </row>
    <row r="102184" spans="59:59" ht="15" customHeight="1">
      <c r="BG102184" s="984"/>
    </row>
    <row r="102185" spans="59:59" ht="15" customHeight="1">
      <c r="BG102185" s="985"/>
    </row>
    <row r="102222" spans="59:59" ht="15" customHeight="1">
      <c r="BG102222" s="984"/>
    </row>
    <row r="102223" spans="59:59" ht="15" customHeight="1">
      <c r="BG102223" s="985"/>
    </row>
    <row r="102260" spans="59:59" ht="15" customHeight="1">
      <c r="BG102260" s="984"/>
    </row>
    <row r="102261" spans="59:59" ht="15" customHeight="1">
      <c r="BG102261" s="985"/>
    </row>
    <row r="102298" spans="59:59" ht="15" customHeight="1">
      <c r="BG102298" s="984"/>
    </row>
    <row r="102299" spans="59:59" ht="15" customHeight="1">
      <c r="BG102299" s="985"/>
    </row>
    <row r="102336" spans="59:59" ht="15" customHeight="1">
      <c r="BG102336" s="984"/>
    </row>
    <row r="102337" spans="59:59" ht="15" customHeight="1">
      <c r="BG102337" s="985"/>
    </row>
    <row r="102374" spans="59:59" ht="15" customHeight="1">
      <c r="BG102374" s="984"/>
    </row>
    <row r="102375" spans="59:59" ht="15" customHeight="1">
      <c r="BG102375" s="985"/>
    </row>
    <row r="102412" spans="59:59" ht="15" customHeight="1">
      <c r="BG102412" s="984"/>
    </row>
    <row r="102413" spans="59:59" ht="15" customHeight="1">
      <c r="BG102413" s="985"/>
    </row>
    <row r="102450" spans="59:59" ht="15" customHeight="1">
      <c r="BG102450" s="984"/>
    </row>
    <row r="102451" spans="59:59" ht="15" customHeight="1">
      <c r="BG102451" s="985"/>
    </row>
    <row r="102488" spans="59:59" ht="15" customHeight="1">
      <c r="BG102488" s="984"/>
    </row>
    <row r="102489" spans="59:59" ht="15" customHeight="1">
      <c r="BG102489" s="985"/>
    </row>
    <row r="102526" spans="59:59" ht="15" customHeight="1">
      <c r="BG102526" s="984"/>
    </row>
    <row r="102527" spans="59:59" ht="15" customHeight="1">
      <c r="BG102527" s="985"/>
    </row>
    <row r="102564" spans="59:59" ht="15" customHeight="1">
      <c r="BG102564" s="984"/>
    </row>
    <row r="102565" spans="59:59" ht="15" customHeight="1">
      <c r="BG102565" s="985"/>
    </row>
    <row r="102602" spans="59:59" ht="15" customHeight="1">
      <c r="BG102602" s="984"/>
    </row>
    <row r="102603" spans="59:59" ht="15" customHeight="1">
      <c r="BG102603" s="985"/>
    </row>
    <row r="102640" spans="59:59" ht="15" customHeight="1">
      <c r="BG102640" s="984"/>
    </row>
    <row r="102641" spans="59:59" ht="15" customHeight="1">
      <c r="BG102641" s="985"/>
    </row>
    <row r="102678" spans="59:59" ht="15" customHeight="1">
      <c r="BG102678" s="984"/>
    </row>
    <row r="102679" spans="59:59" ht="15" customHeight="1">
      <c r="BG102679" s="985"/>
    </row>
    <row r="102716" spans="59:59" ht="15" customHeight="1">
      <c r="BG102716" s="984"/>
    </row>
    <row r="102717" spans="59:59" ht="15" customHeight="1">
      <c r="BG102717" s="985"/>
    </row>
    <row r="102754" spans="59:59" ht="15" customHeight="1">
      <c r="BG102754" s="984"/>
    </row>
    <row r="102755" spans="59:59" ht="15" customHeight="1">
      <c r="BG102755" s="985"/>
    </row>
    <row r="102792" spans="59:59" ht="15" customHeight="1">
      <c r="BG102792" s="984"/>
    </row>
    <row r="102793" spans="59:59" ht="15" customHeight="1">
      <c r="BG102793" s="985"/>
    </row>
    <row r="102830" spans="59:59" ht="15" customHeight="1">
      <c r="BG102830" s="984"/>
    </row>
    <row r="102831" spans="59:59" ht="15" customHeight="1">
      <c r="BG102831" s="985"/>
    </row>
    <row r="102868" spans="59:59" ht="15" customHeight="1">
      <c r="BG102868" s="984"/>
    </row>
    <row r="102869" spans="59:59" ht="15" customHeight="1">
      <c r="BG102869" s="985"/>
    </row>
    <row r="102906" spans="59:59" ht="15" customHeight="1">
      <c r="BG102906" s="984"/>
    </row>
    <row r="102907" spans="59:59" ht="15" customHeight="1">
      <c r="BG102907" s="985"/>
    </row>
    <row r="102944" spans="59:59" ht="15" customHeight="1">
      <c r="BG102944" s="984"/>
    </row>
    <row r="102945" spans="59:59" ht="15" customHeight="1">
      <c r="BG102945" s="985"/>
    </row>
    <row r="102982" spans="59:59" ht="15" customHeight="1">
      <c r="BG102982" s="984"/>
    </row>
    <row r="102983" spans="59:59" ht="15" customHeight="1">
      <c r="BG102983" s="985"/>
    </row>
    <row r="103020" spans="59:59" ht="15" customHeight="1">
      <c r="BG103020" s="984"/>
    </row>
    <row r="103021" spans="59:59" ht="15" customHeight="1">
      <c r="BG103021" s="985"/>
    </row>
    <row r="103058" spans="59:59" ht="15" customHeight="1">
      <c r="BG103058" s="984"/>
    </row>
    <row r="103059" spans="59:59" ht="15" customHeight="1">
      <c r="BG103059" s="985"/>
    </row>
    <row r="103096" spans="59:59" ht="15" customHeight="1">
      <c r="BG103096" s="984"/>
    </row>
    <row r="103097" spans="59:59" ht="15" customHeight="1">
      <c r="BG103097" s="985"/>
    </row>
    <row r="103134" spans="59:59" ht="15" customHeight="1">
      <c r="BG103134" s="984"/>
    </row>
    <row r="103135" spans="59:59" ht="15" customHeight="1">
      <c r="BG103135" s="985"/>
    </row>
    <row r="103172" spans="59:59" ht="15" customHeight="1">
      <c r="BG103172" s="984"/>
    </row>
    <row r="103173" spans="59:59" ht="15" customHeight="1">
      <c r="BG103173" s="985"/>
    </row>
    <row r="103210" spans="59:59" ht="15" customHeight="1">
      <c r="BG103210" s="984"/>
    </row>
    <row r="103211" spans="59:59" ht="15" customHeight="1">
      <c r="BG103211" s="985"/>
    </row>
    <row r="103248" spans="59:59" ht="15" customHeight="1">
      <c r="BG103248" s="984"/>
    </row>
    <row r="103249" spans="59:59" ht="15" customHeight="1">
      <c r="BG103249" s="985"/>
    </row>
    <row r="103286" spans="59:59" ht="15" customHeight="1">
      <c r="BG103286" s="984"/>
    </row>
    <row r="103287" spans="59:59" ht="15" customHeight="1">
      <c r="BG103287" s="985"/>
    </row>
    <row r="103324" spans="59:59" ht="15" customHeight="1">
      <c r="BG103324" s="984"/>
    </row>
    <row r="103325" spans="59:59" ht="15" customHeight="1">
      <c r="BG103325" s="985"/>
    </row>
    <row r="103362" spans="59:59" ht="15" customHeight="1">
      <c r="BG103362" s="984"/>
    </row>
    <row r="103363" spans="59:59" ht="15" customHeight="1">
      <c r="BG103363" s="985"/>
    </row>
    <row r="103400" spans="59:59" ht="15" customHeight="1">
      <c r="BG103400" s="984"/>
    </row>
    <row r="103401" spans="59:59" ht="15" customHeight="1">
      <c r="BG103401" s="985"/>
    </row>
    <row r="103438" spans="59:59" ht="15" customHeight="1">
      <c r="BG103438" s="984"/>
    </row>
    <row r="103439" spans="59:59" ht="15" customHeight="1">
      <c r="BG103439" s="985"/>
    </row>
    <row r="103476" spans="59:59" ht="15" customHeight="1">
      <c r="BG103476" s="984"/>
    </row>
    <row r="103477" spans="59:59" ht="15" customHeight="1">
      <c r="BG103477" s="985"/>
    </row>
    <row r="103514" spans="59:59" ht="15" customHeight="1">
      <c r="BG103514" s="984"/>
    </row>
    <row r="103515" spans="59:59" ht="15" customHeight="1">
      <c r="BG103515" s="985"/>
    </row>
    <row r="103552" spans="59:59" ht="15" customHeight="1">
      <c r="BG103552" s="984"/>
    </row>
    <row r="103553" spans="59:59" ht="15" customHeight="1">
      <c r="BG103553" s="985"/>
    </row>
    <row r="103590" spans="59:59" ht="15" customHeight="1">
      <c r="BG103590" s="984"/>
    </row>
    <row r="103591" spans="59:59" ht="15" customHeight="1">
      <c r="BG103591" s="985"/>
    </row>
    <row r="103628" spans="59:59" ht="15" customHeight="1">
      <c r="BG103628" s="984"/>
    </row>
    <row r="103629" spans="59:59" ht="15" customHeight="1">
      <c r="BG103629" s="985"/>
    </row>
    <row r="103666" spans="59:59" ht="15" customHeight="1">
      <c r="BG103666" s="984"/>
    </row>
    <row r="103667" spans="59:59" ht="15" customHeight="1">
      <c r="BG103667" s="985"/>
    </row>
    <row r="103704" spans="59:59" ht="15" customHeight="1">
      <c r="BG103704" s="984"/>
    </row>
    <row r="103705" spans="59:59" ht="15" customHeight="1">
      <c r="BG103705" s="985"/>
    </row>
    <row r="103742" spans="59:59" ht="15" customHeight="1">
      <c r="BG103742" s="984"/>
    </row>
    <row r="103743" spans="59:59" ht="15" customHeight="1">
      <c r="BG103743" s="985"/>
    </row>
    <row r="103780" spans="59:59" ht="15" customHeight="1">
      <c r="BG103780" s="984"/>
    </row>
    <row r="103781" spans="59:59" ht="15" customHeight="1">
      <c r="BG103781" s="985"/>
    </row>
    <row r="103818" spans="59:59" ht="15" customHeight="1">
      <c r="BG103818" s="984"/>
    </row>
    <row r="103819" spans="59:59" ht="15" customHeight="1">
      <c r="BG103819" s="985"/>
    </row>
    <row r="103856" spans="59:59" ht="15" customHeight="1">
      <c r="BG103856" s="984"/>
    </row>
    <row r="103857" spans="59:59" ht="15" customHeight="1">
      <c r="BG103857" s="985"/>
    </row>
    <row r="103894" spans="59:59" ht="15" customHeight="1">
      <c r="BG103894" s="984"/>
    </row>
    <row r="103895" spans="59:59" ht="15" customHeight="1">
      <c r="BG103895" s="985"/>
    </row>
    <row r="103932" spans="59:59" ht="15" customHeight="1">
      <c r="BG103932" s="984"/>
    </row>
    <row r="103933" spans="59:59" ht="15" customHeight="1">
      <c r="BG103933" s="985"/>
    </row>
    <row r="103970" spans="59:59" ht="15" customHeight="1">
      <c r="BG103970" s="984"/>
    </row>
    <row r="103971" spans="59:59" ht="15" customHeight="1">
      <c r="BG103971" s="985"/>
    </row>
    <row r="104008" spans="59:59" ht="15" customHeight="1">
      <c r="BG104008" s="984"/>
    </row>
    <row r="104009" spans="59:59" ht="15" customHeight="1">
      <c r="BG104009" s="985"/>
    </row>
    <row r="104046" spans="59:59" ht="15" customHeight="1">
      <c r="BG104046" s="984"/>
    </row>
    <row r="104047" spans="59:59" ht="15" customHeight="1">
      <c r="BG104047" s="985"/>
    </row>
    <row r="104084" spans="59:59" ht="15" customHeight="1">
      <c r="BG104084" s="984"/>
    </row>
    <row r="104085" spans="59:59" ht="15" customHeight="1">
      <c r="BG104085" s="985"/>
    </row>
    <row r="104122" spans="59:59" ht="15" customHeight="1">
      <c r="BG104122" s="984"/>
    </row>
    <row r="104123" spans="59:59" ht="15" customHeight="1">
      <c r="BG104123" s="985"/>
    </row>
    <row r="104160" spans="59:59" ht="15" customHeight="1">
      <c r="BG104160" s="984"/>
    </row>
    <row r="104161" spans="59:59" ht="15" customHeight="1">
      <c r="BG104161" s="985"/>
    </row>
    <row r="104198" spans="59:59" ht="15" customHeight="1">
      <c r="BG104198" s="984"/>
    </row>
    <row r="104199" spans="59:59" ht="15" customHeight="1">
      <c r="BG104199" s="985"/>
    </row>
    <row r="104236" spans="59:59" ht="15" customHeight="1">
      <c r="BG104236" s="984"/>
    </row>
    <row r="104237" spans="59:59" ht="15" customHeight="1">
      <c r="BG104237" s="985"/>
    </row>
    <row r="104274" spans="59:59" ht="15" customHeight="1">
      <c r="BG104274" s="984"/>
    </row>
    <row r="104275" spans="59:59" ht="15" customHeight="1">
      <c r="BG104275" s="985"/>
    </row>
    <row r="104312" spans="59:59" ht="15" customHeight="1">
      <c r="BG104312" s="984"/>
    </row>
    <row r="104313" spans="59:59" ht="15" customHeight="1">
      <c r="BG104313" s="985"/>
    </row>
    <row r="104350" spans="59:59" ht="15" customHeight="1">
      <c r="BG104350" s="984"/>
    </row>
    <row r="104351" spans="59:59" ht="15" customHeight="1">
      <c r="BG104351" s="985"/>
    </row>
    <row r="104388" spans="59:59" ht="15" customHeight="1">
      <c r="BG104388" s="984"/>
    </row>
    <row r="104389" spans="59:59" ht="15" customHeight="1">
      <c r="BG104389" s="985"/>
    </row>
    <row r="104426" spans="59:59" ht="15" customHeight="1">
      <c r="BG104426" s="984"/>
    </row>
    <row r="104427" spans="59:59" ht="15" customHeight="1">
      <c r="BG104427" s="985"/>
    </row>
    <row r="104464" spans="59:59" ht="15" customHeight="1">
      <c r="BG104464" s="984"/>
    </row>
    <row r="104465" spans="59:59" ht="15" customHeight="1">
      <c r="BG104465" s="985"/>
    </row>
    <row r="104502" spans="59:59" ht="15" customHeight="1">
      <c r="BG104502" s="984"/>
    </row>
    <row r="104503" spans="59:59" ht="15" customHeight="1">
      <c r="BG104503" s="985"/>
    </row>
    <row r="104540" spans="59:59" ht="15" customHeight="1">
      <c r="BG104540" s="984"/>
    </row>
    <row r="104541" spans="59:59" ht="15" customHeight="1">
      <c r="BG104541" s="985"/>
    </row>
    <row r="104578" spans="59:59" ht="15" customHeight="1">
      <c r="BG104578" s="984"/>
    </row>
    <row r="104579" spans="59:59" ht="15" customHeight="1">
      <c r="BG104579" s="985"/>
    </row>
    <row r="104616" spans="59:59" ht="15" customHeight="1">
      <c r="BG104616" s="984"/>
    </row>
    <row r="104617" spans="59:59" ht="15" customHeight="1">
      <c r="BG104617" s="985"/>
    </row>
    <row r="104654" spans="59:59" ht="15" customHeight="1">
      <c r="BG104654" s="984"/>
    </row>
    <row r="104655" spans="59:59" ht="15" customHeight="1">
      <c r="BG104655" s="985"/>
    </row>
    <row r="104692" spans="59:59" ht="15" customHeight="1">
      <c r="BG104692" s="984"/>
    </row>
    <row r="104693" spans="59:59" ht="15" customHeight="1">
      <c r="BG104693" s="985"/>
    </row>
    <row r="104730" spans="59:59" ht="15" customHeight="1">
      <c r="BG104730" s="984"/>
    </row>
    <row r="104731" spans="59:59" ht="15" customHeight="1">
      <c r="BG104731" s="985"/>
    </row>
    <row r="104768" spans="59:59" ht="15" customHeight="1">
      <c r="BG104768" s="984"/>
    </row>
    <row r="104769" spans="59:59" ht="15" customHeight="1">
      <c r="BG104769" s="985"/>
    </row>
    <row r="104806" spans="59:59" ht="15" customHeight="1">
      <c r="BG104806" s="984"/>
    </row>
    <row r="104807" spans="59:59" ht="15" customHeight="1">
      <c r="BG104807" s="985"/>
    </row>
    <row r="104844" spans="59:59" ht="15" customHeight="1">
      <c r="BG104844" s="984"/>
    </row>
    <row r="104845" spans="59:59" ht="15" customHeight="1">
      <c r="BG104845" s="985"/>
    </row>
    <row r="104882" spans="59:59" ht="15" customHeight="1">
      <c r="BG104882" s="984"/>
    </row>
    <row r="104883" spans="59:59" ht="15" customHeight="1">
      <c r="BG104883" s="985"/>
    </row>
    <row r="104920" spans="59:59" ht="15" customHeight="1">
      <c r="BG104920" s="984"/>
    </row>
    <row r="104921" spans="59:59" ht="15" customHeight="1">
      <c r="BG104921" s="985"/>
    </row>
    <row r="104958" spans="59:59" ht="15" customHeight="1">
      <c r="BG104958" s="984"/>
    </row>
    <row r="104959" spans="59:59" ht="15" customHeight="1">
      <c r="BG104959" s="985"/>
    </row>
    <row r="104996" spans="59:59" ht="15" customHeight="1">
      <c r="BG104996" s="984"/>
    </row>
    <row r="104997" spans="59:59" ht="15" customHeight="1">
      <c r="BG104997" s="985"/>
    </row>
    <row r="105034" spans="59:59" ht="15" customHeight="1">
      <c r="BG105034" s="984"/>
    </row>
    <row r="105035" spans="59:59" ht="15" customHeight="1">
      <c r="BG105035" s="985"/>
    </row>
    <row r="105072" spans="59:59" ht="15" customHeight="1">
      <c r="BG105072" s="984"/>
    </row>
    <row r="105073" spans="59:59" ht="15" customHeight="1">
      <c r="BG105073" s="985"/>
    </row>
    <row r="105110" spans="59:59" ht="15" customHeight="1">
      <c r="BG105110" s="984"/>
    </row>
    <row r="105111" spans="59:59" ht="15" customHeight="1">
      <c r="BG105111" s="985"/>
    </row>
    <row r="105148" spans="59:59" ht="15" customHeight="1">
      <c r="BG105148" s="984"/>
    </row>
    <row r="105149" spans="59:59" ht="15" customHeight="1">
      <c r="BG105149" s="985"/>
    </row>
    <row r="105186" spans="59:59" ht="15" customHeight="1">
      <c r="BG105186" s="984"/>
    </row>
    <row r="105187" spans="59:59" ht="15" customHeight="1">
      <c r="BG105187" s="985"/>
    </row>
    <row r="105224" spans="59:59" ht="15" customHeight="1">
      <c r="BG105224" s="984"/>
    </row>
    <row r="105225" spans="59:59" ht="15" customHeight="1">
      <c r="BG105225" s="985"/>
    </row>
    <row r="105262" spans="59:59" ht="15" customHeight="1">
      <c r="BG105262" s="984"/>
    </row>
    <row r="105263" spans="59:59" ht="15" customHeight="1">
      <c r="BG105263" s="985"/>
    </row>
    <row r="105300" spans="59:59" ht="15" customHeight="1">
      <c r="BG105300" s="984"/>
    </row>
    <row r="105301" spans="59:59" ht="15" customHeight="1">
      <c r="BG105301" s="985"/>
    </row>
    <row r="105338" spans="59:59" ht="15" customHeight="1">
      <c r="BG105338" s="984"/>
    </row>
    <row r="105339" spans="59:59" ht="15" customHeight="1">
      <c r="BG105339" s="985"/>
    </row>
    <row r="105376" spans="59:59" ht="15" customHeight="1">
      <c r="BG105376" s="984"/>
    </row>
    <row r="105377" spans="59:59" ht="15" customHeight="1">
      <c r="BG105377" s="985"/>
    </row>
    <row r="105414" spans="59:59" ht="15" customHeight="1">
      <c r="BG105414" s="984"/>
    </row>
    <row r="105415" spans="59:59" ht="15" customHeight="1">
      <c r="BG105415" s="985"/>
    </row>
    <row r="105452" spans="59:59" ht="15" customHeight="1">
      <c r="BG105452" s="984"/>
    </row>
    <row r="105453" spans="59:59" ht="15" customHeight="1">
      <c r="BG105453" s="985"/>
    </row>
    <row r="105490" spans="59:59" ht="15" customHeight="1">
      <c r="BG105490" s="984"/>
    </row>
    <row r="105491" spans="59:59" ht="15" customHeight="1">
      <c r="BG105491" s="985"/>
    </row>
    <row r="105528" spans="59:59" ht="15" customHeight="1">
      <c r="BG105528" s="984"/>
    </row>
    <row r="105529" spans="59:59" ht="15" customHeight="1">
      <c r="BG105529" s="985"/>
    </row>
    <row r="105566" spans="59:59" ht="15" customHeight="1">
      <c r="BG105566" s="984"/>
    </row>
    <row r="105567" spans="59:59" ht="15" customHeight="1">
      <c r="BG105567" s="985"/>
    </row>
    <row r="105604" spans="59:59" ht="15" customHeight="1">
      <c r="BG105604" s="984"/>
    </row>
    <row r="105605" spans="59:59" ht="15" customHeight="1">
      <c r="BG105605" s="985"/>
    </row>
    <row r="105642" spans="59:59" ht="15" customHeight="1">
      <c r="BG105642" s="984"/>
    </row>
    <row r="105643" spans="59:59" ht="15" customHeight="1">
      <c r="BG105643" s="985"/>
    </row>
    <row r="105680" spans="59:59" ht="15" customHeight="1">
      <c r="BG105680" s="984"/>
    </row>
    <row r="105681" spans="59:59" ht="15" customHeight="1">
      <c r="BG105681" s="985"/>
    </row>
    <row r="105718" spans="59:59" ht="15" customHeight="1">
      <c r="BG105718" s="984"/>
    </row>
    <row r="105719" spans="59:59" ht="15" customHeight="1">
      <c r="BG105719" s="985"/>
    </row>
    <row r="105756" spans="59:59" ht="15" customHeight="1">
      <c r="BG105756" s="984"/>
    </row>
    <row r="105757" spans="59:59" ht="15" customHeight="1">
      <c r="BG105757" s="985"/>
    </row>
    <row r="105794" spans="59:59" ht="15" customHeight="1">
      <c r="BG105794" s="984"/>
    </row>
    <row r="105795" spans="59:59" ht="15" customHeight="1">
      <c r="BG105795" s="985"/>
    </row>
    <row r="105832" spans="59:59" ht="15" customHeight="1">
      <c r="BG105832" s="984"/>
    </row>
    <row r="105833" spans="59:59" ht="15" customHeight="1">
      <c r="BG105833" s="985"/>
    </row>
    <row r="105870" spans="59:59" ht="15" customHeight="1">
      <c r="BG105870" s="984"/>
    </row>
    <row r="105871" spans="59:59" ht="15" customHeight="1">
      <c r="BG105871" s="985"/>
    </row>
    <row r="105908" spans="59:59" ht="15" customHeight="1">
      <c r="BG105908" s="984"/>
    </row>
    <row r="105909" spans="59:59" ht="15" customHeight="1">
      <c r="BG105909" s="985"/>
    </row>
    <row r="105946" spans="59:59" ht="15" customHeight="1">
      <c r="BG105946" s="984"/>
    </row>
    <row r="105947" spans="59:59" ht="15" customHeight="1">
      <c r="BG105947" s="985"/>
    </row>
    <row r="105984" spans="59:59" ht="15" customHeight="1">
      <c r="BG105984" s="984"/>
    </row>
    <row r="105985" spans="59:59" ht="15" customHeight="1">
      <c r="BG105985" s="985"/>
    </row>
    <row r="106022" spans="59:59" ht="15" customHeight="1">
      <c r="BG106022" s="984"/>
    </row>
    <row r="106023" spans="59:59" ht="15" customHeight="1">
      <c r="BG106023" s="985"/>
    </row>
    <row r="106060" spans="59:59" ht="15" customHeight="1">
      <c r="BG106060" s="984"/>
    </row>
    <row r="106061" spans="59:59" ht="15" customHeight="1">
      <c r="BG106061" s="985"/>
    </row>
    <row r="106098" spans="59:59" ht="15" customHeight="1">
      <c r="BG106098" s="984"/>
    </row>
    <row r="106099" spans="59:59" ht="15" customHeight="1">
      <c r="BG106099" s="985"/>
    </row>
    <row r="106136" spans="59:59" ht="15" customHeight="1">
      <c r="BG106136" s="984"/>
    </row>
    <row r="106137" spans="59:59" ht="15" customHeight="1">
      <c r="BG106137" s="985"/>
    </row>
    <row r="106174" spans="59:59" ht="15" customHeight="1">
      <c r="BG106174" s="984"/>
    </row>
    <row r="106175" spans="59:59" ht="15" customHeight="1">
      <c r="BG106175" s="985"/>
    </row>
    <row r="106212" spans="59:59" ht="15" customHeight="1">
      <c r="BG106212" s="984"/>
    </row>
    <row r="106213" spans="59:59" ht="15" customHeight="1">
      <c r="BG106213" s="985"/>
    </row>
    <row r="106250" spans="59:59" ht="15" customHeight="1">
      <c r="BG106250" s="984"/>
    </row>
    <row r="106251" spans="59:59" ht="15" customHeight="1">
      <c r="BG106251" s="985"/>
    </row>
    <row r="106288" spans="59:59" ht="15" customHeight="1">
      <c r="BG106288" s="984"/>
    </row>
    <row r="106289" spans="59:59" ht="15" customHeight="1">
      <c r="BG106289" s="985"/>
    </row>
    <row r="106326" spans="59:59" ht="15" customHeight="1">
      <c r="BG106326" s="984"/>
    </row>
    <row r="106327" spans="59:59" ht="15" customHeight="1">
      <c r="BG106327" s="985"/>
    </row>
    <row r="106364" spans="59:59" ht="15" customHeight="1">
      <c r="BG106364" s="984"/>
    </row>
    <row r="106365" spans="59:59" ht="15" customHeight="1">
      <c r="BG106365" s="985"/>
    </row>
    <row r="106402" spans="59:59" ht="15" customHeight="1">
      <c r="BG106402" s="984"/>
    </row>
    <row r="106403" spans="59:59" ht="15" customHeight="1">
      <c r="BG106403" s="985"/>
    </row>
    <row r="106440" spans="59:59" ht="15" customHeight="1">
      <c r="BG106440" s="984"/>
    </row>
    <row r="106441" spans="59:59" ht="15" customHeight="1">
      <c r="BG106441" s="985"/>
    </row>
    <row r="106478" spans="59:59" ht="15" customHeight="1">
      <c r="BG106478" s="984"/>
    </row>
    <row r="106479" spans="59:59" ht="15" customHeight="1">
      <c r="BG106479" s="985"/>
    </row>
    <row r="106516" spans="59:59" ht="15" customHeight="1">
      <c r="BG106516" s="984"/>
    </row>
    <row r="106517" spans="59:59" ht="15" customHeight="1">
      <c r="BG106517" s="985"/>
    </row>
    <row r="106554" spans="59:59" ht="15" customHeight="1">
      <c r="BG106554" s="984"/>
    </row>
    <row r="106555" spans="59:59" ht="15" customHeight="1">
      <c r="BG106555" s="985"/>
    </row>
    <row r="106592" spans="59:59" ht="15" customHeight="1">
      <c r="BG106592" s="984"/>
    </row>
    <row r="106593" spans="59:59" ht="15" customHeight="1">
      <c r="BG106593" s="985"/>
    </row>
    <row r="106630" spans="59:59" ht="15" customHeight="1">
      <c r="BG106630" s="984"/>
    </row>
    <row r="106631" spans="59:59" ht="15" customHeight="1">
      <c r="BG106631" s="985"/>
    </row>
    <row r="106668" spans="59:59" ht="15" customHeight="1">
      <c r="BG106668" s="984"/>
    </row>
    <row r="106669" spans="59:59" ht="15" customHeight="1">
      <c r="BG106669" s="985"/>
    </row>
    <row r="106706" spans="59:59" ht="15" customHeight="1">
      <c r="BG106706" s="984"/>
    </row>
    <row r="106707" spans="59:59" ht="15" customHeight="1">
      <c r="BG106707" s="985"/>
    </row>
    <row r="106744" spans="59:59" ht="15" customHeight="1">
      <c r="BG106744" s="984"/>
    </row>
    <row r="106745" spans="59:59" ht="15" customHeight="1">
      <c r="BG106745" s="985"/>
    </row>
    <row r="106782" spans="59:59" ht="15" customHeight="1">
      <c r="BG106782" s="984"/>
    </row>
    <row r="106783" spans="59:59" ht="15" customHeight="1">
      <c r="BG106783" s="985"/>
    </row>
    <row r="106820" spans="59:59" ht="15" customHeight="1">
      <c r="BG106820" s="984"/>
    </row>
    <row r="106821" spans="59:59" ht="15" customHeight="1">
      <c r="BG106821" s="985"/>
    </row>
    <row r="106858" spans="59:59" ht="15" customHeight="1">
      <c r="BG106858" s="984"/>
    </row>
    <row r="106859" spans="59:59" ht="15" customHeight="1">
      <c r="BG106859" s="985"/>
    </row>
    <row r="106896" spans="59:59" ht="15" customHeight="1">
      <c r="BG106896" s="984"/>
    </row>
    <row r="106897" spans="59:59" ht="15" customHeight="1">
      <c r="BG106897" s="985"/>
    </row>
    <row r="106934" spans="59:59" ht="15" customHeight="1">
      <c r="BG106934" s="984"/>
    </row>
    <row r="106935" spans="59:59" ht="15" customHeight="1">
      <c r="BG106935" s="985"/>
    </row>
    <row r="106972" spans="59:59" ht="15" customHeight="1">
      <c r="BG106972" s="984"/>
    </row>
    <row r="106973" spans="59:59" ht="15" customHeight="1">
      <c r="BG106973" s="985"/>
    </row>
    <row r="107010" spans="59:59" ht="15" customHeight="1">
      <c r="BG107010" s="984"/>
    </row>
    <row r="107011" spans="59:59" ht="15" customHeight="1">
      <c r="BG107011" s="985"/>
    </row>
    <row r="107048" spans="59:59" ht="15" customHeight="1">
      <c r="BG107048" s="984"/>
    </row>
    <row r="107049" spans="59:59" ht="15" customHeight="1">
      <c r="BG107049" s="985"/>
    </row>
    <row r="107086" spans="59:59" ht="15" customHeight="1">
      <c r="BG107086" s="984"/>
    </row>
    <row r="107087" spans="59:59" ht="15" customHeight="1">
      <c r="BG107087" s="985"/>
    </row>
    <row r="107124" spans="59:59" ht="15" customHeight="1">
      <c r="BG107124" s="984"/>
    </row>
    <row r="107125" spans="59:59" ht="15" customHeight="1">
      <c r="BG107125" s="985"/>
    </row>
    <row r="107162" spans="59:59" ht="15" customHeight="1">
      <c r="BG107162" s="984"/>
    </row>
    <row r="107163" spans="59:59" ht="15" customHeight="1">
      <c r="BG107163" s="985"/>
    </row>
    <row r="107200" spans="59:59" ht="15" customHeight="1">
      <c r="BG107200" s="984"/>
    </row>
    <row r="107201" spans="59:59" ht="15" customHeight="1">
      <c r="BG107201" s="985"/>
    </row>
    <row r="107238" spans="59:59" ht="15" customHeight="1">
      <c r="BG107238" s="984"/>
    </row>
    <row r="107239" spans="59:59" ht="15" customHeight="1">
      <c r="BG107239" s="985"/>
    </row>
    <row r="107276" spans="59:59" ht="15" customHeight="1">
      <c r="BG107276" s="984"/>
    </row>
    <row r="107277" spans="59:59" ht="15" customHeight="1">
      <c r="BG107277" s="985"/>
    </row>
    <row r="107314" spans="59:59" ht="15" customHeight="1">
      <c r="BG107314" s="984"/>
    </row>
    <row r="107315" spans="59:59" ht="15" customHeight="1">
      <c r="BG107315" s="985"/>
    </row>
    <row r="107352" spans="59:59" ht="15" customHeight="1">
      <c r="BG107352" s="984"/>
    </row>
    <row r="107353" spans="59:59" ht="15" customHeight="1">
      <c r="BG107353" s="985"/>
    </row>
    <row r="107390" spans="59:59" ht="15" customHeight="1">
      <c r="BG107390" s="984"/>
    </row>
    <row r="107391" spans="59:59" ht="15" customHeight="1">
      <c r="BG107391" s="985"/>
    </row>
    <row r="107428" spans="59:59" ht="15" customHeight="1">
      <c r="BG107428" s="984"/>
    </row>
    <row r="107429" spans="59:59" ht="15" customHeight="1">
      <c r="BG107429" s="985"/>
    </row>
    <row r="107466" spans="59:59" ht="15" customHeight="1">
      <c r="BG107466" s="984"/>
    </row>
    <row r="107467" spans="59:59" ht="15" customHeight="1">
      <c r="BG107467" s="985"/>
    </row>
    <row r="107504" spans="59:59" ht="15" customHeight="1">
      <c r="BG107504" s="984"/>
    </row>
    <row r="107505" spans="59:59" ht="15" customHeight="1">
      <c r="BG107505" s="985"/>
    </row>
    <row r="107542" spans="59:59" ht="15" customHeight="1">
      <c r="BG107542" s="984"/>
    </row>
    <row r="107543" spans="59:59" ht="15" customHeight="1">
      <c r="BG107543" s="985"/>
    </row>
    <row r="107580" spans="59:59" ht="15" customHeight="1">
      <c r="BG107580" s="984"/>
    </row>
    <row r="107581" spans="59:59" ht="15" customHeight="1">
      <c r="BG107581" s="985"/>
    </row>
    <row r="107618" spans="59:59" ht="15" customHeight="1">
      <c r="BG107618" s="984"/>
    </row>
    <row r="107619" spans="59:59" ht="15" customHeight="1">
      <c r="BG107619" s="985"/>
    </row>
    <row r="107656" spans="59:59" ht="15" customHeight="1">
      <c r="BG107656" s="984"/>
    </row>
    <row r="107657" spans="59:59" ht="15" customHeight="1">
      <c r="BG107657" s="985"/>
    </row>
    <row r="107694" spans="59:59" ht="15" customHeight="1">
      <c r="BG107694" s="984"/>
    </row>
    <row r="107695" spans="59:59" ht="15" customHeight="1">
      <c r="BG107695" s="985"/>
    </row>
    <row r="107732" spans="59:59" ht="15" customHeight="1">
      <c r="BG107732" s="984"/>
    </row>
    <row r="107733" spans="59:59" ht="15" customHeight="1">
      <c r="BG107733" s="985"/>
    </row>
    <row r="107770" spans="59:59" ht="15" customHeight="1">
      <c r="BG107770" s="984"/>
    </row>
    <row r="107771" spans="59:59" ht="15" customHeight="1">
      <c r="BG107771" s="985"/>
    </row>
    <row r="107808" spans="59:59" ht="15" customHeight="1">
      <c r="BG107808" s="984"/>
    </row>
    <row r="107809" spans="59:59" ht="15" customHeight="1">
      <c r="BG107809" s="985"/>
    </row>
    <row r="107846" spans="59:59" ht="15" customHeight="1">
      <c r="BG107846" s="984"/>
    </row>
    <row r="107847" spans="59:59" ht="15" customHeight="1">
      <c r="BG107847" s="985"/>
    </row>
    <row r="107884" spans="59:59" ht="15" customHeight="1">
      <c r="BG107884" s="984"/>
    </row>
    <row r="107885" spans="59:59" ht="15" customHeight="1">
      <c r="BG107885" s="985"/>
    </row>
    <row r="107922" spans="59:59" ht="15" customHeight="1">
      <c r="BG107922" s="984"/>
    </row>
    <row r="107923" spans="59:59" ht="15" customHeight="1">
      <c r="BG107923" s="985"/>
    </row>
    <row r="107960" spans="59:59" ht="15" customHeight="1">
      <c r="BG107960" s="984"/>
    </row>
    <row r="107961" spans="59:59" ht="15" customHeight="1">
      <c r="BG107961" s="985"/>
    </row>
    <row r="107998" spans="59:59" ht="15" customHeight="1">
      <c r="BG107998" s="984"/>
    </row>
    <row r="107999" spans="59:59" ht="15" customHeight="1">
      <c r="BG107999" s="985"/>
    </row>
    <row r="108036" spans="59:59" ht="15" customHeight="1">
      <c r="BG108036" s="984"/>
    </row>
    <row r="108037" spans="59:59" ht="15" customHeight="1">
      <c r="BG108037" s="985"/>
    </row>
    <row r="108074" spans="59:59" ht="15" customHeight="1">
      <c r="BG108074" s="984"/>
    </row>
    <row r="108075" spans="59:59" ht="15" customHeight="1">
      <c r="BG108075" s="985"/>
    </row>
    <row r="108112" spans="59:59" ht="15" customHeight="1">
      <c r="BG108112" s="984"/>
    </row>
    <row r="108113" spans="59:59" ht="15" customHeight="1">
      <c r="BG108113" s="985"/>
    </row>
    <row r="108150" spans="59:59" ht="15" customHeight="1">
      <c r="BG108150" s="984"/>
    </row>
    <row r="108151" spans="59:59" ht="15" customHeight="1">
      <c r="BG108151" s="985"/>
    </row>
    <row r="108188" spans="59:59" ht="15" customHeight="1">
      <c r="BG108188" s="984"/>
    </row>
    <row r="108189" spans="59:59" ht="15" customHeight="1">
      <c r="BG108189" s="985"/>
    </row>
    <row r="108226" spans="59:59" ht="15" customHeight="1">
      <c r="BG108226" s="984"/>
    </row>
    <row r="108227" spans="59:59" ht="15" customHeight="1">
      <c r="BG108227" s="985"/>
    </row>
    <row r="108264" spans="59:59" ht="15" customHeight="1">
      <c r="BG108264" s="984"/>
    </row>
    <row r="108265" spans="59:59" ht="15" customHeight="1">
      <c r="BG108265" s="985"/>
    </row>
    <row r="108302" spans="59:59" ht="15" customHeight="1">
      <c r="BG108302" s="984"/>
    </row>
    <row r="108303" spans="59:59" ht="15" customHeight="1">
      <c r="BG108303" s="985"/>
    </row>
    <row r="108340" spans="59:59" ht="15" customHeight="1">
      <c r="BG108340" s="984"/>
    </row>
    <row r="108341" spans="59:59" ht="15" customHeight="1">
      <c r="BG108341" s="985"/>
    </row>
    <row r="108378" spans="59:59" ht="15" customHeight="1">
      <c r="BG108378" s="984"/>
    </row>
    <row r="108379" spans="59:59" ht="15" customHeight="1">
      <c r="BG108379" s="985"/>
    </row>
    <row r="108416" spans="59:59" ht="15" customHeight="1">
      <c r="BG108416" s="984"/>
    </row>
    <row r="108417" spans="59:59" ht="15" customHeight="1">
      <c r="BG108417" s="985"/>
    </row>
    <row r="108454" spans="59:59" ht="15" customHeight="1">
      <c r="BG108454" s="984"/>
    </row>
    <row r="108455" spans="59:59" ht="15" customHeight="1">
      <c r="BG108455" s="985"/>
    </row>
    <row r="108492" spans="59:59" ht="15" customHeight="1">
      <c r="BG108492" s="984"/>
    </row>
    <row r="108493" spans="59:59" ht="15" customHeight="1">
      <c r="BG108493" s="985"/>
    </row>
    <row r="108530" spans="59:59" ht="15" customHeight="1">
      <c r="BG108530" s="984"/>
    </row>
    <row r="108531" spans="59:59" ht="15" customHeight="1">
      <c r="BG108531" s="985"/>
    </row>
    <row r="108568" spans="59:59" ht="15" customHeight="1">
      <c r="BG108568" s="984"/>
    </row>
    <row r="108569" spans="59:59" ht="15" customHeight="1">
      <c r="BG108569" s="985"/>
    </row>
    <row r="108606" spans="59:59" ht="15" customHeight="1">
      <c r="BG108606" s="984"/>
    </row>
    <row r="108607" spans="59:59" ht="15" customHeight="1">
      <c r="BG108607" s="985"/>
    </row>
    <row r="108644" spans="59:59" ht="15" customHeight="1">
      <c r="BG108644" s="984"/>
    </row>
    <row r="108645" spans="59:59" ht="15" customHeight="1">
      <c r="BG108645" s="985"/>
    </row>
    <row r="108682" spans="59:59" ht="15" customHeight="1">
      <c r="BG108682" s="984"/>
    </row>
    <row r="108683" spans="59:59" ht="15" customHeight="1">
      <c r="BG108683" s="985"/>
    </row>
    <row r="108720" spans="59:59" ht="15" customHeight="1">
      <c r="BG108720" s="984"/>
    </row>
    <row r="108721" spans="59:59" ht="15" customHeight="1">
      <c r="BG108721" s="985"/>
    </row>
    <row r="108758" spans="59:59" ht="15" customHeight="1">
      <c r="BG108758" s="984"/>
    </row>
    <row r="108759" spans="59:59" ht="15" customHeight="1">
      <c r="BG108759" s="985"/>
    </row>
    <row r="108796" spans="59:59" ht="15" customHeight="1">
      <c r="BG108796" s="984"/>
    </row>
    <row r="108797" spans="59:59" ht="15" customHeight="1">
      <c r="BG108797" s="985"/>
    </row>
    <row r="108834" spans="59:59" ht="15" customHeight="1">
      <c r="BG108834" s="984"/>
    </row>
    <row r="108835" spans="59:59" ht="15" customHeight="1">
      <c r="BG108835" s="985"/>
    </row>
    <row r="108872" spans="59:59" ht="15" customHeight="1">
      <c r="BG108872" s="984"/>
    </row>
    <row r="108873" spans="59:59" ht="15" customHeight="1">
      <c r="BG108873" s="985"/>
    </row>
    <row r="108910" spans="59:59" ht="15" customHeight="1">
      <c r="BG108910" s="984"/>
    </row>
    <row r="108911" spans="59:59" ht="15" customHeight="1">
      <c r="BG108911" s="985"/>
    </row>
    <row r="108948" spans="59:59" ht="15" customHeight="1">
      <c r="BG108948" s="984"/>
    </row>
    <row r="108949" spans="59:59" ht="15" customHeight="1">
      <c r="BG108949" s="985"/>
    </row>
    <row r="108986" spans="59:59" ht="15" customHeight="1">
      <c r="BG108986" s="984"/>
    </row>
    <row r="108987" spans="59:59" ht="15" customHeight="1">
      <c r="BG108987" s="985"/>
    </row>
    <row r="109024" spans="59:59" ht="15" customHeight="1">
      <c r="BG109024" s="984"/>
    </row>
    <row r="109025" spans="59:59" ht="15" customHeight="1">
      <c r="BG109025" s="985"/>
    </row>
    <row r="109062" spans="59:59" ht="15" customHeight="1">
      <c r="BG109062" s="984"/>
    </row>
    <row r="109063" spans="59:59" ht="15" customHeight="1">
      <c r="BG109063" s="985"/>
    </row>
    <row r="109100" spans="59:59" ht="15" customHeight="1">
      <c r="BG109100" s="984"/>
    </row>
    <row r="109101" spans="59:59" ht="15" customHeight="1">
      <c r="BG109101" s="985"/>
    </row>
    <row r="109138" spans="59:59" ht="15" customHeight="1">
      <c r="BG109138" s="984"/>
    </row>
    <row r="109139" spans="59:59" ht="15" customHeight="1">
      <c r="BG109139" s="985"/>
    </row>
    <row r="109176" spans="59:59" ht="15" customHeight="1">
      <c r="BG109176" s="984"/>
    </row>
    <row r="109177" spans="59:59" ht="15" customHeight="1">
      <c r="BG109177" s="985"/>
    </row>
    <row r="109214" spans="59:59" ht="15" customHeight="1">
      <c r="BG109214" s="984"/>
    </row>
    <row r="109215" spans="59:59" ht="15" customHeight="1">
      <c r="BG109215" s="985"/>
    </row>
    <row r="109252" spans="59:59" ht="15" customHeight="1">
      <c r="BG109252" s="984"/>
    </row>
    <row r="109253" spans="59:59" ht="15" customHeight="1">
      <c r="BG109253" s="985"/>
    </row>
    <row r="109290" spans="59:59" ht="15" customHeight="1">
      <c r="BG109290" s="984"/>
    </row>
    <row r="109291" spans="59:59" ht="15" customHeight="1">
      <c r="BG109291" s="985"/>
    </row>
    <row r="109328" spans="59:59" ht="15" customHeight="1">
      <c r="BG109328" s="984"/>
    </row>
    <row r="109329" spans="59:59" ht="15" customHeight="1">
      <c r="BG109329" s="985"/>
    </row>
    <row r="109366" spans="59:59" ht="15" customHeight="1">
      <c r="BG109366" s="984"/>
    </row>
    <row r="109367" spans="59:59" ht="15" customHeight="1">
      <c r="BG109367" s="985"/>
    </row>
    <row r="109404" spans="59:59" ht="15" customHeight="1">
      <c r="BG109404" s="984"/>
    </row>
    <row r="109405" spans="59:59" ht="15" customHeight="1">
      <c r="BG109405" s="985"/>
    </row>
    <row r="109442" spans="59:59" ht="15" customHeight="1">
      <c r="BG109442" s="984"/>
    </row>
    <row r="109443" spans="59:59" ht="15" customHeight="1">
      <c r="BG109443" s="985"/>
    </row>
    <row r="109480" spans="59:59" ht="15" customHeight="1">
      <c r="BG109480" s="984"/>
    </row>
    <row r="109481" spans="59:59" ht="15" customHeight="1">
      <c r="BG109481" s="985"/>
    </row>
    <row r="109518" spans="59:59" ht="15" customHeight="1">
      <c r="BG109518" s="984"/>
    </row>
    <row r="109519" spans="59:59" ht="15" customHeight="1">
      <c r="BG109519" s="985"/>
    </row>
    <row r="109556" spans="59:59" ht="15" customHeight="1">
      <c r="BG109556" s="984"/>
    </row>
    <row r="109557" spans="59:59" ht="15" customHeight="1">
      <c r="BG109557" s="985"/>
    </row>
    <row r="109594" spans="59:59" ht="15" customHeight="1">
      <c r="BG109594" s="984"/>
    </row>
    <row r="109595" spans="59:59" ht="15" customHeight="1">
      <c r="BG109595" s="985"/>
    </row>
    <row r="109632" spans="59:59" ht="15" customHeight="1">
      <c r="BG109632" s="984"/>
    </row>
    <row r="109633" spans="59:59" ht="15" customHeight="1">
      <c r="BG109633" s="985"/>
    </row>
    <row r="109670" spans="59:59" ht="15" customHeight="1">
      <c r="BG109670" s="984"/>
    </row>
    <row r="109671" spans="59:59" ht="15" customHeight="1">
      <c r="BG109671" s="985"/>
    </row>
    <row r="109708" spans="59:59" ht="15" customHeight="1">
      <c r="BG109708" s="984"/>
    </row>
    <row r="109709" spans="59:59" ht="15" customHeight="1">
      <c r="BG109709" s="985"/>
    </row>
    <row r="109746" spans="59:59" ht="15" customHeight="1">
      <c r="BG109746" s="984"/>
    </row>
    <row r="109747" spans="59:59" ht="15" customHeight="1">
      <c r="BG109747" s="985"/>
    </row>
    <row r="109784" spans="59:59" ht="15" customHeight="1">
      <c r="BG109784" s="984"/>
    </row>
    <row r="109785" spans="59:59" ht="15" customHeight="1">
      <c r="BG109785" s="985"/>
    </row>
    <row r="109822" spans="59:59" ht="15" customHeight="1">
      <c r="BG109822" s="984"/>
    </row>
    <row r="109823" spans="59:59" ht="15" customHeight="1">
      <c r="BG109823" s="985"/>
    </row>
    <row r="109860" spans="59:59" ht="15" customHeight="1">
      <c r="BG109860" s="984"/>
    </row>
    <row r="109861" spans="59:59" ht="15" customHeight="1">
      <c r="BG109861" s="985"/>
    </row>
    <row r="109898" spans="59:59" ht="15" customHeight="1">
      <c r="BG109898" s="984"/>
    </row>
    <row r="109899" spans="59:59" ht="15" customHeight="1">
      <c r="BG109899" s="985"/>
    </row>
    <row r="109936" spans="59:59" ht="15" customHeight="1">
      <c r="BG109936" s="984"/>
    </row>
    <row r="109937" spans="59:59" ht="15" customHeight="1">
      <c r="BG109937" s="985"/>
    </row>
    <row r="109974" spans="59:59" ht="15" customHeight="1">
      <c r="BG109974" s="984"/>
    </row>
    <row r="109975" spans="59:59" ht="15" customHeight="1">
      <c r="BG109975" s="985"/>
    </row>
    <row r="110012" spans="59:59" ht="15" customHeight="1">
      <c r="BG110012" s="984"/>
    </row>
    <row r="110013" spans="59:59" ht="15" customHeight="1">
      <c r="BG110013" s="985"/>
    </row>
    <row r="110050" spans="59:59" ht="15" customHeight="1">
      <c r="BG110050" s="984"/>
    </row>
    <row r="110051" spans="59:59" ht="15" customHeight="1">
      <c r="BG110051" s="985"/>
    </row>
    <row r="110088" spans="59:59" ht="15" customHeight="1">
      <c r="BG110088" s="984"/>
    </row>
    <row r="110089" spans="59:59" ht="15" customHeight="1">
      <c r="BG110089" s="985"/>
    </row>
    <row r="110126" spans="59:59" ht="15" customHeight="1">
      <c r="BG110126" s="984"/>
    </row>
    <row r="110127" spans="59:59" ht="15" customHeight="1">
      <c r="BG110127" s="985"/>
    </row>
    <row r="110164" spans="59:59" ht="15" customHeight="1">
      <c r="BG110164" s="984"/>
    </row>
    <row r="110165" spans="59:59" ht="15" customHeight="1">
      <c r="BG110165" s="985"/>
    </row>
    <row r="110202" spans="59:59" ht="15" customHeight="1">
      <c r="BG110202" s="984"/>
    </row>
    <row r="110203" spans="59:59" ht="15" customHeight="1">
      <c r="BG110203" s="985"/>
    </row>
    <row r="110240" spans="59:59" ht="15" customHeight="1">
      <c r="BG110240" s="984"/>
    </row>
    <row r="110241" spans="59:59" ht="15" customHeight="1">
      <c r="BG110241" s="985"/>
    </row>
    <row r="110278" spans="59:59" ht="15" customHeight="1">
      <c r="BG110278" s="984"/>
    </row>
    <row r="110279" spans="59:59" ht="15" customHeight="1">
      <c r="BG110279" s="985"/>
    </row>
    <row r="110316" spans="59:59" ht="15" customHeight="1">
      <c r="BG110316" s="984"/>
    </row>
    <row r="110317" spans="59:59" ht="15" customHeight="1">
      <c r="BG110317" s="985"/>
    </row>
    <row r="110354" spans="59:59" ht="15" customHeight="1">
      <c r="BG110354" s="984"/>
    </row>
    <row r="110355" spans="59:59" ht="15" customHeight="1">
      <c r="BG110355" s="985"/>
    </row>
    <row r="110392" spans="59:59" ht="15" customHeight="1">
      <c r="BG110392" s="984"/>
    </row>
    <row r="110393" spans="59:59" ht="15" customHeight="1">
      <c r="BG110393" s="985"/>
    </row>
    <row r="110430" spans="59:59" ht="15" customHeight="1">
      <c r="BG110430" s="984"/>
    </row>
    <row r="110431" spans="59:59" ht="15" customHeight="1">
      <c r="BG110431" s="985"/>
    </row>
    <row r="110468" spans="59:59" ht="15" customHeight="1">
      <c r="BG110468" s="984"/>
    </row>
    <row r="110469" spans="59:59" ht="15" customHeight="1">
      <c r="BG110469" s="985"/>
    </row>
    <row r="110506" spans="59:59" ht="15" customHeight="1">
      <c r="BG110506" s="984"/>
    </row>
    <row r="110507" spans="59:59" ht="15" customHeight="1">
      <c r="BG110507" s="985"/>
    </row>
    <row r="110544" spans="59:59" ht="15" customHeight="1">
      <c r="BG110544" s="984"/>
    </row>
    <row r="110545" spans="59:59" ht="15" customHeight="1">
      <c r="BG110545" s="985"/>
    </row>
    <row r="110582" spans="59:59" ht="15" customHeight="1">
      <c r="BG110582" s="984"/>
    </row>
    <row r="110583" spans="59:59" ht="15" customHeight="1">
      <c r="BG110583" s="985"/>
    </row>
    <row r="110620" spans="59:59" ht="15" customHeight="1">
      <c r="BG110620" s="984"/>
    </row>
    <row r="110621" spans="59:59" ht="15" customHeight="1">
      <c r="BG110621" s="985"/>
    </row>
    <row r="110658" spans="59:59" ht="15" customHeight="1">
      <c r="BG110658" s="984"/>
    </row>
    <row r="110659" spans="59:59" ht="15" customHeight="1">
      <c r="BG110659" s="985"/>
    </row>
    <row r="110696" spans="59:59" ht="15" customHeight="1">
      <c r="BG110696" s="984"/>
    </row>
    <row r="110697" spans="59:59" ht="15" customHeight="1">
      <c r="BG110697" s="985"/>
    </row>
    <row r="110734" spans="59:59" ht="15" customHeight="1">
      <c r="BG110734" s="984"/>
    </row>
    <row r="110735" spans="59:59" ht="15" customHeight="1">
      <c r="BG110735" s="985"/>
    </row>
    <row r="110772" spans="59:59" ht="15" customHeight="1">
      <c r="BG110772" s="984"/>
    </row>
    <row r="110773" spans="59:59" ht="15" customHeight="1">
      <c r="BG110773" s="985"/>
    </row>
    <row r="110810" spans="59:59" ht="15" customHeight="1">
      <c r="BG110810" s="984"/>
    </row>
    <row r="110811" spans="59:59" ht="15" customHeight="1">
      <c r="BG110811" s="985"/>
    </row>
    <row r="110848" spans="59:59" ht="15" customHeight="1">
      <c r="BG110848" s="984"/>
    </row>
    <row r="110849" spans="59:59" ht="15" customHeight="1">
      <c r="BG110849" s="985"/>
    </row>
    <row r="110886" spans="59:59" ht="15" customHeight="1">
      <c r="BG110886" s="984"/>
    </row>
    <row r="110887" spans="59:59" ht="15" customHeight="1">
      <c r="BG110887" s="985"/>
    </row>
    <row r="110924" spans="59:59" ht="15" customHeight="1">
      <c r="BG110924" s="984"/>
    </row>
    <row r="110925" spans="59:59" ht="15" customHeight="1">
      <c r="BG110925" s="985"/>
    </row>
    <row r="110962" spans="59:59" ht="15" customHeight="1">
      <c r="BG110962" s="984"/>
    </row>
    <row r="110963" spans="59:59" ht="15" customHeight="1">
      <c r="BG110963" s="985"/>
    </row>
    <row r="111000" spans="59:59" ht="15" customHeight="1">
      <c r="BG111000" s="984"/>
    </row>
    <row r="111001" spans="59:59" ht="15" customHeight="1">
      <c r="BG111001" s="985"/>
    </row>
    <row r="111038" spans="59:59" ht="15" customHeight="1">
      <c r="BG111038" s="984"/>
    </row>
    <row r="111039" spans="59:59" ht="15" customHeight="1">
      <c r="BG111039" s="985"/>
    </row>
    <row r="111076" spans="59:59" ht="15" customHeight="1">
      <c r="BG111076" s="984"/>
    </row>
    <row r="111077" spans="59:59" ht="15" customHeight="1">
      <c r="BG111077" s="985"/>
    </row>
    <row r="111114" spans="59:59" ht="15" customHeight="1">
      <c r="BG111114" s="984"/>
    </row>
    <row r="111115" spans="59:59" ht="15" customHeight="1">
      <c r="BG111115" s="985"/>
    </row>
    <row r="111152" spans="59:59" ht="15" customHeight="1">
      <c r="BG111152" s="984"/>
    </row>
    <row r="111153" spans="59:59" ht="15" customHeight="1">
      <c r="BG111153" s="985"/>
    </row>
    <row r="111190" spans="59:59" ht="15" customHeight="1">
      <c r="BG111190" s="984"/>
    </row>
    <row r="111191" spans="59:59" ht="15" customHeight="1">
      <c r="BG111191" s="985"/>
    </row>
    <row r="111228" spans="59:59" ht="15" customHeight="1">
      <c r="BG111228" s="984"/>
    </row>
    <row r="111229" spans="59:59" ht="15" customHeight="1">
      <c r="BG111229" s="985"/>
    </row>
    <row r="111266" spans="59:59" ht="15" customHeight="1">
      <c r="BG111266" s="984"/>
    </row>
    <row r="111267" spans="59:59" ht="15" customHeight="1">
      <c r="BG111267" s="985"/>
    </row>
    <row r="111304" spans="59:59" ht="15" customHeight="1">
      <c r="BG111304" s="984"/>
    </row>
    <row r="111305" spans="59:59" ht="15" customHeight="1">
      <c r="BG111305" s="985"/>
    </row>
    <row r="111342" spans="59:59" ht="15" customHeight="1">
      <c r="BG111342" s="984"/>
    </row>
    <row r="111343" spans="59:59" ht="15" customHeight="1">
      <c r="BG111343" s="985"/>
    </row>
    <row r="111380" spans="59:59" ht="15" customHeight="1">
      <c r="BG111380" s="984"/>
    </row>
    <row r="111381" spans="59:59" ht="15" customHeight="1">
      <c r="BG111381" s="985"/>
    </row>
    <row r="111418" spans="59:59" ht="15" customHeight="1">
      <c r="BG111418" s="984"/>
    </row>
    <row r="111419" spans="59:59" ht="15" customHeight="1">
      <c r="BG111419" s="985"/>
    </row>
    <row r="111456" spans="59:59" ht="15" customHeight="1">
      <c r="BG111456" s="984"/>
    </row>
    <row r="111457" spans="59:59" ht="15" customHeight="1">
      <c r="BG111457" s="985"/>
    </row>
    <row r="111494" spans="59:59" ht="15" customHeight="1">
      <c r="BG111494" s="984"/>
    </row>
    <row r="111495" spans="59:59" ht="15" customHeight="1">
      <c r="BG111495" s="985"/>
    </row>
    <row r="111532" spans="59:59" ht="15" customHeight="1">
      <c r="BG111532" s="984"/>
    </row>
    <row r="111533" spans="59:59" ht="15" customHeight="1">
      <c r="BG111533" s="985"/>
    </row>
    <row r="111570" spans="59:59" ht="15" customHeight="1">
      <c r="BG111570" s="984"/>
    </row>
    <row r="111571" spans="59:59" ht="15" customHeight="1">
      <c r="BG111571" s="985"/>
    </row>
    <row r="111608" spans="59:59" ht="15" customHeight="1">
      <c r="BG111608" s="984"/>
    </row>
    <row r="111609" spans="59:59" ht="15" customHeight="1">
      <c r="BG111609" s="985"/>
    </row>
    <row r="111646" spans="59:59" ht="15" customHeight="1">
      <c r="BG111646" s="984"/>
    </row>
    <row r="111647" spans="59:59" ht="15" customHeight="1">
      <c r="BG111647" s="985"/>
    </row>
    <row r="111684" spans="59:59" ht="15" customHeight="1">
      <c r="BG111684" s="984"/>
    </row>
    <row r="111685" spans="59:59" ht="15" customHeight="1">
      <c r="BG111685" s="985"/>
    </row>
    <row r="111722" spans="59:59" ht="15" customHeight="1">
      <c r="BG111722" s="984"/>
    </row>
    <row r="111723" spans="59:59" ht="15" customHeight="1">
      <c r="BG111723" s="985"/>
    </row>
    <row r="111760" spans="59:59" ht="15" customHeight="1">
      <c r="BG111760" s="984"/>
    </row>
    <row r="111761" spans="59:59" ht="15" customHeight="1">
      <c r="BG111761" s="985"/>
    </row>
    <row r="111798" spans="59:59" ht="15" customHeight="1">
      <c r="BG111798" s="984"/>
    </row>
    <row r="111799" spans="59:59" ht="15" customHeight="1">
      <c r="BG111799" s="985"/>
    </row>
    <row r="111836" spans="59:59" ht="15" customHeight="1">
      <c r="BG111836" s="984"/>
    </row>
    <row r="111837" spans="59:59" ht="15" customHeight="1">
      <c r="BG111837" s="985"/>
    </row>
    <row r="111874" spans="59:59" ht="15" customHeight="1">
      <c r="BG111874" s="984"/>
    </row>
    <row r="111875" spans="59:59" ht="15" customHeight="1">
      <c r="BG111875" s="985"/>
    </row>
    <row r="111912" spans="59:59" ht="15" customHeight="1">
      <c r="BG111912" s="984"/>
    </row>
    <row r="111913" spans="59:59" ht="15" customHeight="1">
      <c r="BG111913" s="985"/>
    </row>
    <row r="111950" spans="59:59" ht="15" customHeight="1">
      <c r="BG111950" s="984"/>
    </row>
    <row r="111951" spans="59:59" ht="15" customHeight="1">
      <c r="BG111951" s="985"/>
    </row>
    <row r="111988" spans="59:59" ht="15" customHeight="1">
      <c r="BG111988" s="984"/>
    </row>
    <row r="111989" spans="59:59" ht="15" customHeight="1">
      <c r="BG111989" s="985"/>
    </row>
    <row r="112026" spans="59:59" ht="15" customHeight="1">
      <c r="BG112026" s="984"/>
    </row>
    <row r="112027" spans="59:59" ht="15" customHeight="1">
      <c r="BG112027" s="985"/>
    </row>
    <row r="112064" spans="59:59" ht="15" customHeight="1">
      <c r="BG112064" s="984"/>
    </row>
    <row r="112065" spans="59:59" ht="15" customHeight="1">
      <c r="BG112065" s="985"/>
    </row>
    <row r="112102" spans="59:59" ht="15" customHeight="1">
      <c r="BG112102" s="984"/>
    </row>
    <row r="112103" spans="59:59" ht="15" customHeight="1">
      <c r="BG112103" s="985"/>
    </row>
    <row r="112140" spans="59:59" ht="15" customHeight="1">
      <c r="BG112140" s="984"/>
    </row>
    <row r="112141" spans="59:59" ht="15" customHeight="1">
      <c r="BG112141" s="985"/>
    </row>
    <row r="112178" spans="59:59" ht="15" customHeight="1">
      <c r="BG112178" s="984"/>
    </row>
    <row r="112179" spans="59:59" ht="15" customHeight="1">
      <c r="BG112179" s="985"/>
    </row>
    <row r="112216" spans="59:59" ht="15" customHeight="1">
      <c r="BG112216" s="984"/>
    </row>
    <row r="112217" spans="59:59" ht="15" customHeight="1">
      <c r="BG112217" s="985"/>
    </row>
    <row r="112254" spans="59:59" ht="15" customHeight="1">
      <c r="BG112254" s="984"/>
    </row>
    <row r="112255" spans="59:59" ht="15" customHeight="1">
      <c r="BG112255" s="985"/>
    </row>
    <row r="112292" spans="59:59" ht="15" customHeight="1">
      <c r="BG112292" s="984"/>
    </row>
    <row r="112293" spans="59:59" ht="15" customHeight="1">
      <c r="BG112293" s="985"/>
    </row>
    <row r="112330" spans="59:59" ht="15" customHeight="1">
      <c r="BG112330" s="984"/>
    </row>
    <row r="112331" spans="59:59" ht="15" customHeight="1">
      <c r="BG112331" s="985"/>
    </row>
    <row r="112368" spans="59:59" ht="15" customHeight="1">
      <c r="BG112368" s="984"/>
    </row>
    <row r="112369" spans="59:59" ht="15" customHeight="1">
      <c r="BG112369" s="985"/>
    </row>
    <row r="112406" spans="59:59" ht="15" customHeight="1">
      <c r="BG112406" s="984"/>
    </row>
    <row r="112407" spans="59:59" ht="15" customHeight="1">
      <c r="BG112407" s="985"/>
    </row>
    <row r="112444" spans="59:59" ht="15" customHeight="1">
      <c r="BG112444" s="984"/>
    </row>
    <row r="112445" spans="59:59" ht="15" customHeight="1">
      <c r="BG112445" s="985"/>
    </row>
    <row r="112482" spans="59:59" ht="15" customHeight="1">
      <c r="BG112482" s="984"/>
    </row>
    <row r="112483" spans="59:59" ht="15" customHeight="1">
      <c r="BG112483" s="985"/>
    </row>
    <row r="112520" spans="59:59" ht="15" customHeight="1">
      <c r="BG112520" s="984"/>
    </row>
    <row r="112521" spans="59:59" ht="15" customHeight="1">
      <c r="BG112521" s="985"/>
    </row>
    <row r="112558" spans="59:59" ht="15" customHeight="1">
      <c r="BG112558" s="984"/>
    </row>
    <row r="112559" spans="59:59" ht="15" customHeight="1">
      <c r="BG112559" s="985"/>
    </row>
    <row r="112596" spans="59:59" ht="15" customHeight="1">
      <c r="BG112596" s="984"/>
    </row>
    <row r="112597" spans="59:59" ht="15" customHeight="1">
      <c r="BG112597" s="985"/>
    </row>
    <row r="112634" spans="59:59" ht="15" customHeight="1">
      <c r="BG112634" s="984"/>
    </row>
    <row r="112635" spans="59:59" ht="15" customHeight="1">
      <c r="BG112635" s="985"/>
    </row>
    <row r="112672" spans="59:59" ht="15" customHeight="1">
      <c r="BG112672" s="984"/>
    </row>
    <row r="112673" spans="59:59" ht="15" customHeight="1">
      <c r="BG112673" s="985"/>
    </row>
    <row r="112710" spans="59:59" ht="15" customHeight="1">
      <c r="BG112710" s="984"/>
    </row>
    <row r="112711" spans="59:59" ht="15" customHeight="1">
      <c r="BG112711" s="985"/>
    </row>
    <row r="112748" spans="59:59" ht="15" customHeight="1">
      <c r="BG112748" s="984"/>
    </row>
    <row r="112749" spans="59:59" ht="15" customHeight="1">
      <c r="BG112749" s="985"/>
    </row>
    <row r="112786" spans="59:59" ht="15" customHeight="1">
      <c r="BG112786" s="984"/>
    </row>
    <row r="112787" spans="59:59" ht="15" customHeight="1">
      <c r="BG112787" s="985"/>
    </row>
    <row r="112824" spans="59:59" ht="15" customHeight="1">
      <c r="BG112824" s="984"/>
    </row>
    <row r="112825" spans="59:59" ht="15" customHeight="1">
      <c r="BG112825" s="985"/>
    </row>
    <row r="112862" spans="59:59" ht="15" customHeight="1">
      <c r="BG112862" s="984"/>
    </row>
    <row r="112863" spans="59:59" ht="15" customHeight="1">
      <c r="BG112863" s="985"/>
    </row>
    <row r="112900" spans="59:59" ht="15" customHeight="1">
      <c r="BG112900" s="984"/>
    </row>
    <row r="112901" spans="59:59" ht="15" customHeight="1">
      <c r="BG112901" s="985"/>
    </row>
    <row r="112938" spans="59:59" ht="15" customHeight="1">
      <c r="BG112938" s="984"/>
    </row>
    <row r="112939" spans="59:59" ht="15" customHeight="1">
      <c r="BG112939" s="985"/>
    </row>
    <row r="112976" spans="59:59" ht="15" customHeight="1">
      <c r="BG112976" s="984"/>
    </row>
    <row r="112977" spans="59:59" ht="15" customHeight="1">
      <c r="BG112977" s="985"/>
    </row>
    <row r="113014" spans="59:59" ht="15" customHeight="1">
      <c r="BG113014" s="984"/>
    </row>
    <row r="113015" spans="59:59" ht="15" customHeight="1">
      <c r="BG113015" s="985"/>
    </row>
    <row r="113052" spans="59:59" ht="15" customHeight="1">
      <c r="BG113052" s="984"/>
    </row>
    <row r="113053" spans="59:59" ht="15" customHeight="1">
      <c r="BG113053" s="985"/>
    </row>
    <row r="113090" spans="59:59" ht="15" customHeight="1">
      <c r="BG113090" s="984"/>
    </row>
    <row r="113091" spans="59:59" ht="15" customHeight="1">
      <c r="BG113091" s="985"/>
    </row>
    <row r="113128" spans="59:59" ht="15" customHeight="1">
      <c r="BG113128" s="984"/>
    </row>
    <row r="113129" spans="59:59" ht="15" customHeight="1">
      <c r="BG113129" s="985"/>
    </row>
    <row r="113166" spans="59:59" ht="15" customHeight="1">
      <c r="BG113166" s="984"/>
    </row>
    <row r="113167" spans="59:59" ht="15" customHeight="1">
      <c r="BG113167" s="985"/>
    </row>
    <row r="113204" spans="59:59" ht="15" customHeight="1">
      <c r="BG113204" s="984"/>
    </row>
    <row r="113205" spans="59:59" ht="15" customHeight="1">
      <c r="BG113205" s="985"/>
    </row>
    <row r="113242" spans="59:59" ht="15" customHeight="1">
      <c r="BG113242" s="984"/>
    </row>
    <row r="113243" spans="59:59" ht="15" customHeight="1">
      <c r="BG113243" s="985"/>
    </row>
    <row r="113280" spans="59:59" ht="15" customHeight="1">
      <c r="BG113280" s="984"/>
    </row>
    <row r="113281" spans="59:59" ht="15" customHeight="1">
      <c r="BG113281" s="985"/>
    </row>
    <row r="113318" spans="59:59" ht="15" customHeight="1">
      <c r="BG113318" s="984"/>
    </row>
    <row r="113319" spans="59:59" ht="15" customHeight="1">
      <c r="BG113319" s="985"/>
    </row>
    <row r="113356" spans="59:59" ht="15" customHeight="1">
      <c r="BG113356" s="984"/>
    </row>
    <row r="113357" spans="59:59" ht="15" customHeight="1">
      <c r="BG113357" s="985"/>
    </row>
    <row r="113394" spans="59:59" ht="15" customHeight="1">
      <c r="BG113394" s="984"/>
    </row>
    <row r="113395" spans="59:59" ht="15" customHeight="1">
      <c r="BG113395" s="985"/>
    </row>
    <row r="113432" spans="59:59" ht="15" customHeight="1">
      <c r="BG113432" s="984"/>
    </row>
    <row r="113433" spans="59:59" ht="15" customHeight="1">
      <c r="BG113433" s="985"/>
    </row>
    <row r="113470" spans="59:59" ht="15" customHeight="1">
      <c r="BG113470" s="984"/>
    </row>
    <row r="113471" spans="59:59" ht="15" customHeight="1">
      <c r="BG113471" s="985"/>
    </row>
    <row r="113508" spans="59:59" ht="15" customHeight="1">
      <c r="BG113508" s="984"/>
    </row>
    <row r="113509" spans="59:59" ht="15" customHeight="1">
      <c r="BG113509" s="985"/>
    </row>
    <row r="113546" spans="59:59" ht="15" customHeight="1">
      <c r="BG113546" s="984"/>
    </row>
    <row r="113547" spans="59:59" ht="15" customHeight="1">
      <c r="BG113547" s="985"/>
    </row>
    <row r="113584" spans="59:59" ht="15" customHeight="1">
      <c r="BG113584" s="984"/>
    </row>
    <row r="113585" spans="59:59" ht="15" customHeight="1">
      <c r="BG113585" s="985"/>
    </row>
    <row r="113622" spans="59:59" ht="15" customHeight="1">
      <c r="BG113622" s="984"/>
    </row>
    <row r="113623" spans="59:59" ht="15" customHeight="1">
      <c r="BG113623" s="985"/>
    </row>
    <row r="113660" spans="59:59" ht="15" customHeight="1">
      <c r="BG113660" s="984"/>
    </row>
    <row r="113661" spans="59:59" ht="15" customHeight="1">
      <c r="BG113661" s="985"/>
    </row>
    <row r="113698" spans="59:59" ht="15" customHeight="1">
      <c r="BG113698" s="984"/>
    </row>
    <row r="113699" spans="59:59" ht="15" customHeight="1">
      <c r="BG113699" s="985"/>
    </row>
    <row r="113736" spans="59:59" ht="15" customHeight="1">
      <c r="BG113736" s="984"/>
    </row>
    <row r="113737" spans="59:59" ht="15" customHeight="1">
      <c r="BG113737" s="985"/>
    </row>
    <row r="113774" spans="59:59" ht="15" customHeight="1">
      <c r="BG113774" s="984"/>
    </row>
    <row r="113775" spans="59:59" ht="15" customHeight="1">
      <c r="BG113775" s="985"/>
    </row>
    <row r="113812" spans="59:59" ht="15" customHeight="1">
      <c r="BG113812" s="984"/>
    </row>
    <row r="113813" spans="59:59" ht="15" customHeight="1">
      <c r="BG113813" s="985"/>
    </row>
    <row r="113850" spans="59:59" ht="15" customHeight="1">
      <c r="BG113850" s="984"/>
    </row>
    <row r="113851" spans="59:59" ht="15" customHeight="1">
      <c r="BG113851" s="985"/>
    </row>
    <row r="113888" spans="59:59" ht="15" customHeight="1">
      <c r="BG113888" s="984"/>
    </row>
    <row r="113889" spans="59:59" ht="15" customHeight="1">
      <c r="BG113889" s="985"/>
    </row>
    <row r="113926" spans="59:59" ht="15" customHeight="1">
      <c r="BG113926" s="984"/>
    </row>
    <row r="113927" spans="59:59" ht="15" customHeight="1">
      <c r="BG113927" s="985"/>
    </row>
    <row r="113964" spans="59:59" ht="15" customHeight="1">
      <c r="BG113964" s="984"/>
    </row>
    <row r="113965" spans="59:59" ht="15" customHeight="1">
      <c r="BG113965" s="985"/>
    </row>
    <row r="114002" spans="59:59" ht="15" customHeight="1">
      <c r="BG114002" s="984"/>
    </row>
    <row r="114003" spans="59:59" ht="15" customHeight="1">
      <c r="BG114003" s="985"/>
    </row>
    <row r="114040" spans="59:59" ht="15" customHeight="1">
      <c r="BG114040" s="984"/>
    </row>
    <row r="114041" spans="59:59" ht="15" customHeight="1">
      <c r="BG114041" s="985"/>
    </row>
    <row r="114078" spans="59:59" ht="15" customHeight="1">
      <c r="BG114078" s="984"/>
    </row>
    <row r="114079" spans="59:59" ht="15" customHeight="1">
      <c r="BG114079" s="985"/>
    </row>
    <row r="114116" spans="59:59" ht="15" customHeight="1">
      <c r="BG114116" s="984"/>
    </row>
    <row r="114117" spans="59:59" ht="15" customHeight="1">
      <c r="BG114117" s="985"/>
    </row>
    <row r="114154" spans="59:59" ht="15" customHeight="1">
      <c r="BG114154" s="984"/>
    </row>
    <row r="114155" spans="59:59" ht="15" customHeight="1">
      <c r="BG114155" s="985"/>
    </row>
    <row r="114192" spans="59:59" ht="15" customHeight="1">
      <c r="BG114192" s="984"/>
    </row>
    <row r="114193" spans="59:59" ht="15" customHeight="1">
      <c r="BG114193" s="985"/>
    </row>
    <row r="114230" spans="59:59" ht="15" customHeight="1">
      <c r="BG114230" s="984"/>
    </row>
    <row r="114231" spans="59:59" ht="15" customHeight="1">
      <c r="BG114231" s="985"/>
    </row>
    <row r="114268" spans="59:59" ht="15" customHeight="1">
      <c r="BG114268" s="984"/>
    </row>
    <row r="114269" spans="59:59" ht="15" customHeight="1">
      <c r="BG114269" s="985"/>
    </row>
    <row r="114306" spans="59:59" ht="15" customHeight="1">
      <c r="BG114306" s="984"/>
    </row>
    <row r="114307" spans="59:59" ht="15" customHeight="1">
      <c r="BG114307" s="985"/>
    </row>
    <row r="114344" spans="59:59" ht="15" customHeight="1">
      <c r="BG114344" s="984"/>
    </row>
    <row r="114345" spans="59:59" ht="15" customHeight="1">
      <c r="BG114345" s="985"/>
    </row>
    <row r="114382" spans="59:59" ht="15" customHeight="1">
      <c r="BG114382" s="984"/>
    </row>
    <row r="114383" spans="59:59" ht="15" customHeight="1">
      <c r="BG114383" s="985"/>
    </row>
    <row r="114420" spans="59:59" ht="15" customHeight="1">
      <c r="BG114420" s="984"/>
    </row>
    <row r="114421" spans="59:59" ht="15" customHeight="1">
      <c r="BG114421" s="985"/>
    </row>
    <row r="114458" spans="59:59" ht="15" customHeight="1">
      <c r="BG114458" s="984"/>
    </row>
    <row r="114459" spans="59:59" ht="15" customHeight="1">
      <c r="BG114459" s="985"/>
    </row>
    <row r="114496" spans="59:59" ht="15" customHeight="1">
      <c r="BG114496" s="984"/>
    </row>
    <row r="114497" spans="59:59" ht="15" customHeight="1">
      <c r="BG114497" s="985"/>
    </row>
    <row r="114534" spans="59:59" ht="15" customHeight="1">
      <c r="BG114534" s="984"/>
    </row>
    <row r="114535" spans="59:59" ht="15" customHeight="1">
      <c r="BG114535" s="985"/>
    </row>
    <row r="114572" spans="59:59" ht="15" customHeight="1">
      <c r="BG114572" s="984"/>
    </row>
    <row r="114573" spans="59:59" ht="15" customHeight="1">
      <c r="BG114573" s="985"/>
    </row>
    <row r="114610" spans="59:59" ht="15" customHeight="1">
      <c r="BG114610" s="984"/>
    </row>
    <row r="114611" spans="59:59" ht="15" customHeight="1">
      <c r="BG114611" s="985"/>
    </row>
    <row r="114648" spans="59:59" ht="15" customHeight="1">
      <c r="BG114648" s="984"/>
    </row>
    <row r="114649" spans="59:59" ht="15" customHeight="1">
      <c r="BG114649" s="985"/>
    </row>
    <row r="114686" spans="59:59" ht="15" customHeight="1">
      <c r="BG114686" s="984"/>
    </row>
    <row r="114687" spans="59:59" ht="15" customHeight="1">
      <c r="BG114687" s="985"/>
    </row>
    <row r="114724" spans="59:59" ht="15" customHeight="1">
      <c r="BG114724" s="984"/>
    </row>
    <row r="114725" spans="59:59" ht="15" customHeight="1">
      <c r="BG114725" s="985"/>
    </row>
    <row r="114762" spans="59:59" ht="15" customHeight="1">
      <c r="BG114762" s="984"/>
    </row>
    <row r="114763" spans="59:59" ht="15" customHeight="1">
      <c r="BG114763" s="985"/>
    </row>
    <row r="114800" spans="59:59" ht="15" customHeight="1">
      <c r="BG114800" s="984"/>
    </row>
    <row r="114801" spans="59:59" ht="15" customHeight="1">
      <c r="BG114801" s="985"/>
    </row>
    <row r="114838" spans="59:59" ht="15" customHeight="1">
      <c r="BG114838" s="984"/>
    </row>
    <row r="114839" spans="59:59" ht="15" customHeight="1">
      <c r="BG114839" s="985"/>
    </row>
    <row r="114876" spans="59:59" ht="15" customHeight="1">
      <c r="BG114876" s="984"/>
    </row>
    <row r="114877" spans="59:59" ht="15" customHeight="1">
      <c r="BG114877" s="985"/>
    </row>
    <row r="114914" spans="59:59" ht="15" customHeight="1">
      <c r="BG114914" s="984"/>
    </row>
    <row r="114915" spans="59:59" ht="15" customHeight="1">
      <c r="BG114915" s="985"/>
    </row>
    <row r="114952" spans="59:59" ht="15" customHeight="1">
      <c r="BG114952" s="984"/>
    </row>
    <row r="114953" spans="59:59" ht="15" customHeight="1">
      <c r="BG114953" s="985"/>
    </row>
    <row r="114990" spans="59:59" ht="15" customHeight="1">
      <c r="BG114990" s="984"/>
    </row>
    <row r="114991" spans="59:59" ht="15" customHeight="1">
      <c r="BG114991" s="985"/>
    </row>
    <row r="115028" spans="59:59" ht="15" customHeight="1">
      <c r="BG115028" s="984"/>
    </row>
    <row r="115029" spans="59:59" ht="15" customHeight="1">
      <c r="BG115029" s="985"/>
    </row>
    <row r="115066" spans="59:59" ht="15" customHeight="1">
      <c r="BG115066" s="984"/>
    </row>
    <row r="115067" spans="59:59" ht="15" customHeight="1">
      <c r="BG115067" s="985"/>
    </row>
    <row r="115104" spans="59:59" ht="15" customHeight="1">
      <c r="BG115104" s="984"/>
    </row>
    <row r="115105" spans="59:59" ht="15" customHeight="1">
      <c r="BG115105" s="985"/>
    </row>
    <row r="115142" spans="59:59" ht="15" customHeight="1">
      <c r="BG115142" s="984"/>
    </row>
    <row r="115143" spans="59:59" ht="15" customHeight="1">
      <c r="BG115143" s="985"/>
    </row>
    <row r="115180" spans="59:59" ht="15" customHeight="1">
      <c r="BG115180" s="984"/>
    </row>
    <row r="115181" spans="59:59" ht="15" customHeight="1">
      <c r="BG115181" s="985"/>
    </row>
    <row r="115218" spans="59:59" ht="15" customHeight="1">
      <c r="BG115218" s="984"/>
    </row>
    <row r="115219" spans="59:59" ht="15" customHeight="1">
      <c r="BG115219" s="985"/>
    </row>
    <row r="115256" spans="59:59" ht="15" customHeight="1">
      <c r="BG115256" s="984"/>
    </row>
    <row r="115257" spans="59:59" ht="15" customHeight="1">
      <c r="BG115257" s="985"/>
    </row>
    <row r="115294" spans="59:59" ht="15" customHeight="1">
      <c r="BG115294" s="984"/>
    </row>
    <row r="115295" spans="59:59" ht="15" customHeight="1">
      <c r="BG115295" s="985"/>
    </row>
    <row r="115332" spans="59:59" ht="15" customHeight="1">
      <c r="BG115332" s="984"/>
    </row>
    <row r="115333" spans="59:59" ht="15" customHeight="1">
      <c r="BG115333" s="985"/>
    </row>
    <row r="115370" spans="59:59" ht="15" customHeight="1">
      <c r="BG115370" s="984"/>
    </row>
    <row r="115371" spans="59:59" ht="15" customHeight="1">
      <c r="BG115371" s="985"/>
    </row>
    <row r="115408" spans="59:59" ht="15" customHeight="1">
      <c r="BG115408" s="984"/>
    </row>
    <row r="115409" spans="59:59" ht="15" customHeight="1">
      <c r="BG115409" s="985"/>
    </row>
    <row r="115446" spans="59:59" ht="15" customHeight="1">
      <c r="BG115446" s="984"/>
    </row>
    <row r="115447" spans="59:59" ht="15" customHeight="1">
      <c r="BG115447" s="985"/>
    </row>
    <row r="115484" spans="59:59" ht="15" customHeight="1">
      <c r="BG115484" s="984"/>
    </row>
    <row r="115485" spans="59:59" ht="15" customHeight="1">
      <c r="BG115485" s="985"/>
    </row>
    <row r="115522" spans="59:59" ht="15" customHeight="1">
      <c r="BG115522" s="984"/>
    </row>
    <row r="115523" spans="59:59" ht="15" customHeight="1">
      <c r="BG115523" s="985"/>
    </row>
    <row r="115560" spans="59:59" ht="15" customHeight="1">
      <c r="BG115560" s="984"/>
    </row>
    <row r="115561" spans="59:59" ht="15" customHeight="1">
      <c r="BG115561" s="985"/>
    </row>
    <row r="115598" spans="59:59" ht="15" customHeight="1">
      <c r="BG115598" s="984"/>
    </row>
    <row r="115599" spans="59:59" ht="15" customHeight="1">
      <c r="BG115599" s="985"/>
    </row>
    <row r="115636" spans="59:59" ht="15" customHeight="1">
      <c r="BG115636" s="984"/>
    </row>
    <row r="115637" spans="59:59" ht="15" customHeight="1">
      <c r="BG115637" s="985"/>
    </row>
    <row r="115674" spans="59:59" ht="15" customHeight="1">
      <c r="BG115674" s="984"/>
    </row>
    <row r="115675" spans="59:59" ht="15" customHeight="1">
      <c r="BG115675" s="985"/>
    </row>
    <row r="115712" spans="59:59" ht="15" customHeight="1">
      <c r="BG115712" s="984"/>
    </row>
    <row r="115713" spans="59:59" ht="15" customHeight="1">
      <c r="BG115713" s="985"/>
    </row>
    <row r="115750" spans="59:59" ht="15" customHeight="1">
      <c r="BG115750" s="984"/>
    </row>
    <row r="115751" spans="59:59" ht="15" customHeight="1">
      <c r="BG115751" s="985"/>
    </row>
    <row r="115788" spans="59:59" ht="15" customHeight="1">
      <c r="BG115788" s="984"/>
    </row>
    <row r="115789" spans="59:59" ht="15" customHeight="1">
      <c r="BG115789" s="985"/>
    </row>
    <row r="115826" spans="59:59" ht="15" customHeight="1">
      <c r="BG115826" s="984"/>
    </row>
    <row r="115827" spans="59:59" ht="15" customHeight="1">
      <c r="BG115827" s="985"/>
    </row>
    <row r="115864" spans="59:59" ht="15" customHeight="1">
      <c r="BG115864" s="984"/>
    </row>
    <row r="115865" spans="59:59" ht="15" customHeight="1">
      <c r="BG115865" s="985"/>
    </row>
    <row r="115902" spans="59:59" ht="15" customHeight="1">
      <c r="BG115902" s="984"/>
    </row>
    <row r="115903" spans="59:59" ht="15" customHeight="1">
      <c r="BG115903" s="985"/>
    </row>
    <row r="115940" spans="59:59" ht="15" customHeight="1">
      <c r="BG115940" s="984"/>
    </row>
    <row r="115941" spans="59:59" ht="15" customHeight="1">
      <c r="BG115941" s="985"/>
    </row>
    <row r="115978" spans="59:59" ht="15" customHeight="1">
      <c r="BG115978" s="984"/>
    </row>
    <row r="115979" spans="59:59" ht="15" customHeight="1">
      <c r="BG115979" s="985"/>
    </row>
    <row r="116016" spans="59:59" ht="15" customHeight="1">
      <c r="BG116016" s="984"/>
    </row>
    <row r="116017" spans="59:59" ht="15" customHeight="1">
      <c r="BG116017" s="985"/>
    </row>
    <row r="116054" spans="59:59" ht="15" customHeight="1">
      <c r="BG116054" s="984"/>
    </row>
    <row r="116055" spans="59:59" ht="15" customHeight="1">
      <c r="BG116055" s="985"/>
    </row>
    <row r="116092" spans="59:59" ht="15" customHeight="1">
      <c r="BG116092" s="984"/>
    </row>
    <row r="116093" spans="59:59" ht="15" customHeight="1">
      <c r="BG116093" s="985"/>
    </row>
    <row r="116130" spans="59:59" ht="15" customHeight="1">
      <c r="BG116130" s="984"/>
    </row>
    <row r="116131" spans="59:59" ht="15" customHeight="1">
      <c r="BG116131" s="985"/>
    </row>
    <row r="116168" spans="59:59" ht="15" customHeight="1">
      <c r="BG116168" s="984"/>
    </row>
    <row r="116169" spans="59:59" ht="15" customHeight="1">
      <c r="BG116169" s="985"/>
    </row>
    <row r="116206" spans="59:59" ht="15" customHeight="1">
      <c r="BG116206" s="984"/>
    </row>
    <row r="116207" spans="59:59" ht="15" customHeight="1">
      <c r="BG116207" s="985"/>
    </row>
    <row r="116244" spans="59:59" ht="15" customHeight="1">
      <c r="BG116244" s="984"/>
    </row>
    <row r="116245" spans="59:59" ht="15" customHeight="1">
      <c r="BG116245" s="985"/>
    </row>
    <row r="116282" spans="59:59" ht="15" customHeight="1">
      <c r="BG116282" s="984"/>
    </row>
    <row r="116283" spans="59:59" ht="15" customHeight="1">
      <c r="BG116283" s="985"/>
    </row>
    <row r="116320" spans="59:59" ht="15" customHeight="1">
      <c r="BG116320" s="984"/>
    </row>
    <row r="116321" spans="59:59" ht="15" customHeight="1">
      <c r="BG116321" s="985"/>
    </row>
    <row r="116358" spans="59:59" ht="15" customHeight="1">
      <c r="BG116358" s="984"/>
    </row>
    <row r="116359" spans="59:59" ht="15" customHeight="1">
      <c r="BG116359" s="985"/>
    </row>
    <row r="116396" spans="59:59" ht="15" customHeight="1">
      <c r="BG116396" s="984"/>
    </row>
    <row r="116397" spans="59:59" ht="15" customHeight="1">
      <c r="BG116397" s="985"/>
    </row>
    <row r="116434" spans="59:59" ht="15" customHeight="1">
      <c r="BG116434" s="984"/>
    </row>
    <row r="116435" spans="59:59" ht="15" customHeight="1">
      <c r="BG116435" s="985"/>
    </row>
    <row r="116472" spans="59:59" ht="15" customHeight="1">
      <c r="BG116472" s="984"/>
    </row>
    <row r="116473" spans="59:59" ht="15" customHeight="1">
      <c r="BG116473" s="985"/>
    </row>
    <row r="116510" spans="59:59" ht="15" customHeight="1">
      <c r="BG116510" s="984"/>
    </row>
    <row r="116511" spans="59:59" ht="15" customHeight="1">
      <c r="BG116511" s="985"/>
    </row>
    <row r="116548" spans="59:59" ht="15" customHeight="1">
      <c r="BG116548" s="984"/>
    </row>
    <row r="116549" spans="59:59" ht="15" customHeight="1">
      <c r="BG116549" s="985"/>
    </row>
    <row r="116586" spans="59:59" ht="15" customHeight="1">
      <c r="BG116586" s="984"/>
    </row>
    <row r="116587" spans="59:59" ht="15" customHeight="1">
      <c r="BG116587" s="985"/>
    </row>
    <row r="116624" spans="59:59" ht="15" customHeight="1">
      <c r="BG116624" s="984"/>
    </row>
    <row r="116625" spans="59:59" ht="15" customHeight="1">
      <c r="BG116625" s="985"/>
    </row>
    <row r="116662" spans="59:59" ht="15" customHeight="1">
      <c r="BG116662" s="984"/>
    </row>
    <row r="116663" spans="59:59" ht="15" customHeight="1">
      <c r="BG116663" s="985"/>
    </row>
    <row r="116700" spans="59:59" ht="15" customHeight="1">
      <c r="BG116700" s="984"/>
    </row>
    <row r="116701" spans="59:59" ht="15" customHeight="1">
      <c r="BG116701" s="985"/>
    </row>
    <row r="116738" spans="59:59" ht="15" customHeight="1">
      <c r="BG116738" s="984"/>
    </row>
    <row r="116739" spans="59:59" ht="15" customHeight="1">
      <c r="BG116739" s="985"/>
    </row>
    <row r="116776" spans="59:59" ht="15" customHeight="1">
      <c r="BG116776" s="984"/>
    </row>
    <row r="116777" spans="59:59" ht="15" customHeight="1">
      <c r="BG116777" s="985"/>
    </row>
    <row r="116814" spans="59:59" ht="15" customHeight="1">
      <c r="BG116814" s="984"/>
    </row>
    <row r="116815" spans="59:59" ht="15" customHeight="1">
      <c r="BG116815" s="985"/>
    </row>
    <row r="116852" spans="59:59" ht="15" customHeight="1">
      <c r="BG116852" s="984"/>
    </row>
    <row r="116853" spans="59:59" ht="15" customHeight="1">
      <c r="BG116853" s="985"/>
    </row>
    <row r="116890" spans="59:59" ht="15" customHeight="1">
      <c r="BG116890" s="984"/>
    </row>
    <row r="116891" spans="59:59" ht="15" customHeight="1">
      <c r="BG116891" s="985"/>
    </row>
    <row r="116928" spans="59:59" ht="15" customHeight="1">
      <c r="BG116928" s="984"/>
    </row>
    <row r="116929" spans="59:59" ht="15" customHeight="1">
      <c r="BG116929" s="985"/>
    </row>
    <row r="116966" spans="59:59" ht="15" customHeight="1">
      <c r="BG116966" s="984"/>
    </row>
    <row r="116967" spans="59:59" ht="15" customHeight="1">
      <c r="BG116967" s="985"/>
    </row>
    <row r="117004" spans="59:59" ht="15" customHeight="1">
      <c r="BG117004" s="984"/>
    </row>
    <row r="117005" spans="59:59" ht="15" customHeight="1">
      <c r="BG117005" s="985"/>
    </row>
    <row r="117042" spans="59:59" ht="15" customHeight="1">
      <c r="BG117042" s="984"/>
    </row>
    <row r="117043" spans="59:59" ht="15" customHeight="1">
      <c r="BG117043" s="985"/>
    </row>
    <row r="117080" spans="59:59" ht="15" customHeight="1">
      <c r="BG117080" s="984"/>
    </row>
    <row r="117081" spans="59:59" ht="15" customHeight="1">
      <c r="BG117081" s="985"/>
    </row>
    <row r="117118" spans="59:59" ht="15" customHeight="1">
      <c r="BG117118" s="984"/>
    </row>
    <row r="117119" spans="59:59" ht="15" customHeight="1">
      <c r="BG117119" s="985"/>
    </row>
    <row r="117156" spans="59:59" ht="15" customHeight="1">
      <c r="BG117156" s="984"/>
    </row>
    <row r="117157" spans="59:59" ht="15" customHeight="1">
      <c r="BG117157" s="985"/>
    </row>
    <row r="117194" spans="59:59" ht="15" customHeight="1">
      <c r="BG117194" s="984"/>
    </row>
    <row r="117195" spans="59:59" ht="15" customHeight="1">
      <c r="BG117195" s="985"/>
    </row>
    <row r="117232" spans="59:59" ht="15" customHeight="1">
      <c r="BG117232" s="984"/>
    </row>
    <row r="117233" spans="59:59" ht="15" customHeight="1">
      <c r="BG117233" s="985"/>
    </row>
    <row r="117270" spans="59:59" ht="15" customHeight="1">
      <c r="BG117270" s="984"/>
    </row>
    <row r="117271" spans="59:59" ht="15" customHeight="1">
      <c r="BG117271" s="985"/>
    </row>
    <row r="117308" spans="59:59" ht="15" customHeight="1">
      <c r="BG117308" s="984"/>
    </row>
    <row r="117309" spans="59:59" ht="15" customHeight="1">
      <c r="BG117309" s="985"/>
    </row>
    <row r="117346" spans="59:59" ht="15" customHeight="1">
      <c r="BG117346" s="984"/>
    </row>
    <row r="117347" spans="59:59" ht="15" customHeight="1">
      <c r="BG117347" s="985"/>
    </row>
    <row r="117384" spans="59:59" ht="15" customHeight="1">
      <c r="BG117384" s="984"/>
    </row>
    <row r="117385" spans="59:59" ht="15" customHeight="1">
      <c r="BG117385" s="985"/>
    </row>
    <row r="117422" spans="59:59" ht="15" customHeight="1">
      <c r="BG117422" s="984"/>
    </row>
    <row r="117423" spans="59:59" ht="15" customHeight="1">
      <c r="BG117423" s="985"/>
    </row>
    <row r="117460" spans="59:59" ht="15" customHeight="1">
      <c r="BG117460" s="984"/>
    </row>
    <row r="117461" spans="59:59" ht="15" customHeight="1">
      <c r="BG117461" s="985"/>
    </row>
    <row r="117498" spans="59:59" ht="15" customHeight="1">
      <c r="BG117498" s="984"/>
    </row>
    <row r="117499" spans="59:59" ht="15" customHeight="1">
      <c r="BG117499" s="985"/>
    </row>
    <row r="117536" spans="59:59" ht="15" customHeight="1">
      <c r="BG117536" s="984"/>
    </row>
    <row r="117537" spans="59:59" ht="15" customHeight="1">
      <c r="BG117537" s="985"/>
    </row>
    <row r="117574" spans="59:59" ht="15" customHeight="1">
      <c r="BG117574" s="984"/>
    </row>
    <row r="117575" spans="59:59" ht="15" customHeight="1">
      <c r="BG117575" s="985"/>
    </row>
    <row r="117612" spans="59:59" ht="15" customHeight="1">
      <c r="BG117612" s="984"/>
    </row>
    <row r="117613" spans="59:59" ht="15" customHeight="1">
      <c r="BG117613" s="985"/>
    </row>
    <row r="117650" spans="59:59" ht="15" customHeight="1">
      <c r="BG117650" s="984"/>
    </row>
    <row r="117651" spans="59:59" ht="15" customHeight="1">
      <c r="BG117651" s="985"/>
    </row>
    <row r="117688" spans="59:59" ht="15" customHeight="1">
      <c r="BG117688" s="984"/>
    </row>
    <row r="117689" spans="59:59" ht="15" customHeight="1">
      <c r="BG117689" s="985"/>
    </row>
    <row r="117726" spans="59:59" ht="15" customHeight="1">
      <c r="BG117726" s="984"/>
    </row>
    <row r="117727" spans="59:59" ht="15" customHeight="1">
      <c r="BG117727" s="985"/>
    </row>
    <row r="117764" spans="59:59" ht="15" customHeight="1">
      <c r="BG117764" s="984"/>
    </row>
    <row r="117765" spans="59:59" ht="15" customHeight="1">
      <c r="BG117765" s="985"/>
    </row>
    <row r="117802" spans="59:59" ht="15" customHeight="1">
      <c r="BG117802" s="984"/>
    </row>
    <row r="117803" spans="59:59" ht="15" customHeight="1">
      <c r="BG117803" s="985"/>
    </row>
    <row r="117840" spans="59:59" ht="15" customHeight="1">
      <c r="BG117840" s="984"/>
    </row>
    <row r="117841" spans="59:59" ht="15" customHeight="1">
      <c r="BG117841" s="985"/>
    </row>
    <row r="117878" spans="59:59" ht="15" customHeight="1">
      <c r="BG117878" s="984"/>
    </row>
    <row r="117879" spans="59:59" ht="15" customHeight="1">
      <c r="BG117879" s="985"/>
    </row>
    <row r="117916" spans="59:59" ht="15" customHeight="1">
      <c r="BG117916" s="984"/>
    </row>
    <row r="117917" spans="59:59" ht="15" customHeight="1">
      <c r="BG117917" s="985"/>
    </row>
    <row r="117954" spans="59:59" ht="15" customHeight="1">
      <c r="BG117954" s="984"/>
    </row>
    <row r="117955" spans="59:59" ht="15" customHeight="1">
      <c r="BG117955" s="985"/>
    </row>
    <row r="117992" spans="59:59" ht="15" customHeight="1">
      <c r="BG117992" s="984"/>
    </row>
    <row r="117993" spans="59:59" ht="15" customHeight="1">
      <c r="BG117993" s="985"/>
    </row>
    <row r="118030" spans="59:59" ht="15" customHeight="1">
      <c r="BG118030" s="984"/>
    </row>
    <row r="118031" spans="59:59" ht="15" customHeight="1">
      <c r="BG118031" s="985"/>
    </row>
    <row r="118068" spans="59:59" ht="15" customHeight="1">
      <c r="BG118068" s="984"/>
    </row>
    <row r="118069" spans="59:59" ht="15" customHeight="1">
      <c r="BG118069" s="985"/>
    </row>
    <row r="118106" spans="59:59" ht="15" customHeight="1">
      <c r="BG118106" s="984"/>
    </row>
    <row r="118107" spans="59:59" ht="15" customHeight="1">
      <c r="BG118107" s="985"/>
    </row>
    <row r="118144" spans="59:59" ht="15" customHeight="1">
      <c r="BG118144" s="984"/>
    </row>
    <row r="118145" spans="59:59" ht="15" customHeight="1">
      <c r="BG118145" s="985"/>
    </row>
    <row r="118182" spans="59:59" ht="15" customHeight="1">
      <c r="BG118182" s="984"/>
    </row>
    <row r="118183" spans="59:59" ht="15" customHeight="1">
      <c r="BG118183" s="985"/>
    </row>
    <row r="118220" spans="59:59" ht="15" customHeight="1">
      <c r="BG118220" s="984"/>
    </row>
    <row r="118221" spans="59:59" ht="15" customHeight="1">
      <c r="BG118221" s="985"/>
    </row>
    <row r="118258" spans="59:59" ht="15" customHeight="1">
      <c r="BG118258" s="984"/>
    </row>
    <row r="118259" spans="59:59" ht="15" customHeight="1">
      <c r="BG118259" s="985"/>
    </row>
    <row r="118296" spans="59:59" ht="15" customHeight="1">
      <c r="BG118296" s="984"/>
    </row>
    <row r="118297" spans="59:59" ht="15" customHeight="1">
      <c r="BG118297" s="985"/>
    </row>
    <row r="118334" spans="59:59" ht="15" customHeight="1">
      <c r="BG118334" s="984"/>
    </row>
    <row r="118335" spans="59:59" ht="15" customHeight="1">
      <c r="BG118335" s="985"/>
    </row>
    <row r="118372" spans="59:59" ht="15" customHeight="1">
      <c r="BG118372" s="984"/>
    </row>
    <row r="118373" spans="59:59" ht="15" customHeight="1">
      <c r="BG118373" s="985"/>
    </row>
    <row r="118410" spans="59:59" ht="15" customHeight="1">
      <c r="BG118410" s="984"/>
    </row>
    <row r="118411" spans="59:59" ht="15" customHeight="1">
      <c r="BG118411" s="985"/>
    </row>
    <row r="118448" spans="59:59" ht="15" customHeight="1">
      <c r="BG118448" s="984"/>
    </row>
    <row r="118449" spans="59:59" ht="15" customHeight="1">
      <c r="BG118449" s="985"/>
    </row>
    <row r="118486" spans="59:59" ht="15" customHeight="1">
      <c r="BG118486" s="984"/>
    </row>
    <row r="118487" spans="59:59" ht="15" customHeight="1">
      <c r="BG118487" s="985"/>
    </row>
    <row r="118524" spans="59:59" ht="15" customHeight="1">
      <c r="BG118524" s="984"/>
    </row>
    <row r="118525" spans="59:59" ht="15" customHeight="1">
      <c r="BG118525" s="985"/>
    </row>
    <row r="118562" spans="59:59" ht="15" customHeight="1">
      <c r="BG118562" s="984"/>
    </row>
    <row r="118563" spans="59:59" ht="15" customHeight="1">
      <c r="BG118563" s="985"/>
    </row>
    <row r="118600" spans="59:59" ht="15" customHeight="1">
      <c r="BG118600" s="984"/>
    </row>
    <row r="118601" spans="59:59" ht="15" customHeight="1">
      <c r="BG118601" s="985"/>
    </row>
    <row r="118638" spans="59:59" ht="15" customHeight="1">
      <c r="BG118638" s="984"/>
    </row>
    <row r="118639" spans="59:59" ht="15" customHeight="1">
      <c r="BG118639" s="985"/>
    </row>
    <row r="118676" spans="59:59" ht="15" customHeight="1">
      <c r="BG118676" s="984"/>
    </row>
    <row r="118677" spans="59:59" ht="15" customHeight="1">
      <c r="BG118677" s="985"/>
    </row>
    <row r="118714" spans="59:59" ht="15" customHeight="1">
      <c r="BG118714" s="984"/>
    </row>
    <row r="118715" spans="59:59" ht="15" customHeight="1">
      <c r="BG118715" s="985"/>
    </row>
    <row r="118752" spans="59:59" ht="15" customHeight="1">
      <c r="BG118752" s="984"/>
    </row>
    <row r="118753" spans="59:59" ht="15" customHeight="1">
      <c r="BG118753" s="985"/>
    </row>
    <row r="118790" spans="59:59" ht="15" customHeight="1">
      <c r="BG118790" s="984"/>
    </row>
    <row r="118791" spans="59:59" ht="15" customHeight="1">
      <c r="BG118791" s="985"/>
    </row>
    <row r="118828" spans="59:59" ht="15" customHeight="1">
      <c r="BG118828" s="984"/>
    </row>
    <row r="118829" spans="59:59" ht="15" customHeight="1">
      <c r="BG118829" s="985"/>
    </row>
    <row r="118866" spans="59:59" ht="15" customHeight="1">
      <c r="BG118866" s="984"/>
    </row>
    <row r="118867" spans="59:59" ht="15" customHeight="1">
      <c r="BG118867" s="985"/>
    </row>
    <row r="118904" spans="59:59" ht="15" customHeight="1">
      <c r="BG118904" s="984"/>
    </row>
    <row r="118905" spans="59:59" ht="15" customHeight="1">
      <c r="BG118905" s="985"/>
    </row>
    <row r="118942" spans="59:59" ht="15" customHeight="1">
      <c r="BG118942" s="984"/>
    </row>
    <row r="118943" spans="59:59" ht="15" customHeight="1">
      <c r="BG118943" s="985"/>
    </row>
    <row r="118980" spans="59:59" ht="15" customHeight="1">
      <c r="BG118980" s="984"/>
    </row>
    <row r="118981" spans="59:59" ht="15" customHeight="1">
      <c r="BG118981" s="985"/>
    </row>
    <row r="119018" spans="59:59" ht="15" customHeight="1">
      <c r="BG119018" s="984"/>
    </row>
    <row r="119019" spans="59:59" ht="15" customHeight="1">
      <c r="BG119019" s="985"/>
    </row>
    <row r="119056" spans="59:59" ht="15" customHeight="1">
      <c r="BG119056" s="984"/>
    </row>
    <row r="119057" spans="59:59" ht="15" customHeight="1">
      <c r="BG119057" s="985"/>
    </row>
    <row r="119094" spans="59:59" ht="15" customHeight="1">
      <c r="BG119094" s="984"/>
    </row>
    <row r="119095" spans="59:59" ht="15" customHeight="1">
      <c r="BG119095" s="985"/>
    </row>
    <row r="119132" spans="59:59" ht="15" customHeight="1">
      <c r="BG119132" s="984"/>
    </row>
    <row r="119133" spans="59:59" ht="15" customHeight="1">
      <c r="BG119133" s="985"/>
    </row>
    <row r="119170" spans="59:59" ht="15" customHeight="1">
      <c r="BG119170" s="984"/>
    </row>
    <row r="119171" spans="59:59" ht="15" customHeight="1">
      <c r="BG119171" s="985"/>
    </row>
    <row r="119208" spans="59:59" ht="15" customHeight="1">
      <c r="BG119208" s="984"/>
    </row>
    <row r="119209" spans="59:59" ht="15" customHeight="1">
      <c r="BG119209" s="985"/>
    </row>
    <row r="119246" spans="59:59" ht="15" customHeight="1">
      <c r="BG119246" s="984"/>
    </row>
    <row r="119247" spans="59:59" ht="15" customHeight="1">
      <c r="BG119247" s="985"/>
    </row>
    <row r="119284" spans="59:59" ht="15" customHeight="1">
      <c r="BG119284" s="984"/>
    </row>
    <row r="119285" spans="59:59" ht="15" customHeight="1">
      <c r="BG119285" s="985"/>
    </row>
    <row r="119322" spans="59:59" ht="15" customHeight="1">
      <c r="BG119322" s="984"/>
    </row>
    <row r="119323" spans="59:59" ht="15" customHeight="1">
      <c r="BG119323" s="985"/>
    </row>
    <row r="119360" spans="59:59" ht="15" customHeight="1">
      <c r="BG119360" s="984"/>
    </row>
    <row r="119361" spans="59:59" ht="15" customHeight="1">
      <c r="BG119361" s="985"/>
    </row>
    <row r="119398" spans="59:59" ht="15" customHeight="1">
      <c r="BG119398" s="984"/>
    </row>
    <row r="119399" spans="59:59" ht="15" customHeight="1">
      <c r="BG119399" s="985"/>
    </row>
    <row r="119436" spans="59:59" ht="15" customHeight="1">
      <c r="BG119436" s="984"/>
    </row>
    <row r="119437" spans="59:59" ht="15" customHeight="1">
      <c r="BG119437" s="985"/>
    </row>
    <row r="119474" spans="59:59" ht="15" customHeight="1">
      <c r="BG119474" s="984"/>
    </row>
    <row r="119475" spans="59:59" ht="15" customHeight="1">
      <c r="BG119475" s="985"/>
    </row>
    <row r="119512" spans="59:59" ht="15" customHeight="1">
      <c r="BG119512" s="984"/>
    </row>
    <row r="119513" spans="59:59" ht="15" customHeight="1">
      <c r="BG119513" s="985"/>
    </row>
    <row r="119550" spans="59:59" ht="15" customHeight="1">
      <c r="BG119550" s="984"/>
    </row>
    <row r="119551" spans="59:59" ht="15" customHeight="1">
      <c r="BG119551" s="985"/>
    </row>
    <row r="119588" spans="59:59" ht="15" customHeight="1">
      <c r="BG119588" s="984"/>
    </row>
    <row r="119589" spans="59:59" ht="15" customHeight="1">
      <c r="BG119589" s="985"/>
    </row>
    <row r="119626" spans="59:59" ht="15" customHeight="1">
      <c r="BG119626" s="984"/>
    </row>
    <row r="119627" spans="59:59" ht="15" customHeight="1">
      <c r="BG119627" s="985"/>
    </row>
    <row r="119664" spans="59:59" ht="15" customHeight="1">
      <c r="BG119664" s="984"/>
    </row>
    <row r="119665" spans="59:59" ht="15" customHeight="1">
      <c r="BG119665" s="985"/>
    </row>
    <row r="119702" spans="59:59" ht="15" customHeight="1">
      <c r="BG119702" s="984"/>
    </row>
    <row r="119703" spans="59:59" ht="15" customHeight="1">
      <c r="BG119703" s="985"/>
    </row>
    <row r="119740" spans="59:59" ht="15" customHeight="1">
      <c r="BG119740" s="984"/>
    </row>
    <row r="119741" spans="59:59" ht="15" customHeight="1">
      <c r="BG119741" s="985"/>
    </row>
    <row r="119778" spans="59:59" ht="15" customHeight="1">
      <c r="BG119778" s="984"/>
    </row>
    <row r="119779" spans="59:59" ht="15" customHeight="1">
      <c r="BG119779" s="985"/>
    </row>
    <row r="119816" spans="59:59" ht="15" customHeight="1">
      <c r="BG119816" s="984"/>
    </row>
    <row r="119817" spans="59:59" ht="15" customHeight="1">
      <c r="BG119817" s="985"/>
    </row>
    <row r="119854" spans="59:59" ht="15" customHeight="1">
      <c r="BG119854" s="984"/>
    </row>
    <row r="119855" spans="59:59" ht="15" customHeight="1">
      <c r="BG119855" s="985"/>
    </row>
    <row r="119892" spans="59:59" ht="15" customHeight="1">
      <c r="BG119892" s="984"/>
    </row>
    <row r="119893" spans="59:59" ht="15" customHeight="1">
      <c r="BG119893" s="985"/>
    </row>
    <row r="119930" spans="59:59" ht="15" customHeight="1">
      <c r="BG119930" s="984"/>
    </row>
    <row r="119931" spans="59:59" ht="15" customHeight="1">
      <c r="BG119931" s="985"/>
    </row>
    <row r="119968" spans="59:59" ht="15" customHeight="1">
      <c r="BG119968" s="984"/>
    </row>
    <row r="119969" spans="59:59" ht="15" customHeight="1">
      <c r="BG119969" s="985"/>
    </row>
    <row r="120006" spans="59:59" ht="15" customHeight="1">
      <c r="BG120006" s="984"/>
    </row>
    <row r="120007" spans="59:59" ht="15" customHeight="1">
      <c r="BG120007" s="985"/>
    </row>
    <row r="120044" spans="59:59" ht="15" customHeight="1">
      <c r="BG120044" s="984"/>
    </row>
    <row r="120045" spans="59:59" ht="15" customHeight="1">
      <c r="BG120045" s="985"/>
    </row>
    <row r="120082" spans="59:59" ht="15" customHeight="1">
      <c r="BG120082" s="984"/>
    </row>
    <row r="120083" spans="59:59" ht="15" customHeight="1">
      <c r="BG120083" s="985"/>
    </row>
    <row r="120120" spans="59:59" ht="15" customHeight="1">
      <c r="BG120120" s="984"/>
    </row>
    <row r="120121" spans="59:59" ht="15" customHeight="1">
      <c r="BG120121" s="985"/>
    </row>
    <row r="120158" spans="59:59" ht="15" customHeight="1">
      <c r="BG120158" s="984"/>
    </row>
    <row r="120159" spans="59:59" ht="15" customHeight="1">
      <c r="BG120159" s="985"/>
    </row>
    <row r="120196" spans="59:59" ht="15" customHeight="1">
      <c r="BG120196" s="984"/>
    </row>
    <row r="120197" spans="59:59" ht="15" customHeight="1">
      <c r="BG120197" s="985"/>
    </row>
    <row r="120234" spans="59:59" ht="15" customHeight="1">
      <c r="BG120234" s="984"/>
    </row>
    <row r="120235" spans="59:59" ht="15" customHeight="1">
      <c r="BG120235" s="985"/>
    </row>
    <row r="120272" spans="59:59" ht="15" customHeight="1">
      <c r="BG120272" s="984"/>
    </row>
    <row r="120273" spans="59:59" ht="15" customHeight="1">
      <c r="BG120273" s="985"/>
    </row>
    <row r="120310" spans="59:59" ht="15" customHeight="1">
      <c r="BG120310" s="984"/>
    </row>
    <row r="120311" spans="59:59" ht="15" customHeight="1">
      <c r="BG120311" s="985"/>
    </row>
    <row r="120348" spans="59:59" ht="15" customHeight="1">
      <c r="BG120348" s="984"/>
    </row>
    <row r="120349" spans="59:59" ht="15" customHeight="1">
      <c r="BG120349" s="985"/>
    </row>
    <row r="120386" spans="59:59" ht="15" customHeight="1">
      <c r="BG120386" s="984"/>
    </row>
    <row r="120387" spans="59:59" ht="15" customHeight="1">
      <c r="BG120387" s="985"/>
    </row>
    <row r="120424" spans="59:59" ht="15" customHeight="1">
      <c r="BG120424" s="984"/>
    </row>
    <row r="120425" spans="59:59" ht="15" customHeight="1">
      <c r="BG120425" s="985"/>
    </row>
    <row r="120462" spans="59:59" ht="15" customHeight="1">
      <c r="BG120462" s="984"/>
    </row>
    <row r="120463" spans="59:59" ht="15" customHeight="1">
      <c r="BG120463" s="985"/>
    </row>
    <row r="120500" spans="59:59" ht="15" customHeight="1">
      <c r="BG120500" s="984"/>
    </row>
    <row r="120501" spans="59:59" ht="15" customHeight="1">
      <c r="BG120501" s="985"/>
    </row>
    <row r="120538" spans="59:59" ht="15" customHeight="1">
      <c r="BG120538" s="984"/>
    </row>
    <row r="120539" spans="59:59" ht="15" customHeight="1">
      <c r="BG120539" s="985"/>
    </row>
    <row r="120576" spans="59:59" ht="15" customHeight="1">
      <c r="BG120576" s="984"/>
    </row>
    <row r="120577" spans="59:59" ht="15" customHeight="1">
      <c r="BG120577" s="985"/>
    </row>
    <row r="120614" spans="59:59" ht="15" customHeight="1">
      <c r="BG120614" s="984"/>
    </row>
    <row r="120615" spans="59:59" ht="15" customHeight="1">
      <c r="BG120615" s="985"/>
    </row>
    <row r="120652" spans="59:59" ht="15" customHeight="1">
      <c r="BG120652" s="984"/>
    </row>
    <row r="120653" spans="59:59" ht="15" customHeight="1">
      <c r="BG120653" s="985"/>
    </row>
    <row r="120690" spans="59:59" ht="15" customHeight="1">
      <c r="BG120690" s="984"/>
    </row>
    <row r="120691" spans="59:59" ht="15" customHeight="1">
      <c r="BG120691" s="985"/>
    </row>
    <row r="120728" spans="59:59" ht="15" customHeight="1">
      <c r="BG120728" s="984"/>
    </row>
    <row r="120729" spans="59:59" ht="15" customHeight="1">
      <c r="BG120729" s="985"/>
    </row>
    <row r="120766" spans="59:59" ht="15" customHeight="1">
      <c r="BG120766" s="984"/>
    </row>
    <row r="120767" spans="59:59" ht="15" customHeight="1">
      <c r="BG120767" s="985"/>
    </row>
    <row r="120804" spans="59:59" ht="15" customHeight="1">
      <c r="BG120804" s="984"/>
    </row>
    <row r="120805" spans="59:59" ht="15" customHeight="1">
      <c r="BG120805" s="985"/>
    </row>
    <row r="120842" spans="59:59" ht="15" customHeight="1">
      <c r="BG120842" s="984"/>
    </row>
    <row r="120843" spans="59:59" ht="15" customHeight="1">
      <c r="BG120843" s="985"/>
    </row>
    <row r="120880" spans="59:59" ht="15" customHeight="1">
      <c r="BG120880" s="984"/>
    </row>
    <row r="120881" spans="59:59" ht="15" customHeight="1">
      <c r="BG120881" s="985"/>
    </row>
    <row r="120918" spans="59:59" ht="15" customHeight="1">
      <c r="BG120918" s="984"/>
    </row>
    <row r="120919" spans="59:59" ht="15" customHeight="1">
      <c r="BG120919" s="985"/>
    </row>
    <row r="120956" spans="59:59" ht="15" customHeight="1">
      <c r="BG120956" s="984"/>
    </row>
    <row r="120957" spans="59:59" ht="15" customHeight="1">
      <c r="BG120957" s="985"/>
    </row>
    <row r="120994" spans="59:59" ht="15" customHeight="1">
      <c r="BG120994" s="984"/>
    </row>
    <row r="120995" spans="59:59" ht="15" customHeight="1">
      <c r="BG120995" s="985"/>
    </row>
    <row r="121032" spans="59:59" ht="15" customHeight="1">
      <c r="BG121032" s="984"/>
    </row>
    <row r="121033" spans="59:59" ht="15" customHeight="1">
      <c r="BG121033" s="985"/>
    </row>
    <row r="121070" spans="59:59" ht="15" customHeight="1">
      <c r="BG121070" s="984"/>
    </row>
    <row r="121071" spans="59:59" ht="15" customHeight="1">
      <c r="BG121071" s="985"/>
    </row>
    <row r="121108" spans="59:59" ht="15" customHeight="1">
      <c r="BG121108" s="984"/>
    </row>
    <row r="121109" spans="59:59" ht="15" customHeight="1">
      <c r="BG121109" s="985"/>
    </row>
    <row r="121146" spans="59:59" ht="15" customHeight="1">
      <c r="BG121146" s="984"/>
    </row>
    <row r="121147" spans="59:59" ht="15" customHeight="1">
      <c r="BG121147" s="985"/>
    </row>
    <row r="121184" spans="59:59" ht="15" customHeight="1">
      <c r="BG121184" s="984"/>
    </row>
    <row r="121185" spans="59:59" ht="15" customHeight="1">
      <c r="BG121185" s="985"/>
    </row>
    <row r="121222" spans="59:59" ht="15" customHeight="1">
      <c r="BG121222" s="984"/>
    </row>
    <row r="121223" spans="59:59" ht="15" customHeight="1">
      <c r="BG121223" s="985"/>
    </row>
    <row r="121260" spans="59:59" ht="15" customHeight="1">
      <c r="BG121260" s="984"/>
    </row>
    <row r="121261" spans="59:59" ht="15" customHeight="1">
      <c r="BG121261" s="985"/>
    </row>
    <row r="121298" spans="59:59" ht="15" customHeight="1">
      <c r="BG121298" s="984"/>
    </row>
    <row r="121299" spans="59:59" ht="15" customHeight="1">
      <c r="BG121299" s="985"/>
    </row>
    <row r="121336" spans="59:59" ht="15" customHeight="1">
      <c r="BG121336" s="984"/>
    </row>
    <row r="121337" spans="59:59" ht="15" customHeight="1">
      <c r="BG121337" s="985"/>
    </row>
    <row r="121374" spans="59:59" ht="15" customHeight="1">
      <c r="BG121374" s="984"/>
    </row>
    <row r="121375" spans="59:59" ht="15" customHeight="1">
      <c r="BG121375" s="985"/>
    </row>
    <row r="121412" spans="59:59" ht="15" customHeight="1">
      <c r="BG121412" s="984"/>
    </row>
    <row r="121413" spans="59:59" ht="15" customHeight="1">
      <c r="BG121413" s="985"/>
    </row>
    <row r="121450" spans="59:59" ht="15" customHeight="1">
      <c r="BG121450" s="984"/>
    </row>
    <row r="121451" spans="59:59" ht="15" customHeight="1">
      <c r="BG121451" s="985"/>
    </row>
    <row r="121488" spans="59:59" ht="15" customHeight="1">
      <c r="BG121488" s="984"/>
    </row>
    <row r="121489" spans="59:59" ht="15" customHeight="1">
      <c r="BG121489" s="985"/>
    </row>
    <row r="121526" spans="59:59" ht="15" customHeight="1">
      <c r="BG121526" s="984"/>
    </row>
    <row r="121527" spans="59:59" ht="15" customHeight="1">
      <c r="BG121527" s="985"/>
    </row>
    <row r="121564" spans="59:59" ht="15" customHeight="1">
      <c r="BG121564" s="984"/>
    </row>
    <row r="121565" spans="59:59" ht="15" customHeight="1">
      <c r="BG121565" s="985"/>
    </row>
    <row r="121602" spans="59:59" ht="15" customHeight="1">
      <c r="BG121602" s="984"/>
    </row>
    <row r="121603" spans="59:59" ht="15" customHeight="1">
      <c r="BG121603" s="985"/>
    </row>
    <row r="121640" spans="59:59" ht="15" customHeight="1">
      <c r="BG121640" s="984"/>
    </row>
    <row r="121641" spans="59:59" ht="15" customHeight="1">
      <c r="BG121641" s="985"/>
    </row>
    <row r="121678" spans="59:59" ht="15" customHeight="1">
      <c r="BG121678" s="984"/>
    </row>
    <row r="121679" spans="59:59" ht="15" customHeight="1">
      <c r="BG121679" s="985"/>
    </row>
    <row r="121716" spans="59:59" ht="15" customHeight="1">
      <c r="BG121716" s="984"/>
    </row>
    <row r="121717" spans="59:59" ht="15" customHeight="1">
      <c r="BG121717" s="985"/>
    </row>
    <row r="121754" spans="59:59" ht="15" customHeight="1">
      <c r="BG121754" s="984"/>
    </row>
    <row r="121755" spans="59:59" ht="15" customHeight="1">
      <c r="BG121755" s="985"/>
    </row>
    <row r="121792" spans="59:59" ht="15" customHeight="1">
      <c r="BG121792" s="984"/>
    </row>
    <row r="121793" spans="59:59" ht="15" customHeight="1">
      <c r="BG121793" s="985"/>
    </row>
    <row r="121830" spans="59:59" ht="15" customHeight="1">
      <c r="BG121830" s="984"/>
    </row>
    <row r="121831" spans="59:59" ht="15" customHeight="1">
      <c r="BG121831" s="985"/>
    </row>
    <row r="121868" spans="59:59" ht="15" customHeight="1">
      <c r="BG121868" s="984"/>
    </row>
    <row r="121869" spans="59:59" ht="15" customHeight="1">
      <c r="BG121869" s="985"/>
    </row>
    <row r="121906" spans="59:59" ht="15" customHeight="1">
      <c r="BG121906" s="984"/>
    </row>
    <row r="121907" spans="59:59" ht="15" customHeight="1">
      <c r="BG121907" s="985"/>
    </row>
    <row r="121944" spans="59:59" ht="15" customHeight="1">
      <c r="BG121944" s="984"/>
    </row>
    <row r="121945" spans="59:59" ht="15" customHeight="1">
      <c r="BG121945" s="985"/>
    </row>
    <row r="121982" spans="59:59" ht="15" customHeight="1">
      <c r="BG121982" s="984"/>
    </row>
    <row r="121983" spans="59:59" ht="15" customHeight="1">
      <c r="BG121983" s="985"/>
    </row>
    <row r="122020" spans="59:59" ht="15" customHeight="1">
      <c r="BG122020" s="984"/>
    </row>
    <row r="122021" spans="59:59" ht="15" customHeight="1">
      <c r="BG122021" s="985"/>
    </row>
    <row r="122058" spans="59:59" ht="15" customHeight="1">
      <c r="BG122058" s="984"/>
    </row>
    <row r="122059" spans="59:59" ht="15" customHeight="1">
      <c r="BG122059" s="985"/>
    </row>
    <row r="122096" spans="59:59" ht="15" customHeight="1">
      <c r="BG122096" s="984"/>
    </row>
    <row r="122097" spans="59:59" ht="15" customHeight="1">
      <c r="BG122097" s="985"/>
    </row>
    <row r="122134" spans="59:59" ht="15" customHeight="1">
      <c r="BG122134" s="984"/>
    </row>
    <row r="122135" spans="59:59" ht="15" customHeight="1">
      <c r="BG122135" s="985"/>
    </row>
    <row r="122172" spans="59:59" ht="15" customHeight="1">
      <c r="BG122172" s="984"/>
    </row>
    <row r="122173" spans="59:59" ht="15" customHeight="1">
      <c r="BG122173" s="985"/>
    </row>
    <row r="122210" spans="59:59" ht="15" customHeight="1">
      <c r="BG122210" s="984"/>
    </row>
    <row r="122211" spans="59:59" ht="15" customHeight="1">
      <c r="BG122211" s="985"/>
    </row>
    <row r="122248" spans="59:59" ht="15" customHeight="1">
      <c r="BG122248" s="984"/>
    </row>
    <row r="122249" spans="59:59" ht="15" customHeight="1">
      <c r="BG122249" s="985"/>
    </row>
    <row r="122286" spans="59:59" ht="15" customHeight="1">
      <c r="BG122286" s="984"/>
    </row>
    <row r="122287" spans="59:59" ht="15" customHeight="1">
      <c r="BG122287" s="985"/>
    </row>
    <row r="122324" spans="59:59" ht="15" customHeight="1">
      <c r="BG122324" s="984"/>
    </row>
    <row r="122325" spans="59:59" ht="15" customHeight="1">
      <c r="BG122325" s="985"/>
    </row>
    <row r="122362" spans="59:59" ht="15" customHeight="1">
      <c r="BG122362" s="984"/>
    </row>
    <row r="122363" spans="59:59" ht="15" customHeight="1">
      <c r="BG122363" s="985"/>
    </row>
    <row r="122400" spans="59:59" ht="15" customHeight="1">
      <c r="BG122400" s="984"/>
    </row>
    <row r="122401" spans="59:59" ht="15" customHeight="1">
      <c r="BG122401" s="985"/>
    </row>
    <row r="122438" spans="59:59" ht="15" customHeight="1">
      <c r="BG122438" s="984"/>
    </row>
    <row r="122439" spans="59:59" ht="15" customHeight="1">
      <c r="BG122439" s="985"/>
    </row>
    <row r="122476" spans="59:59" ht="15" customHeight="1">
      <c r="BG122476" s="984"/>
    </row>
    <row r="122477" spans="59:59" ht="15" customHeight="1">
      <c r="BG122477" s="985"/>
    </row>
    <row r="122514" spans="59:59" ht="15" customHeight="1">
      <c r="BG122514" s="984"/>
    </row>
    <row r="122515" spans="59:59" ht="15" customHeight="1">
      <c r="BG122515" s="985"/>
    </row>
    <row r="122552" spans="59:59" ht="15" customHeight="1">
      <c r="BG122552" s="984"/>
    </row>
    <row r="122553" spans="59:59" ht="15" customHeight="1">
      <c r="BG122553" s="985"/>
    </row>
    <row r="122590" spans="59:59" ht="15" customHeight="1">
      <c r="BG122590" s="984"/>
    </row>
    <row r="122591" spans="59:59" ht="15" customHeight="1">
      <c r="BG122591" s="985"/>
    </row>
    <row r="122628" spans="59:59" ht="15" customHeight="1">
      <c r="BG122628" s="984"/>
    </row>
    <row r="122629" spans="59:59" ht="15" customHeight="1">
      <c r="BG122629" s="985"/>
    </row>
    <row r="122666" spans="59:59" ht="15" customHeight="1">
      <c r="BG122666" s="984"/>
    </row>
    <row r="122667" spans="59:59" ht="15" customHeight="1">
      <c r="BG122667" s="985"/>
    </row>
    <row r="122704" spans="59:59" ht="15" customHeight="1">
      <c r="BG122704" s="984"/>
    </row>
    <row r="122705" spans="59:59" ht="15" customHeight="1">
      <c r="BG122705" s="985"/>
    </row>
    <row r="122742" spans="59:59" ht="15" customHeight="1">
      <c r="BG122742" s="984"/>
    </row>
    <row r="122743" spans="59:59" ht="15" customHeight="1">
      <c r="BG122743" s="985"/>
    </row>
    <row r="122780" spans="59:59" ht="15" customHeight="1">
      <c r="BG122780" s="984"/>
    </row>
    <row r="122781" spans="59:59" ht="15" customHeight="1">
      <c r="BG122781" s="985"/>
    </row>
    <row r="122818" spans="59:59" ht="15" customHeight="1">
      <c r="BG122818" s="984"/>
    </row>
    <row r="122819" spans="59:59" ht="15" customHeight="1">
      <c r="BG122819" s="985"/>
    </row>
    <row r="122856" spans="59:59" ht="15" customHeight="1">
      <c r="BG122856" s="984"/>
    </row>
    <row r="122857" spans="59:59" ht="15" customHeight="1">
      <c r="BG122857" s="985"/>
    </row>
    <row r="122894" spans="59:59" ht="15" customHeight="1">
      <c r="BG122894" s="984"/>
    </row>
    <row r="122895" spans="59:59" ht="15" customHeight="1">
      <c r="BG122895" s="985"/>
    </row>
    <row r="122932" spans="59:59" ht="15" customHeight="1">
      <c r="BG122932" s="984"/>
    </row>
    <row r="122933" spans="59:59" ht="15" customHeight="1">
      <c r="BG122933" s="985"/>
    </row>
    <row r="122970" spans="59:59" ht="15" customHeight="1">
      <c r="BG122970" s="984"/>
    </row>
    <row r="122971" spans="59:59" ht="15" customHeight="1">
      <c r="BG122971" s="985"/>
    </row>
    <row r="123008" spans="59:59" ht="15" customHeight="1">
      <c r="BG123008" s="984"/>
    </row>
    <row r="123009" spans="59:59" ht="15" customHeight="1">
      <c r="BG123009" s="985"/>
    </row>
    <row r="123046" spans="59:59" ht="15" customHeight="1">
      <c r="BG123046" s="984"/>
    </row>
    <row r="123047" spans="59:59" ht="15" customHeight="1">
      <c r="BG123047" s="985"/>
    </row>
    <row r="123084" spans="59:59" ht="15" customHeight="1">
      <c r="BG123084" s="984"/>
    </row>
    <row r="123085" spans="59:59" ht="15" customHeight="1">
      <c r="BG123085" s="985"/>
    </row>
    <row r="123122" spans="59:59" ht="15" customHeight="1">
      <c r="BG123122" s="984"/>
    </row>
    <row r="123123" spans="59:59" ht="15" customHeight="1">
      <c r="BG123123" s="985"/>
    </row>
    <row r="123160" spans="59:59" ht="15" customHeight="1">
      <c r="BG123160" s="984"/>
    </row>
    <row r="123161" spans="59:59" ht="15" customHeight="1">
      <c r="BG123161" s="985"/>
    </row>
    <row r="123198" spans="59:59" ht="15" customHeight="1">
      <c r="BG123198" s="984"/>
    </row>
    <row r="123199" spans="59:59" ht="15" customHeight="1">
      <c r="BG123199" s="985"/>
    </row>
    <row r="123236" spans="59:59" ht="15" customHeight="1">
      <c r="BG123236" s="984"/>
    </row>
    <row r="123237" spans="59:59" ht="15" customHeight="1">
      <c r="BG123237" s="985"/>
    </row>
    <row r="123274" spans="59:59" ht="15" customHeight="1">
      <c r="BG123274" s="984"/>
    </row>
    <row r="123275" spans="59:59" ht="15" customHeight="1">
      <c r="BG123275" s="985"/>
    </row>
    <row r="123312" spans="59:59" ht="15" customHeight="1">
      <c r="BG123312" s="984"/>
    </row>
    <row r="123313" spans="59:59" ht="15" customHeight="1">
      <c r="BG123313" s="985"/>
    </row>
    <row r="123350" spans="59:59" ht="15" customHeight="1">
      <c r="BG123350" s="984"/>
    </row>
    <row r="123351" spans="59:59" ht="15" customHeight="1">
      <c r="BG123351" s="985"/>
    </row>
    <row r="123388" spans="59:59" ht="15" customHeight="1">
      <c r="BG123388" s="984"/>
    </row>
    <row r="123389" spans="59:59" ht="15" customHeight="1">
      <c r="BG123389" s="985"/>
    </row>
    <row r="123426" spans="59:59" ht="15" customHeight="1">
      <c r="BG123426" s="984"/>
    </row>
    <row r="123427" spans="59:59" ht="15" customHeight="1">
      <c r="BG123427" s="985"/>
    </row>
    <row r="123464" spans="59:59" ht="15" customHeight="1">
      <c r="BG123464" s="984"/>
    </row>
    <row r="123465" spans="59:59" ht="15" customHeight="1">
      <c r="BG123465" s="985"/>
    </row>
    <row r="123502" spans="59:59" ht="15" customHeight="1">
      <c r="BG123502" s="984"/>
    </row>
    <row r="123503" spans="59:59" ht="15" customHeight="1">
      <c r="BG123503" s="985"/>
    </row>
    <row r="123540" spans="59:59" ht="15" customHeight="1">
      <c r="BG123540" s="984"/>
    </row>
    <row r="123541" spans="59:59" ht="15" customHeight="1">
      <c r="BG123541" s="985"/>
    </row>
    <row r="123578" spans="59:59" ht="15" customHeight="1">
      <c r="BG123578" s="984"/>
    </row>
    <row r="123579" spans="59:59" ht="15" customHeight="1">
      <c r="BG123579" s="985"/>
    </row>
    <row r="123616" spans="59:59" ht="15" customHeight="1">
      <c r="BG123616" s="984"/>
    </row>
    <row r="123617" spans="59:59" ht="15" customHeight="1">
      <c r="BG123617" s="985"/>
    </row>
    <row r="123654" spans="59:59" ht="15" customHeight="1">
      <c r="BG123654" s="984"/>
    </row>
    <row r="123655" spans="59:59" ht="15" customHeight="1">
      <c r="BG123655" s="985"/>
    </row>
    <row r="123692" spans="59:59" ht="15" customHeight="1">
      <c r="BG123692" s="984"/>
    </row>
    <row r="123693" spans="59:59" ht="15" customHeight="1">
      <c r="BG123693" s="985"/>
    </row>
    <row r="123730" spans="59:59" ht="15" customHeight="1">
      <c r="BG123730" s="984"/>
    </row>
    <row r="123731" spans="59:59" ht="15" customHeight="1">
      <c r="BG123731" s="985"/>
    </row>
    <row r="123768" spans="59:59" ht="15" customHeight="1">
      <c r="BG123768" s="984"/>
    </row>
    <row r="123769" spans="59:59" ht="15" customHeight="1">
      <c r="BG123769" s="985"/>
    </row>
    <row r="123806" spans="59:59" ht="15" customHeight="1">
      <c r="BG123806" s="984"/>
    </row>
    <row r="123807" spans="59:59" ht="15" customHeight="1">
      <c r="BG123807" s="985"/>
    </row>
    <row r="123844" spans="59:59" ht="15" customHeight="1">
      <c r="BG123844" s="984"/>
    </row>
    <row r="123845" spans="59:59" ht="15" customHeight="1">
      <c r="BG123845" s="985"/>
    </row>
    <row r="123882" spans="59:59" ht="15" customHeight="1">
      <c r="BG123882" s="984"/>
    </row>
    <row r="123883" spans="59:59" ht="15" customHeight="1">
      <c r="BG123883" s="985"/>
    </row>
    <row r="123920" spans="59:59" ht="15" customHeight="1">
      <c r="BG123920" s="984"/>
    </row>
    <row r="123921" spans="59:59" ht="15" customHeight="1">
      <c r="BG123921" s="985"/>
    </row>
    <row r="123958" spans="59:59" ht="15" customHeight="1">
      <c r="BG123958" s="984"/>
    </row>
    <row r="123959" spans="59:59" ht="15" customHeight="1">
      <c r="BG123959" s="985"/>
    </row>
    <row r="123996" spans="59:59" ht="15" customHeight="1">
      <c r="BG123996" s="984"/>
    </row>
    <row r="123997" spans="59:59" ht="15" customHeight="1">
      <c r="BG123997" s="985"/>
    </row>
    <row r="124034" spans="59:59" ht="15" customHeight="1">
      <c r="BG124034" s="984"/>
    </row>
    <row r="124035" spans="59:59" ht="15" customHeight="1">
      <c r="BG124035" s="985"/>
    </row>
    <row r="124072" spans="59:59" ht="15" customHeight="1">
      <c r="BG124072" s="984"/>
    </row>
    <row r="124073" spans="59:59" ht="15" customHeight="1">
      <c r="BG124073" s="985"/>
    </row>
    <row r="124110" spans="59:59" ht="15" customHeight="1">
      <c r="BG124110" s="984"/>
    </row>
    <row r="124111" spans="59:59" ht="15" customHeight="1">
      <c r="BG124111" s="985"/>
    </row>
    <row r="124148" spans="59:59" ht="15" customHeight="1">
      <c r="BG124148" s="984"/>
    </row>
    <row r="124149" spans="59:59" ht="15" customHeight="1">
      <c r="BG124149" s="985"/>
    </row>
    <row r="124186" spans="59:59" ht="15" customHeight="1">
      <c r="BG124186" s="984"/>
    </row>
    <row r="124187" spans="59:59" ht="15" customHeight="1">
      <c r="BG124187" s="985"/>
    </row>
    <row r="124224" spans="59:59" ht="15" customHeight="1">
      <c r="BG124224" s="984"/>
    </row>
    <row r="124225" spans="59:59" ht="15" customHeight="1">
      <c r="BG124225" s="985"/>
    </row>
    <row r="124262" spans="59:59" ht="15" customHeight="1">
      <c r="BG124262" s="984"/>
    </row>
    <row r="124263" spans="59:59" ht="15" customHeight="1">
      <c r="BG124263" s="985"/>
    </row>
    <row r="124300" spans="59:59" ht="15" customHeight="1">
      <c r="BG124300" s="984"/>
    </row>
    <row r="124301" spans="59:59" ht="15" customHeight="1">
      <c r="BG124301" s="985"/>
    </row>
    <row r="124338" spans="59:59" ht="15" customHeight="1">
      <c r="BG124338" s="984"/>
    </row>
    <row r="124339" spans="59:59" ht="15" customHeight="1">
      <c r="BG124339" s="985"/>
    </row>
    <row r="124376" spans="59:59" ht="15" customHeight="1">
      <c r="BG124376" s="984"/>
    </row>
    <row r="124377" spans="59:59" ht="15" customHeight="1">
      <c r="BG124377" s="985"/>
    </row>
    <row r="124414" spans="59:59" ht="15" customHeight="1">
      <c r="BG124414" s="984"/>
    </row>
    <row r="124415" spans="59:59" ht="15" customHeight="1">
      <c r="BG124415" s="985"/>
    </row>
    <row r="124452" spans="59:59" ht="15" customHeight="1">
      <c r="BG124452" s="984"/>
    </row>
    <row r="124453" spans="59:59" ht="15" customHeight="1">
      <c r="BG124453" s="985"/>
    </row>
    <row r="124490" spans="59:59" ht="15" customHeight="1">
      <c r="BG124490" s="984"/>
    </row>
    <row r="124491" spans="59:59" ht="15" customHeight="1">
      <c r="BG124491" s="985"/>
    </row>
    <row r="124528" spans="59:59" ht="15" customHeight="1">
      <c r="BG124528" s="984"/>
    </row>
    <row r="124529" spans="59:59" ht="15" customHeight="1">
      <c r="BG124529" s="985"/>
    </row>
    <row r="124566" spans="59:59" ht="15" customHeight="1">
      <c r="BG124566" s="984"/>
    </row>
    <row r="124567" spans="59:59" ht="15" customHeight="1">
      <c r="BG124567" s="985"/>
    </row>
    <row r="124604" spans="59:59" ht="15" customHeight="1">
      <c r="BG124604" s="984"/>
    </row>
    <row r="124605" spans="59:59" ht="15" customHeight="1">
      <c r="BG124605" s="985"/>
    </row>
    <row r="124642" spans="59:59" ht="15" customHeight="1">
      <c r="BG124642" s="984"/>
    </row>
    <row r="124643" spans="59:59" ht="15" customHeight="1">
      <c r="BG124643" s="985"/>
    </row>
    <row r="124680" spans="59:59" ht="15" customHeight="1">
      <c r="BG124680" s="984"/>
    </row>
    <row r="124681" spans="59:59" ht="15" customHeight="1">
      <c r="BG124681" s="985"/>
    </row>
    <row r="124718" spans="59:59" ht="15" customHeight="1">
      <c r="BG124718" s="984"/>
    </row>
    <row r="124719" spans="59:59" ht="15" customHeight="1">
      <c r="BG124719" s="985"/>
    </row>
    <row r="124756" spans="59:59" ht="15" customHeight="1">
      <c r="BG124756" s="984"/>
    </row>
    <row r="124757" spans="59:59" ht="15" customHeight="1">
      <c r="BG124757" s="985"/>
    </row>
    <row r="124794" spans="59:59" ht="15" customHeight="1">
      <c r="BG124794" s="984"/>
    </row>
    <row r="124795" spans="59:59" ht="15" customHeight="1">
      <c r="BG124795" s="985"/>
    </row>
    <row r="124832" spans="59:59" ht="15" customHeight="1">
      <c r="BG124832" s="984"/>
    </row>
    <row r="124833" spans="59:59" ht="15" customHeight="1">
      <c r="BG124833" s="985"/>
    </row>
    <row r="124870" spans="59:59" ht="15" customHeight="1">
      <c r="BG124870" s="984"/>
    </row>
    <row r="124871" spans="59:59" ht="15" customHeight="1">
      <c r="BG124871" s="985"/>
    </row>
    <row r="124908" spans="59:59" ht="15" customHeight="1">
      <c r="BG124908" s="984"/>
    </row>
    <row r="124909" spans="59:59" ht="15" customHeight="1">
      <c r="BG124909" s="985"/>
    </row>
    <row r="124946" spans="59:59" ht="15" customHeight="1">
      <c r="BG124946" s="984"/>
    </row>
    <row r="124947" spans="59:59" ht="15" customHeight="1">
      <c r="BG124947" s="985"/>
    </row>
    <row r="124984" spans="59:59" ht="15" customHeight="1">
      <c r="BG124984" s="984"/>
    </row>
    <row r="124985" spans="59:59" ht="15" customHeight="1">
      <c r="BG124985" s="985"/>
    </row>
    <row r="125022" spans="59:59" ht="15" customHeight="1">
      <c r="BG125022" s="984"/>
    </row>
    <row r="125023" spans="59:59" ht="15" customHeight="1">
      <c r="BG125023" s="985"/>
    </row>
    <row r="125060" spans="59:59" ht="15" customHeight="1">
      <c r="BG125060" s="984"/>
    </row>
    <row r="125061" spans="59:59" ht="15" customHeight="1">
      <c r="BG125061" s="985"/>
    </row>
    <row r="125098" spans="59:59" ht="15" customHeight="1">
      <c r="BG125098" s="984"/>
    </row>
    <row r="125099" spans="59:59" ht="15" customHeight="1">
      <c r="BG125099" s="985"/>
    </row>
    <row r="125136" spans="59:59" ht="15" customHeight="1">
      <c r="BG125136" s="984"/>
    </row>
    <row r="125137" spans="59:59" ht="15" customHeight="1">
      <c r="BG125137" s="985"/>
    </row>
    <row r="125174" spans="59:59" ht="15" customHeight="1">
      <c r="BG125174" s="984"/>
    </row>
    <row r="125175" spans="59:59" ht="15" customHeight="1">
      <c r="BG125175" s="985"/>
    </row>
    <row r="125212" spans="59:59" ht="15" customHeight="1">
      <c r="BG125212" s="984"/>
    </row>
    <row r="125213" spans="59:59" ht="15" customHeight="1">
      <c r="BG125213" s="985"/>
    </row>
    <row r="125250" spans="59:59" ht="15" customHeight="1">
      <c r="BG125250" s="984"/>
    </row>
    <row r="125251" spans="59:59" ht="15" customHeight="1">
      <c r="BG125251" s="985"/>
    </row>
    <row r="125288" spans="59:59" ht="15" customHeight="1">
      <c r="BG125288" s="984"/>
    </row>
    <row r="125289" spans="59:59" ht="15" customHeight="1">
      <c r="BG125289" s="985"/>
    </row>
    <row r="125326" spans="59:59" ht="15" customHeight="1">
      <c r="BG125326" s="984"/>
    </row>
    <row r="125327" spans="59:59" ht="15" customHeight="1">
      <c r="BG125327" s="985"/>
    </row>
    <row r="125364" spans="59:59" ht="15" customHeight="1">
      <c r="BG125364" s="984"/>
    </row>
    <row r="125365" spans="59:59" ht="15" customHeight="1">
      <c r="BG125365" s="985"/>
    </row>
    <row r="125402" spans="59:59" ht="15" customHeight="1">
      <c r="BG125402" s="984"/>
    </row>
    <row r="125403" spans="59:59" ht="15" customHeight="1">
      <c r="BG125403" s="985"/>
    </row>
    <row r="125440" spans="59:59" ht="15" customHeight="1">
      <c r="BG125440" s="984"/>
    </row>
    <row r="125441" spans="59:59" ht="15" customHeight="1">
      <c r="BG125441" s="985"/>
    </row>
    <row r="125478" spans="59:59" ht="15" customHeight="1">
      <c r="BG125478" s="984"/>
    </row>
    <row r="125479" spans="59:59" ht="15" customHeight="1">
      <c r="BG125479" s="985"/>
    </row>
    <row r="125516" spans="59:59" ht="15" customHeight="1">
      <c r="BG125516" s="984"/>
    </row>
    <row r="125517" spans="59:59" ht="15" customHeight="1">
      <c r="BG125517" s="985"/>
    </row>
    <row r="125554" spans="59:59" ht="15" customHeight="1">
      <c r="BG125554" s="984"/>
    </row>
    <row r="125555" spans="59:59" ht="15" customHeight="1">
      <c r="BG125555" s="985"/>
    </row>
    <row r="125592" spans="59:59" ht="15" customHeight="1">
      <c r="BG125592" s="984"/>
    </row>
    <row r="125593" spans="59:59" ht="15" customHeight="1">
      <c r="BG125593" s="985"/>
    </row>
    <row r="125630" spans="59:59" ht="15" customHeight="1">
      <c r="BG125630" s="984"/>
    </row>
    <row r="125631" spans="59:59" ht="15" customHeight="1">
      <c r="BG125631" s="985"/>
    </row>
    <row r="125668" spans="59:59" ht="15" customHeight="1">
      <c r="BG125668" s="984"/>
    </row>
    <row r="125669" spans="59:59" ht="15" customHeight="1">
      <c r="BG125669" s="985"/>
    </row>
    <row r="125706" spans="59:59" ht="15" customHeight="1">
      <c r="BG125706" s="984"/>
    </row>
    <row r="125707" spans="59:59" ht="15" customHeight="1">
      <c r="BG125707" s="985"/>
    </row>
    <row r="125744" spans="59:59" ht="15" customHeight="1">
      <c r="BG125744" s="984"/>
    </row>
    <row r="125745" spans="59:59" ht="15" customHeight="1">
      <c r="BG125745" s="985"/>
    </row>
    <row r="125782" spans="59:59" ht="15" customHeight="1">
      <c r="BG125782" s="984"/>
    </row>
    <row r="125783" spans="59:59" ht="15" customHeight="1">
      <c r="BG125783" s="985"/>
    </row>
    <row r="125820" spans="59:59" ht="15" customHeight="1">
      <c r="BG125820" s="984"/>
    </row>
    <row r="125821" spans="59:59" ht="15" customHeight="1">
      <c r="BG125821" s="985"/>
    </row>
    <row r="125858" spans="59:59" ht="15" customHeight="1">
      <c r="BG125858" s="984"/>
    </row>
    <row r="125859" spans="59:59" ht="15" customHeight="1">
      <c r="BG125859" s="985"/>
    </row>
    <row r="125896" spans="59:59" ht="15" customHeight="1">
      <c r="BG125896" s="984"/>
    </row>
    <row r="125897" spans="59:59" ht="15" customHeight="1">
      <c r="BG125897" s="985"/>
    </row>
    <row r="125934" spans="59:59" ht="15" customHeight="1">
      <c r="BG125934" s="984"/>
    </row>
    <row r="125935" spans="59:59" ht="15" customHeight="1">
      <c r="BG125935" s="985"/>
    </row>
    <row r="125972" spans="59:59" ht="15" customHeight="1">
      <c r="BG125972" s="984"/>
    </row>
    <row r="125973" spans="59:59" ht="15" customHeight="1">
      <c r="BG125973" s="985"/>
    </row>
    <row r="126010" spans="59:59" ht="15" customHeight="1">
      <c r="BG126010" s="984"/>
    </row>
    <row r="126011" spans="59:59" ht="15" customHeight="1">
      <c r="BG126011" s="985"/>
    </row>
    <row r="126048" spans="59:59" ht="15" customHeight="1">
      <c r="BG126048" s="984"/>
    </row>
    <row r="126049" spans="59:59" ht="15" customHeight="1">
      <c r="BG126049" s="985"/>
    </row>
    <row r="126086" spans="59:59" ht="15" customHeight="1">
      <c r="BG126086" s="984"/>
    </row>
    <row r="126087" spans="59:59" ht="15" customHeight="1">
      <c r="BG126087" s="985"/>
    </row>
    <row r="126124" spans="59:59" ht="15" customHeight="1">
      <c r="BG126124" s="984"/>
    </row>
    <row r="126125" spans="59:59" ht="15" customHeight="1">
      <c r="BG126125" s="985"/>
    </row>
    <row r="126162" spans="59:59" ht="15" customHeight="1">
      <c r="BG126162" s="984"/>
    </row>
    <row r="126163" spans="59:59" ht="15" customHeight="1">
      <c r="BG126163" s="985"/>
    </row>
    <row r="126200" spans="59:59" ht="15" customHeight="1">
      <c r="BG126200" s="984"/>
    </row>
    <row r="126201" spans="59:59" ht="15" customHeight="1">
      <c r="BG126201" s="985"/>
    </row>
    <row r="126238" spans="59:59" ht="15" customHeight="1">
      <c r="BG126238" s="984"/>
    </row>
    <row r="126239" spans="59:59" ht="15" customHeight="1">
      <c r="BG126239" s="985"/>
    </row>
    <row r="126276" spans="59:59" ht="15" customHeight="1">
      <c r="BG126276" s="984"/>
    </row>
    <row r="126277" spans="59:59" ht="15" customHeight="1">
      <c r="BG126277" s="985"/>
    </row>
    <row r="126314" spans="59:59" ht="15" customHeight="1">
      <c r="BG126314" s="984"/>
    </row>
    <row r="126315" spans="59:59" ht="15" customHeight="1">
      <c r="BG126315" s="985"/>
    </row>
    <row r="126352" spans="59:59" ht="15" customHeight="1">
      <c r="BG126352" s="984"/>
    </row>
    <row r="126353" spans="59:59" ht="15" customHeight="1">
      <c r="BG126353" s="985"/>
    </row>
    <row r="126390" spans="59:59" ht="15" customHeight="1">
      <c r="BG126390" s="984"/>
    </row>
    <row r="126391" spans="59:59" ht="15" customHeight="1">
      <c r="BG126391" s="985"/>
    </row>
    <row r="126428" spans="59:59" ht="15" customHeight="1">
      <c r="BG126428" s="984"/>
    </row>
    <row r="126429" spans="59:59" ht="15" customHeight="1">
      <c r="BG126429" s="985"/>
    </row>
    <row r="126466" spans="59:59" ht="15" customHeight="1">
      <c r="BG126466" s="984"/>
    </row>
    <row r="126467" spans="59:59" ht="15" customHeight="1">
      <c r="BG126467" s="985"/>
    </row>
    <row r="126504" spans="59:59" ht="15" customHeight="1">
      <c r="BG126504" s="984"/>
    </row>
    <row r="126505" spans="59:59" ht="15" customHeight="1">
      <c r="BG126505" s="985"/>
    </row>
    <row r="126542" spans="59:59" ht="15" customHeight="1">
      <c r="BG126542" s="984"/>
    </row>
    <row r="126543" spans="59:59" ht="15" customHeight="1">
      <c r="BG126543" s="985"/>
    </row>
    <row r="126580" spans="59:59" ht="15" customHeight="1">
      <c r="BG126580" s="984"/>
    </row>
    <row r="126581" spans="59:59" ht="15" customHeight="1">
      <c r="BG126581" s="985"/>
    </row>
    <row r="126618" spans="59:59" ht="15" customHeight="1">
      <c r="BG126618" s="984"/>
    </row>
    <row r="126619" spans="59:59" ht="15" customHeight="1">
      <c r="BG126619" s="985"/>
    </row>
    <row r="126656" spans="59:59" ht="15" customHeight="1">
      <c r="BG126656" s="984"/>
    </row>
    <row r="126657" spans="59:59" ht="15" customHeight="1">
      <c r="BG126657" s="985"/>
    </row>
    <row r="126694" spans="59:59" ht="15" customHeight="1">
      <c r="BG126694" s="984"/>
    </row>
    <row r="126695" spans="59:59" ht="15" customHeight="1">
      <c r="BG126695" s="985"/>
    </row>
    <row r="126732" spans="59:59" ht="15" customHeight="1">
      <c r="BG126732" s="984"/>
    </row>
    <row r="126733" spans="59:59" ht="15" customHeight="1">
      <c r="BG126733" s="985"/>
    </row>
    <row r="126770" spans="59:59" ht="15" customHeight="1">
      <c r="BG126770" s="984"/>
    </row>
    <row r="126771" spans="59:59" ht="15" customHeight="1">
      <c r="BG126771" s="985"/>
    </row>
    <row r="126808" spans="59:59" ht="15" customHeight="1">
      <c r="BG126808" s="984"/>
    </row>
    <row r="126809" spans="59:59" ht="15" customHeight="1">
      <c r="BG126809" s="985"/>
    </row>
    <row r="126846" spans="59:59" ht="15" customHeight="1">
      <c r="BG126846" s="984"/>
    </row>
    <row r="126847" spans="59:59" ht="15" customHeight="1">
      <c r="BG126847" s="985"/>
    </row>
    <row r="126884" spans="59:59" ht="15" customHeight="1">
      <c r="BG126884" s="984"/>
    </row>
    <row r="126885" spans="59:59" ht="15" customHeight="1">
      <c r="BG126885" s="985"/>
    </row>
    <row r="126922" spans="59:59" ht="15" customHeight="1">
      <c r="BG126922" s="984"/>
    </row>
    <row r="126923" spans="59:59" ht="15" customHeight="1">
      <c r="BG126923" s="985"/>
    </row>
    <row r="126960" spans="59:59" ht="15" customHeight="1">
      <c r="BG126960" s="984"/>
    </row>
    <row r="126961" spans="59:59" ht="15" customHeight="1">
      <c r="BG126961" s="985"/>
    </row>
    <row r="126998" spans="59:59" ht="15" customHeight="1">
      <c r="BG126998" s="984"/>
    </row>
    <row r="126999" spans="59:59" ht="15" customHeight="1">
      <c r="BG126999" s="985"/>
    </row>
    <row r="127036" spans="59:59" ht="15" customHeight="1">
      <c r="BG127036" s="984"/>
    </row>
    <row r="127037" spans="59:59" ht="15" customHeight="1">
      <c r="BG127037" s="985"/>
    </row>
    <row r="127074" spans="59:59" ht="15" customHeight="1">
      <c r="BG127074" s="984"/>
    </row>
    <row r="127075" spans="59:59" ht="15" customHeight="1">
      <c r="BG127075" s="985"/>
    </row>
    <row r="127112" spans="59:59" ht="15" customHeight="1">
      <c r="BG127112" s="984"/>
    </row>
    <row r="127113" spans="59:59" ht="15" customHeight="1">
      <c r="BG127113" s="985"/>
    </row>
    <row r="127150" spans="59:59" ht="15" customHeight="1">
      <c r="BG127150" s="984"/>
    </row>
    <row r="127151" spans="59:59" ht="15" customHeight="1">
      <c r="BG127151" s="985"/>
    </row>
    <row r="127188" spans="59:59" ht="15" customHeight="1">
      <c r="BG127188" s="984"/>
    </row>
    <row r="127189" spans="59:59" ht="15" customHeight="1">
      <c r="BG127189" s="985"/>
    </row>
    <row r="127226" spans="59:59" ht="15" customHeight="1">
      <c r="BG127226" s="984"/>
    </row>
    <row r="127227" spans="59:59" ht="15" customHeight="1">
      <c r="BG127227" s="985"/>
    </row>
    <row r="127264" spans="59:59" ht="15" customHeight="1">
      <c r="BG127264" s="984"/>
    </row>
    <row r="127265" spans="59:59" ht="15" customHeight="1">
      <c r="BG127265" s="985"/>
    </row>
    <row r="127302" spans="59:59" ht="15" customHeight="1">
      <c r="BG127302" s="984"/>
    </row>
    <row r="127303" spans="59:59" ht="15" customHeight="1">
      <c r="BG127303" s="985"/>
    </row>
    <row r="127340" spans="59:59" ht="15" customHeight="1">
      <c r="BG127340" s="984"/>
    </row>
    <row r="127341" spans="59:59" ht="15" customHeight="1">
      <c r="BG127341" s="985"/>
    </row>
    <row r="127378" spans="59:59" ht="15" customHeight="1">
      <c r="BG127378" s="984"/>
    </row>
    <row r="127379" spans="59:59" ht="15" customHeight="1">
      <c r="BG127379" s="985"/>
    </row>
    <row r="127416" spans="59:59" ht="15" customHeight="1">
      <c r="BG127416" s="984"/>
    </row>
    <row r="127417" spans="59:59" ht="15" customHeight="1">
      <c r="BG127417" s="985"/>
    </row>
    <row r="127454" spans="59:59" ht="15" customHeight="1">
      <c r="BG127454" s="984"/>
    </row>
    <row r="127455" spans="59:59" ht="15" customHeight="1">
      <c r="BG127455" s="985"/>
    </row>
    <row r="127492" spans="59:59" ht="15" customHeight="1">
      <c r="BG127492" s="984"/>
    </row>
    <row r="127493" spans="59:59" ht="15" customHeight="1">
      <c r="BG127493" s="985"/>
    </row>
    <row r="127530" spans="59:59" ht="15" customHeight="1">
      <c r="BG127530" s="984"/>
    </row>
    <row r="127531" spans="59:59" ht="15" customHeight="1">
      <c r="BG127531" s="985"/>
    </row>
    <row r="127568" spans="59:59" ht="15" customHeight="1">
      <c r="BG127568" s="984"/>
    </row>
    <row r="127569" spans="59:59" ht="15" customHeight="1">
      <c r="BG127569" s="985"/>
    </row>
    <row r="127606" spans="59:59" ht="15" customHeight="1">
      <c r="BG127606" s="984"/>
    </row>
    <row r="127607" spans="59:59" ht="15" customHeight="1">
      <c r="BG127607" s="985"/>
    </row>
    <row r="127644" spans="59:59" ht="15" customHeight="1">
      <c r="BG127644" s="984"/>
    </row>
    <row r="127645" spans="59:59" ht="15" customHeight="1">
      <c r="BG127645" s="985"/>
    </row>
    <row r="127682" spans="59:59" ht="15" customHeight="1">
      <c r="BG127682" s="984"/>
    </row>
    <row r="127683" spans="59:59" ht="15" customHeight="1">
      <c r="BG127683" s="985"/>
    </row>
    <row r="127720" spans="59:59" ht="15" customHeight="1">
      <c r="BG127720" s="984"/>
    </row>
    <row r="127721" spans="59:59" ht="15" customHeight="1">
      <c r="BG127721" s="985"/>
    </row>
    <row r="127758" spans="59:59" ht="15" customHeight="1">
      <c r="BG127758" s="984"/>
    </row>
    <row r="127759" spans="59:59" ht="15" customHeight="1">
      <c r="BG127759" s="985"/>
    </row>
    <row r="127796" spans="59:59" ht="15" customHeight="1">
      <c r="BG127796" s="984"/>
    </row>
    <row r="127797" spans="59:59" ht="15" customHeight="1">
      <c r="BG127797" s="985"/>
    </row>
    <row r="127834" spans="59:59" ht="15" customHeight="1">
      <c r="BG127834" s="984"/>
    </row>
    <row r="127835" spans="59:59" ht="15" customHeight="1">
      <c r="BG127835" s="985"/>
    </row>
    <row r="127872" spans="59:59" ht="15" customHeight="1">
      <c r="BG127872" s="984"/>
    </row>
    <row r="127873" spans="59:59" ht="15" customHeight="1">
      <c r="BG127873" s="985"/>
    </row>
    <row r="127910" spans="59:59" ht="15" customHeight="1">
      <c r="BG127910" s="984"/>
    </row>
    <row r="127911" spans="59:59" ht="15" customHeight="1">
      <c r="BG127911" s="985"/>
    </row>
    <row r="127948" spans="59:59" ht="15" customHeight="1">
      <c r="BG127948" s="984"/>
    </row>
    <row r="127949" spans="59:59" ht="15" customHeight="1">
      <c r="BG127949" s="985"/>
    </row>
    <row r="127986" spans="59:59" ht="15" customHeight="1">
      <c r="BG127986" s="984"/>
    </row>
    <row r="127987" spans="59:59" ht="15" customHeight="1">
      <c r="BG127987" s="985"/>
    </row>
    <row r="128024" spans="59:59" ht="15" customHeight="1">
      <c r="BG128024" s="984"/>
    </row>
    <row r="128025" spans="59:59" ht="15" customHeight="1">
      <c r="BG128025" s="985"/>
    </row>
    <row r="128062" spans="59:59" ht="15" customHeight="1">
      <c r="BG128062" s="984"/>
    </row>
    <row r="128063" spans="59:59" ht="15" customHeight="1">
      <c r="BG128063" s="985"/>
    </row>
    <row r="128100" spans="59:59" ht="15" customHeight="1">
      <c r="BG128100" s="984"/>
    </row>
    <row r="128101" spans="59:59" ht="15" customHeight="1">
      <c r="BG128101" s="985"/>
    </row>
    <row r="128138" spans="59:59" ht="15" customHeight="1">
      <c r="BG128138" s="984"/>
    </row>
    <row r="128139" spans="59:59" ht="15" customHeight="1">
      <c r="BG128139" s="985"/>
    </row>
    <row r="128176" spans="59:59" ht="15" customHeight="1">
      <c r="BG128176" s="984"/>
    </row>
    <row r="128177" spans="59:59" ht="15" customHeight="1">
      <c r="BG128177" s="985"/>
    </row>
    <row r="128214" spans="59:59" ht="15" customHeight="1">
      <c r="BG128214" s="984"/>
    </row>
    <row r="128215" spans="59:59" ht="15" customHeight="1">
      <c r="BG128215" s="985"/>
    </row>
    <row r="128252" spans="59:59" ht="15" customHeight="1">
      <c r="BG128252" s="984"/>
    </row>
    <row r="128253" spans="59:59" ht="15" customHeight="1">
      <c r="BG128253" s="985"/>
    </row>
    <row r="128290" spans="59:59" ht="15" customHeight="1">
      <c r="BG128290" s="984"/>
    </row>
    <row r="128291" spans="59:59" ht="15" customHeight="1">
      <c r="BG128291" s="985"/>
    </row>
    <row r="128328" spans="59:59" ht="15" customHeight="1">
      <c r="BG128328" s="984"/>
    </row>
    <row r="128329" spans="59:59" ht="15" customHeight="1">
      <c r="BG128329" s="985"/>
    </row>
    <row r="128366" spans="59:59" ht="15" customHeight="1">
      <c r="BG128366" s="984"/>
    </row>
    <row r="128367" spans="59:59" ht="15" customHeight="1">
      <c r="BG128367" s="985"/>
    </row>
    <row r="128404" spans="59:59" ht="15" customHeight="1">
      <c r="BG128404" s="984"/>
    </row>
    <row r="128405" spans="59:59" ht="15" customHeight="1">
      <c r="BG128405" s="985"/>
    </row>
    <row r="128442" spans="59:59" ht="15" customHeight="1">
      <c r="BG128442" s="984"/>
    </row>
    <row r="128443" spans="59:59" ht="15" customHeight="1">
      <c r="BG128443" s="985"/>
    </row>
    <row r="128480" spans="59:59" ht="15" customHeight="1">
      <c r="BG128480" s="984"/>
    </row>
    <row r="128481" spans="59:59" ht="15" customHeight="1">
      <c r="BG128481" s="985"/>
    </row>
    <row r="128518" spans="59:59" ht="15" customHeight="1">
      <c r="BG128518" s="984"/>
    </row>
    <row r="128519" spans="59:59" ht="15" customHeight="1">
      <c r="BG128519" s="985"/>
    </row>
    <row r="128556" spans="59:59" ht="15" customHeight="1">
      <c r="BG128556" s="984"/>
    </row>
    <row r="128557" spans="59:59" ht="15" customHeight="1">
      <c r="BG128557" s="985"/>
    </row>
    <row r="128594" spans="59:59" ht="15" customHeight="1">
      <c r="BG128594" s="984"/>
    </row>
    <row r="128595" spans="59:59" ht="15" customHeight="1">
      <c r="BG128595" s="985"/>
    </row>
    <row r="128632" spans="59:59" ht="15" customHeight="1">
      <c r="BG128632" s="984"/>
    </row>
    <row r="128633" spans="59:59" ht="15" customHeight="1">
      <c r="BG128633" s="985"/>
    </row>
    <row r="128670" spans="59:59" ht="15" customHeight="1">
      <c r="BG128670" s="984"/>
    </row>
    <row r="128671" spans="59:59" ht="15" customHeight="1">
      <c r="BG128671" s="985"/>
    </row>
    <row r="128708" spans="59:59" ht="15" customHeight="1">
      <c r="BG128708" s="984"/>
    </row>
    <row r="128709" spans="59:59" ht="15" customHeight="1">
      <c r="BG128709" s="985"/>
    </row>
    <row r="128746" spans="59:59" ht="15" customHeight="1">
      <c r="BG128746" s="984"/>
    </row>
    <row r="128747" spans="59:59" ht="15" customHeight="1">
      <c r="BG128747" s="985"/>
    </row>
    <row r="128784" spans="59:59" ht="15" customHeight="1">
      <c r="BG128784" s="984"/>
    </row>
    <row r="128785" spans="59:59" ht="15" customHeight="1">
      <c r="BG128785" s="985"/>
    </row>
    <row r="128822" spans="59:59" ht="15" customHeight="1">
      <c r="BG128822" s="984"/>
    </row>
    <row r="128823" spans="59:59" ht="15" customHeight="1">
      <c r="BG128823" s="985"/>
    </row>
    <row r="128860" spans="59:59" ht="15" customHeight="1">
      <c r="BG128860" s="984"/>
    </row>
    <row r="128861" spans="59:59" ht="15" customHeight="1">
      <c r="BG128861" s="985"/>
    </row>
    <row r="128898" spans="59:59" ht="15" customHeight="1">
      <c r="BG128898" s="984"/>
    </row>
    <row r="128899" spans="59:59" ht="15" customHeight="1">
      <c r="BG128899" s="985"/>
    </row>
    <row r="128936" spans="59:59" ht="15" customHeight="1">
      <c r="BG128936" s="984"/>
    </row>
    <row r="128937" spans="59:59" ht="15" customHeight="1">
      <c r="BG128937" s="985"/>
    </row>
    <row r="128974" spans="59:59" ht="15" customHeight="1">
      <c r="BG128974" s="984"/>
    </row>
    <row r="128975" spans="59:59" ht="15" customHeight="1">
      <c r="BG128975" s="985"/>
    </row>
    <row r="129012" spans="59:59" ht="15" customHeight="1">
      <c r="BG129012" s="984"/>
    </row>
    <row r="129013" spans="59:59" ht="15" customHeight="1">
      <c r="BG129013" s="985"/>
    </row>
    <row r="129050" spans="59:59" ht="15" customHeight="1">
      <c r="BG129050" s="984"/>
    </row>
    <row r="129051" spans="59:59" ht="15" customHeight="1">
      <c r="BG129051" s="985"/>
    </row>
    <row r="129088" spans="59:59" ht="15" customHeight="1">
      <c r="BG129088" s="984"/>
    </row>
    <row r="129089" spans="59:59" ht="15" customHeight="1">
      <c r="BG129089" s="985"/>
    </row>
    <row r="129126" spans="59:59" ht="15" customHeight="1">
      <c r="BG129126" s="984"/>
    </row>
    <row r="129127" spans="59:59" ht="15" customHeight="1">
      <c r="BG129127" s="985"/>
    </row>
    <row r="129164" spans="59:59" ht="15" customHeight="1">
      <c r="BG129164" s="984"/>
    </row>
    <row r="129165" spans="59:59" ht="15" customHeight="1">
      <c r="BG129165" s="985"/>
    </row>
    <row r="129202" spans="59:59" ht="15" customHeight="1">
      <c r="BG129202" s="984"/>
    </row>
    <row r="129203" spans="59:59" ht="15" customHeight="1">
      <c r="BG129203" s="985"/>
    </row>
    <row r="129240" spans="59:59" ht="15" customHeight="1">
      <c r="BG129240" s="984"/>
    </row>
    <row r="129241" spans="59:59" ht="15" customHeight="1">
      <c r="BG129241" s="985"/>
    </row>
    <row r="129278" spans="59:59" ht="15" customHeight="1">
      <c r="BG129278" s="984"/>
    </row>
    <row r="129279" spans="59:59" ht="15" customHeight="1">
      <c r="BG129279" s="985"/>
    </row>
    <row r="129316" spans="59:59" ht="15" customHeight="1">
      <c r="BG129316" s="984"/>
    </row>
    <row r="129317" spans="59:59" ht="15" customHeight="1">
      <c r="BG129317" s="985"/>
    </row>
    <row r="129354" spans="59:59" ht="15" customHeight="1">
      <c r="BG129354" s="984"/>
    </row>
    <row r="129355" spans="59:59" ht="15" customHeight="1">
      <c r="BG129355" s="985"/>
    </row>
    <row r="129392" spans="59:59" ht="15" customHeight="1">
      <c r="BG129392" s="984"/>
    </row>
    <row r="129393" spans="59:59" ht="15" customHeight="1">
      <c r="BG129393" s="985"/>
    </row>
    <row r="129430" spans="59:59" ht="15" customHeight="1">
      <c r="BG129430" s="984"/>
    </row>
    <row r="129431" spans="59:59" ht="15" customHeight="1">
      <c r="BG129431" s="985"/>
    </row>
    <row r="129468" spans="59:59" ht="15" customHeight="1">
      <c r="BG129468" s="984"/>
    </row>
    <row r="129469" spans="59:59" ht="15" customHeight="1">
      <c r="BG129469" s="985"/>
    </row>
    <row r="129506" spans="59:59" ht="15" customHeight="1">
      <c r="BG129506" s="984"/>
    </row>
    <row r="129507" spans="59:59" ht="15" customHeight="1">
      <c r="BG129507" s="985"/>
    </row>
    <row r="129544" spans="59:59" ht="15" customHeight="1">
      <c r="BG129544" s="984"/>
    </row>
    <row r="129545" spans="59:59" ht="15" customHeight="1">
      <c r="BG129545" s="985"/>
    </row>
    <row r="129582" spans="59:59" ht="15" customHeight="1">
      <c r="BG129582" s="984"/>
    </row>
    <row r="129583" spans="59:59" ht="15" customHeight="1">
      <c r="BG129583" s="985"/>
    </row>
    <row r="129620" spans="59:59" ht="15" customHeight="1">
      <c r="BG129620" s="984"/>
    </row>
    <row r="129621" spans="59:59" ht="15" customHeight="1">
      <c r="BG129621" s="985"/>
    </row>
    <row r="129658" spans="59:59" ht="15" customHeight="1">
      <c r="BG129658" s="984"/>
    </row>
    <row r="129659" spans="59:59" ht="15" customHeight="1">
      <c r="BG129659" s="985"/>
    </row>
    <row r="129696" spans="59:59" ht="15" customHeight="1">
      <c r="BG129696" s="984"/>
    </row>
    <row r="129697" spans="59:59" ht="15" customHeight="1">
      <c r="BG129697" s="985"/>
    </row>
    <row r="129734" spans="59:59" ht="15" customHeight="1">
      <c r="BG129734" s="984"/>
    </row>
    <row r="129735" spans="59:59" ht="15" customHeight="1">
      <c r="BG129735" s="985"/>
    </row>
    <row r="129772" spans="59:59" ht="15" customHeight="1">
      <c r="BG129772" s="984"/>
    </row>
    <row r="129773" spans="59:59" ht="15" customHeight="1">
      <c r="BG129773" s="985"/>
    </row>
    <row r="129810" spans="59:59" ht="15" customHeight="1">
      <c r="BG129810" s="984"/>
    </row>
    <row r="129811" spans="59:59" ht="15" customHeight="1">
      <c r="BG129811" s="985"/>
    </row>
    <row r="129848" spans="59:59" ht="15" customHeight="1">
      <c r="BG129848" s="984"/>
    </row>
    <row r="129849" spans="59:59" ht="15" customHeight="1">
      <c r="BG129849" s="985"/>
    </row>
    <row r="129886" spans="59:59" ht="15" customHeight="1">
      <c r="BG129886" s="984"/>
    </row>
    <row r="129887" spans="59:59" ht="15" customHeight="1">
      <c r="BG129887" s="985"/>
    </row>
    <row r="129924" spans="59:59" ht="15" customHeight="1">
      <c r="BG129924" s="984"/>
    </row>
    <row r="129925" spans="59:59" ht="15" customHeight="1">
      <c r="BG129925" s="985"/>
    </row>
    <row r="129962" spans="59:59" ht="15" customHeight="1">
      <c r="BG129962" s="984"/>
    </row>
    <row r="129963" spans="59:59" ht="15" customHeight="1">
      <c r="BG129963" s="985"/>
    </row>
    <row r="130000" spans="59:59" ht="15" customHeight="1">
      <c r="BG130000" s="984"/>
    </row>
    <row r="130001" spans="59:59" ht="15" customHeight="1">
      <c r="BG130001" s="985"/>
    </row>
    <row r="130038" spans="59:59" ht="15" customHeight="1">
      <c r="BG130038" s="984"/>
    </row>
    <row r="130039" spans="59:59" ht="15" customHeight="1">
      <c r="BG130039" s="985"/>
    </row>
    <row r="130076" spans="59:59" ht="15" customHeight="1">
      <c r="BG130076" s="984"/>
    </row>
    <row r="130077" spans="59:59" ht="15" customHeight="1">
      <c r="BG130077" s="985"/>
    </row>
    <row r="130114" spans="59:59" ht="15" customHeight="1">
      <c r="BG130114" s="984"/>
    </row>
    <row r="130115" spans="59:59" ht="15" customHeight="1">
      <c r="BG130115" s="985"/>
    </row>
    <row r="130152" spans="59:59" ht="15" customHeight="1">
      <c r="BG130152" s="984"/>
    </row>
    <row r="130153" spans="59:59" ht="15" customHeight="1">
      <c r="BG130153" s="985"/>
    </row>
    <row r="130190" spans="59:59" ht="15" customHeight="1">
      <c r="BG130190" s="984"/>
    </row>
    <row r="130191" spans="59:59" ht="15" customHeight="1">
      <c r="BG130191" s="985"/>
    </row>
    <row r="130228" spans="59:59" ht="15" customHeight="1">
      <c r="BG130228" s="984"/>
    </row>
    <row r="130229" spans="59:59" ht="15" customHeight="1">
      <c r="BG130229" s="985"/>
    </row>
    <row r="130266" spans="59:59" ht="15" customHeight="1">
      <c r="BG130266" s="984"/>
    </row>
    <row r="130267" spans="59:59" ht="15" customHeight="1">
      <c r="BG130267" s="985"/>
    </row>
    <row r="130304" spans="59:59" ht="15" customHeight="1">
      <c r="BG130304" s="984"/>
    </row>
    <row r="130305" spans="59:59" ht="15" customHeight="1">
      <c r="BG130305" s="985"/>
    </row>
    <row r="130342" spans="59:59" ht="15" customHeight="1">
      <c r="BG130342" s="984"/>
    </row>
    <row r="130343" spans="59:59" ht="15" customHeight="1">
      <c r="BG130343" s="985"/>
    </row>
    <row r="130380" spans="59:59" ht="15" customHeight="1">
      <c r="BG130380" s="984"/>
    </row>
    <row r="130381" spans="59:59" ht="15" customHeight="1">
      <c r="BG130381" s="985"/>
    </row>
    <row r="130418" spans="59:59" ht="15" customHeight="1">
      <c r="BG130418" s="984"/>
    </row>
    <row r="130419" spans="59:59" ht="15" customHeight="1">
      <c r="BG130419" s="985"/>
    </row>
    <row r="130456" spans="59:59" ht="15" customHeight="1">
      <c r="BG130456" s="984"/>
    </row>
    <row r="130457" spans="59:59" ht="15" customHeight="1">
      <c r="BG130457" s="985"/>
    </row>
    <row r="130494" spans="59:59" ht="15" customHeight="1">
      <c r="BG130494" s="984"/>
    </row>
    <row r="130495" spans="59:59" ht="15" customHeight="1">
      <c r="BG130495" s="985"/>
    </row>
    <row r="130532" spans="59:59" ht="15" customHeight="1">
      <c r="BG130532" s="984"/>
    </row>
    <row r="130533" spans="59:59" ht="15" customHeight="1">
      <c r="BG130533" s="985"/>
    </row>
    <row r="130570" spans="59:59" ht="15" customHeight="1">
      <c r="BG130570" s="984"/>
    </row>
    <row r="130571" spans="59:59" ht="15" customHeight="1">
      <c r="BG130571" s="985"/>
    </row>
    <row r="130608" spans="59:59" ht="15" customHeight="1">
      <c r="BG130608" s="984"/>
    </row>
    <row r="130609" spans="59:59" ht="15" customHeight="1">
      <c r="BG130609" s="985"/>
    </row>
    <row r="130646" spans="59:59" ht="15" customHeight="1">
      <c r="BG130646" s="984"/>
    </row>
    <row r="130647" spans="59:59" ht="15" customHeight="1">
      <c r="BG130647" s="985"/>
    </row>
    <row r="130684" spans="59:59" ht="15" customHeight="1">
      <c r="BG130684" s="984"/>
    </row>
    <row r="130685" spans="59:59" ht="15" customHeight="1">
      <c r="BG130685" s="985"/>
    </row>
    <row r="130722" spans="59:59" ht="15" customHeight="1">
      <c r="BG130722" s="984"/>
    </row>
    <row r="130723" spans="59:59" ht="15" customHeight="1">
      <c r="BG130723" s="985"/>
    </row>
    <row r="130760" spans="59:59" ht="15" customHeight="1">
      <c r="BG130760" s="984"/>
    </row>
    <row r="130761" spans="59:59" ht="15" customHeight="1">
      <c r="BG130761" s="985"/>
    </row>
    <row r="130798" spans="59:59" ht="15" customHeight="1">
      <c r="BG130798" s="984"/>
    </row>
    <row r="130799" spans="59:59" ht="15" customHeight="1">
      <c r="BG130799" s="985"/>
    </row>
    <row r="130836" spans="59:59" ht="15" customHeight="1">
      <c r="BG130836" s="984"/>
    </row>
    <row r="130837" spans="59:59" ht="15" customHeight="1">
      <c r="BG130837" s="985"/>
    </row>
    <row r="130874" spans="59:59" ht="15" customHeight="1">
      <c r="BG130874" s="984"/>
    </row>
    <row r="130875" spans="59:59" ht="15" customHeight="1">
      <c r="BG130875" s="985"/>
    </row>
    <row r="130912" spans="59:59" ht="15" customHeight="1">
      <c r="BG130912" s="984"/>
    </row>
    <row r="130913" spans="59:59" ht="15" customHeight="1">
      <c r="BG130913" s="985"/>
    </row>
    <row r="130950" spans="59:59" ht="15" customHeight="1">
      <c r="BG130950" s="984"/>
    </row>
    <row r="130951" spans="59:59" ht="15" customHeight="1">
      <c r="BG130951" s="985"/>
    </row>
    <row r="130988" spans="59:59" ht="15" customHeight="1">
      <c r="BG130988" s="984"/>
    </row>
    <row r="130989" spans="59:59" ht="15" customHeight="1">
      <c r="BG130989" s="985"/>
    </row>
    <row r="131026" spans="59:59" ht="15" customHeight="1">
      <c r="BG131026" s="984"/>
    </row>
    <row r="131027" spans="59:59" ht="15" customHeight="1">
      <c r="BG131027" s="985"/>
    </row>
    <row r="131064" spans="59:59" ht="15" customHeight="1">
      <c r="BG131064" s="984"/>
    </row>
    <row r="131065" spans="59:59" ht="15" customHeight="1">
      <c r="BG131065" s="985"/>
    </row>
    <row r="131102" spans="59:59" ht="15" customHeight="1">
      <c r="BG131102" s="984"/>
    </row>
    <row r="131103" spans="59:59" ht="15" customHeight="1">
      <c r="BG131103" s="985"/>
    </row>
    <row r="131140" spans="59:59" ht="15" customHeight="1">
      <c r="BG131140" s="984"/>
    </row>
    <row r="131141" spans="59:59" ht="15" customHeight="1">
      <c r="BG131141" s="985"/>
    </row>
    <row r="131178" spans="59:59" ht="15" customHeight="1">
      <c r="BG131178" s="984"/>
    </row>
    <row r="131179" spans="59:59" ht="15" customHeight="1">
      <c r="BG131179" s="985"/>
    </row>
    <row r="131216" spans="59:59" ht="15" customHeight="1">
      <c r="BG131216" s="984"/>
    </row>
    <row r="131217" spans="59:59" ht="15" customHeight="1">
      <c r="BG131217" s="985"/>
    </row>
    <row r="131254" spans="59:59" ht="15" customHeight="1">
      <c r="BG131254" s="984"/>
    </row>
    <row r="131255" spans="59:59" ht="15" customHeight="1">
      <c r="BG131255" s="985"/>
    </row>
    <row r="131292" spans="59:59" ht="15" customHeight="1">
      <c r="BG131292" s="984"/>
    </row>
    <row r="131293" spans="59:59" ht="15" customHeight="1">
      <c r="BG131293" s="985"/>
    </row>
    <row r="131330" spans="59:59" ht="15" customHeight="1">
      <c r="BG131330" s="984"/>
    </row>
    <row r="131331" spans="59:59" ht="15" customHeight="1">
      <c r="BG131331" s="985"/>
    </row>
    <row r="131368" spans="59:59" ht="15" customHeight="1">
      <c r="BG131368" s="984"/>
    </row>
    <row r="131369" spans="59:59" ht="15" customHeight="1">
      <c r="BG131369" s="985"/>
    </row>
    <row r="131406" spans="59:59" ht="15" customHeight="1">
      <c r="BG131406" s="984"/>
    </row>
    <row r="131407" spans="59:59" ht="15" customHeight="1">
      <c r="BG131407" s="985"/>
    </row>
    <row r="131444" spans="59:59" ht="15" customHeight="1">
      <c r="BG131444" s="984"/>
    </row>
    <row r="131445" spans="59:59" ht="15" customHeight="1">
      <c r="BG131445" s="985"/>
    </row>
    <row r="131482" spans="59:59" ht="15" customHeight="1">
      <c r="BG131482" s="984"/>
    </row>
    <row r="131483" spans="59:59" ht="15" customHeight="1">
      <c r="BG131483" s="985"/>
    </row>
    <row r="131520" spans="59:59" ht="15" customHeight="1">
      <c r="BG131520" s="984"/>
    </row>
    <row r="131521" spans="59:59" ht="15" customHeight="1">
      <c r="BG131521" s="985"/>
    </row>
    <row r="131558" spans="59:59" ht="15" customHeight="1">
      <c r="BG131558" s="984"/>
    </row>
    <row r="131559" spans="59:59" ht="15" customHeight="1">
      <c r="BG131559" s="985"/>
    </row>
    <row r="131596" spans="59:59" ht="15" customHeight="1">
      <c r="BG131596" s="984"/>
    </row>
    <row r="131597" spans="59:59" ht="15" customHeight="1">
      <c r="BG131597" s="985"/>
    </row>
    <row r="131634" spans="59:59" ht="15" customHeight="1">
      <c r="BG131634" s="984"/>
    </row>
    <row r="131635" spans="59:59" ht="15" customHeight="1">
      <c r="BG131635" s="985"/>
    </row>
    <row r="131672" spans="59:59" ht="15" customHeight="1">
      <c r="BG131672" s="984"/>
    </row>
    <row r="131673" spans="59:59" ht="15" customHeight="1">
      <c r="BG131673" s="985"/>
    </row>
    <row r="131710" spans="59:59" ht="15" customHeight="1">
      <c r="BG131710" s="984"/>
    </row>
    <row r="131711" spans="59:59" ht="15" customHeight="1">
      <c r="BG131711" s="985"/>
    </row>
    <row r="131748" spans="59:59" ht="15" customHeight="1">
      <c r="BG131748" s="984"/>
    </row>
    <row r="131749" spans="59:59" ht="15" customHeight="1">
      <c r="BG131749" s="985"/>
    </row>
    <row r="131786" spans="59:59" ht="15" customHeight="1">
      <c r="BG131786" s="984"/>
    </row>
    <row r="131787" spans="59:59" ht="15" customHeight="1">
      <c r="BG131787" s="985"/>
    </row>
    <row r="131824" spans="59:59" ht="15" customHeight="1">
      <c r="BG131824" s="984"/>
    </row>
    <row r="131825" spans="59:59" ht="15" customHeight="1">
      <c r="BG131825" s="985"/>
    </row>
    <row r="131862" spans="59:59" ht="15" customHeight="1">
      <c r="BG131862" s="984"/>
    </row>
    <row r="131863" spans="59:59" ht="15" customHeight="1">
      <c r="BG131863" s="985"/>
    </row>
    <row r="131900" spans="59:59" ht="15" customHeight="1">
      <c r="BG131900" s="984"/>
    </row>
    <row r="131901" spans="59:59" ht="15" customHeight="1">
      <c r="BG131901" s="985"/>
    </row>
    <row r="131938" spans="59:59" ht="15" customHeight="1">
      <c r="BG131938" s="984"/>
    </row>
    <row r="131939" spans="59:59" ht="15" customHeight="1">
      <c r="BG131939" s="985"/>
    </row>
    <row r="131976" spans="59:59" ht="15" customHeight="1">
      <c r="BG131976" s="984"/>
    </row>
    <row r="131977" spans="59:59" ht="15" customHeight="1">
      <c r="BG131977" s="985"/>
    </row>
    <row r="132014" spans="59:59" ht="15" customHeight="1">
      <c r="BG132014" s="984"/>
    </row>
    <row r="132015" spans="59:59" ht="15" customHeight="1">
      <c r="BG132015" s="985"/>
    </row>
    <row r="132052" spans="59:59" ht="15" customHeight="1">
      <c r="BG132052" s="984"/>
    </row>
    <row r="132053" spans="59:59" ht="15" customHeight="1">
      <c r="BG132053" s="985"/>
    </row>
    <row r="132090" spans="59:59" ht="15" customHeight="1">
      <c r="BG132090" s="984"/>
    </row>
    <row r="132091" spans="59:59" ht="15" customHeight="1">
      <c r="BG132091" s="985"/>
    </row>
    <row r="132128" spans="59:59" ht="15" customHeight="1">
      <c r="BG132128" s="984"/>
    </row>
    <row r="132129" spans="59:59" ht="15" customHeight="1">
      <c r="BG132129" s="985"/>
    </row>
    <row r="132166" spans="59:59" ht="15" customHeight="1">
      <c r="BG132166" s="984"/>
    </row>
    <row r="132167" spans="59:59" ht="15" customHeight="1">
      <c r="BG132167" s="985"/>
    </row>
    <row r="132204" spans="59:59" ht="15" customHeight="1">
      <c r="BG132204" s="984"/>
    </row>
    <row r="132205" spans="59:59" ht="15" customHeight="1">
      <c r="BG132205" s="985"/>
    </row>
    <row r="132242" spans="59:59" ht="15" customHeight="1">
      <c r="BG132242" s="984"/>
    </row>
    <row r="132243" spans="59:59" ht="15" customHeight="1">
      <c r="BG132243" s="985"/>
    </row>
    <row r="132280" spans="59:59" ht="15" customHeight="1">
      <c r="BG132280" s="984"/>
    </row>
    <row r="132281" spans="59:59" ht="15" customHeight="1">
      <c r="BG132281" s="985"/>
    </row>
    <row r="132318" spans="59:59" ht="15" customHeight="1">
      <c r="BG132318" s="984"/>
    </row>
    <row r="132319" spans="59:59" ht="15" customHeight="1">
      <c r="BG132319" s="985"/>
    </row>
    <row r="132356" spans="59:59" ht="15" customHeight="1">
      <c r="BG132356" s="984"/>
    </row>
    <row r="132357" spans="59:59" ht="15" customHeight="1">
      <c r="BG132357" s="985"/>
    </row>
    <row r="132394" spans="59:59" ht="15" customHeight="1">
      <c r="BG132394" s="984"/>
    </row>
    <row r="132395" spans="59:59" ht="15" customHeight="1">
      <c r="BG132395" s="985"/>
    </row>
    <row r="132432" spans="59:59" ht="15" customHeight="1">
      <c r="BG132432" s="984"/>
    </row>
    <row r="132433" spans="59:59" ht="15" customHeight="1">
      <c r="BG132433" s="985"/>
    </row>
    <row r="132470" spans="59:59" ht="15" customHeight="1">
      <c r="BG132470" s="984"/>
    </row>
    <row r="132471" spans="59:59" ht="15" customHeight="1">
      <c r="BG132471" s="985"/>
    </row>
    <row r="132508" spans="59:59" ht="15" customHeight="1">
      <c r="BG132508" s="984"/>
    </row>
    <row r="132509" spans="59:59" ht="15" customHeight="1">
      <c r="BG132509" s="985"/>
    </row>
    <row r="132546" spans="59:59" ht="15" customHeight="1">
      <c r="BG132546" s="984"/>
    </row>
    <row r="132547" spans="59:59" ht="15" customHeight="1">
      <c r="BG132547" s="985"/>
    </row>
    <row r="132584" spans="59:59" ht="15" customHeight="1">
      <c r="BG132584" s="984"/>
    </row>
    <row r="132585" spans="59:59" ht="15" customHeight="1">
      <c r="BG132585" s="985"/>
    </row>
    <row r="132622" spans="59:59" ht="15" customHeight="1">
      <c r="BG132622" s="984"/>
    </row>
    <row r="132623" spans="59:59" ht="15" customHeight="1">
      <c r="BG132623" s="985"/>
    </row>
    <row r="132660" spans="59:59" ht="15" customHeight="1">
      <c r="BG132660" s="984"/>
    </row>
    <row r="132661" spans="59:59" ht="15" customHeight="1">
      <c r="BG132661" s="985"/>
    </row>
    <row r="132698" spans="59:59" ht="15" customHeight="1">
      <c r="BG132698" s="984"/>
    </row>
    <row r="132699" spans="59:59" ht="15" customHeight="1">
      <c r="BG132699" s="985"/>
    </row>
    <row r="132736" spans="59:59" ht="15" customHeight="1">
      <c r="BG132736" s="984"/>
    </row>
    <row r="132737" spans="59:59" ht="15" customHeight="1">
      <c r="BG132737" s="985"/>
    </row>
    <row r="132774" spans="59:59" ht="15" customHeight="1">
      <c r="BG132774" s="984"/>
    </row>
    <row r="132775" spans="59:59" ht="15" customHeight="1">
      <c r="BG132775" s="985"/>
    </row>
    <row r="132812" spans="59:59" ht="15" customHeight="1">
      <c r="BG132812" s="984"/>
    </row>
    <row r="132813" spans="59:59" ht="15" customHeight="1">
      <c r="BG132813" s="985"/>
    </row>
    <row r="132850" spans="59:59" ht="15" customHeight="1">
      <c r="BG132850" s="984"/>
    </row>
    <row r="132851" spans="59:59" ht="15" customHeight="1">
      <c r="BG132851" s="985"/>
    </row>
    <row r="132888" spans="59:59" ht="15" customHeight="1">
      <c r="BG132888" s="984"/>
    </row>
    <row r="132889" spans="59:59" ht="15" customHeight="1">
      <c r="BG132889" s="985"/>
    </row>
    <row r="132926" spans="59:59" ht="15" customHeight="1">
      <c r="BG132926" s="984"/>
    </row>
    <row r="132927" spans="59:59" ht="15" customHeight="1">
      <c r="BG132927" s="985"/>
    </row>
    <row r="132964" spans="59:59" ht="15" customHeight="1">
      <c r="BG132964" s="984"/>
    </row>
    <row r="132965" spans="59:59" ht="15" customHeight="1">
      <c r="BG132965" s="985"/>
    </row>
    <row r="133002" spans="59:59" ht="15" customHeight="1">
      <c r="BG133002" s="984"/>
    </row>
    <row r="133003" spans="59:59" ht="15" customHeight="1">
      <c r="BG133003" s="985"/>
    </row>
    <row r="133040" spans="59:59" ht="15" customHeight="1">
      <c r="BG133040" s="984"/>
    </row>
    <row r="133041" spans="59:59" ht="15" customHeight="1">
      <c r="BG133041" s="985"/>
    </row>
    <row r="133078" spans="59:59" ht="15" customHeight="1">
      <c r="BG133078" s="984"/>
    </row>
    <row r="133079" spans="59:59" ht="15" customHeight="1">
      <c r="BG133079" s="985"/>
    </row>
    <row r="133116" spans="59:59" ht="15" customHeight="1">
      <c r="BG133116" s="984"/>
    </row>
    <row r="133117" spans="59:59" ht="15" customHeight="1">
      <c r="BG133117" s="985"/>
    </row>
    <row r="133154" spans="59:59" ht="15" customHeight="1">
      <c r="BG133154" s="984"/>
    </row>
    <row r="133155" spans="59:59" ht="15" customHeight="1">
      <c r="BG133155" s="985"/>
    </row>
    <row r="133192" spans="59:59" ht="15" customHeight="1">
      <c r="BG133192" s="984"/>
    </row>
    <row r="133193" spans="59:59" ht="15" customHeight="1">
      <c r="BG133193" s="985"/>
    </row>
    <row r="133230" spans="59:59" ht="15" customHeight="1">
      <c r="BG133230" s="984"/>
    </row>
    <row r="133231" spans="59:59" ht="15" customHeight="1">
      <c r="BG133231" s="985"/>
    </row>
    <row r="133268" spans="59:59" ht="15" customHeight="1">
      <c r="BG133268" s="984"/>
    </row>
    <row r="133269" spans="59:59" ht="15" customHeight="1">
      <c r="BG133269" s="985"/>
    </row>
    <row r="133306" spans="59:59" ht="15" customHeight="1">
      <c r="BG133306" s="984"/>
    </row>
    <row r="133307" spans="59:59" ht="15" customHeight="1">
      <c r="BG133307" s="985"/>
    </row>
    <row r="133344" spans="59:59" ht="15" customHeight="1">
      <c r="BG133344" s="984"/>
    </row>
    <row r="133345" spans="59:59" ht="15" customHeight="1">
      <c r="BG133345" s="985"/>
    </row>
    <row r="133382" spans="59:59" ht="15" customHeight="1">
      <c r="BG133382" s="984"/>
    </row>
    <row r="133383" spans="59:59" ht="15" customHeight="1">
      <c r="BG133383" s="985"/>
    </row>
    <row r="133420" spans="59:59" ht="15" customHeight="1">
      <c r="BG133420" s="984"/>
    </row>
    <row r="133421" spans="59:59" ht="15" customHeight="1">
      <c r="BG133421" s="985"/>
    </row>
    <row r="133458" spans="59:59" ht="15" customHeight="1">
      <c r="BG133458" s="984"/>
    </row>
    <row r="133459" spans="59:59" ht="15" customHeight="1">
      <c r="BG133459" s="985"/>
    </row>
    <row r="133496" spans="59:59" ht="15" customHeight="1">
      <c r="BG133496" s="984"/>
    </row>
    <row r="133497" spans="59:59" ht="15" customHeight="1">
      <c r="BG133497" s="985"/>
    </row>
    <row r="133534" spans="59:59" ht="15" customHeight="1">
      <c r="BG133534" s="984"/>
    </row>
    <row r="133535" spans="59:59" ht="15" customHeight="1">
      <c r="BG133535" s="985"/>
    </row>
    <row r="133572" spans="59:59" ht="15" customHeight="1">
      <c r="BG133572" s="984"/>
    </row>
    <row r="133573" spans="59:59" ht="15" customHeight="1">
      <c r="BG133573" s="985"/>
    </row>
    <row r="133610" spans="59:59" ht="15" customHeight="1">
      <c r="BG133610" s="984"/>
    </row>
    <row r="133611" spans="59:59" ht="15" customHeight="1">
      <c r="BG133611" s="985"/>
    </row>
    <row r="133648" spans="59:59" ht="15" customHeight="1">
      <c r="BG133648" s="984"/>
    </row>
    <row r="133649" spans="59:59" ht="15" customHeight="1">
      <c r="BG133649" s="985"/>
    </row>
    <row r="133686" spans="59:59" ht="15" customHeight="1">
      <c r="BG133686" s="984"/>
    </row>
    <row r="133687" spans="59:59" ht="15" customHeight="1">
      <c r="BG133687" s="985"/>
    </row>
    <row r="133724" spans="59:59" ht="15" customHeight="1">
      <c r="BG133724" s="984"/>
    </row>
    <row r="133725" spans="59:59" ht="15" customHeight="1">
      <c r="BG133725" s="985"/>
    </row>
    <row r="133762" spans="59:59" ht="15" customHeight="1">
      <c r="BG133762" s="984"/>
    </row>
    <row r="133763" spans="59:59" ht="15" customHeight="1">
      <c r="BG133763" s="985"/>
    </row>
    <row r="133800" spans="59:59" ht="15" customHeight="1">
      <c r="BG133800" s="984"/>
    </row>
    <row r="133801" spans="59:59" ht="15" customHeight="1">
      <c r="BG133801" s="985"/>
    </row>
    <row r="133838" spans="59:59" ht="15" customHeight="1">
      <c r="BG133838" s="984"/>
    </row>
    <row r="133839" spans="59:59" ht="15" customHeight="1">
      <c r="BG133839" s="985"/>
    </row>
    <row r="133876" spans="59:59" ht="15" customHeight="1">
      <c r="BG133876" s="984"/>
    </row>
    <row r="133877" spans="59:59" ht="15" customHeight="1">
      <c r="BG133877" s="985"/>
    </row>
    <row r="133914" spans="59:59" ht="15" customHeight="1">
      <c r="BG133914" s="984"/>
    </row>
    <row r="133915" spans="59:59" ht="15" customHeight="1">
      <c r="BG133915" s="985"/>
    </row>
    <row r="133952" spans="59:59" ht="15" customHeight="1">
      <c r="BG133952" s="984"/>
    </row>
    <row r="133953" spans="59:59" ht="15" customHeight="1">
      <c r="BG133953" s="985"/>
    </row>
    <row r="133990" spans="59:59" ht="15" customHeight="1">
      <c r="BG133990" s="984"/>
    </row>
    <row r="133991" spans="59:59" ht="15" customHeight="1">
      <c r="BG133991" s="985"/>
    </row>
    <row r="134028" spans="59:59" ht="15" customHeight="1">
      <c r="BG134028" s="984"/>
    </row>
    <row r="134029" spans="59:59" ht="15" customHeight="1">
      <c r="BG134029" s="985"/>
    </row>
    <row r="134066" spans="59:59" ht="15" customHeight="1">
      <c r="BG134066" s="984"/>
    </row>
    <row r="134067" spans="59:59" ht="15" customHeight="1">
      <c r="BG134067" s="985"/>
    </row>
    <row r="134104" spans="59:59" ht="15" customHeight="1">
      <c r="BG134104" s="984"/>
    </row>
    <row r="134105" spans="59:59" ht="15" customHeight="1">
      <c r="BG134105" s="985"/>
    </row>
    <row r="134142" spans="59:59" ht="15" customHeight="1">
      <c r="BG134142" s="984"/>
    </row>
    <row r="134143" spans="59:59" ht="15" customHeight="1">
      <c r="BG134143" s="985"/>
    </row>
    <row r="134180" spans="59:59" ht="15" customHeight="1">
      <c r="BG134180" s="984"/>
    </row>
    <row r="134181" spans="59:59" ht="15" customHeight="1">
      <c r="BG134181" s="985"/>
    </row>
    <row r="134218" spans="59:59" ht="15" customHeight="1">
      <c r="BG134218" s="984"/>
    </row>
    <row r="134219" spans="59:59" ht="15" customHeight="1">
      <c r="BG134219" s="985"/>
    </row>
    <row r="134256" spans="59:59" ht="15" customHeight="1">
      <c r="BG134256" s="984"/>
    </row>
    <row r="134257" spans="59:59" ht="15" customHeight="1">
      <c r="BG134257" s="985"/>
    </row>
    <row r="134294" spans="59:59" ht="15" customHeight="1">
      <c r="BG134294" s="984"/>
    </row>
    <row r="134295" spans="59:59" ht="15" customHeight="1">
      <c r="BG134295" s="985"/>
    </row>
    <row r="134332" spans="59:59" ht="15" customHeight="1">
      <c r="BG134332" s="984"/>
    </row>
    <row r="134333" spans="59:59" ht="15" customHeight="1">
      <c r="BG134333" s="985"/>
    </row>
    <row r="134370" spans="59:59" ht="15" customHeight="1">
      <c r="BG134370" s="984"/>
    </row>
    <row r="134371" spans="59:59" ht="15" customHeight="1">
      <c r="BG134371" s="985"/>
    </row>
    <row r="134408" spans="59:59" ht="15" customHeight="1">
      <c r="BG134408" s="984"/>
    </row>
    <row r="134409" spans="59:59" ht="15" customHeight="1">
      <c r="BG134409" s="985"/>
    </row>
    <row r="134446" spans="59:59" ht="15" customHeight="1">
      <c r="BG134446" s="984"/>
    </row>
    <row r="134447" spans="59:59" ht="15" customHeight="1">
      <c r="BG134447" s="985"/>
    </row>
    <row r="134484" spans="59:59" ht="15" customHeight="1">
      <c r="BG134484" s="984"/>
    </row>
    <row r="134485" spans="59:59" ht="15" customHeight="1">
      <c r="BG134485" s="985"/>
    </row>
    <row r="134522" spans="59:59" ht="15" customHeight="1">
      <c r="BG134522" s="984"/>
    </row>
    <row r="134523" spans="59:59" ht="15" customHeight="1">
      <c r="BG134523" s="985"/>
    </row>
    <row r="134560" spans="59:59" ht="15" customHeight="1">
      <c r="BG134560" s="984"/>
    </row>
    <row r="134561" spans="59:59" ht="15" customHeight="1">
      <c r="BG134561" s="985"/>
    </row>
    <row r="134598" spans="59:59" ht="15" customHeight="1">
      <c r="BG134598" s="984"/>
    </row>
    <row r="134599" spans="59:59" ht="15" customHeight="1">
      <c r="BG134599" s="985"/>
    </row>
    <row r="134636" spans="59:59" ht="15" customHeight="1">
      <c r="BG134636" s="984"/>
    </row>
    <row r="134637" spans="59:59" ht="15" customHeight="1">
      <c r="BG134637" s="985"/>
    </row>
    <row r="134674" spans="59:59" ht="15" customHeight="1">
      <c r="BG134674" s="984"/>
    </row>
    <row r="134675" spans="59:59" ht="15" customHeight="1">
      <c r="BG134675" s="985"/>
    </row>
    <row r="134712" spans="59:59" ht="15" customHeight="1">
      <c r="BG134712" s="984"/>
    </row>
    <row r="134713" spans="59:59" ht="15" customHeight="1">
      <c r="BG134713" s="985"/>
    </row>
    <row r="134750" spans="59:59" ht="15" customHeight="1">
      <c r="BG134750" s="984"/>
    </row>
    <row r="134751" spans="59:59" ht="15" customHeight="1">
      <c r="BG134751" s="985"/>
    </row>
    <row r="134788" spans="59:59" ht="15" customHeight="1">
      <c r="BG134788" s="984"/>
    </row>
    <row r="134789" spans="59:59" ht="15" customHeight="1">
      <c r="BG134789" s="985"/>
    </row>
    <row r="134826" spans="59:59" ht="15" customHeight="1">
      <c r="BG134826" s="984"/>
    </row>
    <row r="134827" spans="59:59" ht="15" customHeight="1">
      <c r="BG134827" s="985"/>
    </row>
    <row r="134864" spans="59:59" ht="15" customHeight="1">
      <c r="BG134864" s="984"/>
    </row>
    <row r="134865" spans="59:59" ht="15" customHeight="1">
      <c r="BG134865" s="985"/>
    </row>
    <row r="134902" spans="59:59" ht="15" customHeight="1">
      <c r="BG134902" s="984"/>
    </row>
    <row r="134903" spans="59:59" ht="15" customHeight="1">
      <c r="BG134903" s="985"/>
    </row>
    <row r="134940" spans="59:59" ht="15" customHeight="1">
      <c r="BG134940" s="984"/>
    </row>
    <row r="134941" spans="59:59" ht="15" customHeight="1">
      <c r="BG134941" s="985"/>
    </row>
    <row r="134978" spans="59:59" ht="15" customHeight="1">
      <c r="BG134978" s="984"/>
    </row>
    <row r="134979" spans="59:59" ht="15" customHeight="1">
      <c r="BG134979" s="985"/>
    </row>
    <row r="135016" spans="59:59" ht="15" customHeight="1">
      <c r="BG135016" s="984"/>
    </row>
    <row r="135017" spans="59:59" ht="15" customHeight="1">
      <c r="BG135017" s="985"/>
    </row>
    <row r="135054" spans="59:59" ht="15" customHeight="1">
      <c r="BG135054" s="984"/>
    </row>
    <row r="135055" spans="59:59" ht="15" customHeight="1">
      <c r="BG135055" s="985"/>
    </row>
    <row r="135092" spans="59:59" ht="15" customHeight="1">
      <c r="BG135092" s="984"/>
    </row>
    <row r="135093" spans="59:59" ht="15" customHeight="1">
      <c r="BG135093" s="985"/>
    </row>
    <row r="135130" spans="59:59" ht="15" customHeight="1">
      <c r="BG135130" s="984"/>
    </row>
    <row r="135131" spans="59:59" ht="15" customHeight="1">
      <c r="BG135131" s="985"/>
    </row>
    <row r="135168" spans="59:59" ht="15" customHeight="1">
      <c r="BG135168" s="984"/>
    </row>
    <row r="135169" spans="59:59" ht="15" customHeight="1">
      <c r="BG135169" s="985"/>
    </row>
    <row r="135206" spans="59:59" ht="15" customHeight="1">
      <c r="BG135206" s="984"/>
    </row>
    <row r="135207" spans="59:59" ht="15" customHeight="1">
      <c r="BG135207" s="985"/>
    </row>
    <row r="135244" spans="59:59" ht="15" customHeight="1">
      <c r="BG135244" s="984"/>
    </row>
    <row r="135245" spans="59:59" ht="15" customHeight="1">
      <c r="BG135245" s="985"/>
    </row>
    <row r="135282" spans="59:59" ht="15" customHeight="1">
      <c r="BG135282" s="984"/>
    </row>
    <row r="135283" spans="59:59" ht="15" customHeight="1">
      <c r="BG135283" s="985"/>
    </row>
    <row r="135320" spans="59:59" ht="15" customHeight="1">
      <c r="BG135320" s="984"/>
    </row>
    <row r="135321" spans="59:59" ht="15" customHeight="1">
      <c r="BG135321" s="985"/>
    </row>
    <row r="135358" spans="59:59" ht="15" customHeight="1">
      <c r="BG135358" s="984"/>
    </row>
    <row r="135359" spans="59:59" ht="15" customHeight="1">
      <c r="BG135359" s="985"/>
    </row>
    <row r="135396" spans="59:59" ht="15" customHeight="1">
      <c r="BG135396" s="984"/>
    </row>
    <row r="135397" spans="59:59" ht="15" customHeight="1">
      <c r="BG135397" s="985"/>
    </row>
    <row r="135434" spans="59:59" ht="15" customHeight="1">
      <c r="BG135434" s="984"/>
    </row>
    <row r="135435" spans="59:59" ht="15" customHeight="1">
      <c r="BG135435" s="985"/>
    </row>
    <row r="135472" spans="59:59" ht="15" customHeight="1">
      <c r="BG135472" s="984"/>
    </row>
    <row r="135473" spans="59:59" ht="15" customHeight="1">
      <c r="BG135473" s="985"/>
    </row>
    <row r="135510" spans="59:59" ht="15" customHeight="1">
      <c r="BG135510" s="984"/>
    </row>
    <row r="135511" spans="59:59" ht="15" customHeight="1">
      <c r="BG135511" s="985"/>
    </row>
    <row r="135548" spans="59:59" ht="15" customHeight="1">
      <c r="BG135548" s="984"/>
    </row>
    <row r="135549" spans="59:59" ht="15" customHeight="1">
      <c r="BG135549" s="985"/>
    </row>
    <row r="135586" spans="59:59" ht="15" customHeight="1">
      <c r="BG135586" s="984"/>
    </row>
    <row r="135587" spans="59:59" ht="15" customHeight="1">
      <c r="BG135587" s="985"/>
    </row>
    <row r="135624" spans="59:59" ht="15" customHeight="1">
      <c r="BG135624" s="984"/>
    </row>
    <row r="135625" spans="59:59" ht="15" customHeight="1">
      <c r="BG135625" s="985"/>
    </row>
    <row r="135662" spans="59:59" ht="15" customHeight="1">
      <c r="BG135662" s="984"/>
    </row>
    <row r="135663" spans="59:59" ht="15" customHeight="1">
      <c r="BG135663" s="985"/>
    </row>
    <row r="135700" spans="59:59" ht="15" customHeight="1">
      <c r="BG135700" s="984"/>
    </row>
    <row r="135701" spans="59:59" ht="15" customHeight="1">
      <c r="BG135701" s="985"/>
    </row>
    <row r="135738" spans="59:59" ht="15" customHeight="1">
      <c r="BG135738" s="984"/>
    </row>
    <row r="135739" spans="59:59" ht="15" customHeight="1">
      <c r="BG135739" s="985"/>
    </row>
    <row r="135776" spans="59:59" ht="15" customHeight="1">
      <c r="BG135776" s="984"/>
    </row>
    <row r="135777" spans="59:59" ht="15" customHeight="1">
      <c r="BG135777" s="985"/>
    </row>
    <row r="135814" spans="59:59" ht="15" customHeight="1">
      <c r="BG135814" s="984"/>
    </row>
    <row r="135815" spans="59:59" ht="15" customHeight="1">
      <c r="BG135815" s="985"/>
    </row>
    <row r="135852" spans="59:59" ht="15" customHeight="1">
      <c r="BG135852" s="984"/>
    </row>
    <row r="135853" spans="59:59" ht="15" customHeight="1">
      <c r="BG135853" s="985"/>
    </row>
    <row r="135890" spans="59:59" ht="15" customHeight="1">
      <c r="BG135890" s="984"/>
    </row>
    <row r="135891" spans="59:59" ht="15" customHeight="1">
      <c r="BG135891" s="985"/>
    </row>
    <row r="135928" spans="59:59" ht="15" customHeight="1">
      <c r="BG135928" s="984"/>
    </row>
    <row r="135929" spans="59:59" ht="15" customHeight="1">
      <c r="BG135929" s="985"/>
    </row>
    <row r="135966" spans="59:59" ht="15" customHeight="1">
      <c r="BG135966" s="984"/>
    </row>
    <row r="135967" spans="59:59" ht="15" customHeight="1">
      <c r="BG135967" s="985"/>
    </row>
    <row r="136004" spans="59:59" ht="15" customHeight="1">
      <c r="BG136004" s="984"/>
    </row>
    <row r="136005" spans="59:59" ht="15" customHeight="1">
      <c r="BG136005" s="985"/>
    </row>
    <row r="136042" spans="59:59" ht="15" customHeight="1">
      <c r="BG136042" s="984"/>
    </row>
    <row r="136043" spans="59:59" ht="15" customHeight="1">
      <c r="BG136043" s="985"/>
    </row>
    <row r="136080" spans="59:59" ht="15" customHeight="1">
      <c r="BG136080" s="984"/>
    </row>
    <row r="136081" spans="59:59" ht="15" customHeight="1">
      <c r="BG136081" s="985"/>
    </row>
    <row r="136118" spans="59:59" ht="15" customHeight="1">
      <c r="BG136118" s="984"/>
    </row>
    <row r="136119" spans="59:59" ht="15" customHeight="1">
      <c r="BG136119" s="985"/>
    </row>
    <row r="136156" spans="59:59" ht="15" customHeight="1">
      <c r="BG136156" s="984"/>
    </row>
    <row r="136157" spans="59:59" ht="15" customHeight="1">
      <c r="BG136157" s="985"/>
    </row>
    <row r="136194" spans="59:59" ht="15" customHeight="1">
      <c r="BG136194" s="984"/>
    </row>
    <row r="136195" spans="59:59" ht="15" customHeight="1">
      <c r="BG136195" s="985"/>
    </row>
    <row r="136232" spans="59:59" ht="15" customHeight="1">
      <c r="BG136232" s="984"/>
    </row>
    <row r="136233" spans="59:59" ht="15" customHeight="1">
      <c r="BG136233" s="985"/>
    </row>
    <row r="136270" spans="59:59" ht="15" customHeight="1">
      <c r="BG136270" s="984"/>
    </row>
    <row r="136271" spans="59:59" ht="15" customHeight="1">
      <c r="BG136271" s="985"/>
    </row>
    <row r="136308" spans="59:59" ht="15" customHeight="1">
      <c r="BG136308" s="984"/>
    </row>
    <row r="136309" spans="59:59" ht="15" customHeight="1">
      <c r="BG136309" s="985"/>
    </row>
    <row r="136346" spans="59:59" ht="15" customHeight="1">
      <c r="BG136346" s="984"/>
    </row>
    <row r="136347" spans="59:59" ht="15" customHeight="1">
      <c r="BG136347" s="985"/>
    </row>
    <row r="136384" spans="59:59" ht="15" customHeight="1">
      <c r="BG136384" s="984"/>
    </row>
    <row r="136385" spans="59:59" ht="15" customHeight="1">
      <c r="BG136385" s="985"/>
    </row>
    <row r="136422" spans="59:59" ht="15" customHeight="1">
      <c r="BG136422" s="984"/>
    </row>
    <row r="136423" spans="59:59" ht="15" customHeight="1">
      <c r="BG136423" s="985"/>
    </row>
    <row r="136460" spans="59:59" ht="15" customHeight="1">
      <c r="BG136460" s="984"/>
    </row>
    <row r="136461" spans="59:59" ht="15" customHeight="1">
      <c r="BG136461" s="985"/>
    </row>
    <row r="136498" spans="59:59" ht="15" customHeight="1">
      <c r="BG136498" s="984"/>
    </row>
    <row r="136499" spans="59:59" ht="15" customHeight="1">
      <c r="BG136499" s="985"/>
    </row>
    <row r="136536" spans="59:59" ht="15" customHeight="1">
      <c r="BG136536" s="984"/>
    </row>
    <row r="136537" spans="59:59" ht="15" customHeight="1">
      <c r="BG136537" s="985"/>
    </row>
    <row r="136574" spans="59:59" ht="15" customHeight="1">
      <c r="BG136574" s="984"/>
    </row>
    <row r="136575" spans="59:59" ht="15" customHeight="1">
      <c r="BG136575" s="985"/>
    </row>
    <row r="136612" spans="59:59" ht="15" customHeight="1">
      <c r="BG136612" s="984"/>
    </row>
    <row r="136613" spans="59:59" ht="15" customHeight="1">
      <c r="BG136613" s="985"/>
    </row>
    <row r="136650" spans="59:59" ht="15" customHeight="1">
      <c r="BG136650" s="984"/>
    </row>
    <row r="136651" spans="59:59" ht="15" customHeight="1">
      <c r="BG136651" s="985"/>
    </row>
    <row r="136688" spans="59:59" ht="15" customHeight="1">
      <c r="BG136688" s="984"/>
    </row>
    <row r="136689" spans="59:59" ht="15" customHeight="1">
      <c r="BG136689" s="985"/>
    </row>
    <row r="136726" spans="59:59" ht="15" customHeight="1">
      <c r="BG136726" s="984"/>
    </row>
    <row r="136727" spans="59:59" ht="15" customHeight="1">
      <c r="BG136727" s="985"/>
    </row>
    <row r="136764" spans="59:59" ht="15" customHeight="1">
      <c r="BG136764" s="984"/>
    </row>
    <row r="136765" spans="59:59" ht="15" customHeight="1">
      <c r="BG136765" s="985"/>
    </row>
    <row r="136802" spans="59:59" ht="15" customHeight="1">
      <c r="BG136802" s="984"/>
    </row>
    <row r="136803" spans="59:59" ht="15" customHeight="1">
      <c r="BG136803" s="985"/>
    </row>
    <row r="136840" spans="59:59" ht="15" customHeight="1">
      <c r="BG136840" s="984"/>
    </row>
    <row r="136841" spans="59:59" ht="15" customHeight="1">
      <c r="BG136841" s="985"/>
    </row>
    <row r="136878" spans="59:59" ht="15" customHeight="1">
      <c r="BG136878" s="984"/>
    </row>
    <row r="136879" spans="59:59" ht="15" customHeight="1">
      <c r="BG136879" s="985"/>
    </row>
    <row r="136916" spans="59:59" ht="15" customHeight="1">
      <c r="BG136916" s="984"/>
    </row>
    <row r="136917" spans="59:59" ht="15" customHeight="1">
      <c r="BG136917" s="985"/>
    </row>
    <row r="136954" spans="59:59" ht="15" customHeight="1">
      <c r="BG136954" s="984"/>
    </row>
    <row r="136955" spans="59:59" ht="15" customHeight="1">
      <c r="BG136955" s="985"/>
    </row>
    <row r="136992" spans="59:59" ht="15" customHeight="1">
      <c r="BG136992" s="984"/>
    </row>
    <row r="136993" spans="59:59" ht="15" customHeight="1">
      <c r="BG136993" s="985"/>
    </row>
    <row r="137030" spans="59:59" ht="15" customHeight="1">
      <c r="BG137030" s="984"/>
    </row>
    <row r="137031" spans="59:59" ht="15" customHeight="1">
      <c r="BG137031" s="985"/>
    </row>
    <row r="137068" spans="59:59" ht="15" customHeight="1">
      <c r="BG137068" s="984"/>
    </row>
    <row r="137069" spans="59:59" ht="15" customHeight="1">
      <c r="BG137069" s="985"/>
    </row>
    <row r="137106" spans="59:59" ht="15" customHeight="1">
      <c r="BG137106" s="984"/>
    </row>
    <row r="137107" spans="59:59" ht="15" customHeight="1">
      <c r="BG137107" s="985"/>
    </row>
    <row r="137144" spans="59:59" ht="15" customHeight="1">
      <c r="BG137144" s="984"/>
    </row>
    <row r="137145" spans="59:59" ht="15" customHeight="1">
      <c r="BG137145" s="985"/>
    </row>
    <row r="137182" spans="59:59" ht="15" customHeight="1">
      <c r="BG137182" s="984"/>
    </row>
    <row r="137183" spans="59:59" ht="15" customHeight="1">
      <c r="BG137183" s="985"/>
    </row>
    <row r="137220" spans="59:59" ht="15" customHeight="1">
      <c r="BG137220" s="984"/>
    </row>
    <row r="137221" spans="59:59" ht="15" customHeight="1">
      <c r="BG137221" s="985"/>
    </row>
    <row r="137258" spans="59:59" ht="15" customHeight="1">
      <c r="BG137258" s="984"/>
    </row>
    <row r="137259" spans="59:59" ht="15" customHeight="1">
      <c r="BG137259" s="985"/>
    </row>
    <row r="137296" spans="59:59" ht="15" customHeight="1">
      <c r="BG137296" s="984"/>
    </row>
    <row r="137297" spans="59:59" ht="15" customHeight="1">
      <c r="BG137297" s="985"/>
    </row>
    <row r="137334" spans="59:59" ht="15" customHeight="1">
      <c r="BG137334" s="984"/>
    </row>
    <row r="137335" spans="59:59" ht="15" customHeight="1">
      <c r="BG137335" s="985"/>
    </row>
    <row r="137372" spans="59:59" ht="15" customHeight="1">
      <c r="BG137372" s="984"/>
    </row>
    <row r="137373" spans="59:59" ht="15" customHeight="1">
      <c r="BG137373" s="985"/>
    </row>
    <row r="137410" spans="59:59" ht="15" customHeight="1">
      <c r="BG137410" s="984"/>
    </row>
    <row r="137411" spans="59:59" ht="15" customHeight="1">
      <c r="BG137411" s="985"/>
    </row>
    <row r="137448" spans="59:59" ht="15" customHeight="1">
      <c r="BG137448" s="984"/>
    </row>
    <row r="137449" spans="59:59" ht="15" customHeight="1">
      <c r="BG137449" s="985"/>
    </row>
    <row r="137486" spans="59:59" ht="15" customHeight="1">
      <c r="BG137486" s="984"/>
    </row>
    <row r="137487" spans="59:59" ht="15" customHeight="1">
      <c r="BG137487" s="985"/>
    </row>
    <row r="137524" spans="59:59" ht="15" customHeight="1">
      <c r="BG137524" s="984"/>
    </row>
    <row r="137525" spans="59:59" ht="15" customHeight="1">
      <c r="BG137525" s="985"/>
    </row>
    <row r="137562" spans="59:59" ht="15" customHeight="1">
      <c r="BG137562" s="984"/>
    </row>
    <row r="137563" spans="59:59" ht="15" customHeight="1">
      <c r="BG137563" s="985"/>
    </row>
    <row r="137600" spans="59:59" ht="15" customHeight="1">
      <c r="BG137600" s="984"/>
    </row>
    <row r="137601" spans="59:59" ht="15" customHeight="1">
      <c r="BG137601" s="985"/>
    </row>
    <row r="137638" spans="59:59" ht="15" customHeight="1">
      <c r="BG137638" s="984"/>
    </row>
    <row r="137639" spans="59:59" ht="15" customHeight="1">
      <c r="BG137639" s="985"/>
    </row>
    <row r="137676" spans="59:59" ht="15" customHeight="1">
      <c r="BG137676" s="984"/>
    </row>
    <row r="137677" spans="59:59" ht="15" customHeight="1">
      <c r="BG137677" s="985"/>
    </row>
    <row r="137714" spans="59:59" ht="15" customHeight="1">
      <c r="BG137714" s="984"/>
    </row>
    <row r="137715" spans="59:59" ht="15" customHeight="1">
      <c r="BG137715" s="985"/>
    </row>
    <row r="137752" spans="59:59" ht="15" customHeight="1">
      <c r="BG137752" s="984"/>
    </row>
    <row r="137753" spans="59:59" ht="15" customHeight="1">
      <c r="BG137753" s="985"/>
    </row>
    <row r="137790" spans="59:59" ht="15" customHeight="1">
      <c r="BG137790" s="984"/>
    </row>
    <row r="137791" spans="59:59" ht="15" customHeight="1">
      <c r="BG137791" s="985"/>
    </row>
    <row r="137828" spans="59:59" ht="15" customHeight="1">
      <c r="BG137828" s="984"/>
    </row>
    <row r="137829" spans="59:59" ht="15" customHeight="1">
      <c r="BG137829" s="985"/>
    </row>
    <row r="137866" spans="59:59" ht="15" customHeight="1">
      <c r="BG137866" s="984"/>
    </row>
    <row r="137867" spans="59:59" ht="15" customHeight="1">
      <c r="BG137867" s="985"/>
    </row>
    <row r="137904" spans="59:59" ht="15" customHeight="1">
      <c r="BG137904" s="984"/>
    </row>
    <row r="137905" spans="59:59" ht="15" customHeight="1">
      <c r="BG137905" s="985"/>
    </row>
    <row r="137942" spans="59:59" ht="15" customHeight="1">
      <c r="BG137942" s="984"/>
    </row>
    <row r="137943" spans="59:59" ht="15" customHeight="1">
      <c r="BG137943" s="985"/>
    </row>
    <row r="137980" spans="59:59" ht="15" customHeight="1">
      <c r="BG137980" s="984"/>
    </row>
    <row r="137981" spans="59:59" ht="15" customHeight="1">
      <c r="BG137981" s="985"/>
    </row>
    <row r="138018" spans="59:59" ht="15" customHeight="1">
      <c r="BG138018" s="984"/>
    </row>
    <row r="138019" spans="59:59" ht="15" customHeight="1">
      <c r="BG138019" s="985"/>
    </row>
    <row r="138056" spans="59:59" ht="15" customHeight="1">
      <c r="BG138056" s="984"/>
    </row>
    <row r="138057" spans="59:59" ht="15" customHeight="1">
      <c r="BG138057" s="985"/>
    </row>
    <row r="138094" spans="59:59" ht="15" customHeight="1">
      <c r="BG138094" s="984"/>
    </row>
    <row r="138095" spans="59:59" ht="15" customHeight="1">
      <c r="BG138095" s="985"/>
    </row>
    <row r="138132" spans="59:59" ht="15" customHeight="1">
      <c r="BG138132" s="984"/>
    </row>
    <row r="138133" spans="59:59" ht="15" customHeight="1">
      <c r="BG138133" s="985"/>
    </row>
    <row r="138170" spans="59:59" ht="15" customHeight="1">
      <c r="BG138170" s="984"/>
    </row>
    <row r="138171" spans="59:59" ht="15" customHeight="1">
      <c r="BG138171" s="985"/>
    </row>
    <row r="138208" spans="59:59" ht="15" customHeight="1">
      <c r="BG138208" s="984"/>
    </row>
    <row r="138209" spans="59:59" ht="15" customHeight="1">
      <c r="BG138209" s="985"/>
    </row>
    <row r="138246" spans="59:59" ht="15" customHeight="1">
      <c r="BG138246" s="984"/>
    </row>
    <row r="138247" spans="59:59" ht="15" customHeight="1">
      <c r="BG138247" s="985"/>
    </row>
    <row r="138284" spans="59:59" ht="15" customHeight="1">
      <c r="BG138284" s="984"/>
    </row>
    <row r="138285" spans="59:59" ht="15" customHeight="1">
      <c r="BG138285" s="985"/>
    </row>
    <row r="138322" spans="59:59" ht="15" customHeight="1">
      <c r="BG138322" s="984"/>
    </row>
    <row r="138323" spans="59:59" ht="15" customHeight="1">
      <c r="BG138323" s="985"/>
    </row>
    <row r="138360" spans="59:59" ht="15" customHeight="1">
      <c r="BG138360" s="984"/>
    </row>
    <row r="138361" spans="59:59" ht="15" customHeight="1">
      <c r="BG138361" s="985"/>
    </row>
    <row r="138398" spans="59:59" ht="15" customHeight="1">
      <c r="BG138398" s="984"/>
    </row>
    <row r="138399" spans="59:59" ht="15" customHeight="1">
      <c r="BG138399" s="985"/>
    </row>
    <row r="138436" spans="59:59" ht="15" customHeight="1">
      <c r="BG138436" s="984"/>
    </row>
    <row r="138437" spans="59:59" ht="15" customHeight="1">
      <c r="BG138437" s="985"/>
    </row>
    <row r="138474" spans="59:59" ht="15" customHeight="1">
      <c r="BG138474" s="984"/>
    </row>
    <row r="138475" spans="59:59" ht="15" customHeight="1">
      <c r="BG138475" s="985"/>
    </row>
    <row r="138512" spans="59:59" ht="15" customHeight="1">
      <c r="BG138512" s="984"/>
    </row>
    <row r="138513" spans="59:59" ht="15" customHeight="1">
      <c r="BG138513" s="985"/>
    </row>
    <row r="138550" spans="59:59" ht="15" customHeight="1">
      <c r="BG138550" s="984"/>
    </row>
    <row r="138551" spans="59:59" ht="15" customHeight="1">
      <c r="BG138551" s="985"/>
    </row>
    <row r="138588" spans="59:59" ht="15" customHeight="1">
      <c r="BG138588" s="984"/>
    </row>
    <row r="138589" spans="59:59" ht="15" customHeight="1">
      <c r="BG138589" s="985"/>
    </row>
    <row r="138626" spans="59:59" ht="15" customHeight="1">
      <c r="BG138626" s="984"/>
    </row>
    <row r="138627" spans="59:59" ht="15" customHeight="1">
      <c r="BG138627" s="985"/>
    </row>
    <row r="138664" spans="59:59" ht="15" customHeight="1">
      <c r="BG138664" s="984"/>
    </row>
    <row r="138665" spans="59:59" ht="15" customHeight="1">
      <c r="BG138665" s="985"/>
    </row>
    <row r="138702" spans="59:59" ht="15" customHeight="1">
      <c r="BG138702" s="984"/>
    </row>
    <row r="138703" spans="59:59" ht="15" customHeight="1">
      <c r="BG138703" s="985"/>
    </row>
    <row r="138740" spans="59:59" ht="15" customHeight="1">
      <c r="BG138740" s="984"/>
    </row>
    <row r="138741" spans="59:59" ht="15" customHeight="1">
      <c r="BG138741" s="985"/>
    </row>
    <row r="138778" spans="59:59" ht="15" customHeight="1">
      <c r="BG138778" s="984"/>
    </row>
    <row r="138779" spans="59:59" ht="15" customHeight="1">
      <c r="BG138779" s="985"/>
    </row>
    <row r="138816" spans="59:59" ht="15" customHeight="1">
      <c r="BG138816" s="984"/>
    </row>
    <row r="138817" spans="59:59" ht="15" customHeight="1">
      <c r="BG138817" s="985"/>
    </row>
    <row r="138854" spans="59:59" ht="15" customHeight="1">
      <c r="BG138854" s="984"/>
    </row>
    <row r="138855" spans="59:59" ht="15" customHeight="1">
      <c r="BG138855" s="985"/>
    </row>
    <row r="138892" spans="59:59" ht="15" customHeight="1">
      <c r="BG138892" s="984"/>
    </row>
    <row r="138893" spans="59:59" ht="15" customHeight="1">
      <c r="BG138893" s="985"/>
    </row>
    <row r="138930" spans="59:59" ht="15" customHeight="1">
      <c r="BG138930" s="984"/>
    </row>
    <row r="138931" spans="59:59" ht="15" customHeight="1">
      <c r="BG138931" s="985"/>
    </row>
    <row r="138968" spans="59:59" ht="15" customHeight="1">
      <c r="BG138968" s="984"/>
    </row>
    <row r="138969" spans="59:59" ht="15" customHeight="1">
      <c r="BG138969" s="985"/>
    </row>
    <row r="139006" spans="59:59" ht="15" customHeight="1">
      <c r="BG139006" s="984"/>
    </row>
    <row r="139007" spans="59:59" ht="15" customHeight="1">
      <c r="BG139007" s="985"/>
    </row>
    <row r="139044" spans="59:59" ht="15" customHeight="1">
      <c r="BG139044" s="984"/>
    </row>
    <row r="139045" spans="59:59" ht="15" customHeight="1">
      <c r="BG139045" s="985"/>
    </row>
    <row r="139082" spans="59:59" ht="15" customHeight="1">
      <c r="BG139082" s="984"/>
    </row>
    <row r="139083" spans="59:59" ht="15" customHeight="1">
      <c r="BG139083" s="985"/>
    </row>
    <row r="139120" spans="59:59" ht="15" customHeight="1">
      <c r="BG139120" s="984"/>
    </row>
    <row r="139121" spans="59:59" ht="15" customHeight="1">
      <c r="BG139121" s="985"/>
    </row>
    <row r="139158" spans="59:59" ht="15" customHeight="1">
      <c r="BG139158" s="984"/>
    </row>
    <row r="139159" spans="59:59" ht="15" customHeight="1">
      <c r="BG139159" s="985"/>
    </row>
    <row r="139196" spans="59:59" ht="15" customHeight="1">
      <c r="BG139196" s="984"/>
    </row>
    <row r="139197" spans="59:59" ht="15" customHeight="1">
      <c r="BG139197" s="985"/>
    </row>
    <row r="139234" spans="59:59" ht="15" customHeight="1">
      <c r="BG139234" s="984"/>
    </row>
    <row r="139235" spans="59:59" ht="15" customHeight="1">
      <c r="BG139235" s="985"/>
    </row>
    <row r="139272" spans="59:59" ht="15" customHeight="1">
      <c r="BG139272" s="984"/>
    </row>
    <row r="139273" spans="59:59" ht="15" customHeight="1">
      <c r="BG139273" s="985"/>
    </row>
    <row r="139310" spans="59:59" ht="15" customHeight="1">
      <c r="BG139310" s="984"/>
    </row>
    <row r="139311" spans="59:59" ht="15" customHeight="1">
      <c r="BG139311" s="985"/>
    </row>
    <row r="139348" spans="59:59" ht="15" customHeight="1">
      <c r="BG139348" s="984"/>
    </row>
    <row r="139349" spans="59:59" ht="15" customHeight="1">
      <c r="BG139349" s="985"/>
    </row>
    <row r="139386" spans="59:59" ht="15" customHeight="1">
      <c r="BG139386" s="984"/>
    </row>
    <row r="139387" spans="59:59" ht="15" customHeight="1">
      <c r="BG139387" s="985"/>
    </row>
    <row r="139424" spans="59:59" ht="15" customHeight="1">
      <c r="BG139424" s="984"/>
    </row>
    <row r="139425" spans="59:59" ht="15" customHeight="1">
      <c r="BG139425" s="985"/>
    </row>
    <row r="139462" spans="59:59" ht="15" customHeight="1">
      <c r="BG139462" s="984"/>
    </row>
    <row r="139463" spans="59:59" ht="15" customHeight="1">
      <c r="BG139463" s="985"/>
    </row>
    <row r="139500" spans="59:59" ht="15" customHeight="1">
      <c r="BG139500" s="984"/>
    </row>
    <row r="139501" spans="59:59" ht="15" customHeight="1">
      <c r="BG139501" s="985"/>
    </row>
    <row r="139538" spans="59:59" ht="15" customHeight="1">
      <c r="BG139538" s="984"/>
    </row>
    <row r="139539" spans="59:59" ht="15" customHeight="1">
      <c r="BG139539" s="985"/>
    </row>
    <row r="139576" spans="59:59" ht="15" customHeight="1">
      <c r="BG139576" s="984"/>
    </row>
    <row r="139577" spans="59:59" ht="15" customHeight="1">
      <c r="BG139577" s="985"/>
    </row>
    <row r="139614" spans="59:59" ht="15" customHeight="1">
      <c r="BG139614" s="984"/>
    </row>
    <row r="139615" spans="59:59" ht="15" customHeight="1">
      <c r="BG139615" s="985"/>
    </row>
    <row r="139652" spans="59:59" ht="15" customHeight="1">
      <c r="BG139652" s="984"/>
    </row>
    <row r="139653" spans="59:59" ht="15" customHeight="1">
      <c r="BG139653" s="985"/>
    </row>
    <row r="139690" spans="59:59" ht="15" customHeight="1">
      <c r="BG139690" s="984"/>
    </row>
    <row r="139691" spans="59:59" ht="15" customHeight="1">
      <c r="BG139691" s="985"/>
    </row>
    <row r="139728" spans="59:59" ht="15" customHeight="1">
      <c r="BG139728" s="984"/>
    </row>
    <row r="139729" spans="59:59" ht="15" customHeight="1">
      <c r="BG139729" s="985"/>
    </row>
    <row r="139766" spans="59:59" ht="15" customHeight="1">
      <c r="BG139766" s="984"/>
    </row>
    <row r="139767" spans="59:59" ht="15" customHeight="1">
      <c r="BG139767" s="985"/>
    </row>
    <row r="139804" spans="59:59" ht="15" customHeight="1">
      <c r="BG139804" s="984"/>
    </row>
    <row r="139805" spans="59:59" ht="15" customHeight="1">
      <c r="BG139805" s="985"/>
    </row>
    <row r="139842" spans="59:59" ht="15" customHeight="1">
      <c r="BG139842" s="984"/>
    </row>
    <row r="139843" spans="59:59" ht="15" customHeight="1">
      <c r="BG139843" s="985"/>
    </row>
    <row r="139880" spans="59:59" ht="15" customHeight="1">
      <c r="BG139880" s="984"/>
    </row>
    <row r="139881" spans="59:59" ht="15" customHeight="1">
      <c r="BG139881" s="985"/>
    </row>
    <row r="139918" spans="59:59" ht="15" customHeight="1">
      <c r="BG139918" s="984"/>
    </row>
    <row r="139919" spans="59:59" ht="15" customHeight="1">
      <c r="BG139919" s="985"/>
    </row>
    <row r="139956" spans="59:59" ht="15" customHeight="1">
      <c r="BG139956" s="984"/>
    </row>
    <row r="139957" spans="59:59" ht="15" customHeight="1">
      <c r="BG139957" s="985"/>
    </row>
    <row r="139994" spans="59:59" ht="15" customHeight="1">
      <c r="BG139994" s="984"/>
    </row>
    <row r="139995" spans="59:59" ht="15" customHeight="1">
      <c r="BG139995" s="985"/>
    </row>
    <row r="140032" spans="59:59" ht="15" customHeight="1">
      <c r="BG140032" s="984"/>
    </row>
    <row r="140033" spans="59:59" ht="15" customHeight="1">
      <c r="BG140033" s="985"/>
    </row>
    <row r="140070" spans="59:59" ht="15" customHeight="1">
      <c r="BG140070" s="984"/>
    </row>
    <row r="140071" spans="59:59" ht="15" customHeight="1">
      <c r="BG140071" s="985"/>
    </row>
    <row r="140108" spans="59:59" ht="15" customHeight="1">
      <c r="BG140108" s="984"/>
    </row>
    <row r="140109" spans="59:59" ht="15" customHeight="1">
      <c r="BG140109" s="985"/>
    </row>
    <row r="140146" spans="59:59" ht="15" customHeight="1">
      <c r="BG140146" s="984"/>
    </row>
    <row r="140147" spans="59:59" ht="15" customHeight="1">
      <c r="BG140147" s="985"/>
    </row>
    <row r="140184" spans="59:59" ht="15" customHeight="1">
      <c r="BG140184" s="984"/>
    </row>
    <row r="140185" spans="59:59" ht="15" customHeight="1">
      <c r="BG140185" s="985"/>
    </row>
    <row r="140222" spans="59:59" ht="15" customHeight="1">
      <c r="BG140222" s="984"/>
    </row>
    <row r="140223" spans="59:59" ht="15" customHeight="1">
      <c r="BG140223" s="985"/>
    </row>
    <row r="140260" spans="59:59" ht="15" customHeight="1">
      <c r="BG140260" s="984"/>
    </row>
    <row r="140261" spans="59:59" ht="15" customHeight="1">
      <c r="BG140261" s="985"/>
    </row>
    <row r="140298" spans="59:59" ht="15" customHeight="1">
      <c r="BG140298" s="984"/>
    </row>
    <row r="140299" spans="59:59" ht="15" customHeight="1">
      <c r="BG140299" s="985"/>
    </row>
    <row r="140336" spans="59:59" ht="15" customHeight="1">
      <c r="BG140336" s="984"/>
    </row>
    <row r="140337" spans="59:59" ht="15" customHeight="1">
      <c r="BG140337" s="985"/>
    </row>
    <row r="140374" spans="59:59" ht="15" customHeight="1">
      <c r="BG140374" s="984"/>
    </row>
    <row r="140375" spans="59:59" ht="15" customHeight="1">
      <c r="BG140375" s="985"/>
    </row>
    <row r="140412" spans="59:59" ht="15" customHeight="1">
      <c r="BG140412" s="984"/>
    </row>
    <row r="140413" spans="59:59" ht="15" customHeight="1">
      <c r="BG140413" s="985"/>
    </row>
    <row r="140450" spans="59:59" ht="15" customHeight="1">
      <c r="BG140450" s="984"/>
    </row>
    <row r="140451" spans="59:59" ht="15" customHeight="1">
      <c r="BG140451" s="985"/>
    </row>
    <row r="140488" spans="59:59" ht="15" customHeight="1">
      <c r="BG140488" s="984"/>
    </row>
    <row r="140489" spans="59:59" ht="15" customHeight="1">
      <c r="BG140489" s="985"/>
    </row>
    <row r="140526" spans="59:59" ht="15" customHeight="1">
      <c r="BG140526" s="984"/>
    </row>
    <row r="140527" spans="59:59" ht="15" customHeight="1">
      <c r="BG140527" s="985"/>
    </row>
    <row r="140564" spans="59:59" ht="15" customHeight="1">
      <c r="BG140564" s="984"/>
    </row>
    <row r="140565" spans="59:59" ht="15" customHeight="1">
      <c r="BG140565" s="985"/>
    </row>
    <row r="140602" spans="59:59" ht="15" customHeight="1">
      <c r="BG140602" s="984"/>
    </row>
    <row r="140603" spans="59:59" ht="15" customHeight="1">
      <c r="BG140603" s="985"/>
    </row>
    <row r="140640" spans="59:59" ht="15" customHeight="1">
      <c r="BG140640" s="984"/>
    </row>
    <row r="140641" spans="59:59" ht="15" customHeight="1">
      <c r="BG140641" s="985"/>
    </row>
    <row r="140678" spans="59:59" ht="15" customHeight="1">
      <c r="BG140678" s="984"/>
    </row>
    <row r="140679" spans="59:59" ht="15" customHeight="1">
      <c r="BG140679" s="985"/>
    </row>
    <row r="140716" spans="59:59" ht="15" customHeight="1">
      <c r="BG140716" s="984"/>
    </row>
    <row r="140717" spans="59:59" ht="15" customHeight="1">
      <c r="BG140717" s="985"/>
    </row>
    <row r="140754" spans="59:59" ht="15" customHeight="1">
      <c r="BG140754" s="984"/>
    </row>
    <row r="140755" spans="59:59" ht="15" customHeight="1">
      <c r="BG140755" s="985"/>
    </row>
    <row r="140792" spans="59:59" ht="15" customHeight="1">
      <c r="BG140792" s="984"/>
    </row>
    <row r="140793" spans="59:59" ht="15" customHeight="1">
      <c r="BG140793" s="985"/>
    </row>
    <row r="140830" spans="59:59" ht="15" customHeight="1">
      <c r="BG140830" s="984"/>
    </row>
    <row r="140831" spans="59:59" ht="15" customHeight="1">
      <c r="BG140831" s="985"/>
    </row>
    <row r="140868" spans="59:59" ht="15" customHeight="1">
      <c r="BG140868" s="984"/>
    </row>
    <row r="140869" spans="59:59" ht="15" customHeight="1">
      <c r="BG140869" s="985"/>
    </row>
    <row r="140906" spans="59:59" ht="15" customHeight="1">
      <c r="BG140906" s="984"/>
    </row>
    <row r="140907" spans="59:59" ht="15" customHeight="1">
      <c r="BG140907" s="985"/>
    </row>
    <row r="140944" spans="59:59" ht="15" customHeight="1">
      <c r="BG140944" s="984"/>
    </row>
    <row r="140945" spans="59:59" ht="15" customHeight="1">
      <c r="BG140945" s="985"/>
    </row>
    <row r="140982" spans="59:59" ht="15" customHeight="1">
      <c r="BG140982" s="984"/>
    </row>
    <row r="140983" spans="59:59" ht="15" customHeight="1">
      <c r="BG140983" s="985"/>
    </row>
    <row r="141020" spans="59:59" ht="15" customHeight="1">
      <c r="BG141020" s="984"/>
    </row>
    <row r="141021" spans="59:59" ht="15" customHeight="1">
      <c r="BG141021" s="985"/>
    </row>
    <row r="141058" spans="59:59" ht="15" customHeight="1">
      <c r="BG141058" s="984"/>
    </row>
    <row r="141059" spans="59:59" ht="15" customHeight="1">
      <c r="BG141059" s="985"/>
    </row>
    <row r="141096" spans="59:59" ht="15" customHeight="1">
      <c r="BG141096" s="984"/>
    </row>
    <row r="141097" spans="59:59" ht="15" customHeight="1">
      <c r="BG141097" s="985"/>
    </row>
    <row r="141134" spans="59:59" ht="15" customHeight="1">
      <c r="BG141134" s="984"/>
    </row>
    <row r="141135" spans="59:59" ht="15" customHeight="1">
      <c r="BG141135" s="985"/>
    </row>
    <row r="141172" spans="59:59" ht="15" customHeight="1">
      <c r="BG141172" s="984"/>
    </row>
    <row r="141173" spans="59:59" ht="15" customHeight="1">
      <c r="BG141173" s="985"/>
    </row>
    <row r="141210" spans="59:59" ht="15" customHeight="1">
      <c r="BG141210" s="984"/>
    </row>
    <row r="141211" spans="59:59" ht="15" customHeight="1">
      <c r="BG141211" s="985"/>
    </row>
    <row r="141248" spans="59:59" ht="15" customHeight="1">
      <c r="BG141248" s="984"/>
    </row>
    <row r="141249" spans="59:59" ht="15" customHeight="1">
      <c r="BG141249" s="985"/>
    </row>
    <row r="141286" spans="59:59" ht="15" customHeight="1">
      <c r="BG141286" s="984"/>
    </row>
    <row r="141287" spans="59:59" ht="15" customHeight="1">
      <c r="BG141287" s="985"/>
    </row>
    <row r="141324" spans="59:59" ht="15" customHeight="1">
      <c r="BG141324" s="984"/>
    </row>
    <row r="141325" spans="59:59" ht="15" customHeight="1">
      <c r="BG141325" s="985"/>
    </row>
    <row r="141362" spans="59:59" ht="15" customHeight="1">
      <c r="BG141362" s="984"/>
    </row>
    <row r="141363" spans="59:59" ht="15" customHeight="1">
      <c r="BG141363" s="985"/>
    </row>
    <row r="141400" spans="59:59" ht="15" customHeight="1">
      <c r="BG141400" s="984"/>
    </row>
    <row r="141401" spans="59:59" ht="15" customHeight="1">
      <c r="BG141401" s="985"/>
    </row>
    <row r="141438" spans="59:59" ht="15" customHeight="1">
      <c r="BG141438" s="984"/>
    </row>
    <row r="141439" spans="59:59" ht="15" customHeight="1">
      <c r="BG141439" s="985"/>
    </row>
    <row r="141476" spans="59:59" ht="15" customHeight="1">
      <c r="BG141476" s="984"/>
    </row>
    <row r="141477" spans="59:59" ht="15" customHeight="1">
      <c r="BG141477" s="985"/>
    </row>
    <row r="141514" spans="59:59" ht="15" customHeight="1">
      <c r="BG141514" s="984"/>
    </row>
    <row r="141515" spans="59:59" ht="15" customHeight="1">
      <c r="BG141515" s="985"/>
    </row>
    <row r="141552" spans="59:59" ht="15" customHeight="1">
      <c r="BG141552" s="984"/>
    </row>
    <row r="141553" spans="59:59" ht="15" customHeight="1">
      <c r="BG141553" s="985"/>
    </row>
    <row r="141590" spans="59:59" ht="15" customHeight="1">
      <c r="BG141590" s="984"/>
    </row>
    <row r="141591" spans="59:59" ht="15" customHeight="1">
      <c r="BG141591" s="985"/>
    </row>
    <row r="141628" spans="59:59" ht="15" customHeight="1">
      <c r="BG141628" s="984"/>
    </row>
    <row r="141629" spans="59:59" ht="15" customHeight="1">
      <c r="BG141629" s="985"/>
    </row>
    <row r="141666" spans="59:59" ht="15" customHeight="1">
      <c r="BG141666" s="984"/>
    </row>
    <row r="141667" spans="59:59" ht="15" customHeight="1">
      <c r="BG141667" s="985"/>
    </row>
    <row r="141704" spans="59:59" ht="15" customHeight="1">
      <c r="BG141704" s="984"/>
    </row>
    <row r="141705" spans="59:59" ht="15" customHeight="1">
      <c r="BG141705" s="985"/>
    </row>
    <row r="141742" spans="59:59" ht="15" customHeight="1">
      <c r="BG141742" s="984"/>
    </row>
    <row r="141743" spans="59:59" ht="15" customHeight="1">
      <c r="BG141743" s="985"/>
    </row>
    <row r="141780" spans="59:59" ht="15" customHeight="1">
      <c r="BG141780" s="984"/>
    </row>
    <row r="141781" spans="59:59" ht="15" customHeight="1">
      <c r="BG141781" s="985"/>
    </row>
    <row r="141818" spans="59:59" ht="15" customHeight="1">
      <c r="BG141818" s="984"/>
    </row>
    <row r="141819" spans="59:59" ht="15" customHeight="1">
      <c r="BG141819" s="985"/>
    </row>
    <row r="141856" spans="59:59" ht="15" customHeight="1">
      <c r="BG141856" s="984"/>
    </row>
    <row r="141857" spans="59:59" ht="15" customHeight="1">
      <c r="BG141857" s="985"/>
    </row>
    <row r="141894" spans="59:59" ht="15" customHeight="1">
      <c r="BG141894" s="984"/>
    </row>
    <row r="141895" spans="59:59" ht="15" customHeight="1">
      <c r="BG141895" s="985"/>
    </row>
    <row r="141932" spans="59:59" ht="15" customHeight="1">
      <c r="BG141932" s="984"/>
    </row>
    <row r="141933" spans="59:59" ht="15" customHeight="1">
      <c r="BG141933" s="985"/>
    </row>
    <row r="141970" spans="59:59" ht="15" customHeight="1">
      <c r="BG141970" s="984"/>
    </row>
    <row r="141971" spans="59:59" ht="15" customHeight="1">
      <c r="BG141971" s="985"/>
    </row>
    <row r="142008" spans="59:59" ht="15" customHeight="1">
      <c r="BG142008" s="984"/>
    </row>
    <row r="142009" spans="59:59" ht="15" customHeight="1">
      <c r="BG142009" s="985"/>
    </row>
    <row r="142046" spans="59:59" ht="15" customHeight="1">
      <c r="BG142046" s="984"/>
    </row>
    <row r="142047" spans="59:59" ht="15" customHeight="1">
      <c r="BG142047" s="985"/>
    </row>
    <row r="142084" spans="59:59" ht="15" customHeight="1">
      <c r="BG142084" s="984"/>
    </row>
    <row r="142085" spans="59:59" ht="15" customHeight="1">
      <c r="BG142085" s="985"/>
    </row>
    <row r="142122" spans="59:59" ht="15" customHeight="1">
      <c r="BG142122" s="984"/>
    </row>
    <row r="142123" spans="59:59" ht="15" customHeight="1">
      <c r="BG142123" s="985"/>
    </row>
    <row r="142160" spans="59:59" ht="15" customHeight="1">
      <c r="BG142160" s="984"/>
    </row>
    <row r="142161" spans="59:59" ht="15" customHeight="1">
      <c r="BG142161" s="985"/>
    </row>
    <row r="142198" spans="59:59" ht="15" customHeight="1">
      <c r="BG142198" s="984"/>
    </row>
    <row r="142199" spans="59:59" ht="15" customHeight="1">
      <c r="BG142199" s="985"/>
    </row>
    <row r="142236" spans="59:59" ht="15" customHeight="1">
      <c r="BG142236" s="984"/>
    </row>
    <row r="142237" spans="59:59" ht="15" customHeight="1">
      <c r="BG142237" s="985"/>
    </row>
    <row r="142274" spans="59:59" ht="15" customHeight="1">
      <c r="BG142274" s="984"/>
    </row>
    <row r="142275" spans="59:59" ht="15" customHeight="1">
      <c r="BG142275" s="985"/>
    </row>
    <row r="142312" spans="59:59" ht="15" customHeight="1">
      <c r="BG142312" s="984"/>
    </row>
    <row r="142313" spans="59:59" ht="15" customHeight="1">
      <c r="BG142313" s="985"/>
    </row>
    <row r="142350" spans="59:59" ht="15" customHeight="1">
      <c r="BG142350" s="984"/>
    </row>
    <row r="142351" spans="59:59" ht="15" customHeight="1">
      <c r="BG142351" s="985"/>
    </row>
    <row r="142388" spans="59:59" ht="15" customHeight="1">
      <c r="BG142388" s="984"/>
    </row>
    <row r="142389" spans="59:59" ht="15" customHeight="1">
      <c r="BG142389" s="985"/>
    </row>
    <row r="142426" spans="59:59" ht="15" customHeight="1">
      <c r="BG142426" s="984"/>
    </row>
    <row r="142427" spans="59:59" ht="15" customHeight="1">
      <c r="BG142427" s="985"/>
    </row>
    <row r="142464" spans="59:59" ht="15" customHeight="1">
      <c r="BG142464" s="984"/>
    </row>
    <row r="142465" spans="59:59" ht="15" customHeight="1">
      <c r="BG142465" s="985"/>
    </row>
    <row r="142502" spans="59:59" ht="15" customHeight="1">
      <c r="BG142502" s="984"/>
    </row>
    <row r="142503" spans="59:59" ht="15" customHeight="1">
      <c r="BG142503" s="985"/>
    </row>
    <row r="142540" spans="59:59" ht="15" customHeight="1">
      <c r="BG142540" s="984"/>
    </row>
    <row r="142541" spans="59:59" ht="15" customHeight="1">
      <c r="BG142541" s="985"/>
    </row>
    <row r="142578" spans="59:59" ht="15" customHeight="1">
      <c r="BG142578" s="984"/>
    </row>
    <row r="142579" spans="59:59" ht="15" customHeight="1">
      <c r="BG142579" s="985"/>
    </row>
    <row r="142616" spans="59:59" ht="15" customHeight="1">
      <c r="BG142616" s="984"/>
    </row>
    <row r="142617" spans="59:59" ht="15" customHeight="1">
      <c r="BG142617" s="985"/>
    </row>
    <row r="142654" spans="59:59" ht="15" customHeight="1">
      <c r="BG142654" s="984"/>
    </row>
    <row r="142655" spans="59:59" ht="15" customHeight="1">
      <c r="BG142655" s="985"/>
    </row>
    <row r="142692" spans="59:59" ht="15" customHeight="1">
      <c r="BG142692" s="984"/>
    </row>
    <row r="142693" spans="59:59" ht="15" customHeight="1">
      <c r="BG142693" s="985"/>
    </row>
    <row r="142730" spans="59:59" ht="15" customHeight="1">
      <c r="BG142730" s="984"/>
    </row>
    <row r="142731" spans="59:59" ht="15" customHeight="1">
      <c r="BG142731" s="985"/>
    </row>
    <row r="142768" spans="59:59" ht="15" customHeight="1">
      <c r="BG142768" s="984"/>
    </row>
    <row r="142769" spans="59:59" ht="15" customHeight="1">
      <c r="BG142769" s="985"/>
    </row>
    <row r="142806" spans="59:59" ht="15" customHeight="1">
      <c r="BG142806" s="984"/>
    </row>
    <row r="142807" spans="59:59" ht="15" customHeight="1">
      <c r="BG142807" s="985"/>
    </row>
    <row r="142844" spans="59:59" ht="15" customHeight="1">
      <c r="BG142844" s="984"/>
    </row>
    <row r="142845" spans="59:59" ht="15" customHeight="1">
      <c r="BG142845" s="985"/>
    </row>
    <row r="142882" spans="59:59" ht="15" customHeight="1">
      <c r="BG142882" s="984"/>
    </row>
    <row r="142883" spans="59:59" ht="15" customHeight="1">
      <c r="BG142883" s="985"/>
    </row>
    <row r="142920" spans="59:59" ht="15" customHeight="1">
      <c r="BG142920" s="984"/>
    </row>
    <row r="142921" spans="59:59" ht="15" customHeight="1">
      <c r="BG142921" s="985"/>
    </row>
    <row r="142958" spans="59:59" ht="15" customHeight="1">
      <c r="BG142958" s="984"/>
    </row>
    <row r="142959" spans="59:59" ht="15" customHeight="1">
      <c r="BG142959" s="985"/>
    </row>
    <row r="142996" spans="59:59" ht="15" customHeight="1">
      <c r="BG142996" s="984"/>
    </row>
    <row r="142997" spans="59:59" ht="15" customHeight="1">
      <c r="BG142997" s="985"/>
    </row>
    <row r="143034" spans="59:59" ht="15" customHeight="1">
      <c r="BG143034" s="984"/>
    </row>
    <row r="143035" spans="59:59" ht="15" customHeight="1">
      <c r="BG143035" s="985"/>
    </row>
    <row r="143072" spans="59:59" ht="15" customHeight="1">
      <c r="BG143072" s="984"/>
    </row>
    <row r="143073" spans="59:59" ht="15" customHeight="1">
      <c r="BG143073" s="985"/>
    </row>
    <row r="143110" spans="59:59" ht="15" customHeight="1">
      <c r="BG143110" s="984"/>
    </row>
    <row r="143111" spans="59:59" ht="15" customHeight="1">
      <c r="BG143111" s="985"/>
    </row>
    <row r="143148" spans="59:59" ht="15" customHeight="1">
      <c r="BG143148" s="984"/>
    </row>
    <row r="143149" spans="59:59" ht="15" customHeight="1">
      <c r="BG143149" s="985"/>
    </row>
    <row r="143186" spans="59:59" ht="15" customHeight="1">
      <c r="BG143186" s="984"/>
    </row>
    <row r="143187" spans="59:59" ht="15" customHeight="1">
      <c r="BG143187" s="985"/>
    </row>
    <row r="143224" spans="59:59" ht="15" customHeight="1">
      <c r="BG143224" s="984"/>
    </row>
    <row r="143225" spans="59:59" ht="15" customHeight="1">
      <c r="BG143225" s="985"/>
    </row>
    <row r="143262" spans="59:59" ht="15" customHeight="1">
      <c r="BG143262" s="984"/>
    </row>
    <row r="143263" spans="59:59" ht="15" customHeight="1">
      <c r="BG143263" s="985"/>
    </row>
    <row r="143300" spans="59:59" ht="15" customHeight="1">
      <c r="BG143300" s="984"/>
    </row>
    <row r="143301" spans="59:59" ht="15" customHeight="1">
      <c r="BG143301" s="985"/>
    </row>
    <row r="143338" spans="59:59" ht="15" customHeight="1">
      <c r="BG143338" s="984"/>
    </row>
    <row r="143339" spans="59:59" ht="15" customHeight="1">
      <c r="BG143339" s="985"/>
    </row>
    <row r="143376" spans="59:59" ht="15" customHeight="1">
      <c r="BG143376" s="984"/>
    </row>
    <row r="143377" spans="59:59" ht="15" customHeight="1">
      <c r="BG143377" s="985"/>
    </row>
    <row r="143414" spans="59:59" ht="15" customHeight="1">
      <c r="BG143414" s="984"/>
    </row>
    <row r="143415" spans="59:59" ht="15" customHeight="1">
      <c r="BG143415" s="985"/>
    </row>
    <row r="143452" spans="59:59" ht="15" customHeight="1">
      <c r="BG143452" s="984"/>
    </row>
    <row r="143453" spans="59:59" ht="15" customHeight="1">
      <c r="BG143453" s="985"/>
    </row>
    <row r="143490" spans="59:59" ht="15" customHeight="1">
      <c r="BG143490" s="984"/>
    </row>
    <row r="143491" spans="59:59" ht="15" customHeight="1">
      <c r="BG143491" s="985"/>
    </row>
    <row r="143528" spans="59:59" ht="15" customHeight="1">
      <c r="BG143528" s="984"/>
    </row>
    <row r="143529" spans="59:59" ht="15" customHeight="1">
      <c r="BG143529" s="985"/>
    </row>
    <row r="143566" spans="59:59" ht="15" customHeight="1">
      <c r="BG143566" s="984"/>
    </row>
    <row r="143567" spans="59:59" ht="15" customHeight="1">
      <c r="BG143567" s="985"/>
    </row>
    <row r="143604" spans="59:59" ht="15" customHeight="1">
      <c r="BG143604" s="984"/>
    </row>
    <row r="143605" spans="59:59" ht="15" customHeight="1">
      <c r="BG143605" s="985"/>
    </row>
    <row r="143642" spans="59:59" ht="15" customHeight="1">
      <c r="BG143642" s="984"/>
    </row>
    <row r="143643" spans="59:59" ht="15" customHeight="1">
      <c r="BG143643" s="985"/>
    </row>
    <row r="143680" spans="59:59" ht="15" customHeight="1">
      <c r="BG143680" s="984"/>
    </row>
    <row r="143681" spans="59:59" ht="15" customHeight="1">
      <c r="BG143681" s="985"/>
    </row>
    <row r="143718" spans="59:59" ht="15" customHeight="1">
      <c r="BG143718" s="984"/>
    </row>
    <row r="143719" spans="59:59" ht="15" customHeight="1">
      <c r="BG143719" s="985"/>
    </row>
    <row r="143756" spans="59:59" ht="15" customHeight="1">
      <c r="BG143756" s="984"/>
    </row>
    <row r="143757" spans="59:59" ht="15" customHeight="1">
      <c r="BG143757" s="985"/>
    </row>
    <row r="143794" spans="59:59" ht="15" customHeight="1">
      <c r="BG143794" s="984"/>
    </row>
    <row r="143795" spans="59:59" ht="15" customHeight="1">
      <c r="BG143795" s="985"/>
    </row>
    <row r="143832" spans="59:59" ht="15" customHeight="1">
      <c r="BG143832" s="984"/>
    </row>
    <row r="143833" spans="59:59" ht="15" customHeight="1">
      <c r="BG143833" s="985"/>
    </row>
    <row r="143870" spans="59:59" ht="15" customHeight="1">
      <c r="BG143870" s="984"/>
    </row>
    <row r="143871" spans="59:59" ht="15" customHeight="1">
      <c r="BG143871" s="985"/>
    </row>
    <row r="143908" spans="59:59" ht="15" customHeight="1">
      <c r="BG143908" s="984"/>
    </row>
    <row r="143909" spans="59:59" ht="15" customHeight="1">
      <c r="BG143909" s="985"/>
    </row>
    <row r="143946" spans="59:59" ht="15" customHeight="1">
      <c r="BG143946" s="984"/>
    </row>
    <row r="143947" spans="59:59" ht="15" customHeight="1">
      <c r="BG143947" s="985"/>
    </row>
    <row r="143984" spans="59:59" ht="15" customHeight="1">
      <c r="BG143984" s="984"/>
    </row>
    <row r="143985" spans="59:59" ht="15" customHeight="1">
      <c r="BG143985" s="985"/>
    </row>
    <row r="144022" spans="59:59" ht="15" customHeight="1">
      <c r="BG144022" s="984"/>
    </row>
    <row r="144023" spans="59:59" ht="15" customHeight="1">
      <c r="BG144023" s="985"/>
    </row>
    <row r="144060" spans="59:59" ht="15" customHeight="1">
      <c r="BG144060" s="984"/>
    </row>
    <row r="144061" spans="59:59" ht="15" customHeight="1">
      <c r="BG144061" s="985"/>
    </row>
    <row r="144098" spans="59:59" ht="15" customHeight="1">
      <c r="BG144098" s="984"/>
    </row>
    <row r="144099" spans="59:59" ht="15" customHeight="1">
      <c r="BG144099" s="985"/>
    </row>
    <row r="144136" spans="59:59" ht="15" customHeight="1">
      <c r="BG144136" s="984"/>
    </row>
    <row r="144137" spans="59:59" ht="15" customHeight="1">
      <c r="BG144137" s="985"/>
    </row>
    <row r="144174" spans="59:59" ht="15" customHeight="1">
      <c r="BG144174" s="984"/>
    </row>
    <row r="144175" spans="59:59" ht="15" customHeight="1">
      <c r="BG144175" s="985"/>
    </row>
    <row r="144212" spans="59:59" ht="15" customHeight="1">
      <c r="BG144212" s="984"/>
    </row>
    <row r="144213" spans="59:59" ht="15" customHeight="1">
      <c r="BG144213" s="985"/>
    </row>
    <row r="144250" spans="59:59" ht="15" customHeight="1">
      <c r="BG144250" s="984"/>
    </row>
    <row r="144251" spans="59:59" ht="15" customHeight="1">
      <c r="BG144251" s="985"/>
    </row>
    <row r="144288" spans="59:59" ht="15" customHeight="1">
      <c r="BG144288" s="984"/>
    </row>
    <row r="144289" spans="59:59" ht="15" customHeight="1">
      <c r="BG144289" s="985"/>
    </row>
    <row r="144326" spans="59:59" ht="15" customHeight="1">
      <c r="BG144326" s="984"/>
    </row>
    <row r="144327" spans="59:59" ht="15" customHeight="1">
      <c r="BG144327" s="985"/>
    </row>
    <row r="144364" spans="59:59" ht="15" customHeight="1">
      <c r="BG144364" s="984"/>
    </row>
    <row r="144365" spans="59:59" ht="15" customHeight="1">
      <c r="BG144365" s="985"/>
    </row>
    <row r="144402" spans="59:59" ht="15" customHeight="1">
      <c r="BG144402" s="984"/>
    </row>
    <row r="144403" spans="59:59" ht="15" customHeight="1">
      <c r="BG144403" s="985"/>
    </row>
    <row r="144440" spans="59:59" ht="15" customHeight="1">
      <c r="BG144440" s="984"/>
    </row>
    <row r="144441" spans="59:59" ht="15" customHeight="1">
      <c r="BG144441" s="985"/>
    </row>
    <row r="144478" spans="59:59" ht="15" customHeight="1">
      <c r="BG144478" s="984"/>
    </row>
    <row r="144479" spans="59:59" ht="15" customHeight="1">
      <c r="BG144479" s="985"/>
    </row>
    <row r="144516" spans="59:59" ht="15" customHeight="1">
      <c r="BG144516" s="984"/>
    </row>
    <row r="144517" spans="59:59" ht="15" customHeight="1">
      <c r="BG144517" s="985"/>
    </row>
    <row r="144554" spans="59:59" ht="15" customHeight="1">
      <c r="BG144554" s="984"/>
    </row>
    <row r="144555" spans="59:59" ht="15" customHeight="1">
      <c r="BG144555" s="985"/>
    </row>
    <row r="144592" spans="59:59" ht="15" customHeight="1">
      <c r="BG144592" s="984"/>
    </row>
    <row r="144593" spans="59:59" ht="15" customHeight="1">
      <c r="BG144593" s="985"/>
    </row>
    <row r="144630" spans="59:59" ht="15" customHeight="1">
      <c r="BG144630" s="984"/>
    </row>
    <row r="144631" spans="59:59" ht="15" customHeight="1">
      <c r="BG144631" s="985"/>
    </row>
    <row r="144668" spans="59:59" ht="15" customHeight="1">
      <c r="BG144668" s="984"/>
    </row>
    <row r="144669" spans="59:59" ht="15" customHeight="1">
      <c r="BG144669" s="985"/>
    </row>
    <row r="144706" spans="59:59" ht="15" customHeight="1">
      <c r="BG144706" s="984"/>
    </row>
    <row r="144707" spans="59:59" ht="15" customHeight="1">
      <c r="BG144707" s="985"/>
    </row>
    <row r="144744" spans="59:59" ht="15" customHeight="1">
      <c r="BG144744" s="984"/>
    </row>
    <row r="144745" spans="59:59" ht="15" customHeight="1">
      <c r="BG144745" s="985"/>
    </row>
    <row r="144782" spans="59:59" ht="15" customHeight="1">
      <c r="BG144782" s="984"/>
    </row>
    <row r="144783" spans="59:59" ht="15" customHeight="1">
      <c r="BG144783" s="985"/>
    </row>
    <row r="144820" spans="59:59" ht="15" customHeight="1">
      <c r="BG144820" s="984"/>
    </row>
    <row r="144821" spans="59:59" ht="15" customHeight="1">
      <c r="BG144821" s="985"/>
    </row>
    <row r="144858" spans="59:59" ht="15" customHeight="1">
      <c r="BG144858" s="984"/>
    </row>
    <row r="144859" spans="59:59" ht="15" customHeight="1">
      <c r="BG144859" s="985"/>
    </row>
    <row r="144896" spans="59:59" ht="15" customHeight="1">
      <c r="BG144896" s="984"/>
    </row>
    <row r="144897" spans="59:59" ht="15" customHeight="1">
      <c r="BG144897" s="985"/>
    </row>
    <row r="144934" spans="59:59" ht="15" customHeight="1">
      <c r="BG144934" s="984"/>
    </row>
    <row r="144935" spans="59:59" ht="15" customHeight="1">
      <c r="BG144935" s="985"/>
    </row>
    <row r="144972" spans="59:59" ht="15" customHeight="1">
      <c r="BG144972" s="984"/>
    </row>
    <row r="144973" spans="59:59" ht="15" customHeight="1">
      <c r="BG144973" s="985"/>
    </row>
    <row r="145010" spans="59:59" ht="15" customHeight="1">
      <c r="BG145010" s="984"/>
    </row>
    <row r="145011" spans="59:59" ht="15" customHeight="1">
      <c r="BG145011" s="985"/>
    </row>
    <row r="145048" spans="59:59" ht="15" customHeight="1">
      <c r="BG145048" s="984"/>
    </row>
    <row r="145049" spans="59:59" ht="15" customHeight="1">
      <c r="BG145049" s="985"/>
    </row>
    <row r="145086" spans="59:59" ht="15" customHeight="1">
      <c r="BG145086" s="984"/>
    </row>
    <row r="145087" spans="59:59" ht="15" customHeight="1">
      <c r="BG145087" s="985"/>
    </row>
    <row r="145124" spans="59:59" ht="15" customHeight="1">
      <c r="BG145124" s="984"/>
    </row>
    <row r="145125" spans="59:59" ht="15" customHeight="1">
      <c r="BG145125" s="985"/>
    </row>
    <row r="145162" spans="59:59" ht="15" customHeight="1">
      <c r="BG145162" s="984"/>
    </row>
    <row r="145163" spans="59:59" ht="15" customHeight="1">
      <c r="BG145163" s="985"/>
    </row>
    <row r="145200" spans="59:59" ht="15" customHeight="1">
      <c r="BG145200" s="984"/>
    </row>
    <row r="145201" spans="59:59" ht="15" customHeight="1">
      <c r="BG145201" s="985"/>
    </row>
    <row r="145238" spans="59:59" ht="15" customHeight="1">
      <c r="BG145238" s="984"/>
    </row>
    <row r="145239" spans="59:59" ht="15" customHeight="1">
      <c r="BG145239" s="985"/>
    </row>
    <row r="145276" spans="59:59" ht="15" customHeight="1">
      <c r="BG145276" s="984"/>
    </row>
    <row r="145277" spans="59:59" ht="15" customHeight="1">
      <c r="BG145277" s="985"/>
    </row>
    <row r="145314" spans="59:59" ht="15" customHeight="1">
      <c r="BG145314" s="984"/>
    </row>
    <row r="145315" spans="59:59" ht="15" customHeight="1">
      <c r="BG145315" s="985"/>
    </row>
    <row r="145352" spans="59:59" ht="15" customHeight="1">
      <c r="BG145352" s="984"/>
    </row>
    <row r="145353" spans="59:59" ht="15" customHeight="1">
      <c r="BG145353" s="985"/>
    </row>
    <row r="145390" spans="59:59" ht="15" customHeight="1">
      <c r="BG145390" s="984"/>
    </row>
    <row r="145391" spans="59:59" ht="15" customHeight="1">
      <c r="BG145391" s="985"/>
    </row>
    <row r="145428" spans="59:59" ht="15" customHeight="1">
      <c r="BG145428" s="984"/>
    </row>
    <row r="145429" spans="59:59" ht="15" customHeight="1">
      <c r="BG145429" s="985"/>
    </row>
    <row r="145466" spans="59:59" ht="15" customHeight="1">
      <c r="BG145466" s="984"/>
    </row>
    <row r="145467" spans="59:59" ht="15" customHeight="1">
      <c r="BG145467" s="985"/>
    </row>
    <row r="145504" spans="59:59" ht="15" customHeight="1">
      <c r="BG145504" s="984"/>
    </row>
    <row r="145505" spans="59:59" ht="15" customHeight="1">
      <c r="BG145505" s="985"/>
    </row>
    <row r="145542" spans="59:59" ht="15" customHeight="1">
      <c r="BG145542" s="984"/>
    </row>
    <row r="145543" spans="59:59" ht="15" customHeight="1">
      <c r="BG145543" s="985"/>
    </row>
    <row r="145580" spans="59:59" ht="15" customHeight="1">
      <c r="BG145580" s="984"/>
    </row>
    <row r="145581" spans="59:59" ht="15" customHeight="1">
      <c r="BG145581" s="985"/>
    </row>
    <row r="145618" spans="59:59" ht="15" customHeight="1">
      <c r="BG145618" s="984"/>
    </row>
    <row r="145619" spans="59:59" ht="15" customHeight="1">
      <c r="BG145619" s="985"/>
    </row>
    <row r="145656" spans="59:59" ht="15" customHeight="1">
      <c r="BG145656" s="984"/>
    </row>
    <row r="145657" spans="59:59" ht="15" customHeight="1">
      <c r="BG145657" s="985"/>
    </row>
    <row r="145694" spans="59:59" ht="15" customHeight="1">
      <c r="BG145694" s="984"/>
    </row>
    <row r="145695" spans="59:59" ht="15" customHeight="1">
      <c r="BG145695" s="985"/>
    </row>
    <row r="145732" spans="59:59" ht="15" customHeight="1">
      <c r="BG145732" s="984"/>
    </row>
    <row r="145733" spans="59:59" ht="15" customHeight="1">
      <c r="BG145733" s="985"/>
    </row>
    <row r="145770" spans="59:59" ht="15" customHeight="1">
      <c r="BG145770" s="984"/>
    </row>
    <row r="145771" spans="59:59" ht="15" customHeight="1">
      <c r="BG145771" s="985"/>
    </row>
    <row r="145808" spans="59:59" ht="15" customHeight="1">
      <c r="BG145808" s="984"/>
    </row>
    <row r="145809" spans="59:59" ht="15" customHeight="1">
      <c r="BG145809" s="985"/>
    </row>
    <row r="145846" spans="59:59" ht="15" customHeight="1">
      <c r="BG145846" s="984"/>
    </row>
    <row r="145847" spans="59:59" ht="15" customHeight="1">
      <c r="BG145847" s="985"/>
    </row>
    <row r="145884" spans="59:59" ht="15" customHeight="1">
      <c r="BG145884" s="984"/>
    </row>
    <row r="145885" spans="59:59" ht="15" customHeight="1">
      <c r="BG145885" s="985"/>
    </row>
    <row r="145922" spans="59:59" ht="15" customHeight="1">
      <c r="BG145922" s="984"/>
    </row>
    <row r="145923" spans="59:59" ht="15" customHeight="1">
      <c r="BG145923" s="985"/>
    </row>
    <row r="145960" spans="59:59" ht="15" customHeight="1">
      <c r="BG145960" s="984"/>
    </row>
    <row r="145961" spans="59:59" ht="15" customHeight="1">
      <c r="BG145961" s="985"/>
    </row>
    <row r="145998" spans="59:59" ht="15" customHeight="1">
      <c r="BG145998" s="984"/>
    </row>
    <row r="145999" spans="59:59" ht="15" customHeight="1">
      <c r="BG145999" s="985"/>
    </row>
    <row r="146036" spans="59:59" ht="15" customHeight="1">
      <c r="BG146036" s="984"/>
    </row>
    <row r="146037" spans="59:59" ht="15" customHeight="1">
      <c r="BG146037" s="985"/>
    </row>
    <row r="146074" spans="59:59" ht="15" customHeight="1">
      <c r="BG146074" s="984"/>
    </row>
    <row r="146075" spans="59:59" ht="15" customHeight="1">
      <c r="BG146075" s="985"/>
    </row>
    <row r="146112" spans="59:59" ht="15" customHeight="1">
      <c r="BG146112" s="984"/>
    </row>
    <row r="146113" spans="59:59" ht="15" customHeight="1">
      <c r="BG146113" s="985"/>
    </row>
    <row r="146150" spans="59:59" ht="15" customHeight="1">
      <c r="BG146150" s="984"/>
    </row>
    <row r="146151" spans="59:59" ht="15" customHeight="1">
      <c r="BG146151" s="985"/>
    </row>
    <row r="146188" spans="59:59" ht="15" customHeight="1">
      <c r="BG146188" s="984"/>
    </row>
    <row r="146189" spans="59:59" ht="15" customHeight="1">
      <c r="BG146189" s="985"/>
    </row>
    <row r="146226" spans="59:59" ht="15" customHeight="1">
      <c r="BG146226" s="984"/>
    </row>
    <row r="146227" spans="59:59" ht="15" customHeight="1">
      <c r="BG146227" s="985"/>
    </row>
    <row r="146264" spans="59:59" ht="15" customHeight="1">
      <c r="BG146264" s="984"/>
    </row>
    <row r="146265" spans="59:59" ht="15" customHeight="1">
      <c r="BG146265" s="985"/>
    </row>
    <row r="146302" spans="59:59" ht="15" customHeight="1">
      <c r="BG146302" s="984"/>
    </row>
    <row r="146303" spans="59:59" ht="15" customHeight="1">
      <c r="BG146303" s="985"/>
    </row>
    <row r="146340" spans="59:59" ht="15" customHeight="1">
      <c r="BG146340" s="984"/>
    </row>
    <row r="146341" spans="59:59" ht="15" customHeight="1">
      <c r="BG146341" s="985"/>
    </row>
    <row r="146378" spans="59:59" ht="15" customHeight="1">
      <c r="BG146378" s="984"/>
    </row>
    <row r="146379" spans="59:59" ht="15" customHeight="1">
      <c r="BG146379" s="985"/>
    </row>
    <row r="146416" spans="59:59" ht="15" customHeight="1">
      <c r="BG146416" s="984"/>
    </row>
    <row r="146417" spans="59:59" ht="15" customHeight="1">
      <c r="BG146417" s="985"/>
    </row>
    <row r="146454" spans="59:59" ht="15" customHeight="1">
      <c r="BG146454" s="984"/>
    </row>
    <row r="146455" spans="59:59" ht="15" customHeight="1">
      <c r="BG146455" s="985"/>
    </row>
    <row r="146492" spans="59:59" ht="15" customHeight="1">
      <c r="BG146492" s="984"/>
    </row>
    <row r="146493" spans="59:59" ht="15" customHeight="1">
      <c r="BG146493" s="985"/>
    </row>
    <row r="146530" spans="59:59" ht="15" customHeight="1">
      <c r="BG146530" s="984"/>
    </row>
    <row r="146531" spans="59:59" ht="15" customHeight="1">
      <c r="BG146531" s="985"/>
    </row>
    <row r="146568" spans="59:59" ht="15" customHeight="1">
      <c r="BG146568" s="984"/>
    </row>
    <row r="146569" spans="59:59" ht="15" customHeight="1">
      <c r="BG146569" s="985"/>
    </row>
    <row r="146606" spans="59:59" ht="15" customHeight="1">
      <c r="BG146606" s="984"/>
    </row>
    <row r="146607" spans="59:59" ht="15" customHeight="1">
      <c r="BG146607" s="985"/>
    </row>
    <row r="146644" spans="59:59" ht="15" customHeight="1">
      <c r="BG146644" s="984"/>
    </row>
    <row r="146645" spans="59:59" ht="15" customHeight="1">
      <c r="BG146645" s="985"/>
    </row>
    <row r="146682" spans="59:59" ht="15" customHeight="1">
      <c r="BG146682" s="984"/>
    </row>
    <row r="146683" spans="59:59" ht="15" customHeight="1">
      <c r="BG146683" s="985"/>
    </row>
    <row r="146720" spans="59:59" ht="15" customHeight="1">
      <c r="BG146720" s="984"/>
    </row>
    <row r="146721" spans="59:59" ht="15" customHeight="1">
      <c r="BG146721" s="985"/>
    </row>
    <row r="146758" spans="59:59" ht="15" customHeight="1">
      <c r="BG146758" s="984"/>
    </row>
    <row r="146759" spans="59:59" ht="15" customHeight="1">
      <c r="BG146759" s="985"/>
    </row>
    <row r="146796" spans="59:59" ht="15" customHeight="1">
      <c r="BG146796" s="984"/>
    </row>
    <row r="146797" spans="59:59" ht="15" customHeight="1">
      <c r="BG146797" s="985"/>
    </row>
    <row r="146834" spans="59:59" ht="15" customHeight="1">
      <c r="BG146834" s="984"/>
    </row>
    <row r="146835" spans="59:59" ht="15" customHeight="1">
      <c r="BG146835" s="985"/>
    </row>
    <row r="146872" spans="59:59" ht="15" customHeight="1">
      <c r="BG146872" s="984"/>
    </row>
    <row r="146873" spans="59:59" ht="15" customHeight="1">
      <c r="BG146873" s="985"/>
    </row>
    <row r="146910" spans="59:59" ht="15" customHeight="1">
      <c r="BG146910" s="984"/>
    </row>
    <row r="146911" spans="59:59" ht="15" customHeight="1">
      <c r="BG146911" s="985"/>
    </row>
    <row r="146948" spans="59:59" ht="15" customHeight="1">
      <c r="BG146948" s="984"/>
    </row>
    <row r="146949" spans="59:59" ht="15" customHeight="1">
      <c r="BG146949" s="985"/>
    </row>
    <row r="146986" spans="59:59" ht="15" customHeight="1">
      <c r="BG146986" s="984"/>
    </row>
    <row r="146987" spans="59:59" ht="15" customHeight="1">
      <c r="BG146987" s="985"/>
    </row>
    <row r="147024" spans="59:59" ht="15" customHeight="1">
      <c r="BG147024" s="984"/>
    </row>
    <row r="147025" spans="59:59" ht="15" customHeight="1">
      <c r="BG147025" s="985"/>
    </row>
    <row r="147062" spans="59:59" ht="15" customHeight="1">
      <c r="BG147062" s="984"/>
    </row>
    <row r="147063" spans="59:59" ht="15" customHeight="1">
      <c r="BG147063" s="985"/>
    </row>
    <row r="147100" spans="59:59" ht="15" customHeight="1">
      <c r="BG147100" s="984"/>
    </row>
    <row r="147101" spans="59:59" ht="15" customHeight="1">
      <c r="BG147101" s="985"/>
    </row>
    <row r="147138" spans="59:59" ht="15" customHeight="1">
      <c r="BG147138" s="984"/>
    </row>
    <row r="147139" spans="59:59" ht="15" customHeight="1">
      <c r="BG147139" s="985"/>
    </row>
    <row r="147176" spans="59:59" ht="15" customHeight="1">
      <c r="BG147176" s="984"/>
    </row>
    <row r="147177" spans="59:59" ht="15" customHeight="1">
      <c r="BG147177" s="985"/>
    </row>
    <row r="147214" spans="59:59" ht="15" customHeight="1">
      <c r="BG147214" s="984"/>
    </row>
    <row r="147215" spans="59:59" ht="15" customHeight="1">
      <c r="BG147215" s="985"/>
    </row>
    <row r="147252" spans="59:59" ht="15" customHeight="1">
      <c r="BG147252" s="984"/>
    </row>
    <row r="147253" spans="59:59" ht="15" customHeight="1">
      <c r="BG147253" s="985"/>
    </row>
    <row r="147290" spans="59:59" ht="15" customHeight="1">
      <c r="BG147290" s="984"/>
    </row>
    <row r="147291" spans="59:59" ht="15" customHeight="1">
      <c r="BG147291" s="985"/>
    </row>
    <row r="147328" spans="59:59" ht="15" customHeight="1">
      <c r="BG147328" s="984"/>
    </row>
    <row r="147329" spans="59:59" ht="15" customHeight="1">
      <c r="BG147329" s="985"/>
    </row>
    <row r="147366" spans="59:59" ht="15" customHeight="1">
      <c r="BG147366" s="984"/>
    </row>
    <row r="147367" spans="59:59" ht="15" customHeight="1">
      <c r="BG147367" s="985"/>
    </row>
    <row r="147404" spans="59:59" ht="15" customHeight="1">
      <c r="BG147404" s="984"/>
    </row>
    <row r="147405" spans="59:59" ht="15" customHeight="1">
      <c r="BG147405" s="985"/>
    </row>
    <row r="147442" spans="59:59" ht="15" customHeight="1">
      <c r="BG147442" s="984"/>
    </row>
    <row r="147443" spans="59:59" ht="15" customHeight="1">
      <c r="BG147443" s="985"/>
    </row>
    <row r="147480" spans="59:59" ht="15" customHeight="1">
      <c r="BG147480" s="984"/>
    </row>
    <row r="147481" spans="59:59" ht="15" customHeight="1">
      <c r="BG147481" s="985"/>
    </row>
    <row r="147518" spans="59:59" ht="15" customHeight="1">
      <c r="BG147518" s="984"/>
    </row>
    <row r="147519" spans="59:59" ht="15" customHeight="1">
      <c r="BG147519" s="985"/>
    </row>
    <row r="147556" spans="59:59" ht="15" customHeight="1">
      <c r="BG147556" s="984"/>
    </row>
    <row r="147557" spans="59:59" ht="15" customHeight="1">
      <c r="BG147557" s="985"/>
    </row>
    <row r="147594" spans="59:59" ht="15" customHeight="1">
      <c r="BG147594" s="984"/>
    </row>
    <row r="147595" spans="59:59" ht="15" customHeight="1">
      <c r="BG147595" s="985"/>
    </row>
    <row r="147632" spans="59:59" ht="15" customHeight="1">
      <c r="BG147632" s="984"/>
    </row>
    <row r="147633" spans="59:59" ht="15" customHeight="1">
      <c r="BG147633" s="985"/>
    </row>
    <row r="147670" spans="59:59" ht="15" customHeight="1">
      <c r="BG147670" s="984"/>
    </row>
    <row r="147671" spans="59:59" ht="15" customHeight="1">
      <c r="BG147671" s="985"/>
    </row>
    <row r="147708" spans="59:59" ht="15" customHeight="1">
      <c r="BG147708" s="984"/>
    </row>
    <row r="147709" spans="59:59" ht="15" customHeight="1">
      <c r="BG147709" s="985"/>
    </row>
    <row r="147746" spans="59:59" ht="15" customHeight="1">
      <c r="BG147746" s="984"/>
    </row>
    <row r="147747" spans="59:59" ht="15" customHeight="1">
      <c r="BG147747" s="985"/>
    </row>
    <row r="147784" spans="59:59" ht="15" customHeight="1">
      <c r="BG147784" s="984"/>
    </row>
    <row r="147785" spans="59:59" ht="15" customHeight="1">
      <c r="BG147785" s="985"/>
    </row>
    <row r="147822" spans="59:59" ht="15" customHeight="1">
      <c r="BG147822" s="984"/>
    </row>
    <row r="147823" spans="59:59" ht="15" customHeight="1">
      <c r="BG147823" s="985"/>
    </row>
    <row r="147860" spans="59:59" ht="15" customHeight="1">
      <c r="BG147860" s="984"/>
    </row>
    <row r="147861" spans="59:59" ht="15" customHeight="1">
      <c r="BG147861" s="985"/>
    </row>
    <row r="147898" spans="59:59" ht="15" customHeight="1">
      <c r="BG147898" s="984"/>
    </row>
    <row r="147899" spans="59:59" ht="15" customHeight="1">
      <c r="BG147899" s="985"/>
    </row>
    <row r="147936" spans="59:59" ht="15" customHeight="1">
      <c r="BG147936" s="984"/>
    </row>
    <row r="147937" spans="59:59" ht="15" customHeight="1">
      <c r="BG147937" s="985"/>
    </row>
    <row r="147974" spans="59:59" ht="15" customHeight="1">
      <c r="BG147974" s="984"/>
    </row>
    <row r="147975" spans="59:59" ht="15" customHeight="1">
      <c r="BG147975" s="985"/>
    </row>
    <row r="148012" spans="59:59" ht="15" customHeight="1">
      <c r="BG148012" s="984"/>
    </row>
    <row r="148013" spans="59:59" ht="15" customHeight="1">
      <c r="BG148013" s="985"/>
    </row>
    <row r="148050" spans="59:59" ht="15" customHeight="1">
      <c r="BG148050" s="984"/>
    </row>
    <row r="148051" spans="59:59" ht="15" customHeight="1">
      <c r="BG148051" s="985"/>
    </row>
    <row r="148088" spans="59:59" ht="15" customHeight="1">
      <c r="BG148088" s="984"/>
    </row>
    <row r="148089" spans="59:59" ht="15" customHeight="1">
      <c r="BG148089" s="985"/>
    </row>
    <row r="148126" spans="59:59" ht="15" customHeight="1">
      <c r="BG148126" s="984"/>
    </row>
    <row r="148127" spans="59:59" ht="15" customHeight="1">
      <c r="BG148127" s="985"/>
    </row>
    <row r="148164" spans="59:59" ht="15" customHeight="1">
      <c r="BG148164" s="984"/>
    </row>
    <row r="148165" spans="59:59" ht="15" customHeight="1">
      <c r="BG148165" s="985"/>
    </row>
    <row r="148202" spans="59:59" ht="15" customHeight="1">
      <c r="BG148202" s="984"/>
    </row>
    <row r="148203" spans="59:59" ht="15" customHeight="1">
      <c r="BG148203" s="985"/>
    </row>
    <row r="148240" spans="59:59" ht="15" customHeight="1">
      <c r="BG148240" s="984"/>
    </row>
    <row r="148241" spans="59:59" ht="15" customHeight="1">
      <c r="BG148241" s="985"/>
    </row>
    <row r="148278" spans="59:59" ht="15" customHeight="1">
      <c r="BG148278" s="984"/>
    </row>
    <row r="148279" spans="59:59" ht="15" customHeight="1">
      <c r="BG148279" s="985"/>
    </row>
    <row r="148316" spans="59:59" ht="15" customHeight="1">
      <c r="BG148316" s="984"/>
    </row>
    <row r="148317" spans="59:59" ht="15" customHeight="1">
      <c r="BG148317" s="985"/>
    </row>
    <row r="148354" spans="59:59" ht="15" customHeight="1">
      <c r="BG148354" s="984"/>
    </row>
    <row r="148355" spans="59:59" ht="15" customHeight="1">
      <c r="BG148355" s="985"/>
    </row>
    <row r="148392" spans="59:59" ht="15" customHeight="1">
      <c r="BG148392" s="984"/>
    </row>
    <row r="148393" spans="59:59" ht="15" customHeight="1">
      <c r="BG148393" s="985"/>
    </row>
    <row r="148430" spans="59:59" ht="15" customHeight="1">
      <c r="BG148430" s="984"/>
    </row>
    <row r="148431" spans="59:59" ht="15" customHeight="1">
      <c r="BG148431" s="985"/>
    </row>
    <row r="148468" spans="59:59" ht="15" customHeight="1">
      <c r="BG148468" s="984"/>
    </row>
    <row r="148469" spans="59:59" ht="15" customHeight="1">
      <c r="BG148469" s="985"/>
    </row>
    <row r="148506" spans="59:59" ht="15" customHeight="1">
      <c r="BG148506" s="984"/>
    </row>
    <row r="148507" spans="59:59" ht="15" customHeight="1">
      <c r="BG148507" s="985"/>
    </row>
    <row r="148544" spans="59:59" ht="15" customHeight="1">
      <c r="BG148544" s="984"/>
    </row>
    <row r="148545" spans="59:59" ht="15" customHeight="1">
      <c r="BG148545" s="985"/>
    </row>
    <row r="148582" spans="59:59" ht="15" customHeight="1">
      <c r="BG148582" s="984"/>
    </row>
    <row r="148583" spans="59:59" ht="15" customHeight="1">
      <c r="BG148583" s="985"/>
    </row>
    <row r="148620" spans="59:59" ht="15" customHeight="1">
      <c r="BG148620" s="984"/>
    </row>
    <row r="148621" spans="59:59" ht="15" customHeight="1">
      <c r="BG148621" s="985"/>
    </row>
    <row r="148658" spans="59:59" ht="15" customHeight="1">
      <c r="BG148658" s="984"/>
    </row>
    <row r="148659" spans="59:59" ht="15" customHeight="1">
      <c r="BG148659" s="985"/>
    </row>
    <row r="148696" spans="59:59" ht="15" customHeight="1">
      <c r="BG148696" s="984"/>
    </row>
    <row r="148697" spans="59:59" ht="15" customHeight="1">
      <c r="BG148697" s="985"/>
    </row>
    <row r="148734" spans="59:59" ht="15" customHeight="1">
      <c r="BG148734" s="984"/>
    </row>
    <row r="148735" spans="59:59" ht="15" customHeight="1">
      <c r="BG148735" s="985"/>
    </row>
    <row r="148772" spans="59:59" ht="15" customHeight="1">
      <c r="BG148772" s="984"/>
    </row>
    <row r="148773" spans="59:59" ht="15" customHeight="1">
      <c r="BG148773" s="985"/>
    </row>
    <row r="148810" spans="59:59" ht="15" customHeight="1">
      <c r="BG148810" s="984"/>
    </row>
    <row r="148811" spans="59:59" ht="15" customHeight="1">
      <c r="BG148811" s="985"/>
    </row>
    <row r="148848" spans="59:59" ht="15" customHeight="1">
      <c r="BG148848" s="984"/>
    </row>
    <row r="148849" spans="59:59" ht="15" customHeight="1">
      <c r="BG148849" s="985"/>
    </row>
    <row r="148886" spans="59:59" ht="15" customHeight="1">
      <c r="BG148886" s="984"/>
    </row>
    <row r="148887" spans="59:59" ht="15" customHeight="1">
      <c r="BG148887" s="985"/>
    </row>
    <row r="148924" spans="59:59" ht="15" customHeight="1">
      <c r="BG148924" s="984"/>
    </row>
    <row r="148925" spans="59:59" ht="15" customHeight="1">
      <c r="BG148925" s="985"/>
    </row>
    <row r="148962" spans="59:59" ht="15" customHeight="1">
      <c r="BG148962" s="984"/>
    </row>
    <row r="148963" spans="59:59" ht="15" customHeight="1">
      <c r="BG148963" s="985"/>
    </row>
    <row r="149000" spans="59:59" ht="15" customHeight="1">
      <c r="BG149000" s="984"/>
    </row>
    <row r="149001" spans="59:59" ht="15" customHeight="1">
      <c r="BG149001" s="985"/>
    </row>
    <row r="149038" spans="59:59" ht="15" customHeight="1">
      <c r="BG149038" s="984"/>
    </row>
    <row r="149039" spans="59:59" ht="15" customHeight="1">
      <c r="BG149039" s="985"/>
    </row>
    <row r="149076" spans="59:59" ht="15" customHeight="1">
      <c r="BG149076" s="984"/>
    </row>
    <row r="149077" spans="59:59" ht="15" customHeight="1">
      <c r="BG149077" s="985"/>
    </row>
    <row r="149114" spans="59:59" ht="15" customHeight="1">
      <c r="BG149114" s="984"/>
    </row>
    <row r="149115" spans="59:59" ht="15" customHeight="1">
      <c r="BG149115" s="985"/>
    </row>
    <row r="149152" spans="59:59" ht="15" customHeight="1">
      <c r="BG149152" s="984"/>
    </row>
    <row r="149153" spans="59:59" ht="15" customHeight="1">
      <c r="BG149153" s="985"/>
    </row>
    <row r="149190" spans="59:59" ht="15" customHeight="1">
      <c r="BG149190" s="984"/>
    </row>
    <row r="149191" spans="59:59" ht="15" customHeight="1">
      <c r="BG149191" s="985"/>
    </row>
    <row r="149228" spans="59:59" ht="15" customHeight="1">
      <c r="BG149228" s="984"/>
    </row>
    <row r="149229" spans="59:59" ht="15" customHeight="1">
      <c r="BG149229" s="985"/>
    </row>
    <row r="149266" spans="59:59" ht="15" customHeight="1">
      <c r="BG149266" s="984"/>
    </row>
    <row r="149267" spans="59:59" ht="15" customHeight="1">
      <c r="BG149267" s="985"/>
    </row>
    <row r="149304" spans="59:59" ht="15" customHeight="1">
      <c r="BG149304" s="984"/>
    </row>
    <row r="149305" spans="59:59" ht="15" customHeight="1">
      <c r="BG149305" s="985"/>
    </row>
    <row r="149342" spans="59:59" ht="15" customHeight="1">
      <c r="BG149342" s="984"/>
    </row>
    <row r="149343" spans="59:59" ht="15" customHeight="1">
      <c r="BG149343" s="985"/>
    </row>
    <row r="149380" spans="59:59" ht="15" customHeight="1">
      <c r="BG149380" s="984"/>
    </row>
    <row r="149381" spans="59:59" ht="15" customHeight="1">
      <c r="BG149381" s="985"/>
    </row>
    <row r="149418" spans="59:59" ht="15" customHeight="1">
      <c r="BG149418" s="984"/>
    </row>
    <row r="149419" spans="59:59" ht="15" customHeight="1">
      <c r="BG149419" s="985"/>
    </row>
    <row r="149456" spans="59:59" ht="15" customHeight="1">
      <c r="BG149456" s="984"/>
    </row>
    <row r="149457" spans="59:59" ht="15" customHeight="1">
      <c r="BG149457" s="985"/>
    </row>
    <row r="149494" spans="59:59" ht="15" customHeight="1">
      <c r="BG149494" s="984"/>
    </row>
    <row r="149495" spans="59:59" ht="15" customHeight="1">
      <c r="BG149495" s="985"/>
    </row>
    <row r="149532" spans="59:59" ht="15" customHeight="1">
      <c r="BG149532" s="984"/>
    </row>
    <row r="149533" spans="59:59" ht="15" customHeight="1">
      <c r="BG149533" s="985"/>
    </row>
    <row r="149570" spans="59:59" ht="15" customHeight="1">
      <c r="BG149570" s="984"/>
    </row>
    <row r="149571" spans="59:59" ht="15" customHeight="1">
      <c r="BG149571" s="985"/>
    </row>
    <row r="149608" spans="59:59" ht="15" customHeight="1">
      <c r="BG149608" s="984"/>
    </row>
    <row r="149609" spans="59:59" ht="15" customHeight="1">
      <c r="BG149609" s="985"/>
    </row>
    <row r="149646" spans="59:59" ht="15" customHeight="1">
      <c r="BG149646" s="984"/>
    </row>
    <row r="149647" spans="59:59" ht="15" customHeight="1">
      <c r="BG149647" s="985"/>
    </row>
    <row r="149684" spans="59:59" ht="15" customHeight="1">
      <c r="BG149684" s="984"/>
    </row>
    <row r="149685" spans="59:59" ht="15" customHeight="1">
      <c r="BG149685" s="985"/>
    </row>
    <row r="149722" spans="59:59" ht="15" customHeight="1">
      <c r="BG149722" s="984"/>
    </row>
    <row r="149723" spans="59:59" ht="15" customHeight="1">
      <c r="BG149723" s="985"/>
    </row>
    <row r="149760" spans="59:59" ht="15" customHeight="1">
      <c r="BG149760" s="984"/>
    </row>
    <row r="149761" spans="59:59" ht="15" customHeight="1">
      <c r="BG149761" s="985"/>
    </row>
    <row r="149798" spans="59:59" ht="15" customHeight="1">
      <c r="BG149798" s="984"/>
    </row>
    <row r="149799" spans="59:59" ht="15" customHeight="1">
      <c r="BG149799" s="985"/>
    </row>
    <row r="149836" spans="59:59" ht="15" customHeight="1">
      <c r="BG149836" s="984"/>
    </row>
    <row r="149837" spans="59:59" ht="15" customHeight="1">
      <c r="BG149837" s="985"/>
    </row>
    <row r="149874" spans="59:59" ht="15" customHeight="1">
      <c r="BG149874" s="984"/>
    </row>
    <row r="149875" spans="59:59" ht="15" customHeight="1">
      <c r="BG149875" s="985"/>
    </row>
    <row r="149912" spans="59:59" ht="15" customHeight="1">
      <c r="BG149912" s="984"/>
    </row>
    <row r="149913" spans="59:59" ht="15" customHeight="1">
      <c r="BG149913" s="985"/>
    </row>
    <row r="149950" spans="59:59" ht="15" customHeight="1">
      <c r="BG149950" s="984"/>
    </row>
    <row r="149951" spans="59:59" ht="15" customHeight="1">
      <c r="BG149951" s="985"/>
    </row>
    <row r="149988" spans="59:59" ht="15" customHeight="1">
      <c r="BG149988" s="984"/>
    </row>
    <row r="149989" spans="59:59" ht="15" customHeight="1">
      <c r="BG149989" s="985"/>
    </row>
    <row r="150026" spans="59:59" ht="15" customHeight="1">
      <c r="BG150026" s="984"/>
    </row>
    <row r="150027" spans="59:59" ht="15" customHeight="1">
      <c r="BG150027" s="985"/>
    </row>
    <row r="150064" spans="59:59" ht="15" customHeight="1">
      <c r="BG150064" s="984"/>
    </row>
    <row r="150065" spans="59:59" ht="15" customHeight="1">
      <c r="BG150065" s="985"/>
    </row>
    <row r="150102" spans="59:59" ht="15" customHeight="1">
      <c r="BG150102" s="984"/>
    </row>
    <row r="150103" spans="59:59" ht="15" customHeight="1">
      <c r="BG150103" s="985"/>
    </row>
    <row r="150140" spans="59:59" ht="15" customHeight="1">
      <c r="BG150140" s="984"/>
    </row>
    <row r="150141" spans="59:59" ht="15" customHeight="1">
      <c r="BG150141" s="985"/>
    </row>
    <row r="150178" spans="59:59" ht="15" customHeight="1">
      <c r="BG150178" s="984"/>
    </row>
    <row r="150179" spans="59:59" ht="15" customHeight="1">
      <c r="BG150179" s="985"/>
    </row>
    <row r="150216" spans="59:59" ht="15" customHeight="1">
      <c r="BG150216" s="984"/>
    </row>
    <row r="150217" spans="59:59" ht="15" customHeight="1">
      <c r="BG150217" s="985"/>
    </row>
    <row r="150254" spans="59:59" ht="15" customHeight="1">
      <c r="BG150254" s="984"/>
    </row>
    <row r="150255" spans="59:59" ht="15" customHeight="1">
      <c r="BG150255" s="985"/>
    </row>
    <row r="150292" spans="59:59" ht="15" customHeight="1">
      <c r="BG150292" s="984"/>
    </row>
    <row r="150293" spans="59:59" ht="15" customHeight="1">
      <c r="BG150293" s="985"/>
    </row>
    <row r="150330" spans="59:59" ht="15" customHeight="1">
      <c r="BG150330" s="984"/>
    </row>
    <row r="150331" spans="59:59" ht="15" customHeight="1">
      <c r="BG150331" s="985"/>
    </row>
    <row r="150368" spans="59:59" ht="15" customHeight="1">
      <c r="BG150368" s="984"/>
    </row>
    <row r="150369" spans="59:59" ht="15" customHeight="1">
      <c r="BG150369" s="985"/>
    </row>
    <row r="150406" spans="59:59" ht="15" customHeight="1">
      <c r="BG150406" s="984"/>
    </row>
    <row r="150407" spans="59:59" ht="15" customHeight="1">
      <c r="BG150407" s="985"/>
    </row>
    <row r="150444" spans="59:59" ht="15" customHeight="1">
      <c r="BG150444" s="984"/>
    </row>
    <row r="150445" spans="59:59" ht="15" customHeight="1">
      <c r="BG150445" s="985"/>
    </row>
    <row r="150482" spans="59:59" ht="15" customHeight="1">
      <c r="BG150482" s="984"/>
    </row>
    <row r="150483" spans="59:59" ht="15" customHeight="1">
      <c r="BG150483" s="985"/>
    </row>
    <row r="150520" spans="59:59" ht="15" customHeight="1">
      <c r="BG150520" s="984"/>
    </row>
    <row r="150521" spans="59:59" ht="15" customHeight="1">
      <c r="BG150521" s="985"/>
    </row>
    <row r="150558" spans="59:59" ht="15" customHeight="1">
      <c r="BG150558" s="984"/>
    </row>
    <row r="150559" spans="59:59" ht="15" customHeight="1">
      <c r="BG150559" s="985"/>
    </row>
    <row r="150596" spans="59:59" ht="15" customHeight="1">
      <c r="BG150596" s="984"/>
    </row>
    <row r="150597" spans="59:59" ht="15" customHeight="1">
      <c r="BG150597" s="985"/>
    </row>
    <row r="150634" spans="59:59" ht="15" customHeight="1">
      <c r="BG150634" s="984"/>
    </row>
    <row r="150635" spans="59:59" ht="15" customHeight="1">
      <c r="BG150635" s="985"/>
    </row>
    <row r="150672" spans="59:59" ht="15" customHeight="1">
      <c r="BG150672" s="984"/>
    </row>
    <row r="150673" spans="59:59" ht="15" customHeight="1">
      <c r="BG150673" s="985"/>
    </row>
    <row r="150710" spans="59:59" ht="15" customHeight="1">
      <c r="BG150710" s="984"/>
    </row>
    <row r="150711" spans="59:59" ht="15" customHeight="1">
      <c r="BG150711" s="985"/>
    </row>
    <row r="150748" spans="59:59" ht="15" customHeight="1">
      <c r="BG150748" s="984"/>
    </row>
    <row r="150749" spans="59:59" ht="15" customHeight="1">
      <c r="BG150749" s="985"/>
    </row>
    <row r="150786" spans="59:59" ht="15" customHeight="1">
      <c r="BG150786" s="984"/>
    </row>
    <row r="150787" spans="59:59" ht="15" customHeight="1">
      <c r="BG150787" s="985"/>
    </row>
    <row r="150824" spans="59:59" ht="15" customHeight="1">
      <c r="BG150824" s="984"/>
    </row>
    <row r="150825" spans="59:59" ht="15" customHeight="1">
      <c r="BG150825" s="985"/>
    </row>
    <row r="150862" spans="59:59" ht="15" customHeight="1">
      <c r="BG150862" s="984"/>
    </row>
    <row r="150863" spans="59:59" ht="15" customHeight="1">
      <c r="BG150863" s="985"/>
    </row>
    <row r="150900" spans="59:59" ht="15" customHeight="1">
      <c r="BG150900" s="984"/>
    </row>
    <row r="150901" spans="59:59" ht="15" customHeight="1">
      <c r="BG150901" s="985"/>
    </row>
    <row r="150938" spans="59:59" ht="15" customHeight="1">
      <c r="BG150938" s="984"/>
    </row>
    <row r="150939" spans="59:59" ht="15" customHeight="1">
      <c r="BG150939" s="985"/>
    </row>
    <row r="150976" spans="59:59" ht="15" customHeight="1">
      <c r="BG150976" s="984"/>
    </row>
    <row r="150977" spans="59:59" ht="15" customHeight="1">
      <c r="BG150977" s="985"/>
    </row>
    <row r="151014" spans="59:59" ht="15" customHeight="1">
      <c r="BG151014" s="984"/>
    </row>
    <row r="151015" spans="59:59" ht="15" customHeight="1">
      <c r="BG151015" s="985"/>
    </row>
    <row r="151052" spans="59:59" ht="15" customHeight="1">
      <c r="BG151052" s="984"/>
    </row>
    <row r="151053" spans="59:59" ht="15" customHeight="1">
      <c r="BG151053" s="985"/>
    </row>
    <row r="151090" spans="59:59" ht="15" customHeight="1">
      <c r="BG151090" s="984"/>
    </row>
    <row r="151091" spans="59:59" ht="15" customHeight="1">
      <c r="BG151091" s="985"/>
    </row>
    <row r="151128" spans="59:59" ht="15" customHeight="1">
      <c r="BG151128" s="984"/>
    </row>
    <row r="151129" spans="59:59" ht="15" customHeight="1">
      <c r="BG151129" s="985"/>
    </row>
    <row r="151166" spans="59:59" ht="15" customHeight="1">
      <c r="BG151166" s="984"/>
    </row>
    <row r="151167" spans="59:59" ht="15" customHeight="1">
      <c r="BG151167" s="985"/>
    </row>
    <row r="151204" spans="59:59" ht="15" customHeight="1">
      <c r="BG151204" s="984"/>
    </row>
    <row r="151205" spans="59:59" ht="15" customHeight="1">
      <c r="BG151205" s="985"/>
    </row>
    <row r="151242" spans="59:59" ht="15" customHeight="1">
      <c r="BG151242" s="984"/>
    </row>
    <row r="151243" spans="59:59" ht="15" customHeight="1">
      <c r="BG151243" s="985"/>
    </row>
    <row r="151280" spans="59:59" ht="15" customHeight="1">
      <c r="BG151280" s="984"/>
    </row>
    <row r="151281" spans="59:59" ht="15" customHeight="1">
      <c r="BG151281" s="985"/>
    </row>
    <row r="151318" spans="59:59" ht="15" customHeight="1">
      <c r="BG151318" s="984"/>
    </row>
    <row r="151319" spans="59:59" ht="15" customHeight="1">
      <c r="BG151319" s="985"/>
    </row>
    <row r="151356" spans="59:59" ht="15" customHeight="1">
      <c r="BG151356" s="984"/>
    </row>
    <row r="151357" spans="59:59" ht="15" customHeight="1">
      <c r="BG151357" s="985"/>
    </row>
    <row r="151394" spans="59:59" ht="15" customHeight="1">
      <c r="BG151394" s="984"/>
    </row>
    <row r="151395" spans="59:59" ht="15" customHeight="1">
      <c r="BG151395" s="985"/>
    </row>
    <row r="151432" spans="59:59" ht="15" customHeight="1">
      <c r="BG151432" s="984"/>
    </row>
    <row r="151433" spans="59:59" ht="15" customHeight="1">
      <c r="BG151433" s="985"/>
    </row>
    <row r="151470" spans="59:59" ht="15" customHeight="1">
      <c r="BG151470" s="984"/>
    </row>
    <row r="151471" spans="59:59" ht="15" customHeight="1">
      <c r="BG151471" s="985"/>
    </row>
    <row r="151508" spans="59:59" ht="15" customHeight="1">
      <c r="BG151508" s="984"/>
    </row>
    <row r="151509" spans="59:59" ht="15" customHeight="1">
      <c r="BG151509" s="985"/>
    </row>
    <row r="151546" spans="59:59" ht="15" customHeight="1">
      <c r="BG151546" s="984"/>
    </row>
    <row r="151547" spans="59:59" ht="15" customHeight="1">
      <c r="BG151547" s="985"/>
    </row>
    <row r="151584" spans="59:59" ht="15" customHeight="1">
      <c r="BG151584" s="984"/>
    </row>
    <row r="151585" spans="59:59" ht="15" customHeight="1">
      <c r="BG151585" s="985"/>
    </row>
    <row r="151622" spans="59:59" ht="15" customHeight="1">
      <c r="BG151622" s="984"/>
    </row>
    <row r="151623" spans="59:59" ht="15" customHeight="1">
      <c r="BG151623" s="985"/>
    </row>
    <row r="151660" spans="59:59" ht="15" customHeight="1">
      <c r="BG151660" s="984"/>
    </row>
    <row r="151661" spans="59:59" ht="15" customHeight="1">
      <c r="BG151661" s="985"/>
    </row>
    <row r="151698" spans="59:59" ht="15" customHeight="1">
      <c r="BG151698" s="984"/>
    </row>
    <row r="151699" spans="59:59" ht="15" customHeight="1">
      <c r="BG151699" s="985"/>
    </row>
    <row r="151736" spans="59:59" ht="15" customHeight="1">
      <c r="BG151736" s="984"/>
    </row>
    <row r="151737" spans="59:59" ht="15" customHeight="1">
      <c r="BG151737" s="985"/>
    </row>
    <row r="151774" spans="59:59" ht="15" customHeight="1">
      <c r="BG151774" s="984"/>
    </row>
    <row r="151775" spans="59:59" ht="15" customHeight="1">
      <c r="BG151775" s="985"/>
    </row>
    <row r="151812" spans="59:59" ht="15" customHeight="1">
      <c r="BG151812" s="984"/>
    </row>
    <row r="151813" spans="59:59" ht="15" customHeight="1">
      <c r="BG151813" s="985"/>
    </row>
    <row r="151850" spans="59:59" ht="15" customHeight="1">
      <c r="BG151850" s="984"/>
    </row>
    <row r="151851" spans="59:59" ht="15" customHeight="1">
      <c r="BG151851" s="985"/>
    </row>
    <row r="151888" spans="59:59" ht="15" customHeight="1">
      <c r="BG151888" s="984"/>
    </row>
    <row r="151889" spans="59:59" ht="15" customHeight="1">
      <c r="BG151889" s="985"/>
    </row>
    <row r="151926" spans="59:59" ht="15" customHeight="1">
      <c r="BG151926" s="984"/>
    </row>
    <row r="151927" spans="59:59" ht="15" customHeight="1">
      <c r="BG151927" s="985"/>
    </row>
    <row r="151964" spans="59:59" ht="15" customHeight="1">
      <c r="BG151964" s="984"/>
    </row>
    <row r="151965" spans="59:59" ht="15" customHeight="1">
      <c r="BG151965" s="985"/>
    </row>
    <row r="152002" spans="59:59" ht="15" customHeight="1">
      <c r="BG152002" s="984"/>
    </row>
    <row r="152003" spans="59:59" ht="15" customHeight="1">
      <c r="BG152003" s="985"/>
    </row>
    <row r="152040" spans="59:59" ht="15" customHeight="1">
      <c r="BG152040" s="984"/>
    </row>
    <row r="152041" spans="59:59" ht="15" customHeight="1">
      <c r="BG152041" s="985"/>
    </row>
    <row r="152078" spans="59:59" ht="15" customHeight="1">
      <c r="BG152078" s="984"/>
    </row>
    <row r="152079" spans="59:59" ht="15" customHeight="1">
      <c r="BG152079" s="985"/>
    </row>
    <row r="152116" spans="59:59" ht="15" customHeight="1">
      <c r="BG152116" s="984"/>
    </row>
    <row r="152117" spans="59:59" ht="15" customHeight="1">
      <c r="BG152117" s="985"/>
    </row>
    <row r="152154" spans="59:59" ht="15" customHeight="1">
      <c r="BG152154" s="984"/>
    </row>
    <row r="152155" spans="59:59" ht="15" customHeight="1">
      <c r="BG152155" s="985"/>
    </row>
    <row r="152192" spans="59:59" ht="15" customHeight="1">
      <c r="BG152192" s="984"/>
    </row>
    <row r="152193" spans="59:59" ht="15" customHeight="1">
      <c r="BG152193" s="985"/>
    </row>
    <row r="152230" spans="59:59" ht="15" customHeight="1">
      <c r="BG152230" s="984"/>
    </row>
    <row r="152231" spans="59:59" ht="15" customHeight="1">
      <c r="BG152231" s="985"/>
    </row>
    <row r="152268" spans="59:59" ht="15" customHeight="1">
      <c r="BG152268" s="984"/>
    </row>
    <row r="152269" spans="59:59" ht="15" customHeight="1">
      <c r="BG152269" s="985"/>
    </row>
    <row r="152306" spans="59:59" ht="15" customHeight="1">
      <c r="BG152306" s="984"/>
    </row>
    <row r="152307" spans="59:59" ht="15" customHeight="1">
      <c r="BG152307" s="985"/>
    </row>
    <row r="152344" spans="59:59" ht="15" customHeight="1">
      <c r="BG152344" s="984"/>
    </row>
    <row r="152345" spans="59:59" ht="15" customHeight="1">
      <c r="BG152345" s="985"/>
    </row>
    <row r="152382" spans="59:59" ht="15" customHeight="1">
      <c r="BG152382" s="984"/>
    </row>
    <row r="152383" spans="59:59" ht="15" customHeight="1">
      <c r="BG152383" s="985"/>
    </row>
    <row r="152420" spans="59:59" ht="15" customHeight="1">
      <c r="BG152420" s="984"/>
    </row>
    <row r="152421" spans="59:59" ht="15" customHeight="1">
      <c r="BG152421" s="985"/>
    </row>
    <row r="152458" spans="59:59" ht="15" customHeight="1">
      <c r="BG152458" s="984"/>
    </row>
    <row r="152459" spans="59:59" ht="15" customHeight="1">
      <c r="BG152459" s="985"/>
    </row>
    <row r="152496" spans="59:59" ht="15" customHeight="1">
      <c r="BG152496" s="984"/>
    </row>
    <row r="152497" spans="59:59" ht="15" customHeight="1">
      <c r="BG152497" s="985"/>
    </row>
    <row r="152534" spans="59:59" ht="15" customHeight="1">
      <c r="BG152534" s="984"/>
    </row>
    <row r="152535" spans="59:59" ht="15" customHeight="1">
      <c r="BG152535" s="985"/>
    </row>
    <row r="152572" spans="59:59" ht="15" customHeight="1">
      <c r="BG152572" s="984"/>
    </row>
    <row r="152573" spans="59:59" ht="15" customHeight="1">
      <c r="BG152573" s="985"/>
    </row>
    <row r="152610" spans="59:59" ht="15" customHeight="1">
      <c r="BG152610" s="984"/>
    </row>
    <row r="152611" spans="59:59" ht="15" customHeight="1">
      <c r="BG152611" s="985"/>
    </row>
    <row r="152648" spans="59:59" ht="15" customHeight="1">
      <c r="BG152648" s="984"/>
    </row>
    <row r="152649" spans="59:59" ht="15" customHeight="1">
      <c r="BG152649" s="985"/>
    </row>
    <row r="152686" spans="59:59" ht="15" customHeight="1">
      <c r="BG152686" s="984"/>
    </row>
    <row r="152687" spans="59:59" ht="15" customHeight="1">
      <c r="BG152687" s="985"/>
    </row>
    <row r="152724" spans="59:59" ht="15" customHeight="1">
      <c r="BG152724" s="984"/>
    </row>
    <row r="152725" spans="59:59" ht="15" customHeight="1">
      <c r="BG152725" s="985"/>
    </row>
    <row r="152762" spans="59:59" ht="15" customHeight="1">
      <c r="BG152762" s="984"/>
    </row>
    <row r="152763" spans="59:59" ht="15" customHeight="1">
      <c r="BG152763" s="985"/>
    </row>
    <row r="152800" spans="59:59" ht="15" customHeight="1">
      <c r="BG152800" s="984"/>
    </row>
    <row r="152801" spans="59:59" ht="15" customHeight="1">
      <c r="BG152801" s="985"/>
    </row>
    <row r="152838" spans="59:59" ht="15" customHeight="1">
      <c r="BG152838" s="984"/>
    </row>
    <row r="152839" spans="59:59" ht="15" customHeight="1">
      <c r="BG152839" s="985"/>
    </row>
    <row r="152876" spans="59:59" ht="15" customHeight="1">
      <c r="BG152876" s="984"/>
    </row>
    <row r="152877" spans="59:59" ht="15" customHeight="1">
      <c r="BG152877" s="985"/>
    </row>
    <row r="152914" spans="59:59" ht="15" customHeight="1">
      <c r="BG152914" s="984"/>
    </row>
    <row r="152915" spans="59:59" ht="15" customHeight="1">
      <c r="BG152915" s="985"/>
    </row>
    <row r="152952" spans="59:59" ht="15" customHeight="1">
      <c r="BG152952" s="984"/>
    </row>
    <row r="152953" spans="59:59" ht="15" customHeight="1">
      <c r="BG152953" s="985"/>
    </row>
    <row r="152990" spans="59:59" ht="15" customHeight="1">
      <c r="BG152990" s="984"/>
    </row>
    <row r="152991" spans="59:59" ht="15" customHeight="1">
      <c r="BG152991" s="985"/>
    </row>
    <row r="153028" spans="59:59" ht="15" customHeight="1">
      <c r="BG153028" s="984"/>
    </row>
    <row r="153029" spans="59:59" ht="15" customHeight="1">
      <c r="BG153029" s="985"/>
    </row>
    <row r="153066" spans="59:59" ht="15" customHeight="1">
      <c r="BG153066" s="984"/>
    </row>
    <row r="153067" spans="59:59" ht="15" customHeight="1">
      <c r="BG153067" s="985"/>
    </row>
    <row r="153104" spans="59:59" ht="15" customHeight="1">
      <c r="BG153104" s="984"/>
    </row>
    <row r="153105" spans="59:59" ht="15" customHeight="1">
      <c r="BG153105" s="985"/>
    </row>
    <row r="153142" spans="59:59" ht="15" customHeight="1">
      <c r="BG153142" s="984"/>
    </row>
    <row r="153143" spans="59:59" ht="15" customHeight="1">
      <c r="BG153143" s="985"/>
    </row>
    <row r="153180" spans="59:59" ht="15" customHeight="1">
      <c r="BG153180" s="984"/>
    </row>
    <row r="153181" spans="59:59" ht="15" customHeight="1">
      <c r="BG153181" s="985"/>
    </row>
    <row r="153218" spans="59:59" ht="15" customHeight="1">
      <c r="BG153218" s="984"/>
    </row>
    <row r="153219" spans="59:59" ht="15" customHeight="1">
      <c r="BG153219" s="985"/>
    </row>
    <row r="153256" spans="59:59" ht="15" customHeight="1">
      <c r="BG153256" s="984"/>
    </row>
    <row r="153257" spans="59:59" ht="15" customHeight="1">
      <c r="BG153257" s="985"/>
    </row>
    <row r="153294" spans="59:59" ht="15" customHeight="1">
      <c r="BG153294" s="984"/>
    </row>
    <row r="153295" spans="59:59" ht="15" customHeight="1">
      <c r="BG153295" s="985"/>
    </row>
    <row r="153332" spans="59:59" ht="15" customHeight="1">
      <c r="BG153332" s="984"/>
    </row>
    <row r="153333" spans="59:59" ht="15" customHeight="1">
      <c r="BG153333" s="985"/>
    </row>
    <row r="153370" spans="59:59" ht="15" customHeight="1">
      <c r="BG153370" s="984"/>
    </row>
    <row r="153371" spans="59:59" ht="15" customHeight="1">
      <c r="BG153371" s="985"/>
    </row>
    <row r="153408" spans="59:59" ht="15" customHeight="1">
      <c r="BG153408" s="984"/>
    </row>
    <row r="153409" spans="59:59" ht="15" customHeight="1">
      <c r="BG153409" s="985"/>
    </row>
    <row r="153446" spans="59:59" ht="15" customHeight="1">
      <c r="BG153446" s="984"/>
    </row>
    <row r="153447" spans="59:59" ht="15" customHeight="1">
      <c r="BG153447" s="985"/>
    </row>
    <row r="153484" spans="59:59" ht="15" customHeight="1">
      <c r="BG153484" s="984"/>
    </row>
    <row r="153485" spans="59:59" ht="15" customHeight="1">
      <c r="BG153485" s="985"/>
    </row>
    <row r="153522" spans="59:59" ht="15" customHeight="1">
      <c r="BG153522" s="984"/>
    </row>
    <row r="153523" spans="59:59" ht="15" customHeight="1">
      <c r="BG153523" s="985"/>
    </row>
    <row r="153560" spans="59:59" ht="15" customHeight="1">
      <c r="BG153560" s="984"/>
    </row>
    <row r="153561" spans="59:59" ht="15" customHeight="1">
      <c r="BG153561" s="985"/>
    </row>
    <row r="153598" spans="59:59" ht="15" customHeight="1">
      <c r="BG153598" s="984"/>
    </row>
    <row r="153599" spans="59:59" ht="15" customHeight="1">
      <c r="BG153599" s="985"/>
    </row>
    <row r="153636" spans="59:59" ht="15" customHeight="1">
      <c r="BG153636" s="984"/>
    </row>
    <row r="153637" spans="59:59" ht="15" customHeight="1">
      <c r="BG153637" s="985"/>
    </row>
    <row r="153674" spans="59:59" ht="15" customHeight="1">
      <c r="BG153674" s="984"/>
    </row>
    <row r="153675" spans="59:59" ht="15" customHeight="1">
      <c r="BG153675" s="985"/>
    </row>
    <row r="153712" spans="59:59" ht="15" customHeight="1">
      <c r="BG153712" s="984"/>
    </row>
    <row r="153713" spans="59:59" ht="15" customHeight="1">
      <c r="BG153713" s="985"/>
    </row>
    <row r="153750" spans="59:59" ht="15" customHeight="1">
      <c r="BG153750" s="984"/>
    </row>
    <row r="153751" spans="59:59" ht="15" customHeight="1">
      <c r="BG153751" s="985"/>
    </row>
    <row r="153788" spans="59:59" ht="15" customHeight="1">
      <c r="BG153788" s="984"/>
    </row>
    <row r="153789" spans="59:59" ht="15" customHeight="1">
      <c r="BG153789" s="985"/>
    </row>
    <row r="153826" spans="59:59" ht="15" customHeight="1">
      <c r="BG153826" s="984"/>
    </row>
    <row r="153827" spans="59:59" ht="15" customHeight="1">
      <c r="BG153827" s="985"/>
    </row>
    <row r="153864" spans="59:59" ht="15" customHeight="1">
      <c r="BG153864" s="984"/>
    </row>
    <row r="153865" spans="59:59" ht="15" customHeight="1">
      <c r="BG153865" s="985"/>
    </row>
    <row r="153902" spans="59:59" ht="15" customHeight="1">
      <c r="BG153902" s="984"/>
    </row>
    <row r="153903" spans="59:59" ht="15" customHeight="1">
      <c r="BG153903" s="985"/>
    </row>
    <row r="153940" spans="59:59" ht="15" customHeight="1">
      <c r="BG153940" s="984"/>
    </row>
    <row r="153941" spans="59:59" ht="15" customHeight="1">
      <c r="BG153941" s="985"/>
    </row>
    <row r="153978" spans="59:59" ht="15" customHeight="1">
      <c r="BG153978" s="984"/>
    </row>
    <row r="153979" spans="59:59" ht="15" customHeight="1">
      <c r="BG153979" s="985"/>
    </row>
    <row r="154016" spans="59:59" ht="15" customHeight="1">
      <c r="BG154016" s="984"/>
    </row>
    <row r="154017" spans="59:59" ht="15" customHeight="1">
      <c r="BG154017" s="985"/>
    </row>
    <row r="154054" spans="59:59" ht="15" customHeight="1">
      <c r="BG154054" s="984"/>
    </row>
    <row r="154055" spans="59:59" ht="15" customHeight="1">
      <c r="BG154055" s="985"/>
    </row>
    <row r="154092" spans="59:59" ht="15" customHeight="1">
      <c r="BG154092" s="984"/>
    </row>
    <row r="154093" spans="59:59" ht="15" customHeight="1">
      <c r="BG154093" s="985"/>
    </row>
    <row r="154130" spans="59:59" ht="15" customHeight="1">
      <c r="BG154130" s="984"/>
    </row>
    <row r="154131" spans="59:59" ht="15" customHeight="1">
      <c r="BG154131" s="985"/>
    </row>
    <row r="154168" spans="59:59" ht="15" customHeight="1">
      <c r="BG154168" s="984"/>
    </row>
    <row r="154169" spans="59:59" ht="15" customHeight="1">
      <c r="BG154169" s="985"/>
    </row>
    <row r="154206" spans="59:59" ht="15" customHeight="1">
      <c r="BG154206" s="984"/>
    </row>
    <row r="154207" spans="59:59" ht="15" customHeight="1">
      <c r="BG154207" s="985"/>
    </row>
    <row r="154244" spans="59:59" ht="15" customHeight="1">
      <c r="BG154244" s="984"/>
    </row>
    <row r="154245" spans="59:59" ht="15" customHeight="1">
      <c r="BG154245" s="985"/>
    </row>
    <row r="154282" spans="59:59" ht="15" customHeight="1">
      <c r="BG154282" s="984"/>
    </row>
    <row r="154283" spans="59:59" ht="15" customHeight="1">
      <c r="BG154283" s="985"/>
    </row>
    <row r="154320" spans="59:59" ht="15" customHeight="1">
      <c r="BG154320" s="984"/>
    </row>
    <row r="154321" spans="59:59" ht="15" customHeight="1">
      <c r="BG154321" s="985"/>
    </row>
    <row r="154358" spans="59:59" ht="15" customHeight="1">
      <c r="BG154358" s="984"/>
    </row>
    <row r="154359" spans="59:59" ht="15" customHeight="1">
      <c r="BG154359" s="985"/>
    </row>
    <row r="154396" spans="59:59" ht="15" customHeight="1">
      <c r="BG154396" s="984"/>
    </row>
    <row r="154397" spans="59:59" ht="15" customHeight="1">
      <c r="BG154397" s="985"/>
    </row>
    <row r="154434" spans="59:59" ht="15" customHeight="1">
      <c r="BG154434" s="984"/>
    </row>
    <row r="154435" spans="59:59" ht="15" customHeight="1">
      <c r="BG154435" s="985"/>
    </row>
    <row r="154472" spans="59:59" ht="15" customHeight="1">
      <c r="BG154472" s="984"/>
    </row>
    <row r="154473" spans="59:59" ht="15" customHeight="1">
      <c r="BG154473" s="985"/>
    </row>
    <row r="154510" spans="59:59" ht="15" customHeight="1">
      <c r="BG154510" s="984"/>
    </row>
    <row r="154511" spans="59:59" ht="15" customHeight="1">
      <c r="BG154511" s="985"/>
    </row>
    <row r="154548" spans="59:59" ht="15" customHeight="1">
      <c r="BG154548" s="984"/>
    </row>
    <row r="154549" spans="59:59" ht="15" customHeight="1">
      <c r="BG154549" s="985"/>
    </row>
    <row r="154586" spans="59:59" ht="15" customHeight="1">
      <c r="BG154586" s="984"/>
    </row>
    <row r="154587" spans="59:59" ht="15" customHeight="1">
      <c r="BG154587" s="985"/>
    </row>
    <row r="154624" spans="59:59" ht="15" customHeight="1">
      <c r="BG154624" s="984"/>
    </row>
    <row r="154625" spans="59:59" ht="15" customHeight="1">
      <c r="BG154625" s="985"/>
    </row>
    <row r="154662" spans="59:59" ht="15" customHeight="1">
      <c r="BG154662" s="984"/>
    </row>
    <row r="154663" spans="59:59" ht="15" customHeight="1">
      <c r="BG154663" s="985"/>
    </row>
    <row r="154700" spans="59:59" ht="15" customHeight="1">
      <c r="BG154700" s="984"/>
    </row>
    <row r="154701" spans="59:59" ht="15" customHeight="1">
      <c r="BG154701" s="985"/>
    </row>
    <row r="154738" spans="59:59" ht="15" customHeight="1">
      <c r="BG154738" s="984"/>
    </row>
    <row r="154739" spans="59:59" ht="15" customHeight="1">
      <c r="BG154739" s="985"/>
    </row>
    <row r="154776" spans="59:59" ht="15" customHeight="1">
      <c r="BG154776" s="984"/>
    </row>
    <row r="154777" spans="59:59" ht="15" customHeight="1">
      <c r="BG154777" s="985"/>
    </row>
    <row r="154814" spans="59:59" ht="15" customHeight="1">
      <c r="BG154814" s="984"/>
    </row>
    <row r="154815" spans="59:59" ht="15" customHeight="1">
      <c r="BG154815" s="985"/>
    </row>
    <row r="154852" spans="59:59" ht="15" customHeight="1">
      <c r="BG154852" s="984"/>
    </row>
    <row r="154853" spans="59:59" ht="15" customHeight="1">
      <c r="BG154853" s="985"/>
    </row>
    <row r="154890" spans="59:59" ht="15" customHeight="1">
      <c r="BG154890" s="984"/>
    </row>
    <row r="154891" spans="59:59" ht="15" customHeight="1">
      <c r="BG154891" s="985"/>
    </row>
    <row r="154928" spans="59:59" ht="15" customHeight="1">
      <c r="BG154928" s="984"/>
    </row>
    <row r="154929" spans="59:59" ht="15" customHeight="1">
      <c r="BG154929" s="985"/>
    </row>
    <row r="154966" spans="59:59" ht="15" customHeight="1">
      <c r="BG154966" s="984"/>
    </row>
    <row r="154967" spans="59:59" ht="15" customHeight="1">
      <c r="BG154967" s="985"/>
    </row>
    <row r="155004" spans="59:59" ht="15" customHeight="1">
      <c r="BG155004" s="984"/>
    </row>
    <row r="155005" spans="59:59" ht="15" customHeight="1">
      <c r="BG155005" s="985"/>
    </row>
    <row r="155042" spans="59:59" ht="15" customHeight="1">
      <c r="BG155042" s="984"/>
    </row>
    <row r="155043" spans="59:59" ht="15" customHeight="1">
      <c r="BG155043" s="985"/>
    </row>
    <row r="155080" spans="59:59" ht="15" customHeight="1">
      <c r="BG155080" s="984"/>
    </row>
    <row r="155081" spans="59:59" ht="15" customHeight="1">
      <c r="BG155081" s="985"/>
    </row>
    <row r="155118" spans="59:59" ht="15" customHeight="1">
      <c r="BG155118" s="984"/>
    </row>
    <row r="155119" spans="59:59" ht="15" customHeight="1">
      <c r="BG155119" s="985"/>
    </row>
    <row r="155156" spans="59:59" ht="15" customHeight="1">
      <c r="BG155156" s="984"/>
    </row>
    <row r="155157" spans="59:59" ht="15" customHeight="1">
      <c r="BG155157" s="985"/>
    </row>
    <row r="155194" spans="59:59" ht="15" customHeight="1">
      <c r="BG155194" s="984"/>
    </row>
    <row r="155195" spans="59:59" ht="15" customHeight="1">
      <c r="BG155195" s="985"/>
    </row>
    <row r="155232" spans="59:59" ht="15" customHeight="1">
      <c r="BG155232" s="984"/>
    </row>
    <row r="155233" spans="59:59" ht="15" customHeight="1">
      <c r="BG155233" s="985"/>
    </row>
    <row r="155270" spans="59:59" ht="15" customHeight="1">
      <c r="BG155270" s="984"/>
    </row>
    <row r="155271" spans="59:59" ht="15" customHeight="1">
      <c r="BG155271" s="985"/>
    </row>
    <row r="155308" spans="59:59" ht="15" customHeight="1">
      <c r="BG155308" s="984"/>
    </row>
    <row r="155309" spans="59:59" ht="15" customHeight="1">
      <c r="BG155309" s="985"/>
    </row>
    <row r="155346" spans="59:59" ht="15" customHeight="1">
      <c r="BG155346" s="984"/>
    </row>
    <row r="155347" spans="59:59" ht="15" customHeight="1">
      <c r="BG155347" s="985"/>
    </row>
    <row r="155384" spans="59:59" ht="15" customHeight="1">
      <c r="BG155384" s="984"/>
    </row>
    <row r="155385" spans="59:59" ht="15" customHeight="1">
      <c r="BG155385" s="985"/>
    </row>
    <row r="155422" spans="59:59" ht="15" customHeight="1">
      <c r="BG155422" s="984"/>
    </row>
    <row r="155423" spans="59:59" ht="15" customHeight="1">
      <c r="BG155423" s="985"/>
    </row>
    <row r="155460" spans="59:59" ht="15" customHeight="1">
      <c r="BG155460" s="984"/>
    </row>
    <row r="155461" spans="59:59" ht="15" customHeight="1">
      <c r="BG155461" s="985"/>
    </row>
    <row r="155498" spans="59:59" ht="15" customHeight="1">
      <c r="BG155498" s="984"/>
    </row>
    <row r="155499" spans="59:59" ht="15" customHeight="1">
      <c r="BG155499" s="985"/>
    </row>
    <row r="155536" spans="59:59" ht="15" customHeight="1">
      <c r="BG155536" s="984"/>
    </row>
    <row r="155537" spans="59:59" ht="15" customHeight="1">
      <c r="BG155537" s="985"/>
    </row>
    <row r="155574" spans="59:59" ht="15" customHeight="1">
      <c r="BG155574" s="984"/>
    </row>
    <row r="155575" spans="59:59" ht="15" customHeight="1">
      <c r="BG155575" s="985"/>
    </row>
    <row r="155612" spans="59:59" ht="15" customHeight="1">
      <c r="BG155612" s="984"/>
    </row>
    <row r="155613" spans="59:59" ht="15" customHeight="1">
      <c r="BG155613" s="985"/>
    </row>
    <row r="155650" spans="59:59" ht="15" customHeight="1">
      <c r="BG155650" s="984"/>
    </row>
    <row r="155651" spans="59:59" ht="15" customHeight="1">
      <c r="BG155651" s="985"/>
    </row>
    <row r="155688" spans="59:59" ht="15" customHeight="1">
      <c r="BG155688" s="984"/>
    </row>
    <row r="155689" spans="59:59" ht="15" customHeight="1">
      <c r="BG155689" s="985"/>
    </row>
    <row r="155726" spans="59:59" ht="15" customHeight="1">
      <c r="BG155726" s="984"/>
    </row>
    <row r="155727" spans="59:59" ht="15" customHeight="1">
      <c r="BG155727" s="985"/>
    </row>
    <row r="155764" spans="59:59" ht="15" customHeight="1">
      <c r="BG155764" s="984"/>
    </row>
    <row r="155765" spans="59:59" ht="15" customHeight="1">
      <c r="BG155765" s="985"/>
    </row>
    <row r="155802" spans="59:59" ht="15" customHeight="1">
      <c r="BG155802" s="984"/>
    </row>
    <row r="155803" spans="59:59" ht="15" customHeight="1">
      <c r="BG155803" s="985"/>
    </row>
    <row r="155840" spans="59:59" ht="15" customHeight="1">
      <c r="BG155840" s="984"/>
    </row>
    <row r="155841" spans="59:59" ht="15" customHeight="1">
      <c r="BG155841" s="985"/>
    </row>
    <row r="155878" spans="59:59" ht="15" customHeight="1">
      <c r="BG155878" s="984"/>
    </row>
    <row r="155879" spans="59:59" ht="15" customHeight="1">
      <c r="BG155879" s="985"/>
    </row>
    <row r="155916" spans="59:59" ht="15" customHeight="1">
      <c r="BG155916" s="984"/>
    </row>
    <row r="155917" spans="59:59" ht="15" customHeight="1">
      <c r="BG155917" s="985"/>
    </row>
    <row r="155954" spans="59:59" ht="15" customHeight="1">
      <c r="BG155954" s="984"/>
    </row>
    <row r="155955" spans="59:59" ht="15" customHeight="1">
      <c r="BG155955" s="985"/>
    </row>
    <row r="155992" spans="59:59" ht="15" customHeight="1">
      <c r="BG155992" s="984"/>
    </row>
    <row r="155993" spans="59:59" ht="15" customHeight="1">
      <c r="BG155993" s="985"/>
    </row>
    <row r="156030" spans="59:59" ht="15" customHeight="1">
      <c r="BG156030" s="984"/>
    </row>
    <row r="156031" spans="59:59" ht="15" customHeight="1">
      <c r="BG156031" s="985"/>
    </row>
    <row r="156068" spans="59:59" ht="15" customHeight="1">
      <c r="BG156068" s="984"/>
    </row>
    <row r="156069" spans="59:59" ht="15" customHeight="1">
      <c r="BG156069" s="985"/>
    </row>
    <row r="156106" spans="59:59" ht="15" customHeight="1">
      <c r="BG156106" s="984"/>
    </row>
    <row r="156107" spans="59:59" ht="15" customHeight="1">
      <c r="BG156107" s="985"/>
    </row>
    <row r="156144" spans="59:59" ht="15" customHeight="1">
      <c r="BG156144" s="984"/>
    </row>
    <row r="156145" spans="59:59" ht="15" customHeight="1">
      <c r="BG156145" s="985"/>
    </row>
    <row r="156182" spans="59:59" ht="15" customHeight="1">
      <c r="BG156182" s="984"/>
    </row>
    <row r="156183" spans="59:59" ht="15" customHeight="1">
      <c r="BG156183" s="985"/>
    </row>
    <row r="156220" spans="59:59" ht="15" customHeight="1">
      <c r="BG156220" s="984"/>
    </row>
    <row r="156221" spans="59:59" ht="15" customHeight="1">
      <c r="BG156221" s="985"/>
    </row>
    <row r="156258" spans="59:59" ht="15" customHeight="1">
      <c r="BG156258" s="984"/>
    </row>
    <row r="156259" spans="59:59" ht="15" customHeight="1">
      <c r="BG156259" s="985"/>
    </row>
    <row r="156296" spans="59:59" ht="15" customHeight="1">
      <c r="BG156296" s="984"/>
    </row>
    <row r="156297" spans="59:59" ht="15" customHeight="1">
      <c r="BG156297" s="985"/>
    </row>
    <row r="156334" spans="59:59" ht="15" customHeight="1">
      <c r="BG156334" s="984"/>
    </row>
    <row r="156335" spans="59:59" ht="15" customHeight="1">
      <c r="BG156335" s="985"/>
    </row>
    <row r="156372" spans="59:59" ht="15" customHeight="1">
      <c r="BG156372" s="984"/>
    </row>
    <row r="156373" spans="59:59" ht="15" customHeight="1">
      <c r="BG156373" s="985"/>
    </row>
    <row r="156410" spans="59:59" ht="15" customHeight="1">
      <c r="BG156410" s="984"/>
    </row>
    <row r="156411" spans="59:59" ht="15" customHeight="1">
      <c r="BG156411" s="985"/>
    </row>
    <row r="156448" spans="59:59" ht="15" customHeight="1">
      <c r="BG156448" s="984"/>
    </row>
    <row r="156449" spans="59:59" ht="15" customHeight="1">
      <c r="BG156449" s="985"/>
    </row>
    <row r="156486" spans="59:59" ht="15" customHeight="1">
      <c r="BG156486" s="984"/>
    </row>
    <row r="156487" spans="59:59" ht="15" customHeight="1">
      <c r="BG156487" s="985"/>
    </row>
    <row r="156524" spans="59:59" ht="15" customHeight="1">
      <c r="BG156524" s="984"/>
    </row>
    <row r="156525" spans="59:59" ht="15" customHeight="1">
      <c r="BG156525" s="985"/>
    </row>
    <row r="156562" spans="59:59" ht="15" customHeight="1">
      <c r="BG156562" s="984"/>
    </row>
    <row r="156563" spans="59:59" ht="15" customHeight="1">
      <c r="BG156563" s="985"/>
    </row>
    <row r="156600" spans="59:59" ht="15" customHeight="1">
      <c r="BG156600" s="984"/>
    </row>
    <row r="156601" spans="59:59" ht="15" customHeight="1">
      <c r="BG156601" s="985"/>
    </row>
    <row r="156638" spans="59:59" ht="15" customHeight="1">
      <c r="BG156638" s="984"/>
    </row>
    <row r="156639" spans="59:59" ht="15" customHeight="1">
      <c r="BG156639" s="985"/>
    </row>
    <row r="156676" spans="59:59" ht="15" customHeight="1">
      <c r="BG156676" s="984"/>
    </row>
    <row r="156677" spans="59:59" ht="15" customHeight="1">
      <c r="BG156677" s="985"/>
    </row>
    <row r="156714" spans="59:59" ht="15" customHeight="1">
      <c r="BG156714" s="984"/>
    </row>
    <row r="156715" spans="59:59" ht="15" customHeight="1">
      <c r="BG156715" s="985"/>
    </row>
    <row r="156752" spans="59:59" ht="15" customHeight="1">
      <c r="BG156752" s="984"/>
    </row>
    <row r="156753" spans="59:59" ht="15" customHeight="1">
      <c r="BG156753" s="985"/>
    </row>
    <row r="156790" spans="59:59" ht="15" customHeight="1">
      <c r="BG156790" s="984"/>
    </row>
    <row r="156791" spans="59:59" ht="15" customHeight="1">
      <c r="BG156791" s="985"/>
    </row>
    <row r="156828" spans="59:59" ht="15" customHeight="1">
      <c r="BG156828" s="984"/>
    </row>
    <row r="156829" spans="59:59" ht="15" customHeight="1">
      <c r="BG156829" s="985"/>
    </row>
    <row r="156866" spans="59:59" ht="15" customHeight="1">
      <c r="BG156866" s="984"/>
    </row>
    <row r="156867" spans="59:59" ht="15" customHeight="1">
      <c r="BG156867" s="985"/>
    </row>
    <row r="156904" spans="59:59" ht="15" customHeight="1">
      <c r="BG156904" s="984"/>
    </row>
    <row r="156905" spans="59:59" ht="15" customHeight="1">
      <c r="BG156905" s="985"/>
    </row>
    <row r="156942" spans="59:59" ht="15" customHeight="1">
      <c r="BG156942" s="984"/>
    </row>
    <row r="156943" spans="59:59" ht="15" customHeight="1">
      <c r="BG156943" s="985"/>
    </row>
    <row r="156980" spans="59:59" ht="15" customHeight="1">
      <c r="BG156980" s="984"/>
    </row>
    <row r="156981" spans="59:59" ht="15" customHeight="1">
      <c r="BG156981" s="985"/>
    </row>
    <row r="157018" spans="59:59" ht="15" customHeight="1">
      <c r="BG157018" s="984"/>
    </row>
    <row r="157019" spans="59:59" ht="15" customHeight="1">
      <c r="BG157019" s="985"/>
    </row>
    <row r="157056" spans="59:59" ht="15" customHeight="1">
      <c r="BG157056" s="984"/>
    </row>
    <row r="157057" spans="59:59" ht="15" customHeight="1">
      <c r="BG157057" s="985"/>
    </row>
    <row r="157094" spans="59:59" ht="15" customHeight="1">
      <c r="BG157094" s="984"/>
    </row>
    <row r="157095" spans="59:59" ht="15" customHeight="1">
      <c r="BG157095" s="985"/>
    </row>
    <row r="157132" spans="59:59" ht="15" customHeight="1">
      <c r="BG157132" s="984"/>
    </row>
    <row r="157133" spans="59:59" ht="15" customHeight="1">
      <c r="BG157133" s="985"/>
    </row>
    <row r="157170" spans="59:59" ht="15" customHeight="1">
      <c r="BG157170" s="984"/>
    </row>
    <row r="157171" spans="59:59" ht="15" customHeight="1">
      <c r="BG157171" s="985"/>
    </row>
    <row r="157208" spans="59:59" ht="15" customHeight="1">
      <c r="BG157208" s="984"/>
    </row>
    <row r="157209" spans="59:59" ht="15" customHeight="1">
      <c r="BG157209" s="985"/>
    </row>
    <row r="157246" spans="59:59" ht="15" customHeight="1">
      <c r="BG157246" s="984"/>
    </row>
    <row r="157247" spans="59:59" ht="15" customHeight="1">
      <c r="BG157247" s="985"/>
    </row>
    <row r="157284" spans="59:59" ht="15" customHeight="1">
      <c r="BG157284" s="984"/>
    </row>
    <row r="157285" spans="59:59" ht="15" customHeight="1">
      <c r="BG157285" s="985"/>
    </row>
    <row r="157322" spans="59:59" ht="15" customHeight="1">
      <c r="BG157322" s="984"/>
    </row>
    <row r="157323" spans="59:59" ht="15" customHeight="1">
      <c r="BG157323" s="985"/>
    </row>
    <row r="157360" spans="59:59" ht="15" customHeight="1">
      <c r="BG157360" s="984"/>
    </row>
    <row r="157361" spans="59:59" ht="15" customHeight="1">
      <c r="BG157361" s="985"/>
    </row>
    <row r="157398" spans="59:59" ht="15" customHeight="1">
      <c r="BG157398" s="984"/>
    </row>
    <row r="157399" spans="59:59" ht="15" customHeight="1">
      <c r="BG157399" s="985"/>
    </row>
    <row r="157436" spans="59:59" ht="15" customHeight="1">
      <c r="BG157436" s="984"/>
    </row>
    <row r="157437" spans="59:59" ht="15" customHeight="1">
      <c r="BG157437" s="985"/>
    </row>
    <row r="157474" spans="59:59" ht="15" customHeight="1">
      <c r="BG157474" s="984"/>
    </row>
    <row r="157475" spans="59:59" ht="15" customHeight="1">
      <c r="BG157475" s="985"/>
    </row>
    <row r="157512" spans="59:59" ht="15" customHeight="1">
      <c r="BG157512" s="984"/>
    </row>
    <row r="157513" spans="59:59" ht="15" customHeight="1">
      <c r="BG157513" s="985"/>
    </row>
    <row r="157550" spans="59:59" ht="15" customHeight="1">
      <c r="BG157550" s="984"/>
    </row>
    <row r="157551" spans="59:59" ht="15" customHeight="1">
      <c r="BG157551" s="985"/>
    </row>
    <row r="157588" spans="59:59" ht="15" customHeight="1">
      <c r="BG157588" s="984"/>
    </row>
    <row r="157589" spans="59:59" ht="15" customHeight="1">
      <c r="BG157589" s="985"/>
    </row>
    <row r="157626" spans="59:59" ht="15" customHeight="1">
      <c r="BG157626" s="984"/>
    </row>
    <row r="157627" spans="59:59" ht="15" customHeight="1">
      <c r="BG157627" s="985"/>
    </row>
    <row r="157664" spans="59:59" ht="15" customHeight="1">
      <c r="BG157664" s="984"/>
    </row>
    <row r="157665" spans="59:59" ht="15" customHeight="1">
      <c r="BG157665" s="985"/>
    </row>
    <row r="157702" spans="59:59" ht="15" customHeight="1">
      <c r="BG157702" s="984"/>
    </row>
    <row r="157703" spans="59:59" ht="15" customHeight="1">
      <c r="BG157703" s="985"/>
    </row>
    <row r="157740" spans="59:59" ht="15" customHeight="1">
      <c r="BG157740" s="984"/>
    </row>
    <row r="157741" spans="59:59" ht="15" customHeight="1">
      <c r="BG157741" s="985"/>
    </row>
    <row r="157778" spans="59:59" ht="15" customHeight="1">
      <c r="BG157778" s="984"/>
    </row>
    <row r="157779" spans="59:59" ht="15" customHeight="1">
      <c r="BG157779" s="985"/>
    </row>
    <row r="157816" spans="59:59" ht="15" customHeight="1">
      <c r="BG157816" s="984"/>
    </row>
    <row r="157817" spans="59:59" ht="15" customHeight="1">
      <c r="BG157817" s="985"/>
    </row>
    <row r="157854" spans="59:59" ht="15" customHeight="1">
      <c r="BG157854" s="984"/>
    </row>
    <row r="157855" spans="59:59" ht="15" customHeight="1">
      <c r="BG157855" s="985"/>
    </row>
    <row r="157892" spans="59:59" ht="15" customHeight="1">
      <c r="BG157892" s="984"/>
    </row>
    <row r="157893" spans="59:59" ht="15" customHeight="1">
      <c r="BG157893" s="985"/>
    </row>
    <row r="157930" spans="59:59" ht="15" customHeight="1">
      <c r="BG157930" s="984"/>
    </row>
    <row r="157931" spans="59:59" ht="15" customHeight="1">
      <c r="BG157931" s="985"/>
    </row>
    <row r="157968" spans="59:59" ht="15" customHeight="1">
      <c r="BG157968" s="984"/>
    </row>
    <row r="157969" spans="59:59" ht="15" customHeight="1">
      <c r="BG157969" s="985"/>
    </row>
    <row r="158006" spans="59:59" ht="15" customHeight="1">
      <c r="BG158006" s="984"/>
    </row>
    <row r="158007" spans="59:59" ht="15" customHeight="1">
      <c r="BG158007" s="985"/>
    </row>
    <row r="158044" spans="59:59" ht="15" customHeight="1">
      <c r="BG158044" s="984"/>
    </row>
    <row r="158045" spans="59:59" ht="15" customHeight="1">
      <c r="BG158045" s="985"/>
    </row>
    <row r="158082" spans="59:59" ht="15" customHeight="1">
      <c r="BG158082" s="984"/>
    </row>
    <row r="158083" spans="59:59" ht="15" customHeight="1">
      <c r="BG158083" s="985"/>
    </row>
    <row r="158120" spans="59:59" ht="15" customHeight="1">
      <c r="BG158120" s="984"/>
    </row>
    <row r="158121" spans="59:59" ht="15" customHeight="1">
      <c r="BG158121" s="985"/>
    </row>
    <row r="158158" spans="59:59" ht="15" customHeight="1">
      <c r="BG158158" s="984"/>
    </row>
    <row r="158159" spans="59:59" ht="15" customHeight="1">
      <c r="BG158159" s="985"/>
    </row>
    <row r="158196" spans="59:59" ht="15" customHeight="1">
      <c r="BG158196" s="984"/>
    </row>
    <row r="158197" spans="59:59" ht="15" customHeight="1">
      <c r="BG158197" s="985"/>
    </row>
    <row r="158234" spans="59:59" ht="15" customHeight="1">
      <c r="BG158234" s="984"/>
    </row>
    <row r="158235" spans="59:59" ht="15" customHeight="1">
      <c r="BG158235" s="985"/>
    </row>
    <row r="158272" spans="59:59" ht="15" customHeight="1">
      <c r="BG158272" s="984"/>
    </row>
    <row r="158273" spans="59:59" ht="15" customHeight="1">
      <c r="BG158273" s="985"/>
    </row>
    <row r="158310" spans="59:59" ht="15" customHeight="1">
      <c r="BG158310" s="984"/>
    </row>
    <row r="158311" spans="59:59" ht="15" customHeight="1">
      <c r="BG158311" s="985"/>
    </row>
    <row r="158348" spans="59:59" ht="15" customHeight="1">
      <c r="BG158348" s="984"/>
    </row>
    <row r="158349" spans="59:59" ht="15" customHeight="1">
      <c r="BG158349" s="985"/>
    </row>
    <row r="158386" spans="59:59" ht="15" customHeight="1">
      <c r="BG158386" s="984"/>
    </row>
    <row r="158387" spans="59:59" ht="15" customHeight="1">
      <c r="BG158387" s="985"/>
    </row>
    <row r="158424" spans="59:59" ht="15" customHeight="1">
      <c r="BG158424" s="984"/>
    </row>
    <row r="158425" spans="59:59" ht="15" customHeight="1">
      <c r="BG158425" s="985"/>
    </row>
    <row r="158462" spans="59:59" ht="15" customHeight="1">
      <c r="BG158462" s="984"/>
    </row>
    <row r="158463" spans="59:59" ht="15" customHeight="1">
      <c r="BG158463" s="985"/>
    </row>
    <row r="158500" spans="59:59" ht="15" customHeight="1">
      <c r="BG158500" s="984"/>
    </row>
    <row r="158501" spans="59:59" ht="15" customHeight="1">
      <c r="BG158501" s="985"/>
    </row>
    <row r="158538" spans="59:59" ht="15" customHeight="1">
      <c r="BG158538" s="984"/>
    </row>
    <row r="158539" spans="59:59" ht="15" customHeight="1">
      <c r="BG158539" s="985"/>
    </row>
    <row r="158576" spans="59:59" ht="15" customHeight="1">
      <c r="BG158576" s="984"/>
    </row>
    <row r="158577" spans="59:59" ht="15" customHeight="1">
      <c r="BG158577" s="985"/>
    </row>
    <row r="158614" spans="59:59" ht="15" customHeight="1">
      <c r="BG158614" s="984"/>
    </row>
    <row r="158615" spans="59:59" ht="15" customHeight="1">
      <c r="BG158615" s="985"/>
    </row>
    <row r="158652" spans="59:59" ht="15" customHeight="1">
      <c r="BG158652" s="984"/>
    </row>
    <row r="158653" spans="59:59" ht="15" customHeight="1">
      <c r="BG158653" s="985"/>
    </row>
    <row r="158690" spans="59:59" ht="15" customHeight="1">
      <c r="BG158690" s="984"/>
    </row>
    <row r="158691" spans="59:59" ht="15" customHeight="1">
      <c r="BG158691" s="985"/>
    </row>
    <row r="158728" spans="59:59" ht="15" customHeight="1">
      <c r="BG158728" s="984"/>
    </row>
    <row r="158729" spans="59:59" ht="15" customHeight="1">
      <c r="BG158729" s="985"/>
    </row>
    <row r="158766" spans="59:59" ht="15" customHeight="1">
      <c r="BG158766" s="984"/>
    </row>
    <row r="158767" spans="59:59" ht="15" customHeight="1">
      <c r="BG158767" s="985"/>
    </row>
    <row r="158804" spans="59:59" ht="15" customHeight="1">
      <c r="BG158804" s="984"/>
    </row>
    <row r="158805" spans="59:59" ht="15" customHeight="1">
      <c r="BG158805" s="985"/>
    </row>
    <row r="158842" spans="59:59" ht="15" customHeight="1">
      <c r="BG158842" s="984"/>
    </row>
    <row r="158843" spans="59:59" ht="15" customHeight="1">
      <c r="BG158843" s="985"/>
    </row>
    <row r="158880" spans="59:59" ht="15" customHeight="1">
      <c r="BG158880" s="984"/>
    </row>
    <row r="158881" spans="59:59" ht="15" customHeight="1">
      <c r="BG158881" s="985"/>
    </row>
    <row r="158918" spans="59:59" ht="15" customHeight="1">
      <c r="BG158918" s="984"/>
    </row>
    <row r="158919" spans="59:59" ht="15" customHeight="1">
      <c r="BG158919" s="985"/>
    </row>
    <row r="158956" spans="59:59" ht="15" customHeight="1">
      <c r="BG158956" s="984"/>
    </row>
    <row r="158957" spans="59:59" ht="15" customHeight="1">
      <c r="BG158957" s="985"/>
    </row>
    <row r="158994" spans="59:59" ht="15" customHeight="1">
      <c r="BG158994" s="984"/>
    </row>
    <row r="158995" spans="59:59" ht="15" customHeight="1">
      <c r="BG158995" s="985"/>
    </row>
    <row r="159032" spans="59:59" ht="15" customHeight="1">
      <c r="BG159032" s="984"/>
    </row>
    <row r="159033" spans="59:59" ht="15" customHeight="1">
      <c r="BG159033" s="985"/>
    </row>
    <row r="159070" spans="59:59" ht="15" customHeight="1">
      <c r="BG159070" s="984"/>
    </row>
    <row r="159071" spans="59:59" ht="15" customHeight="1">
      <c r="BG159071" s="985"/>
    </row>
    <row r="159108" spans="59:59" ht="15" customHeight="1">
      <c r="BG159108" s="984"/>
    </row>
    <row r="159109" spans="59:59" ht="15" customHeight="1">
      <c r="BG159109" s="985"/>
    </row>
    <row r="159146" spans="59:59" ht="15" customHeight="1">
      <c r="BG159146" s="984"/>
    </row>
    <row r="159147" spans="59:59" ht="15" customHeight="1">
      <c r="BG159147" s="985"/>
    </row>
    <row r="159184" spans="59:59" ht="15" customHeight="1">
      <c r="BG159184" s="984"/>
    </row>
    <row r="159185" spans="59:59" ht="15" customHeight="1">
      <c r="BG159185" s="985"/>
    </row>
    <row r="159222" spans="59:59" ht="15" customHeight="1">
      <c r="BG159222" s="984"/>
    </row>
    <row r="159223" spans="59:59" ht="15" customHeight="1">
      <c r="BG159223" s="985"/>
    </row>
    <row r="159260" spans="59:59" ht="15" customHeight="1">
      <c r="BG159260" s="984"/>
    </row>
    <row r="159261" spans="59:59" ht="15" customHeight="1">
      <c r="BG159261" s="985"/>
    </row>
    <row r="159298" spans="59:59" ht="15" customHeight="1">
      <c r="BG159298" s="984"/>
    </row>
    <row r="159299" spans="59:59" ht="15" customHeight="1">
      <c r="BG159299" s="985"/>
    </row>
    <row r="159336" spans="59:59" ht="15" customHeight="1">
      <c r="BG159336" s="984"/>
    </row>
    <row r="159337" spans="59:59" ht="15" customHeight="1">
      <c r="BG159337" s="985"/>
    </row>
    <row r="159374" spans="59:59" ht="15" customHeight="1">
      <c r="BG159374" s="984"/>
    </row>
    <row r="159375" spans="59:59" ht="15" customHeight="1">
      <c r="BG159375" s="985"/>
    </row>
    <row r="159412" spans="59:59" ht="15" customHeight="1">
      <c r="BG159412" s="984"/>
    </row>
    <row r="159413" spans="59:59" ht="15" customHeight="1">
      <c r="BG159413" s="985"/>
    </row>
    <row r="159450" spans="59:59" ht="15" customHeight="1">
      <c r="BG159450" s="984"/>
    </row>
    <row r="159451" spans="59:59" ht="15" customHeight="1">
      <c r="BG159451" s="985"/>
    </row>
    <row r="159488" spans="59:59" ht="15" customHeight="1">
      <c r="BG159488" s="984"/>
    </row>
    <row r="159489" spans="59:59" ht="15" customHeight="1">
      <c r="BG159489" s="985"/>
    </row>
    <row r="159526" spans="59:59" ht="15" customHeight="1">
      <c r="BG159526" s="984"/>
    </row>
    <row r="159527" spans="59:59" ht="15" customHeight="1">
      <c r="BG159527" s="985"/>
    </row>
    <row r="159564" spans="59:59" ht="15" customHeight="1">
      <c r="BG159564" s="984"/>
    </row>
    <row r="159565" spans="59:59" ht="15" customHeight="1">
      <c r="BG159565" s="985"/>
    </row>
    <row r="159602" spans="59:59" ht="15" customHeight="1">
      <c r="BG159602" s="984"/>
    </row>
    <row r="159603" spans="59:59" ht="15" customHeight="1">
      <c r="BG159603" s="985"/>
    </row>
    <row r="159640" spans="59:59" ht="15" customHeight="1">
      <c r="BG159640" s="984"/>
    </row>
    <row r="159641" spans="59:59" ht="15" customHeight="1">
      <c r="BG159641" s="985"/>
    </row>
    <row r="159678" spans="59:59" ht="15" customHeight="1">
      <c r="BG159678" s="984"/>
    </row>
    <row r="159679" spans="59:59" ht="15" customHeight="1">
      <c r="BG159679" s="985"/>
    </row>
    <row r="159716" spans="59:59" ht="15" customHeight="1">
      <c r="BG159716" s="984"/>
    </row>
    <row r="159717" spans="59:59" ht="15" customHeight="1">
      <c r="BG159717" s="985"/>
    </row>
    <row r="159754" spans="59:59" ht="15" customHeight="1">
      <c r="BG159754" s="984"/>
    </row>
    <row r="159755" spans="59:59" ht="15" customHeight="1">
      <c r="BG159755" s="985"/>
    </row>
    <row r="159792" spans="59:59" ht="15" customHeight="1">
      <c r="BG159792" s="984"/>
    </row>
    <row r="159793" spans="59:59" ht="15" customHeight="1">
      <c r="BG159793" s="985"/>
    </row>
    <row r="159830" spans="59:59" ht="15" customHeight="1">
      <c r="BG159830" s="984"/>
    </row>
    <row r="159831" spans="59:59" ht="15" customHeight="1">
      <c r="BG159831" s="985"/>
    </row>
    <row r="159868" spans="59:59" ht="15" customHeight="1">
      <c r="BG159868" s="984"/>
    </row>
    <row r="159869" spans="59:59" ht="15" customHeight="1">
      <c r="BG159869" s="985"/>
    </row>
    <row r="159906" spans="59:59" ht="15" customHeight="1">
      <c r="BG159906" s="984"/>
    </row>
    <row r="159907" spans="59:59" ht="15" customHeight="1">
      <c r="BG159907" s="985"/>
    </row>
    <row r="159944" spans="59:59" ht="15" customHeight="1">
      <c r="BG159944" s="984"/>
    </row>
    <row r="159945" spans="59:59" ht="15" customHeight="1">
      <c r="BG159945" s="985"/>
    </row>
    <row r="159982" spans="59:59" ht="15" customHeight="1">
      <c r="BG159982" s="984"/>
    </row>
    <row r="159983" spans="59:59" ht="15" customHeight="1">
      <c r="BG159983" s="985"/>
    </row>
    <row r="160020" spans="59:59" ht="15" customHeight="1">
      <c r="BG160020" s="984"/>
    </row>
    <row r="160021" spans="59:59" ht="15" customHeight="1">
      <c r="BG160021" s="985"/>
    </row>
    <row r="160058" spans="59:59" ht="15" customHeight="1">
      <c r="BG160058" s="984"/>
    </row>
    <row r="160059" spans="59:59" ht="15" customHeight="1">
      <c r="BG160059" s="985"/>
    </row>
    <row r="160096" spans="59:59" ht="15" customHeight="1">
      <c r="BG160096" s="984"/>
    </row>
    <row r="160097" spans="59:59" ht="15" customHeight="1">
      <c r="BG160097" s="985"/>
    </row>
    <row r="160134" spans="59:59" ht="15" customHeight="1">
      <c r="BG160134" s="984"/>
    </row>
    <row r="160135" spans="59:59" ht="15" customHeight="1">
      <c r="BG160135" s="985"/>
    </row>
    <row r="160172" spans="59:59" ht="15" customHeight="1">
      <c r="BG160172" s="984"/>
    </row>
    <row r="160173" spans="59:59" ht="15" customHeight="1">
      <c r="BG160173" s="985"/>
    </row>
    <row r="160210" spans="59:59" ht="15" customHeight="1">
      <c r="BG160210" s="984"/>
    </row>
    <row r="160211" spans="59:59" ht="15" customHeight="1">
      <c r="BG160211" s="985"/>
    </row>
    <row r="160248" spans="59:59" ht="15" customHeight="1">
      <c r="BG160248" s="984"/>
    </row>
    <row r="160249" spans="59:59" ht="15" customHeight="1">
      <c r="BG160249" s="985"/>
    </row>
    <row r="160286" spans="59:59" ht="15" customHeight="1">
      <c r="BG160286" s="984"/>
    </row>
    <row r="160287" spans="59:59" ht="15" customHeight="1">
      <c r="BG160287" s="985"/>
    </row>
    <row r="160324" spans="59:59" ht="15" customHeight="1">
      <c r="BG160324" s="984"/>
    </row>
    <row r="160325" spans="59:59" ht="15" customHeight="1">
      <c r="BG160325" s="985"/>
    </row>
    <row r="160362" spans="59:59" ht="15" customHeight="1">
      <c r="BG160362" s="984"/>
    </row>
    <row r="160363" spans="59:59" ht="15" customHeight="1">
      <c r="BG160363" s="985"/>
    </row>
    <row r="160400" spans="59:59" ht="15" customHeight="1">
      <c r="BG160400" s="984"/>
    </row>
    <row r="160401" spans="59:59" ht="15" customHeight="1">
      <c r="BG160401" s="985"/>
    </row>
    <row r="160438" spans="59:59" ht="15" customHeight="1">
      <c r="BG160438" s="984"/>
    </row>
    <row r="160439" spans="59:59" ht="15" customHeight="1">
      <c r="BG160439" s="985"/>
    </row>
    <row r="160476" spans="59:59" ht="15" customHeight="1">
      <c r="BG160476" s="984"/>
    </row>
    <row r="160477" spans="59:59" ht="15" customHeight="1">
      <c r="BG160477" s="985"/>
    </row>
    <row r="160514" spans="59:59" ht="15" customHeight="1">
      <c r="BG160514" s="984"/>
    </row>
    <row r="160515" spans="59:59" ht="15" customHeight="1">
      <c r="BG160515" s="985"/>
    </row>
    <row r="160552" spans="59:59" ht="15" customHeight="1">
      <c r="BG160552" s="984"/>
    </row>
    <row r="160553" spans="59:59" ht="15" customHeight="1">
      <c r="BG160553" s="985"/>
    </row>
    <row r="160590" spans="59:59" ht="15" customHeight="1">
      <c r="BG160590" s="984"/>
    </row>
    <row r="160591" spans="59:59" ht="15" customHeight="1">
      <c r="BG160591" s="985"/>
    </row>
    <row r="160628" spans="59:59" ht="15" customHeight="1">
      <c r="BG160628" s="984"/>
    </row>
    <row r="160629" spans="59:59" ht="15" customHeight="1">
      <c r="BG160629" s="985"/>
    </row>
    <row r="160666" spans="59:59" ht="15" customHeight="1">
      <c r="BG160666" s="984"/>
    </row>
    <row r="160667" spans="59:59" ht="15" customHeight="1">
      <c r="BG160667" s="985"/>
    </row>
    <row r="160704" spans="59:59" ht="15" customHeight="1">
      <c r="BG160704" s="984"/>
    </row>
    <row r="160705" spans="59:59" ht="15" customHeight="1">
      <c r="BG160705" s="985"/>
    </row>
    <row r="160742" spans="59:59" ht="15" customHeight="1">
      <c r="BG160742" s="984"/>
    </row>
    <row r="160743" spans="59:59" ht="15" customHeight="1">
      <c r="BG160743" s="985"/>
    </row>
    <row r="160780" spans="59:59" ht="15" customHeight="1">
      <c r="BG160780" s="984"/>
    </row>
    <row r="160781" spans="59:59" ht="15" customHeight="1">
      <c r="BG160781" s="985"/>
    </row>
    <row r="160818" spans="59:59" ht="15" customHeight="1">
      <c r="BG160818" s="984"/>
    </row>
    <row r="160819" spans="59:59" ht="15" customHeight="1">
      <c r="BG160819" s="985"/>
    </row>
    <row r="160856" spans="59:59" ht="15" customHeight="1">
      <c r="BG160856" s="984"/>
    </row>
    <row r="160857" spans="59:59" ht="15" customHeight="1">
      <c r="BG160857" s="985"/>
    </row>
    <row r="160894" spans="59:59" ht="15" customHeight="1">
      <c r="BG160894" s="984"/>
    </row>
    <row r="160895" spans="59:59" ht="15" customHeight="1">
      <c r="BG160895" s="985"/>
    </row>
    <row r="160932" spans="59:59" ht="15" customHeight="1">
      <c r="BG160932" s="984"/>
    </row>
    <row r="160933" spans="59:59" ht="15" customHeight="1">
      <c r="BG160933" s="985"/>
    </row>
    <row r="160970" spans="59:59" ht="15" customHeight="1">
      <c r="BG160970" s="984"/>
    </row>
    <row r="160971" spans="59:59" ht="15" customHeight="1">
      <c r="BG160971" s="985"/>
    </row>
    <row r="161008" spans="59:59" ht="15" customHeight="1">
      <c r="BG161008" s="984"/>
    </row>
    <row r="161009" spans="59:59" ht="15" customHeight="1">
      <c r="BG161009" s="985"/>
    </row>
    <row r="161046" spans="59:59" ht="15" customHeight="1">
      <c r="BG161046" s="984"/>
    </row>
    <row r="161047" spans="59:59" ht="15" customHeight="1">
      <c r="BG161047" s="985"/>
    </row>
    <row r="161084" spans="59:59" ht="15" customHeight="1">
      <c r="BG161084" s="984"/>
    </row>
    <row r="161085" spans="59:59" ht="15" customHeight="1">
      <c r="BG161085" s="985"/>
    </row>
    <row r="161122" spans="59:59" ht="15" customHeight="1">
      <c r="BG161122" s="984"/>
    </row>
    <row r="161123" spans="59:59" ht="15" customHeight="1">
      <c r="BG161123" s="985"/>
    </row>
    <row r="161160" spans="59:59" ht="15" customHeight="1">
      <c r="BG161160" s="984"/>
    </row>
    <row r="161161" spans="59:59" ht="15" customHeight="1">
      <c r="BG161161" s="985"/>
    </row>
    <row r="161198" spans="59:59" ht="15" customHeight="1">
      <c r="BG161198" s="984"/>
    </row>
    <row r="161199" spans="59:59" ht="15" customHeight="1">
      <c r="BG161199" s="985"/>
    </row>
    <row r="161236" spans="59:59" ht="15" customHeight="1">
      <c r="BG161236" s="984"/>
    </row>
    <row r="161237" spans="59:59" ht="15" customHeight="1">
      <c r="BG161237" s="985"/>
    </row>
    <row r="161274" spans="59:59" ht="15" customHeight="1">
      <c r="BG161274" s="984"/>
    </row>
    <row r="161275" spans="59:59" ht="15" customHeight="1">
      <c r="BG161275" s="985"/>
    </row>
    <row r="161312" spans="59:59" ht="15" customHeight="1">
      <c r="BG161312" s="984"/>
    </row>
    <row r="161313" spans="59:59" ht="15" customHeight="1">
      <c r="BG161313" s="985"/>
    </row>
    <row r="161350" spans="59:59" ht="15" customHeight="1">
      <c r="BG161350" s="984"/>
    </row>
    <row r="161351" spans="59:59" ht="15" customHeight="1">
      <c r="BG161351" s="985"/>
    </row>
    <row r="161388" spans="59:59" ht="15" customHeight="1">
      <c r="BG161388" s="984"/>
    </row>
    <row r="161389" spans="59:59" ht="15" customHeight="1">
      <c r="BG161389" s="985"/>
    </row>
    <row r="161426" spans="59:59" ht="15" customHeight="1">
      <c r="BG161426" s="984"/>
    </row>
    <row r="161427" spans="59:59" ht="15" customHeight="1">
      <c r="BG161427" s="985"/>
    </row>
    <row r="161464" spans="59:59" ht="15" customHeight="1">
      <c r="BG161464" s="984"/>
    </row>
    <row r="161465" spans="59:59" ht="15" customHeight="1">
      <c r="BG161465" s="985"/>
    </row>
    <row r="161502" spans="59:59" ht="15" customHeight="1">
      <c r="BG161502" s="984"/>
    </row>
    <row r="161503" spans="59:59" ht="15" customHeight="1">
      <c r="BG161503" s="985"/>
    </row>
    <row r="161540" spans="59:59" ht="15" customHeight="1">
      <c r="BG161540" s="984"/>
    </row>
    <row r="161541" spans="59:59" ht="15" customHeight="1">
      <c r="BG161541" s="985"/>
    </row>
    <row r="161578" spans="59:59" ht="15" customHeight="1">
      <c r="BG161578" s="984"/>
    </row>
    <row r="161579" spans="59:59" ht="15" customHeight="1">
      <c r="BG161579" s="985"/>
    </row>
    <row r="161616" spans="59:59" ht="15" customHeight="1">
      <c r="BG161616" s="984"/>
    </row>
    <row r="161617" spans="59:59" ht="15" customHeight="1">
      <c r="BG161617" s="985"/>
    </row>
    <row r="161654" spans="59:59" ht="15" customHeight="1">
      <c r="BG161654" s="984"/>
    </row>
    <row r="161655" spans="59:59" ht="15" customHeight="1">
      <c r="BG161655" s="985"/>
    </row>
    <row r="161692" spans="59:59" ht="15" customHeight="1">
      <c r="BG161692" s="984"/>
    </row>
    <row r="161693" spans="59:59" ht="15" customHeight="1">
      <c r="BG161693" s="985"/>
    </row>
    <row r="161730" spans="59:59" ht="15" customHeight="1">
      <c r="BG161730" s="984"/>
    </row>
    <row r="161731" spans="59:59" ht="15" customHeight="1">
      <c r="BG161731" s="985"/>
    </row>
    <row r="161768" spans="59:59" ht="15" customHeight="1">
      <c r="BG161768" s="984"/>
    </row>
    <row r="161769" spans="59:59" ht="15" customHeight="1">
      <c r="BG161769" s="985"/>
    </row>
    <row r="161806" spans="59:59" ht="15" customHeight="1">
      <c r="BG161806" s="984"/>
    </row>
    <row r="161807" spans="59:59" ht="15" customHeight="1">
      <c r="BG161807" s="985"/>
    </row>
    <row r="161844" spans="59:59" ht="15" customHeight="1">
      <c r="BG161844" s="984"/>
    </row>
    <row r="161845" spans="59:59" ht="15" customHeight="1">
      <c r="BG161845" s="985"/>
    </row>
    <row r="161882" spans="59:59" ht="15" customHeight="1">
      <c r="BG161882" s="984"/>
    </row>
    <row r="161883" spans="59:59" ht="15" customHeight="1">
      <c r="BG161883" s="985"/>
    </row>
    <row r="161920" spans="59:59" ht="15" customHeight="1">
      <c r="BG161920" s="984"/>
    </row>
    <row r="161921" spans="59:59" ht="15" customHeight="1">
      <c r="BG161921" s="985"/>
    </row>
    <row r="161958" spans="59:59" ht="15" customHeight="1">
      <c r="BG161958" s="984"/>
    </row>
    <row r="161959" spans="59:59" ht="15" customHeight="1">
      <c r="BG161959" s="985"/>
    </row>
    <row r="161996" spans="59:59" ht="15" customHeight="1">
      <c r="BG161996" s="984"/>
    </row>
    <row r="161997" spans="59:59" ht="15" customHeight="1">
      <c r="BG161997" s="985"/>
    </row>
    <row r="162034" spans="59:59" ht="15" customHeight="1">
      <c r="BG162034" s="984"/>
    </row>
    <row r="162035" spans="59:59" ht="15" customHeight="1">
      <c r="BG162035" s="985"/>
    </row>
    <row r="162072" spans="59:59" ht="15" customHeight="1">
      <c r="BG162072" s="984"/>
    </row>
    <row r="162073" spans="59:59" ht="15" customHeight="1">
      <c r="BG162073" s="985"/>
    </row>
    <row r="162110" spans="59:59" ht="15" customHeight="1">
      <c r="BG162110" s="984"/>
    </row>
    <row r="162111" spans="59:59" ht="15" customHeight="1">
      <c r="BG162111" s="985"/>
    </row>
    <row r="162148" spans="59:59" ht="15" customHeight="1">
      <c r="BG162148" s="984"/>
    </row>
    <row r="162149" spans="59:59" ht="15" customHeight="1">
      <c r="BG162149" s="985"/>
    </row>
    <row r="162186" spans="59:59" ht="15" customHeight="1">
      <c r="BG162186" s="984"/>
    </row>
    <row r="162187" spans="59:59" ht="15" customHeight="1">
      <c r="BG162187" s="985"/>
    </row>
    <row r="162224" spans="59:59" ht="15" customHeight="1">
      <c r="BG162224" s="984"/>
    </row>
    <row r="162225" spans="59:59" ht="15" customHeight="1">
      <c r="BG162225" s="985"/>
    </row>
    <row r="162262" spans="59:59" ht="15" customHeight="1">
      <c r="BG162262" s="984"/>
    </row>
    <row r="162263" spans="59:59" ht="15" customHeight="1">
      <c r="BG162263" s="985"/>
    </row>
    <row r="162300" spans="59:59" ht="15" customHeight="1">
      <c r="BG162300" s="984"/>
    </row>
    <row r="162301" spans="59:59" ht="15" customHeight="1">
      <c r="BG162301" s="985"/>
    </row>
    <row r="162338" spans="59:59" ht="15" customHeight="1">
      <c r="BG162338" s="984"/>
    </row>
    <row r="162339" spans="59:59" ht="15" customHeight="1">
      <c r="BG162339" s="985"/>
    </row>
    <row r="162376" spans="59:59" ht="15" customHeight="1">
      <c r="BG162376" s="984"/>
    </row>
    <row r="162377" spans="59:59" ht="15" customHeight="1">
      <c r="BG162377" s="985"/>
    </row>
    <row r="162414" spans="59:59" ht="15" customHeight="1">
      <c r="BG162414" s="984"/>
    </row>
    <row r="162415" spans="59:59" ht="15" customHeight="1">
      <c r="BG162415" s="985"/>
    </row>
    <row r="162452" spans="59:59" ht="15" customHeight="1">
      <c r="BG162452" s="984"/>
    </row>
    <row r="162453" spans="59:59" ht="15" customHeight="1">
      <c r="BG162453" s="985"/>
    </row>
    <row r="162490" spans="59:59" ht="15" customHeight="1">
      <c r="BG162490" s="984"/>
    </row>
    <row r="162491" spans="59:59" ht="15" customHeight="1">
      <c r="BG162491" s="985"/>
    </row>
    <row r="162528" spans="59:59" ht="15" customHeight="1">
      <c r="BG162528" s="984"/>
    </row>
    <row r="162529" spans="59:59" ht="15" customHeight="1">
      <c r="BG162529" s="985"/>
    </row>
    <row r="162566" spans="59:59" ht="15" customHeight="1">
      <c r="BG162566" s="984"/>
    </row>
    <row r="162567" spans="59:59" ht="15" customHeight="1">
      <c r="BG162567" s="985"/>
    </row>
    <row r="162604" spans="59:59" ht="15" customHeight="1">
      <c r="BG162604" s="984"/>
    </row>
    <row r="162605" spans="59:59" ht="15" customHeight="1">
      <c r="BG162605" s="985"/>
    </row>
    <row r="162642" spans="59:59" ht="15" customHeight="1">
      <c r="BG162642" s="984"/>
    </row>
    <row r="162643" spans="59:59" ht="15" customHeight="1">
      <c r="BG162643" s="985"/>
    </row>
    <row r="162680" spans="59:59" ht="15" customHeight="1">
      <c r="BG162680" s="984"/>
    </row>
    <row r="162681" spans="59:59" ht="15" customHeight="1">
      <c r="BG162681" s="985"/>
    </row>
    <row r="162718" spans="59:59" ht="15" customHeight="1">
      <c r="BG162718" s="984"/>
    </row>
    <row r="162719" spans="59:59" ht="15" customHeight="1">
      <c r="BG162719" s="985"/>
    </row>
    <row r="162756" spans="59:59" ht="15" customHeight="1">
      <c r="BG162756" s="984"/>
    </row>
    <row r="162757" spans="59:59" ht="15" customHeight="1">
      <c r="BG162757" s="985"/>
    </row>
    <row r="162794" spans="59:59" ht="15" customHeight="1">
      <c r="BG162794" s="984"/>
    </row>
    <row r="162795" spans="59:59" ht="15" customHeight="1">
      <c r="BG162795" s="985"/>
    </row>
    <row r="162832" spans="59:59" ht="15" customHeight="1">
      <c r="BG162832" s="984"/>
    </row>
    <row r="162833" spans="59:59" ht="15" customHeight="1">
      <c r="BG162833" s="985"/>
    </row>
    <row r="162870" spans="59:59" ht="15" customHeight="1">
      <c r="BG162870" s="984"/>
    </row>
    <row r="162871" spans="59:59" ht="15" customHeight="1">
      <c r="BG162871" s="985"/>
    </row>
    <row r="162908" spans="59:59" ht="15" customHeight="1">
      <c r="BG162908" s="984"/>
    </row>
    <row r="162909" spans="59:59" ht="15" customHeight="1">
      <c r="BG162909" s="985"/>
    </row>
    <row r="162946" spans="59:59" ht="15" customHeight="1">
      <c r="BG162946" s="984"/>
    </row>
    <row r="162947" spans="59:59" ht="15" customHeight="1">
      <c r="BG162947" s="985"/>
    </row>
    <row r="162984" spans="59:59" ht="15" customHeight="1">
      <c r="BG162984" s="984"/>
    </row>
    <row r="162985" spans="59:59" ht="15" customHeight="1">
      <c r="BG162985" s="985"/>
    </row>
    <row r="163022" spans="59:59" ht="15" customHeight="1">
      <c r="BG163022" s="984"/>
    </row>
    <row r="163023" spans="59:59" ht="15" customHeight="1">
      <c r="BG163023" s="985"/>
    </row>
    <row r="163060" spans="59:59" ht="15" customHeight="1">
      <c r="BG163060" s="984"/>
    </row>
    <row r="163061" spans="59:59" ht="15" customHeight="1">
      <c r="BG163061" s="985"/>
    </row>
    <row r="163098" spans="59:59" ht="15" customHeight="1">
      <c r="BG163098" s="984"/>
    </row>
    <row r="163099" spans="59:59" ht="15" customHeight="1">
      <c r="BG163099" s="985"/>
    </row>
    <row r="163136" spans="59:59" ht="15" customHeight="1">
      <c r="BG163136" s="984"/>
    </row>
    <row r="163137" spans="59:59" ht="15" customHeight="1">
      <c r="BG163137" s="985"/>
    </row>
    <row r="163174" spans="59:59" ht="15" customHeight="1">
      <c r="BG163174" s="984"/>
    </row>
    <row r="163175" spans="59:59" ht="15" customHeight="1">
      <c r="BG163175" s="985"/>
    </row>
    <row r="163212" spans="59:59" ht="15" customHeight="1">
      <c r="BG163212" s="984"/>
    </row>
    <row r="163213" spans="59:59" ht="15" customHeight="1">
      <c r="BG163213" s="985"/>
    </row>
    <row r="163250" spans="59:59" ht="15" customHeight="1">
      <c r="BG163250" s="984"/>
    </row>
    <row r="163251" spans="59:59" ht="15" customHeight="1">
      <c r="BG163251" s="985"/>
    </row>
    <row r="163288" spans="59:59" ht="15" customHeight="1">
      <c r="BG163288" s="984"/>
    </row>
    <row r="163289" spans="59:59" ht="15" customHeight="1">
      <c r="BG163289" s="985"/>
    </row>
    <row r="163326" spans="59:59" ht="15" customHeight="1">
      <c r="BG163326" s="984"/>
    </row>
    <row r="163327" spans="59:59" ht="15" customHeight="1">
      <c r="BG163327" s="985"/>
    </row>
    <row r="163364" spans="59:59" ht="15" customHeight="1">
      <c r="BG163364" s="984"/>
    </row>
    <row r="163365" spans="59:59" ht="15" customHeight="1">
      <c r="BG163365" s="985"/>
    </row>
    <row r="163402" spans="59:59" ht="15" customHeight="1">
      <c r="BG163402" s="984"/>
    </row>
    <row r="163403" spans="59:59" ht="15" customHeight="1">
      <c r="BG163403" s="985"/>
    </row>
    <row r="163440" spans="59:59" ht="15" customHeight="1">
      <c r="BG163440" s="984"/>
    </row>
    <row r="163441" spans="59:59" ht="15" customHeight="1">
      <c r="BG163441" s="985"/>
    </row>
    <row r="163478" spans="59:59" ht="15" customHeight="1">
      <c r="BG163478" s="984"/>
    </row>
    <row r="163479" spans="59:59" ht="15" customHeight="1">
      <c r="BG163479" s="985"/>
    </row>
    <row r="163516" spans="59:59" ht="15" customHeight="1">
      <c r="BG163516" s="984"/>
    </row>
    <row r="163517" spans="59:59" ht="15" customHeight="1">
      <c r="BG163517" s="985"/>
    </row>
    <row r="163554" spans="59:59" ht="15" customHeight="1">
      <c r="BG163554" s="984"/>
    </row>
    <row r="163555" spans="59:59" ht="15" customHeight="1">
      <c r="BG163555" s="985"/>
    </row>
    <row r="163592" spans="59:59" ht="15" customHeight="1">
      <c r="BG163592" s="984"/>
    </row>
    <row r="163593" spans="59:59" ht="15" customHeight="1">
      <c r="BG163593" s="985"/>
    </row>
    <row r="163630" spans="59:59" ht="15" customHeight="1">
      <c r="BG163630" s="984"/>
    </row>
    <row r="163631" spans="59:59" ht="15" customHeight="1">
      <c r="BG163631" s="985"/>
    </row>
    <row r="163668" spans="59:59" ht="15" customHeight="1">
      <c r="BG163668" s="984"/>
    </row>
    <row r="163669" spans="59:59" ht="15" customHeight="1">
      <c r="BG163669" s="985"/>
    </row>
    <row r="163706" spans="59:59" ht="15" customHeight="1">
      <c r="BG163706" s="984"/>
    </row>
    <row r="163707" spans="59:59" ht="15" customHeight="1">
      <c r="BG163707" s="985"/>
    </row>
    <row r="163744" spans="59:59" ht="15" customHeight="1">
      <c r="BG163744" s="984"/>
    </row>
    <row r="163745" spans="59:59" ht="15" customHeight="1">
      <c r="BG163745" s="985"/>
    </row>
    <row r="163782" spans="59:59" ht="15" customHeight="1">
      <c r="BG163782" s="984"/>
    </row>
    <row r="163783" spans="59:59" ht="15" customHeight="1">
      <c r="BG163783" s="985"/>
    </row>
    <row r="163820" spans="59:59" ht="15" customHeight="1">
      <c r="BG163820" s="984"/>
    </row>
    <row r="163821" spans="59:59" ht="15" customHeight="1">
      <c r="BG163821" s="985"/>
    </row>
    <row r="163858" spans="59:59" ht="15" customHeight="1">
      <c r="BG163858" s="984"/>
    </row>
    <row r="163859" spans="59:59" ht="15" customHeight="1">
      <c r="BG163859" s="985"/>
    </row>
    <row r="163896" spans="59:59" ht="15" customHeight="1">
      <c r="BG163896" s="984"/>
    </row>
    <row r="163897" spans="59:59" ht="15" customHeight="1">
      <c r="BG163897" s="985"/>
    </row>
    <row r="163934" spans="59:59" ht="15" customHeight="1">
      <c r="BG163934" s="984"/>
    </row>
    <row r="163935" spans="59:59" ht="15" customHeight="1">
      <c r="BG163935" s="985"/>
    </row>
    <row r="163972" spans="59:59" ht="15" customHeight="1">
      <c r="BG163972" s="984"/>
    </row>
    <row r="163973" spans="59:59" ht="15" customHeight="1">
      <c r="BG163973" s="985"/>
    </row>
    <row r="164010" spans="59:59" ht="15" customHeight="1">
      <c r="BG164010" s="984"/>
    </row>
    <row r="164011" spans="59:59" ht="15" customHeight="1">
      <c r="BG164011" s="985"/>
    </row>
    <row r="164048" spans="59:59" ht="15" customHeight="1">
      <c r="BG164048" s="984"/>
    </row>
    <row r="164049" spans="59:59" ht="15" customHeight="1">
      <c r="BG164049" s="985"/>
    </row>
    <row r="164086" spans="59:59" ht="15" customHeight="1">
      <c r="BG164086" s="984"/>
    </row>
    <row r="164087" spans="59:59" ht="15" customHeight="1">
      <c r="BG164087" s="985"/>
    </row>
    <row r="164124" spans="59:59" ht="15" customHeight="1">
      <c r="BG164124" s="984"/>
    </row>
    <row r="164125" spans="59:59" ht="15" customHeight="1">
      <c r="BG164125" s="985"/>
    </row>
    <row r="164162" spans="59:59" ht="15" customHeight="1">
      <c r="BG164162" s="984"/>
    </row>
    <row r="164163" spans="59:59" ht="15" customHeight="1">
      <c r="BG164163" s="985"/>
    </row>
    <row r="164200" spans="59:59" ht="15" customHeight="1">
      <c r="BG164200" s="984"/>
    </row>
    <row r="164201" spans="59:59" ht="15" customHeight="1">
      <c r="BG164201" s="985"/>
    </row>
    <row r="164238" spans="59:59" ht="15" customHeight="1">
      <c r="BG164238" s="984"/>
    </row>
    <row r="164239" spans="59:59" ht="15" customHeight="1">
      <c r="BG164239" s="985"/>
    </row>
    <row r="164276" spans="59:59" ht="15" customHeight="1">
      <c r="BG164276" s="984"/>
    </row>
    <row r="164277" spans="59:59" ht="15" customHeight="1">
      <c r="BG164277" s="985"/>
    </row>
    <row r="164314" spans="59:59" ht="15" customHeight="1">
      <c r="BG164314" s="984"/>
    </row>
    <row r="164315" spans="59:59" ht="15" customHeight="1">
      <c r="BG164315" s="985"/>
    </row>
    <row r="164352" spans="59:59" ht="15" customHeight="1">
      <c r="BG164352" s="984"/>
    </row>
    <row r="164353" spans="59:59" ht="15" customHeight="1">
      <c r="BG164353" s="985"/>
    </row>
    <row r="164390" spans="59:59" ht="15" customHeight="1">
      <c r="BG164390" s="984"/>
    </row>
    <row r="164391" spans="59:59" ht="15" customHeight="1">
      <c r="BG164391" s="985"/>
    </row>
    <row r="164428" spans="59:59" ht="15" customHeight="1">
      <c r="BG164428" s="984"/>
    </row>
    <row r="164429" spans="59:59" ht="15" customHeight="1">
      <c r="BG164429" s="985"/>
    </row>
    <row r="164466" spans="59:59" ht="15" customHeight="1">
      <c r="BG164466" s="984"/>
    </row>
    <row r="164467" spans="59:59" ht="15" customHeight="1">
      <c r="BG164467" s="985"/>
    </row>
    <row r="164504" spans="59:59" ht="15" customHeight="1">
      <c r="BG164504" s="984"/>
    </row>
    <row r="164505" spans="59:59" ht="15" customHeight="1">
      <c r="BG164505" s="985"/>
    </row>
    <row r="164542" spans="59:59" ht="15" customHeight="1">
      <c r="BG164542" s="984"/>
    </row>
    <row r="164543" spans="59:59" ht="15" customHeight="1">
      <c r="BG164543" s="985"/>
    </row>
    <row r="164580" spans="59:59" ht="15" customHeight="1">
      <c r="BG164580" s="984"/>
    </row>
    <row r="164581" spans="59:59" ht="15" customHeight="1">
      <c r="BG164581" s="985"/>
    </row>
    <row r="164618" spans="59:59" ht="15" customHeight="1">
      <c r="BG164618" s="984"/>
    </row>
    <row r="164619" spans="59:59" ht="15" customHeight="1">
      <c r="BG164619" s="985"/>
    </row>
    <row r="164656" spans="59:59" ht="15" customHeight="1">
      <c r="BG164656" s="984"/>
    </row>
    <row r="164657" spans="59:59" ht="15" customHeight="1">
      <c r="BG164657" s="985"/>
    </row>
    <row r="164694" spans="59:59" ht="15" customHeight="1">
      <c r="BG164694" s="984"/>
    </row>
    <row r="164695" spans="59:59" ht="15" customHeight="1">
      <c r="BG164695" s="985"/>
    </row>
    <row r="164732" spans="59:59" ht="15" customHeight="1">
      <c r="BG164732" s="984"/>
    </row>
    <row r="164733" spans="59:59" ht="15" customHeight="1">
      <c r="BG164733" s="985"/>
    </row>
    <row r="164770" spans="59:59" ht="15" customHeight="1">
      <c r="BG164770" s="984"/>
    </row>
    <row r="164771" spans="59:59" ht="15" customHeight="1">
      <c r="BG164771" s="985"/>
    </row>
    <row r="164808" spans="59:59" ht="15" customHeight="1">
      <c r="BG164808" s="984"/>
    </row>
    <row r="164809" spans="59:59" ht="15" customHeight="1">
      <c r="BG164809" s="985"/>
    </row>
    <row r="164846" spans="59:59" ht="15" customHeight="1">
      <c r="BG164846" s="984"/>
    </row>
    <row r="164847" spans="59:59" ht="15" customHeight="1">
      <c r="BG164847" s="985"/>
    </row>
    <row r="164884" spans="59:59" ht="15" customHeight="1">
      <c r="BG164884" s="984"/>
    </row>
    <row r="164885" spans="59:59" ht="15" customHeight="1">
      <c r="BG164885" s="985"/>
    </row>
    <row r="164922" spans="59:59" ht="15" customHeight="1">
      <c r="BG164922" s="984"/>
    </row>
    <row r="164923" spans="59:59" ht="15" customHeight="1">
      <c r="BG164923" s="985"/>
    </row>
    <row r="164960" spans="59:59" ht="15" customHeight="1">
      <c r="BG164960" s="984"/>
    </row>
    <row r="164961" spans="59:59" ht="15" customHeight="1">
      <c r="BG164961" s="985"/>
    </row>
    <row r="164998" spans="59:59" ht="15" customHeight="1">
      <c r="BG164998" s="984"/>
    </row>
    <row r="164999" spans="59:59" ht="15" customHeight="1">
      <c r="BG164999" s="985"/>
    </row>
    <row r="165036" spans="59:59" ht="15" customHeight="1">
      <c r="BG165036" s="984"/>
    </row>
    <row r="165037" spans="59:59" ht="15" customHeight="1">
      <c r="BG165037" s="985"/>
    </row>
    <row r="165074" spans="59:59" ht="15" customHeight="1">
      <c r="BG165074" s="984"/>
    </row>
    <row r="165075" spans="59:59" ht="15" customHeight="1">
      <c r="BG165075" s="985"/>
    </row>
    <row r="165112" spans="59:59" ht="15" customHeight="1">
      <c r="BG165112" s="984"/>
    </row>
    <row r="165113" spans="59:59" ht="15" customHeight="1">
      <c r="BG165113" s="985"/>
    </row>
    <row r="165150" spans="59:59" ht="15" customHeight="1">
      <c r="BG165150" s="984"/>
    </row>
    <row r="165151" spans="59:59" ht="15" customHeight="1">
      <c r="BG165151" s="985"/>
    </row>
    <row r="165188" spans="59:59" ht="15" customHeight="1">
      <c r="BG165188" s="984"/>
    </row>
    <row r="165189" spans="59:59" ht="15" customHeight="1">
      <c r="BG165189" s="985"/>
    </row>
    <row r="165226" spans="59:59" ht="15" customHeight="1">
      <c r="BG165226" s="984"/>
    </row>
    <row r="165227" spans="59:59" ht="15" customHeight="1">
      <c r="BG165227" s="985"/>
    </row>
    <row r="165264" spans="59:59" ht="15" customHeight="1">
      <c r="BG165264" s="984"/>
    </row>
    <row r="165265" spans="59:59" ht="15" customHeight="1">
      <c r="BG165265" s="985"/>
    </row>
    <row r="165302" spans="59:59" ht="15" customHeight="1">
      <c r="BG165302" s="984"/>
    </row>
    <row r="165303" spans="59:59" ht="15" customHeight="1">
      <c r="BG165303" s="985"/>
    </row>
    <row r="165340" spans="59:59" ht="15" customHeight="1">
      <c r="BG165340" s="984"/>
    </row>
    <row r="165341" spans="59:59" ht="15" customHeight="1">
      <c r="BG165341" s="985"/>
    </row>
    <row r="165378" spans="59:59" ht="15" customHeight="1">
      <c r="BG165378" s="984"/>
    </row>
    <row r="165379" spans="59:59" ht="15" customHeight="1">
      <c r="BG165379" s="985"/>
    </row>
    <row r="165416" spans="59:59" ht="15" customHeight="1">
      <c r="BG165416" s="984"/>
    </row>
    <row r="165417" spans="59:59" ht="15" customHeight="1">
      <c r="BG165417" s="985"/>
    </row>
    <row r="165454" spans="59:59" ht="15" customHeight="1">
      <c r="BG165454" s="984"/>
    </row>
    <row r="165455" spans="59:59" ht="15" customHeight="1">
      <c r="BG165455" s="985"/>
    </row>
    <row r="165492" spans="59:59" ht="15" customHeight="1">
      <c r="BG165492" s="984"/>
    </row>
    <row r="165493" spans="59:59" ht="15" customHeight="1">
      <c r="BG165493" s="985"/>
    </row>
    <row r="165530" spans="59:59" ht="15" customHeight="1">
      <c r="BG165530" s="984"/>
    </row>
    <row r="165531" spans="59:59" ht="15" customHeight="1">
      <c r="BG165531" s="985"/>
    </row>
    <row r="165568" spans="59:59" ht="15" customHeight="1">
      <c r="BG165568" s="984"/>
    </row>
    <row r="165569" spans="59:59" ht="15" customHeight="1">
      <c r="BG165569" s="985"/>
    </row>
    <row r="165606" spans="59:59" ht="15" customHeight="1">
      <c r="BG165606" s="984"/>
    </row>
    <row r="165607" spans="59:59" ht="15" customHeight="1">
      <c r="BG165607" s="985"/>
    </row>
    <row r="165644" spans="59:59" ht="15" customHeight="1">
      <c r="BG165644" s="984"/>
    </row>
    <row r="165645" spans="59:59" ht="15" customHeight="1">
      <c r="BG165645" s="985"/>
    </row>
    <row r="165682" spans="59:59" ht="15" customHeight="1">
      <c r="BG165682" s="984"/>
    </row>
    <row r="165683" spans="59:59" ht="15" customHeight="1">
      <c r="BG165683" s="985"/>
    </row>
    <row r="165720" spans="59:59" ht="15" customHeight="1">
      <c r="BG165720" s="984"/>
    </row>
    <row r="165721" spans="59:59" ht="15" customHeight="1">
      <c r="BG165721" s="985"/>
    </row>
    <row r="165758" spans="59:59" ht="15" customHeight="1">
      <c r="BG165758" s="984"/>
    </row>
    <row r="165759" spans="59:59" ht="15" customHeight="1">
      <c r="BG165759" s="985"/>
    </row>
    <row r="165796" spans="59:59" ht="15" customHeight="1">
      <c r="BG165796" s="984"/>
    </row>
    <row r="165797" spans="59:59" ht="15" customHeight="1">
      <c r="BG165797" s="985"/>
    </row>
    <row r="165834" spans="59:59" ht="15" customHeight="1">
      <c r="BG165834" s="984"/>
    </row>
    <row r="165835" spans="59:59" ht="15" customHeight="1">
      <c r="BG165835" s="985"/>
    </row>
    <row r="165872" spans="59:59" ht="15" customHeight="1">
      <c r="BG165872" s="984"/>
    </row>
    <row r="165873" spans="59:59" ht="15" customHeight="1">
      <c r="BG165873" s="985"/>
    </row>
    <row r="165910" spans="59:59" ht="15" customHeight="1">
      <c r="BG165910" s="984"/>
    </row>
    <row r="165911" spans="59:59" ht="15" customHeight="1">
      <c r="BG165911" s="985"/>
    </row>
    <row r="165948" spans="59:59" ht="15" customHeight="1">
      <c r="BG165948" s="984"/>
    </row>
    <row r="165949" spans="59:59" ht="15" customHeight="1">
      <c r="BG165949" s="985"/>
    </row>
    <row r="165986" spans="59:59" ht="15" customHeight="1">
      <c r="BG165986" s="984"/>
    </row>
    <row r="165987" spans="59:59" ht="15" customHeight="1">
      <c r="BG165987" s="985"/>
    </row>
    <row r="166024" spans="59:59" ht="15" customHeight="1">
      <c r="BG166024" s="984"/>
    </row>
    <row r="166025" spans="59:59" ht="15" customHeight="1">
      <c r="BG166025" s="985"/>
    </row>
    <row r="166062" spans="59:59" ht="15" customHeight="1">
      <c r="BG166062" s="984"/>
    </row>
    <row r="166063" spans="59:59" ht="15" customHeight="1">
      <c r="BG166063" s="985"/>
    </row>
    <row r="166100" spans="59:59" ht="15" customHeight="1">
      <c r="BG166100" s="984"/>
    </row>
    <row r="166101" spans="59:59" ht="15" customHeight="1">
      <c r="BG166101" s="985"/>
    </row>
    <row r="166138" spans="59:59" ht="15" customHeight="1">
      <c r="BG166138" s="984"/>
    </row>
    <row r="166139" spans="59:59" ht="15" customHeight="1">
      <c r="BG166139" s="985"/>
    </row>
    <row r="166176" spans="59:59" ht="15" customHeight="1">
      <c r="BG166176" s="984"/>
    </row>
    <row r="166177" spans="59:59" ht="15" customHeight="1">
      <c r="BG166177" s="985"/>
    </row>
    <row r="166214" spans="59:59" ht="15" customHeight="1">
      <c r="BG166214" s="984"/>
    </row>
    <row r="166215" spans="59:59" ht="15" customHeight="1">
      <c r="BG166215" s="985"/>
    </row>
    <row r="166252" spans="59:59" ht="15" customHeight="1">
      <c r="BG166252" s="984"/>
    </row>
    <row r="166253" spans="59:59" ht="15" customHeight="1">
      <c r="BG166253" s="985"/>
    </row>
    <row r="166290" spans="59:59" ht="15" customHeight="1">
      <c r="BG166290" s="984"/>
    </row>
    <row r="166291" spans="59:59" ht="15" customHeight="1">
      <c r="BG166291" s="985"/>
    </row>
    <row r="166328" spans="59:59" ht="15" customHeight="1">
      <c r="BG166328" s="984"/>
    </row>
    <row r="166329" spans="59:59" ht="15" customHeight="1">
      <c r="BG166329" s="985"/>
    </row>
    <row r="166366" spans="59:59" ht="15" customHeight="1">
      <c r="BG166366" s="984"/>
    </row>
    <row r="166367" spans="59:59" ht="15" customHeight="1">
      <c r="BG166367" s="985"/>
    </row>
    <row r="166404" spans="59:59" ht="15" customHeight="1">
      <c r="BG166404" s="984"/>
    </row>
    <row r="166405" spans="59:59" ht="15" customHeight="1">
      <c r="BG166405" s="985"/>
    </row>
    <row r="166442" spans="59:59" ht="15" customHeight="1">
      <c r="BG166442" s="984"/>
    </row>
    <row r="166443" spans="59:59" ht="15" customHeight="1">
      <c r="BG166443" s="985"/>
    </row>
    <row r="166480" spans="59:59" ht="15" customHeight="1">
      <c r="BG166480" s="984"/>
    </row>
    <row r="166481" spans="59:59" ht="15" customHeight="1">
      <c r="BG166481" s="985"/>
    </row>
    <row r="166518" spans="59:59" ht="15" customHeight="1">
      <c r="BG166518" s="984"/>
    </row>
    <row r="166519" spans="59:59" ht="15" customHeight="1">
      <c r="BG166519" s="985"/>
    </row>
    <row r="166556" spans="59:59" ht="15" customHeight="1">
      <c r="BG166556" s="984"/>
    </row>
    <row r="166557" spans="59:59" ht="15" customHeight="1">
      <c r="BG166557" s="985"/>
    </row>
    <row r="166594" spans="59:59" ht="15" customHeight="1">
      <c r="BG166594" s="984"/>
    </row>
    <row r="166595" spans="59:59" ht="15" customHeight="1">
      <c r="BG166595" s="985"/>
    </row>
    <row r="166632" spans="59:59" ht="15" customHeight="1">
      <c r="BG166632" s="984"/>
    </row>
    <row r="166633" spans="59:59" ht="15" customHeight="1">
      <c r="BG166633" s="985"/>
    </row>
    <row r="166670" spans="59:59" ht="15" customHeight="1">
      <c r="BG166670" s="984"/>
    </row>
    <row r="166671" spans="59:59" ht="15" customHeight="1">
      <c r="BG166671" s="985"/>
    </row>
    <row r="166708" spans="59:59" ht="15" customHeight="1">
      <c r="BG166708" s="984"/>
    </row>
    <row r="166709" spans="59:59" ht="15" customHeight="1">
      <c r="BG166709" s="985"/>
    </row>
    <row r="166746" spans="59:59" ht="15" customHeight="1">
      <c r="BG166746" s="984"/>
    </row>
    <row r="166747" spans="59:59" ht="15" customHeight="1">
      <c r="BG166747" s="985"/>
    </row>
    <row r="166784" spans="59:59" ht="15" customHeight="1">
      <c r="BG166784" s="984"/>
    </row>
    <row r="166785" spans="59:59" ht="15" customHeight="1">
      <c r="BG166785" s="985"/>
    </row>
    <row r="166822" spans="59:59" ht="15" customHeight="1">
      <c r="BG166822" s="984"/>
    </row>
    <row r="166823" spans="59:59" ht="15" customHeight="1">
      <c r="BG166823" s="985"/>
    </row>
    <row r="166860" spans="59:59" ht="15" customHeight="1">
      <c r="BG166860" s="984"/>
    </row>
    <row r="166861" spans="59:59" ht="15" customHeight="1">
      <c r="BG166861" s="985"/>
    </row>
    <row r="166898" spans="59:59" ht="15" customHeight="1">
      <c r="BG166898" s="984"/>
    </row>
    <row r="166899" spans="59:59" ht="15" customHeight="1">
      <c r="BG166899" s="985"/>
    </row>
    <row r="166936" spans="59:59" ht="15" customHeight="1">
      <c r="BG166936" s="984"/>
    </row>
    <row r="166937" spans="59:59" ht="15" customHeight="1">
      <c r="BG166937" s="985"/>
    </row>
    <row r="166974" spans="59:59" ht="15" customHeight="1">
      <c r="BG166974" s="984"/>
    </row>
    <row r="166975" spans="59:59" ht="15" customHeight="1">
      <c r="BG166975" s="985"/>
    </row>
    <row r="167012" spans="59:59" ht="15" customHeight="1">
      <c r="BG167012" s="984"/>
    </row>
    <row r="167013" spans="59:59" ht="15" customHeight="1">
      <c r="BG167013" s="985"/>
    </row>
    <row r="167050" spans="59:59" ht="15" customHeight="1">
      <c r="BG167050" s="984"/>
    </row>
    <row r="167051" spans="59:59" ht="15" customHeight="1">
      <c r="BG167051" s="985"/>
    </row>
    <row r="167088" spans="59:59" ht="15" customHeight="1">
      <c r="BG167088" s="984"/>
    </row>
    <row r="167089" spans="59:59" ht="15" customHeight="1">
      <c r="BG167089" s="985"/>
    </row>
    <row r="167126" spans="59:59" ht="15" customHeight="1">
      <c r="BG167126" s="984"/>
    </row>
    <row r="167127" spans="59:59" ht="15" customHeight="1">
      <c r="BG167127" s="985"/>
    </row>
    <row r="167164" spans="59:59" ht="15" customHeight="1">
      <c r="BG167164" s="984"/>
    </row>
    <row r="167165" spans="59:59" ht="15" customHeight="1">
      <c r="BG167165" s="985"/>
    </row>
    <row r="167202" spans="59:59" ht="15" customHeight="1">
      <c r="BG167202" s="984"/>
    </row>
    <row r="167203" spans="59:59" ht="15" customHeight="1">
      <c r="BG167203" s="985"/>
    </row>
    <row r="167240" spans="59:59" ht="15" customHeight="1">
      <c r="BG167240" s="984"/>
    </row>
    <row r="167241" spans="59:59" ht="15" customHeight="1">
      <c r="BG167241" s="985"/>
    </row>
    <row r="167278" spans="59:59" ht="15" customHeight="1">
      <c r="BG167278" s="984"/>
    </row>
    <row r="167279" spans="59:59" ht="15" customHeight="1">
      <c r="BG167279" s="985"/>
    </row>
    <row r="167316" spans="59:59" ht="15" customHeight="1">
      <c r="BG167316" s="984"/>
    </row>
    <row r="167317" spans="59:59" ht="15" customHeight="1">
      <c r="BG167317" s="985"/>
    </row>
    <row r="167354" spans="59:59" ht="15" customHeight="1">
      <c r="BG167354" s="984"/>
    </row>
    <row r="167355" spans="59:59" ht="15" customHeight="1">
      <c r="BG167355" s="985"/>
    </row>
    <row r="167392" spans="59:59" ht="15" customHeight="1">
      <c r="BG167392" s="984"/>
    </row>
    <row r="167393" spans="59:59" ht="15" customHeight="1">
      <c r="BG167393" s="985"/>
    </row>
    <row r="167430" spans="59:59" ht="15" customHeight="1">
      <c r="BG167430" s="984"/>
    </row>
    <row r="167431" spans="59:59" ht="15" customHeight="1">
      <c r="BG167431" s="985"/>
    </row>
    <row r="167468" spans="59:59" ht="15" customHeight="1">
      <c r="BG167468" s="984"/>
    </row>
    <row r="167469" spans="59:59" ht="15" customHeight="1">
      <c r="BG167469" s="985"/>
    </row>
    <row r="167506" spans="59:59" ht="15" customHeight="1">
      <c r="BG167506" s="984"/>
    </row>
    <row r="167507" spans="59:59" ht="15" customHeight="1">
      <c r="BG167507" s="985"/>
    </row>
    <row r="167544" spans="59:59" ht="15" customHeight="1">
      <c r="BG167544" s="984"/>
    </row>
    <row r="167545" spans="59:59" ht="15" customHeight="1">
      <c r="BG167545" s="985"/>
    </row>
    <row r="167582" spans="59:59" ht="15" customHeight="1">
      <c r="BG167582" s="984"/>
    </row>
    <row r="167583" spans="59:59" ht="15" customHeight="1">
      <c r="BG167583" s="985"/>
    </row>
    <row r="167620" spans="59:59" ht="15" customHeight="1">
      <c r="BG167620" s="984"/>
    </row>
    <row r="167621" spans="59:59" ht="15" customHeight="1">
      <c r="BG167621" s="985"/>
    </row>
    <row r="167658" spans="59:59" ht="15" customHeight="1">
      <c r="BG167658" s="984"/>
    </row>
    <row r="167659" spans="59:59" ht="15" customHeight="1">
      <c r="BG167659" s="985"/>
    </row>
    <row r="167696" spans="59:59" ht="15" customHeight="1">
      <c r="BG167696" s="984"/>
    </row>
    <row r="167697" spans="59:59" ht="15" customHeight="1">
      <c r="BG167697" s="985"/>
    </row>
    <row r="167734" spans="59:59" ht="15" customHeight="1">
      <c r="BG167734" s="984"/>
    </row>
    <row r="167735" spans="59:59" ht="15" customHeight="1">
      <c r="BG167735" s="985"/>
    </row>
    <row r="167772" spans="59:59" ht="15" customHeight="1">
      <c r="BG167772" s="984"/>
    </row>
    <row r="167773" spans="59:59" ht="15" customHeight="1">
      <c r="BG167773" s="985"/>
    </row>
    <row r="167810" spans="59:59" ht="15" customHeight="1">
      <c r="BG167810" s="984"/>
    </row>
    <row r="167811" spans="59:59" ht="15" customHeight="1">
      <c r="BG167811" s="985"/>
    </row>
    <row r="167848" spans="59:59" ht="15" customHeight="1">
      <c r="BG167848" s="984"/>
    </row>
    <row r="167849" spans="59:59" ht="15" customHeight="1">
      <c r="BG167849" s="985"/>
    </row>
    <row r="167886" spans="59:59" ht="15" customHeight="1">
      <c r="BG167886" s="984"/>
    </row>
    <row r="167887" spans="59:59" ht="15" customHeight="1">
      <c r="BG167887" s="985"/>
    </row>
    <row r="167924" spans="59:59" ht="15" customHeight="1">
      <c r="BG167924" s="984"/>
    </row>
    <row r="167925" spans="59:59" ht="15" customHeight="1">
      <c r="BG167925" s="985"/>
    </row>
    <row r="167962" spans="59:59" ht="15" customHeight="1">
      <c r="BG167962" s="984"/>
    </row>
    <row r="167963" spans="59:59" ht="15" customHeight="1">
      <c r="BG167963" s="985"/>
    </row>
    <row r="168000" spans="59:59" ht="15" customHeight="1">
      <c r="BG168000" s="984"/>
    </row>
    <row r="168001" spans="59:59" ht="15" customHeight="1">
      <c r="BG168001" s="985"/>
    </row>
    <row r="168038" spans="59:59" ht="15" customHeight="1">
      <c r="BG168038" s="984"/>
    </row>
    <row r="168039" spans="59:59" ht="15" customHeight="1">
      <c r="BG168039" s="985"/>
    </row>
    <row r="168076" spans="59:59" ht="15" customHeight="1">
      <c r="BG168076" s="984"/>
    </row>
    <row r="168077" spans="59:59" ht="15" customHeight="1">
      <c r="BG168077" s="985"/>
    </row>
    <row r="168114" spans="59:59" ht="15" customHeight="1">
      <c r="BG168114" s="984"/>
    </row>
    <row r="168115" spans="59:59" ht="15" customHeight="1">
      <c r="BG168115" s="985"/>
    </row>
    <row r="168152" spans="59:59" ht="15" customHeight="1">
      <c r="BG168152" s="984"/>
    </row>
    <row r="168153" spans="59:59" ht="15" customHeight="1">
      <c r="BG168153" s="985"/>
    </row>
    <row r="168190" spans="59:59" ht="15" customHeight="1">
      <c r="BG168190" s="984"/>
    </row>
    <row r="168191" spans="59:59" ht="15" customHeight="1">
      <c r="BG168191" s="985"/>
    </row>
    <row r="168228" spans="59:59" ht="15" customHeight="1">
      <c r="BG168228" s="984"/>
    </row>
    <row r="168229" spans="59:59" ht="15" customHeight="1">
      <c r="BG168229" s="985"/>
    </row>
    <row r="168266" spans="59:59" ht="15" customHeight="1">
      <c r="BG168266" s="984"/>
    </row>
    <row r="168267" spans="59:59" ht="15" customHeight="1">
      <c r="BG168267" s="985"/>
    </row>
    <row r="168304" spans="59:59" ht="15" customHeight="1">
      <c r="BG168304" s="984"/>
    </row>
    <row r="168305" spans="59:59" ht="15" customHeight="1">
      <c r="BG168305" s="985"/>
    </row>
    <row r="168342" spans="59:59" ht="15" customHeight="1">
      <c r="BG168342" s="984"/>
    </row>
    <row r="168343" spans="59:59" ht="15" customHeight="1">
      <c r="BG168343" s="985"/>
    </row>
    <row r="168380" spans="59:59" ht="15" customHeight="1">
      <c r="BG168380" s="984"/>
    </row>
    <row r="168381" spans="59:59" ht="15" customHeight="1">
      <c r="BG168381" s="985"/>
    </row>
    <row r="168418" spans="59:59" ht="15" customHeight="1">
      <c r="BG168418" s="984"/>
    </row>
    <row r="168419" spans="59:59" ht="15" customHeight="1">
      <c r="BG168419" s="985"/>
    </row>
    <row r="168456" spans="59:59" ht="15" customHeight="1">
      <c r="BG168456" s="984"/>
    </row>
    <row r="168457" spans="59:59" ht="15" customHeight="1">
      <c r="BG168457" s="985"/>
    </row>
    <row r="168494" spans="59:59" ht="15" customHeight="1">
      <c r="BG168494" s="984"/>
    </row>
    <row r="168495" spans="59:59" ht="15" customHeight="1">
      <c r="BG168495" s="985"/>
    </row>
    <row r="168532" spans="59:59" ht="15" customHeight="1">
      <c r="BG168532" s="984"/>
    </row>
    <row r="168533" spans="59:59" ht="15" customHeight="1">
      <c r="BG168533" s="985"/>
    </row>
    <row r="168570" spans="59:59" ht="15" customHeight="1">
      <c r="BG168570" s="984"/>
    </row>
    <row r="168571" spans="59:59" ht="15" customHeight="1">
      <c r="BG168571" s="985"/>
    </row>
    <row r="168608" spans="59:59" ht="15" customHeight="1">
      <c r="BG168608" s="984"/>
    </row>
    <row r="168609" spans="59:59" ht="15" customHeight="1">
      <c r="BG168609" s="985"/>
    </row>
    <row r="168646" spans="59:59" ht="15" customHeight="1">
      <c r="BG168646" s="984"/>
    </row>
    <row r="168647" spans="59:59" ht="15" customHeight="1">
      <c r="BG168647" s="985"/>
    </row>
    <row r="168684" spans="59:59" ht="15" customHeight="1">
      <c r="BG168684" s="984"/>
    </row>
    <row r="168685" spans="59:59" ht="15" customHeight="1">
      <c r="BG168685" s="985"/>
    </row>
    <row r="168722" spans="59:59" ht="15" customHeight="1">
      <c r="BG168722" s="984"/>
    </row>
    <row r="168723" spans="59:59" ht="15" customHeight="1">
      <c r="BG168723" s="985"/>
    </row>
    <row r="168760" spans="59:59" ht="15" customHeight="1">
      <c r="BG168760" s="984"/>
    </row>
    <row r="168761" spans="59:59" ht="15" customHeight="1">
      <c r="BG168761" s="985"/>
    </row>
    <row r="168798" spans="59:59" ht="15" customHeight="1">
      <c r="BG168798" s="984"/>
    </row>
    <row r="168799" spans="59:59" ht="15" customHeight="1">
      <c r="BG168799" s="985"/>
    </row>
    <row r="168836" spans="59:59" ht="15" customHeight="1">
      <c r="BG168836" s="984"/>
    </row>
    <row r="168837" spans="59:59" ht="15" customHeight="1">
      <c r="BG168837" s="985"/>
    </row>
    <row r="168874" spans="59:59" ht="15" customHeight="1">
      <c r="BG168874" s="984"/>
    </row>
    <row r="168875" spans="59:59" ht="15" customHeight="1">
      <c r="BG168875" s="985"/>
    </row>
    <row r="168912" spans="59:59" ht="15" customHeight="1">
      <c r="BG168912" s="984"/>
    </row>
    <row r="168913" spans="59:59" ht="15" customHeight="1">
      <c r="BG168913" s="985"/>
    </row>
    <row r="168950" spans="59:59" ht="15" customHeight="1">
      <c r="BG168950" s="984"/>
    </row>
    <row r="168951" spans="59:59" ht="15" customHeight="1">
      <c r="BG168951" s="985"/>
    </row>
    <row r="168988" spans="59:59" ht="15" customHeight="1">
      <c r="BG168988" s="984"/>
    </row>
    <row r="168989" spans="59:59" ht="15" customHeight="1">
      <c r="BG168989" s="985"/>
    </row>
    <row r="169026" spans="59:59" ht="15" customHeight="1">
      <c r="BG169026" s="984"/>
    </row>
    <row r="169027" spans="59:59" ht="15" customHeight="1">
      <c r="BG169027" s="985"/>
    </row>
    <row r="169064" spans="59:59" ht="15" customHeight="1">
      <c r="BG169064" s="984"/>
    </row>
    <row r="169065" spans="59:59" ht="15" customHeight="1">
      <c r="BG169065" s="985"/>
    </row>
    <row r="169102" spans="59:59" ht="15" customHeight="1">
      <c r="BG169102" s="984"/>
    </row>
    <row r="169103" spans="59:59" ht="15" customHeight="1">
      <c r="BG169103" s="985"/>
    </row>
    <row r="169140" spans="59:59" ht="15" customHeight="1">
      <c r="BG169140" s="984"/>
    </row>
    <row r="169141" spans="59:59" ht="15" customHeight="1">
      <c r="BG169141" s="985"/>
    </row>
    <row r="169178" spans="59:59" ht="15" customHeight="1">
      <c r="BG169178" s="984"/>
    </row>
    <row r="169179" spans="59:59" ht="15" customHeight="1">
      <c r="BG169179" s="985"/>
    </row>
    <row r="169216" spans="59:59" ht="15" customHeight="1">
      <c r="BG169216" s="984"/>
    </row>
    <row r="169217" spans="59:59" ht="15" customHeight="1">
      <c r="BG169217" s="985"/>
    </row>
    <row r="169254" spans="59:59" ht="15" customHeight="1">
      <c r="BG169254" s="984"/>
    </row>
    <row r="169255" spans="59:59" ht="15" customHeight="1">
      <c r="BG169255" s="985"/>
    </row>
    <row r="169292" spans="59:59" ht="15" customHeight="1">
      <c r="BG169292" s="984"/>
    </row>
    <row r="169293" spans="59:59" ht="15" customHeight="1">
      <c r="BG169293" s="985"/>
    </row>
    <row r="169330" spans="59:59" ht="15" customHeight="1">
      <c r="BG169330" s="984"/>
    </row>
    <row r="169331" spans="59:59" ht="15" customHeight="1">
      <c r="BG169331" s="985"/>
    </row>
    <row r="169368" spans="59:59" ht="15" customHeight="1">
      <c r="BG169368" s="984"/>
    </row>
    <row r="169369" spans="59:59" ht="15" customHeight="1">
      <c r="BG169369" s="985"/>
    </row>
    <row r="169406" spans="59:59" ht="15" customHeight="1">
      <c r="BG169406" s="984"/>
    </row>
    <row r="169407" spans="59:59" ht="15" customHeight="1">
      <c r="BG169407" s="985"/>
    </row>
    <row r="169444" spans="59:59" ht="15" customHeight="1">
      <c r="BG169444" s="984"/>
    </row>
    <row r="169445" spans="59:59" ht="15" customHeight="1">
      <c r="BG169445" s="985"/>
    </row>
    <row r="169482" spans="59:59" ht="15" customHeight="1">
      <c r="BG169482" s="984"/>
    </row>
    <row r="169483" spans="59:59" ht="15" customHeight="1">
      <c r="BG169483" s="985"/>
    </row>
    <row r="169520" spans="59:59" ht="15" customHeight="1">
      <c r="BG169520" s="984"/>
    </row>
    <row r="169521" spans="59:59" ht="15" customHeight="1">
      <c r="BG169521" s="985"/>
    </row>
    <row r="169558" spans="59:59" ht="15" customHeight="1">
      <c r="BG169558" s="984"/>
    </row>
    <row r="169559" spans="59:59" ht="15" customHeight="1">
      <c r="BG169559" s="985"/>
    </row>
    <row r="169596" spans="59:59" ht="15" customHeight="1">
      <c r="BG169596" s="984"/>
    </row>
    <row r="169597" spans="59:59" ht="15" customHeight="1">
      <c r="BG169597" s="985"/>
    </row>
    <row r="169634" spans="59:59" ht="15" customHeight="1">
      <c r="BG169634" s="984"/>
    </row>
    <row r="169635" spans="59:59" ht="15" customHeight="1">
      <c r="BG169635" s="985"/>
    </row>
    <row r="169672" spans="59:59" ht="15" customHeight="1">
      <c r="BG169672" s="984"/>
    </row>
    <row r="169673" spans="59:59" ht="15" customHeight="1">
      <c r="BG169673" s="985"/>
    </row>
    <row r="169710" spans="59:59" ht="15" customHeight="1">
      <c r="BG169710" s="984"/>
    </row>
    <row r="169711" spans="59:59" ht="15" customHeight="1">
      <c r="BG169711" s="985"/>
    </row>
    <row r="169748" spans="59:59" ht="15" customHeight="1">
      <c r="BG169748" s="984"/>
    </row>
    <row r="169749" spans="59:59" ht="15" customHeight="1">
      <c r="BG169749" s="985"/>
    </row>
    <row r="169786" spans="59:59" ht="15" customHeight="1">
      <c r="BG169786" s="984"/>
    </row>
    <row r="169787" spans="59:59" ht="15" customHeight="1">
      <c r="BG169787" s="985"/>
    </row>
    <row r="169824" spans="59:59" ht="15" customHeight="1">
      <c r="BG169824" s="984"/>
    </row>
    <row r="169825" spans="59:59" ht="15" customHeight="1">
      <c r="BG169825" s="985"/>
    </row>
    <row r="169862" spans="59:59" ht="15" customHeight="1">
      <c r="BG169862" s="984"/>
    </row>
    <row r="169863" spans="59:59" ht="15" customHeight="1">
      <c r="BG169863" s="985"/>
    </row>
    <row r="169900" spans="59:59" ht="15" customHeight="1">
      <c r="BG169900" s="984"/>
    </row>
    <row r="169901" spans="59:59" ht="15" customHeight="1">
      <c r="BG169901" s="985"/>
    </row>
    <row r="169938" spans="59:59" ht="15" customHeight="1">
      <c r="BG169938" s="984"/>
    </row>
    <row r="169939" spans="59:59" ht="15" customHeight="1">
      <c r="BG169939" s="985"/>
    </row>
    <row r="169976" spans="59:59" ht="15" customHeight="1">
      <c r="BG169976" s="984"/>
    </row>
    <row r="169977" spans="59:59" ht="15" customHeight="1">
      <c r="BG169977" s="985"/>
    </row>
    <row r="170014" spans="59:59" ht="15" customHeight="1">
      <c r="BG170014" s="984"/>
    </row>
    <row r="170015" spans="59:59" ht="15" customHeight="1">
      <c r="BG170015" s="985"/>
    </row>
    <row r="170052" spans="59:59" ht="15" customHeight="1">
      <c r="BG170052" s="984"/>
    </row>
    <row r="170053" spans="59:59" ht="15" customHeight="1">
      <c r="BG170053" s="985"/>
    </row>
    <row r="170090" spans="59:59" ht="15" customHeight="1">
      <c r="BG170090" s="984"/>
    </row>
    <row r="170091" spans="59:59" ht="15" customHeight="1">
      <c r="BG170091" s="985"/>
    </row>
    <row r="170128" spans="59:59" ht="15" customHeight="1">
      <c r="BG170128" s="984"/>
    </row>
    <row r="170129" spans="59:59" ht="15" customHeight="1">
      <c r="BG170129" s="985"/>
    </row>
    <row r="170166" spans="59:59" ht="15" customHeight="1">
      <c r="BG170166" s="984"/>
    </row>
    <row r="170167" spans="59:59" ht="15" customHeight="1">
      <c r="BG170167" s="985"/>
    </row>
    <row r="170204" spans="59:59" ht="15" customHeight="1">
      <c r="BG170204" s="984"/>
    </row>
    <row r="170205" spans="59:59" ht="15" customHeight="1">
      <c r="BG170205" s="985"/>
    </row>
    <row r="170242" spans="59:59" ht="15" customHeight="1">
      <c r="BG170242" s="984"/>
    </row>
    <row r="170243" spans="59:59" ht="15" customHeight="1">
      <c r="BG170243" s="985"/>
    </row>
    <row r="170280" spans="59:59" ht="15" customHeight="1">
      <c r="BG170280" s="984"/>
    </row>
    <row r="170281" spans="59:59" ht="15" customHeight="1">
      <c r="BG170281" s="985"/>
    </row>
    <row r="170318" spans="59:59" ht="15" customHeight="1">
      <c r="BG170318" s="984"/>
    </row>
    <row r="170319" spans="59:59" ht="15" customHeight="1">
      <c r="BG170319" s="985"/>
    </row>
    <row r="170356" spans="59:59" ht="15" customHeight="1">
      <c r="BG170356" s="984"/>
    </row>
    <row r="170357" spans="59:59" ht="15" customHeight="1">
      <c r="BG170357" s="985"/>
    </row>
    <row r="170394" spans="59:59" ht="15" customHeight="1">
      <c r="BG170394" s="984"/>
    </row>
    <row r="170395" spans="59:59" ht="15" customHeight="1">
      <c r="BG170395" s="985"/>
    </row>
    <row r="170432" spans="59:59" ht="15" customHeight="1">
      <c r="BG170432" s="984"/>
    </row>
    <row r="170433" spans="59:59" ht="15" customHeight="1">
      <c r="BG170433" s="985"/>
    </row>
    <row r="170470" spans="59:59" ht="15" customHeight="1">
      <c r="BG170470" s="984"/>
    </row>
    <row r="170471" spans="59:59" ht="15" customHeight="1">
      <c r="BG170471" s="985"/>
    </row>
    <row r="170508" spans="59:59" ht="15" customHeight="1">
      <c r="BG170508" s="984"/>
    </row>
    <row r="170509" spans="59:59" ht="15" customHeight="1">
      <c r="BG170509" s="985"/>
    </row>
    <row r="170546" spans="59:59" ht="15" customHeight="1">
      <c r="BG170546" s="984"/>
    </row>
    <row r="170547" spans="59:59" ht="15" customHeight="1">
      <c r="BG170547" s="985"/>
    </row>
    <row r="170584" spans="59:59" ht="15" customHeight="1">
      <c r="BG170584" s="984"/>
    </row>
    <row r="170585" spans="59:59" ht="15" customHeight="1">
      <c r="BG170585" s="985"/>
    </row>
    <row r="170622" spans="59:59" ht="15" customHeight="1">
      <c r="BG170622" s="984"/>
    </row>
    <row r="170623" spans="59:59" ht="15" customHeight="1">
      <c r="BG170623" s="985"/>
    </row>
    <row r="170660" spans="59:59" ht="15" customHeight="1">
      <c r="BG170660" s="984"/>
    </row>
    <row r="170661" spans="59:59" ht="15" customHeight="1">
      <c r="BG170661" s="985"/>
    </row>
    <row r="170698" spans="59:59" ht="15" customHeight="1">
      <c r="BG170698" s="984"/>
    </row>
    <row r="170699" spans="59:59" ht="15" customHeight="1">
      <c r="BG170699" s="985"/>
    </row>
    <row r="170736" spans="59:59" ht="15" customHeight="1">
      <c r="BG170736" s="984"/>
    </row>
    <row r="170737" spans="59:59" ht="15" customHeight="1">
      <c r="BG170737" s="985"/>
    </row>
    <row r="170774" spans="59:59" ht="15" customHeight="1">
      <c r="BG170774" s="984"/>
    </row>
    <row r="170775" spans="59:59" ht="15" customHeight="1">
      <c r="BG170775" s="985"/>
    </row>
    <row r="170812" spans="59:59" ht="15" customHeight="1">
      <c r="BG170812" s="984"/>
    </row>
    <row r="170813" spans="59:59" ht="15" customHeight="1">
      <c r="BG170813" s="985"/>
    </row>
    <row r="170850" spans="59:59" ht="15" customHeight="1">
      <c r="BG170850" s="984"/>
    </row>
    <row r="170851" spans="59:59" ht="15" customHeight="1">
      <c r="BG170851" s="985"/>
    </row>
    <row r="170888" spans="59:59" ht="15" customHeight="1">
      <c r="BG170888" s="984"/>
    </row>
    <row r="170889" spans="59:59" ht="15" customHeight="1">
      <c r="BG170889" s="985"/>
    </row>
    <row r="170926" spans="59:59" ht="15" customHeight="1">
      <c r="BG170926" s="984"/>
    </row>
    <row r="170927" spans="59:59" ht="15" customHeight="1">
      <c r="BG170927" s="985"/>
    </row>
    <row r="170964" spans="59:59" ht="15" customHeight="1">
      <c r="BG170964" s="984"/>
    </row>
    <row r="170965" spans="59:59" ht="15" customHeight="1">
      <c r="BG170965" s="985"/>
    </row>
    <row r="171002" spans="59:59" ht="15" customHeight="1">
      <c r="BG171002" s="984"/>
    </row>
    <row r="171003" spans="59:59" ht="15" customHeight="1">
      <c r="BG171003" s="985"/>
    </row>
    <row r="171040" spans="59:59" ht="15" customHeight="1">
      <c r="BG171040" s="984"/>
    </row>
    <row r="171041" spans="59:59" ht="15" customHeight="1">
      <c r="BG171041" s="985"/>
    </row>
    <row r="171078" spans="59:59" ht="15" customHeight="1">
      <c r="BG171078" s="984"/>
    </row>
    <row r="171079" spans="59:59" ht="15" customHeight="1">
      <c r="BG171079" s="985"/>
    </row>
    <row r="171116" spans="59:59" ht="15" customHeight="1">
      <c r="BG171116" s="984"/>
    </row>
    <row r="171117" spans="59:59" ht="15" customHeight="1">
      <c r="BG171117" s="985"/>
    </row>
    <row r="171154" spans="59:59" ht="15" customHeight="1">
      <c r="BG171154" s="984"/>
    </row>
    <row r="171155" spans="59:59" ht="15" customHeight="1">
      <c r="BG171155" s="985"/>
    </row>
    <row r="171192" spans="59:59" ht="15" customHeight="1">
      <c r="BG171192" s="984"/>
    </row>
    <row r="171193" spans="59:59" ht="15" customHeight="1">
      <c r="BG171193" s="985"/>
    </row>
    <row r="171230" spans="59:59" ht="15" customHeight="1">
      <c r="BG171230" s="984"/>
    </row>
    <row r="171231" spans="59:59" ht="15" customHeight="1">
      <c r="BG171231" s="985"/>
    </row>
    <row r="171268" spans="59:59" ht="15" customHeight="1">
      <c r="BG171268" s="984"/>
    </row>
    <row r="171269" spans="59:59" ht="15" customHeight="1">
      <c r="BG171269" s="985"/>
    </row>
    <row r="171306" spans="59:59" ht="15" customHeight="1">
      <c r="BG171306" s="984"/>
    </row>
    <row r="171307" spans="59:59" ht="15" customHeight="1">
      <c r="BG171307" s="985"/>
    </row>
    <row r="171344" spans="59:59" ht="15" customHeight="1">
      <c r="BG171344" s="984"/>
    </row>
    <row r="171345" spans="59:59" ht="15" customHeight="1">
      <c r="BG171345" s="985"/>
    </row>
    <row r="171382" spans="59:59" ht="15" customHeight="1">
      <c r="BG171382" s="984"/>
    </row>
    <row r="171383" spans="59:59" ht="15" customHeight="1">
      <c r="BG171383" s="985"/>
    </row>
    <row r="171420" spans="59:59" ht="15" customHeight="1">
      <c r="BG171420" s="984"/>
    </row>
    <row r="171421" spans="59:59" ht="15" customHeight="1">
      <c r="BG171421" s="985"/>
    </row>
    <row r="171458" spans="59:59" ht="15" customHeight="1">
      <c r="BG171458" s="984"/>
    </row>
    <row r="171459" spans="59:59" ht="15" customHeight="1">
      <c r="BG171459" s="985"/>
    </row>
    <row r="171496" spans="59:59" ht="15" customHeight="1">
      <c r="BG171496" s="984"/>
    </row>
    <row r="171497" spans="59:59" ht="15" customHeight="1">
      <c r="BG171497" s="985"/>
    </row>
    <row r="171534" spans="59:59" ht="15" customHeight="1">
      <c r="BG171534" s="984"/>
    </row>
    <row r="171535" spans="59:59" ht="15" customHeight="1">
      <c r="BG171535" s="985"/>
    </row>
    <row r="171572" spans="59:59" ht="15" customHeight="1">
      <c r="BG171572" s="984"/>
    </row>
    <row r="171573" spans="59:59" ht="15" customHeight="1">
      <c r="BG171573" s="985"/>
    </row>
    <row r="171610" spans="59:59" ht="15" customHeight="1">
      <c r="BG171610" s="984"/>
    </row>
    <row r="171611" spans="59:59" ht="15" customHeight="1">
      <c r="BG171611" s="985"/>
    </row>
    <row r="171648" spans="59:59" ht="15" customHeight="1">
      <c r="BG171648" s="984"/>
    </row>
    <row r="171649" spans="59:59" ht="15" customHeight="1">
      <c r="BG171649" s="985"/>
    </row>
    <row r="171686" spans="59:59" ht="15" customHeight="1">
      <c r="BG171686" s="984"/>
    </row>
    <row r="171687" spans="59:59" ht="15" customHeight="1">
      <c r="BG171687" s="985"/>
    </row>
    <row r="171724" spans="59:59" ht="15" customHeight="1">
      <c r="BG171724" s="984"/>
    </row>
    <row r="171725" spans="59:59" ht="15" customHeight="1">
      <c r="BG171725" s="985"/>
    </row>
    <row r="171762" spans="59:59" ht="15" customHeight="1">
      <c r="BG171762" s="984"/>
    </row>
    <row r="171763" spans="59:59" ht="15" customHeight="1">
      <c r="BG171763" s="985"/>
    </row>
    <row r="171800" spans="59:59" ht="15" customHeight="1">
      <c r="BG171800" s="984"/>
    </row>
    <row r="171801" spans="59:59" ht="15" customHeight="1">
      <c r="BG171801" s="985"/>
    </row>
    <row r="171838" spans="59:59" ht="15" customHeight="1">
      <c r="BG171838" s="984"/>
    </row>
    <row r="171839" spans="59:59" ht="15" customHeight="1">
      <c r="BG171839" s="985"/>
    </row>
    <row r="171876" spans="59:59" ht="15" customHeight="1">
      <c r="BG171876" s="984"/>
    </row>
    <row r="171877" spans="59:59" ht="15" customHeight="1">
      <c r="BG171877" s="985"/>
    </row>
    <row r="171914" spans="59:59" ht="15" customHeight="1">
      <c r="BG171914" s="984"/>
    </row>
    <row r="171915" spans="59:59" ht="15" customHeight="1">
      <c r="BG171915" s="985"/>
    </row>
    <row r="171952" spans="59:59" ht="15" customHeight="1">
      <c r="BG171952" s="984"/>
    </row>
    <row r="171953" spans="59:59" ht="15" customHeight="1">
      <c r="BG171953" s="985"/>
    </row>
    <row r="171990" spans="59:59" ht="15" customHeight="1">
      <c r="BG171990" s="984"/>
    </row>
    <row r="171991" spans="59:59" ht="15" customHeight="1">
      <c r="BG171991" s="985"/>
    </row>
    <row r="172028" spans="59:59" ht="15" customHeight="1">
      <c r="BG172028" s="984"/>
    </row>
    <row r="172029" spans="59:59" ht="15" customHeight="1">
      <c r="BG172029" s="985"/>
    </row>
    <row r="172066" spans="59:59" ht="15" customHeight="1">
      <c r="BG172066" s="984"/>
    </row>
    <row r="172067" spans="59:59" ht="15" customHeight="1">
      <c r="BG172067" s="985"/>
    </row>
    <row r="172104" spans="59:59" ht="15" customHeight="1">
      <c r="BG172104" s="984"/>
    </row>
    <row r="172105" spans="59:59" ht="15" customHeight="1">
      <c r="BG172105" s="985"/>
    </row>
    <row r="172142" spans="59:59" ht="15" customHeight="1">
      <c r="BG172142" s="984"/>
    </row>
    <row r="172143" spans="59:59" ht="15" customHeight="1">
      <c r="BG172143" s="985"/>
    </row>
    <row r="172180" spans="59:59" ht="15" customHeight="1">
      <c r="BG172180" s="984"/>
    </row>
    <row r="172181" spans="59:59" ht="15" customHeight="1">
      <c r="BG172181" s="985"/>
    </row>
    <row r="172218" spans="59:59" ht="15" customHeight="1">
      <c r="BG172218" s="984"/>
    </row>
    <row r="172219" spans="59:59" ht="15" customHeight="1">
      <c r="BG172219" s="985"/>
    </row>
    <row r="172256" spans="59:59" ht="15" customHeight="1">
      <c r="BG172256" s="984"/>
    </row>
    <row r="172257" spans="59:59" ht="15" customHeight="1">
      <c r="BG172257" s="985"/>
    </row>
    <row r="172294" spans="59:59" ht="15" customHeight="1">
      <c r="BG172294" s="984"/>
    </row>
    <row r="172295" spans="59:59" ht="15" customHeight="1">
      <c r="BG172295" s="985"/>
    </row>
    <row r="172332" spans="59:59" ht="15" customHeight="1">
      <c r="BG172332" s="984"/>
    </row>
    <row r="172333" spans="59:59" ht="15" customHeight="1">
      <c r="BG172333" s="985"/>
    </row>
    <row r="172370" spans="59:59" ht="15" customHeight="1">
      <c r="BG172370" s="984"/>
    </row>
    <row r="172371" spans="59:59" ht="15" customHeight="1">
      <c r="BG172371" s="985"/>
    </row>
    <row r="172408" spans="59:59" ht="15" customHeight="1">
      <c r="BG172408" s="984"/>
    </row>
    <row r="172409" spans="59:59" ht="15" customHeight="1">
      <c r="BG172409" s="985"/>
    </row>
    <row r="172446" spans="59:59" ht="15" customHeight="1">
      <c r="BG172446" s="984"/>
    </row>
    <row r="172447" spans="59:59" ht="15" customHeight="1">
      <c r="BG172447" s="985"/>
    </row>
    <row r="172484" spans="59:59" ht="15" customHeight="1">
      <c r="BG172484" s="984"/>
    </row>
    <row r="172485" spans="59:59" ht="15" customHeight="1">
      <c r="BG172485" s="985"/>
    </row>
    <row r="172522" spans="59:59" ht="15" customHeight="1">
      <c r="BG172522" s="984"/>
    </row>
    <row r="172523" spans="59:59" ht="15" customHeight="1">
      <c r="BG172523" s="985"/>
    </row>
    <row r="172560" spans="59:59" ht="15" customHeight="1">
      <c r="BG172560" s="984"/>
    </row>
    <row r="172561" spans="59:59" ht="15" customHeight="1">
      <c r="BG172561" s="985"/>
    </row>
    <row r="172598" spans="59:59" ht="15" customHeight="1">
      <c r="BG172598" s="984"/>
    </row>
    <row r="172599" spans="59:59" ht="15" customHeight="1">
      <c r="BG172599" s="985"/>
    </row>
    <row r="172636" spans="59:59" ht="15" customHeight="1">
      <c r="BG172636" s="984"/>
    </row>
    <row r="172637" spans="59:59" ht="15" customHeight="1">
      <c r="BG172637" s="985"/>
    </row>
    <row r="172674" spans="59:59" ht="15" customHeight="1">
      <c r="BG172674" s="984"/>
    </row>
    <row r="172675" spans="59:59" ht="15" customHeight="1">
      <c r="BG172675" s="985"/>
    </row>
    <row r="172712" spans="59:59" ht="15" customHeight="1">
      <c r="BG172712" s="984"/>
    </row>
    <row r="172713" spans="59:59" ht="15" customHeight="1">
      <c r="BG172713" s="985"/>
    </row>
    <row r="172750" spans="59:59" ht="15" customHeight="1">
      <c r="BG172750" s="984"/>
    </row>
    <row r="172751" spans="59:59" ht="15" customHeight="1">
      <c r="BG172751" s="985"/>
    </row>
    <row r="172788" spans="59:59" ht="15" customHeight="1">
      <c r="BG172788" s="984"/>
    </row>
    <row r="172789" spans="59:59" ht="15" customHeight="1">
      <c r="BG172789" s="985"/>
    </row>
    <row r="172826" spans="59:59" ht="15" customHeight="1">
      <c r="BG172826" s="984"/>
    </row>
    <row r="172827" spans="59:59" ht="15" customHeight="1">
      <c r="BG172827" s="985"/>
    </row>
    <row r="172864" spans="59:59" ht="15" customHeight="1">
      <c r="BG172864" s="984"/>
    </row>
    <row r="172865" spans="59:59" ht="15" customHeight="1">
      <c r="BG172865" s="985"/>
    </row>
    <row r="172902" spans="59:59" ht="15" customHeight="1">
      <c r="BG172902" s="984"/>
    </row>
    <row r="172903" spans="59:59" ht="15" customHeight="1">
      <c r="BG172903" s="985"/>
    </row>
    <row r="172940" spans="59:59" ht="15" customHeight="1">
      <c r="BG172940" s="984"/>
    </row>
    <row r="172941" spans="59:59" ht="15" customHeight="1">
      <c r="BG172941" s="985"/>
    </row>
    <row r="172978" spans="59:59" ht="15" customHeight="1">
      <c r="BG172978" s="984"/>
    </row>
    <row r="172979" spans="59:59" ht="15" customHeight="1">
      <c r="BG172979" s="985"/>
    </row>
    <row r="173016" spans="59:59" ht="15" customHeight="1">
      <c r="BG173016" s="984"/>
    </row>
    <row r="173017" spans="59:59" ht="15" customHeight="1">
      <c r="BG173017" s="985"/>
    </row>
    <row r="173054" spans="59:59" ht="15" customHeight="1">
      <c r="BG173054" s="984"/>
    </row>
    <row r="173055" spans="59:59" ht="15" customHeight="1">
      <c r="BG173055" s="985"/>
    </row>
    <row r="173092" spans="59:59" ht="15" customHeight="1">
      <c r="BG173092" s="984"/>
    </row>
    <row r="173093" spans="59:59" ht="15" customHeight="1">
      <c r="BG173093" s="985"/>
    </row>
    <row r="173130" spans="59:59" ht="15" customHeight="1">
      <c r="BG173130" s="984"/>
    </row>
    <row r="173131" spans="59:59" ht="15" customHeight="1">
      <c r="BG173131" s="985"/>
    </row>
    <row r="173168" spans="59:59" ht="15" customHeight="1">
      <c r="BG173168" s="984"/>
    </row>
    <row r="173169" spans="59:59" ht="15" customHeight="1">
      <c r="BG173169" s="985"/>
    </row>
    <row r="173206" spans="59:59" ht="15" customHeight="1">
      <c r="BG173206" s="984"/>
    </row>
    <row r="173207" spans="59:59" ht="15" customHeight="1">
      <c r="BG173207" s="985"/>
    </row>
    <row r="173244" spans="59:59" ht="15" customHeight="1">
      <c r="BG173244" s="984"/>
    </row>
    <row r="173245" spans="59:59" ht="15" customHeight="1">
      <c r="BG173245" s="985"/>
    </row>
    <row r="173282" spans="59:59" ht="15" customHeight="1">
      <c r="BG173282" s="984"/>
    </row>
    <row r="173283" spans="59:59" ht="15" customHeight="1">
      <c r="BG173283" s="985"/>
    </row>
    <row r="173320" spans="59:59" ht="15" customHeight="1">
      <c r="BG173320" s="984"/>
    </row>
    <row r="173321" spans="59:59" ht="15" customHeight="1">
      <c r="BG173321" s="985"/>
    </row>
    <row r="173358" spans="59:59" ht="15" customHeight="1">
      <c r="BG173358" s="984"/>
    </row>
    <row r="173359" spans="59:59" ht="15" customHeight="1">
      <c r="BG173359" s="985"/>
    </row>
    <row r="173396" spans="59:59" ht="15" customHeight="1">
      <c r="BG173396" s="984"/>
    </row>
    <row r="173397" spans="59:59" ht="15" customHeight="1">
      <c r="BG173397" s="985"/>
    </row>
    <row r="173434" spans="59:59" ht="15" customHeight="1">
      <c r="BG173434" s="984"/>
    </row>
    <row r="173435" spans="59:59" ht="15" customHeight="1">
      <c r="BG173435" s="985"/>
    </row>
    <row r="173472" spans="59:59" ht="15" customHeight="1">
      <c r="BG173472" s="984"/>
    </row>
    <row r="173473" spans="59:59" ht="15" customHeight="1">
      <c r="BG173473" s="985"/>
    </row>
    <row r="173510" spans="59:59" ht="15" customHeight="1">
      <c r="BG173510" s="984"/>
    </row>
    <row r="173511" spans="59:59" ht="15" customHeight="1">
      <c r="BG173511" s="985"/>
    </row>
    <row r="173548" spans="59:59" ht="15" customHeight="1">
      <c r="BG173548" s="984"/>
    </row>
    <row r="173549" spans="59:59" ht="15" customHeight="1">
      <c r="BG173549" s="985"/>
    </row>
    <row r="173586" spans="59:59" ht="15" customHeight="1">
      <c r="BG173586" s="984"/>
    </row>
    <row r="173587" spans="59:59" ht="15" customHeight="1">
      <c r="BG173587" s="985"/>
    </row>
    <row r="173624" spans="59:59" ht="15" customHeight="1">
      <c r="BG173624" s="984"/>
    </row>
    <row r="173625" spans="59:59" ht="15" customHeight="1">
      <c r="BG173625" s="985"/>
    </row>
    <row r="173662" spans="59:59" ht="15" customHeight="1">
      <c r="BG173662" s="984"/>
    </row>
    <row r="173663" spans="59:59" ht="15" customHeight="1">
      <c r="BG173663" s="985"/>
    </row>
    <row r="173700" spans="59:59" ht="15" customHeight="1">
      <c r="BG173700" s="984"/>
    </row>
    <row r="173701" spans="59:59" ht="15" customHeight="1">
      <c r="BG173701" s="985"/>
    </row>
    <row r="173738" spans="59:59" ht="15" customHeight="1">
      <c r="BG173738" s="984"/>
    </row>
    <row r="173739" spans="59:59" ht="15" customHeight="1">
      <c r="BG173739" s="985"/>
    </row>
    <row r="173776" spans="59:59" ht="15" customHeight="1">
      <c r="BG173776" s="984"/>
    </row>
    <row r="173777" spans="59:59" ht="15" customHeight="1">
      <c r="BG173777" s="985"/>
    </row>
    <row r="173814" spans="59:59" ht="15" customHeight="1">
      <c r="BG173814" s="984"/>
    </row>
    <row r="173815" spans="59:59" ht="15" customHeight="1">
      <c r="BG173815" s="985"/>
    </row>
    <row r="173852" spans="59:59" ht="15" customHeight="1">
      <c r="BG173852" s="984"/>
    </row>
    <row r="173853" spans="59:59" ht="15" customHeight="1">
      <c r="BG173853" s="985"/>
    </row>
    <row r="173890" spans="59:59" ht="15" customHeight="1">
      <c r="BG173890" s="984"/>
    </row>
    <row r="173891" spans="59:59" ht="15" customHeight="1">
      <c r="BG173891" s="985"/>
    </row>
    <row r="173928" spans="59:59" ht="15" customHeight="1">
      <c r="BG173928" s="984"/>
    </row>
    <row r="173929" spans="59:59" ht="15" customHeight="1">
      <c r="BG173929" s="985"/>
    </row>
    <row r="173966" spans="59:59" ht="15" customHeight="1">
      <c r="BG173966" s="984"/>
    </row>
    <row r="173967" spans="59:59" ht="15" customHeight="1">
      <c r="BG173967" s="985"/>
    </row>
    <row r="174004" spans="59:59" ht="15" customHeight="1">
      <c r="BG174004" s="984"/>
    </row>
    <row r="174005" spans="59:59" ht="15" customHeight="1">
      <c r="BG174005" s="985"/>
    </row>
    <row r="174042" spans="59:59" ht="15" customHeight="1">
      <c r="BG174042" s="984"/>
    </row>
    <row r="174043" spans="59:59" ht="15" customHeight="1">
      <c r="BG174043" s="985"/>
    </row>
    <row r="174080" spans="59:59" ht="15" customHeight="1">
      <c r="BG174080" s="984"/>
    </row>
    <row r="174081" spans="59:59" ht="15" customHeight="1">
      <c r="BG174081" s="985"/>
    </row>
    <row r="174118" spans="59:59" ht="15" customHeight="1">
      <c r="BG174118" s="984"/>
    </row>
    <row r="174119" spans="59:59" ht="15" customHeight="1">
      <c r="BG174119" s="985"/>
    </row>
    <row r="174156" spans="59:59" ht="15" customHeight="1">
      <c r="BG174156" s="984"/>
    </row>
    <row r="174157" spans="59:59" ht="15" customHeight="1">
      <c r="BG174157" s="985"/>
    </row>
    <row r="174194" spans="59:59" ht="15" customHeight="1">
      <c r="BG174194" s="984"/>
    </row>
    <row r="174195" spans="59:59" ht="15" customHeight="1">
      <c r="BG174195" s="985"/>
    </row>
    <row r="174232" spans="59:59" ht="15" customHeight="1">
      <c r="BG174232" s="984"/>
    </row>
    <row r="174233" spans="59:59" ht="15" customHeight="1">
      <c r="BG174233" s="985"/>
    </row>
    <row r="174270" spans="59:59" ht="15" customHeight="1">
      <c r="BG174270" s="984"/>
    </row>
    <row r="174271" spans="59:59" ht="15" customHeight="1">
      <c r="BG174271" s="985"/>
    </row>
    <row r="174308" spans="59:59" ht="15" customHeight="1">
      <c r="BG174308" s="984"/>
    </row>
    <row r="174309" spans="59:59" ht="15" customHeight="1">
      <c r="BG174309" s="985"/>
    </row>
    <row r="174346" spans="59:59" ht="15" customHeight="1">
      <c r="BG174346" s="984"/>
    </row>
    <row r="174347" spans="59:59" ht="15" customHeight="1">
      <c r="BG174347" s="985"/>
    </row>
    <row r="174384" spans="59:59" ht="15" customHeight="1">
      <c r="BG174384" s="984"/>
    </row>
    <row r="174385" spans="59:59" ht="15" customHeight="1">
      <c r="BG174385" s="985"/>
    </row>
    <row r="174422" spans="59:59" ht="15" customHeight="1">
      <c r="BG174422" s="984"/>
    </row>
    <row r="174423" spans="59:59" ht="15" customHeight="1">
      <c r="BG174423" s="985"/>
    </row>
    <row r="174460" spans="59:59" ht="15" customHeight="1">
      <c r="BG174460" s="984"/>
    </row>
    <row r="174461" spans="59:59" ht="15" customHeight="1">
      <c r="BG174461" s="985"/>
    </row>
    <row r="174498" spans="59:59" ht="15" customHeight="1">
      <c r="BG174498" s="984"/>
    </row>
    <row r="174499" spans="59:59" ht="15" customHeight="1">
      <c r="BG174499" s="985"/>
    </row>
    <row r="174536" spans="59:59" ht="15" customHeight="1">
      <c r="BG174536" s="984"/>
    </row>
    <row r="174537" spans="59:59" ht="15" customHeight="1">
      <c r="BG174537" s="985"/>
    </row>
    <row r="174574" spans="59:59" ht="15" customHeight="1">
      <c r="BG174574" s="984"/>
    </row>
    <row r="174575" spans="59:59" ht="15" customHeight="1">
      <c r="BG174575" s="985"/>
    </row>
    <row r="174612" spans="59:59" ht="15" customHeight="1">
      <c r="BG174612" s="984"/>
    </row>
    <row r="174613" spans="59:59" ht="15" customHeight="1">
      <c r="BG174613" s="985"/>
    </row>
    <row r="174650" spans="59:59" ht="15" customHeight="1">
      <c r="BG174650" s="984"/>
    </row>
    <row r="174651" spans="59:59" ht="15" customHeight="1">
      <c r="BG174651" s="985"/>
    </row>
    <row r="174688" spans="59:59" ht="15" customHeight="1">
      <c r="BG174688" s="984"/>
    </row>
    <row r="174689" spans="59:59" ht="15" customHeight="1">
      <c r="BG174689" s="985"/>
    </row>
    <row r="174726" spans="59:59" ht="15" customHeight="1">
      <c r="BG174726" s="984"/>
    </row>
    <row r="174727" spans="59:59" ht="15" customHeight="1">
      <c r="BG174727" s="985"/>
    </row>
    <row r="174764" spans="59:59" ht="15" customHeight="1">
      <c r="BG174764" s="984"/>
    </row>
    <row r="174765" spans="59:59" ht="15" customHeight="1">
      <c r="BG174765" s="985"/>
    </row>
    <row r="174802" spans="59:59" ht="15" customHeight="1">
      <c r="BG174802" s="984"/>
    </row>
    <row r="174803" spans="59:59" ht="15" customHeight="1">
      <c r="BG174803" s="985"/>
    </row>
    <row r="174840" spans="59:59" ht="15" customHeight="1">
      <c r="BG174840" s="984"/>
    </row>
    <row r="174841" spans="59:59" ht="15" customHeight="1">
      <c r="BG174841" s="985"/>
    </row>
    <row r="174878" spans="59:59" ht="15" customHeight="1">
      <c r="BG174878" s="984"/>
    </row>
    <row r="174879" spans="59:59" ht="15" customHeight="1">
      <c r="BG174879" s="985"/>
    </row>
    <row r="174916" spans="59:59" ht="15" customHeight="1">
      <c r="BG174916" s="984"/>
    </row>
    <row r="174917" spans="59:59" ht="15" customHeight="1">
      <c r="BG174917" s="985"/>
    </row>
    <row r="174954" spans="59:59" ht="15" customHeight="1">
      <c r="BG174954" s="984"/>
    </row>
    <row r="174955" spans="59:59" ht="15" customHeight="1">
      <c r="BG174955" s="985"/>
    </row>
    <row r="174992" spans="59:59" ht="15" customHeight="1">
      <c r="BG174992" s="984"/>
    </row>
    <row r="174993" spans="59:59" ht="15" customHeight="1">
      <c r="BG174993" s="985"/>
    </row>
    <row r="175030" spans="59:59" ht="15" customHeight="1">
      <c r="BG175030" s="984"/>
    </row>
    <row r="175031" spans="59:59" ht="15" customHeight="1">
      <c r="BG175031" s="985"/>
    </row>
    <row r="175068" spans="59:59" ht="15" customHeight="1">
      <c r="BG175068" s="984"/>
    </row>
    <row r="175069" spans="59:59" ht="15" customHeight="1">
      <c r="BG175069" s="985"/>
    </row>
    <row r="175106" spans="59:59" ht="15" customHeight="1">
      <c r="BG175106" s="984"/>
    </row>
    <row r="175107" spans="59:59" ht="15" customHeight="1">
      <c r="BG175107" s="985"/>
    </row>
    <row r="175144" spans="59:59" ht="15" customHeight="1">
      <c r="BG175144" s="984"/>
    </row>
    <row r="175145" spans="59:59" ht="15" customHeight="1">
      <c r="BG175145" s="985"/>
    </row>
    <row r="175182" spans="59:59" ht="15" customHeight="1">
      <c r="BG175182" s="984"/>
    </row>
    <row r="175183" spans="59:59" ht="15" customHeight="1">
      <c r="BG175183" s="985"/>
    </row>
    <row r="175220" spans="59:59" ht="15" customHeight="1">
      <c r="BG175220" s="984"/>
    </row>
    <row r="175221" spans="59:59" ht="15" customHeight="1">
      <c r="BG175221" s="985"/>
    </row>
    <row r="175258" spans="59:59" ht="15" customHeight="1">
      <c r="BG175258" s="984"/>
    </row>
    <row r="175259" spans="59:59" ht="15" customHeight="1">
      <c r="BG175259" s="985"/>
    </row>
    <row r="175296" spans="59:59" ht="15" customHeight="1">
      <c r="BG175296" s="984"/>
    </row>
    <row r="175297" spans="59:59" ht="15" customHeight="1">
      <c r="BG175297" s="985"/>
    </row>
    <row r="175334" spans="59:59" ht="15" customHeight="1">
      <c r="BG175334" s="984"/>
    </row>
    <row r="175335" spans="59:59" ht="15" customHeight="1">
      <c r="BG175335" s="985"/>
    </row>
    <row r="175372" spans="59:59" ht="15" customHeight="1">
      <c r="BG175372" s="984"/>
    </row>
    <row r="175373" spans="59:59" ht="15" customHeight="1">
      <c r="BG175373" s="985"/>
    </row>
    <row r="175410" spans="59:59" ht="15" customHeight="1">
      <c r="BG175410" s="984"/>
    </row>
    <row r="175411" spans="59:59" ht="15" customHeight="1">
      <c r="BG175411" s="985"/>
    </row>
    <row r="175448" spans="59:59" ht="15" customHeight="1">
      <c r="BG175448" s="984"/>
    </row>
    <row r="175449" spans="59:59" ht="15" customHeight="1">
      <c r="BG175449" s="985"/>
    </row>
    <row r="175486" spans="59:59" ht="15" customHeight="1">
      <c r="BG175486" s="984"/>
    </row>
    <row r="175487" spans="59:59" ht="15" customHeight="1">
      <c r="BG175487" s="985"/>
    </row>
    <row r="175524" spans="59:59" ht="15" customHeight="1">
      <c r="BG175524" s="984"/>
    </row>
    <row r="175525" spans="59:59" ht="15" customHeight="1">
      <c r="BG175525" s="985"/>
    </row>
    <row r="175562" spans="59:59" ht="15" customHeight="1">
      <c r="BG175562" s="984"/>
    </row>
    <row r="175563" spans="59:59" ht="15" customHeight="1">
      <c r="BG175563" s="985"/>
    </row>
    <row r="175600" spans="59:59" ht="15" customHeight="1">
      <c r="BG175600" s="984"/>
    </row>
    <row r="175601" spans="59:59" ht="15" customHeight="1">
      <c r="BG175601" s="985"/>
    </row>
    <row r="175638" spans="59:59" ht="15" customHeight="1">
      <c r="BG175638" s="984"/>
    </row>
    <row r="175639" spans="59:59" ht="15" customHeight="1">
      <c r="BG175639" s="985"/>
    </row>
    <row r="175676" spans="59:59" ht="15" customHeight="1">
      <c r="BG175676" s="984"/>
    </row>
    <row r="175677" spans="59:59" ht="15" customHeight="1">
      <c r="BG175677" s="985"/>
    </row>
    <row r="175714" spans="59:59" ht="15" customHeight="1">
      <c r="BG175714" s="984"/>
    </row>
    <row r="175715" spans="59:59" ht="15" customHeight="1">
      <c r="BG175715" s="985"/>
    </row>
    <row r="175752" spans="59:59" ht="15" customHeight="1">
      <c r="BG175752" s="984"/>
    </row>
    <row r="175753" spans="59:59" ht="15" customHeight="1">
      <c r="BG175753" s="985"/>
    </row>
    <row r="175790" spans="59:59" ht="15" customHeight="1">
      <c r="BG175790" s="984"/>
    </row>
    <row r="175791" spans="59:59" ht="15" customHeight="1">
      <c r="BG175791" s="985"/>
    </row>
    <row r="175828" spans="59:59" ht="15" customHeight="1">
      <c r="BG175828" s="984"/>
    </row>
    <row r="175829" spans="59:59" ht="15" customHeight="1">
      <c r="BG175829" s="985"/>
    </row>
    <row r="175866" spans="59:59" ht="15" customHeight="1">
      <c r="BG175866" s="984"/>
    </row>
    <row r="175867" spans="59:59" ht="15" customHeight="1">
      <c r="BG175867" s="985"/>
    </row>
    <row r="175904" spans="59:59" ht="15" customHeight="1">
      <c r="BG175904" s="984"/>
    </row>
    <row r="175905" spans="59:59" ht="15" customHeight="1">
      <c r="BG175905" s="985"/>
    </row>
    <row r="175942" spans="59:59" ht="15" customHeight="1">
      <c r="BG175942" s="984"/>
    </row>
    <row r="175943" spans="59:59" ht="15" customHeight="1">
      <c r="BG175943" s="985"/>
    </row>
    <row r="175980" spans="59:59" ht="15" customHeight="1">
      <c r="BG175980" s="984"/>
    </row>
    <row r="175981" spans="59:59" ht="15" customHeight="1">
      <c r="BG175981" s="985"/>
    </row>
    <row r="176018" spans="59:59" ht="15" customHeight="1">
      <c r="BG176018" s="984"/>
    </row>
    <row r="176019" spans="59:59" ht="15" customHeight="1">
      <c r="BG176019" s="985"/>
    </row>
    <row r="176056" spans="59:59" ht="15" customHeight="1">
      <c r="BG176056" s="984"/>
    </row>
    <row r="176057" spans="59:59" ht="15" customHeight="1">
      <c r="BG176057" s="985"/>
    </row>
    <row r="176094" spans="59:59" ht="15" customHeight="1">
      <c r="BG176094" s="984"/>
    </row>
    <row r="176095" spans="59:59" ht="15" customHeight="1">
      <c r="BG176095" s="985"/>
    </row>
    <row r="176132" spans="59:59" ht="15" customHeight="1">
      <c r="BG176132" s="984"/>
    </row>
    <row r="176133" spans="59:59" ht="15" customHeight="1">
      <c r="BG176133" s="985"/>
    </row>
    <row r="176170" spans="59:59" ht="15" customHeight="1">
      <c r="BG176170" s="984"/>
    </row>
    <row r="176171" spans="59:59" ht="15" customHeight="1">
      <c r="BG176171" s="985"/>
    </row>
    <row r="176208" spans="59:59" ht="15" customHeight="1">
      <c r="BG176208" s="984"/>
    </row>
    <row r="176209" spans="59:59" ht="15" customHeight="1">
      <c r="BG176209" s="985"/>
    </row>
    <row r="176246" spans="59:59" ht="15" customHeight="1">
      <c r="BG176246" s="984"/>
    </row>
    <row r="176247" spans="59:59" ht="15" customHeight="1">
      <c r="BG176247" s="985"/>
    </row>
    <row r="176284" spans="59:59" ht="15" customHeight="1">
      <c r="BG176284" s="984"/>
    </row>
    <row r="176285" spans="59:59" ht="15" customHeight="1">
      <c r="BG176285" s="985"/>
    </row>
    <row r="176322" spans="59:59" ht="15" customHeight="1">
      <c r="BG176322" s="984"/>
    </row>
    <row r="176323" spans="59:59" ht="15" customHeight="1">
      <c r="BG176323" s="985"/>
    </row>
    <row r="176360" spans="59:59" ht="15" customHeight="1">
      <c r="BG176360" s="984"/>
    </row>
    <row r="176361" spans="59:59" ht="15" customHeight="1">
      <c r="BG176361" s="985"/>
    </row>
    <row r="176398" spans="59:59" ht="15" customHeight="1">
      <c r="BG176398" s="984"/>
    </row>
    <row r="176399" spans="59:59" ht="15" customHeight="1">
      <c r="BG176399" s="985"/>
    </row>
    <row r="176436" spans="59:59" ht="15" customHeight="1">
      <c r="BG176436" s="984"/>
    </row>
    <row r="176437" spans="59:59" ht="15" customHeight="1">
      <c r="BG176437" s="985"/>
    </row>
    <row r="176474" spans="59:59" ht="15" customHeight="1">
      <c r="BG176474" s="984"/>
    </row>
    <row r="176475" spans="59:59" ht="15" customHeight="1">
      <c r="BG176475" s="985"/>
    </row>
    <row r="176512" spans="59:59" ht="15" customHeight="1">
      <c r="BG176512" s="984"/>
    </row>
    <row r="176513" spans="59:59" ht="15" customHeight="1">
      <c r="BG176513" s="985"/>
    </row>
    <row r="176550" spans="59:59" ht="15" customHeight="1">
      <c r="BG176550" s="984"/>
    </row>
    <row r="176551" spans="59:59" ht="15" customHeight="1">
      <c r="BG176551" s="985"/>
    </row>
    <row r="176588" spans="59:59" ht="15" customHeight="1">
      <c r="BG176588" s="984"/>
    </row>
    <row r="176589" spans="59:59" ht="15" customHeight="1">
      <c r="BG176589" s="985"/>
    </row>
    <row r="176626" spans="59:59" ht="15" customHeight="1">
      <c r="BG176626" s="984"/>
    </row>
    <row r="176627" spans="59:59" ht="15" customHeight="1">
      <c r="BG176627" s="985"/>
    </row>
    <row r="176664" spans="59:59" ht="15" customHeight="1">
      <c r="BG176664" s="984"/>
    </row>
    <row r="176665" spans="59:59" ht="15" customHeight="1">
      <c r="BG176665" s="985"/>
    </row>
    <row r="176702" spans="59:59" ht="15" customHeight="1">
      <c r="BG176702" s="984"/>
    </row>
    <row r="176703" spans="59:59" ht="15" customHeight="1">
      <c r="BG176703" s="985"/>
    </row>
    <row r="176740" spans="59:59" ht="15" customHeight="1">
      <c r="BG176740" s="984"/>
    </row>
    <row r="176741" spans="59:59" ht="15" customHeight="1">
      <c r="BG176741" s="985"/>
    </row>
    <row r="176778" spans="59:59" ht="15" customHeight="1">
      <c r="BG176778" s="984"/>
    </row>
    <row r="176779" spans="59:59" ht="15" customHeight="1">
      <c r="BG176779" s="985"/>
    </row>
    <row r="176816" spans="59:59" ht="15" customHeight="1">
      <c r="BG176816" s="984"/>
    </row>
    <row r="176817" spans="59:59" ht="15" customHeight="1">
      <c r="BG176817" s="985"/>
    </row>
    <row r="176854" spans="59:59" ht="15" customHeight="1">
      <c r="BG176854" s="984"/>
    </row>
    <row r="176855" spans="59:59" ht="15" customHeight="1">
      <c r="BG176855" s="985"/>
    </row>
    <row r="176892" spans="59:59" ht="15" customHeight="1">
      <c r="BG176892" s="984"/>
    </row>
    <row r="176893" spans="59:59" ht="15" customHeight="1">
      <c r="BG176893" s="985"/>
    </row>
    <row r="176930" spans="59:59" ht="15" customHeight="1">
      <c r="BG176930" s="984"/>
    </row>
    <row r="176931" spans="59:59" ht="15" customHeight="1">
      <c r="BG176931" s="985"/>
    </row>
    <row r="176968" spans="59:59" ht="15" customHeight="1">
      <c r="BG176968" s="984"/>
    </row>
    <row r="176969" spans="59:59" ht="15" customHeight="1">
      <c r="BG176969" s="985"/>
    </row>
    <row r="177006" spans="59:59" ht="15" customHeight="1">
      <c r="BG177006" s="984"/>
    </row>
    <row r="177007" spans="59:59" ht="15" customHeight="1">
      <c r="BG177007" s="985"/>
    </row>
    <row r="177044" spans="59:59" ht="15" customHeight="1">
      <c r="BG177044" s="984"/>
    </row>
    <row r="177045" spans="59:59" ht="15" customHeight="1">
      <c r="BG177045" s="985"/>
    </row>
    <row r="177082" spans="59:59" ht="15" customHeight="1">
      <c r="BG177082" s="984"/>
    </row>
    <row r="177083" spans="59:59" ht="15" customHeight="1">
      <c r="BG177083" s="985"/>
    </row>
    <row r="177120" spans="59:59" ht="15" customHeight="1">
      <c r="BG177120" s="984"/>
    </row>
    <row r="177121" spans="59:59" ht="15" customHeight="1">
      <c r="BG177121" s="985"/>
    </row>
    <row r="177158" spans="59:59" ht="15" customHeight="1">
      <c r="BG177158" s="984"/>
    </row>
    <row r="177159" spans="59:59" ht="15" customHeight="1">
      <c r="BG177159" s="985"/>
    </row>
    <row r="177196" spans="59:59" ht="15" customHeight="1">
      <c r="BG177196" s="984"/>
    </row>
    <row r="177197" spans="59:59" ht="15" customHeight="1">
      <c r="BG177197" s="985"/>
    </row>
    <row r="177234" spans="59:59" ht="15" customHeight="1">
      <c r="BG177234" s="984"/>
    </row>
    <row r="177235" spans="59:59" ht="15" customHeight="1">
      <c r="BG177235" s="985"/>
    </row>
    <row r="177272" spans="59:59" ht="15" customHeight="1">
      <c r="BG177272" s="984"/>
    </row>
    <row r="177273" spans="59:59" ht="15" customHeight="1">
      <c r="BG177273" s="985"/>
    </row>
    <row r="177310" spans="59:59" ht="15" customHeight="1">
      <c r="BG177310" s="984"/>
    </row>
    <row r="177311" spans="59:59" ht="15" customHeight="1">
      <c r="BG177311" s="985"/>
    </row>
    <row r="177348" spans="59:59" ht="15" customHeight="1">
      <c r="BG177348" s="984"/>
    </row>
    <row r="177349" spans="59:59" ht="15" customHeight="1">
      <c r="BG177349" s="985"/>
    </row>
    <row r="177386" spans="59:59" ht="15" customHeight="1">
      <c r="BG177386" s="984"/>
    </row>
    <row r="177387" spans="59:59" ht="15" customHeight="1">
      <c r="BG177387" s="985"/>
    </row>
    <row r="177424" spans="59:59" ht="15" customHeight="1">
      <c r="BG177424" s="984"/>
    </row>
    <row r="177425" spans="59:59" ht="15" customHeight="1">
      <c r="BG177425" s="985"/>
    </row>
    <row r="177462" spans="59:59" ht="15" customHeight="1">
      <c r="BG177462" s="984"/>
    </row>
    <row r="177463" spans="59:59" ht="15" customHeight="1">
      <c r="BG177463" s="985"/>
    </row>
    <row r="177500" spans="59:59" ht="15" customHeight="1">
      <c r="BG177500" s="984"/>
    </row>
    <row r="177501" spans="59:59" ht="15" customHeight="1">
      <c r="BG177501" s="985"/>
    </row>
    <row r="177538" spans="59:59" ht="15" customHeight="1">
      <c r="BG177538" s="984"/>
    </row>
    <row r="177539" spans="59:59" ht="15" customHeight="1">
      <c r="BG177539" s="985"/>
    </row>
    <row r="177576" spans="59:59" ht="15" customHeight="1">
      <c r="BG177576" s="984"/>
    </row>
    <row r="177577" spans="59:59" ht="15" customHeight="1">
      <c r="BG177577" s="985"/>
    </row>
    <row r="177614" spans="59:59" ht="15" customHeight="1">
      <c r="BG177614" s="984"/>
    </row>
    <row r="177615" spans="59:59" ht="15" customHeight="1">
      <c r="BG177615" s="985"/>
    </row>
    <row r="177652" spans="59:59" ht="15" customHeight="1">
      <c r="BG177652" s="984"/>
    </row>
    <row r="177653" spans="59:59" ht="15" customHeight="1">
      <c r="BG177653" s="985"/>
    </row>
    <row r="177690" spans="59:59" ht="15" customHeight="1">
      <c r="BG177690" s="984"/>
    </row>
    <row r="177691" spans="59:59" ht="15" customHeight="1">
      <c r="BG177691" s="985"/>
    </row>
    <row r="177728" spans="59:59" ht="15" customHeight="1">
      <c r="BG177728" s="984"/>
    </row>
    <row r="177729" spans="59:59" ht="15" customHeight="1">
      <c r="BG177729" s="985"/>
    </row>
    <row r="177766" spans="59:59" ht="15" customHeight="1">
      <c r="BG177766" s="984"/>
    </row>
    <row r="177767" spans="59:59" ht="15" customHeight="1">
      <c r="BG177767" s="985"/>
    </row>
    <row r="177804" spans="59:59" ht="15" customHeight="1">
      <c r="BG177804" s="984"/>
    </row>
    <row r="177805" spans="59:59" ht="15" customHeight="1">
      <c r="BG177805" s="985"/>
    </row>
    <row r="177842" spans="59:59" ht="15" customHeight="1">
      <c r="BG177842" s="984"/>
    </row>
    <row r="177843" spans="59:59" ht="15" customHeight="1">
      <c r="BG177843" s="985"/>
    </row>
    <row r="177880" spans="59:59" ht="15" customHeight="1">
      <c r="BG177880" s="984"/>
    </row>
    <row r="177881" spans="59:59" ht="15" customHeight="1">
      <c r="BG177881" s="985"/>
    </row>
    <row r="177918" spans="59:59" ht="15" customHeight="1">
      <c r="BG177918" s="984"/>
    </row>
    <row r="177919" spans="59:59" ht="15" customHeight="1">
      <c r="BG177919" s="985"/>
    </row>
    <row r="177956" spans="59:59" ht="15" customHeight="1">
      <c r="BG177956" s="984"/>
    </row>
    <row r="177957" spans="59:59" ht="15" customHeight="1">
      <c r="BG177957" s="985"/>
    </row>
    <row r="177994" spans="59:59" ht="15" customHeight="1">
      <c r="BG177994" s="984"/>
    </row>
    <row r="177995" spans="59:59" ht="15" customHeight="1">
      <c r="BG177995" s="985"/>
    </row>
    <row r="178032" spans="59:59" ht="15" customHeight="1">
      <c r="BG178032" s="984"/>
    </row>
    <row r="178033" spans="59:59" ht="15" customHeight="1">
      <c r="BG178033" s="985"/>
    </row>
    <row r="178070" spans="59:59" ht="15" customHeight="1">
      <c r="BG178070" s="984"/>
    </row>
    <row r="178071" spans="59:59" ht="15" customHeight="1">
      <c r="BG178071" s="985"/>
    </row>
    <row r="178108" spans="59:59" ht="15" customHeight="1">
      <c r="BG178108" s="984"/>
    </row>
    <row r="178109" spans="59:59" ht="15" customHeight="1">
      <c r="BG178109" s="985"/>
    </row>
    <row r="178146" spans="59:59" ht="15" customHeight="1">
      <c r="BG178146" s="984"/>
    </row>
    <row r="178147" spans="59:59" ht="15" customHeight="1">
      <c r="BG178147" s="985"/>
    </row>
    <row r="178184" spans="59:59" ht="15" customHeight="1">
      <c r="BG178184" s="984"/>
    </row>
    <row r="178185" spans="59:59" ht="15" customHeight="1">
      <c r="BG178185" s="985"/>
    </row>
    <row r="178222" spans="59:59" ht="15" customHeight="1">
      <c r="BG178222" s="984"/>
    </row>
    <row r="178223" spans="59:59" ht="15" customHeight="1">
      <c r="BG178223" s="985"/>
    </row>
    <row r="178260" spans="59:59" ht="15" customHeight="1">
      <c r="BG178260" s="984"/>
    </row>
    <row r="178261" spans="59:59" ht="15" customHeight="1">
      <c r="BG178261" s="985"/>
    </row>
    <row r="178298" spans="59:59" ht="15" customHeight="1">
      <c r="BG178298" s="984"/>
    </row>
    <row r="178299" spans="59:59" ht="15" customHeight="1">
      <c r="BG178299" s="985"/>
    </row>
    <row r="178336" spans="59:59" ht="15" customHeight="1">
      <c r="BG178336" s="984"/>
    </row>
    <row r="178337" spans="59:59" ht="15" customHeight="1">
      <c r="BG178337" s="985"/>
    </row>
    <row r="178374" spans="59:59" ht="15" customHeight="1">
      <c r="BG178374" s="984"/>
    </row>
    <row r="178375" spans="59:59" ht="15" customHeight="1">
      <c r="BG178375" s="985"/>
    </row>
    <row r="178412" spans="59:59" ht="15" customHeight="1">
      <c r="BG178412" s="984"/>
    </row>
    <row r="178413" spans="59:59" ht="15" customHeight="1">
      <c r="BG178413" s="985"/>
    </row>
    <row r="178450" spans="59:59" ht="15" customHeight="1">
      <c r="BG178450" s="984"/>
    </row>
    <row r="178451" spans="59:59" ht="15" customHeight="1">
      <c r="BG178451" s="985"/>
    </row>
    <row r="178488" spans="59:59" ht="15" customHeight="1">
      <c r="BG178488" s="984"/>
    </row>
    <row r="178489" spans="59:59" ht="15" customHeight="1">
      <c r="BG178489" s="985"/>
    </row>
    <row r="178526" spans="59:59" ht="15" customHeight="1">
      <c r="BG178526" s="984"/>
    </row>
    <row r="178527" spans="59:59" ht="15" customHeight="1">
      <c r="BG178527" s="985"/>
    </row>
    <row r="178564" spans="59:59" ht="15" customHeight="1">
      <c r="BG178564" s="984"/>
    </row>
    <row r="178565" spans="59:59" ht="15" customHeight="1">
      <c r="BG178565" s="985"/>
    </row>
    <row r="178602" spans="59:59" ht="15" customHeight="1">
      <c r="BG178602" s="984"/>
    </row>
    <row r="178603" spans="59:59" ht="15" customHeight="1">
      <c r="BG178603" s="985"/>
    </row>
    <row r="178640" spans="59:59" ht="15" customHeight="1">
      <c r="BG178640" s="984"/>
    </row>
    <row r="178641" spans="59:59" ht="15" customHeight="1">
      <c r="BG178641" s="985"/>
    </row>
    <row r="178678" spans="59:59" ht="15" customHeight="1">
      <c r="BG178678" s="984"/>
    </row>
    <row r="178679" spans="59:59" ht="15" customHeight="1">
      <c r="BG178679" s="985"/>
    </row>
    <row r="178716" spans="59:59" ht="15" customHeight="1">
      <c r="BG178716" s="984"/>
    </row>
    <row r="178717" spans="59:59" ht="15" customHeight="1">
      <c r="BG178717" s="985"/>
    </row>
    <row r="178754" spans="59:59" ht="15" customHeight="1">
      <c r="BG178754" s="984"/>
    </row>
    <row r="178755" spans="59:59" ht="15" customHeight="1">
      <c r="BG178755" s="985"/>
    </row>
    <row r="178792" spans="59:59" ht="15" customHeight="1">
      <c r="BG178792" s="984"/>
    </row>
    <row r="178793" spans="59:59" ht="15" customHeight="1">
      <c r="BG178793" s="985"/>
    </row>
    <row r="178830" spans="59:59" ht="15" customHeight="1">
      <c r="BG178830" s="984"/>
    </row>
    <row r="178831" spans="59:59" ht="15" customHeight="1">
      <c r="BG178831" s="985"/>
    </row>
    <row r="178868" spans="59:59" ht="15" customHeight="1">
      <c r="BG178868" s="984"/>
    </row>
    <row r="178869" spans="59:59" ht="15" customHeight="1">
      <c r="BG178869" s="985"/>
    </row>
    <row r="178906" spans="59:59" ht="15" customHeight="1">
      <c r="BG178906" s="984"/>
    </row>
    <row r="178907" spans="59:59" ht="15" customHeight="1">
      <c r="BG178907" s="985"/>
    </row>
    <row r="178944" spans="59:59" ht="15" customHeight="1">
      <c r="BG178944" s="984"/>
    </row>
    <row r="178945" spans="59:59" ht="15" customHeight="1">
      <c r="BG178945" s="985"/>
    </row>
    <row r="178982" spans="59:59" ht="15" customHeight="1">
      <c r="BG178982" s="984"/>
    </row>
    <row r="178983" spans="59:59" ht="15" customHeight="1">
      <c r="BG178983" s="985"/>
    </row>
    <row r="179020" spans="59:59" ht="15" customHeight="1">
      <c r="BG179020" s="984"/>
    </row>
    <row r="179021" spans="59:59" ht="15" customHeight="1">
      <c r="BG179021" s="985"/>
    </row>
    <row r="179058" spans="59:59" ht="15" customHeight="1">
      <c r="BG179058" s="984"/>
    </row>
    <row r="179059" spans="59:59" ht="15" customHeight="1">
      <c r="BG179059" s="985"/>
    </row>
    <row r="179096" spans="59:59" ht="15" customHeight="1">
      <c r="BG179096" s="984"/>
    </row>
    <row r="179097" spans="59:59" ht="15" customHeight="1">
      <c r="BG179097" s="985"/>
    </row>
    <row r="179134" spans="59:59" ht="15" customHeight="1">
      <c r="BG179134" s="984"/>
    </row>
    <row r="179135" spans="59:59" ht="15" customHeight="1">
      <c r="BG179135" s="985"/>
    </row>
    <row r="179172" spans="59:59" ht="15" customHeight="1">
      <c r="BG179172" s="984"/>
    </row>
    <row r="179173" spans="59:59" ht="15" customHeight="1">
      <c r="BG179173" s="985"/>
    </row>
    <row r="179210" spans="59:59" ht="15" customHeight="1">
      <c r="BG179210" s="984"/>
    </row>
    <row r="179211" spans="59:59" ht="15" customHeight="1">
      <c r="BG179211" s="985"/>
    </row>
    <row r="179248" spans="59:59" ht="15" customHeight="1">
      <c r="BG179248" s="984"/>
    </row>
    <row r="179249" spans="59:59" ht="15" customHeight="1">
      <c r="BG179249" s="985"/>
    </row>
    <row r="179286" spans="59:59" ht="15" customHeight="1">
      <c r="BG179286" s="984"/>
    </row>
    <row r="179287" spans="59:59" ht="15" customHeight="1">
      <c r="BG179287" s="985"/>
    </row>
    <row r="179324" spans="59:59" ht="15" customHeight="1">
      <c r="BG179324" s="984"/>
    </row>
    <row r="179325" spans="59:59" ht="15" customHeight="1">
      <c r="BG179325" s="985"/>
    </row>
    <row r="179362" spans="59:59" ht="15" customHeight="1">
      <c r="BG179362" s="984"/>
    </row>
    <row r="179363" spans="59:59" ht="15" customHeight="1">
      <c r="BG179363" s="985"/>
    </row>
    <row r="179400" spans="59:59" ht="15" customHeight="1">
      <c r="BG179400" s="984"/>
    </row>
    <row r="179401" spans="59:59" ht="15" customHeight="1">
      <c r="BG179401" s="985"/>
    </row>
    <row r="179438" spans="59:59" ht="15" customHeight="1">
      <c r="BG179438" s="984"/>
    </row>
    <row r="179439" spans="59:59" ht="15" customHeight="1">
      <c r="BG179439" s="985"/>
    </row>
    <row r="179476" spans="59:59" ht="15" customHeight="1">
      <c r="BG179476" s="984"/>
    </row>
    <row r="179477" spans="59:59" ht="15" customHeight="1">
      <c r="BG179477" s="985"/>
    </row>
    <row r="179514" spans="59:59" ht="15" customHeight="1">
      <c r="BG179514" s="984"/>
    </row>
    <row r="179515" spans="59:59" ht="15" customHeight="1">
      <c r="BG179515" s="985"/>
    </row>
    <row r="179552" spans="59:59" ht="15" customHeight="1">
      <c r="BG179552" s="984"/>
    </row>
    <row r="179553" spans="59:59" ht="15" customHeight="1">
      <c r="BG179553" s="985"/>
    </row>
    <row r="179590" spans="59:59" ht="15" customHeight="1">
      <c r="BG179590" s="984"/>
    </row>
    <row r="179591" spans="59:59" ht="15" customHeight="1">
      <c r="BG179591" s="985"/>
    </row>
    <row r="179628" spans="59:59" ht="15" customHeight="1">
      <c r="BG179628" s="984"/>
    </row>
    <row r="179629" spans="59:59" ht="15" customHeight="1">
      <c r="BG179629" s="985"/>
    </row>
    <row r="179666" spans="59:59" ht="15" customHeight="1">
      <c r="BG179666" s="984"/>
    </row>
    <row r="179667" spans="59:59" ht="15" customHeight="1">
      <c r="BG179667" s="985"/>
    </row>
    <row r="179704" spans="59:59" ht="15" customHeight="1">
      <c r="BG179704" s="984"/>
    </row>
    <row r="179705" spans="59:59" ht="15" customHeight="1">
      <c r="BG179705" s="985"/>
    </row>
    <row r="179742" spans="59:59" ht="15" customHeight="1">
      <c r="BG179742" s="984"/>
    </row>
    <row r="179743" spans="59:59" ht="15" customHeight="1">
      <c r="BG179743" s="985"/>
    </row>
    <row r="179780" spans="59:59" ht="15" customHeight="1">
      <c r="BG179780" s="984"/>
    </row>
    <row r="179781" spans="59:59" ht="15" customHeight="1">
      <c r="BG179781" s="985"/>
    </row>
    <row r="179818" spans="59:59" ht="15" customHeight="1">
      <c r="BG179818" s="984"/>
    </row>
    <row r="179819" spans="59:59" ht="15" customHeight="1">
      <c r="BG179819" s="985"/>
    </row>
    <row r="179856" spans="59:59" ht="15" customHeight="1">
      <c r="BG179856" s="984"/>
    </row>
    <row r="179857" spans="59:59" ht="15" customHeight="1">
      <c r="BG179857" s="985"/>
    </row>
    <row r="179894" spans="59:59" ht="15" customHeight="1">
      <c r="BG179894" s="984"/>
    </row>
    <row r="179895" spans="59:59" ht="15" customHeight="1">
      <c r="BG179895" s="985"/>
    </row>
    <row r="179932" spans="59:59" ht="15" customHeight="1">
      <c r="BG179932" s="984"/>
    </row>
    <row r="179933" spans="59:59" ht="15" customHeight="1">
      <c r="BG179933" s="985"/>
    </row>
    <row r="179970" spans="59:59" ht="15" customHeight="1">
      <c r="BG179970" s="984"/>
    </row>
    <row r="179971" spans="59:59" ht="15" customHeight="1">
      <c r="BG179971" s="985"/>
    </row>
    <row r="180008" spans="59:59" ht="15" customHeight="1">
      <c r="BG180008" s="984"/>
    </row>
    <row r="180009" spans="59:59" ht="15" customHeight="1">
      <c r="BG180009" s="985"/>
    </row>
    <row r="180046" spans="59:59" ht="15" customHeight="1">
      <c r="BG180046" s="984"/>
    </row>
    <row r="180047" spans="59:59" ht="15" customHeight="1">
      <c r="BG180047" s="985"/>
    </row>
    <row r="180084" spans="59:59" ht="15" customHeight="1">
      <c r="BG180084" s="984"/>
    </row>
    <row r="180085" spans="59:59" ht="15" customHeight="1">
      <c r="BG180085" s="985"/>
    </row>
    <row r="180122" spans="59:59" ht="15" customHeight="1">
      <c r="BG180122" s="984"/>
    </row>
    <row r="180123" spans="59:59" ht="15" customHeight="1">
      <c r="BG180123" s="985"/>
    </row>
    <row r="180160" spans="59:59" ht="15" customHeight="1">
      <c r="BG180160" s="984"/>
    </row>
    <row r="180161" spans="59:59" ht="15" customHeight="1">
      <c r="BG180161" s="985"/>
    </row>
    <row r="180198" spans="59:59" ht="15" customHeight="1">
      <c r="BG180198" s="984"/>
    </row>
    <row r="180199" spans="59:59" ht="15" customHeight="1">
      <c r="BG180199" s="985"/>
    </row>
    <row r="180236" spans="59:59" ht="15" customHeight="1">
      <c r="BG180236" s="984"/>
    </row>
    <row r="180237" spans="59:59" ht="15" customHeight="1">
      <c r="BG180237" s="985"/>
    </row>
    <row r="180274" spans="59:59" ht="15" customHeight="1">
      <c r="BG180274" s="984"/>
    </row>
    <row r="180275" spans="59:59" ht="15" customHeight="1">
      <c r="BG180275" s="985"/>
    </row>
    <row r="180312" spans="59:59" ht="15" customHeight="1">
      <c r="BG180312" s="984"/>
    </row>
    <row r="180313" spans="59:59" ht="15" customHeight="1">
      <c r="BG180313" s="985"/>
    </row>
    <row r="180350" spans="59:59" ht="15" customHeight="1">
      <c r="BG180350" s="984"/>
    </row>
    <row r="180351" spans="59:59" ht="15" customHeight="1">
      <c r="BG180351" s="985"/>
    </row>
    <row r="180388" spans="59:59" ht="15" customHeight="1">
      <c r="BG180388" s="984"/>
    </row>
    <row r="180389" spans="59:59" ht="15" customHeight="1">
      <c r="BG180389" s="985"/>
    </row>
    <row r="180426" spans="59:59" ht="15" customHeight="1">
      <c r="BG180426" s="984"/>
    </row>
    <row r="180427" spans="59:59" ht="15" customHeight="1">
      <c r="BG180427" s="985"/>
    </row>
    <row r="180464" spans="59:59" ht="15" customHeight="1">
      <c r="BG180464" s="984"/>
    </row>
    <row r="180465" spans="59:59" ht="15" customHeight="1">
      <c r="BG180465" s="985"/>
    </row>
    <row r="180502" spans="59:59" ht="15" customHeight="1">
      <c r="BG180502" s="984"/>
    </row>
    <row r="180503" spans="59:59" ht="15" customHeight="1">
      <c r="BG180503" s="985"/>
    </row>
    <row r="180540" spans="59:59" ht="15" customHeight="1">
      <c r="BG180540" s="984"/>
    </row>
    <row r="180541" spans="59:59" ht="15" customHeight="1">
      <c r="BG180541" s="985"/>
    </row>
    <row r="180578" spans="59:59" ht="15" customHeight="1">
      <c r="BG180578" s="984"/>
    </row>
    <row r="180579" spans="59:59" ht="15" customHeight="1">
      <c r="BG180579" s="985"/>
    </row>
    <row r="180616" spans="59:59" ht="15" customHeight="1">
      <c r="BG180616" s="984"/>
    </row>
    <row r="180617" spans="59:59" ht="15" customHeight="1">
      <c r="BG180617" s="985"/>
    </row>
    <row r="180654" spans="59:59" ht="15" customHeight="1">
      <c r="BG180654" s="984"/>
    </row>
    <row r="180655" spans="59:59" ht="15" customHeight="1">
      <c r="BG180655" s="985"/>
    </row>
    <row r="180692" spans="59:59" ht="15" customHeight="1">
      <c r="BG180692" s="984"/>
    </row>
    <row r="180693" spans="59:59" ht="15" customHeight="1">
      <c r="BG180693" s="985"/>
    </row>
    <row r="180730" spans="59:59" ht="15" customHeight="1">
      <c r="BG180730" s="984"/>
    </row>
    <row r="180731" spans="59:59" ht="15" customHeight="1">
      <c r="BG180731" s="985"/>
    </row>
    <row r="180768" spans="59:59" ht="15" customHeight="1">
      <c r="BG180768" s="984"/>
    </row>
    <row r="180769" spans="59:59" ht="15" customHeight="1">
      <c r="BG180769" s="985"/>
    </row>
    <row r="180806" spans="59:59" ht="15" customHeight="1">
      <c r="BG180806" s="984"/>
    </row>
    <row r="180807" spans="59:59" ht="15" customHeight="1">
      <c r="BG180807" s="985"/>
    </row>
    <row r="180844" spans="59:59" ht="15" customHeight="1">
      <c r="BG180844" s="984"/>
    </row>
    <row r="180845" spans="59:59" ht="15" customHeight="1">
      <c r="BG180845" s="985"/>
    </row>
    <row r="180882" spans="59:59" ht="15" customHeight="1">
      <c r="BG180882" s="984"/>
    </row>
    <row r="180883" spans="59:59" ht="15" customHeight="1">
      <c r="BG180883" s="985"/>
    </row>
    <row r="180920" spans="59:59" ht="15" customHeight="1">
      <c r="BG180920" s="984"/>
    </row>
    <row r="180921" spans="59:59" ht="15" customHeight="1">
      <c r="BG180921" s="985"/>
    </row>
    <row r="180958" spans="59:59" ht="15" customHeight="1">
      <c r="BG180958" s="984"/>
    </row>
    <row r="180959" spans="59:59" ht="15" customHeight="1">
      <c r="BG180959" s="985"/>
    </row>
    <row r="180996" spans="59:59" ht="15" customHeight="1">
      <c r="BG180996" s="984"/>
    </row>
    <row r="180997" spans="59:59" ht="15" customHeight="1">
      <c r="BG180997" s="985"/>
    </row>
    <row r="181034" spans="59:59" ht="15" customHeight="1">
      <c r="BG181034" s="984"/>
    </row>
    <row r="181035" spans="59:59" ht="15" customHeight="1">
      <c r="BG181035" s="985"/>
    </row>
    <row r="181072" spans="59:59" ht="15" customHeight="1">
      <c r="BG181072" s="984"/>
    </row>
    <row r="181073" spans="59:59" ht="15" customHeight="1">
      <c r="BG181073" s="985"/>
    </row>
    <row r="181110" spans="59:59" ht="15" customHeight="1">
      <c r="BG181110" s="984"/>
    </row>
    <row r="181111" spans="59:59" ht="15" customHeight="1">
      <c r="BG181111" s="985"/>
    </row>
    <row r="181148" spans="59:59" ht="15" customHeight="1">
      <c r="BG181148" s="984"/>
    </row>
    <row r="181149" spans="59:59" ht="15" customHeight="1">
      <c r="BG181149" s="985"/>
    </row>
    <row r="181186" spans="59:59" ht="15" customHeight="1">
      <c r="BG181186" s="984"/>
    </row>
    <row r="181187" spans="59:59" ht="15" customHeight="1">
      <c r="BG181187" s="985"/>
    </row>
    <row r="181224" spans="59:59" ht="15" customHeight="1">
      <c r="BG181224" s="984"/>
    </row>
    <row r="181225" spans="59:59" ht="15" customHeight="1">
      <c r="BG181225" s="985"/>
    </row>
    <row r="181262" spans="59:59" ht="15" customHeight="1">
      <c r="BG181262" s="984"/>
    </row>
    <row r="181263" spans="59:59" ht="15" customHeight="1">
      <c r="BG181263" s="985"/>
    </row>
    <row r="181300" spans="59:59" ht="15" customHeight="1">
      <c r="BG181300" s="984"/>
    </row>
    <row r="181301" spans="59:59" ht="15" customHeight="1">
      <c r="BG181301" s="985"/>
    </row>
    <row r="181338" spans="59:59" ht="15" customHeight="1">
      <c r="BG181338" s="984"/>
    </row>
    <row r="181339" spans="59:59" ht="15" customHeight="1">
      <c r="BG181339" s="985"/>
    </row>
    <row r="181376" spans="59:59" ht="15" customHeight="1">
      <c r="BG181376" s="984"/>
    </row>
    <row r="181377" spans="59:59" ht="15" customHeight="1">
      <c r="BG181377" s="985"/>
    </row>
    <row r="181414" spans="59:59" ht="15" customHeight="1">
      <c r="BG181414" s="984"/>
    </row>
    <row r="181415" spans="59:59" ht="15" customHeight="1">
      <c r="BG181415" s="985"/>
    </row>
    <row r="181452" spans="59:59" ht="15" customHeight="1">
      <c r="BG181452" s="984"/>
    </row>
    <row r="181453" spans="59:59" ht="15" customHeight="1">
      <c r="BG181453" s="985"/>
    </row>
    <row r="181490" spans="59:59" ht="15" customHeight="1">
      <c r="BG181490" s="984"/>
    </row>
    <row r="181491" spans="59:59" ht="15" customHeight="1">
      <c r="BG181491" s="985"/>
    </row>
    <row r="181528" spans="59:59" ht="15" customHeight="1">
      <c r="BG181528" s="984"/>
    </row>
    <row r="181529" spans="59:59" ht="15" customHeight="1">
      <c r="BG181529" s="985"/>
    </row>
    <row r="181566" spans="59:59" ht="15" customHeight="1">
      <c r="BG181566" s="984"/>
    </row>
    <row r="181567" spans="59:59" ht="15" customHeight="1">
      <c r="BG181567" s="985"/>
    </row>
    <row r="181604" spans="59:59" ht="15" customHeight="1">
      <c r="BG181604" s="984"/>
    </row>
    <row r="181605" spans="59:59" ht="15" customHeight="1">
      <c r="BG181605" s="985"/>
    </row>
    <row r="181642" spans="59:59" ht="15" customHeight="1">
      <c r="BG181642" s="984"/>
    </row>
    <row r="181643" spans="59:59" ht="15" customHeight="1">
      <c r="BG181643" s="985"/>
    </row>
    <row r="181680" spans="59:59" ht="15" customHeight="1">
      <c r="BG181680" s="984"/>
    </row>
    <row r="181681" spans="59:59" ht="15" customHeight="1">
      <c r="BG181681" s="985"/>
    </row>
    <row r="181718" spans="59:59" ht="15" customHeight="1">
      <c r="BG181718" s="984"/>
    </row>
    <row r="181719" spans="59:59" ht="15" customHeight="1">
      <c r="BG181719" s="985"/>
    </row>
    <row r="181756" spans="59:59" ht="15" customHeight="1">
      <c r="BG181756" s="984"/>
    </row>
    <row r="181757" spans="59:59" ht="15" customHeight="1">
      <c r="BG181757" s="985"/>
    </row>
    <row r="181794" spans="59:59" ht="15" customHeight="1">
      <c r="BG181794" s="984"/>
    </row>
    <row r="181795" spans="59:59" ht="15" customHeight="1">
      <c r="BG181795" s="985"/>
    </row>
    <row r="181832" spans="59:59" ht="15" customHeight="1">
      <c r="BG181832" s="984"/>
    </row>
    <row r="181833" spans="59:59" ht="15" customHeight="1">
      <c r="BG181833" s="985"/>
    </row>
    <row r="181870" spans="59:59" ht="15" customHeight="1">
      <c r="BG181870" s="984"/>
    </row>
    <row r="181871" spans="59:59" ht="15" customHeight="1">
      <c r="BG181871" s="985"/>
    </row>
    <row r="181908" spans="59:59" ht="15" customHeight="1">
      <c r="BG181908" s="984"/>
    </row>
    <row r="181909" spans="59:59" ht="15" customHeight="1">
      <c r="BG181909" s="985"/>
    </row>
    <row r="181946" spans="59:59" ht="15" customHeight="1">
      <c r="BG181946" s="984"/>
    </row>
    <row r="181947" spans="59:59" ht="15" customHeight="1">
      <c r="BG181947" s="985"/>
    </row>
    <row r="181984" spans="59:59" ht="15" customHeight="1">
      <c r="BG181984" s="984"/>
    </row>
    <row r="181985" spans="59:59" ht="15" customHeight="1">
      <c r="BG181985" s="985"/>
    </row>
    <row r="182022" spans="59:59" ht="15" customHeight="1">
      <c r="BG182022" s="984"/>
    </row>
    <row r="182023" spans="59:59" ht="15" customHeight="1">
      <c r="BG182023" s="985"/>
    </row>
    <row r="182060" spans="59:59" ht="15" customHeight="1">
      <c r="BG182060" s="984"/>
    </row>
    <row r="182061" spans="59:59" ht="15" customHeight="1">
      <c r="BG182061" s="985"/>
    </row>
    <row r="182098" spans="59:59" ht="15" customHeight="1">
      <c r="BG182098" s="984"/>
    </row>
    <row r="182099" spans="59:59" ht="15" customHeight="1">
      <c r="BG182099" s="985"/>
    </row>
    <row r="182136" spans="59:59" ht="15" customHeight="1">
      <c r="BG182136" s="984"/>
    </row>
    <row r="182137" spans="59:59" ht="15" customHeight="1">
      <c r="BG182137" s="985"/>
    </row>
    <row r="182174" spans="59:59" ht="15" customHeight="1">
      <c r="BG182174" s="984"/>
    </row>
    <row r="182175" spans="59:59" ht="15" customHeight="1">
      <c r="BG182175" s="985"/>
    </row>
    <row r="182212" spans="59:59" ht="15" customHeight="1">
      <c r="BG182212" s="984"/>
    </row>
    <row r="182213" spans="59:59" ht="15" customHeight="1">
      <c r="BG182213" s="985"/>
    </row>
    <row r="182250" spans="59:59" ht="15" customHeight="1">
      <c r="BG182250" s="984"/>
    </row>
    <row r="182251" spans="59:59" ht="15" customHeight="1">
      <c r="BG182251" s="985"/>
    </row>
    <row r="182288" spans="59:59" ht="15" customHeight="1">
      <c r="BG182288" s="984"/>
    </row>
    <row r="182289" spans="59:59" ht="15" customHeight="1">
      <c r="BG182289" s="985"/>
    </row>
    <row r="182326" spans="59:59" ht="15" customHeight="1">
      <c r="BG182326" s="984"/>
    </row>
    <row r="182327" spans="59:59" ht="15" customHeight="1">
      <c r="BG182327" s="985"/>
    </row>
    <row r="182364" spans="59:59" ht="15" customHeight="1">
      <c r="BG182364" s="984"/>
    </row>
    <row r="182365" spans="59:59" ht="15" customHeight="1">
      <c r="BG182365" s="985"/>
    </row>
    <row r="182402" spans="59:59" ht="15" customHeight="1">
      <c r="BG182402" s="984"/>
    </row>
    <row r="182403" spans="59:59" ht="15" customHeight="1">
      <c r="BG182403" s="985"/>
    </row>
    <row r="182440" spans="59:59" ht="15" customHeight="1">
      <c r="BG182440" s="984"/>
    </row>
    <row r="182441" spans="59:59" ht="15" customHeight="1">
      <c r="BG182441" s="985"/>
    </row>
    <row r="182478" spans="59:59" ht="15" customHeight="1">
      <c r="BG182478" s="984"/>
    </row>
    <row r="182479" spans="59:59" ht="15" customHeight="1">
      <c r="BG182479" s="985"/>
    </row>
    <row r="182516" spans="59:59" ht="15" customHeight="1">
      <c r="BG182516" s="984"/>
    </row>
    <row r="182517" spans="59:59" ht="15" customHeight="1">
      <c r="BG182517" s="985"/>
    </row>
    <row r="182554" spans="59:59" ht="15" customHeight="1">
      <c r="BG182554" s="984"/>
    </row>
    <row r="182555" spans="59:59" ht="15" customHeight="1">
      <c r="BG182555" s="985"/>
    </row>
    <row r="182592" spans="59:59" ht="15" customHeight="1">
      <c r="BG182592" s="984"/>
    </row>
    <row r="182593" spans="59:59" ht="15" customHeight="1">
      <c r="BG182593" s="985"/>
    </row>
    <row r="182630" spans="59:59" ht="15" customHeight="1">
      <c r="BG182630" s="984"/>
    </row>
    <row r="182631" spans="59:59" ht="15" customHeight="1">
      <c r="BG182631" s="985"/>
    </row>
    <row r="182668" spans="59:59" ht="15" customHeight="1">
      <c r="BG182668" s="984"/>
    </row>
    <row r="182669" spans="59:59" ht="15" customHeight="1">
      <c r="BG182669" s="985"/>
    </row>
    <row r="182706" spans="59:59" ht="15" customHeight="1">
      <c r="BG182706" s="984"/>
    </row>
    <row r="182707" spans="59:59" ht="15" customHeight="1">
      <c r="BG182707" s="985"/>
    </row>
    <row r="182744" spans="59:59" ht="15" customHeight="1">
      <c r="BG182744" s="984"/>
    </row>
    <row r="182745" spans="59:59" ht="15" customHeight="1">
      <c r="BG182745" s="985"/>
    </row>
    <row r="182782" spans="59:59" ht="15" customHeight="1">
      <c r="BG182782" s="984"/>
    </row>
    <row r="182783" spans="59:59" ht="15" customHeight="1">
      <c r="BG182783" s="985"/>
    </row>
    <row r="182820" spans="59:59" ht="15" customHeight="1">
      <c r="BG182820" s="984"/>
    </row>
    <row r="182821" spans="59:59" ht="15" customHeight="1">
      <c r="BG182821" s="985"/>
    </row>
    <row r="182858" spans="59:59" ht="15" customHeight="1">
      <c r="BG182858" s="984"/>
    </row>
    <row r="182859" spans="59:59" ht="15" customHeight="1">
      <c r="BG182859" s="985"/>
    </row>
    <row r="182896" spans="59:59" ht="15" customHeight="1">
      <c r="BG182896" s="984"/>
    </row>
    <row r="182897" spans="59:59" ht="15" customHeight="1">
      <c r="BG182897" s="985"/>
    </row>
    <row r="182934" spans="59:59" ht="15" customHeight="1">
      <c r="BG182934" s="984"/>
    </row>
    <row r="182935" spans="59:59" ht="15" customHeight="1">
      <c r="BG182935" s="985"/>
    </row>
    <row r="182972" spans="59:59" ht="15" customHeight="1">
      <c r="BG182972" s="984"/>
    </row>
    <row r="182973" spans="59:59" ht="15" customHeight="1">
      <c r="BG182973" s="985"/>
    </row>
    <row r="183010" spans="59:59" ht="15" customHeight="1">
      <c r="BG183010" s="984"/>
    </row>
    <row r="183011" spans="59:59" ht="15" customHeight="1">
      <c r="BG183011" s="985"/>
    </row>
    <row r="183048" spans="59:59" ht="15" customHeight="1">
      <c r="BG183048" s="984"/>
    </row>
    <row r="183049" spans="59:59" ht="15" customHeight="1">
      <c r="BG183049" s="985"/>
    </row>
    <row r="183086" spans="59:59" ht="15" customHeight="1">
      <c r="BG183086" s="984"/>
    </row>
    <row r="183087" spans="59:59" ht="15" customHeight="1">
      <c r="BG183087" s="985"/>
    </row>
    <row r="183124" spans="59:59" ht="15" customHeight="1">
      <c r="BG183124" s="984"/>
    </row>
    <row r="183125" spans="59:59" ht="15" customHeight="1">
      <c r="BG183125" s="985"/>
    </row>
    <row r="183162" spans="59:59" ht="15" customHeight="1">
      <c r="BG183162" s="984"/>
    </row>
    <row r="183163" spans="59:59" ht="15" customHeight="1">
      <c r="BG183163" s="985"/>
    </row>
    <row r="183200" spans="59:59" ht="15" customHeight="1">
      <c r="BG183200" s="984"/>
    </row>
    <row r="183201" spans="59:59" ht="15" customHeight="1">
      <c r="BG183201" s="985"/>
    </row>
    <row r="183238" spans="59:59" ht="15" customHeight="1">
      <c r="BG183238" s="984"/>
    </row>
    <row r="183239" spans="59:59" ht="15" customHeight="1">
      <c r="BG183239" s="985"/>
    </row>
    <row r="183276" spans="59:59" ht="15" customHeight="1">
      <c r="BG183276" s="984"/>
    </row>
    <row r="183277" spans="59:59" ht="15" customHeight="1">
      <c r="BG183277" s="985"/>
    </row>
    <row r="183314" spans="59:59" ht="15" customHeight="1">
      <c r="BG183314" s="984"/>
    </row>
    <row r="183315" spans="59:59" ht="15" customHeight="1">
      <c r="BG183315" s="985"/>
    </row>
    <row r="183352" spans="59:59" ht="15" customHeight="1">
      <c r="BG183352" s="984"/>
    </row>
    <row r="183353" spans="59:59" ht="15" customHeight="1">
      <c r="BG183353" s="985"/>
    </row>
    <row r="183390" spans="59:59" ht="15" customHeight="1">
      <c r="BG183390" s="984"/>
    </row>
    <row r="183391" spans="59:59" ht="15" customHeight="1">
      <c r="BG183391" s="985"/>
    </row>
    <row r="183428" spans="59:59" ht="15" customHeight="1">
      <c r="BG183428" s="984"/>
    </row>
    <row r="183429" spans="59:59" ht="15" customHeight="1">
      <c r="BG183429" s="985"/>
    </row>
    <row r="183466" spans="59:59" ht="15" customHeight="1">
      <c r="BG183466" s="984"/>
    </row>
    <row r="183467" spans="59:59" ht="15" customHeight="1">
      <c r="BG183467" s="985"/>
    </row>
    <row r="183504" spans="59:59" ht="15" customHeight="1">
      <c r="BG183504" s="984"/>
    </row>
    <row r="183505" spans="59:59" ht="15" customHeight="1">
      <c r="BG183505" s="985"/>
    </row>
    <row r="183542" spans="59:59" ht="15" customHeight="1">
      <c r="BG183542" s="984"/>
    </row>
    <row r="183543" spans="59:59" ht="15" customHeight="1">
      <c r="BG183543" s="985"/>
    </row>
    <row r="183580" spans="59:59" ht="15" customHeight="1">
      <c r="BG183580" s="984"/>
    </row>
    <row r="183581" spans="59:59" ht="15" customHeight="1">
      <c r="BG183581" s="985"/>
    </row>
    <row r="183618" spans="59:59" ht="15" customHeight="1">
      <c r="BG183618" s="984"/>
    </row>
    <row r="183619" spans="59:59" ht="15" customHeight="1">
      <c r="BG183619" s="985"/>
    </row>
    <row r="183656" spans="59:59" ht="15" customHeight="1">
      <c r="BG183656" s="984"/>
    </row>
    <row r="183657" spans="59:59" ht="15" customHeight="1">
      <c r="BG183657" s="985"/>
    </row>
    <row r="183694" spans="59:59" ht="15" customHeight="1">
      <c r="BG183694" s="984"/>
    </row>
    <row r="183695" spans="59:59" ht="15" customHeight="1">
      <c r="BG183695" s="985"/>
    </row>
    <row r="183732" spans="59:59" ht="15" customHeight="1">
      <c r="BG183732" s="984"/>
    </row>
    <row r="183733" spans="59:59" ht="15" customHeight="1">
      <c r="BG183733" s="985"/>
    </row>
    <row r="183770" spans="59:59" ht="15" customHeight="1">
      <c r="BG183770" s="984"/>
    </row>
    <row r="183771" spans="59:59" ht="15" customHeight="1">
      <c r="BG183771" s="985"/>
    </row>
    <row r="183808" spans="59:59" ht="15" customHeight="1">
      <c r="BG183808" s="984"/>
    </row>
    <row r="183809" spans="59:59" ht="15" customHeight="1">
      <c r="BG183809" s="985"/>
    </row>
    <row r="183846" spans="59:59" ht="15" customHeight="1">
      <c r="BG183846" s="984"/>
    </row>
    <row r="183847" spans="59:59" ht="15" customHeight="1">
      <c r="BG183847" s="985"/>
    </row>
    <row r="183884" spans="59:59" ht="15" customHeight="1">
      <c r="BG183884" s="984"/>
    </row>
    <row r="183885" spans="59:59" ht="15" customHeight="1">
      <c r="BG183885" s="985"/>
    </row>
    <row r="183922" spans="59:59" ht="15" customHeight="1">
      <c r="BG183922" s="984"/>
    </row>
    <row r="183923" spans="59:59" ht="15" customHeight="1">
      <c r="BG183923" s="985"/>
    </row>
    <row r="183960" spans="59:59" ht="15" customHeight="1">
      <c r="BG183960" s="984"/>
    </row>
    <row r="183961" spans="59:59" ht="15" customHeight="1">
      <c r="BG183961" s="985"/>
    </row>
    <row r="183998" spans="59:59" ht="15" customHeight="1">
      <c r="BG183998" s="984"/>
    </row>
    <row r="183999" spans="59:59" ht="15" customHeight="1">
      <c r="BG183999" s="985"/>
    </row>
    <row r="184036" spans="59:59" ht="15" customHeight="1">
      <c r="BG184036" s="984"/>
    </row>
    <row r="184037" spans="59:59" ht="15" customHeight="1">
      <c r="BG184037" s="985"/>
    </row>
    <row r="184074" spans="59:59" ht="15" customHeight="1">
      <c r="BG184074" s="984"/>
    </row>
    <row r="184075" spans="59:59" ht="15" customHeight="1">
      <c r="BG184075" s="985"/>
    </row>
    <row r="184112" spans="59:59" ht="15" customHeight="1">
      <c r="BG184112" s="984"/>
    </row>
    <row r="184113" spans="59:59" ht="15" customHeight="1">
      <c r="BG184113" s="985"/>
    </row>
    <row r="184150" spans="59:59" ht="15" customHeight="1">
      <c r="BG184150" s="984"/>
    </row>
    <row r="184151" spans="59:59" ht="15" customHeight="1">
      <c r="BG184151" s="985"/>
    </row>
    <row r="184188" spans="59:59" ht="15" customHeight="1">
      <c r="BG184188" s="984"/>
    </row>
    <row r="184189" spans="59:59" ht="15" customHeight="1">
      <c r="BG184189" s="985"/>
    </row>
    <row r="184226" spans="59:59" ht="15" customHeight="1">
      <c r="BG184226" s="984"/>
    </row>
    <row r="184227" spans="59:59" ht="15" customHeight="1">
      <c r="BG184227" s="985"/>
    </row>
    <row r="184264" spans="59:59" ht="15" customHeight="1">
      <c r="BG184264" s="984"/>
    </row>
    <row r="184265" spans="59:59" ht="15" customHeight="1">
      <c r="BG184265" s="985"/>
    </row>
    <row r="184302" spans="59:59" ht="15" customHeight="1">
      <c r="BG184302" s="984"/>
    </row>
    <row r="184303" spans="59:59" ht="15" customHeight="1">
      <c r="BG184303" s="985"/>
    </row>
    <row r="184340" spans="59:59" ht="15" customHeight="1">
      <c r="BG184340" s="984"/>
    </row>
    <row r="184341" spans="59:59" ht="15" customHeight="1">
      <c r="BG184341" s="985"/>
    </row>
    <row r="184378" spans="59:59" ht="15" customHeight="1">
      <c r="BG184378" s="984"/>
    </row>
    <row r="184379" spans="59:59" ht="15" customHeight="1">
      <c r="BG184379" s="985"/>
    </row>
    <row r="184416" spans="59:59" ht="15" customHeight="1">
      <c r="BG184416" s="984"/>
    </row>
    <row r="184417" spans="59:59" ht="15" customHeight="1">
      <c r="BG184417" s="985"/>
    </row>
    <row r="184454" spans="59:59" ht="15" customHeight="1">
      <c r="BG184454" s="984"/>
    </row>
    <row r="184455" spans="59:59" ht="15" customHeight="1">
      <c r="BG184455" s="985"/>
    </row>
    <row r="184492" spans="59:59" ht="15" customHeight="1">
      <c r="BG184492" s="984"/>
    </row>
    <row r="184493" spans="59:59" ht="15" customHeight="1">
      <c r="BG184493" s="985"/>
    </row>
    <row r="184530" spans="59:59" ht="15" customHeight="1">
      <c r="BG184530" s="984"/>
    </row>
    <row r="184531" spans="59:59" ht="15" customHeight="1">
      <c r="BG184531" s="985"/>
    </row>
    <row r="184568" spans="59:59" ht="15" customHeight="1">
      <c r="BG184568" s="984"/>
    </row>
    <row r="184569" spans="59:59" ht="15" customHeight="1">
      <c r="BG184569" s="985"/>
    </row>
    <row r="184606" spans="59:59" ht="15" customHeight="1">
      <c r="BG184606" s="984"/>
    </row>
    <row r="184607" spans="59:59" ht="15" customHeight="1">
      <c r="BG184607" s="985"/>
    </row>
    <row r="184644" spans="59:59" ht="15" customHeight="1">
      <c r="BG184644" s="984"/>
    </row>
    <row r="184645" spans="59:59" ht="15" customHeight="1">
      <c r="BG184645" s="985"/>
    </row>
    <row r="184682" spans="59:59" ht="15" customHeight="1">
      <c r="BG184682" s="984"/>
    </row>
    <row r="184683" spans="59:59" ht="15" customHeight="1">
      <c r="BG184683" s="985"/>
    </row>
    <row r="184720" spans="59:59" ht="15" customHeight="1">
      <c r="BG184720" s="984"/>
    </row>
    <row r="184721" spans="59:59" ht="15" customHeight="1">
      <c r="BG184721" s="985"/>
    </row>
    <row r="184758" spans="59:59" ht="15" customHeight="1">
      <c r="BG184758" s="984"/>
    </row>
    <row r="184759" spans="59:59" ht="15" customHeight="1">
      <c r="BG184759" s="985"/>
    </row>
    <row r="184796" spans="59:59" ht="15" customHeight="1">
      <c r="BG184796" s="984"/>
    </row>
    <row r="184797" spans="59:59" ht="15" customHeight="1">
      <c r="BG184797" s="985"/>
    </row>
    <row r="184834" spans="59:59" ht="15" customHeight="1">
      <c r="BG184834" s="984"/>
    </row>
    <row r="184835" spans="59:59" ht="15" customHeight="1">
      <c r="BG184835" s="985"/>
    </row>
    <row r="184872" spans="59:59" ht="15" customHeight="1">
      <c r="BG184872" s="984"/>
    </row>
    <row r="184873" spans="59:59" ht="15" customHeight="1">
      <c r="BG184873" s="985"/>
    </row>
    <row r="184910" spans="59:59" ht="15" customHeight="1">
      <c r="BG184910" s="984"/>
    </row>
    <row r="184911" spans="59:59" ht="15" customHeight="1">
      <c r="BG184911" s="985"/>
    </row>
    <row r="184948" spans="59:59" ht="15" customHeight="1">
      <c r="BG184948" s="984"/>
    </row>
    <row r="184949" spans="59:59" ht="15" customHeight="1">
      <c r="BG184949" s="985"/>
    </row>
    <row r="184986" spans="59:59" ht="15" customHeight="1">
      <c r="BG184986" s="984"/>
    </row>
    <row r="184987" spans="59:59" ht="15" customHeight="1">
      <c r="BG184987" s="985"/>
    </row>
    <row r="185024" spans="59:59" ht="15" customHeight="1">
      <c r="BG185024" s="984"/>
    </row>
    <row r="185025" spans="59:59" ht="15" customHeight="1">
      <c r="BG185025" s="985"/>
    </row>
    <row r="185062" spans="59:59" ht="15" customHeight="1">
      <c r="BG185062" s="984"/>
    </row>
    <row r="185063" spans="59:59" ht="15" customHeight="1">
      <c r="BG185063" s="985"/>
    </row>
    <row r="185100" spans="59:59" ht="15" customHeight="1">
      <c r="BG185100" s="984"/>
    </row>
    <row r="185101" spans="59:59" ht="15" customHeight="1">
      <c r="BG185101" s="985"/>
    </row>
    <row r="185138" spans="59:59" ht="15" customHeight="1">
      <c r="BG185138" s="984"/>
    </row>
    <row r="185139" spans="59:59" ht="15" customHeight="1">
      <c r="BG185139" s="985"/>
    </row>
    <row r="185176" spans="59:59" ht="15" customHeight="1">
      <c r="BG185176" s="984"/>
    </row>
    <row r="185177" spans="59:59" ht="15" customHeight="1">
      <c r="BG185177" s="985"/>
    </row>
    <row r="185214" spans="59:59" ht="15" customHeight="1">
      <c r="BG185214" s="984"/>
    </row>
    <row r="185215" spans="59:59" ht="15" customHeight="1">
      <c r="BG185215" s="985"/>
    </row>
    <row r="185252" spans="59:59" ht="15" customHeight="1">
      <c r="BG185252" s="984"/>
    </row>
    <row r="185253" spans="59:59" ht="15" customHeight="1">
      <c r="BG185253" s="985"/>
    </row>
    <row r="185290" spans="59:59" ht="15" customHeight="1">
      <c r="BG185290" s="984"/>
    </row>
    <row r="185291" spans="59:59" ht="15" customHeight="1">
      <c r="BG185291" s="985"/>
    </row>
    <row r="185328" spans="59:59" ht="15" customHeight="1">
      <c r="BG185328" s="984"/>
    </row>
    <row r="185329" spans="59:59" ht="15" customHeight="1">
      <c r="BG185329" s="985"/>
    </row>
    <row r="185366" spans="59:59" ht="15" customHeight="1">
      <c r="BG185366" s="984"/>
    </row>
    <row r="185367" spans="59:59" ht="15" customHeight="1">
      <c r="BG185367" s="985"/>
    </row>
    <row r="185404" spans="59:59" ht="15" customHeight="1">
      <c r="BG185404" s="984"/>
    </row>
    <row r="185405" spans="59:59" ht="15" customHeight="1">
      <c r="BG185405" s="985"/>
    </row>
    <row r="185442" spans="59:59" ht="15" customHeight="1">
      <c r="BG185442" s="984"/>
    </row>
    <row r="185443" spans="59:59" ht="15" customHeight="1">
      <c r="BG185443" s="985"/>
    </row>
    <row r="185480" spans="59:59" ht="15" customHeight="1">
      <c r="BG185480" s="984"/>
    </row>
    <row r="185481" spans="59:59" ht="15" customHeight="1">
      <c r="BG185481" s="985"/>
    </row>
    <row r="185518" spans="59:59" ht="15" customHeight="1">
      <c r="BG185518" s="984"/>
    </row>
    <row r="185519" spans="59:59" ht="15" customHeight="1">
      <c r="BG185519" s="985"/>
    </row>
    <row r="185556" spans="59:59" ht="15" customHeight="1">
      <c r="BG185556" s="984"/>
    </row>
    <row r="185557" spans="59:59" ht="15" customHeight="1">
      <c r="BG185557" s="985"/>
    </row>
    <row r="185594" spans="59:59" ht="15" customHeight="1">
      <c r="BG185594" s="984"/>
    </row>
    <row r="185595" spans="59:59" ht="15" customHeight="1">
      <c r="BG185595" s="985"/>
    </row>
    <row r="185632" spans="59:59" ht="15" customHeight="1">
      <c r="BG185632" s="984"/>
    </row>
    <row r="185633" spans="59:59" ht="15" customHeight="1">
      <c r="BG185633" s="985"/>
    </row>
    <row r="185670" spans="59:59" ht="15" customHeight="1">
      <c r="BG185670" s="984"/>
    </row>
    <row r="185671" spans="59:59" ht="15" customHeight="1">
      <c r="BG185671" s="985"/>
    </row>
    <row r="185708" spans="59:59" ht="15" customHeight="1">
      <c r="BG185708" s="984"/>
    </row>
    <row r="185709" spans="59:59" ht="15" customHeight="1">
      <c r="BG185709" s="985"/>
    </row>
    <row r="185746" spans="59:59" ht="15" customHeight="1">
      <c r="BG185746" s="984"/>
    </row>
    <row r="185747" spans="59:59" ht="15" customHeight="1">
      <c r="BG185747" s="985"/>
    </row>
    <row r="185784" spans="59:59" ht="15" customHeight="1">
      <c r="BG185784" s="984"/>
    </row>
    <row r="185785" spans="59:59" ht="15" customHeight="1">
      <c r="BG185785" s="985"/>
    </row>
    <row r="185822" spans="59:59" ht="15" customHeight="1">
      <c r="BG185822" s="984"/>
    </row>
    <row r="185823" spans="59:59" ht="15" customHeight="1">
      <c r="BG185823" s="985"/>
    </row>
    <row r="185860" spans="59:59" ht="15" customHeight="1">
      <c r="BG185860" s="984"/>
    </row>
    <row r="185861" spans="59:59" ht="15" customHeight="1">
      <c r="BG185861" s="985"/>
    </row>
    <row r="185898" spans="59:59" ht="15" customHeight="1">
      <c r="BG185898" s="984"/>
    </row>
    <row r="185899" spans="59:59" ht="15" customHeight="1">
      <c r="BG185899" s="985"/>
    </row>
    <row r="185936" spans="59:59" ht="15" customHeight="1">
      <c r="BG185936" s="984"/>
    </row>
    <row r="185937" spans="59:59" ht="15" customHeight="1">
      <c r="BG185937" s="985"/>
    </row>
    <row r="185974" spans="59:59" ht="15" customHeight="1">
      <c r="BG185974" s="984"/>
    </row>
    <row r="185975" spans="59:59" ht="15" customHeight="1">
      <c r="BG185975" s="985"/>
    </row>
    <row r="186012" spans="59:59" ht="15" customHeight="1">
      <c r="BG186012" s="984"/>
    </row>
    <row r="186013" spans="59:59" ht="15" customHeight="1">
      <c r="BG186013" s="985"/>
    </row>
    <row r="186050" spans="59:59" ht="15" customHeight="1">
      <c r="BG186050" s="984"/>
    </row>
    <row r="186051" spans="59:59" ht="15" customHeight="1">
      <c r="BG186051" s="985"/>
    </row>
    <row r="186088" spans="59:59" ht="15" customHeight="1">
      <c r="BG186088" s="984"/>
    </row>
    <row r="186089" spans="59:59" ht="15" customHeight="1">
      <c r="BG186089" s="985"/>
    </row>
    <row r="186126" spans="59:59" ht="15" customHeight="1">
      <c r="BG186126" s="984"/>
    </row>
    <row r="186127" spans="59:59" ht="15" customHeight="1">
      <c r="BG186127" s="985"/>
    </row>
    <row r="186164" spans="59:59" ht="15" customHeight="1">
      <c r="BG186164" s="984"/>
    </row>
    <row r="186165" spans="59:59" ht="15" customHeight="1">
      <c r="BG186165" s="985"/>
    </row>
    <row r="186202" spans="59:59" ht="15" customHeight="1">
      <c r="BG186202" s="984"/>
    </row>
    <row r="186203" spans="59:59" ht="15" customHeight="1">
      <c r="BG186203" s="985"/>
    </row>
    <row r="186240" spans="59:59" ht="15" customHeight="1">
      <c r="BG186240" s="984"/>
    </row>
    <row r="186241" spans="59:59" ht="15" customHeight="1">
      <c r="BG186241" s="985"/>
    </row>
    <row r="186278" spans="59:59" ht="15" customHeight="1">
      <c r="BG186278" s="984"/>
    </row>
    <row r="186279" spans="59:59" ht="15" customHeight="1">
      <c r="BG186279" s="985"/>
    </row>
    <row r="186316" spans="59:59" ht="15" customHeight="1">
      <c r="BG186316" s="984"/>
    </row>
    <row r="186317" spans="59:59" ht="15" customHeight="1">
      <c r="BG186317" s="985"/>
    </row>
    <row r="186354" spans="59:59" ht="15" customHeight="1">
      <c r="BG186354" s="984"/>
    </row>
    <row r="186355" spans="59:59" ht="15" customHeight="1">
      <c r="BG186355" s="985"/>
    </row>
    <row r="186392" spans="59:59" ht="15" customHeight="1">
      <c r="BG186392" s="984"/>
    </row>
    <row r="186393" spans="59:59" ht="15" customHeight="1">
      <c r="BG186393" s="985"/>
    </row>
    <row r="186430" spans="59:59" ht="15" customHeight="1">
      <c r="BG186430" s="984"/>
    </row>
    <row r="186431" spans="59:59" ht="15" customHeight="1">
      <c r="BG186431" s="985"/>
    </row>
    <row r="186468" spans="59:59" ht="15" customHeight="1">
      <c r="BG186468" s="984"/>
    </row>
    <row r="186469" spans="59:59" ht="15" customHeight="1">
      <c r="BG186469" s="985"/>
    </row>
    <row r="186506" spans="59:59" ht="15" customHeight="1">
      <c r="BG186506" s="984"/>
    </row>
    <row r="186507" spans="59:59" ht="15" customHeight="1">
      <c r="BG186507" s="985"/>
    </row>
    <row r="186544" spans="59:59" ht="15" customHeight="1">
      <c r="BG186544" s="984"/>
    </row>
    <row r="186545" spans="59:59" ht="15" customHeight="1">
      <c r="BG186545" s="985"/>
    </row>
    <row r="186582" spans="59:59" ht="15" customHeight="1">
      <c r="BG186582" s="984"/>
    </row>
    <row r="186583" spans="59:59" ht="15" customHeight="1">
      <c r="BG186583" s="985"/>
    </row>
    <row r="186620" spans="59:59" ht="15" customHeight="1">
      <c r="BG186620" s="984"/>
    </row>
    <row r="186621" spans="59:59" ht="15" customHeight="1">
      <c r="BG186621" s="985"/>
    </row>
    <row r="186658" spans="59:59" ht="15" customHeight="1">
      <c r="BG186658" s="984"/>
    </row>
    <row r="186659" spans="59:59" ht="15" customHeight="1">
      <c r="BG186659" s="985"/>
    </row>
    <row r="186696" spans="59:59" ht="15" customHeight="1">
      <c r="BG186696" s="984"/>
    </row>
    <row r="186697" spans="59:59" ht="15" customHeight="1">
      <c r="BG186697" s="985"/>
    </row>
    <row r="186734" spans="59:59" ht="15" customHeight="1">
      <c r="BG186734" s="984"/>
    </row>
    <row r="186735" spans="59:59" ht="15" customHeight="1">
      <c r="BG186735" s="985"/>
    </row>
    <row r="186772" spans="59:59" ht="15" customHeight="1">
      <c r="BG186772" s="984"/>
    </row>
    <row r="186773" spans="59:59" ht="15" customHeight="1">
      <c r="BG186773" s="985"/>
    </row>
    <row r="186810" spans="59:59" ht="15" customHeight="1">
      <c r="BG186810" s="984"/>
    </row>
    <row r="186811" spans="59:59" ht="15" customHeight="1">
      <c r="BG186811" s="985"/>
    </row>
    <row r="186848" spans="59:59" ht="15" customHeight="1">
      <c r="BG186848" s="984"/>
    </row>
    <row r="186849" spans="59:59" ht="15" customHeight="1">
      <c r="BG186849" s="985"/>
    </row>
    <row r="186886" spans="59:59" ht="15" customHeight="1">
      <c r="BG186886" s="984"/>
    </row>
    <row r="186887" spans="59:59" ht="15" customHeight="1">
      <c r="BG186887" s="985"/>
    </row>
    <row r="186924" spans="59:59" ht="15" customHeight="1">
      <c r="BG186924" s="984"/>
    </row>
    <row r="186925" spans="59:59" ht="15" customHeight="1">
      <c r="BG186925" s="985"/>
    </row>
    <row r="186962" spans="59:59" ht="15" customHeight="1">
      <c r="BG186962" s="984"/>
    </row>
    <row r="186963" spans="59:59" ht="15" customHeight="1">
      <c r="BG186963" s="985"/>
    </row>
    <row r="187000" spans="59:59" ht="15" customHeight="1">
      <c r="BG187000" s="984"/>
    </row>
    <row r="187001" spans="59:59" ht="15" customHeight="1">
      <c r="BG187001" s="985"/>
    </row>
    <row r="187038" spans="59:59" ht="15" customHeight="1">
      <c r="BG187038" s="984"/>
    </row>
    <row r="187039" spans="59:59" ht="15" customHeight="1">
      <c r="BG187039" s="985"/>
    </row>
    <row r="187076" spans="59:59" ht="15" customHeight="1">
      <c r="BG187076" s="984"/>
    </row>
    <row r="187077" spans="59:59" ht="15" customHeight="1">
      <c r="BG187077" s="985"/>
    </row>
    <row r="187114" spans="59:59" ht="15" customHeight="1">
      <c r="BG187114" s="984"/>
    </row>
    <row r="187115" spans="59:59" ht="15" customHeight="1">
      <c r="BG187115" s="985"/>
    </row>
    <row r="187152" spans="59:59" ht="15" customHeight="1">
      <c r="BG187152" s="984"/>
    </row>
    <row r="187153" spans="59:59" ht="15" customHeight="1">
      <c r="BG187153" s="985"/>
    </row>
    <row r="187190" spans="59:59" ht="15" customHeight="1">
      <c r="BG187190" s="984"/>
    </row>
    <row r="187191" spans="59:59" ht="15" customHeight="1">
      <c r="BG187191" s="985"/>
    </row>
    <row r="187228" spans="59:59" ht="15" customHeight="1">
      <c r="BG187228" s="984"/>
    </row>
    <row r="187229" spans="59:59" ht="15" customHeight="1">
      <c r="BG187229" s="985"/>
    </row>
    <row r="187266" spans="59:59" ht="15" customHeight="1">
      <c r="BG187266" s="984"/>
    </row>
    <row r="187267" spans="59:59" ht="15" customHeight="1">
      <c r="BG187267" s="985"/>
    </row>
    <row r="187304" spans="59:59" ht="15" customHeight="1">
      <c r="BG187304" s="984"/>
    </row>
    <row r="187305" spans="59:59" ht="15" customHeight="1">
      <c r="BG187305" s="985"/>
    </row>
    <row r="187342" spans="59:59" ht="15" customHeight="1">
      <c r="BG187342" s="984"/>
    </row>
    <row r="187343" spans="59:59" ht="15" customHeight="1">
      <c r="BG187343" s="985"/>
    </row>
    <row r="187380" spans="59:59" ht="15" customHeight="1">
      <c r="BG187380" s="984"/>
    </row>
    <row r="187381" spans="59:59" ht="15" customHeight="1">
      <c r="BG187381" s="985"/>
    </row>
    <row r="187418" spans="59:59" ht="15" customHeight="1">
      <c r="BG187418" s="984"/>
    </row>
    <row r="187419" spans="59:59" ht="15" customHeight="1">
      <c r="BG187419" s="985"/>
    </row>
    <row r="187456" spans="59:59" ht="15" customHeight="1">
      <c r="BG187456" s="984"/>
    </row>
    <row r="187457" spans="59:59" ht="15" customHeight="1">
      <c r="BG187457" s="985"/>
    </row>
    <row r="187494" spans="59:59" ht="15" customHeight="1">
      <c r="BG187494" s="984"/>
    </row>
    <row r="187495" spans="59:59" ht="15" customHeight="1">
      <c r="BG187495" s="985"/>
    </row>
    <row r="187532" spans="59:59" ht="15" customHeight="1">
      <c r="BG187532" s="984"/>
    </row>
    <row r="187533" spans="59:59" ht="15" customHeight="1">
      <c r="BG187533" s="985"/>
    </row>
    <row r="187570" spans="59:59" ht="15" customHeight="1">
      <c r="BG187570" s="984"/>
    </row>
    <row r="187571" spans="59:59" ht="15" customHeight="1">
      <c r="BG187571" s="985"/>
    </row>
    <row r="187608" spans="59:59" ht="15" customHeight="1">
      <c r="BG187608" s="984"/>
    </row>
    <row r="187609" spans="59:59" ht="15" customHeight="1">
      <c r="BG187609" s="985"/>
    </row>
    <row r="187646" spans="59:59" ht="15" customHeight="1">
      <c r="BG187646" s="984"/>
    </row>
    <row r="187647" spans="59:59" ht="15" customHeight="1">
      <c r="BG187647" s="985"/>
    </row>
    <row r="187684" spans="59:59" ht="15" customHeight="1">
      <c r="BG187684" s="984"/>
    </row>
    <row r="187685" spans="59:59" ht="15" customHeight="1">
      <c r="BG187685" s="985"/>
    </row>
    <row r="187722" spans="59:59" ht="15" customHeight="1">
      <c r="BG187722" s="984"/>
    </row>
    <row r="187723" spans="59:59" ht="15" customHeight="1">
      <c r="BG187723" s="985"/>
    </row>
    <row r="187760" spans="59:59" ht="15" customHeight="1">
      <c r="BG187760" s="984"/>
    </row>
    <row r="187761" spans="59:59" ht="15" customHeight="1">
      <c r="BG187761" s="985"/>
    </row>
    <row r="187798" spans="59:59" ht="15" customHeight="1">
      <c r="BG187798" s="984"/>
    </row>
    <row r="187799" spans="59:59" ht="15" customHeight="1">
      <c r="BG187799" s="985"/>
    </row>
    <row r="187836" spans="59:59" ht="15" customHeight="1">
      <c r="BG187836" s="984"/>
    </row>
    <row r="187837" spans="59:59" ht="15" customHeight="1">
      <c r="BG187837" s="985"/>
    </row>
    <row r="187874" spans="59:59" ht="15" customHeight="1">
      <c r="BG187874" s="984"/>
    </row>
    <row r="187875" spans="59:59" ht="15" customHeight="1">
      <c r="BG187875" s="985"/>
    </row>
    <row r="187912" spans="59:59" ht="15" customHeight="1">
      <c r="BG187912" s="984"/>
    </row>
    <row r="187913" spans="59:59" ht="15" customHeight="1">
      <c r="BG187913" s="985"/>
    </row>
    <row r="187950" spans="59:59" ht="15" customHeight="1">
      <c r="BG187950" s="984"/>
    </row>
    <row r="187951" spans="59:59" ht="15" customHeight="1">
      <c r="BG187951" s="985"/>
    </row>
    <row r="187988" spans="59:59" ht="15" customHeight="1">
      <c r="BG187988" s="984"/>
    </row>
    <row r="187989" spans="59:59" ht="15" customHeight="1">
      <c r="BG187989" s="985"/>
    </row>
    <row r="188026" spans="59:59" ht="15" customHeight="1">
      <c r="BG188026" s="984"/>
    </row>
    <row r="188027" spans="59:59" ht="15" customHeight="1">
      <c r="BG188027" s="985"/>
    </row>
    <row r="188064" spans="59:59" ht="15" customHeight="1">
      <c r="BG188064" s="984"/>
    </row>
    <row r="188065" spans="59:59" ht="15" customHeight="1">
      <c r="BG188065" s="985"/>
    </row>
    <row r="188102" spans="59:59" ht="15" customHeight="1">
      <c r="BG188102" s="984"/>
    </row>
    <row r="188103" spans="59:59" ht="15" customHeight="1">
      <c r="BG188103" s="985"/>
    </row>
    <row r="188140" spans="59:59" ht="15" customHeight="1">
      <c r="BG188140" s="984"/>
    </row>
    <row r="188141" spans="59:59" ht="15" customHeight="1">
      <c r="BG188141" s="985"/>
    </row>
    <row r="188178" spans="59:59" ht="15" customHeight="1">
      <c r="BG188178" s="984"/>
    </row>
    <row r="188179" spans="59:59" ht="15" customHeight="1">
      <c r="BG188179" s="985"/>
    </row>
    <row r="188216" spans="59:59" ht="15" customHeight="1">
      <c r="BG188216" s="984"/>
    </row>
    <row r="188217" spans="59:59" ht="15" customHeight="1">
      <c r="BG188217" s="985"/>
    </row>
    <row r="188254" spans="59:59" ht="15" customHeight="1">
      <c r="BG188254" s="984"/>
    </row>
    <row r="188255" spans="59:59" ht="15" customHeight="1">
      <c r="BG188255" s="985"/>
    </row>
    <row r="188292" spans="59:59" ht="15" customHeight="1">
      <c r="BG188292" s="984"/>
    </row>
    <row r="188293" spans="59:59" ht="15" customHeight="1">
      <c r="BG188293" s="985"/>
    </row>
    <row r="188330" spans="59:59" ht="15" customHeight="1">
      <c r="BG188330" s="984"/>
    </row>
    <row r="188331" spans="59:59" ht="15" customHeight="1">
      <c r="BG188331" s="985"/>
    </row>
    <row r="188368" spans="59:59" ht="15" customHeight="1">
      <c r="BG188368" s="984"/>
    </row>
    <row r="188369" spans="59:59" ht="15" customHeight="1">
      <c r="BG188369" s="985"/>
    </row>
    <row r="188406" spans="59:59" ht="15" customHeight="1">
      <c r="BG188406" s="984"/>
    </row>
    <row r="188407" spans="59:59" ht="15" customHeight="1">
      <c r="BG188407" s="985"/>
    </row>
    <row r="188444" spans="59:59" ht="15" customHeight="1">
      <c r="BG188444" s="984"/>
    </row>
    <row r="188445" spans="59:59" ht="15" customHeight="1">
      <c r="BG188445" s="985"/>
    </row>
    <row r="188482" spans="59:59" ht="15" customHeight="1">
      <c r="BG188482" s="984"/>
    </row>
    <row r="188483" spans="59:59" ht="15" customHeight="1">
      <c r="BG188483" s="985"/>
    </row>
    <row r="188520" spans="59:59" ht="15" customHeight="1">
      <c r="BG188520" s="984"/>
    </row>
    <row r="188521" spans="59:59" ht="15" customHeight="1">
      <c r="BG188521" s="985"/>
    </row>
    <row r="188558" spans="59:59" ht="15" customHeight="1">
      <c r="BG188558" s="984"/>
    </row>
    <row r="188559" spans="59:59" ht="15" customHeight="1">
      <c r="BG188559" s="985"/>
    </row>
    <row r="188596" spans="59:59" ht="15" customHeight="1">
      <c r="BG188596" s="984"/>
    </row>
    <row r="188597" spans="59:59" ht="15" customHeight="1">
      <c r="BG188597" s="985"/>
    </row>
    <row r="188634" spans="59:59" ht="15" customHeight="1">
      <c r="BG188634" s="984"/>
    </row>
    <row r="188635" spans="59:59" ht="15" customHeight="1">
      <c r="BG188635" s="985"/>
    </row>
    <row r="188672" spans="59:59" ht="15" customHeight="1">
      <c r="BG188672" s="984"/>
    </row>
    <row r="188673" spans="59:59" ht="15" customHeight="1">
      <c r="BG188673" s="985"/>
    </row>
    <row r="188710" spans="59:59" ht="15" customHeight="1">
      <c r="BG188710" s="984"/>
    </row>
    <row r="188711" spans="59:59" ht="15" customHeight="1">
      <c r="BG188711" s="985"/>
    </row>
    <row r="188748" spans="59:59" ht="15" customHeight="1">
      <c r="BG188748" s="984"/>
    </row>
    <row r="188749" spans="59:59" ht="15" customHeight="1">
      <c r="BG188749" s="985"/>
    </row>
    <row r="188786" spans="59:59" ht="15" customHeight="1">
      <c r="BG188786" s="984"/>
    </row>
    <row r="188787" spans="59:59" ht="15" customHeight="1">
      <c r="BG188787" s="985"/>
    </row>
    <row r="188824" spans="59:59" ht="15" customHeight="1">
      <c r="BG188824" s="984"/>
    </row>
    <row r="188825" spans="59:59" ht="15" customHeight="1">
      <c r="BG188825" s="985"/>
    </row>
    <row r="188862" spans="59:59" ht="15" customHeight="1">
      <c r="BG188862" s="984"/>
    </row>
    <row r="188863" spans="59:59" ht="15" customHeight="1">
      <c r="BG188863" s="985"/>
    </row>
    <row r="188900" spans="59:59" ht="15" customHeight="1">
      <c r="BG188900" s="984"/>
    </row>
    <row r="188901" spans="59:59" ht="15" customHeight="1">
      <c r="BG188901" s="985"/>
    </row>
    <row r="188938" spans="59:59" ht="15" customHeight="1">
      <c r="BG188938" s="984"/>
    </row>
    <row r="188939" spans="59:59" ht="15" customHeight="1">
      <c r="BG188939" s="985"/>
    </row>
    <row r="188976" spans="59:59" ht="15" customHeight="1">
      <c r="BG188976" s="984"/>
    </row>
    <row r="188977" spans="59:59" ht="15" customHeight="1">
      <c r="BG188977" s="985"/>
    </row>
    <row r="189014" spans="59:59" ht="15" customHeight="1">
      <c r="BG189014" s="984"/>
    </row>
    <row r="189015" spans="59:59" ht="15" customHeight="1">
      <c r="BG189015" s="985"/>
    </row>
    <row r="189052" spans="59:59" ht="15" customHeight="1">
      <c r="BG189052" s="984"/>
    </row>
    <row r="189053" spans="59:59" ht="15" customHeight="1">
      <c r="BG189053" s="985"/>
    </row>
    <row r="189090" spans="59:59" ht="15" customHeight="1">
      <c r="BG189090" s="984"/>
    </row>
    <row r="189091" spans="59:59" ht="15" customHeight="1">
      <c r="BG189091" s="985"/>
    </row>
    <row r="189128" spans="59:59" ht="15" customHeight="1">
      <c r="BG189128" s="984"/>
    </row>
    <row r="189129" spans="59:59" ht="15" customHeight="1">
      <c r="BG189129" s="985"/>
    </row>
    <row r="189166" spans="59:59" ht="15" customHeight="1">
      <c r="BG189166" s="984"/>
    </row>
    <row r="189167" spans="59:59" ht="15" customHeight="1">
      <c r="BG189167" s="985"/>
    </row>
    <row r="189204" spans="59:59" ht="15" customHeight="1">
      <c r="BG189204" s="984"/>
    </row>
    <row r="189205" spans="59:59" ht="15" customHeight="1">
      <c r="BG189205" s="985"/>
    </row>
    <row r="189242" spans="59:59" ht="15" customHeight="1">
      <c r="BG189242" s="984"/>
    </row>
    <row r="189243" spans="59:59" ht="15" customHeight="1">
      <c r="BG189243" s="985"/>
    </row>
    <row r="189280" spans="59:59" ht="15" customHeight="1">
      <c r="BG189280" s="984"/>
    </row>
    <row r="189281" spans="59:59" ht="15" customHeight="1">
      <c r="BG189281" s="985"/>
    </row>
    <row r="189318" spans="59:59" ht="15" customHeight="1">
      <c r="BG189318" s="984"/>
    </row>
    <row r="189319" spans="59:59" ht="15" customHeight="1">
      <c r="BG189319" s="985"/>
    </row>
    <row r="189356" spans="59:59" ht="15" customHeight="1">
      <c r="BG189356" s="984"/>
    </row>
    <row r="189357" spans="59:59" ht="15" customHeight="1">
      <c r="BG189357" s="985"/>
    </row>
    <row r="189394" spans="59:59" ht="15" customHeight="1">
      <c r="BG189394" s="984"/>
    </row>
    <row r="189395" spans="59:59" ht="15" customHeight="1">
      <c r="BG189395" s="985"/>
    </row>
    <row r="189432" spans="59:59" ht="15" customHeight="1">
      <c r="BG189432" s="984"/>
    </row>
    <row r="189433" spans="59:59" ht="15" customHeight="1">
      <c r="BG189433" s="985"/>
    </row>
    <row r="189470" spans="59:59" ht="15" customHeight="1">
      <c r="BG189470" s="984"/>
    </row>
    <row r="189471" spans="59:59" ht="15" customHeight="1">
      <c r="BG189471" s="985"/>
    </row>
    <row r="189508" spans="59:59" ht="15" customHeight="1">
      <c r="BG189508" s="984"/>
    </row>
    <row r="189509" spans="59:59" ht="15" customHeight="1">
      <c r="BG189509" s="985"/>
    </row>
    <row r="189546" spans="59:59" ht="15" customHeight="1">
      <c r="BG189546" s="984"/>
    </row>
    <row r="189547" spans="59:59" ht="15" customHeight="1">
      <c r="BG189547" s="985"/>
    </row>
    <row r="189584" spans="59:59" ht="15" customHeight="1">
      <c r="BG189584" s="984"/>
    </row>
    <row r="189585" spans="59:59" ht="15" customHeight="1">
      <c r="BG189585" s="985"/>
    </row>
    <row r="189622" spans="59:59" ht="15" customHeight="1">
      <c r="BG189622" s="984"/>
    </row>
    <row r="189623" spans="59:59" ht="15" customHeight="1">
      <c r="BG189623" s="985"/>
    </row>
    <row r="189660" spans="59:59" ht="15" customHeight="1">
      <c r="BG189660" s="984"/>
    </row>
    <row r="189661" spans="59:59" ht="15" customHeight="1">
      <c r="BG189661" s="985"/>
    </row>
    <row r="189698" spans="59:59" ht="15" customHeight="1">
      <c r="BG189698" s="984"/>
    </row>
    <row r="189699" spans="59:59" ht="15" customHeight="1">
      <c r="BG189699" s="985"/>
    </row>
    <row r="189736" spans="59:59" ht="15" customHeight="1">
      <c r="BG189736" s="984"/>
    </row>
    <row r="189737" spans="59:59" ht="15" customHeight="1">
      <c r="BG189737" s="985"/>
    </row>
    <row r="189774" spans="59:59" ht="15" customHeight="1">
      <c r="BG189774" s="984"/>
    </row>
    <row r="189775" spans="59:59" ht="15" customHeight="1">
      <c r="BG189775" s="985"/>
    </row>
    <row r="189812" spans="59:59" ht="15" customHeight="1">
      <c r="BG189812" s="984"/>
    </row>
    <row r="189813" spans="59:59" ht="15" customHeight="1">
      <c r="BG189813" s="985"/>
    </row>
    <row r="189850" spans="59:59" ht="15" customHeight="1">
      <c r="BG189850" s="984"/>
    </row>
    <row r="189851" spans="59:59" ht="15" customHeight="1">
      <c r="BG189851" s="985"/>
    </row>
    <row r="189888" spans="59:59" ht="15" customHeight="1">
      <c r="BG189888" s="984"/>
    </row>
    <row r="189889" spans="59:59" ht="15" customHeight="1">
      <c r="BG189889" s="985"/>
    </row>
    <row r="189926" spans="59:59" ht="15" customHeight="1">
      <c r="BG189926" s="984"/>
    </row>
    <row r="189927" spans="59:59" ht="15" customHeight="1">
      <c r="BG189927" s="985"/>
    </row>
    <row r="189964" spans="59:59" ht="15" customHeight="1">
      <c r="BG189964" s="984"/>
    </row>
    <row r="189965" spans="59:59" ht="15" customHeight="1">
      <c r="BG189965" s="985"/>
    </row>
    <row r="190002" spans="59:59" ht="15" customHeight="1">
      <c r="BG190002" s="984"/>
    </row>
    <row r="190003" spans="59:59" ht="15" customHeight="1">
      <c r="BG190003" s="985"/>
    </row>
    <row r="190040" spans="59:59" ht="15" customHeight="1">
      <c r="BG190040" s="984"/>
    </row>
    <row r="190041" spans="59:59" ht="15" customHeight="1">
      <c r="BG190041" s="985"/>
    </row>
    <row r="190078" spans="59:59" ht="15" customHeight="1">
      <c r="BG190078" s="984"/>
    </row>
    <row r="190079" spans="59:59" ht="15" customHeight="1">
      <c r="BG190079" s="985"/>
    </row>
    <row r="190116" spans="59:59" ht="15" customHeight="1">
      <c r="BG190116" s="984"/>
    </row>
    <row r="190117" spans="59:59" ht="15" customHeight="1">
      <c r="BG190117" s="985"/>
    </row>
    <row r="190154" spans="59:59" ht="15" customHeight="1">
      <c r="BG190154" s="984"/>
    </row>
    <row r="190155" spans="59:59" ht="15" customHeight="1">
      <c r="BG190155" s="985"/>
    </row>
    <row r="190192" spans="59:59" ht="15" customHeight="1">
      <c r="BG190192" s="984"/>
    </row>
    <row r="190193" spans="59:59" ht="15" customHeight="1">
      <c r="BG190193" s="985"/>
    </row>
    <row r="190230" spans="59:59" ht="15" customHeight="1">
      <c r="BG190230" s="984"/>
    </row>
    <row r="190231" spans="59:59" ht="15" customHeight="1">
      <c r="BG190231" s="985"/>
    </row>
    <row r="190268" spans="59:59" ht="15" customHeight="1">
      <c r="BG190268" s="984"/>
    </row>
    <row r="190269" spans="59:59" ht="15" customHeight="1">
      <c r="BG190269" s="985"/>
    </row>
    <row r="190306" spans="59:59" ht="15" customHeight="1">
      <c r="BG190306" s="984"/>
    </row>
    <row r="190307" spans="59:59" ht="15" customHeight="1">
      <c r="BG190307" s="985"/>
    </row>
    <row r="190344" spans="59:59" ht="15" customHeight="1">
      <c r="BG190344" s="984"/>
    </row>
    <row r="190345" spans="59:59" ht="15" customHeight="1">
      <c r="BG190345" s="985"/>
    </row>
    <row r="190382" spans="59:59" ht="15" customHeight="1">
      <c r="BG190382" s="984"/>
    </row>
    <row r="190383" spans="59:59" ht="15" customHeight="1">
      <c r="BG190383" s="985"/>
    </row>
    <row r="190420" spans="59:59" ht="15" customHeight="1">
      <c r="BG190420" s="984"/>
    </row>
    <row r="190421" spans="59:59" ht="15" customHeight="1">
      <c r="BG190421" s="985"/>
    </row>
    <row r="190458" spans="59:59" ht="15" customHeight="1">
      <c r="BG190458" s="984"/>
    </row>
    <row r="190459" spans="59:59" ht="15" customHeight="1">
      <c r="BG190459" s="985"/>
    </row>
    <row r="190496" spans="59:59" ht="15" customHeight="1">
      <c r="BG190496" s="984"/>
    </row>
    <row r="190497" spans="59:59" ht="15" customHeight="1">
      <c r="BG190497" s="985"/>
    </row>
    <row r="190534" spans="59:59" ht="15" customHeight="1">
      <c r="BG190534" s="984"/>
    </row>
    <row r="190535" spans="59:59" ht="15" customHeight="1">
      <c r="BG190535" s="985"/>
    </row>
    <row r="190572" spans="59:59" ht="15" customHeight="1">
      <c r="BG190572" s="984"/>
    </row>
    <row r="190573" spans="59:59" ht="15" customHeight="1">
      <c r="BG190573" s="985"/>
    </row>
    <row r="190610" spans="59:59" ht="15" customHeight="1">
      <c r="BG190610" s="984"/>
    </row>
    <row r="190611" spans="59:59" ht="15" customHeight="1">
      <c r="BG190611" s="985"/>
    </row>
    <row r="190648" spans="59:59" ht="15" customHeight="1">
      <c r="BG190648" s="984"/>
    </row>
    <row r="190649" spans="59:59" ht="15" customHeight="1">
      <c r="BG190649" s="985"/>
    </row>
    <row r="190686" spans="59:59" ht="15" customHeight="1">
      <c r="BG190686" s="984"/>
    </row>
    <row r="190687" spans="59:59" ht="15" customHeight="1">
      <c r="BG190687" s="985"/>
    </row>
    <row r="190724" spans="59:59" ht="15" customHeight="1">
      <c r="BG190724" s="984"/>
    </row>
    <row r="190725" spans="59:59" ht="15" customHeight="1">
      <c r="BG190725" s="985"/>
    </row>
    <row r="190762" spans="59:59" ht="15" customHeight="1">
      <c r="BG190762" s="984"/>
    </row>
    <row r="190763" spans="59:59" ht="15" customHeight="1">
      <c r="BG190763" s="985"/>
    </row>
    <row r="190800" spans="59:59" ht="15" customHeight="1">
      <c r="BG190800" s="984"/>
    </row>
    <row r="190801" spans="59:59" ht="15" customHeight="1">
      <c r="BG190801" s="985"/>
    </row>
    <row r="190838" spans="59:59" ht="15" customHeight="1">
      <c r="BG190838" s="984"/>
    </row>
    <row r="190839" spans="59:59" ht="15" customHeight="1">
      <c r="BG190839" s="985"/>
    </row>
    <row r="190876" spans="59:59" ht="15" customHeight="1">
      <c r="BG190876" s="984"/>
    </row>
    <row r="190877" spans="59:59" ht="15" customHeight="1">
      <c r="BG190877" s="985"/>
    </row>
    <row r="190914" spans="59:59" ht="15" customHeight="1">
      <c r="BG190914" s="984"/>
    </row>
    <row r="190915" spans="59:59" ht="15" customHeight="1">
      <c r="BG190915" s="985"/>
    </row>
    <row r="190952" spans="59:59" ht="15" customHeight="1">
      <c r="BG190952" s="984"/>
    </row>
    <row r="190953" spans="59:59" ht="15" customHeight="1">
      <c r="BG190953" s="985"/>
    </row>
    <row r="190990" spans="59:59" ht="15" customHeight="1">
      <c r="BG190990" s="984"/>
    </row>
    <row r="190991" spans="59:59" ht="15" customHeight="1">
      <c r="BG190991" s="985"/>
    </row>
    <row r="191028" spans="59:59" ht="15" customHeight="1">
      <c r="BG191028" s="984"/>
    </row>
    <row r="191029" spans="59:59" ht="15" customHeight="1">
      <c r="BG191029" s="985"/>
    </row>
    <row r="191066" spans="59:59" ht="15" customHeight="1">
      <c r="BG191066" s="984"/>
    </row>
    <row r="191067" spans="59:59" ht="15" customHeight="1">
      <c r="BG191067" s="985"/>
    </row>
    <row r="191104" spans="59:59" ht="15" customHeight="1">
      <c r="BG191104" s="984"/>
    </row>
    <row r="191105" spans="59:59" ht="15" customHeight="1">
      <c r="BG191105" s="985"/>
    </row>
    <row r="191142" spans="59:59" ht="15" customHeight="1">
      <c r="BG191142" s="984"/>
    </row>
    <row r="191143" spans="59:59" ht="15" customHeight="1">
      <c r="BG191143" s="985"/>
    </row>
    <row r="191180" spans="59:59" ht="15" customHeight="1">
      <c r="BG191180" s="984"/>
    </row>
    <row r="191181" spans="59:59" ht="15" customHeight="1">
      <c r="BG191181" s="985"/>
    </row>
    <row r="191218" spans="59:59" ht="15" customHeight="1">
      <c r="BG191218" s="984"/>
    </row>
    <row r="191219" spans="59:59" ht="15" customHeight="1">
      <c r="BG191219" s="985"/>
    </row>
    <row r="191256" spans="59:59" ht="15" customHeight="1">
      <c r="BG191256" s="984"/>
    </row>
    <row r="191257" spans="59:59" ht="15" customHeight="1">
      <c r="BG191257" s="985"/>
    </row>
    <row r="191294" spans="59:59" ht="15" customHeight="1">
      <c r="BG191294" s="984"/>
    </row>
    <row r="191295" spans="59:59" ht="15" customHeight="1">
      <c r="BG191295" s="985"/>
    </row>
    <row r="191332" spans="59:59" ht="15" customHeight="1">
      <c r="BG191332" s="984"/>
    </row>
    <row r="191333" spans="59:59" ht="15" customHeight="1">
      <c r="BG191333" s="985"/>
    </row>
    <row r="191370" spans="59:59" ht="15" customHeight="1">
      <c r="BG191370" s="984"/>
    </row>
    <row r="191371" spans="59:59" ht="15" customHeight="1">
      <c r="BG191371" s="985"/>
    </row>
    <row r="191408" spans="59:59" ht="15" customHeight="1">
      <c r="BG191408" s="984"/>
    </row>
    <row r="191409" spans="59:59" ht="15" customHeight="1">
      <c r="BG191409" s="985"/>
    </row>
    <row r="191446" spans="59:59" ht="15" customHeight="1">
      <c r="BG191446" s="984"/>
    </row>
    <row r="191447" spans="59:59" ht="15" customHeight="1">
      <c r="BG191447" s="985"/>
    </row>
    <row r="191484" spans="59:59" ht="15" customHeight="1">
      <c r="BG191484" s="984"/>
    </row>
    <row r="191485" spans="59:59" ht="15" customHeight="1">
      <c r="BG191485" s="985"/>
    </row>
    <row r="191522" spans="59:59" ht="15" customHeight="1">
      <c r="BG191522" s="984"/>
    </row>
    <row r="191523" spans="59:59" ht="15" customHeight="1">
      <c r="BG191523" s="985"/>
    </row>
    <row r="191560" spans="59:59" ht="15" customHeight="1">
      <c r="BG191560" s="984"/>
    </row>
    <row r="191561" spans="59:59" ht="15" customHeight="1">
      <c r="BG191561" s="985"/>
    </row>
    <row r="191598" spans="59:59" ht="15" customHeight="1">
      <c r="BG191598" s="984"/>
    </row>
    <row r="191599" spans="59:59" ht="15" customHeight="1">
      <c r="BG191599" s="985"/>
    </row>
    <row r="191636" spans="59:59" ht="15" customHeight="1">
      <c r="BG191636" s="984"/>
    </row>
    <row r="191637" spans="59:59" ht="15" customHeight="1">
      <c r="BG191637" s="985"/>
    </row>
    <row r="191674" spans="59:59" ht="15" customHeight="1">
      <c r="BG191674" s="984"/>
    </row>
    <row r="191675" spans="59:59" ht="15" customHeight="1">
      <c r="BG191675" s="985"/>
    </row>
    <row r="191712" spans="59:59" ht="15" customHeight="1">
      <c r="BG191712" s="984"/>
    </row>
    <row r="191713" spans="59:59" ht="15" customHeight="1">
      <c r="BG191713" s="985"/>
    </row>
    <row r="191750" spans="59:59" ht="15" customHeight="1">
      <c r="BG191750" s="984"/>
    </row>
    <row r="191751" spans="59:59" ht="15" customHeight="1">
      <c r="BG191751" s="985"/>
    </row>
    <row r="191788" spans="59:59" ht="15" customHeight="1">
      <c r="BG191788" s="984"/>
    </row>
    <row r="191789" spans="59:59" ht="15" customHeight="1">
      <c r="BG191789" s="985"/>
    </row>
    <row r="191826" spans="59:59" ht="15" customHeight="1">
      <c r="BG191826" s="984"/>
    </row>
    <row r="191827" spans="59:59" ht="15" customHeight="1">
      <c r="BG191827" s="985"/>
    </row>
    <row r="191864" spans="59:59" ht="15" customHeight="1">
      <c r="BG191864" s="984"/>
    </row>
    <row r="191865" spans="59:59" ht="15" customHeight="1">
      <c r="BG191865" s="985"/>
    </row>
    <row r="191902" spans="59:59" ht="15" customHeight="1">
      <c r="BG191902" s="984"/>
    </row>
    <row r="191903" spans="59:59" ht="15" customHeight="1">
      <c r="BG191903" s="985"/>
    </row>
    <row r="191940" spans="59:59" ht="15" customHeight="1">
      <c r="BG191940" s="984"/>
    </row>
    <row r="191941" spans="59:59" ht="15" customHeight="1">
      <c r="BG191941" s="985"/>
    </row>
    <row r="191978" spans="59:59" ht="15" customHeight="1">
      <c r="BG191978" s="984"/>
    </row>
    <row r="191979" spans="59:59" ht="15" customHeight="1">
      <c r="BG191979" s="985"/>
    </row>
    <row r="192016" spans="59:59" ht="15" customHeight="1">
      <c r="BG192016" s="984"/>
    </row>
    <row r="192017" spans="59:59" ht="15" customHeight="1">
      <c r="BG192017" s="985"/>
    </row>
    <row r="192054" spans="59:59" ht="15" customHeight="1">
      <c r="BG192054" s="984"/>
    </row>
    <row r="192055" spans="59:59" ht="15" customHeight="1">
      <c r="BG192055" s="985"/>
    </row>
    <row r="192092" spans="59:59" ht="15" customHeight="1">
      <c r="BG192092" s="984"/>
    </row>
    <row r="192093" spans="59:59" ht="15" customHeight="1">
      <c r="BG192093" s="985"/>
    </row>
    <row r="192130" spans="59:59" ht="15" customHeight="1">
      <c r="BG192130" s="984"/>
    </row>
    <row r="192131" spans="59:59" ht="15" customHeight="1">
      <c r="BG192131" s="985"/>
    </row>
    <row r="192168" spans="59:59" ht="15" customHeight="1">
      <c r="BG192168" s="984"/>
    </row>
    <row r="192169" spans="59:59" ht="15" customHeight="1">
      <c r="BG192169" s="985"/>
    </row>
    <row r="192206" spans="59:59" ht="15" customHeight="1">
      <c r="BG192206" s="984"/>
    </row>
    <row r="192207" spans="59:59" ht="15" customHeight="1">
      <c r="BG192207" s="985"/>
    </row>
    <row r="192244" spans="59:59" ht="15" customHeight="1">
      <c r="BG192244" s="984"/>
    </row>
    <row r="192245" spans="59:59" ht="15" customHeight="1">
      <c r="BG192245" s="985"/>
    </row>
    <row r="192282" spans="59:59" ht="15" customHeight="1">
      <c r="BG192282" s="984"/>
    </row>
    <row r="192283" spans="59:59" ht="15" customHeight="1">
      <c r="BG192283" s="985"/>
    </row>
    <row r="192320" spans="59:59" ht="15" customHeight="1">
      <c r="BG192320" s="984"/>
    </row>
    <row r="192321" spans="59:59" ht="15" customHeight="1">
      <c r="BG192321" s="985"/>
    </row>
    <row r="192358" spans="59:59" ht="15" customHeight="1">
      <c r="BG192358" s="984"/>
    </row>
    <row r="192359" spans="59:59" ht="15" customHeight="1">
      <c r="BG192359" s="985"/>
    </row>
    <row r="192396" spans="59:59" ht="15" customHeight="1">
      <c r="BG192396" s="984"/>
    </row>
    <row r="192397" spans="59:59" ht="15" customHeight="1">
      <c r="BG192397" s="985"/>
    </row>
    <row r="192434" spans="59:59" ht="15" customHeight="1">
      <c r="BG192434" s="984"/>
    </row>
    <row r="192435" spans="59:59" ht="15" customHeight="1">
      <c r="BG192435" s="985"/>
    </row>
    <row r="192472" spans="59:59" ht="15" customHeight="1">
      <c r="BG192472" s="984"/>
    </row>
    <row r="192473" spans="59:59" ht="15" customHeight="1">
      <c r="BG192473" s="985"/>
    </row>
    <row r="192510" spans="59:59" ht="15" customHeight="1">
      <c r="BG192510" s="984"/>
    </row>
    <row r="192511" spans="59:59" ht="15" customHeight="1">
      <c r="BG192511" s="985"/>
    </row>
    <row r="192548" spans="59:59" ht="15" customHeight="1">
      <c r="BG192548" s="984"/>
    </row>
    <row r="192549" spans="59:59" ht="15" customHeight="1">
      <c r="BG192549" s="985"/>
    </row>
    <row r="192586" spans="59:59" ht="15" customHeight="1">
      <c r="BG192586" s="984"/>
    </row>
    <row r="192587" spans="59:59" ht="15" customHeight="1">
      <c r="BG192587" s="985"/>
    </row>
    <row r="192624" spans="59:59" ht="15" customHeight="1">
      <c r="BG192624" s="984"/>
    </row>
    <row r="192625" spans="59:59" ht="15" customHeight="1">
      <c r="BG192625" s="985"/>
    </row>
    <row r="192662" spans="59:59" ht="15" customHeight="1">
      <c r="BG192662" s="984"/>
    </row>
    <row r="192663" spans="59:59" ht="15" customHeight="1">
      <c r="BG192663" s="985"/>
    </row>
    <row r="192700" spans="59:59" ht="15" customHeight="1">
      <c r="BG192700" s="984"/>
    </row>
    <row r="192701" spans="59:59" ht="15" customHeight="1">
      <c r="BG192701" s="985"/>
    </row>
    <row r="192738" spans="59:59" ht="15" customHeight="1">
      <c r="BG192738" s="984"/>
    </row>
    <row r="192739" spans="59:59" ht="15" customHeight="1">
      <c r="BG192739" s="985"/>
    </row>
    <row r="192776" spans="59:59" ht="15" customHeight="1">
      <c r="BG192776" s="984"/>
    </row>
    <row r="192777" spans="59:59" ht="15" customHeight="1">
      <c r="BG192777" s="985"/>
    </row>
    <row r="192814" spans="59:59" ht="15" customHeight="1">
      <c r="BG192814" s="984"/>
    </row>
    <row r="192815" spans="59:59" ht="15" customHeight="1">
      <c r="BG192815" s="985"/>
    </row>
    <row r="192852" spans="59:59" ht="15" customHeight="1">
      <c r="BG192852" s="984"/>
    </row>
    <row r="192853" spans="59:59" ht="15" customHeight="1">
      <c r="BG192853" s="985"/>
    </row>
    <row r="192890" spans="59:59" ht="15" customHeight="1">
      <c r="BG192890" s="984"/>
    </row>
    <row r="192891" spans="59:59" ht="15" customHeight="1">
      <c r="BG192891" s="985"/>
    </row>
    <row r="192928" spans="59:59" ht="15" customHeight="1">
      <c r="BG192928" s="984"/>
    </row>
    <row r="192929" spans="59:59" ht="15" customHeight="1">
      <c r="BG192929" s="985"/>
    </row>
    <row r="192966" spans="59:59" ht="15" customHeight="1">
      <c r="BG192966" s="984"/>
    </row>
    <row r="192967" spans="59:59" ht="15" customHeight="1">
      <c r="BG192967" s="985"/>
    </row>
    <row r="193004" spans="59:59" ht="15" customHeight="1">
      <c r="BG193004" s="984"/>
    </row>
    <row r="193005" spans="59:59" ht="15" customHeight="1">
      <c r="BG193005" s="985"/>
    </row>
    <row r="193042" spans="59:59" ht="15" customHeight="1">
      <c r="BG193042" s="984"/>
    </row>
    <row r="193043" spans="59:59" ht="15" customHeight="1">
      <c r="BG193043" s="985"/>
    </row>
    <row r="193080" spans="59:59" ht="15" customHeight="1">
      <c r="BG193080" s="984"/>
    </row>
    <row r="193081" spans="59:59" ht="15" customHeight="1">
      <c r="BG193081" s="985"/>
    </row>
    <row r="193118" spans="59:59" ht="15" customHeight="1">
      <c r="BG193118" s="984"/>
    </row>
    <row r="193119" spans="59:59" ht="15" customHeight="1">
      <c r="BG193119" s="985"/>
    </row>
    <row r="193156" spans="59:59" ht="15" customHeight="1">
      <c r="BG193156" s="984"/>
    </row>
    <row r="193157" spans="59:59" ht="15" customHeight="1">
      <c r="BG193157" s="985"/>
    </row>
    <row r="193194" spans="59:59" ht="15" customHeight="1">
      <c r="BG193194" s="984"/>
    </row>
    <row r="193195" spans="59:59" ht="15" customHeight="1">
      <c r="BG193195" s="985"/>
    </row>
    <row r="193232" spans="59:59" ht="15" customHeight="1">
      <c r="BG193232" s="984"/>
    </row>
    <row r="193233" spans="59:59" ht="15" customHeight="1">
      <c r="BG193233" s="985"/>
    </row>
    <row r="193270" spans="59:59" ht="15" customHeight="1">
      <c r="BG193270" s="984"/>
    </row>
    <row r="193271" spans="59:59" ht="15" customHeight="1">
      <c r="BG193271" s="985"/>
    </row>
    <row r="193308" spans="59:59" ht="15" customHeight="1">
      <c r="BG193308" s="984"/>
    </row>
    <row r="193309" spans="59:59" ht="15" customHeight="1">
      <c r="BG193309" s="985"/>
    </row>
    <row r="193346" spans="59:59" ht="15" customHeight="1">
      <c r="BG193346" s="984"/>
    </row>
    <row r="193347" spans="59:59" ht="15" customHeight="1">
      <c r="BG193347" s="985"/>
    </row>
    <row r="193384" spans="59:59" ht="15" customHeight="1">
      <c r="BG193384" s="984"/>
    </row>
    <row r="193385" spans="59:59" ht="15" customHeight="1">
      <c r="BG193385" s="985"/>
    </row>
    <row r="193422" spans="59:59" ht="15" customHeight="1">
      <c r="BG193422" s="984"/>
    </row>
    <row r="193423" spans="59:59" ht="15" customHeight="1">
      <c r="BG193423" s="985"/>
    </row>
    <row r="193460" spans="59:59" ht="15" customHeight="1">
      <c r="BG193460" s="984"/>
    </row>
    <row r="193461" spans="59:59" ht="15" customHeight="1">
      <c r="BG193461" s="985"/>
    </row>
    <row r="193498" spans="59:59" ht="15" customHeight="1">
      <c r="BG193498" s="984"/>
    </row>
    <row r="193499" spans="59:59" ht="15" customHeight="1">
      <c r="BG193499" s="985"/>
    </row>
    <row r="193536" spans="59:59" ht="15" customHeight="1">
      <c r="BG193536" s="984"/>
    </row>
    <row r="193537" spans="59:59" ht="15" customHeight="1">
      <c r="BG193537" s="985"/>
    </row>
    <row r="193574" spans="59:59" ht="15" customHeight="1">
      <c r="BG193574" s="984"/>
    </row>
    <row r="193575" spans="59:59" ht="15" customHeight="1">
      <c r="BG193575" s="985"/>
    </row>
    <row r="193612" spans="59:59" ht="15" customHeight="1">
      <c r="BG193612" s="984"/>
    </row>
    <row r="193613" spans="59:59" ht="15" customHeight="1">
      <c r="BG193613" s="985"/>
    </row>
    <row r="193650" spans="59:59" ht="15" customHeight="1">
      <c r="BG193650" s="984"/>
    </row>
    <row r="193651" spans="59:59" ht="15" customHeight="1">
      <c r="BG193651" s="985"/>
    </row>
    <row r="193688" spans="59:59" ht="15" customHeight="1">
      <c r="BG193688" s="984"/>
    </row>
    <row r="193689" spans="59:59" ht="15" customHeight="1">
      <c r="BG193689" s="985"/>
    </row>
    <row r="193726" spans="59:59" ht="15" customHeight="1">
      <c r="BG193726" s="984"/>
    </row>
    <row r="193727" spans="59:59" ht="15" customHeight="1">
      <c r="BG193727" s="985"/>
    </row>
    <row r="193764" spans="59:59" ht="15" customHeight="1">
      <c r="BG193764" s="984"/>
    </row>
    <row r="193765" spans="59:59" ht="15" customHeight="1">
      <c r="BG193765" s="985"/>
    </row>
    <row r="193802" spans="59:59" ht="15" customHeight="1">
      <c r="BG193802" s="984"/>
    </row>
    <row r="193803" spans="59:59" ht="15" customHeight="1">
      <c r="BG193803" s="985"/>
    </row>
    <row r="193840" spans="59:59" ht="15" customHeight="1">
      <c r="BG193840" s="984"/>
    </row>
    <row r="193841" spans="59:59" ht="15" customHeight="1">
      <c r="BG193841" s="985"/>
    </row>
    <row r="193878" spans="59:59" ht="15" customHeight="1">
      <c r="BG193878" s="984"/>
    </row>
    <row r="193879" spans="59:59" ht="15" customHeight="1">
      <c r="BG193879" s="985"/>
    </row>
    <row r="193916" spans="59:59" ht="15" customHeight="1">
      <c r="BG193916" s="984"/>
    </row>
    <row r="193917" spans="59:59" ht="15" customHeight="1">
      <c r="BG193917" s="985"/>
    </row>
    <row r="193954" spans="59:59" ht="15" customHeight="1">
      <c r="BG193954" s="984"/>
    </row>
    <row r="193955" spans="59:59" ht="15" customHeight="1">
      <c r="BG193955" s="985"/>
    </row>
    <row r="193992" spans="59:59" ht="15" customHeight="1">
      <c r="BG193992" s="984"/>
    </row>
    <row r="193993" spans="59:59" ht="15" customHeight="1">
      <c r="BG193993" s="985"/>
    </row>
    <row r="194030" spans="59:59" ht="15" customHeight="1">
      <c r="BG194030" s="984"/>
    </row>
    <row r="194031" spans="59:59" ht="15" customHeight="1">
      <c r="BG194031" s="985"/>
    </row>
    <row r="194068" spans="59:59" ht="15" customHeight="1">
      <c r="BG194068" s="984"/>
    </row>
    <row r="194069" spans="59:59" ht="15" customHeight="1">
      <c r="BG194069" s="985"/>
    </row>
    <row r="194106" spans="59:59" ht="15" customHeight="1">
      <c r="BG194106" s="984"/>
    </row>
    <row r="194107" spans="59:59" ht="15" customHeight="1">
      <c r="BG194107" s="985"/>
    </row>
    <row r="194144" spans="59:59" ht="15" customHeight="1">
      <c r="BG194144" s="984"/>
    </row>
    <row r="194145" spans="59:59" ht="15" customHeight="1">
      <c r="BG194145" s="985"/>
    </row>
    <row r="194182" spans="59:59" ht="15" customHeight="1">
      <c r="BG194182" s="984"/>
    </row>
    <row r="194183" spans="59:59" ht="15" customHeight="1">
      <c r="BG194183" s="985"/>
    </row>
    <row r="194220" spans="59:59" ht="15" customHeight="1">
      <c r="BG194220" s="984"/>
    </row>
    <row r="194221" spans="59:59" ht="15" customHeight="1">
      <c r="BG194221" s="985"/>
    </row>
    <row r="194258" spans="59:59" ht="15" customHeight="1">
      <c r="BG194258" s="984"/>
    </row>
    <row r="194259" spans="59:59" ht="15" customHeight="1">
      <c r="BG194259" s="985"/>
    </row>
    <row r="194296" spans="59:59" ht="15" customHeight="1">
      <c r="BG194296" s="984"/>
    </row>
    <row r="194297" spans="59:59" ht="15" customHeight="1">
      <c r="BG194297" s="985"/>
    </row>
    <row r="194334" spans="59:59" ht="15" customHeight="1">
      <c r="BG194334" s="984"/>
    </row>
    <row r="194335" spans="59:59" ht="15" customHeight="1">
      <c r="BG194335" s="985"/>
    </row>
    <row r="194372" spans="59:59" ht="15" customHeight="1">
      <c r="BG194372" s="984"/>
    </row>
    <row r="194373" spans="59:59" ht="15" customHeight="1">
      <c r="BG194373" s="985"/>
    </row>
    <row r="194410" spans="59:59" ht="15" customHeight="1">
      <c r="BG194410" s="984"/>
    </row>
    <row r="194411" spans="59:59" ht="15" customHeight="1">
      <c r="BG194411" s="985"/>
    </row>
    <row r="194448" spans="59:59" ht="15" customHeight="1">
      <c r="BG194448" s="984"/>
    </row>
    <row r="194449" spans="59:59" ht="15" customHeight="1">
      <c r="BG194449" s="985"/>
    </row>
    <row r="194486" spans="59:59" ht="15" customHeight="1">
      <c r="BG194486" s="984"/>
    </row>
    <row r="194487" spans="59:59" ht="15" customHeight="1">
      <c r="BG194487" s="985"/>
    </row>
    <row r="194524" spans="59:59" ht="15" customHeight="1">
      <c r="BG194524" s="984"/>
    </row>
    <row r="194525" spans="59:59" ht="15" customHeight="1">
      <c r="BG194525" s="985"/>
    </row>
    <row r="194562" spans="59:59" ht="15" customHeight="1">
      <c r="BG194562" s="984"/>
    </row>
    <row r="194563" spans="59:59" ht="15" customHeight="1">
      <c r="BG194563" s="985"/>
    </row>
    <row r="194600" spans="59:59" ht="15" customHeight="1">
      <c r="BG194600" s="984"/>
    </row>
    <row r="194601" spans="59:59" ht="15" customHeight="1">
      <c r="BG194601" s="985"/>
    </row>
    <row r="194638" spans="59:59" ht="15" customHeight="1">
      <c r="BG194638" s="984"/>
    </row>
    <row r="194639" spans="59:59" ht="15" customHeight="1">
      <c r="BG194639" s="985"/>
    </row>
    <row r="194676" spans="59:59" ht="15" customHeight="1">
      <c r="BG194676" s="984"/>
    </row>
    <row r="194677" spans="59:59" ht="15" customHeight="1">
      <c r="BG194677" s="985"/>
    </row>
    <row r="194714" spans="59:59" ht="15" customHeight="1">
      <c r="BG194714" s="984"/>
    </row>
    <row r="194715" spans="59:59" ht="15" customHeight="1">
      <c r="BG194715" s="985"/>
    </row>
    <row r="194752" spans="59:59" ht="15" customHeight="1">
      <c r="BG194752" s="984"/>
    </row>
    <row r="194753" spans="59:59" ht="15" customHeight="1">
      <c r="BG194753" s="985"/>
    </row>
    <row r="194790" spans="59:59" ht="15" customHeight="1">
      <c r="BG194790" s="984"/>
    </row>
    <row r="194791" spans="59:59" ht="15" customHeight="1">
      <c r="BG194791" s="985"/>
    </row>
    <row r="194828" spans="59:59" ht="15" customHeight="1">
      <c r="BG194828" s="984"/>
    </row>
    <row r="194829" spans="59:59" ht="15" customHeight="1">
      <c r="BG194829" s="985"/>
    </row>
    <row r="194866" spans="59:59" ht="15" customHeight="1">
      <c r="BG194866" s="984"/>
    </row>
    <row r="194867" spans="59:59" ht="15" customHeight="1">
      <c r="BG194867" s="985"/>
    </row>
    <row r="194904" spans="59:59" ht="15" customHeight="1">
      <c r="BG194904" s="984"/>
    </row>
    <row r="194905" spans="59:59" ht="15" customHeight="1">
      <c r="BG194905" s="985"/>
    </row>
    <row r="194942" spans="59:59" ht="15" customHeight="1">
      <c r="BG194942" s="984"/>
    </row>
    <row r="194943" spans="59:59" ht="15" customHeight="1">
      <c r="BG194943" s="985"/>
    </row>
    <row r="194980" spans="59:59" ht="15" customHeight="1">
      <c r="BG194980" s="984"/>
    </row>
    <row r="194981" spans="59:59" ht="15" customHeight="1">
      <c r="BG194981" s="985"/>
    </row>
    <row r="195018" spans="59:59" ht="15" customHeight="1">
      <c r="BG195018" s="984"/>
    </row>
    <row r="195019" spans="59:59" ht="15" customHeight="1">
      <c r="BG195019" s="985"/>
    </row>
    <row r="195056" spans="59:59" ht="15" customHeight="1">
      <c r="BG195056" s="984"/>
    </row>
    <row r="195057" spans="59:59" ht="15" customHeight="1">
      <c r="BG195057" s="985"/>
    </row>
    <row r="195094" spans="59:59" ht="15" customHeight="1">
      <c r="BG195094" s="984"/>
    </row>
    <row r="195095" spans="59:59" ht="15" customHeight="1">
      <c r="BG195095" s="985"/>
    </row>
    <row r="195132" spans="59:59" ht="15" customHeight="1">
      <c r="BG195132" s="984"/>
    </row>
    <row r="195133" spans="59:59" ht="15" customHeight="1">
      <c r="BG195133" s="985"/>
    </row>
    <row r="195170" spans="59:59" ht="15" customHeight="1">
      <c r="BG195170" s="984"/>
    </row>
    <row r="195171" spans="59:59" ht="15" customHeight="1">
      <c r="BG195171" s="985"/>
    </row>
    <row r="195208" spans="59:59" ht="15" customHeight="1">
      <c r="BG195208" s="984"/>
    </row>
    <row r="195209" spans="59:59" ht="15" customHeight="1">
      <c r="BG195209" s="985"/>
    </row>
    <row r="195246" spans="59:59" ht="15" customHeight="1">
      <c r="BG195246" s="984"/>
    </row>
    <row r="195247" spans="59:59" ht="15" customHeight="1">
      <c r="BG195247" s="985"/>
    </row>
    <row r="195284" spans="59:59" ht="15" customHeight="1">
      <c r="BG195284" s="984"/>
    </row>
    <row r="195285" spans="59:59" ht="15" customHeight="1">
      <c r="BG195285" s="985"/>
    </row>
    <row r="195322" spans="59:59" ht="15" customHeight="1">
      <c r="BG195322" s="984"/>
    </row>
    <row r="195323" spans="59:59" ht="15" customHeight="1">
      <c r="BG195323" s="985"/>
    </row>
    <row r="195360" spans="59:59" ht="15" customHeight="1">
      <c r="BG195360" s="984"/>
    </row>
    <row r="195361" spans="59:59" ht="15" customHeight="1">
      <c r="BG195361" s="985"/>
    </row>
    <row r="195398" spans="59:59" ht="15" customHeight="1">
      <c r="BG195398" s="984"/>
    </row>
    <row r="195399" spans="59:59" ht="15" customHeight="1">
      <c r="BG195399" s="985"/>
    </row>
    <row r="195436" spans="59:59" ht="15" customHeight="1">
      <c r="BG195436" s="984"/>
    </row>
    <row r="195437" spans="59:59" ht="15" customHeight="1">
      <c r="BG195437" s="985"/>
    </row>
    <row r="195474" spans="59:59" ht="15" customHeight="1">
      <c r="BG195474" s="984"/>
    </row>
    <row r="195475" spans="59:59" ht="15" customHeight="1">
      <c r="BG195475" s="985"/>
    </row>
    <row r="195512" spans="59:59" ht="15" customHeight="1">
      <c r="BG195512" s="984"/>
    </row>
    <row r="195513" spans="59:59" ht="15" customHeight="1">
      <c r="BG195513" s="985"/>
    </row>
    <row r="195550" spans="59:59" ht="15" customHeight="1">
      <c r="BG195550" s="984"/>
    </row>
    <row r="195551" spans="59:59" ht="15" customHeight="1">
      <c r="BG195551" s="985"/>
    </row>
    <row r="195588" spans="59:59" ht="15" customHeight="1">
      <c r="BG195588" s="984"/>
    </row>
    <row r="195589" spans="59:59" ht="15" customHeight="1">
      <c r="BG195589" s="985"/>
    </row>
    <row r="195626" spans="59:59" ht="15" customHeight="1">
      <c r="BG195626" s="984"/>
    </row>
    <row r="195627" spans="59:59" ht="15" customHeight="1">
      <c r="BG195627" s="985"/>
    </row>
    <row r="195664" spans="59:59" ht="15" customHeight="1">
      <c r="BG195664" s="984"/>
    </row>
    <row r="195665" spans="59:59" ht="15" customHeight="1">
      <c r="BG195665" s="985"/>
    </row>
    <row r="195702" spans="59:59" ht="15" customHeight="1">
      <c r="BG195702" s="984"/>
    </row>
    <row r="195703" spans="59:59" ht="15" customHeight="1">
      <c r="BG195703" s="985"/>
    </row>
    <row r="195740" spans="59:59" ht="15" customHeight="1">
      <c r="BG195740" s="984"/>
    </row>
    <row r="195741" spans="59:59" ht="15" customHeight="1">
      <c r="BG195741" s="985"/>
    </row>
    <row r="195778" spans="59:59" ht="15" customHeight="1">
      <c r="BG195778" s="984"/>
    </row>
    <row r="195779" spans="59:59" ht="15" customHeight="1">
      <c r="BG195779" s="985"/>
    </row>
    <row r="195816" spans="59:59" ht="15" customHeight="1">
      <c r="BG195816" s="984"/>
    </row>
    <row r="195817" spans="59:59" ht="15" customHeight="1">
      <c r="BG195817" s="985"/>
    </row>
    <row r="195854" spans="59:59" ht="15" customHeight="1">
      <c r="BG195854" s="984"/>
    </row>
    <row r="195855" spans="59:59" ht="15" customHeight="1">
      <c r="BG195855" s="985"/>
    </row>
    <row r="195892" spans="59:59" ht="15" customHeight="1">
      <c r="BG195892" s="984"/>
    </row>
    <row r="195893" spans="59:59" ht="15" customHeight="1">
      <c r="BG195893" s="985"/>
    </row>
    <row r="195930" spans="59:59" ht="15" customHeight="1">
      <c r="BG195930" s="984"/>
    </row>
    <row r="195931" spans="59:59" ht="15" customHeight="1">
      <c r="BG195931" s="985"/>
    </row>
    <row r="195968" spans="59:59" ht="15" customHeight="1">
      <c r="BG195968" s="984"/>
    </row>
    <row r="195969" spans="59:59" ht="15" customHeight="1">
      <c r="BG195969" s="985"/>
    </row>
    <row r="196006" spans="59:59" ht="15" customHeight="1">
      <c r="BG196006" s="984"/>
    </row>
    <row r="196007" spans="59:59" ht="15" customHeight="1">
      <c r="BG196007" s="985"/>
    </row>
    <row r="196044" spans="59:59" ht="15" customHeight="1">
      <c r="BG196044" s="984"/>
    </row>
    <row r="196045" spans="59:59" ht="15" customHeight="1">
      <c r="BG196045" s="985"/>
    </row>
    <row r="196082" spans="59:59" ht="15" customHeight="1">
      <c r="BG196082" s="984"/>
    </row>
    <row r="196083" spans="59:59" ht="15" customHeight="1">
      <c r="BG196083" s="985"/>
    </row>
    <row r="196120" spans="59:59" ht="15" customHeight="1">
      <c r="BG196120" s="984"/>
    </row>
    <row r="196121" spans="59:59" ht="15" customHeight="1">
      <c r="BG196121" s="985"/>
    </row>
    <row r="196158" spans="59:59" ht="15" customHeight="1">
      <c r="BG196158" s="984"/>
    </row>
    <row r="196159" spans="59:59" ht="15" customHeight="1">
      <c r="BG196159" s="985"/>
    </row>
    <row r="196196" spans="59:59" ht="15" customHeight="1">
      <c r="BG196196" s="984"/>
    </row>
    <row r="196197" spans="59:59" ht="15" customHeight="1">
      <c r="BG196197" s="985"/>
    </row>
    <row r="196234" spans="59:59" ht="15" customHeight="1">
      <c r="BG196234" s="984"/>
    </row>
    <row r="196235" spans="59:59" ht="15" customHeight="1">
      <c r="BG196235" s="985"/>
    </row>
    <row r="196272" spans="59:59" ht="15" customHeight="1">
      <c r="BG196272" s="984"/>
    </row>
    <row r="196273" spans="59:59" ht="15" customHeight="1">
      <c r="BG196273" s="985"/>
    </row>
    <row r="196310" spans="59:59" ht="15" customHeight="1">
      <c r="BG196310" s="984"/>
    </row>
    <row r="196311" spans="59:59" ht="15" customHeight="1">
      <c r="BG196311" s="985"/>
    </row>
    <row r="196348" spans="59:59" ht="15" customHeight="1">
      <c r="BG196348" s="984"/>
    </row>
    <row r="196349" spans="59:59" ht="15" customHeight="1">
      <c r="BG196349" s="985"/>
    </row>
    <row r="196386" spans="59:59" ht="15" customHeight="1">
      <c r="BG196386" s="984"/>
    </row>
    <row r="196387" spans="59:59" ht="15" customHeight="1">
      <c r="BG196387" s="985"/>
    </row>
    <row r="196424" spans="59:59" ht="15" customHeight="1">
      <c r="BG196424" s="984"/>
    </row>
    <row r="196425" spans="59:59" ht="15" customHeight="1">
      <c r="BG196425" s="985"/>
    </row>
    <row r="196462" spans="59:59" ht="15" customHeight="1">
      <c r="BG196462" s="984"/>
    </row>
    <row r="196463" spans="59:59" ht="15" customHeight="1">
      <c r="BG196463" s="985"/>
    </row>
    <row r="196500" spans="59:59" ht="15" customHeight="1">
      <c r="BG196500" s="984"/>
    </row>
    <row r="196501" spans="59:59" ht="15" customHeight="1">
      <c r="BG196501" s="985"/>
    </row>
    <row r="196538" spans="59:59" ht="15" customHeight="1">
      <c r="BG196538" s="984"/>
    </row>
    <row r="196539" spans="59:59" ht="15" customHeight="1">
      <c r="BG196539" s="985"/>
    </row>
    <row r="196576" spans="59:59" ht="15" customHeight="1">
      <c r="BG196576" s="984"/>
    </row>
    <row r="196577" spans="59:59" ht="15" customHeight="1">
      <c r="BG196577" s="985"/>
    </row>
    <row r="196614" spans="59:59" ht="15" customHeight="1">
      <c r="BG196614" s="984"/>
    </row>
    <row r="196615" spans="59:59" ht="15" customHeight="1">
      <c r="BG196615" s="985"/>
    </row>
    <row r="196652" spans="59:59" ht="15" customHeight="1">
      <c r="BG196652" s="984"/>
    </row>
    <row r="196653" spans="59:59" ht="15" customHeight="1">
      <c r="BG196653" s="985"/>
    </row>
    <row r="196690" spans="59:59" ht="15" customHeight="1">
      <c r="BG196690" s="984"/>
    </row>
    <row r="196691" spans="59:59" ht="15" customHeight="1">
      <c r="BG196691" s="985"/>
    </row>
    <row r="196728" spans="59:59" ht="15" customHeight="1">
      <c r="BG196728" s="984"/>
    </row>
    <row r="196729" spans="59:59" ht="15" customHeight="1">
      <c r="BG196729" s="985"/>
    </row>
    <row r="196766" spans="59:59" ht="15" customHeight="1">
      <c r="BG196766" s="984"/>
    </row>
    <row r="196767" spans="59:59" ht="15" customHeight="1">
      <c r="BG196767" s="985"/>
    </row>
    <row r="196804" spans="59:59" ht="15" customHeight="1">
      <c r="BG196804" s="984"/>
    </row>
    <row r="196805" spans="59:59" ht="15" customHeight="1">
      <c r="BG196805" s="985"/>
    </row>
    <row r="196842" spans="59:59" ht="15" customHeight="1">
      <c r="BG196842" s="984"/>
    </row>
    <row r="196843" spans="59:59" ht="15" customHeight="1">
      <c r="BG196843" s="985"/>
    </row>
    <row r="196880" spans="59:59" ht="15" customHeight="1">
      <c r="BG196880" s="984"/>
    </row>
    <row r="196881" spans="59:59" ht="15" customHeight="1">
      <c r="BG196881" s="985"/>
    </row>
    <row r="196918" spans="59:59" ht="15" customHeight="1">
      <c r="BG196918" s="984"/>
    </row>
    <row r="196919" spans="59:59" ht="15" customHeight="1">
      <c r="BG196919" s="985"/>
    </row>
    <row r="196956" spans="59:59" ht="15" customHeight="1">
      <c r="BG196956" s="984"/>
    </row>
    <row r="196957" spans="59:59" ht="15" customHeight="1">
      <c r="BG196957" s="985"/>
    </row>
    <row r="196994" spans="59:59" ht="15" customHeight="1">
      <c r="BG196994" s="984"/>
    </row>
    <row r="196995" spans="59:59" ht="15" customHeight="1">
      <c r="BG196995" s="985"/>
    </row>
    <row r="197032" spans="59:59" ht="15" customHeight="1">
      <c r="BG197032" s="984"/>
    </row>
    <row r="197033" spans="59:59" ht="15" customHeight="1">
      <c r="BG197033" s="985"/>
    </row>
    <row r="197070" spans="59:59" ht="15" customHeight="1">
      <c r="BG197070" s="984"/>
    </row>
    <row r="197071" spans="59:59" ht="15" customHeight="1">
      <c r="BG197071" s="985"/>
    </row>
    <row r="197108" spans="59:59" ht="15" customHeight="1">
      <c r="BG197108" s="984"/>
    </row>
    <row r="197109" spans="59:59" ht="15" customHeight="1">
      <c r="BG197109" s="985"/>
    </row>
    <row r="197146" spans="59:59" ht="15" customHeight="1">
      <c r="BG197146" s="984"/>
    </row>
    <row r="197147" spans="59:59" ht="15" customHeight="1">
      <c r="BG197147" s="985"/>
    </row>
    <row r="197184" spans="59:59" ht="15" customHeight="1">
      <c r="BG197184" s="984"/>
    </row>
    <row r="197185" spans="59:59" ht="15" customHeight="1">
      <c r="BG197185" s="985"/>
    </row>
    <row r="197222" spans="59:59" ht="15" customHeight="1">
      <c r="BG197222" s="984"/>
    </row>
    <row r="197223" spans="59:59" ht="15" customHeight="1">
      <c r="BG197223" s="985"/>
    </row>
    <row r="197260" spans="59:59" ht="15" customHeight="1">
      <c r="BG197260" s="984"/>
    </row>
    <row r="197261" spans="59:59" ht="15" customHeight="1">
      <c r="BG197261" s="985"/>
    </row>
    <row r="197298" spans="59:59" ht="15" customHeight="1">
      <c r="BG197298" s="984"/>
    </row>
    <row r="197299" spans="59:59" ht="15" customHeight="1">
      <c r="BG197299" s="985"/>
    </row>
    <row r="197336" spans="59:59" ht="15" customHeight="1">
      <c r="BG197336" s="984"/>
    </row>
    <row r="197337" spans="59:59" ht="15" customHeight="1">
      <c r="BG197337" s="985"/>
    </row>
    <row r="197374" spans="59:59" ht="15" customHeight="1">
      <c r="BG197374" s="984"/>
    </row>
    <row r="197375" spans="59:59" ht="15" customHeight="1">
      <c r="BG197375" s="985"/>
    </row>
    <row r="197412" spans="59:59" ht="15" customHeight="1">
      <c r="BG197412" s="984"/>
    </row>
    <row r="197413" spans="59:59" ht="15" customHeight="1">
      <c r="BG197413" s="985"/>
    </row>
    <row r="197450" spans="59:59" ht="15" customHeight="1">
      <c r="BG197450" s="984"/>
    </row>
    <row r="197451" spans="59:59" ht="15" customHeight="1">
      <c r="BG197451" s="985"/>
    </row>
    <row r="197488" spans="59:59" ht="15" customHeight="1">
      <c r="BG197488" s="984"/>
    </row>
    <row r="197489" spans="59:59" ht="15" customHeight="1">
      <c r="BG197489" s="985"/>
    </row>
    <row r="197526" spans="59:59" ht="15" customHeight="1">
      <c r="BG197526" s="984"/>
    </row>
    <row r="197527" spans="59:59" ht="15" customHeight="1">
      <c r="BG197527" s="985"/>
    </row>
    <row r="197564" spans="59:59" ht="15" customHeight="1">
      <c r="BG197564" s="984"/>
    </row>
    <row r="197565" spans="59:59" ht="15" customHeight="1">
      <c r="BG197565" s="985"/>
    </row>
    <row r="197602" spans="59:59" ht="15" customHeight="1">
      <c r="BG197602" s="984"/>
    </row>
    <row r="197603" spans="59:59" ht="15" customHeight="1">
      <c r="BG197603" s="985"/>
    </row>
    <row r="197640" spans="59:59" ht="15" customHeight="1">
      <c r="BG197640" s="984"/>
    </row>
    <row r="197641" spans="59:59" ht="15" customHeight="1">
      <c r="BG197641" s="985"/>
    </row>
    <row r="197678" spans="59:59" ht="15" customHeight="1">
      <c r="BG197678" s="984"/>
    </row>
    <row r="197679" spans="59:59" ht="15" customHeight="1">
      <c r="BG197679" s="985"/>
    </row>
    <row r="197716" spans="59:59" ht="15" customHeight="1">
      <c r="BG197716" s="984"/>
    </row>
    <row r="197717" spans="59:59" ht="15" customHeight="1">
      <c r="BG197717" s="985"/>
    </row>
    <row r="197754" spans="59:59" ht="15" customHeight="1">
      <c r="BG197754" s="984"/>
    </row>
    <row r="197755" spans="59:59" ht="15" customHeight="1">
      <c r="BG197755" s="985"/>
    </row>
    <row r="197792" spans="59:59" ht="15" customHeight="1">
      <c r="BG197792" s="984"/>
    </row>
    <row r="197793" spans="59:59" ht="15" customHeight="1">
      <c r="BG197793" s="985"/>
    </row>
    <row r="197830" spans="59:59" ht="15" customHeight="1">
      <c r="BG197830" s="984"/>
    </row>
    <row r="197831" spans="59:59" ht="15" customHeight="1">
      <c r="BG197831" s="985"/>
    </row>
    <row r="197868" spans="59:59" ht="15" customHeight="1">
      <c r="BG197868" s="984"/>
    </row>
    <row r="197869" spans="59:59" ht="15" customHeight="1">
      <c r="BG197869" s="985"/>
    </row>
    <row r="197906" spans="59:59" ht="15" customHeight="1">
      <c r="BG197906" s="984"/>
    </row>
    <row r="197907" spans="59:59" ht="15" customHeight="1">
      <c r="BG197907" s="985"/>
    </row>
    <row r="197944" spans="59:59" ht="15" customHeight="1">
      <c r="BG197944" s="984"/>
    </row>
    <row r="197945" spans="59:59" ht="15" customHeight="1">
      <c r="BG197945" s="985"/>
    </row>
    <row r="197982" spans="59:59" ht="15" customHeight="1">
      <c r="BG197982" s="984"/>
    </row>
    <row r="197983" spans="59:59" ht="15" customHeight="1">
      <c r="BG197983" s="985"/>
    </row>
    <row r="198020" spans="59:59" ht="15" customHeight="1">
      <c r="BG198020" s="984"/>
    </row>
    <row r="198021" spans="59:59" ht="15" customHeight="1">
      <c r="BG198021" s="985"/>
    </row>
    <row r="198058" spans="59:59" ht="15" customHeight="1">
      <c r="BG198058" s="984"/>
    </row>
    <row r="198059" spans="59:59" ht="15" customHeight="1">
      <c r="BG198059" s="985"/>
    </row>
    <row r="198096" spans="59:59" ht="15" customHeight="1">
      <c r="BG198096" s="984"/>
    </row>
    <row r="198097" spans="59:59" ht="15" customHeight="1">
      <c r="BG198097" s="985"/>
    </row>
    <row r="198134" spans="59:59" ht="15" customHeight="1">
      <c r="BG198134" s="984"/>
    </row>
    <row r="198135" spans="59:59" ht="15" customHeight="1">
      <c r="BG198135" s="985"/>
    </row>
    <row r="198172" spans="59:59" ht="15" customHeight="1">
      <c r="BG198172" s="984"/>
    </row>
    <row r="198173" spans="59:59" ht="15" customHeight="1">
      <c r="BG198173" s="985"/>
    </row>
    <row r="198210" spans="59:59" ht="15" customHeight="1">
      <c r="BG198210" s="984"/>
    </row>
    <row r="198211" spans="59:59" ht="15" customHeight="1">
      <c r="BG198211" s="985"/>
    </row>
    <row r="198248" spans="59:59" ht="15" customHeight="1">
      <c r="BG198248" s="984"/>
    </row>
    <row r="198249" spans="59:59" ht="15" customHeight="1">
      <c r="BG198249" s="985"/>
    </row>
    <row r="198286" spans="59:59" ht="15" customHeight="1">
      <c r="BG198286" s="984"/>
    </row>
    <row r="198287" spans="59:59" ht="15" customHeight="1">
      <c r="BG198287" s="985"/>
    </row>
    <row r="198324" spans="59:59" ht="15" customHeight="1">
      <c r="BG198324" s="984"/>
    </row>
    <row r="198325" spans="59:59" ht="15" customHeight="1">
      <c r="BG198325" s="985"/>
    </row>
    <row r="198362" spans="59:59" ht="15" customHeight="1">
      <c r="BG198362" s="984"/>
    </row>
    <row r="198363" spans="59:59" ht="15" customHeight="1">
      <c r="BG198363" s="985"/>
    </row>
    <row r="198400" spans="59:59" ht="15" customHeight="1">
      <c r="BG198400" s="984"/>
    </row>
    <row r="198401" spans="59:59" ht="15" customHeight="1">
      <c r="BG198401" s="985"/>
    </row>
    <row r="198438" spans="59:59" ht="15" customHeight="1">
      <c r="BG198438" s="984"/>
    </row>
    <row r="198439" spans="59:59" ht="15" customHeight="1">
      <c r="BG198439" s="985"/>
    </row>
    <row r="198476" spans="59:59" ht="15" customHeight="1">
      <c r="BG198476" s="984"/>
    </row>
    <row r="198477" spans="59:59" ht="15" customHeight="1">
      <c r="BG198477" s="985"/>
    </row>
    <row r="198514" spans="59:59" ht="15" customHeight="1">
      <c r="BG198514" s="984"/>
    </row>
    <row r="198515" spans="59:59" ht="15" customHeight="1">
      <c r="BG198515" s="985"/>
    </row>
    <row r="198552" spans="59:59" ht="15" customHeight="1">
      <c r="BG198552" s="984"/>
    </row>
    <row r="198553" spans="59:59" ht="15" customHeight="1">
      <c r="BG198553" s="985"/>
    </row>
    <row r="198590" spans="59:59" ht="15" customHeight="1">
      <c r="BG198590" s="984"/>
    </row>
    <row r="198591" spans="59:59" ht="15" customHeight="1">
      <c r="BG198591" s="985"/>
    </row>
    <row r="198628" spans="59:59" ht="15" customHeight="1">
      <c r="BG198628" s="984"/>
    </row>
    <row r="198629" spans="59:59" ht="15" customHeight="1">
      <c r="BG198629" s="985"/>
    </row>
    <row r="198666" spans="59:59" ht="15" customHeight="1">
      <c r="BG198666" s="984"/>
    </row>
    <row r="198667" spans="59:59" ht="15" customHeight="1">
      <c r="BG198667" s="985"/>
    </row>
    <row r="198704" spans="59:59" ht="15" customHeight="1">
      <c r="BG198704" s="984"/>
    </row>
    <row r="198705" spans="59:59" ht="15" customHeight="1">
      <c r="BG198705" s="985"/>
    </row>
    <row r="198742" spans="59:59" ht="15" customHeight="1">
      <c r="BG198742" s="984"/>
    </row>
    <row r="198743" spans="59:59" ht="15" customHeight="1">
      <c r="BG198743" s="985"/>
    </row>
    <row r="198780" spans="59:59" ht="15" customHeight="1">
      <c r="BG198780" s="984"/>
    </row>
    <row r="198781" spans="59:59" ht="15" customHeight="1">
      <c r="BG198781" s="985"/>
    </row>
    <row r="198818" spans="59:59" ht="15" customHeight="1">
      <c r="BG198818" s="984"/>
    </row>
    <row r="198819" spans="59:59" ht="15" customHeight="1">
      <c r="BG198819" s="985"/>
    </row>
    <row r="198856" spans="59:59" ht="15" customHeight="1">
      <c r="BG198856" s="984"/>
    </row>
    <row r="198857" spans="59:59" ht="15" customHeight="1">
      <c r="BG198857" s="985"/>
    </row>
    <row r="198894" spans="59:59" ht="15" customHeight="1">
      <c r="BG198894" s="984"/>
    </row>
    <row r="198895" spans="59:59" ht="15" customHeight="1">
      <c r="BG198895" s="985"/>
    </row>
    <row r="198932" spans="59:59" ht="15" customHeight="1">
      <c r="BG198932" s="984"/>
    </row>
    <row r="198933" spans="59:59" ht="15" customHeight="1">
      <c r="BG198933" s="985"/>
    </row>
    <row r="198970" spans="59:59" ht="15" customHeight="1">
      <c r="BG198970" s="984"/>
    </row>
    <row r="198971" spans="59:59" ht="15" customHeight="1">
      <c r="BG198971" s="985"/>
    </row>
    <row r="199008" spans="59:59" ht="15" customHeight="1">
      <c r="BG199008" s="984"/>
    </row>
    <row r="199009" spans="59:59" ht="15" customHeight="1">
      <c r="BG199009" s="985"/>
    </row>
    <row r="199046" spans="59:59" ht="15" customHeight="1">
      <c r="BG199046" s="984"/>
    </row>
    <row r="199047" spans="59:59" ht="15" customHeight="1">
      <c r="BG199047" s="985"/>
    </row>
    <row r="199084" spans="59:59" ht="15" customHeight="1">
      <c r="BG199084" s="984"/>
    </row>
    <row r="199085" spans="59:59" ht="15" customHeight="1">
      <c r="BG199085" s="985"/>
    </row>
    <row r="199122" spans="59:59" ht="15" customHeight="1">
      <c r="BG199122" s="984"/>
    </row>
    <row r="199123" spans="59:59" ht="15" customHeight="1">
      <c r="BG199123" s="985"/>
    </row>
    <row r="199160" spans="59:59" ht="15" customHeight="1">
      <c r="BG199160" s="984"/>
    </row>
    <row r="199161" spans="59:59" ht="15" customHeight="1">
      <c r="BG199161" s="985"/>
    </row>
    <row r="199198" spans="59:59" ht="15" customHeight="1">
      <c r="BG199198" s="984"/>
    </row>
    <row r="199199" spans="59:59" ht="15" customHeight="1">
      <c r="BG199199" s="985"/>
    </row>
    <row r="199236" spans="59:59" ht="15" customHeight="1">
      <c r="BG199236" s="984"/>
    </row>
    <row r="199237" spans="59:59" ht="15" customHeight="1">
      <c r="BG199237" s="985"/>
    </row>
    <row r="199274" spans="59:59" ht="15" customHeight="1">
      <c r="BG199274" s="984"/>
    </row>
    <row r="199275" spans="59:59" ht="15" customHeight="1">
      <c r="BG199275" s="985"/>
    </row>
    <row r="199312" spans="59:59" ht="15" customHeight="1">
      <c r="BG199312" s="984"/>
    </row>
    <row r="199313" spans="59:59" ht="15" customHeight="1">
      <c r="BG199313" s="985"/>
    </row>
    <row r="199350" spans="59:59" ht="15" customHeight="1">
      <c r="BG199350" s="984"/>
    </row>
    <row r="199351" spans="59:59" ht="15" customHeight="1">
      <c r="BG199351" s="985"/>
    </row>
    <row r="199388" spans="59:59" ht="15" customHeight="1">
      <c r="BG199388" s="984"/>
    </row>
    <row r="199389" spans="59:59" ht="15" customHeight="1">
      <c r="BG199389" s="985"/>
    </row>
    <row r="199426" spans="59:59" ht="15" customHeight="1">
      <c r="BG199426" s="984"/>
    </row>
    <row r="199427" spans="59:59" ht="15" customHeight="1">
      <c r="BG199427" s="985"/>
    </row>
    <row r="199464" spans="59:59" ht="15" customHeight="1">
      <c r="BG199464" s="984"/>
    </row>
    <row r="199465" spans="59:59" ht="15" customHeight="1">
      <c r="BG199465" s="985"/>
    </row>
    <row r="199502" spans="59:59" ht="15" customHeight="1">
      <c r="BG199502" s="984"/>
    </row>
    <row r="199503" spans="59:59" ht="15" customHeight="1">
      <c r="BG199503" s="985"/>
    </row>
    <row r="199540" spans="59:59" ht="15" customHeight="1">
      <c r="BG199540" s="984"/>
    </row>
    <row r="199541" spans="59:59" ht="15" customHeight="1">
      <c r="BG199541" s="985"/>
    </row>
    <row r="199578" spans="59:59" ht="15" customHeight="1">
      <c r="BG199578" s="984"/>
    </row>
    <row r="199579" spans="59:59" ht="15" customHeight="1">
      <c r="BG199579" s="985"/>
    </row>
    <row r="199616" spans="59:59" ht="15" customHeight="1">
      <c r="BG199616" s="984"/>
    </row>
    <row r="199617" spans="59:59" ht="15" customHeight="1">
      <c r="BG199617" s="985"/>
    </row>
    <row r="199654" spans="59:59" ht="15" customHeight="1">
      <c r="BG199654" s="984"/>
    </row>
    <row r="199655" spans="59:59" ht="15" customHeight="1">
      <c r="BG199655" s="985"/>
    </row>
    <row r="199692" spans="59:59" ht="15" customHeight="1">
      <c r="BG199692" s="984"/>
    </row>
    <row r="199693" spans="59:59" ht="15" customHeight="1">
      <c r="BG199693" s="985"/>
    </row>
    <row r="199730" spans="59:59" ht="15" customHeight="1">
      <c r="BG199730" s="984"/>
    </row>
    <row r="199731" spans="59:59" ht="15" customHeight="1">
      <c r="BG199731" s="985"/>
    </row>
    <row r="199768" spans="59:59" ht="15" customHeight="1">
      <c r="BG199768" s="984"/>
    </row>
    <row r="199769" spans="59:59" ht="15" customHeight="1">
      <c r="BG199769" s="985"/>
    </row>
    <row r="199806" spans="59:59" ht="15" customHeight="1">
      <c r="BG199806" s="984"/>
    </row>
    <row r="199807" spans="59:59" ht="15" customHeight="1">
      <c r="BG199807" s="985"/>
    </row>
    <row r="199844" spans="59:59" ht="15" customHeight="1">
      <c r="BG199844" s="984"/>
    </row>
    <row r="199845" spans="59:59" ht="15" customHeight="1">
      <c r="BG199845" s="985"/>
    </row>
    <row r="199882" spans="59:59" ht="15" customHeight="1">
      <c r="BG199882" s="984"/>
    </row>
    <row r="199883" spans="59:59" ht="15" customHeight="1">
      <c r="BG199883" s="985"/>
    </row>
    <row r="199920" spans="59:59" ht="15" customHeight="1">
      <c r="BG199920" s="984"/>
    </row>
    <row r="199921" spans="59:59" ht="15" customHeight="1">
      <c r="BG199921" s="985"/>
    </row>
    <row r="199958" spans="59:59" ht="15" customHeight="1">
      <c r="BG199958" s="984"/>
    </row>
    <row r="199959" spans="59:59" ht="15" customHeight="1">
      <c r="BG199959" s="985"/>
    </row>
    <row r="199996" spans="59:59" ht="15" customHeight="1">
      <c r="BG199996" s="984"/>
    </row>
    <row r="199997" spans="59:59" ht="15" customHeight="1">
      <c r="BG199997" s="985"/>
    </row>
    <row r="200034" spans="59:59" ht="15" customHeight="1">
      <c r="BG200034" s="984"/>
    </row>
    <row r="200035" spans="59:59" ht="15" customHeight="1">
      <c r="BG200035" s="985"/>
    </row>
    <row r="200072" spans="59:59" ht="15" customHeight="1">
      <c r="BG200072" s="984"/>
    </row>
    <row r="200073" spans="59:59" ht="15" customHeight="1">
      <c r="BG200073" s="985"/>
    </row>
    <row r="200110" spans="59:59" ht="15" customHeight="1">
      <c r="BG200110" s="984"/>
    </row>
    <row r="200111" spans="59:59" ht="15" customHeight="1">
      <c r="BG200111" s="985"/>
    </row>
    <row r="200148" spans="59:59" ht="15" customHeight="1">
      <c r="BG200148" s="984"/>
    </row>
    <row r="200149" spans="59:59" ht="15" customHeight="1">
      <c r="BG200149" s="985"/>
    </row>
    <row r="200186" spans="59:59" ht="15" customHeight="1">
      <c r="BG200186" s="984"/>
    </row>
    <row r="200187" spans="59:59" ht="15" customHeight="1">
      <c r="BG200187" s="985"/>
    </row>
    <row r="200224" spans="59:59" ht="15" customHeight="1">
      <c r="BG200224" s="984"/>
    </row>
    <row r="200225" spans="59:59" ht="15" customHeight="1">
      <c r="BG200225" s="985"/>
    </row>
    <row r="200262" spans="59:59" ht="15" customHeight="1">
      <c r="BG200262" s="984"/>
    </row>
    <row r="200263" spans="59:59" ht="15" customHeight="1">
      <c r="BG200263" s="985"/>
    </row>
    <row r="200300" spans="59:59" ht="15" customHeight="1">
      <c r="BG200300" s="984"/>
    </row>
    <row r="200301" spans="59:59" ht="15" customHeight="1">
      <c r="BG200301" s="985"/>
    </row>
    <row r="200338" spans="59:59" ht="15" customHeight="1">
      <c r="BG200338" s="984"/>
    </row>
    <row r="200339" spans="59:59" ht="15" customHeight="1">
      <c r="BG200339" s="985"/>
    </row>
    <row r="200376" spans="59:59" ht="15" customHeight="1">
      <c r="BG200376" s="984"/>
    </row>
    <row r="200377" spans="59:59" ht="15" customHeight="1">
      <c r="BG200377" s="985"/>
    </row>
    <row r="200414" spans="59:59" ht="15" customHeight="1">
      <c r="BG200414" s="984"/>
    </row>
    <row r="200415" spans="59:59" ht="15" customHeight="1">
      <c r="BG200415" s="985"/>
    </row>
    <row r="200452" spans="59:59" ht="15" customHeight="1">
      <c r="BG200452" s="984"/>
    </row>
    <row r="200453" spans="59:59" ht="15" customHeight="1">
      <c r="BG200453" s="985"/>
    </row>
    <row r="200490" spans="59:59" ht="15" customHeight="1">
      <c r="BG200490" s="984"/>
    </row>
    <row r="200491" spans="59:59" ht="15" customHeight="1">
      <c r="BG200491" s="985"/>
    </row>
    <row r="200528" spans="59:59" ht="15" customHeight="1">
      <c r="BG200528" s="984"/>
    </row>
    <row r="200529" spans="59:59" ht="15" customHeight="1">
      <c r="BG200529" s="985"/>
    </row>
    <row r="200566" spans="59:59" ht="15" customHeight="1">
      <c r="BG200566" s="984"/>
    </row>
    <row r="200567" spans="59:59" ht="15" customHeight="1">
      <c r="BG200567" s="985"/>
    </row>
    <row r="200604" spans="59:59" ht="15" customHeight="1">
      <c r="BG200604" s="984"/>
    </row>
    <row r="200605" spans="59:59" ht="15" customHeight="1">
      <c r="BG200605" s="985"/>
    </row>
    <row r="200642" spans="59:59" ht="15" customHeight="1">
      <c r="BG200642" s="984"/>
    </row>
    <row r="200643" spans="59:59" ht="15" customHeight="1">
      <c r="BG200643" s="985"/>
    </row>
    <row r="200680" spans="59:59" ht="15" customHeight="1">
      <c r="BG200680" s="984"/>
    </row>
    <row r="200681" spans="59:59" ht="15" customHeight="1">
      <c r="BG200681" s="985"/>
    </row>
    <row r="200718" spans="59:59" ht="15" customHeight="1">
      <c r="BG200718" s="984"/>
    </row>
    <row r="200719" spans="59:59" ht="15" customHeight="1">
      <c r="BG200719" s="985"/>
    </row>
    <row r="200756" spans="59:59" ht="15" customHeight="1">
      <c r="BG200756" s="984"/>
    </row>
    <row r="200757" spans="59:59" ht="15" customHeight="1">
      <c r="BG200757" s="985"/>
    </row>
    <row r="200794" spans="59:59" ht="15" customHeight="1">
      <c r="BG200794" s="984"/>
    </row>
    <row r="200795" spans="59:59" ht="15" customHeight="1">
      <c r="BG200795" s="985"/>
    </row>
    <row r="200832" spans="59:59" ht="15" customHeight="1">
      <c r="BG200832" s="984"/>
    </row>
    <row r="200833" spans="59:59" ht="15" customHeight="1">
      <c r="BG200833" s="985"/>
    </row>
    <row r="200870" spans="59:59" ht="15" customHeight="1">
      <c r="BG200870" s="984"/>
    </row>
    <row r="200871" spans="59:59" ht="15" customHeight="1">
      <c r="BG200871" s="985"/>
    </row>
    <row r="200908" spans="59:59" ht="15" customHeight="1">
      <c r="BG200908" s="984"/>
    </row>
    <row r="200909" spans="59:59" ht="15" customHeight="1">
      <c r="BG200909" s="985"/>
    </row>
    <row r="200946" spans="59:59" ht="15" customHeight="1">
      <c r="BG200946" s="984"/>
    </row>
    <row r="200947" spans="59:59" ht="15" customHeight="1">
      <c r="BG200947" s="985"/>
    </row>
    <row r="200984" spans="59:59" ht="15" customHeight="1">
      <c r="BG200984" s="984"/>
    </row>
    <row r="200985" spans="59:59" ht="15" customHeight="1">
      <c r="BG200985" s="985"/>
    </row>
    <row r="201022" spans="59:59" ht="15" customHeight="1">
      <c r="BG201022" s="984"/>
    </row>
    <row r="201023" spans="59:59" ht="15" customHeight="1">
      <c r="BG201023" s="985"/>
    </row>
    <row r="201060" spans="59:59" ht="15" customHeight="1">
      <c r="BG201060" s="984"/>
    </row>
    <row r="201061" spans="59:59" ht="15" customHeight="1">
      <c r="BG201061" s="985"/>
    </row>
    <row r="201098" spans="59:59" ht="15" customHeight="1">
      <c r="BG201098" s="984"/>
    </row>
    <row r="201099" spans="59:59" ht="15" customHeight="1">
      <c r="BG201099" s="985"/>
    </row>
    <row r="201136" spans="59:59" ht="15" customHeight="1">
      <c r="BG201136" s="984"/>
    </row>
    <row r="201137" spans="59:59" ht="15" customHeight="1">
      <c r="BG201137" s="985"/>
    </row>
    <row r="201174" spans="59:59" ht="15" customHeight="1">
      <c r="BG201174" s="984"/>
    </row>
    <row r="201175" spans="59:59" ht="15" customHeight="1">
      <c r="BG201175" s="985"/>
    </row>
    <row r="201212" spans="59:59" ht="15" customHeight="1">
      <c r="BG201212" s="984"/>
    </row>
    <row r="201213" spans="59:59" ht="15" customHeight="1">
      <c r="BG201213" s="985"/>
    </row>
    <row r="201250" spans="59:59" ht="15" customHeight="1">
      <c r="BG201250" s="984"/>
    </row>
    <row r="201251" spans="59:59" ht="15" customHeight="1">
      <c r="BG201251" s="985"/>
    </row>
    <row r="201288" spans="59:59" ht="15" customHeight="1">
      <c r="BG201288" s="984"/>
    </row>
    <row r="201289" spans="59:59" ht="15" customHeight="1">
      <c r="BG201289" s="985"/>
    </row>
    <row r="201326" spans="59:59" ht="15" customHeight="1">
      <c r="BG201326" s="984"/>
    </row>
    <row r="201327" spans="59:59" ht="15" customHeight="1">
      <c r="BG201327" s="985"/>
    </row>
    <row r="201364" spans="59:59" ht="15" customHeight="1">
      <c r="BG201364" s="984"/>
    </row>
    <row r="201365" spans="59:59" ht="15" customHeight="1">
      <c r="BG201365" s="985"/>
    </row>
    <row r="201402" spans="59:59" ht="15" customHeight="1">
      <c r="BG201402" s="984"/>
    </row>
    <row r="201403" spans="59:59" ht="15" customHeight="1">
      <c r="BG201403" s="985"/>
    </row>
    <row r="201440" spans="59:59" ht="15" customHeight="1">
      <c r="BG201440" s="984"/>
    </row>
    <row r="201441" spans="59:59" ht="15" customHeight="1">
      <c r="BG201441" s="985"/>
    </row>
    <row r="201478" spans="59:59" ht="15" customHeight="1">
      <c r="BG201478" s="984"/>
    </row>
    <row r="201479" spans="59:59" ht="15" customHeight="1">
      <c r="BG201479" s="985"/>
    </row>
    <row r="201516" spans="59:59" ht="15" customHeight="1">
      <c r="BG201516" s="984"/>
    </row>
    <row r="201517" spans="59:59" ht="15" customHeight="1">
      <c r="BG201517" s="985"/>
    </row>
    <row r="201554" spans="59:59" ht="15" customHeight="1">
      <c r="BG201554" s="984"/>
    </row>
    <row r="201555" spans="59:59" ht="15" customHeight="1">
      <c r="BG201555" s="985"/>
    </row>
    <row r="201592" spans="59:59" ht="15" customHeight="1">
      <c r="BG201592" s="984"/>
    </row>
    <row r="201593" spans="59:59" ht="15" customHeight="1">
      <c r="BG201593" s="985"/>
    </row>
    <row r="201630" spans="59:59" ht="15" customHeight="1">
      <c r="BG201630" s="984"/>
    </row>
    <row r="201631" spans="59:59" ht="15" customHeight="1">
      <c r="BG201631" s="985"/>
    </row>
    <row r="201668" spans="59:59" ht="15" customHeight="1">
      <c r="BG201668" s="984"/>
    </row>
    <row r="201669" spans="59:59" ht="15" customHeight="1">
      <c r="BG201669" s="985"/>
    </row>
    <row r="201706" spans="59:59" ht="15" customHeight="1">
      <c r="BG201706" s="984"/>
    </row>
    <row r="201707" spans="59:59" ht="15" customHeight="1">
      <c r="BG201707" s="985"/>
    </row>
    <row r="201744" spans="59:59" ht="15" customHeight="1">
      <c r="BG201744" s="984"/>
    </row>
    <row r="201745" spans="59:59" ht="15" customHeight="1">
      <c r="BG201745" s="985"/>
    </row>
    <row r="201782" spans="59:59" ht="15" customHeight="1">
      <c r="BG201782" s="984"/>
    </row>
    <row r="201783" spans="59:59" ht="15" customHeight="1">
      <c r="BG201783" s="985"/>
    </row>
    <row r="201820" spans="59:59" ht="15" customHeight="1">
      <c r="BG201820" s="984"/>
    </row>
    <row r="201821" spans="59:59" ht="15" customHeight="1">
      <c r="BG201821" s="985"/>
    </row>
    <row r="201858" spans="59:59" ht="15" customHeight="1">
      <c r="BG201858" s="984"/>
    </row>
    <row r="201859" spans="59:59" ht="15" customHeight="1">
      <c r="BG201859" s="985"/>
    </row>
    <row r="201896" spans="59:59" ht="15" customHeight="1">
      <c r="BG201896" s="984"/>
    </row>
    <row r="201897" spans="59:59" ht="15" customHeight="1">
      <c r="BG201897" s="985"/>
    </row>
    <row r="201934" spans="59:59" ht="15" customHeight="1">
      <c r="BG201934" s="984"/>
    </row>
    <row r="201935" spans="59:59" ht="15" customHeight="1">
      <c r="BG201935" s="985"/>
    </row>
    <row r="201972" spans="59:59" ht="15" customHeight="1">
      <c r="BG201972" s="984"/>
    </row>
    <row r="201973" spans="59:59" ht="15" customHeight="1">
      <c r="BG201973" s="985"/>
    </row>
    <row r="202010" spans="59:59" ht="15" customHeight="1">
      <c r="BG202010" s="984"/>
    </row>
    <row r="202011" spans="59:59" ht="15" customHeight="1">
      <c r="BG202011" s="985"/>
    </row>
    <row r="202048" spans="59:59" ht="15" customHeight="1">
      <c r="BG202048" s="984"/>
    </row>
    <row r="202049" spans="59:59" ht="15" customHeight="1">
      <c r="BG202049" s="985"/>
    </row>
    <row r="202086" spans="59:59" ht="15" customHeight="1">
      <c r="BG202086" s="984"/>
    </row>
    <row r="202087" spans="59:59" ht="15" customHeight="1">
      <c r="BG202087" s="985"/>
    </row>
    <row r="202124" spans="59:59" ht="15" customHeight="1">
      <c r="BG202124" s="984"/>
    </row>
    <row r="202125" spans="59:59" ht="15" customHeight="1">
      <c r="BG202125" s="985"/>
    </row>
    <row r="202162" spans="59:59" ht="15" customHeight="1">
      <c r="BG202162" s="984"/>
    </row>
    <row r="202163" spans="59:59" ht="15" customHeight="1">
      <c r="BG202163" s="985"/>
    </row>
    <row r="202200" spans="59:59" ht="15" customHeight="1">
      <c r="BG202200" s="984"/>
    </row>
    <row r="202201" spans="59:59" ht="15" customHeight="1">
      <c r="BG202201" s="985"/>
    </row>
    <row r="202238" spans="59:59" ht="15" customHeight="1">
      <c r="BG202238" s="984"/>
    </row>
    <row r="202239" spans="59:59" ht="15" customHeight="1">
      <c r="BG202239" s="985"/>
    </row>
    <row r="202276" spans="59:59" ht="15" customHeight="1">
      <c r="BG202276" s="984"/>
    </row>
    <row r="202277" spans="59:59" ht="15" customHeight="1">
      <c r="BG202277" s="985"/>
    </row>
    <row r="202314" spans="59:59" ht="15" customHeight="1">
      <c r="BG202314" s="984"/>
    </row>
    <row r="202315" spans="59:59" ht="15" customHeight="1">
      <c r="BG202315" s="985"/>
    </row>
    <row r="202352" spans="59:59" ht="15" customHeight="1">
      <c r="BG202352" s="984"/>
    </row>
    <row r="202353" spans="59:59" ht="15" customHeight="1">
      <c r="BG202353" s="985"/>
    </row>
    <row r="202390" spans="59:59" ht="15" customHeight="1">
      <c r="BG202390" s="984"/>
    </row>
    <row r="202391" spans="59:59" ht="15" customHeight="1">
      <c r="BG202391" s="985"/>
    </row>
    <row r="202428" spans="59:59" ht="15" customHeight="1">
      <c r="BG202428" s="984"/>
    </row>
    <row r="202429" spans="59:59" ht="15" customHeight="1">
      <c r="BG202429" s="985"/>
    </row>
    <row r="202466" spans="59:59" ht="15" customHeight="1">
      <c r="BG202466" s="984"/>
    </row>
    <row r="202467" spans="59:59" ht="15" customHeight="1">
      <c r="BG202467" s="985"/>
    </row>
    <row r="202504" spans="59:59" ht="15" customHeight="1">
      <c r="BG202504" s="984"/>
    </row>
    <row r="202505" spans="59:59" ht="15" customHeight="1">
      <c r="BG202505" s="985"/>
    </row>
    <row r="202542" spans="59:59" ht="15" customHeight="1">
      <c r="BG202542" s="984"/>
    </row>
    <row r="202543" spans="59:59" ht="15" customHeight="1">
      <c r="BG202543" s="985"/>
    </row>
    <row r="202580" spans="59:59" ht="15" customHeight="1">
      <c r="BG202580" s="984"/>
    </row>
    <row r="202581" spans="59:59" ht="15" customHeight="1">
      <c r="BG202581" s="985"/>
    </row>
    <row r="202618" spans="59:59" ht="15" customHeight="1">
      <c r="BG202618" s="984"/>
    </row>
    <row r="202619" spans="59:59" ht="15" customHeight="1">
      <c r="BG202619" s="985"/>
    </row>
    <row r="202656" spans="59:59" ht="15" customHeight="1">
      <c r="BG202656" s="984"/>
    </row>
    <row r="202657" spans="59:59" ht="15" customHeight="1">
      <c r="BG202657" s="985"/>
    </row>
    <row r="202694" spans="59:59" ht="15" customHeight="1">
      <c r="BG202694" s="984"/>
    </row>
    <row r="202695" spans="59:59" ht="15" customHeight="1">
      <c r="BG202695" s="985"/>
    </row>
    <row r="202732" spans="59:59" ht="15" customHeight="1">
      <c r="BG202732" s="984"/>
    </row>
    <row r="202733" spans="59:59" ht="15" customHeight="1">
      <c r="BG202733" s="985"/>
    </row>
    <row r="202770" spans="59:59" ht="15" customHeight="1">
      <c r="BG202770" s="984"/>
    </row>
    <row r="202771" spans="59:59" ht="15" customHeight="1">
      <c r="BG202771" s="985"/>
    </row>
    <row r="202808" spans="59:59" ht="15" customHeight="1">
      <c r="BG202808" s="984"/>
    </row>
    <row r="202809" spans="59:59" ht="15" customHeight="1">
      <c r="BG202809" s="985"/>
    </row>
    <row r="202846" spans="59:59" ht="15" customHeight="1">
      <c r="BG202846" s="984"/>
    </row>
    <row r="202847" spans="59:59" ht="15" customHeight="1">
      <c r="BG202847" s="985"/>
    </row>
    <row r="202884" spans="59:59" ht="15" customHeight="1">
      <c r="BG202884" s="984"/>
    </row>
    <row r="202885" spans="59:59" ht="15" customHeight="1">
      <c r="BG202885" s="985"/>
    </row>
    <row r="202922" spans="59:59" ht="15" customHeight="1">
      <c r="BG202922" s="984"/>
    </row>
    <row r="202923" spans="59:59" ht="15" customHeight="1">
      <c r="BG202923" s="985"/>
    </row>
    <row r="202960" spans="59:59" ht="15" customHeight="1">
      <c r="BG202960" s="984"/>
    </row>
    <row r="202961" spans="59:59" ht="15" customHeight="1">
      <c r="BG202961" s="985"/>
    </row>
    <row r="202998" spans="59:59" ht="15" customHeight="1">
      <c r="BG202998" s="984"/>
    </row>
    <row r="202999" spans="59:59" ht="15" customHeight="1">
      <c r="BG202999" s="985"/>
    </row>
    <row r="203036" spans="59:59" ht="15" customHeight="1">
      <c r="BG203036" s="984"/>
    </row>
    <row r="203037" spans="59:59" ht="15" customHeight="1">
      <c r="BG203037" s="985"/>
    </row>
    <row r="203074" spans="59:59" ht="15" customHeight="1">
      <c r="BG203074" s="984"/>
    </row>
    <row r="203075" spans="59:59" ht="15" customHeight="1">
      <c r="BG203075" s="985"/>
    </row>
    <row r="203112" spans="59:59" ht="15" customHeight="1">
      <c r="BG203112" s="984"/>
    </row>
    <row r="203113" spans="59:59" ht="15" customHeight="1">
      <c r="BG203113" s="985"/>
    </row>
    <row r="203150" spans="59:59" ht="15" customHeight="1">
      <c r="BG203150" s="984"/>
    </row>
    <row r="203151" spans="59:59" ht="15" customHeight="1">
      <c r="BG203151" s="985"/>
    </row>
    <row r="203188" spans="59:59" ht="15" customHeight="1">
      <c r="BG203188" s="984"/>
    </row>
    <row r="203189" spans="59:59" ht="15" customHeight="1">
      <c r="BG203189" s="985"/>
    </row>
    <row r="203226" spans="59:59" ht="15" customHeight="1">
      <c r="BG203226" s="984"/>
    </row>
    <row r="203227" spans="59:59" ht="15" customHeight="1">
      <c r="BG203227" s="985"/>
    </row>
    <row r="203264" spans="59:59" ht="15" customHeight="1">
      <c r="BG203264" s="984"/>
    </row>
    <row r="203265" spans="59:59" ht="15" customHeight="1">
      <c r="BG203265" s="985"/>
    </row>
    <row r="203302" spans="59:59" ht="15" customHeight="1">
      <c r="BG203302" s="984"/>
    </row>
    <row r="203303" spans="59:59" ht="15" customHeight="1">
      <c r="BG203303" s="985"/>
    </row>
    <row r="203340" spans="59:59" ht="15" customHeight="1">
      <c r="BG203340" s="984"/>
    </row>
    <row r="203341" spans="59:59" ht="15" customHeight="1">
      <c r="BG203341" s="985"/>
    </row>
    <row r="203378" spans="59:59" ht="15" customHeight="1">
      <c r="BG203378" s="984"/>
    </row>
    <row r="203379" spans="59:59" ht="15" customHeight="1">
      <c r="BG203379" s="985"/>
    </row>
    <row r="203416" spans="59:59" ht="15" customHeight="1">
      <c r="BG203416" s="984"/>
    </row>
    <row r="203417" spans="59:59" ht="15" customHeight="1">
      <c r="BG203417" s="985"/>
    </row>
    <row r="203454" spans="59:59" ht="15" customHeight="1">
      <c r="BG203454" s="984"/>
    </row>
    <row r="203455" spans="59:59" ht="15" customHeight="1">
      <c r="BG203455" s="985"/>
    </row>
    <row r="203492" spans="59:59" ht="15" customHeight="1">
      <c r="BG203492" s="984"/>
    </row>
    <row r="203493" spans="59:59" ht="15" customHeight="1">
      <c r="BG203493" s="985"/>
    </row>
    <row r="203530" spans="59:59" ht="15" customHeight="1">
      <c r="BG203530" s="984"/>
    </row>
    <row r="203531" spans="59:59" ht="15" customHeight="1">
      <c r="BG203531" s="985"/>
    </row>
    <row r="203568" spans="59:59" ht="15" customHeight="1">
      <c r="BG203568" s="984"/>
    </row>
    <row r="203569" spans="59:59" ht="15" customHeight="1">
      <c r="BG203569" s="985"/>
    </row>
    <row r="203606" spans="59:59" ht="15" customHeight="1">
      <c r="BG203606" s="984"/>
    </row>
    <row r="203607" spans="59:59" ht="15" customHeight="1">
      <c r="BG203607" s="985"/>
    </row>
    <row r="203644" spans="59:59" ht="15" customHeight="1">
      <c r="BG203644" s="984"/>
    </row>
    <row r="203645" spans="59:59" ht="15" customHeight="1">
      <c r="BG203645" s="985"/>
    </row>
    <row r="203682" spans="59:59" ht="15" customHeight="1">
      <c r="BG203682" s="984"/>
    </row>
    <row r="203683" spans="59:59" ht="15" customHeight="1">
      <c r="BG203683" s="985"/>
    </row>
    <row r="203720" spans="59:59" ht="15" customHeight="1">
      <c r="BG203720" s="984"/>
    </row>
    <row r="203721" spans="59:59" ht="15" customHeight="1">
      <c r="BG203721" s="985"/>
    </row>
    <row r="203758" spans="59:59" ht="15" customHeight="1">
      <c r="BG203758" s="984"/>
    </row>
    <row r="203759" spans="59:59" ht="15" customHeight="1">
      <c r="BG203759" s="985"/>
    </row>
    <row r="203796" spans="59:59" ht="15" customHeight="1">
      <c r="BG203796" s="984"/>
    </row>
    <row r="203797" spans="59:59" ht="15" customHeight="1">
      <c r="BG203797" s="985"/>
    </row>
    <row r="203834" spans="59:59" ht="15" customHeight="1">
      <c r="BG203834" s="984"/>
    </row>
    <row r="203835" spans="59:59" ht="15" customHeight="1">
      <c r="BG203835" s="985"/>
    </row>
    <row r="203872" spans="59:59" ht="15" customHeight="1">
      <c r="BG203872" s="984"/>
    </row>
    <row r="203873" spans="59:59" ht="15" customHeight="1">
      <c r="BG203873" s="985"/>
    </row>
    <row r="203910" spans="59:59" ht="15" customHeight="1">
      <c r="BG203910" s="984"/>
    </row>
    <row r="203911" spans="59:59" ht="15" customHeight="1">
      <c r="BG203911" s="985"/>
    </row>
    <row r="203948" spans="59:59" ht="15" customHeight="1">
      <c r="BG203948" s="984"/>
    </row>
    <row r="203949" spans="59:59" ht="15" customHeight="1">
      <c r="BG203949" s="985"/>
    </row>
    <row r="203986" spans="59:59" ht="15" customHeight="1">
      <c r="BG203986" s="984"/>
    </row>
    <row r="203987" spans="59:59" ht="15" customHeight="1">
      <c r="BG203987" s="985"/>
    </row>
    <row r="204024" spans="59:59" ht="15" customHeight="1">
      <c r="BG204024" s="984"/>
    </row>
    <row r="204025" spans="59:59" ht="15" customHeight="1">
      <c r="BG204025" s="985"/>
    </row>
    <row r="204062" spans="59:59" ht="15" customHeight="1">
      <c r="BG204062" s="984"/>
    </row>
    <row r="204063" spans="59:59" ht="15" customHeight="1">
      <c r="BG204063" s="985"/>
    </row>
    <row r="204100" spans="59:59" ht="15" customHeight="1">
      <c r="BG204100" s="984"/>
    </row>
    <row r="204101" spans="59:59" ht="15" customHeight="1">
      <c r="BG204101" s="985"/>
    </row>
    <row r="204138" spans="59:59" ht="15" customHeight="1">
      <c r="BG204138" s="984"/>
    </row>
    <row r="204139" spans="59:59" ht="15" customHeight="1">
      <c r="BG204139" s="985"/>
    </row>
    <row r="204176" spans="59:59" ht="15" customHeight="1">
      <c r="BG204176" s="984"/>
    </row>
    <row r="204177" spans="59:59" ht="15" customHeight="1">
      <c r="BG204177" s="985"/>
    </row>
    <row r="204214" spans="59:59" ht="15" customHeight="1">
      <c r="BG204214" s="984"/>
    </row>
    <row r="204215" spans="59:59" ht="15" customHeight="1">
      <c r="BG204215" s="985"/>
    </row>
    <row r="204252" spans="59:59" ht="15" customHeight="1">
      <c r="BG204252" s="984"/>
    </row>
    <row r="204253" spans="59:59" ht="15" customHeight="1">
      <c r="BG204253" s="985"/>
    </row>
    <row r="204290" spans="59:59" ht="15" customHeight="1">
      <c r="BG204290" s="984"/>
    </row>
    <row r="204291" spans="59:59" ht="15" customHeight="1">
      <c r="BG204291" s="985"/>
    </row>
    <row r="204328" spans="59:59" ht="15" customHeight="1">
      <c r="BG204328" s="984"/>
    </row>
    <row r="204329" spans="59:59" ht="15" customHeight="1">
      <c r="BG204329" s="985"/>
    </row>
    <row r="204366" spans="59:59" ht="15" customHeight="1">
      <c r="BG204366" s="984"/>
    </row>
    <row r="204367" spans="59:59" ht="15" customHeight="1">
      <c r="BG204367" s="985"/>
    </row>
    <row r="204404" spans="59:59" ht="15" customHeight="1">
      <c r="BG204404" s="984"/>
    </row>
    <row r="204405" spans="59:59" ht="15" customHeight="1">
      <c r="BG204405" s="985"/>
    </row>
    <row r="204442" spans="59:59" ht="15" customHeight="1">
      <c r="BG204442" s="984"/>
    </row>
    <row r="204443" spans="59:59" ht="15" customHeight="1">
      <c r="BG204443" s="985"/>
    </row>
    <row r="204480" spans="59:59" ht="15" customHeight="1">
      <c r="BG204480" s="984"/>
    </row>
    <row r="204481" spans="59:59" ht="15" customHeight="1">
      <c r="BG204481" s="985"/>
    </row>
    <row r="204518" spans="59:59" ht="15" customHeight="1">
      <c r="BG204518" s="984"/>
    </row>
    <row r="204519" spans="59:59" ht="15" customHeight="1">
      <c r="BG204519" s="985"/>
    </row>
    <row r="204556" spans="59:59" ht="15" customHeight="1">
      <c r="BG204556" s="984"/>
    </row>
    <row r="204557" spans="59:59" ht="15" customHeight="1">
      <c r="BG204557" s="985"/>
    </row>
    <row r="204594" spans="59:59" ht="15" customHeight="1">
      <c r="BG204594" s="984"/>
    </row>
    <row r="204595" spans="59:59" ht="15" customHeight="1">
      <c r="BG204595" s="985"/>
    </row>
    <row r="204632" spans="59:59" ht="15" customHeight="1">
      <c r="BG204632" s="984"/>
    </row>
    <row r="204633" spans="59:59" ht="15" customHeight="1">
      <c r="BG204633" s="985"/>
    </row>
    <row r="204670" spans="59:59" ht="15" customHeight="1">
      <c r="BG204670" s="984"/>
    </row>
    <row r="204671" spans="59:59" ht="15" customHeight="1">
      <c r="BG204671" s="985"/>
    </row>
    <row r="204708" spans="59:59" ht="15" customHeight="1">
      <c r="BG204708" s="984"/>
    </row>
    <row r="204709" spans="59:59" ht="15" customHeight="1">
      <c r="BG204709" s="985"/>
    </row>
    <row r="204746" spans="59:59" ht="15" customHeight="1">
      <c r="BG204746" s="984"/>
    </row>
    <row r="204747" spans="59:59" ht="15" customHeight="1">
      <c r="BG204747" s="985"/>
    </row>
    <row r="204784" spans="59:59" ht="15" customHeight="1">
      <c r="BG204784" s="984"/>
    </row>
    <row r="204785" spans="59:59" ht="15" customHeight="1">
      <c r="BG204785" s="985"/>
    </row>
    <row r="204822" spans="59:59" ht="15" customHeight="1">
      <c r="BG204822" s="984"/>
    </row>
    <row r="204823" spans="59:59" ht="15" customHeight="1">
      <c r="BG204823" s="985"/>
    </row>
    <row r="204860" spans="59:59" ht="15" customHeight="1">
      <c r="BG204860" s="984"/>
    </row>
    <row r="204861" spans="59:59" ht="15" customHeight="1">
      <c r="BG204861" s="985"/>
    </row>
    <row r="204898" spans="59:59" ht="15" customHeight="1">
      <c r="BG204898" s="984"/>
    </row>
    <row r="204899" spans="59:59" ht="15" customHeight="1">
      <c r="BG204899" s="985"/>
    </row>
    <row r="204936" spans="59:59" ht="15" customHeight="1">
      <c r="BG204936" s="984"/>
    </row>
    <row r="204937" spans="59:59" ht="15" customHeight="1">
      <c r="BG204937" s="985"/>
    </row>
    <row r="204974" spans="59:59" ht="15" customHeight="1">
      <c r="BG204974" s="984"/>
    </row>
    <row r="204975" spans="59:59" ht="15" customHeight="1">
      <c r="BG204975" s="985"/>
    </row>
    <row r="205012" spans="59:59" ht="15" customHeight="1">
      <c r="BG205012" s="984"/>
    </row>
    <row r="205013" spans="59:59" ht="15" customHeight="1">
      <c r="BG205013" s="985"/>
    </row>
    <row r="205050" spans="59:59" ht="15" customHeight="1">
      <c r="BG205050" s="984"/>
    </row>
    <row r="205051" spans="59:59" ht="15" customHeight="1">
      <c r="BG205051" s="985"/>
    </row>
    <row r="205088" spans="59:59" ht="15" customHeight="1">
      <c r="BG205088" s="984"/>
    </row>
    <row r="205089" spans="59:59" ht="15" customHeight="1">
      <c r="BG205089" s="985"/>
    </row>
    <row r="205126" spans="59:59" ht="15" customHeight="1">
      <c r="BG205126" s="984"/>
    </row>
    <row r="205127" spans="59:59" ht="15" customHeight="1">
      <c r="BG205127" s="985"/>
    </row>
    <row r="205164" spans="59:59" ht="15" customHeight="1">
      <c r="BG205164" s="984"/>
    </row>
    <row r="205165" spans="59:59" ht="15" customHeight="1">
      <c r="BG205165" s="985"/>
    </row>
    <row r="205202" spans="59:59" ht="15" customHeight="1">
      <c r="BG205202" s="984"/>
    </row>
    <row r="205203" spans="59:59" ht="15" customHeight="1">
      <c r="BG205203" s="985"/>
    </row>
    <row r="205240" spans="59:59" ht="15" customHeight="1">
      <c r="BG205240" s="984"/>
    </row>
    <row r="205241" spans="59:59" ht="15" customHeight="1">
      <c r="BG205241" s="985"/>
    </row>
    <row r="205278" spans="59:59" ht="15" customHeight="1">
      <c r="BG205278" s="984"/>
    </row>
    <row r="205279" spans="59:59" ht="15" customHeight="1">
      <c r="BG205279" s="985"/>
    </row>
    <row r="205316" spans="59:59" ht="15" customHeight="1">
      <c r="BG205316" s="984"/>
    </row>
    <row r="205317" spans="59:59" ht="15" customHeight="1">
      <c r="BG205317" s="985"/>
    </row>
    <row r="205354" spans="59:59" ht="15" customHeight="1">
      <c r="BG205354" s="984"/>
    </row>
    <row r="205355" spans="59:59" ht="15" customHeight="1">
      <c r="BG205355" s="985"/>
    </row>
    <row r="205392" spans="59:59" ht="15" customHeight="1">
      <c r="BG205392" s="984"/>
    </row>
    <row r="205393" spans="59:59" ht="15" customHeight="1">
      <c r="BG205393" s="985"/>
    </row>
    <row r="205430" spans="59:59" ht="15" customHeight="1">
      <c r="BG205430" s="984"/>
    </row>
    <row r="205431" spans="59:59" ht="15" customHeight="1">
      <c r="BG205431" s="985"/>
    </row>
    <row r="205468" spans="59:59" ht="15" customHeight="1">
      <c r="BG205468" s="984"/>
    </row>
    <row r="205469" spans="59:59" ht="15" customHeight="1">
      <c r="BG205469" s="985"/>
    </row>
    <row r="205506" spans="59:59" ht="15" customHeight="1">
      <c r="BG205506" s="984"/>
    </row>
    <row r="205507" spans="59:59" ht="15" customHeight="1">
      <c r="BG205507" s="985"/>
    </row>
    <row r="205544" spans="59:59" ht="15" customHeight="1">
      <c r="BG205544" s="984"/>
    </row>
    <row r="205545" spans="59:59" ht="15" customHeight="1">
      <c r="BG205545" s="985"/>
    </row>
    <row r="205582" spans="59:59" ht="15" customHeight="1">
      <c r="BG205582" s="984"/>
    </row>
    <row r="205583" spans="59:59" ht="15" customHeight="1">
      <c r="BG205583" s="985"/>
    </row>
    <row r="205620" spans="59:59" ht="15" customHeight="1">
      <c r="BG205620" s="984"/>
    </row>
    <row r="205621" spans="59:59" ht="15" customHeight="1">
      <c r="BG205621" s="985"/>
    </row>
    <row r="205658" spans="59:59" ht="15" customHeight="1">
      <c r="BG205658" s="984"/>
    </row>
    <row r="205659" spans="59:59" ht="15" customHeight="1">
      <c r="BG205659" s="985"/>
    </row>
    <row r="205696" spans="59:59" ht="15" customHeight="1">
      <c r="BG205696" s="984"/>
    </row>
    <row r="205697" spans="59:59" ht="15" customHeight="1">
      <c r="BG205697" s="985"/>
    </row>
    <row r="205734" spans="59:59" ht="15" customHeight="1">
      <c r="BG205734" s="984"/>
    </row>
    <row r="205735" spans="59:59" ht="15" customHeight="1">
      <c r="BG205735" s="985"/>
    </row>
    <row r="205772" spans="59:59" ht="15" customHeight="1">
      <c r="BG205772" s="984"/>
    </row>
    <row r="205773" spans="59:59" ht="15" customHeight="1">
      <c r="BG205773" s="985"/>
    </row>
    <row r="205810" spans="59:59" ht="15" customHeight="1">
      <c r="BG205810" s="984"/>
    </row>
    <row r="205811" spans="59:59" ht="15" customHeight="1">
      <c r="BG205811" s="985"/>
    </row>
    <row r="205848" spans="59:59" ht="15" customHeight="1">
      <c r="BG205848" s="984"/>
    </row>
    <row r="205849" spans="59:59" ht="15" customHeight="1">
      <c r="BG205849" s="985"/>
    </row>
    <row r="205886" spans="59:59" ht="15" customHeight="1">
      <c r="BG205886" s="984"/>
    </row>
    <row r="205887" spans="59:59" ht="15" customHeight="1">
      <c r="BG205887" s="985"/>
    </row>
    <row r="205924" spans="59:59" ht="15" customHeight="1">
      <c r="BG205924" s="984"/>
    </row>
    <row r="205925" spans="59:59" ht="15" customHeight="1">
      <c r="BG205925" s="985"/>
    </row>
    <row r="205962" spans="59:59" ht="15" customHeight="1">
      <c r="BG205962" s="984"/>
    </row>
    <row r="205963" spans="59:59" ht="15" customHeight="1">
      <c r="BG205963" s="985"/>
    </row>
    <row r="206000" spans="59:59" ht="15" customHeight="1">
      <c r="BG206000" s="984"/>
    </row>
    <row r="206001" spans="59:59" ht="15" customHeight="1">
      <c r="BG206001" s="985"/>
    </row>
    <row r="206038" spans="59:59" ht="15" customHeight="1">
      <c r="BG206038" s="984"/>
    </row>
    <row r="206039" spans="59:59" ht="15" customHeight="1">
      <c r="BG206039" s="985"/>
    </row>
    <row r="206076" spans="59:59" ht="15" customHeight="1">
      <c r="BG206076" s="984"/>
    </row>
    <row r="206077" spans="59:59" ht="15" customHeight="1">
      <c r="BG206077" s="985"/>
    </row>
    <row r="206114" spans="59:59" ht="15" customHeight="1">
      <c r="BG206114" s="984"/>
    </row>
    <row r="206115" spans="59:59" ht="15" customHeight="1">
      <c r="BG206115" s="985"/>
    </row>
    <row r="206152" spans="59:59" ht="15" customHeight="1">
      <c r="BG206152" s="984"/>
    </row>
    <row r="206153" spans="59:59" ht="15" customHeight="1">
      <c r="BG206153" s="985"/>
    </row>
    <row r="206190" spans="59:59" ht="15" customHeight="1">
      <c r="BG206190" s="984"/>
    </row>
    <row r="206191" spans="59:59" ht="15" customHeight="1">
      <c r="BG206191" s="985"/>
    </row>
    <row r="206228" spans="59:59" ht="15" customHeight="1">
      <c r="BG206228" s="984"/>
    </row>
    <row r="206229" spans="59:59" ht="15" customHeight="1">
      <c r="BG206229" s="985"/>
    </row>
    <row r="206266" spans="59:59" ht="15" customHeight="1">
      <c r="BG206266" s="984"/>
    </row>
    <row r="206267" spans="59:59" ht="15" customHeight="1">
      <c r="BG206267" s="985"/>
    </row>
    <row r="206304" spans="59:59" ht="15" customHeight="1">
      <c r="BG206304" s="984"/>
    </row>
    <row r="206305" spans="59:59" ht="15" customHeight="1">
      <c r="BG206305" s="985"/>
    </row>
    <row r="206342" spans="59:59" ht="15" customHeight="1">
      <c r="BG206342" s="984"/>
    </row>
    <row r="206343" spans="59:59" ht="15" customHeight="1">
      <c r="BG206343" s="985"/>
    </row>
    <row r="206380" spans="59:59" ht="15" customHeight="1">
      <c r="BG206380" s="984"/>
    </row>
    <row r="206381" spans="59:59" ht="15" customHeight="1">
      <c r="BG206381" s="985"/>
    </row>
    <row r="206418" spans="59:59" ht="15" customHeight="1">
      <c r="BG206418" s="984"/>
    </row>
    <row r="206419" spans="59:59" ht="15" customHeight="1">
      <c r="BG206419" s="985"/>
    </row>
    <row r="206456" spans="59:59" ht="15" customHeight="1">
      <c r="BG206456" s="984"/>
    </row>
    <row r="206457" spans="59:59" ht="15" customHeight="1">
      <c r="BG206457" s="985"/>
    </row>
    <row r="206494" spans="59:59" ht="15" customHeight="1">
      <c r="BG206494" s="984"/>
    </row>
    <row r="206495" spans="59:59" ht="15" customHeight="1">
      <c r="BG206495" s="985"/>
    </row>
    <row r="206532" spans="59:59" ht="15" customHeight="1">
      <c r="BG206532" s="984"/>
    </row>
    <row r="206533" spans="59:59" ht="15" customHeight="1">
      <c r="BG206533" s="985"/>
    </row>
    <row r="206570" spans="59:59" ht="15" customHeight="1">
      <c r="BG206570" s="984"/>
    </row>
    <row r="206571" spans="59:59" ht="15" customHeight="1">
      <c r="BG206571" s="985"/>
    </row>
    <row r="206608" spans="59:59" ht="15" customHeight="1">
      <c r="BG206608" s="984"/>
    </row>
    <row r="206609" spans="59:59" ht="15" customHeight="1">
      <c r="BG206609" s="985"/>
    </row>
    <row r="206646" spans="59:59" ht="15" customHeight="1">
      <c r="BG206646" s="984"/>
    </row>
    <row r="206647" spans="59:59" ht="15" customHeight="1">
      <c r="BG206647" s="985"/>
    </row>
    <row r="206684" spans="59:59" ht="15" customHeight="1">
      <c r="BG206684" s="984"/>
    </row>
    <row r="206685" spans="59:59" ht="15" customHeight="1">
      <c r="BG206685" s="985"/>
    </row>
    <row r="206722" spans="59:59" ht="15" customHeight="1">
      <c r="BG206722" s="984"/>
    </row>
    <row r="206723" spans="59:59" ht="15" customHeight="1">
      <c r="BG206723" s="985"/>
    </row>
    <row r="206760" spans="59:59" ht="15" customHeight="1">
      <c r="BG206760" s="984"/>
    </row>
    <row r="206761" spans="59:59" ht="15" customHeight="1">
      <c r="BG206761" s="985"/>
    </row>
    <row r="206798" spans="59:59" ht="15" customHeight="1">
      <c r="BG206798" s="984"/>
    </row>
    <row r="206799" spans="59:59" ht="15" customHeight="1">
      <c r="BG206799" s="985"/>
    </row>
    <row r="206836" spans="59:59" ht="15" customHeight="1">
      <c r="BG206836" s="984"/>
    </row>
    <row r="206837" spans="59:59" ht="15" customHeight="1">
      <c r="BG206837" s="985"/>
    </row>
    <row r="206874" spans="59:59" ht="15" customHeight="1">
      <c r="BG206874" s="984"/>
    </row>
    <row r="206875" spans="59:59" ht="15" customHeight="1">
      <c r="BG206875" s="985"/>
    </row>
    <row r="206912" spans="59:59" ht="15" customHeight="1">
      <c r="BG206912" s="984"/>
    </row>
    <row r="206913" spans="59:59" ht="15" customHeight="1">
      <c r="BG206913" s="985"/>
    </row>
    <row r="206950" spans="59:59" ht="15" customHeight="1">
      <c r="BG206950" s="984"/>
    </row>
    <row r="206951" spans="59:59" ht="15" customHeight="1">
      <c r="BG206951" s="985"/>
    </row>
    <row r="206988" spans="59:59" ht="15" customHeight="1">
      <c r="BG206988" s="984"/>
    </row>
    <row r="206989" spans="59:59" ht="15" customHeight="1">
      <c r="BG206989" s="985"/>
    </row>
    <row r="207026" spans="59:59" ht="15" customHeight="1">
      <c r="BG207026" s="984"/>
    </row>
    <row r="207027" spans="59:59" ht="15" customHeight="1">
      <c r="BG207027" s="985"/>
    </row>
    <row r="207064" spans="59:59" ht="15" customHeight="1">
      <c r="BG207064" s="984"/>
    </row>
    <row r="207065" spans="59:59" ht="15" customHeight="1">
      <c r="BG207065" s="985"/>
    </row>
    <row r="207102" spans="59:59" ht="15" customHeight="1">
      <c r="BG207102" s="984"/>
    </row>
    <row r="207103" spans="59:59" ht="15" customHeight="1">
      <c r="BG207103" s="985"/>
    </row>
    <row r="207140" spans="59:59" ht="15" customHeight="1">
      <c r="BG207140" s="984"/>
    </row>
    <row r="207141" spans="59:59" ht="15" customHeight="1">
      <c r="BG207141" s="985"/>
    </row>
    <row r="207178" spans="59:59" ht="15" customHeight="1">
      <c r="BG207178" s="984"/>
    </row>
    <row r="207179" spans="59:59" ht="15" customHeight="1">
      <c r="BG207179" s="985"/>
    </row>
    <row r="207216" spans="59:59" ht="15" customHeight="1">
      <c r="BG207216" s="984"/>
    </row>
    <row r="207217" spans="59:59" ht="15" customHeight="1">
      <c r="BG207217" s="985"/>
    </row>
    <row r="207254" spans="59:59" ht="15" customHeight="1">
      <c r="BG207254" s="984"/>
    </row>
    <row r="207255" spans="59:59" ht="15" customHeight="1">
      <c r="BG207255" s="985"/>
    </row>
    <row r="207292" spans="59:59" ht="15" customHeight="1">
      <c r="BG207292" s="984"/>
    </row>
    <row r="207293" spans="59:59" ht="15" customHeight="1">
      <c r="BG207293" s="985"/>
    </row>
    <row r="207330" spans="59:59" ht="15" customHeight="1">
      <c r="BG207330" s="984"/>
    </row>
    <row r="207331" spans="59:59" ht="15" customHeight="1">
      <c r="BG207331" s="985"/>
    </row>
    <row r="207368" spans="59:59" ht="15" customHeight="1">
      <c r="BG207368" s="984"/>
    </row>
    <row r="207369" spans="59:59" ht="15" customHeight="1">
      <c r="BG207369" s="985"/>
    </row>
    <row r="207406" spans="59:59" ht="15" customHeight="1">
      <c r="BG207406" s="984"/>
    </row>
    <row r="207407" spans="59:59" ht="15" customHeight="1">
      <c r="BG207407" s="985"/>
    </row>
    <row r="207444" spans="59:59" ht="15" customHeight="1">
      <c r="BG207444" s="984"/>
    </row>
    <row r="207445" spans="59:59" ht="15" customHeight="1">
      <c r="BG207445" s="985"/>
    </row>
    <row r="207482" spans="59:59" ht="15" customHeight="1">
      <c r="BG207482" s="984"/>
    </row>
    <row r="207483" spans="59:59" ht="15" customHeight="1">
      <c r="BG207483" s="985"/>
    </row>
    <row r="207520" spans="59:59" ht="15" customHeight="1">
      <c r="BG207520" s="984"/>
    </row>
    <row r="207521" spans="59:59" ht="15" customHeight="1">
      <c r="BG207521" s="985"/>
    </row>
    <row r="207558" spans="59:59" ht="15" customHeight="1">
      <c r="BG207558" s="984"/>
    </row>
    <row r="207559" spans="59:59" ht="15" customHeight="1">
      <c r="BG207559" s="985"/>
    </row>
    <row r="207596" spans="59:59" ht="15" customHeight="1">
      <c r="BG207596" s="984"/>
    </row>
    <row r="207597" spans="59:59" ht="15" customHeight="1">
      <c r="BG207597" s="985"/>
    </row>
    <row r="207634" spans="59:59" ht="15" customHeight="1">
      <c r="BG207634" s="984"/>
    </row>
    <row r="207635" spans="59:59" ht="15" customHeight="1">
      <c r="BG207635" s="985"/>
    </row>
    <row r="207672" spans="59:59" ht="15" customHeight="1">
      <c r="BG207672" s="984"/>
    </row>
    <row r="207673" spans="59:59" ht="15" customHeight="1">
      <c r="BG207673" s="985"/>
    </row>
    <row r="207710" spans="59:59" ht="15" customHeight="1">
      <c r="BG207710" s="984"/>
    </row>
    <row r="207711" spans="59:59" ht="15" customHeight="1">
      <c r="BG207711" s="985"/>
    </row>
    <row r="207748" spans="59:59" ht="15" customHeight="1">
      <c r="BG207748" s="984"/>
    </row>
    <row r="207749" spans="59:59" ht="15" customHeight="1">
      <c r="BG207749" s="985"/>
    </row>
    <row r="207786" spans="59:59" ht="15" customHeight="1">
      <c r="BG207786" s="984"/>
    </row>
    <row r="207787" spans="59:59" ht="15" customHeight="1">
      <c r="BG207787" s="985"/>
    </row>
    <row r="207824" spans="59:59" ht="15" customHeight="1">
      <c r="BG207824" s="984"/>
    </row>
    <row r="207825" spans="59:59" ht="15" customHeight="1">
      <c r="BG207825" s="985"/>
    </row>
    <row r="207862" spans="59:59" ht="15" customHeight="1">
      <c r="BG207862" s="984"/>
    </row>
    <row r="207863" spans="59:59" ht="15" customHeight="1">
      <c r="BG207863" s="985"/>
    </row>
    <row r="207900" spans="59:59" ht="15" customHeight="1">
      <c r="BG207900" s="984"/>
    </row>
    <row r="207901" spans="59:59" ht="15" customHeight="1">
      <c r="BG207901" s="985"/>
    </row>
    <row r="207938" spans="59:59" ht="15" customHeight="1">
      <c r="BG207938" s="984"/>
    </row>
    <row r="207939" spans="59:59" ht="15" customHeight="1">
      <c r="BG207939" s="985"/>
    </row>
    <row r="207976" spans="59:59" ht="15" customHeight="1">
      <c r="BG207976" s="984"/>
    </row>
    <row r="207977" spans="59:59" ht="15" customHeight="1">
      <c r="BG207977" s="985"/>
    </row>
    <row r="208014" spans="59:59" ht="15" customHeight="1">
      <c r="BG208014" s="984"/>
    </row>
    <row r="208015" spans="59:59" ht="15" customHeight="1">
      <c r="BG208015" s="985"/>
    </row>
    <row r="208052" spans="59:59" ht="15" customHeight="1">
      <c r="BG208052" s="984"/>
    </row>
    <row r="208053" spans="59:59" ht="15" customHeight="1">
      <c r="BG208053" s="985"/>
    </row>
    <row r="208090" spans="59:59" ht="15" customHeight="1">
      <c r="BG208090" s="984"/>
    </row>
    <row r="208091" spans="59:59" ht="15" customHeight="1">
      <c r="BG208091" s="985"/>
    </row>
    <row r="208128" spans="59:59" ht="15" customHeight="1">
      <c r="BG208128" s="984"/>
    </row>
    <row r="208129" spans="59:59" ht="15" customHeight="1">
      <c r="BG208129" s="985"/>
    </row>
    <row r="208166" spans="59:59" ht="15" customHeight="1">
      <c r="BG208166" s="984"/>
    </row>
    <row r="208167" spans="59:59" ht="15" customHeight="1">
      <c r="BG208167" s="985"/>
    </row>
    <row r="208204" spans="59:59" ht="15" customHeight="1">
      <c r="BG208204" s="984"/>
    </row>
    <row r="208205" spans="59:59" ht="15" customHeight="1">
      <c r="BG208205" s="985"/>
    </row>
    <row r="208242" spans="59:59" ht="15" customHeight="1">
      <c r="BG208242" s="984"/>
    </row>
    <row r="208243" spans="59:59" ht="15" customHeight="1">
      <c r="BG208243" s="985"/>
    </row>
    <row r="208280" spans="59:59" ht="15" customHeight="1">
      <c r="BG208280" s="984"/>
    </row>
    <row r="208281" spans="59:59" ht="15" customHeight="1">
      <c r="BG208281" s="985"/>
    </row>
    <row r="208318" spans="59:59" ht="15" customHeight="1">
      <c r="BG208318" s="984"/>
    </row>
    <row r="208319" spans="59:59" ht="15" customHeight="1">
      <c r="BG208319" s="985"/>
    </row>
    <row r="208356" spans="59:59" ht="15" customHeight="1">
      <c r="BG208356" s="984"/>
    </row>
    <row r="208357" spans="59:59" ht="15" customHeight="1">
      <c r="BG208357" s="985"/>
    </row>
    <row r="208394" spans="59:59" ht="15" customHeight="1">
      <c r="BG208394" s="984"/>
    </row>
    <row r="208395" spans="59:59" ht="15" customHeight="1">
      <c r="BG208395" s="985"/>
    </row>
    <row r="208432" spans="59:59" ht="15" customHeight="1">
      <c r="BG208432" s="984"/>
    </row>
    <row r="208433" spans="59:59" ht="15" customHeight="1">
      <c r="BG208433" s="985"/>
    </row>
    <row r="208470" spans="59:59" ht="15" customHeight="1">
      <c r="BG208470" s="984"/>
    </row>
    <row r="208471" spans="59:59" ht="15" customHeight="1">
      <c r="BG208471" s="985"/>
    </row>
    <row r="208508" spans="59:59" ht="15" customHeight="1">
      <c r="BG208508" s="984"/>
    </row>
    <row r="208509" spans="59:59" ht="15" customHeight="1">
      <c r="BG208509" s="985"/>
    </row>
    <row r="208546" spans="59:59" ht="15" customHeight="1">
      <c r="BG208546" s="984"/>
    </row>
    <row r="208547" spans="59:59" ht="15" customHeight="1">
      <c r="BG208547" s="985"/>
    </row>
    <row r="208584" spans="59:59" ht="15" customHeight="1">
      <c r="BG208584" s="984"/>
    </row>
    <row r="208585" spans="59:59" ht="15" customHeight="1">
      <c r="BG208585" s="985"/>
    </row>
    <row r="208622" spans="59:59" ht="15" customHeight="1">
      <c r="BG208622" s="984"/>
    </row>
    <row r="208623" spans="59:59" ht="15" customHeight="1">
      <c r="BG208623" s="985"/>
    </row>
    <row r="208660" spans="59:59" ht="15" customHeight="1">
      <c r="BG208660" s="984"/>
    </row>
    <row r="208661" spans="59:59" ht="15" customHeight="1">
      <c r="BG208661" s="985"/>
    </row>
    <row r="208698" spans="59:59" ht="15" customHeight="1">
      <c r="BG208698" s="984"/>
    </row>
    <row r="208699" spans="59:59" ht="15" customHeight="1">
      <c r="BG208699" s="985"/>
    </row>
    <row r="208736" spans="59:59" ht="15" customHeight="1">
      <c r="BG208736" s="984"/>
    </row>
    <row r="208737" spans="59:59" ht="15" customHeight="1">
      <c r="BG208737" s="985"/>
    </row>
    <row r="208774" spans="59:59" ht="15" customHeight="1">
      <c r="BG208774" s="984"/>
    </row>
    <row r="208775" spans="59:59" ht="15" customHeight="1">
      <c r="BG208775" s="985"/>
    </row>
    <row r="208812" spans="59:59" ht="15" customHeight="1">
      <c r="BG208812" s="984"/>
    </row>
    <row r="208813" spans="59:59" ht="15" customHeight="1">
      <c r="BG208813" s="985"/>
    </row>
    <row r="208850" spans="59:59" ht="15" customHeight="1">
      <c r="BG208850" s="984"/>
    </row>
    <row r="208851" spans="59:59" ht="15" customHeight="1">
      <c r="BG208851" s="985"/>
    </row>
    <row r="208888" spans="59:59" ht="15" customHeight="1">
      <c r="BG208888" s="984"/>
    </row>
    <row r="208889" spans="59:59" ht="15" customHeight="1">
      <c r="BG208889" s="985"/>
    </row>
    <row r="208926" spans="59:59" ht="15" customHeight="1">
      <c r="BG208926" s="984"/>
    </row>
    <row r="208927" spans="59:59" ht="15" customHeight="1">
      <c r="BG208927" s="985"/>
    </row>
    <row r="208964" spans="59:59" ht="15" customHeight="1">
      <c r="BG208964" s="984"/>
    </row>
    <row r="208965" spans="59:59" ht="15" customHeight="1">
      <c r="BG208965" s="985"/>
    </row>
    <row r="209002" spans="59:59" ht="15" customHeight="1">
      <c r="BG209002" s="984"/>
    </row>
    <row r="209003" spans="59:59" ht="15" customHeight="1">
      <c r="BG209003" s="985"/>
    </row>
    <row r="209040" spans="59:59" ht="15" customHeight="1">
      <c r="BG209040" s="984"/>
    </row>
    <row r="209041" spans="59:59" ht="15" customHeight="1">
      <c r="BG209041" s="985"/>
    </row>
    <row r="209078" spans="59:59" ht="15" customHeight="1">
      <c r="BG209078" s="984"/>
    </row>
    <row r="209079" spans="59:59" ht="15" customHeight="1">
      <c r="BG209079" s="985"/>
    </row>
    <row r="209116" spans="59:59" ht="15" customHeight="1">
      <c r="BG209116" s="984"/>
    </row>
    <row r="209117" spans="59:59" ht="15" customHeight="1">
      <c r="BG209117" s="985"/>
    </row>
    <row r="209154" spans="59:59" ht="15" customHeight="1">
      <c r="BG209154" s="984"/>
    </row>
    <row r="209155" spans="59:59" ht="15" customHeight="1">
      <c r="BG209155" s="985"/>
    </row>
    <row r="209192" spans="59:59" ht="15" customHeight="1">
      <c r="BG209192" s="984"/>
    </row>
    <row r="209193" spans="59:59" ht="15" customHeight="1">
      <c r="BG209193" s="985"/>
    </row>
    <row r="209230" spans="59:59" ht="15" customHeight="1">
      <c r="BG209230" s="984"/>
    </row>
    <row r="209231" spans="59:59" ht="15" customHeight="1">
      <c r="BG209231" s="985"/>
    </row>
    <row r="209268" spans="59:59" ht="15" customHeight="1">
      <c r="BG209268" s="984"/>
    </row>
    <row r="209269" spans="59:59" ht="15" customHeight="1">
      <c r="BG209269" s="985"/>
    </row>
    <row r="209306" spans="59:59" ht="15" customHeight="1">
      <c r="BG209306" s="984"/>
    </row>
    <row r="209307" spans="59:59" ht="15" customHeight="1">
      <c r="BG209307" s="985"/>
    </row>
    <row r="209344" spans="59:59" ht="15" customHeight="1">
      <c r="BG209344" s="984"/>
    </row>
    <row r="209345" spans="59:59" ht="15" customHeight="1">
      <c r="BG209345" s="985"/>
    </row>
    <row r="209382" spans="59:59" ht="15" customHeight="1">
      <c r="BG209382" s="984"/>
    </row>
    <row r="209383" spans="59:59" ht="15" customHeight="1">
      <c r="BG209383" s="985"/>
    </row>
    <row r="209420" spans="59:59" ht="15" customHeight="1">
      <c r="BG209420" s="984"/>
    </row>
    <row r="209421" spans="59:59" ht="15" customHeight="1">
      <c r="BG209421" s="985"/>
    </row>
    <row r="209458" spans="59:59" ht="15" customHeight="1">
      <c r="BG209458" s="984"/>
    </row>
    <row r="209459" spans="59:59" ht="15" customHeight="1">
      <c r="BG209459" s="985"/>
    </row>
    <row r="209496" spans="59:59" ht="15" customHeight="1">
      <c r="BG209496" s="984"/>
    </row>
    <row r="209497" spans="59:59" ht="15" customHeight="1">
      <c r="BG209497" s="985"/>
    </row>
    <row r="209534" spans="59:59" ht="15" customHeight="1">
      <c r="BG209534" s="984"/>
    </row>
    <row r="209535" spans="59:59" ht="15" customHeight="1">
      <c r="BG209535" s="985"/>
    </row>
    <row r="209572" spans="59:59" ht="15" customHeight="1">
      <c r="BG209572" s="984"/>
    </row>
    <row r="209573" spans="59:59" ht="15" customHeight="1">
      <c r="BG209573" s="985"/>
    </row>
    <row r="209610" spans="59:59" ht="15" customHeight="1">
      <c r="BG209610" s="984"/>
    </row>
    <row r="209611" spans="59:59" ht="15" customHeight="1">
      <c r="BG209611" s="985"/>
    </row>
    <row r="209648" spans="59:59" ht="15" customHeight="1">
      <c r="BG209648" s="984"/>
    </row>
    <row r="209649" spans="59:59" ht="15" customHeight="1">
      <c r="BG209649" s="985"/>
    </row>
    <row r="209686" spans="59:59" ht="15" customHeight="1">
      <c r="BG209686" s="984"/>
    </row>
    <row r="209687" spans="59:59" ht="15" customHeight="1">
      <c r="BG209687" s="985"/>
    </row>
    <row r="209724" spans="59:59" ht="15" customHeight="1">
      <c r="BG209724" s="984"/>
    </row>
    <row r="209725" spans="59:59" ht="15" customHeight="1">
      <c r="BG209725" s="985"/>
    </row>
    <row r="209762" spans="59:59" ht="15" customHeight="1">
      <c r="BG209762" s="984"/>
    </row>
    <row r="209763" spans="59:59" ht="15" customHeight="1">
      <c r="BG209763" s="985"/>
    </row>
    <row r="209800" spans="59:59" ht="15" customHeight="1">
      <c r="BG209800" s="984"/>
    </row>
    <row r="209801" spans="59:59" ht="15" customHeight="1">
      <c r="BG209801" s="985"/>
    </row>
    <row r="209838" spans="59:59" ht="15" customHeight="1">
      <c r="BG209838" s="984"/>
    </row>
    <row r="209839" spans="59:59" ht="15" customHeight="1">
      <c r="BG209839" s="985"/>
    </row>
    <row r="209876" spans="59:59" ht="15" customHeight="1">
      <c r="BG209876" s="984"/>
    </row>
    <row r="209877" spans="59:59" ht="15" customHeight="1">
      <c r="BG209877" s="985"/>
    </row>
    <row r="209914" spans="59:59" ht="15" customHeight="1">
      <c r="BG209914" s="984"/>
    </row>
    <row r="209915" spans="59:59" ht="15" customHeight="1">
      <c r="BG209915" s="985"/>
    </row>
    <row r="209952" spans="59:59" ht="15" customHeight="1">
      <c r="BG209952" s="984"/>
    </row>
    <row r="209953" spans="59:59" ht="15" customHeight="1">
      <c r="BG209953" s="985"/>
    </row>
    <row r="209990" spans="59:59" ht="15" customHeight="1">
      <c r="BG209990" s="984"/>
    </row>
    <row r="209991" spans="59:59" ht="15" customHeight="1">
      <c r="BG209991" s="985"/>
    </row>
    <row r="210028" spans="59:59" ht="15" customHeight="1">
      <c r="BG210028" s="984"/>
    </row>
    <row r="210029" spans="59:59" ht="15" customHeight="1">
      <c r="BG210029" s="985"/>
    </row>
    <row r="210066" spans="59:59" ht="15" customHeight="1">
      <c r="BG210066" s="984"/>
    </row>
    <row r="210067" spans="59:59" ht="15" customHeight="1">
      <c r="BG210067" s="985"/>
    </row>
    <row r="210104" spans="59:59" ht="15" customHeight="1">
      <c r="BG210104" s="984"/>
    </row>
    <row r="210105" spans="59:59" ht="15" customHeight="1">
      <c r="BG210105" s="985"/>
    </row>
    <row r="210142" spans="59:59" ht="15" customHeight="1">
      <c r="BG210142" s="984"/>
    </row>
    <row r="210143" spans="59:59" ht="15" customHeight="1">
      <c r="BG210143" s="985"/>
    </row>
    <row r="210180" spans="59:59" ht="15" customHeight="1">
      <c r="BG210180" s="984"/>
    </row>
    <row r="210181" spans="59:59" ht="15" customHeight="1">
      <c r="BG210181" s="985"/>
    </row>
    <row r="210218" spans="59:59" ht="15" customHeight="1">
      <c r="BG210218" s="984"/>
    </row>
    <row r="210219" spans="59:59" ht="15" customHeight="1">
      <c r="BG210219" s="985"/>
    </row>
    <row r="210256" spans="59:59" ht="15" customHeight="1">
      <c r="BG210256" s="984"/>
    </row>
    <row r="210257" spans="59:59" ht="15" customHeight="1">
      <c r="BG210257" s="985"/>
    </row>
    <row r="210294" spans="59:59" ht="15" customHeight="1">
      <c r="BG210294" s="984"/>
    </row>
    <row r="210295" spans="59:59" ht="15" customHeight="1">
      <c r="BG210295" s="985"/>
    </row>
    <row r="210332" spans="59:59" ht="15" customHeight="1">
      <c r="BG210332" s="984"/>
    </row>
    <row r="210333" spans="59:59" ht="15" customHeight="1">
      <c r="BG210333" s="985"/>
    </row>
    <row r="210370" spans="59:59" ht="15" customHeight="1">
      <c r="BG210370" s="984"/>
    </row>
    <row r="210371" spans="59:59" ht="15" customHeight="1">
      <c r="BG210371" s="985"/>
    </row>
    <row r="210408" spans="59:59" ht="15" customHeight="1">
      <c r="BG210408" s="984"/>
    </row>
    <row r="210409" spans="59:59" ht="15" customHeight="1">
      <c r="BG210409" s="985"/>
    </row>
    <row r="210446" spans="59:59" ht="15" customHeight="1">
      <c r="BG210446" s="984"/>
    </row>
    <row r="210447" spans="59:59" ht="15" customHeight="1">
      <c r="BG210447" s="985"/>
    </row>
    <row r="210484" spans="59:59" ht="15" customHeight="1">
      <c r="BG210484" s="984"/>
    </row>
    <row r="210485" spans="59:59" ht="15" customHeight="1">
      <c r="BG210485" s="985"/>
    </row>
    <row r="210522" spans="59:59" ht="15" customHeight="1">
      <c r="BG210522" s="984"/>
    </row>
    <row r="210523" spans="59:59" ht="15" customHeight="1">
      <c r="BG210523" s="985"/>
    </row>
    <row r="210560" spans="59:59" ht="15" customHeight="1">
      <c r="BG210560" s="984"/>
    </row>
    <row r="210561" spans="59:59" ht="15" customHeight="1">
      <c r="BG210561" s="985"/>
    </row>
    <row r="210598" spans="59:59" ht="15" customHeight="1">
      <c r="BG210598" s="984"/>
    </row>
    <row r="210599" spans="59:59" ht="15" customHeight="1">
      <c r="BG210599" s="985"/>
    </row>
    <row r="210636" spans="59:59" ht="15" customHeight="1">
      <c r="BG210636" s="984"/>
    </row>
    <row r="210637" spans="59:59" ht="15" customHeight="1">
      <c r="BG210637" s="985"/>
    </row>
    <row r="210674" spans="59:59" ht="15" customHeight="1">
      <c r="BG210674" s="984"/>
    </row>
    <row r="210675" spans="59:59" ht="15" customHeight="1">
      <c r="BG210675" s="985"/>
    </row>
    <row r="210712" spans="59:59" ht="15" customHeight="1">
      <c r="BG210712" s="984"/>
    </row>
    <row r="210713" spans="59:59" ht="15" customHeight="1">
      <c r="BG210713" s="985"/>
    </row>
    <row r="210750" spans="59:59" ht="15" customHeight="1">
      <c r="BG210750" s="984"/>
    </row>
    <row r="210751" spans="59:59" ht="15" customHeight="1">
      <c r="BG210751" s="985"/>
    </row>
    <row r="210788" spans="59:59" ht="15" customHeight="1">
      <c r="BG210788" s="984"/>
    </row>
    <row r="210789" spans="59:59" ht="15" customHeight="1">
      <c r="BG210789" s="985"/>
    </row>
    <row r="210826" spans="59:59" ht="15" customHeight="1">
      <c r="BG210826" s="984"/>
    </row>
    <row r="210827" spans="59:59" ht="15" customHeight="1">
      <c r="BG210827" s="985"/>
    </row>
    <row r="210864" spans="59:59" ht="15" customHeight="1">
      <c r="BG210864" s="984"/>
    </row>
    <row r="210865" spans="59:59" ht="15" customHeight="1">
      <c r="BG210865" s="985"/>
    </row>
    <row r="210902" spans="59:59" ht="15" customHeight="1">
      <c r="BG210902" s="984"/>
    </row>
    <row r="210903" spans="59:59" ht="15" customHeight="1">
      <c r="BG210903" s="985"/>
    </row>
    <row r="210940" spans="59:59" ht="15" customHeight="1">
      <c r="BG210940" s="984"/>
    </row>
    <row r="210941" spans="59:59" ht="15" customHeight="1">
      <c r="BG210941" s="985"/>
    </row>
    <row r="210978" spans="59:59" ht="15" customHeight="1">
      <c r="BG210978" s="984"/>
    </row>
    <row r="210979" spans="59:59" ht="15" customHeight="1">
      <c r="BG210979" s="985"/>
    </row>
    <row r="211016" spans="59:59" ht="15" customHeight="1">
      <c r="BG211016" s="984"/>
    </row>
    <row r="211017" spans="59:59" ht="15" customHeight="1">
      <c r="BG211017" s="985"/>
    </row>
    <row r="211054" spans="59:59" ht="15" customHeight="1">
      <c r="BG211054" s="984"/>
    </row>
    <row r="211055" spans="59:59" ht="15" customHeight="1">
      <c r="BG211055" s="985"/>
    </row>
    <row r="211092" spans="59:59" ht="15" customHeight="1">
      <c r="BG211092" s="984"/>
    </row>
    <row r="211093" spans="59:59" ht="15" customHeight="1">
      <c r="BG211093" s="985"/>
    </row>
    <row r="211130" spans="59:59" ht="15" customHeight="1">
      <c r="BG211130" s="984"/>
    </row>
    <row r="211131" spans="59:59" ht="15" customHeight="1">
      <c r="BG211131" s="985"/>
    </row>
    <row r="211168" spans="59:59" ht="15" customHeight="1">
      <c r="BG211168" s="984"/>
    </row>
    <row r="211169" spans="59:59" ht="15" customHeight="1">
      <c r="BG211169" s="985"/>
    </row>
    <row r="211206" spans="59:59" ht="15" customHeight="1">
      <c r="BG211206" s="984"/>
    </row>
    <row r="211207" spans="59:59" ht="15" customHeight="1">
      <c r="BG211207" s="985"/>
    </row>
    <row r="211244" spans="59:59" ht="15" customHeight="1">
      <c r="BG211244" s="984"/>
    </row>
    <row r="211245" spans="59:59" ht="15" customHeight="1">
      <c r="BG211245" s="985"/>
    </row>
    <row r="211282" spans="59:59" ht="15" customHeight="1">
      <c r="BG211282" s="984"/>
    </row>
    <row r="211283" spans="59:59" ht="15" customHeight="1">
      <c r="BG211283" s="985"/>
    </row>
    <row r="211320" spans="59:59" ht="15" customHeight="1">
      <c r="BG211320" s="984"/>
    </row>
    <row r="211321" spans="59:59" ht="15" customHeight="1">
      <c r="BG211321" s="985"/>
    </row>
    <row r="211358" spans="59:59" ht="15" customHeight="1">
      <c r="BG211358" s="984"/>
    </row>
    <row r="211359" spans="59:59" ht="15" customHeight="1">
      <c r="BG211359" s="985"/>
    </row>
    <row r="211396" spans="59:59" ht="15" customHeight="1">
      <c r="BG211396" s="984"/>
    </row>
    <row r="211397" spans="59:59" ht="15" customHeight="1">
      <c r="BG211397" s="985"/>
    </row>
    <row r="211434" spans="59:59" ht="15" customHeight="1">
      <c r="BG211434" s="984"/>
    </row>
    <row r="211435" spans="59:59" ht="15" customHeight="1">
      <c r="BG211435" s="985"/>
    </row>
    <row r="211472" spans="59:59" ht="15" customHeight="1">
      <c r="BG211472" s="984"/>
    </row>
    <row r="211473" spans="59:59" ht="15" customHeight="1">
      <c r="BG211473" s="985"/>
    </row>
    <row r="211510" spans="59:59" ht="15" customHeight="1">
      <c r="BG211510" s="984"/>
    </row>
    <row r="211511" spans="59:59" ht="15" customHeight="1">
      <c r="BG211511" s="985"/>
    </row>
    <row r="211548" spans="59:59" ht="15" customHeight="1">
      <c r="BG211548" s="984"/>
    </row>
    <row r="211549" spans="59:59" ht="15" customHeight="1">
      <c r="BG211549" s="985"/>
    </row>
    <row r="211586" spans="59:59" ht="15" customHeight="1">
      <c r="BG211586" s="984"/>
    </row>
    <row r="211587" spans="59:59" ht="15" customHeight="1">
      <c r="BG211587" s="985"/>
    </row>
    <row r="211624" spans="59:59" ht="15" customHeight="1">
      <c r="BG211624" s="984"/>
    </row>
    <row r="211625" spans="59:59" ht="15" customHeight="1">
      <c r="BG211625" s="985"/>
    </row>
    <row r="211662" spans="59:59" ht="15" customHeight="1">
      <c r="BG211662" s="984"/>
    </row>
    <row r="211663" spans="59:59" ht="15" customHeight="1">
      <c r="BG211663" s="985"/>
    </row>
    <row r="211700" spans="59:59" ht="15" customHeight="1">
      <c r="BG211700" s="984"/>
    </row>
    <row r="211701" spans="59:59" ht="15" customHeight="1">
      <c r="BG211701" s="985"/>
    </row>
    <row r="211738" spans="59:59" ht="15" customHeight="1">
      <c r="BG211738" s="984"/>
    </row>
    <row r="211739" spans="59:59" ht="15" customHeight="1">
      <c r="BG211739" s="985"/>
    </row>
    <row r="211776" spans="59:59" ht="15" customHeight="1">
      <c r="BG211776" s="984"/>
    </row>
    <row r="211777" spans="59:59" ht="15" customHeight="1">
      <c r="BG211777" s="985"/>
    </row>
    <row r="211814" spans="59:59" ht="15" customHeight="1">
      <c r="BG211814" s="984"/>
    </row>
    <row r="211815" spans="59:59" ht="15" customHeight="1">
      <c r="BG211815" s="985"/>
    </row>
    <row r="211852" spans="59:59" ht="15" customHeight="1">
      <c r="BG211852" s="984"/>
    </row>
    <row r="211853" spans="59:59" ht="15" customHeight="1">
      <c r="BG211853" s="985"/>
    </row>
    <row r="211890" spans="59:59" ht="15" customHeight="1">
      <c r="BG211890" s="984"/>
    </row>
    <row r="211891" spans="59:59" ht="15" customHeight="1">
      <c r="BG211891" s="985"/>
    </row>
    <row r="211928" spans="59:59" ht="15" customHeight="1">
      <c r="BG211928" s="984"/>
    </row>
    <row r="211929" spans="59:59" ht="15" customHeight="1">
      <c r="BG211929" s="985"/>
    </row>
    <row r="211966" spans="59:59" ht="15" customHeight="1">
      <c r="BG211966" s="984"/>
    </row>
    <row r="211967" spans="59:59" ht="15" customHeight="1">
      <c r="BG211967" s="985"/>
    </row>
    <row r="212004" spans="59:59" ht="15" customHeight="1">
      <c r="BG212004" s="984"/>
    </row>
    <row r="212005" spans="59:59" ht="15" customHeight="1">
      <c r="BG212005" s="985"/>
    </row>
    <row r="212042" spans="59:59" ht="15" customHeight="1">
      <c r="BG212042" s="984"/>
    </row>
    <row r="212043" spans="59:59" ht="15" customHeight="1">
      <c r="BG212043" s="985"/>
    </row>
    <row r="212080" spans="59:59" ht="15" customHeight="1">
      <c r="BG212080" s="984"/>
    </row>
    <row r="212081" spans="59:59" ht="15" customHeight="1">
      <c r="BG212081" s="985"/>
    </row>
    <row r="212118" spans="59:59" ht="15" customHeight="1">
      <c r="BG212118" s="984"/>
    </row>
    <row r="212119" spans="59:59" ht="15" customHeight="1">
      <c r="BG212119" s="985"/>
    </row>
    <row r="212156" spans="59:59" ht="15" customHeight="1">
      <c r="BG212156" s="984"/>
    </row>
    <row r="212157" spans="59:59" ht="15" customHeight="1">
      <c r="BG212157" s="985"/>
    </row>
    <row r="212194" spans="59:59" ht="15" customHeight="1">
      <c r="BG212194" s="984"/>
    </row>
    <row r="212195" spans="59:59" ht="15" customHeight="1">
      <c r="BG212195" s="985"/>
    </row>
    <row r="212232" spans="59:59" ht="15" customHeight="1">
      <c r="BG212232" s="984"/>
    </row>
    <row r="212233" spans="59:59" ht="15" customHeight="1">
      <c r="BG212233" s="985"/>
    </row>
    <row r="212270" spans="59:59" ht="15" customHeight="1">
      <c r="BG212270" s="984"/>
    </row>
    <row r="212271" spans="59:59" ht="15" customHeight="1">
      <c r="BG212271" s="985"/>
    </row>
    <row r="212308" spans="59:59" ht="15" customHeight="1">
      <c r="BG212308" s="984"/>
    </row>
    <row r="212309" spans="59:59" ht="15" customHeight="1">
      <c r="BG212309" s="985"/>
    </row>
    <row r="212346" spans="59:59" ht="15" customHeight="1">
      <c r="BG212346" s="984"/>
    </row>
    <row r="212347" spans="59:59" ht="15" customHeight="1">
      <c r="BG212347" s="985"/>
    </row>
    <row r="212384" spans="59:59" ht="15" customHeight="1">
      <c r="BG212384" s="984"/>
    </row>
    <row r="212385" spans="59:59" ht="15" customHeight="1">
      <c r="BG212385" s="985"/>
    </row>
    <row r="212422" spans="59:59" ht="15" customHeight="1">
      <c r="BG212422" s="984"/>
    </row>
    <row r="212423" spans="59:59" ht="15" customHeight="1">
      <c r="BG212423" s="985"/>
    </row>
    <row r="212460" spans="59:59" ht="15" customHeight="1">
      <c r="BG212460" s="984"/>
    </row>
    <row r="212461" spans="59:59" ht="15" customHeight="1">
      <c r="BG212461" s="985"/>
    </row>
    <row r="212498" spans="59:59" ht="15" customHeight="1">
      <c r="BG212498" s="984"/>
    </row>
    <row r="212499" spans="59:59" ht="15" customHeight="1">
      <c r="BG212499" s="985"/>
    </row>
    <row r="212536" spans="59:59" ht="15" customHeight="1">
      <c r="BG212536" s="984"/>
    </row>
    <row r="212537" spans="59:59" ht="15" customHeight="1">
      <c r="BG212537" s="985"/>
    </row>
    <row r="212574" spans="59:59" ht="15" customHeight="1">
      <c r="BG212574" s="984"/>
    </row>
    <row r="212575" spans="59:59" ht="15" customHeight="1">
      <c r="BG212575" s="985"/>
    </row>
    <row r="212612" spans="59:59" ht="15" customHeight="1">
      <c r="BG212612" s="984"/>
    </row>
    <row r="212613" spans="59:59" ht="15" customHeight="1">
      <c r="BG212613" s="985"/>
    </row>
    <row r="212650" spans="59:59" ht="15" customHeight="1">
      <c r="BG212650" s="984"/>
    </row>
    <row r="212651" spans="59:59" ht="15" customHeight="1">
      <c r="BG212651" s="985"/>
    </row>
    <row r="212688" spans="59:59" ht="15" customHeight="1">
      <c r="BG212688" s="984"/>
    </row>
    <row r="212689" spans="59:59" ht="15" customHeight="1">
      <c r="BG212689" s="985"/>
    </row>
    <row r="212726" spans="59:59" ht="15" customHeight="1">
      <c r="BG212726" s="984"/>
    </row>
    <row r="212727" spans="59:59" ht="15" customHeight="1">
      <c r="BG212727" s="985"/>
    </row>
    <row r="212764" spans="59:59" ht="15" customHeight="1">
      <c r="BG212764" s="984"/>
    </row>
    <row r="212765" spans="59:59" ht="15" customHeight="1">
      <c r="BG212765" s="985"/>
    </row>
    <row r="212802" spans="59:59" ht="15" customHeight="1">
      <c r="BG212802" s="984"/>
    </row>
    <row r="212803" spans="59:59" ht="15" customHeight="1">
      <c r="BG212803" s="985"/>
    </row>
    <row r="212840" spans="59:59" ht="15" customHeight="1">
      <c r="BG212840" s="984"/>
    </row>
    <row r="212841" spans="59:59" ht="15" customHeight="1">
      <c r="BG212841" s="985"/>
    </row>
    <row r="212878" spans="59:59" ht="15" customHeight="1">
      <c r="BG212878" s="984"/>
    </row>
    <row r="212879" spans="59:59" ht="15" customHeight="1">
      <c r="BG212879" s="985"/>
    </row>
    <row r="212916" spans="59:59" ht="15" customHeight="1">
      <c r="BG212916" s="984"/>
    </row>
    <row r="212917" spans="59:59" ht="15" customHeight="1">
      <c r="BG212917" s="985"/>
    </row>
    <row r="212954" spans="59:59" ht="15" customHeight="1">
      <c r="BG212954" s="984"/>
    </row>
    <row r="212955" spans="59:59" ht="15" customHeight="1">
      <c r="BG212955" s="985"/>
    </row>
    <row r="212992" spans="59:59" ht="15" customHeight="1">
      <c r="BG212992" s="984"/>
    </row>
    <row r="212993" spans="59:59" ht="15" customHeight="1">
      <c r="BG212993" s="985"/>
    </row>
    <row r="213030" spans="59:59" ht="15" customHeight="1">
      <c r="BG213030" s="984"/>
    </row>
    <row r="213031" spans="59:59" ht="15" customHeight="1">
      <c r="BG213031" s="985"/>
    </row>
    <row r="213068" spans="59:59" ht="15" customHeight="1">
      <c r="BG213068" s="984"/>
    </row>
    <row r="213069" spans="59:59" ht="15" customHeight="1">
      <c r="BG213069" s="985"/>
    </row>
    <row r="213106" spans="59:59" ht="15" customHeight="1">
      <c r="BG213106" s="984"/>
    </row>
    <row r="213107" spans="59:59" ht="15" customHeight="1">
      <c r="BG213107" s="985"/>
    </row>
    <row r="213144" spans="59:59" ht="15" customHeight="1">
      <c r="BG213144" s="984"/>
    </row>
    <row r="213145" spans="59:59" ht="15" customHeight="1">
      <c r="BG213145" s="985"/>
    </row>
    <row r="213182" spans="59:59" ht="15" customHeight="1">
      <c r="BG213182" s="984"/>
    </row>
    <row r="213183" spans="59:59" ht="15" customHeight="1">
      <c r="BG213183" s="985"/>
    </row>
    <row r="213220" spans="59:59" ht="15" customHeight="1">
      <c r="BG213220" s="984"/>
    </row>
    <row r="213221" spans="59:59" ht="15" customHeight="1">
      <c r="BG213221" s="985"/>
    </row>
    <row r="213258" spans="59:59" ht="15" customHeight="1">
      <c r="BG213258" s="984"/>
    </row>
    <row r="213259" spans="59:59" ht="15" customHeight="1">
      <c r="BG213259" s="985"/>
    </row>
    <row r="213296" spans="59:59" ht="15" customHeight="1">
      <c r="BG213296" s="984"/>
    </row>
    <row r="213297" spans="59:59" ht="15" customHeight="1">
      <c r="BG213297" s="985"/>
    </row>
    <row r="213334" spans="59:59" ht="15" customHeight="1">
      <c r="BG213334" s="984"/>
    </row>
    <row r="213335" spans="59:59" ht="15" customHeight="1">
      <c r="BG213335" s="985"/>
    </row>
    <row r="213372" spans="59:59" ht="15" customHeight="1">
      <c r="BG213372" s="984"/>
    </row>
    <row r="213373" spans="59:59" ht="15" customHeight="1">
      <c r="BG213373" s="985"/>
    </row>
    <row r="213410" spans="59:59" ht="15" customHeight="1">
      <c r="BG213410" s="984"/>
    </row>
    <row r="213411" spans="59:59" ht="15" customHeight="1">
      <c r="BG213411" s="985"/>
    </row>
    <row r="213448" spans="59:59" ht="15" customHeight="1">
      <c r="BG213448" s="984"/>
    </row>
    <row r="213449" spans="59:59" ht="15" customHeight="1">
      <c r="BG213449" s="985"/>
    </row>
    <row r="213486" spans="59:59" ht="15" customHeight="1">
      <c r="BG213486" s="984"/>
    </row>
    <row r="213487" spans="59:59" ht="15" customHeight="1">
      <c r="BG213487" s="985"/>
    </row>
    <row r="213524" spans="59:59" ht="15" customHeight="1">
      <c r="BG213524" s="984"/>
    </row>
    <row r="213525" spans="59:59" ht="15" customHeight="1">
      <c r="BG213525" s="985"/>
    </row>
    <row r="213562" spans="59:59" ht="15" customHeight="1">
      <c r="BG213562" s="984"/>
    </row>
    <row r="213563" spans="59:59" ht="15" customHeight="1">
      <c r="BG213563" s="985"/>
    </row>
    <row r="213600" spans="59:59" ht="15" customHeight="1">
      <c r="BG213600" s="984"/>
    </row>
    <row r="213601" spans="59:59" ht="15" customHeight="1">
      <c r="BG213601" s="985"/>
    </row>
    <row r="213638" spans="59:59" ht="15" customHeight="1">
      <c r="BG213638" s="984"/>
    </row>
    <row r="213639" spans="59:59" ht="15" customHeight="1">
      <c r="BG213639" s="985"/>
    </row>
    <row r="213676" spans="59:59" ht="15" customHeight="1">
      <c r="BG213676" s="984"/>
    </row>
    <row r="213677" spans="59:59" ht="15" customHeight="1">
      <c r="BG213677" s="985"/>
    </row>
    <row r="213714" spans="59:59" ht="15" customHeight="1">
      <c r="BG213714" s="984"/>
    </row>
    <row r="213715" spans="59:59" ht="15" customHeight="1">
      <c r="BG213715" s="985"/>
    </row>
    <row r="213752" spans="59:59" ht="15" customHeight="1">
      <c r="BG213752" s="984"/>
    </row>
    <row r="213753" spans="59:59" ht="15" customHeight="1">
      <c r="BG213753" s="985"/>
    </row>
    <row r="213790" spans="59:59" ht="15" customHeight="1">
      <c r="BG213790" s="984"/>
    </row>
    <row r="213791" spans="59:59" ht="15" customHeight="1">
      <c r="BG213791" s="985"/>
    </row>
    <row r="213828" spans="59:59" ht="15" customHeight="1">
      <c r="BG213828" s="984"/>
    </row>
    <row r="213829" spans="59:59" ht="15" customHeight="1">
      <c r="BG213829" s="985"/>
    </row>
    <row r="213866" spans="59:59" ht="15" customHeight="1">
      <c r="BG213866" s="984"/>
    </row>
    <row r="213867" spans="59:59" ht="15" customHeight="1">
      <c r="BG213867" s="985"/>
    </row>
    <row r="213904" spans="59:59" ht="15" customHeight="1">
      <c r="BG213904" s="984"/>
    </row>
    <row r="213905" spans="59:59" ht="15" customHeight="1">
      <c r="BG213905" s="985"/>
    </row>
    <row r="213942" spans="59:59" ht="15" customHeight="1">
      <c r="BG213942" s="984"/>
    </row>
    <row r="213943" spans="59:59" ht="15" customHeight="1">
      <c r="BG213943" s="985"/>
    </row>
    <row r="213980" spans="59:59" ht="15" customHeight="1">
      <c r="BG213980" s="984"/>
    </row>
    <row r="213981" spans="59:59" ht="15" customHeight="1">
      <c r="BG213981" s="985"/>
    </row>
    <row r="214018" spans="59:59" ht="15" customHeight="1">
      <c r="BG214018" s="984"/>
    </row>
    <row r="214019" spans="59:59" ht="15" customHeight="1">
      <c r="BG214019" s="985"/>
    </row>
    <row r="214056" spans="59:59" ht="15" customHeight="1">
      <c r="BG214056" s="984"/>
    </row>
    <row r="214057" spans="59:59" ht="15" customHeight="1">
      <c r="BG214057" s="985"/>
    </row>
    <row r="214094" spans="59:59" ht="15" customHeight="1">
      <c r="BG214094" s="984"/>
    </row>
    <row r="214095" spans="59:59" ht="15" customHeight="1">
      <c r="BG214095" s="985"/>
    </row>
    <row r="214132" spans="59:59" ht="15" customHeight="1">
      <c r="BG214132" s="984"/>
    </row>
    <row r="214133" spans="59:59" ht="15" customHeight="1">
      <c r="BG214133" s="985"/>
    </row>
    <row r="214170" spans="59:59" ht="15" customHeight="1">
      <c r="BG214170" s="984"/>
    </row>
    <row r="214171" spans="59:59" ht="15" customHeight="1">
      <c r="BG214171" s="985"/>
    </row>
    <row r="214208" spans="59:59" ht="15" customHeight="1">
      <c r="BG214208" s="984"/>
    </row>
    <row r="214209" spans="59:59" ht="15" customHeight="1">
      <c r="BG214209" s="985"/>
    </row>
    <row r="214246" spans="59:59" ht="15" customHeight="1">
      <c r="BG214246" s="984"/>
    </row>
    <row r="214247" spans="59:59" ht="15" customHeight="1">
      <c r="BG214247" s="985"/>
    </row>
    <row r="214284" spans="59:59" ht="15" customHeight="1">
      <c r="BG214284" s="984"/>
    </row>
    <row r="214285" spans="59:59" ht="15" customHeight="1">
      <c r="BG214285" s="985"/>
    </row>
    <row r="214322" spans="59:59" ht="15" customHeight="1">
      <c r="BG214322" s="984"/>
    </row>
    <row r="214323" spans="59:59" ht="15" customHeight="1">
      <c r="BG214323" s="985"/>
    </row>
    <row r="214360" spans="59:59" ht="15" customHeight="1">
      <c r="BG214360" s="984"/>
    </row>
    <row r="214361" spans="59:59" ht="15" customHeight="1">
      <c r="BG214361" s="985"/>
    </row>
    <row r="214398" spans="59:59" ht="15" customHeight="1">
      <c r="BG214398" s="984"/>
    </row>
    <row r="214399" spans="59:59" ht="15" customHeight="1">
      <c r="BG214399" s="985"/>
    </row>
    <row r="214436" spans="59:59" ht="15" customHeight="1">
      <c r="BG214436" s="984"/>
    </row>
    <row r="214437" spans="59:59" ht="15" customHeight="1">
      <c r="BG214437" s="985"/>
    </row>
    <row r="214474" spans="59:59" ht="15" customHeight="1">
      <c r="BG214474" s="984"/>
    </row>
    <row r="214475" spans="59:59" ht="15" customHeight="1">
      <c r="BG214475" s="985"/>
    </row>
    <row r="214512" spans="59:59" ht="15" customHeight="1">
      <c r="BG214512" s="984"/>
    </row>
    <row r="214513" spans="59:59" ht="15" customHeight="1">
      <c r="BG214513" s="985"/>
    </row>
    <row r="214550" spans="59:59" ht="15" customHeight="1">
      <c r="BG214550" s="984"/>
    </row>
    <row r="214551" spans="59:59" ht="15" customHeight="1">
      <c r="BG214551" s="985"/>
    </row>
    <row r="214588" spans="59:59" ht="15" customHeight="1">
      <c r="BG214588" s="984"/>
    </row>
    <row r="214589" spans="59:59" ht="15" customHeight="1">
      <c r="BG214589" s="985"/>
    </row>
    <row r="214626" spans="59:59" ht="15" customHeight="1">
      <c r="BG214626" s="984"/>
    </row>
    <row r="214627" spans="59:59" ht="15" customHeight="1">
      <c r="BG214627" s="985"/>
    </row>
    <row r="214664" spans="59:59" ht="15" customHeight="1">
      <c r="BG214664" s="984"/>
    </row>
    <row r="214665" spans="59:59" ht="15" customHeight="1">
      <c r="BG214665" s="985"/>
    </row>
    <row r="214702" spans="59:59" ht="15" customHeight="1">
      <c r="BG214702" s="984"/>
    </row>
    <row r="214703" spans="59:59" ht="15" customHeight="1">
      <c r="BG214703" s="985"/>
    </row>
    <row r="214740" spans="59:59" ht="15" customHeight="1">
      <c r="BG214740" s="984"/>
    </row>
    <row r="214741" spans="59:59" ht="15" customHeight="1">
      <c r="BG214741" s="985"/>
    </row>
    <row r="214778" spans="59:59" ht="15" customHeight="1">
      <c r="BG214778" s="984"/>
    </row>
    <row r="214779" spans="59:59" ht="15" customHeight="1">
      <c r="BG214779" s="985"/>
    </row>
    <row r="214816" spans="59:59" ht="15" customHeight="1">
      <c r="BG214816" s="984"/>
    </row>
    <row r="214817" spans="59:59" ht="15" customHeight="1">
      <c r="BG214817" s="985"/>
    </row>
    <row r="214854" spans="59:59" ht="15" customHeight="1">
      <c r="BG214854" s="984"/>
    </row>
    <row r="214855" spans="59:59" ht="15" customHeight="1">
      <c r="BG214855" s="985"/>
    </row>
    <row r="214892" spans="59:59" ht="15" customHeight="1">
      <c r="BG214892" s="984"/>
    </row>
    <row r="214893" spans="59:59" ht="15" customHeight="1">
      <c r="BG214893" s="985"/>
    </row>
    <row r="214930" spans="59:59" ht="15" customHeight="1">
      <c r="BG214930" s="984"/>
    </row>
    <row r="214931" spans="59:59" ht="15" customHeight="1">
      <c r="BG214931" s="985"/>
    </row>
    <row r="214968" spans="59:59" ht="15" customHeight="1">
      <c r="BG214968" s="984"/>
    </row>
    <row r="214969" spans="59:59" ht="15" customHeight="1">
      <c r="BG214969" s="985"/>
    </row>
    <row r="215006" spans="59:59" ht="15" customHeight="1">
      <c r="BG215006" s="984"/>
    </row>
    <row r="215007" spans="59:59" ht="15" customHeight="1">
      <c r="BG215007" s="985"/>
    </row>
    <row r="215044" spans="59:59" ht="15" customHeight="1">
      <c r="BG215044" s="984"/>
    </row>
    <row r="215045" spans="59:59" ht="15" customHeight="1">
      <c r="BG215045" s="985"/>
    </row>
    <row r="215082" spans="59:59" ht="15" customHeight="1">
      <c r="BG215082" s="984"/>
    </row>
    <row r="215083" spans="59:59" ht="15" customHeight="1">
      <c r="BG215083" s="985"/>
    </row>
    <row r="215120" spans="59:59" ht="15" customHeight="1">
      <c r="BG215120" s="984"/>
    </row>
    <row r="215121" spans="59:59" ht="15" customHeight="1">
      <c r="BG215121" s="985"/>
    </row>
    <row r="215158" spans="59:59" ht="15" customHeight="1">
      <c r="BG215158" s="984"/>
    </row>
    <row r="215159" spans="59:59" ht="15" customHeight="1">
      <c r="BG215159" s="985"/>
    </row>
    <row r="215196" spans="59:59" ht="15" customHeight="1">
      <c r="BG215196" s="984"/>
    </row>
    <row r="215197" spans="59:59" ht="15" customHeight="1">
      <c r="BG215197" s="985"/>
    </row>
    <row r="215234" spans="59:59" ht="15" customHeight="1">
      <c r="BG215234" s="984"/>
    </row>
    <row r="215235" spans="59:59" ht="15" customHeight="1">
      <c r="BG215235" s="985"/>
    </row>
    <row r="215272" spans="59:59" ht="15" customHeight="1">
      <c r="BG215272" s="984"/>
    </row>
    <row r="215273" spans="59:59" ht="15" customHeight="1">
      <c r="BG215273" s="985"/>
    </row>
    <row r="215310" spans="59:59" ht="15" customHeight="1">
      <c r="BG215310" s="984"/>
    </row>
    <row r="215311" spans="59:59" ht="15" customHeight="1">
      <c r="BG215311" s="985"/>
    </row>
    <row r="215348" spans="59:59" ht="15" customHeight="1">
      <c r="BG215348" s="984"/>
    </row>
    <row r="215349" spans="59:59" ht="15" customHeight="1">
      <c r="BG215349" s="985"/>
    </row>
    <row r="215386" spans="59:59" ht="15" customHeight="1">
      <c r="BG215386" s="984"/>
    </row>
    <row r="215387" spans="59:59" ht="15" customHeight="1">
      <c r="BG215387" s="985"/>
    </row>
    <row r="215424" spans="59:59" ht="15" customHeight="1">
      <c r="BG215424" s="984"/>
    </row>
    <row r="215425" spans="59:59" ht="15" customHeight="1">
      <c r="BG215425" s="985"/>
    </row>
    <row r="215462" spans="59:59" ht="15" customHeight="1">
      <c r="BG215462" s="984"/>
    </row>
    <row r="215463" spans="59:59" ht="15" customHeight="1">
      <c r="BG215463" s="985"/>
    </row>
    <row r="215500" spans="59:59" ht="15" customHeight="1">
      <c r="BG215500" s="984"/>
    </row>
    <row r="215501" spans="59:59" ht="15" customHeight="1">
      <c r="BG215501" s="985"/>
    </row>
    <row r="215538" spans="59:59" ht="15" customHeight="1">
      <c r="BG215538" s="984"/>
    </row>
    <row r="215539" spans="59:59" ht="15" customHeight="1">
      <c r="BG215539" s="985"/>
    </row>
    <row r="215576" spans="59:59" ht="15" customHeight="1">
      <c r="BG215576" s="984"/>
    </row>
    <row r="215577" spans="59:59" ht="15" customHeight="1">
      <c r="BG215577" s="985"/>
    </row>
    <row r="215614" spans="59:59" ht="15" customHeight="1">
      <c r="BG215614" s="984"/>
    </row>
    <row r="215615" spans="59:59" ht="15" customHeight="1">
      <c r="BG215615" s="985"/>
    </row>
    <row r="215652" spans="59:59" ht="15" customHeight="1">
      <c r="BG215652" s="984"/>
    </row>
    <row r="215653" spans="59:59" ht="15" customHeight="1">
      <c r="BG215653" s="985"/>
    </row>
    <row r="215690" spans="59:59" ht="15" customHeight="1">
      <c r="BG215690" s="984"/>
    </row>
    <row r="215691" spans="59:59" ht="15" customHeight="1">
      <c r="BG215691" s="985"/>
    </row>
    <row r="215728" spans="59:59" ht="15" customHeight="1">
      <c r="BG215728" s="984"/>
    </row>
    <row r="215729" spans="59:59" ht="15" customHeight="1">
      <c r="BG215729" s="985"/>
    </row>
    <row r="215766" spans="59:59" ht="15" customHeight="1">
      <c r="BG215766" s="984"/>
    </row>
    <row r="215767" spans="59:59" ht="15" customHeight="1">
      <c r="BG215767" s="985"/>
    </row>
    <row r="215804" spans="59:59" ht="15" customHeight="1">
      <c r="BG215804" s="984"/>
    </row>
    <row r="215805" spans="59:59" ht="15" customHeight="1">
      <c r="BG215805" s="985"/>
    </row>
    <row r="215842" spans="59:59" ht="15" customHeight="1">
      <c r="BG215842" s="984"/>
    </row>
    <row r="215843" spans="59:59" ht="15" customHeight="1">
      <c r="BG215843" s="985"/>
    </row>
    <row r="215880" spans="59:59" ht="15" customHeight="1">
      <c r="BG215880" s="984"/>
    </row>
    <row r="215881" spans="59:59" ht="15" customHeight="1">
      <c r="BG215881" s="985"/>
    </row>
    <row r="215918" spans="59:59" ht="15" customHeight="1">
      <c r="BG215918" s="984"/>
    </row>
    <row r="215919" spans="59:59" ht="15" customHeight="1">
      <c r="BG215919" s="985"/>
    </row>
    <row r="215956" spans="59:59" ht="15" customHeight="1">
      <c r="BG215956" s="984"/>
    </row>
    <row r="215957" spans="59:59" ht="15" customHeight="1">
      <c r="BG215957" s="985"/>
    </row>
    <row r="215994" spans="59:59" ht="15" customHeight="1">
      <c r="BG215994" s="984"/>
    </row>
    <row r="215995" spans="59:59" ht="15" customHeight="1">
      <c r="BG215995" s="985"/>
    </row>
    <row r="216032" spans="59:59" ht="15" customHeight="1">
      <c r="BG216032" s="984"/>
    </row>
    <row r="216033" spans="59:59" ht="15" customHeight="1">
      <c r="BG216033" s="985"/>
    </row>
    <row r="216070" spans="59:59" ht="15" customHeight="1">
      <c r="BG216070" s="984"/>
    </row>
    <row r="216071" spans="59:59" ht="15" customHeight="1">
      <c r="BG216071" s="985"/>
    </row>
    <row r="216108" spans="59:59" ht="15" customHeight="1">
      <c r="BG216108" s="984"/>
    </row>
    <row r="216109" spans="59:59" ht="15" customHeight="1">
      <c r="BG216109" s="985"/>
    </row>
    <row r="216146" spans="59:59" ht="15" customHeight="1">
      <c r="BG216146" s="984"/>
    </row>
    <row r="216147" spans="59:59" ht="15" customHeight="1">
      <c r="BG216147" s="985"/>
    </row>
    <row r="216184" spans="59:59" ht="15" customHeight="1">
      <c r="BG216184" s="984"/>
    </row>
    <row r="216185" spans="59:59" ht="15" customHeight="1">
      <c r="BG216185" s="985"/>
    </row>
    <row r="216222" spans="59:59" ht="15" customHeight="1">
      <c r="BG216222" s="984"/>
    </row>
    <row r="216223" spans="59:59" ht="15" customHeight="1">
      <c r="BG216223" s="985"/>
    </row>
    <row r="216260" spans="59:59" ht="15" customHeight="1">
      <c r="BG216260" s="984"/>
    </row>
    <row r="216261" spans="59:59" ht="15" customHeight="1">
      <c r="BG216261" s="985"/>
    </row>
    <row r="216298" spans="59:59" ht="15" customHeight="1">
      <c r="BG216298" s="984"/>
    </row>
    <row r="216299" spans="59:59" ht="15" customHeight="1">
      <c r="BG216299" s="985"/>
    </row>
    <row r="216336" spans="59:59" ht="15" customHeight="1">
      <c r="BG216336" s="984"/>
    </row>
    <row r="216337" spans="59:59" ht="15" customHeight="1">
      <c r="BG216337" s="985"/>
    </row>
    <row r="216374" spans="59:59" ht="15" customHeight="1">
      <c r="BG216374" s="984"/>
    </row>
    <row r="216375" spans="59:59" ht="15" customHeight="1">
      <c r="BG216375" s="985"/>
    </row>
    <row r="216412" spans="59:59" ht="15" customHeight="1">
      <c r="BG216412" s="984"/>
    </row>
    <row r="216413" spans="59:59" ht="15" customHeight="1">
      <c r="BG216413" s="985"/>
    </row>
    <row r="216450" spans="59:59" ht="15" customHeight="1">
      <c r="BG216450" s="984"/>
    </row>
    <row r="216451" spans="59:59" ht="15" customHeight="1">
      <c r="BG216451" s="985"/>
    </row>
    <row r="216488" spans="59:59" ht="15" customHeight="1">
      <c r="BG216488" s="984"/>
    </row>
    <row r="216489" spans="59:59" ht="15" customHeight="1">
      <c r="BG216489" s="985"/>
    </row>
    <row r="216526" spans="59:59" ht="15" customHeight="1">
      <c r="BG216526" s="984"/>
    </row>
    <row r="216527" spans="59:59" ht="15" customHeight="1">
      <c r="BG216527" s="985"/>
    </row>
    <row r="216564" spans="59:59" ht="15" customHeight="1">
      <c r="BG216564" s="984"/>
    </row>
    <row r="216565" spans="59:59" ht="15" customHeight="1">
      <c r="BG216565" s="985"/>
    </row>
    <row r="216602" spans="59:59" ht="15" customHeight="1">
      <c r="BG216602" s="984"/>
    </row>
    <row r="216603" spans="59:59" ht="15" customHeight="1">
      <c r="BG216603" s="985"/>
    </row>
    <row r="216640" spans="59:59" ht="15" customHeight="1">
      <c r="BG216640" s="984"/>
    </row>
    <row r="216641" spans="59:59" ht="15" customHeight="1">
      <c r="BG216641" s="985"/>
    </row>
    <row r="216678" spans="59:59" ht="15" customHeight="1">
      <c r="BG216678" s="984"/>
    </row>
    <row r="216679" spans="59:59" ht="15" customHeight="1">
      <c r="BG216679" s="985"/>
    </row>
    <row r="216716" spans="59:59" ht="15" customHeight="1">
      <c r="BG216716" s="984"/>
    </row>
    <row r="216717" spans="59:59" ht="15" customHeight="1">
      <c r="BG216717" s="985"/>
    </row>
    <row r="216754" spans="59:59" ht="15" customHeight="1">
      <c r="BG216754" s="984"/>
    </row>
    <row r="216755" spans="59:59" ht="15" customHeight="1">
      <c r="BG216755" s="985"/>
    </row>
    <row r="216792" spans="59:59" ht="15" customHeight="1">
      <c r="BG216792" s="984"/>
    </row>
    <row r="216793" spans="59:59" ht="15" customHeight="1">
      <c r="BG216793" s="985"/>
    </row>
    <row r="216830" spans="59:59" ht="15" customHeight="1">
      <c r="BG216830" s="984"/>
    </row>
    <row r="216831" spans="59:59" ht="15" customHeight="1">
      <c r="BG216831" s="985"/>
    </row>
    <row r="216868" spans="59:59" ht="15" customHeight="1">
      <c r="BG216868" s="984"/>
    </row>
    <row r="216869" spans="59:59" ht="15" customHeight="1">
      <c r="BG216869" s="985"/>
    </row>
    <row r="216906" spans="59:59" ht="15" customHeight="1">
      <c r="BG216906" s="984"/>
    </row>
    <row r="216907" spans="59:59" ht="15" customHeight="1">
      <c r="BG216907" s="985"/>
    </row>
    <row r="216944" spans="59:59" ht="15" customHeight="1">
      <c r="BG216944" s="984"/>
    </row>
    <row r="216945" spans="59:59" ht="15" customHeight="1">
      <c r="BG216945" s="985"/>
    </row>
    <row r="216982" spans="59:59" ht="15" customHeight="1">
      <c r="BG216982" s="984"/>
    </row>
    <row r="216983" spans="59:59" ht="15" customHeight="1">
      <c r="BG216983" s="985"/>
    </row>
    <row r="217020" spans="59:59" ht="15" customHeight="1">
      <c r="BG217020" s="984"/>
    </row>
    <row r="217021" spans="59:59" ht="15" customHeight="1">
      <c r="BG217021" s="985"/>
    </row>
    <row r="217058" spans="59:59" ht="15" customHeight="1">
      <c r="BG217058" s="984"/>
    </row>
    <row r="217059" spans="59:59" ht="15" customHeight="1">
      <c r="BG217059" s="985"/>
    </row>
    <row r="217096" spans="59:59" ht="15" customHeight="1">
      <c r="BG217096" s="984"/>
    </row>
    <row r="217097" spans="59:59" ht="15" customHeight="1">
      <c r="BG217097" s="985"/>
    </row>
    <row r="217134" spans="59:59" ht="15" customHeight="1">
      <c r="BG217134" s="984"/>
    </row>
    <row r="217135" spans="59:59" ht="15" customHeight="1">
      <c r="BG217135" s="985"/>
    </row>
    <row r="217172" spans="59:59" ht="15" customHeight="1">
      <c r="BG217172" s="984"/>
    </row>
    <row r="217173" spans="59:59" ht="15" customHeight="1">
      <c r="BG217173" s="985"/>
    </row>
    <row r="217210" spans="59:59" ht="15" customHeight="1">
      <c r="BG217210" s="984"/>
    </row>
    <row r="217211" spans="59:59" ht="15" customHeight="1">
      <c r="BG217211" s="985"/>
    </row>
    <row r="217248" spans="59:59" ht="15" customHeight="1">
      <c r="BG217248" s="984"/>
    </row>
    <row r="217249" spans="59:59" ht="15" customHeight="1">
      <c r="BG217249" s="985"/>
    </row>
    <row r="217286" spans="59:59" ht="15" customHeight="1">
      <c r="BG217286" s="984"/>
    </row>
    <row r="217287" spans="59:59" ht="15" customHeight="1">
      <c r="BG217287" s="985"/>
    </row>
    <row r="217324" spans="59:59" ht="15" customHeight="1">
      <c r="BG217324" s="984"/>
    </row>
    <row r="217325" spans="59:59" ht="15" customHeight="1">
      <c r="BG217325" s="985"/>
    </row>
    <row r="217362" spans="59:59" ht="15" customHeight="1">
      <c r="BG217362" s="984"/>
    </row>
    <row r="217363" spans="59:59" ht="15" customHeight="1">
      <c r="BG217363" s="985"/>
    </row>
    <row r="217400" spans="59:59" ht="15" customHeight="1">
      <c r="BG217400" s="984"/>
    </row>
    <row r="217401" spans="59:59" ht="15" customHeight="1">
      <c r="BG217401" s="985"/>
    </row>
    <row r="217438" spans="59:59" ht="15" customHeight="1">
      <c r="BG217438" s="984"/>
    </row>
    <row r="217439" spans="59:59" ht="15" customHeight="1">
      <c r="BG217439" s="985"/>
    </row>
    <row r="217476" spans="59:59" ht="15" customHeight="1">
      <c r="BG217476" s="984"/>
    </row>
    <row r="217477" spans="59:59" ht="15" customHeight="1">
      <c r="BG217477" s="985"/>
    </row>
    <row r="217514" spans="59:59" ht="15" customHeight="1">
      <c r="BG217514" s="984"/>
    </row>
    <row r="217515" spans="59:59" ht="15" customHeight="1">
      <c r="BG217515" s="985"/>
    </row>
    <row r="217552" spans="59:59" ht="15" customHeight="1">
      <c r="BG217552" s="984"/>
    </row>
    <row r="217553" spans="59:59" ht="15" customHeight="1">
      <c r="BG217553" s="985"/>
    </row>
    <row r="217590" spans="59:59" ht="15" customHeight="1">
      <c r="BG217590" s="984"/>
    </row>
    <row r="217591" spans="59:59" ht="15" customHeight="1">
      <c r="BG217591" s="985"/>
    </row>
    <row r="217628" spans="59:59" ht="15" customHeight="1">
      <c r="BG217628" s="984"/>
    </row>
    <row r="217629" spans="59:59" ht="15" customHeight="1">
      <c r="BG217629" s="985"/>
    </row>
    <row r="217666" spans="59:59" ht="15" customHeight="1">
      <c r="BG217666" s="984"/>
    </row>
    <row r="217667" spans="59:59" ht="15" customHeight="1">
      <c r="BG217667" s="985"/>
    </row>
    <row r="217704" spans="59:59" ht="15" customHeight="1">
      <c r="BG217704" s="984"/>
    </row>
    <row r="217705" spans="59:59" ht="15" customHeight="1">
      <c r="BG217705" s="985"/>
    </row>
    <row r="217742" spans="59:59" ht="15" customHeight="1">
      <c r="BG217742" s="984"/>
    </row>
    <row r="217743" spans="59:59" ht="15" customHeight="1">
      <c r="BG217743" s="985"/>
    </row>
    <row r="217780" spans="59:59" ht="15" customHeight="1">
      <c r="BG217780" s="984"/>
    </row>
    <row r="217781" spans="59:59" ht="15" customHeight="1">
      <c r="BG217781" s="985"/>
    </row>
    <row r="217818" spans="59:59" ht="15" customHeight="1">
      <c r="BG217818" s="984"/>
    </row>
    <row r="217819" spans="59:59" ht="15" customHeight="1">
      <c r="BG217819" s="985"/>
    </row>
    <row r="217856" spans="59:59" ht="15" customHeight="1">
      <c r="BG217856" s="984"/>
    </row>
    <row r="217857" spans="59:59" ht="15" customHeight="1">
      <c r="BG217857" s="985"/>
    </row>
    <row r="217894" spans="59:59" ht="15" customHeight="1">
      <c r="BG217894" s="984"/>
    </row>
    <row r="217895" spans="59:59" ht="15" customHeight="1">
      <c r="BG217895" s="985"/>
    </row>
    <row r="217932" spans="59:59" ht="15" customHeight="1">
      <c r="BG217932" s="984"/>
    </row>
    <row r="217933" spans="59:59" ht="15" customHeight="1">
      <c r="BG217933" s="985"/>
    </row>
    <row r="217970" spans="59:59" ht="15" customHeight="1">
      <c r="BG217970" s="984"/>
    </row>
    <row r="217971" spans="59:59" ht="15" customHeight="1">
      <c r="BG217971" s="985"/>
    </row>
    <row r="218008" spans="59:59" ht="15" customHeight="1">
      <c r="BG218008" s="984"/>
    </row>
    <row r="218009" spans="59:59" ht="15" customHeight="1">
      <c r="BG218009" s="985"/>
    </row>
    <row r="218046" spans="59:59" ht="15" customHeight="1">
      <c r="BG218046" s="984"/>
    </row>
    <row r="218047" spans="59:59" ht="15" customHeight="1">
      <c r="BG218047" s="985"/>
    </row>
    <row r="218084" spans="59:59" ht="15" customHeight="1">
      <c r="BG218084" s="984"/>
    </row>
    <row r="218085" spans="59:59" ht="15" customHeight="1">
      <c r="BG218085" s="985"/>
    </row>
    <row r="218122" spans="59:59" ht="15" customHeight="1">
      <c r="BG218122" s="984"/>
    </row>
    <row r="218123" spans="59:59" ht="15" customHeight="1">
      <c r="BG218123" s="985"/>
    </row>
    <row r="218160" spans="59:59" ht="15" customHeight="1">
      <c r="BG218160" s="984"/>
    </row>
    <row r="218161" spans="59:59" ht="15" customHeight="1">
      <c r="BG218161" s="985"/>
    </row>
    <row r="218198" spans="59:59" ht="15" customHeight="1">
      <c r="BG218198" s="984"/>
    </row>
    <row r="218199" spans="59:59" ht="15" customHeight="1">
      <c r="BG218199" s="985"/>
    </row>
    <row r="218236" spans="59:59" ht="15" customHeight="1">
      <c r="BG218236" s="984"/>
    </row>
    <row r="218237" spans="59:59" ht="15" customHeight="1">
      <c r="BG218237" s="985"/>
    </row>
    <row r="218274" spans="59:59" ht="15" customHeight="1">
      <c r="BG218274" s="984"/>
    </row>
    <row r="218275" spans="59:59" ht="15" customHeight="1">
      <c r="BG218275" s="985"/>
    </row>
    <row r="218312" spans="59:59" ht="15" customHeight="1">
      <c r="BG218312" s="984"/>
    </row>
    <row r="218313" spans="59:59" ht="15" customHeight="1">
      <c r="BG218313" s="985"/>
    </row>
    <row r="218350" spans="59:59" ht="15" customHeight="1">
      <c r="BG218350" s="984"/>
    </row>
    <row r="218351" spans="59:59" ht="15" customHeight="1">
      <c r="BG218351" s="985"/>
    </row>
    <row r="218388" spans="59:59" ht="15" customHeight="1">
      <c r="BG218388" s="984"/>
    </row>
    <row r="218389" spans="59:59" ht="15" customHeight="1">
      <c r="BG218389" s="985"/>
    </row>
    <row r="218426" spans="59:59" ht="15" customHeight="1">
      <c r="BG218426" s="984"/>
    </row>
    <row r="218427" spans="59:59" ht="15" customHeight="1">
      <c r="BG218427" s="985"/>
    </row>
    <row r="218464" spans="59:59" ht="15" customHeight="1">
      <c r="BG218464" s="984"/>
    </row>
    <row r="218465" spans="59:59" ht="15" customHeight="1">
      <c r="BG218465" s="985"/>
    </row>
    <row r="218502" spans="59:59" ht="15" customHeight="1">
      <c r="BG218502" s="984"/>
    </row>
    <row r="218503" spans="59:59" ht="15" customHeight="1">
      <c r="BG218503" s="985"/>
    </row>
    <row r="218540" spans="59:59" ht="15" customHeight="1">
      <c r="BG218540" s="984"/>
    </row>
    <row r="218541" spans="59:59" ht="15" customHeight="1">
      <c r="BG218541" s="985"/>
    </row>
    <row r="218578" spans="59:59" ht="15" customHeight="1">
      <c r="BG218578" s="984"/>
    </row>
    <row r="218579" spans="59:59" ht="15" customHeight="1">
      <c r="BG218579" s="985"/>
    </row>
    <row r="218616" spans="59:59" ht="15" customHeight="1">
      <c r="BG218616" s="984"/>
    </row>
    <row r="218617" spans="59:59" ht="15" customHeight="1">
      <c r="BG218617" s="985"/>
    </row>
    <row r="218654" spans="59:59" ht="15" customHeight="1">
      <c r="BG218654" s="984"/>
    </row>
    <row r="218655" spans="59:59" ht="15" customHeight="1">
      <c r="BG218655" s="985"/>
    </row>
    <row r="218692" spans="59:59" ht="15" customHeight="1">
      <c r="BG218692" s="984"/>
    </row>
    <row r="218693" spans="59:59" ht="15" customHeight="1">
      <c r="BG218693" s="985"/>
    </row>
    <row r="218730" spans="59:59" ht="15" customHeight="1">
      <c r="BG218730" s="984"/>
    </row>
    <row r="218731" spans="59:59" ht="15" customHeight="1">
      <c r="BG218731" s="985"/>
    </row>
    <row r="218768" spans="59:59" ht="15" customHeight="1">
      <c r="BG218768" s="984"/>
    </row>
    <row r="218769" spans="59:59" ht="15" customHeight="1">
      <c r="BG218769" s="985"/>
    </row>
    <row r="218806" spans="59:59" ht="15" customHeight="1">
      <c r="BG218806" s="984"/>
    </row>
    <row r="218807" spans="59:59" ht="15" customHeight="1">
      <c r="BG218807" s="985"/>
    </row>
    <row r="218844" spans="59:59" ht="15" customHeight="1">
      <c r="BG218844" s="984"/>
    </row>
    <row r="218845" spans="59:59" ht="15" customHeight="1">
      <c r="BG218845" s="985"/>
    </row>
    <row r="218882" spans="59:59" ht="15" customHeight="1">
      <c r="BG218882" s="984"/>
    </row>
    <row r="218883" spans="59:59" ht="15" customHeight="1">
      <c r="BG218883" s="985"/>
    </row>
    <row r="218920" spans="59:59" ht="15" customHeight="1">
      <c r="BG218920" s="984"/>
    </row>
    <row r="218921" spans="59:59" ht="15" customHeight="1">
      <c r="BG218921" s="985"/>
    </row>
    <row r="218958" spans="59:59" ht="15" customHeight="1">
      <c r="BG218958" s="984"/>
    </row>
    <row r="218959" spans="59:59" ht="15" customHeight="1">
      <c r="BG218959" s="985"/>
    </row>
    <row r="218996" spans="59:59" ht="15" customHeight="1">
      <c r="BG218996" s="984"/>
    </row>
    <row r="218997" spans="59:59" ht="15" customHeight="1">
      <c r="BG218997" s="985"/>
    </row>
    <row r="219034" spans="59:59" ht="15" customHeight="1">
      <c r="BG219034" s="984"/>
    </row>
    <row r="219035" spans="59:59" ht="15" customHeight="1">
      <c r="BG219035" s="985"/>
    </row>
    <row r="219072" spans="59:59" ht="15" customHeight="1">
      <c r="BG219072" s="984"/>
    </row>
    <row r="219073" spans="59:59" ht="15" customHeight="1">
      <c r="BG219073" s="985"/>
    </row>
    <row r="219110" spans="59:59" ht="15" customHeight="1">
      <c r="BG219110" s="984"/>
    </row>
    <row r="219111" spans="59:59" ht="15" customHeight="1">
      <c r="BG219111" s="985"/>
    </row>
    <row r="219148" spans="59:59" ht="15" customHeight="1">
      <c r="BG219148" s="984"/>
    </row>
    <row r="219149" spans="59:59" ht="15" customHeight="1">
      <c r="BG219149" s="985"/>
    </row>
    <row r="219186" spans="59:59" ht="15" customHeight="1">
      <c r="BG219186" s="984"/>
    </row>
    <row r="219187" spans="59:59" ht="15" customHeight="1">
      <c r="BG219187" s="985"/>
    </row>
    <row r="219224" spans="59:59" ht="15" customHeight="1">
      <c r="BG219224" s="984"/>
    </row>
    <row r="219225" spans="59:59" ht="15" customHeight="1">
      <c r="BG219225" s="985"/>
    </row>
    <row r="219262" spans="59:59" ht="15" customHeight="1">
      <c r="BG219262" s="984"/>
    </row>
    <row r="219263" spans="59:59" ht="15" customHeight="1">
      <c r="BG219263" s="985"/>
    </row>
    <row r="219300" spans="59:59" ht="15" customHeight="1">
      <c r="BG219300" s="984"/>
    </row>
    <row r="219301" spans="59:59" ht="15" customHeight="1">
      <c r="BG219301" s="985"/>
    </row>
    <row r="219338" spans="59:59" ht="15" customHeight="1">
      <c r="BG219338" s="984"/>
    </row>
    <row r="219339" spans="59:59" ht="15" customHeight="1">
      <c r="BG219339" s="985"/>
    </row>
    <row r="219376" spans="59:59" ht="15" customHeight="1">
      <c r="BG219376" s="984"/>
    </row>
    <row r="219377" spans="59:59" ht="15" customHeight="1">
      <c r="BG219377" s="985"/>
    </row>
    <row r="219414" spans="59:59" ht="15" customHeight="1">
      <c r="BG219414" s="984"/>
    </row>
    <row r="219415" spans="59:59" ht="15" customHeight="1">
      <c r="BG219415" s="985"/>
    </row>
    <row r="219452" spans="59:59" ht="15" customHeight="1">
      <c r="BG219452" s="984"/>
    </row>
    <row r="219453" spans="59:59" ht="15" customHeight="1">
      <c r="BG219453" s="985"/>
    </row>
    <row r="219490" spans="59:59" ht="15" customHeight="1">
      <c r="BG219490" s="984"/>
    </row>
    <row r="219491" spans="59:59" ht="15" customHeight="1">
      <c r="BG219491" s="985"/>
    </row>
    <row r="219528" spans="59:59" ht="15" customHeight="1">
      <c r="BG219528" s="984"/>
    </row>
    <row r="219529" spans="59:59" ht="15" customHeight="1">
      <c r="BG219529" s="985"/>
    </row>
    <row r="219566" spans="59:59" ht="15" customHeight="1">
      <c r="BG219566" s="984"/>
    </row>
    <row r="219567" spans="59:59" ht="15" customHeight="1">
      <c r="BG219567" s="985"/>
    </row>
    <row r="219604" spans="59:59" ht="15" customHeight="1">
      <c r="BG219604" s="984"/>
    </row>
    <row r="219605" spans="59:59" ht="15" customHeight="1">
      <c r="BG219605" s="985"/>
    </row>
    <row r="219642" spans="59:59" ht="15" customHeight="1">
      <c r="BG219642" s="984"/>
    </row>
    <row r="219643" spans="59:59" ht="15" customHeight="1">
      <c r="BG219643" s="985"/>
    </row>
    <row r="219680" spans="59:59" ht="15" customHeight="1">
      <c r="BG219680" s="984"/>
    </row>
    <row r="219681" spans="59:59" ht="15" customHeight="1">
      <c r="BG219681" s="985"/>
    </row>
    <row r="219718" spans="59:59" ht="15" customHeight="1">
      <c r="BG219718" s="984"/>
    </row>
    <row r="219719" spans="59:59" ht="15" customHeight="1">
      <c r="BG219719" s="985"/>
    </row>
    <row r="219756" spans="59:59" ht="15" customHeight="1">
      <c r="BG219756" s="984"/>
    </row>
    <row r="219757" spans="59:59" ht="15" customHeight="1">
      <c r="BG219757" s="985"/>
    </row>
    <row r="219794" spans="59:59" ht="15" customHeight="1">
      <c r="BG219794" s="984"/>
    </row>
    <row r="219795" spans="59:59" ht="15" customHeight="1">
      <c r="BG219795" s="985"/>
    </row>
    <row r="219832" spans="59:59" ht="15" customHeight="1">
      <c r="BG219832" s="984"/>
    </row>
    <row r="219833" spans="59:59" ht="15" customHeight="1">
      <c r="BG219833" s="985"/>
    </row>
    <row r="219870" spans="59:59" ht="15" customHeight="1">
      <c r="BG219870" s="984"/>
    </row>
    <row r="219871" spans="59:59" ht="15" customHeight="1">
      <c r="BG219871" s="985"/>
    </row>
    <row r="219908" spans="59:59" ht="15" customHeight="1">
      <c r="BG219908" s="984"/>
    </row>
    <row r="219909" spans="59:59" ht="15" customHeight="1">
      <c r="BG219909" s="985"/>
    </row>
    <row r="219946" spans="59:59" ht="15" customHeight="1">
      <c r="BG219946" s="984"/>
    </row>
    <row r="219947" spans="59:59" ht="15" customHeight="1">
      <c r="BG219947" s="985"/>
    </row>
    <row r="219984" spans="59:59" ht="15" customHeight="1">
      <c r="BG219984" s="984"/>
    </row>
    <row r="219985" spans="59:59" ht="15" customHeight="1">
      <c r="BG219985" s="985"/>
    </row>
    <row r="220022" spans="59:59" ht="15" customHeight="1">
      <c r="BG220022" s="984"/>
    </row>
    <row r="220023" spans="59:59" ht="15" customHeight="1">
      <c r="BG220023" s="985"/>
    </row>
    <row r="220060" spans="59:59" ht="15" customHeight="1">
      <c r="BG220060" s="984"/>
    </row>
    <row r="220061" spans="59:59" ht="15" customHeight="1">
      <c r="BG220061" s="985"/>
    </row>
    <row r="220098" spans="59:59" ht="15" customHeight="1">
      <c r="BG220098" s="984"/>
    </row>
    <row r="220099" spans="59:59" ht="15" customHeight="1">
      <c r="BG220099" s="985"/>
    </row>
    <row r="220136" spans="59:59" ht="15" customHeight="1">
      <c r="BG220136" s="984"/>
    </row>
    <row r="220137" spans="59:59" ht="15" customHeight="1">
      <c r="BG220137" s="985"/>
    </row>
    <row r="220174" spans="59:59" ht="15" customHeight="1">
      <c r="BG220174" s="984"/>
    </row>
    <row r="220175" spans="59:59" ht="15" customHeight="1">
      <c r="BG220175" s="985"/>
    </row>
    <row r="220212" spans="59:59" ht="15" customHeight="1">
      <c r="BG220212" s="984"/>
    </row>
    <row r="220213" spans="59:59" ht="15" customHeight="1">
      <c r="BG220213" s="985"/>
    </row>
    <row r="220250" spans="59:59" ht="15" customHeight="1">
      <c r="BG220250" s="984"/>
    </row>
    <row r="220251" spans="59:59" ht="15" customHeight="1">
      <c r="BG220251" s="985"/>
    </row>
    <row r="220288" spans="59:59" ht="15" customHeight="1">
      <c r="BG220288" s="984"/>
    </row>
    <row r="220289" spans="59:59" ht="15" customHeight="1">
      <c r="BG220289" s="985"/>
    </row>
    <row r="220326" spans="59:59" ht="15" customHeight="1">
      <c r="BG220326" s="984"/>
    </row>
    <row r="220327" spans="59:59" ht="15" customHeight="1">
      <c r="BG220327" s="985"/>
    </row>
    <row r="220364" spans="59:59" ht="15" customHeight="1">
      <c r="BG220364" s="984"/>
    </row>
    <row r="220365" spans="59:59" ht="15" customHeight="1">
      <c r="BG220365" s="985"/>
    </row>
    <row r="220402" spans="59:59" ht="15" customHeight="1">
      <c r="BG220402" s="984"/>
    </row>
    <row r="220403" spans="59:59" ht="15" customHeight="1">
      <c r="BG220403" s="985"/>
    </row>
    <row r="220440" spans="59:59" ht="15" customHeight="1">
      <c r="BG220440" s="984"/>
    </row>
    <row r="220441" spans="59:59" ht="15" customHeight="1">
      <c r="BG220441" s="985"/>
    </row>
    <row r="220478" spans="59:59" ht="15" customHeight="1">
      <c r="BG220478" s="984"/>
    </row>
    <row r="220479" spans="59:59" ht="15" customHeight="1">
      <c r="BG220479" s="985"/>
    </row>
    <row r="220516" spans="59:59" ht="15" customHeight="1">
      <c r="BG220516" s="984"/>
    </row>
    <row r="220517" spans="59:59" ht="15" customHeight="1">
      <c r="BG220517" s="985"/>
    </row>
    <row r="220554" spans="59:59" ht="15" customHeight="1">
      <c r="BG220554" s="984"/>
    </row>
    <row r="220555" spans="59:59" ht="15" customHeight="1">
      <c r="BG220555" s="985"/>
    </row>
    <row r="220592" spans="59:59" ht="15" customHeight="1">
      <c r="BG220592" s="984"/>
    </row>
    <row r="220593" spans="59:59" ht="15" customHeight="1">
      <c r="BG220593" s="985"/>
    </row>
    <row r="220630" spans="59:59" ht="15" customHeight="1">
      <c r="BG220630" s="984"/>
    </row>
    <row r="220631" spans="59:59" ht="15" customHeight="1">
      <c r="BG220631" s="985"/>
    </row>
    <row r="220668" spans="59:59" ht="15" customHeight="1">
      <c r="BG220668" s="984"/>
    </row>
    <row r="220669" spans="59:59" ht="15" customHeight="1">
      <c r="BG220669" s="985"/>
    </row>
    <row r="220706" spans="59:59" ht="15" customHeight="1">
      <c r="BG220706" s="984"/>
    </row>
    <row r="220707" spans="59:59" ht="15" customHeight="1">
      <c r="BG220707" s="985"/>
    </row>
    <row r="220744" spans="59:59" ht="15" customHeight="1">
      <c r="BG220744" s="984"/>
    </row>
    <row r="220745" spans="59:59" ht="15" customHeight="1">
      <c r="BG220745" s="985"/>
    </row>
    <row r="220782" spans="59:59" ht="15" customHeight="1">
      <c r="BG220782" s="984"/>
    </row>
    <row r="220783" spans="59:59" ht="15" customHeight="1">
      <c r="BG220783" s="985"/>
    </row>
    <row r="220820" spans="59:59" ht="15" customHeight="1">
      <c r="BG220820" s="984"/>
    </row>
    <row r="220821" spans="59:59" ht="15" customHeight="1">
      <c r="BG220821" s="985"/>
    </row>
    <row r="220858" spans="59:59" ht="15" customHeight="1">
      <c r="BG220858" s="984"/>
    </row>
    <row r="220859" spans="59:59" ht="15" customHeight="1">
      <c r="BG220859" s="985"/>
    </row>
    <row r="220896" spans="59:59" ht="15" customHeight="1">
      <c r="BG220896" s="984"/>
    </row>
    <row r="220897" spans="59:59" ht="15" customHeight="1">
      <c r="BG220897" s="985"/>
    </row>
    <row r="220934" spans="59:59" ht="15" customHeight="1">
      <c r="BG220934" s="984"/>
    </row>
    <row r="220935" spans="59:59" ht="15" customHeight="1">
      <c r="BG220935" s="985"/>
    </row>
    <row r="220972" spans="59:59" ht="15" customHeight="1">
      <c r="BG220972" s="984"/>
    </row>
    <row r="220973" spans="59:59" ht="15" customHeight="1">
      <c r="BG220973" s="985"/>
    </row>
    <row r="221010" spans="59:59" ht="15" customHeight="1">
      <c r="BG221010" s="984"/>
    </row>
    <row r="221011" spans="59:59" ht="15" customHeight="1">
      <c r="BG221011" s="985"/>
    </row>
    <row r="221048" spans="59:59" ht="15" customHeight="1">
      <c r="BG221048" s="984"/>
    </row>
    <row r="221049" spans="59:59" ht="15" customHeight="1">
      <c r="BG221049" s="985"/>
    </row>
    <row r="221086" spans="59:59" ht="15" customHeight="1">
      <c r="BG221086" s="984"/>
    </row>
    <row r="221087" spans="59:59" ht="15" customHeight="1">
      <c r="BG221087" s="985"/>
    </row>
    <row r="221124" spans="59:59" ht="15" customHeight="1">
      <c r="BG221124" s="984"/>
    </row>
    <row r="221125" spans="59:59" ht="15" customHeight="1">
      <c r="BG221125" s="985"/>
    </row>
    <row r="221162" spans="59:59" ht="15" customHeight="1">
      <c r="BG221162" s="984"/>
    </row>
    <row r="221163" spans="59:59" ht="15" customHeight="1">
      <c r="BG221163" s="985"/>
    </row>
    <row r="221200" spans="59:59" ht="15" customHeight="1">
      <c r="BG221200" s="984"/>
    </row>
    <row r="221201" spans="59:59" ht="15" customHeight="1">
      <c r="BG221201" s="985"/>
    </row>
    <row r="221238" spans="59:59" ht="15" customHeight="1">
      <c r="BG221238" s="984"/>
    </row>
    <row r="221239" spans="59:59" ht="15" customHeight="1">
      <c r="BG221239" s="985"/>
    </row>
    <row r="221276" spans="59:59" ht="15" customHeight="1">
      <c r="BG221276" s="984"/>
    </row>
    <row r="221277" spans="59:59" ht="15" customHeight="1">
      <c r="BG221277" s="985"/>
    </row>
    <row r="221314" spans="59:59" ht="15" customHeight="1">
      <c r="BG221314" s="984"/>
    </row>
    <row r="221315" spans="59:59" ht="15" customHeight="1">
      <c r="BG221315" s="985"/>
    </row>
    <row r="221352" spans="59:59" ht="15" customHeight="1">
      <c r="BG221352" s="984"/>
    </row>
    <row r="221353" spans="59:59" ht="15" customHeight="1">
      <c r="BG221353" s="985"/>
    </row>
    <row r="221390" spans="59:59" ht="15" customHeight="1">
      <c r="BG221390" s="984"/>
    </row>
    <row r="221391" spans="59:59" ht="15" customHeight="1">
      <c r="BG221391" s="985"/>
    </row>
    <row r="221428" spans="59:59" ht="15" customHeight="1">
      <c r="BG221428" s="984"/>
    </row>
    <row r="221429" spans="59:59" ht="15" customHeight="1">
      <c r="BG221429" s="985"/>
    </row>
    <row r="221466" spans="59:59" ht="15" customHeight="1">
      <c r="BG221466" s="984"/>
    </row>
    <row r="221467" spans="59:59" ht="15" customHeight="1">
      <c r="BG221467" s="985"/>
    </row>
    <row r="221504" spans="59:59" ht="15" customHeight="1">
      <c r="BG221504" s="984"/>
    </row>
    <row r="221505" spans="59:59" ht="15" customHeight="1">
      <c r="BG221505" s="985"/>
    </row>
    <row r="221542" spans="59:59" ht="15" customHeight="1">
      <c r="BG221542" s="984"/>
    </row>
    <row r="221543" spans="59:59" ht="15" customHeight="1">
      <c r="BG221543" s="985"/>
    </row>
    <row r="221580" spans="59:59" ht="15" customHeight="1">
      <c r="BG221580" s="984"/>
    </row>
    <row r="221581" spans="59:59" ht="15" customHeight="1">
      <c r="BG221581" s="985"/>
    </row>
    <row r="221618" spans="59:59" ht="15" customHeight="1">
      <c r="BG221618" s="984"/>
    </row>
    <row r="221619" spans="59:59" ht="15" customHeight="1">
      <c r="BG221619" s="985"/>
    </row>
    <row r="221656" spans="59:59" ht="15" customHeight="1">
      <c r="BG221656" s="984"/>
    </row>
    <row r="221657" spans="59:59" ht="15" customHeight="1">
      <c r="BG221657" s="985"/>
    </row>
    <row r="221694" spans="59:59" ht="15" customHeight="1">
      <c r="BG221694" s="984"/>
    </row>
    <row r="221695" spans="59:59" ht="15" customHeight="1">
      <c r="BG221695" s="985"/>
    </row>
    <row r="221732" spans="59:59" ht="15" customHeight="1">
      <c r="BG221732" s="984"/>
    </row>
    <row r="221733" spans="59:59" ht="15" customHeight="1">
      <c r="BG221733" s="985"/>
    </row>
    <row r="221770" spans="59:59" ht="15" customHeight="1">
      <c r="BG221770" s="984"/>
    </row>
    <row r="221771" spans="59:59" ht="15" customHeight="1">
      <c r="BG221771" s="985"/>
    </row>
    <row r="221808" spans="59:59" ht="15" customHeight="1">
      <c r="BG221808" s="984"/>
    </row>
    <row r="221809" spans="59:59" ht="15" customHeight="1">
      <c r="BG221809" s="985"/>
    </row>
    <row r="221846" spans="59:59" ht="15" customHeight="1">
      <c r="BG221846" s="984"/>
    </row>
    <row r="221847" spans="59:59" ht="15" customHeight="1">
      <c r="BG221847" s="985"/>
    </row>
    <row r="221884" spans="59:59" ht="15" customHeight="1">
      <c r="BG221884" s="984"/>
    </row>
    <row r="221885" spans="59:59" ht="15" customHeight="1">
      <c r="BG221885" s="985"/>
    </row>
    <row r="221922" spans="59:59" ht="15" customHeight="1">
      <c r="BG221922" s="984"/>
    </row>
    <row r="221923" spans="59:59" ht="15" customHeight="1">
      <c r="BG221923" s="985"/>
    </row>
    <row r="221960" spans="59:59" ht="15" customHeight="1">
      <c r="BG221960" s="984"/>
    </row>
    <row r="221961" spans="59:59" ht="15" customHeight="1">
      <c r="BG221961" s="985"/>
    </row>
    <row r="221998" spans="59:59" ht="15" customHeight="1">
      <c r="BG221998" s="984"/>
    </row>
    <row r="221999" spans="59:59" ht="15" customHeight="1">
      <c r="BG221999" s="985"/>
    </row>
    <row r="222036" spans="59:59" ht="15" customHeight="1">
      <c r="BG222036" s="984"/>
    </row>
    <row r="222037" spans="59:59" ht="15" customHeight="1">
      <c r="BG222037" s="985"/>
    </row>
    <row r="222074" spans="59:59" ht="15" customHeight="1">
      <c r="BG222074" s="984"/>
    </row>
    <row r="222075" spans="59:59" ht="15" customHeight="1">
      <c r="BG222075" s="985"/>
    </row>
    <row r="222112" spans="59:59" ht="15" customHeight="1">
      <c r="BG222112" s="984"/>
    </row>
    <row r="222113" spans="59:59" ht="15" customHeight="1">
      <c r="BG222113" s="985"/>
    </row>
    <row r="222150" spans="59:59" ht="15" customHeight="1">
      <c r="BG222150" s="984"/>
    </row>
    <row r="222151" spans="59:59" ht="15" customHeight="1">
      <c r="BG222151" s="985"/>
    </row>
    <row r="222188" spans="59:59" ht="15" customHeight="1">
      <c r="BG222188" s="984"/>
    </row>
    <row r="222189" spans="59:59" ht="15" customHeight="1">
      <c r="BG222189" s="985"/>
    </row>
    <row r="222226" spans="59:59" ht="15" customHeight="1">
      <c r="BG222226" s="984"/>
    </row>
    <row r="222227" spans="59:59" ht="15" customHeight="1">
      <c r="BG222227" s="985"/>
    </row>
    <row r="222264" spans="59:59" ht="15" customHeight="1">
      <c r="BG222264" s="984"/>
    </row>
    <row r="222265" spans="59:59" ht="15" customHeight="1">
      <c r="BG222265" s="985"/>
    </row>
    <row r="222302" spans="59:59" ht="15" customHeight="1">
      <c r="BG222302" s="984"/>
    </row>
    <row r="222303" spans="59:59" ht="15" customHeight="1">
      <c r="BG222303" s="985"/>
    </row>
    <row r="222340" spans="59:59" ht="15" customHeight="1">
      <c r="BG222340" s="984"/>
    </row>
    <row r="222341" spans="59:59" ht="15" customHeight="1">
      <c r="BG222341" s="985"/>
    </row>
    <row r="222378" spans="59:59" ht="15" customHeight="1">
      <c r="BG222378" s="984"/>
    </row>
    <row r="222379" spans="59:59" ht="15" customHeight="1">
      <c r="BG222379" s="985"/>
    </row>
    <row r="222416" spans="59:59" ht="15" customHeight="1">
      <c r="BG222416" s="984"/>
    </row>
    <row r="222417" spans="59:59" ht="15" customHeight="1">
      <c r="BG222417" s="985"/>
    </row>
    <row r="222454" spans="59:59" ht="15" customHeight="1">
      <c r="BG222454" s="984"/>
    </row>
    <row r="222455" spans="59:59" ht="15" customHeight="1">
      <c r="BG222455" s="985"/>
    </row>
    <row r="222492" spans="59:59" ht="15" customHeight="1">
      <c r="BG222492" s="984"/>
    </row>
    <row r="222493" spans="59:59" ht="15" customHeight="1">
      <c r="BG222493" s="985"/>
    </row>
    <row r="222530" spans="59:59" ht="15" customHeight="1">
      <c r="BG222530" s="984"/>
    </row>
    <row r="222531" spans="59:59" ht="15" customHeight="1">
      <c r="BG222531" s="985"/>
    </row>
    <row r="222568" spans="59:59" ht="15" customHeight="1">
      <c r="BG222568" s="984"/>
    </row>
    <row r="222569" spans="59:59" ht="15" customHeight="1">
      <c r="BG222569" s="985"/>
    </row>
    <row r="222606" spans="59:59" ht="15" customHeight="1">
      <c r="BG222606" s="984"/>
    </row>
    <row r="222607" spans="59:59" ht="15" customHeight="1">
      <c r="BG222607" s="985"/>
    </row>
    <row r="222644" spans="59:59" ht="15" customHeight="1">
      <c r="BG222644" s="984"/>
    </row>
    <row r="222645" spans="59:59" ht="15" customHeight="1">
      <c r="BG222645" s="985"/>
    </row>
    <row r="222682" spans="59:59" ht="15" customHeight="1">
      <c r="BG222682" s="984"/>
    </row>
    <row r="222683" spans="59:59" ht="15" customHeight="1">
      <c r="BG222683" s="985"/>
    </row>
    <row r="222720" spans="59:59" ht="15" customHeight="1">
      <c r="BG222720" s="984"/>
    </row>
    <row r="222721" spans="59:59" ht="15" customHeight="1">
      <c r="BG222721" s="985"/>
    </row>
    <row r="222758" spans="59:59" ht="15" customHeight="1">
      <c r="BG222758" s="984"/>
    </row>
    <row r="222759" spans="59:59" ht="15" customHeight="1">
      <c r="BG222759" s="985"/>
    </row>
    <row r="222796" spans="59:59" ht="15" customHeight="1">
      <c r="BG222796" s="984"/>
    </row>
    <row r="222797" spans="59:59" ht="15" customHeight="1">
      <c r="BG222797" s="985"/>
    </row>
    <row r="222834" spans="59:59" ht="15" customHeight="1">
      <c r="BG222834" s="984"/>
    </row>
    <row r="222835" spans="59:59" ht="15" customHeight="1">
      <c r="BG222835" s="985"/>
    </row>
    <row r="222872" spans="59:59" ht="15" customHeight="1">
      <c r="BG222872" s="984"/>
    </row>
    <row r="222873" spans="59:59" ht="15" customHeight="1">
      <c r="BG222873" s="985"/>
    </row>
    <row r="222910" spans="59:59" ht="15" customHeight="1">
      <c r="BG222910" s="984"/>
    </row>
    <row r="222911" spans="59:59" ht="15" customHeight="1">
      <c r="BG222911" s="985"/>
    </row>
    <row r="222948" spans="59:59" ht="15" customHeight="1">
      <c r="BG222948" s="984"/>
    </row>
    <row r="222949" spans="59:59" ht="15" customHeight="1">
      <c r="BG222949" s="985"/>
    </row>
    <row r="222986" spans="59:59" ht="15" customHeight="1">
      <c r="BG222986" s="984"/>
    </row>
    <row r="222987" spans="59:59" ht="15" customHeight="1">
      <c r="BG222987" s="985"/>
    </row>
    <row r="223024" spans="59:59" ht="15" customHeight="1">
      <c r="BG223024" s="984"/>
    </row>
    <row r="223025" spans="59:59" ht="15" customHeight="1">
      <c r="BG223025" s="985"/>
    </row>
    <row r="223062" spans="59:59" ht="15" customHeight="1">
      <c r="BG223062" s="984"/>
    </row>
    <row r="223063" spans="59:59" ht="15" customHeight="1">
      <c r="BG223063" s="985"/>
    </row>
    <row r="223100" spans="59:59" ht="15" customHeight="1">
      <c r="BG223100" s="984"/>
    </row>
    <row r="223101" spans="59:59" ht="15" customHeight="1">
      <c r="BG223101" s="985"/>
    </row>
    <row r="223138" spans="59:59" ht="15" customHeight="1">
      <c r="BG223138" s="984"/>
    </row>
    <row r="223139" spans="59:59" ht="15" customHeight="1">
      <c r="BG223139" s="985"/>
    </row>
    <row r="223176" spans="59:59" ht="15" customHeight="1">
      <c r="BG223176" s="984"/>
    </row>
    <row r="223177" spans="59:59" ht="15" customHeight="1">
      <c r="BG223177" s="985"/>
    </row>
    <row r="223214" spans="59:59" ht="15" customHeight="1">
      <c r="BG223214" s="984"/>
    </row>
    <row r="223215" spans="59:59" ht="15" customHeight="1">
      <c r="BG223215" s="985"/>
    </row>
    <row r="223252" spans="59:59" ht="15" customHeight="1">
      <c r="BG223252" s="984"/>
    </row>
    <row r="223253" spans="59:59" ht="15" customHeight="1">
      <c r="BG223253" s="985"/>
    </row>
    <row r="223290" spans="59:59" ht="15" customHeight="1">
      <c r="BG223290" s="984"/>
    </row>
    <row r="223291" spans="59:59" ht="15" customHeight="1">
      <c r="BG223291" s="985"/>
    </row>
    <row r="223328" spans="59:59" ht="15" customHeight="1">
      <c r="BG223328" s="984"/>
    </row>
    <row r="223329" spans="59:59" ht="15" customHeight="1">
      <c r="BG223329" s="985"/>
    </row>
    <row r="223366" spans="59:59" ht="15" customHeight="1">
      <c r="BG223366" s="984"/>
    </row>
    <row r="223367" spans="59:59" ht="15" customHeight="1">
      <c r="BG223367" s="985"/>
    </row>
    <row r="223404" spans="59:59" ht="15" customHeight="1">
      <c r="BG223404" s="984"/>
    </row>
    <row r="223405" spans="59:59" ht="15" customHeight="1">
      <c r="BG223405" s="985"/>
    </row>
    <row r="223442" spans="59:59" ht="15" customHeight="1">
      <c r="BG223442" s="984"/>
    </row>
    <row r="223443" spans="59:59" ht="15" customHeight="1">
      <c r="BG223443" s="985"/>
    </row>
    <row r="223480" spans="59:59" ht="15" customHeight="1">
      <c r="BG223480" s="984"/>
    </row>
    <row r="223481" spans="59:59" ht="15" customHeight="1">
      <c r="BG223481" s="985"/>
    </row>
    <row r="223518" spans="59:59" ht="15" customHeight="1">
      <c r="BG223518" s="984"/>
    </row>
    <row r="223519" spans="59:59" ht="15" customHeight="1">
      <c r="BG223519" s="985"/>
    </row>
    <row r="223556" spans="59:59" ht="15" customHeight="1">
      <c r="BG223556" s="984"/>
    </row>
    <row r="223557" spans="59:59" ht="15" customHeight="1">
      <c r="BG223557" s="985"/>
    </row>
    <row r="223594" spans="59:59" ht="15" customHeight="1">
      <c r="BG223594" s="984"/>
    </row>
    <row r="223595" spans="59:59" ht="15" customHeight="1">
      <c r="BG223595" s="985"/>
    </row>
    <row r="223632" spans="59:59" ht="15" customHeight="1">
      <c r="BG223632" s="984"/>
    </row>
    <row r="223633" spans="59:59" ht="15" customHeight="1">
      <c r="BG223633" s="985"/>
    </row>
    <row r="223670" spans="59:59" ht="15" customHeight="1">
      <c r="BG223670" s="984"/>
    </row>
    <row r="223671" spans="59:59" ht="15" customHeight="1">
      <c r="BG223671" s="985"/>
    </row>
    <row r="223708" spans="59:59" ht="15" customHeight="1">
      <c r="BG223708" s="984"/>
    </row>
    <row r="223709" spans="59:59" ht="15" customHeight="1">
      <c r="BG223709" s="985"/>
    </row>
    <row r="223746" spans="59:59" ht="15" customHeight="1">
      <c r="BG223746" s="984"/>
    </row>
    <row r="223747" spans="59:59" ht="15" customHeight="1">
      <c r="BG223747" s="985"/>
    </row>
    <row r="223784" spans="59:59" ht="15" customHeight="1">
      <c r="BG223784" s="984"/>
    </row>
    <row r="223785" spans="59:59" ht="15" customHeight="1">
      <c r="BG223785" s="985"/>
    </row>
    <row r="223822" spans="59:59" ht="15" customHeight="1">
      <c r="BG223822" s="984"/>
    </row>
    <row r="223823" spans="59:59" ht="15" customHeight="1">
      <c r="BG223823" s="985"/>
    </row>
    <row r="223860" spans="59:59" ht="15" customHeight="1">
      <c r="BG223860" s="984"/>
    </row>
    <row r="223861" spans="59:59" ht="15" customHeight="1">
      <c r="BG223861" s="985"/>
    </row>
    <row r="223898" spans="59:59" ht="15" customHeight="1">
      <c r="BG223898" s="984"/>
    </row>
    <row r="223899" spans="59:59" ht="15" customHeight="1">
      <c r="BG223899" s="985"/>
    </row>
    <row r="223936" spans="59:59" ht="15" customHeight="1">
      <c r="BG223936" s="984"/>
    </row>
    <row r="223937" spans="59:59" ht="15" customHeight="1">
      <c r="BG223937" s="985"/>
    </row>
    <row r="223974" spans="59:59" ht="15" customHeight="1">
      <c r="BG223974" s="984"/>
    </row>
    <row r="223975" spans="59:59" ht="15" customHeight="1">
      <c r="BG223975" s="985"/>
    </row>
    <row r="224012" spans="59:59" ht="15" customHeight="1">
      <c r="BG224012" s="984"/>
    </row>
    <row r="224013" spans="59:59" ht="15" customHeight="1">
      <c r="BG224013" s="985"/>
    </row>
    <row r="224050" spans="59:59" ht="15" customHeight="1">
      <c r="BG224050" s="984"/>
    </row>
    <row r="224051" spans="59:59" ht="15" customHeight="1">
      <c r="BG224051" s="985"/>
    </row>
    <row r="224088" spans="59:59" ht="15" customHeight="1">
      <c r="BG224088" s="984"/>
    </row>
    <row r="224089" spans="59:59" ht="15" customHeight="1">
      <c r="BG224089" s="985"/>
    </row>
    <row r="224126" spans="59:59" ht="15" customHeight="1">
      <c r="BG224126" s="984"/>
    </row>
    <row r="224127" spans="59:59" ht="15" customHeight="1">
      <c r="BG224127" s="985"/>
    </row>
    <row r="224164" spans="59:59" ht="15" customHeight="1">
      <c r="BG224164" s="984"/>
    </row>
    <row r="224165" spans="59:59" ht="15" customHeight="1">
      <c r="BG224165" s="985"/>
    </row>
    <row r="224202" spans="59:59" ht="15" customHeight="1">
      <c r="BG224202" s="984"/>
    </row>
    <row r="224203" spans="59:59" ht="15" customHeight="1">
      <c r="BG224203" s="985"/>
    </row>
    <row r="224240" spans="59:59" ht="15" customHeight="1">
      <c r="BG224240" s="984"/>
    </row>
    <row r="224241" spans="59:59" ht="15" customHeight="1">
      <c r="BG224241" s="985"/>
    </row>
    <row r="224278" spans="59:59" ht="15" customHeight="1">
      <c r="BG224278" s="984"/>
    </row>
    <row r="224279" spans="59:59" ht="15" customHeight="1">
      <c r="BG224279" s="985"/>
    </row>
    <row r="224316" spans="59:59" ht="15" customHeight="1">
      <c r="BG224316" s="984"/>
    </row>
    <row r="224317" spans="59:59" ht="15" customHeight="1">
      <c r="BG224317" s="985"/>
    </row>
    <row r="224354" spans="59:59" ht="15" customHeight="1">
      <c r="BG224354" s="984"/>
    </row>
    <row r="224355" spans="59:59" ht="15" customHeight="1">
      <c r="BG224355" s="985"/>
    </row>
    <row r="224392" spans="59:59" ht="15" customHeight="1">
      <c r="BG224392" s="984"/>
    </row>
    <row r="224393" spans="59:59" ht="15" customHeight="1">
      <c r="BG224393" s="985"/>
    </row>
    <row r="224430" spans="59:59" ht="15" customHeight="1">
      <c r="BG224430" s="984"/>
    </row>
    <row r="224431" spans="59:59" ht="15" customHeight="1">
      <c r="BG224431" s="985"/>
    </row>
    <row r="224468" spans="59:59" ht="15" customHeight="1">
      <c r="BG224468" s="984"/>
    </row>
    <row r="224469" spans="59:59" ht="15" customHeight="1">
      <c r="BG224469" s="985"/>
    </row>
    <row r="224506" spans="59:59" ht="15" customHeight="1">
      <c r="BG224506" s="984"/>
    </row>
    <row r="224507" spans="59:59" ht="15" customHeight="1">
      <c r="BG224507" s="985"/>
    </row>
    <row r="224544" spans="59:59" ht="15" customHeight="1">
      <c r="BG224544" s="984"/>
    </row>
    <row r="224545" spans="59:59" ht="15" customHeight="1">
      <c r="BG224545" s="985"/>
    </row>
    <row r="224582" spans="59:59" ht="15" customHeight="1">
      <c r="BG224582" s="984"/>
    </row>
    <row r="224583" spans="59:59" ht="15" customHeight="1">
      <c r="BG224583" s="985"/>
    </row>
    <row r="224620" spans="59:59" ht="15" customHeight="1">
      <c r="BG224620" s="984"/>
    </row>
    <row r="224621" spans="59:59" ht="15" customHeight="1">
      <c r="BG224621" s="985"/>
    </row>
    <row r="224658" spans="59:59" ht="15" customHeight="1">
      <c r="BG224658" s="984"/>
    </row>
    <row r="224659" spans="59:59" ht="15" customHeight="1">
      <c r="BG224659" s="985"/>
    </row>
    <row r="224696" spans="59:59" ht="15" customHeight="1">
      <c r="BG224696" s="984"/>
    </row>
    <row r="224697" spans="59:59" ht="15" customHeight="1">
      <c r="BG224697" s="985"/>
    </row>
    <row r="224734" spans="59:59" ht="15" customHeight="1">
      <c r="BG224734" s="984"/>
    </row>
    <row r="224735" spans="59:59" ht="15" customHeight="1">
      <c r="BG224735" s="985"/>
    </row>
    <row r="224772" spans="59:59" ht="15" customHeight="1">
      <c r="BG224772" s="984"/>
    </row>
    <row r="224773" spans="59:59" ht="15" customHeight="1">
      <c r="BG224773" s="985"/>
    </row>
    <row r="224810" spans="59:59" ht="15" customHeight="1">
      <c r="BG224810" s="984"/>
    </row>
    <row r="224811" spans="59:59" ht="15" customHeight="1">
      <c r="BG224811" s="985"/>
    </row>
    <row r="224848" spans="59:59" ht="15" customHeight="1">
      <c r="BG224848" s="984"/>
    </row>
    <row r="224849" spans="59:59" ht="15" customHeight="1">
      <c r="BG224849" s="985"/>
    </row>
    <row r="224886" spans="59:59" ht="15" customHeight="1">
      <c r="BG224886" s="984"/>
    </row>
    <row r="224887" spans="59:59" ht="15" customHeight="1">
      <c r="BG224887" s="985"/>
    </row>
    <row r="224924" spans="59:59" ht="15" customHeight="1">
      <c r="BG224924" s="984"/>
    </row>
    <row r="224925" spans="59:59" ht="15" customHeight="1">
      <c r="BG224925" s="985"/>
    </row>
    <row r="224962" spans="59:59" ht="15" customHeight="1">
      <c r="BG224962" s="984"/>
    </row>
    <row r="224963" spans="59:59" ht="15" customHeight="1">
      <c r="BG224963" s="985"/>
    </row>
    <row r="225000" spans="59:59" ht="15" customHeight="1">
      <c r="BG225000" s="984"/>
    </row>
    <row r="225001" spans="59:59" ht="15" customHeight="1">
      <c r="BG225001" s="985"/>
    </row>
    <row r="225038" spans="59:59" ht="15" customHeight="1">
      <c r="BG225038" s="984"/>
    </row>
    <row r="225039" spans="59:59" ht="15" customHeight="1">
      <c r="BG225039" s="985"/>
    </row>
    <row r="225076" spans="59:59" ht="15" customHeight="1">
      <c r="BG225076" s="984"/>
    </row>
    <row r="225077" spans="59:59" ht="15" customHeight="1">
      <c r="BG225077" s="985"/>
    </row>
    <row r="225114" spans="59:59" ht="15" customHeight="1">
      <c r="BG225114" s="984"/>
    </row>
    <row r="225115" spans="59:59" ht="15" customHeight="1">
      <c r="BG225115" s="985"/>
    </row>
    <row r="225152" spans="59:59" ht="15" customHeight="1">
      <c r="BG225152" s="984"/>
    </row>
    <row r="225153" spans="59:59" ht="15" customHeight="1">
      <c r="BG225153" s="985"/>
    </row>
    <row r="225190" spans="59:59" ht="15" customHeight="1">
      <c r="BG225190" s="984"/>
    </row>
    <row r="225191" spans="59:59" ht="15" customHeight="1">
      <c r="BG225191" s="985"/>
    </row>
    <row r="225228" spans="59:59" ht="15" customHeight="1">
      <c r="BG225228" s="984"/>
    </row>
    <row r="225229" spans="59:59" ht="15" customHeight="1">
      <c r="BG225229" s="985"/>
    </row>
    <row r="225266" spans="59:59" ht="15" customHeight="1">
      <c r="BG225266" s="984"/>
    </row>
    <row r="225267" spans="59:59" ht="15" customHeight="1">
      <c r="BG225267" s="985"/>
    </row>
    <row r="225304" spans="59:59" ht="15" customHeight="1">
      <c r="BG225304" s="984"/>
    </row>
    <row r="225305" spans="59:59" ht="15" customHeight="1">
      <c r="BG225305" s="985"/>
    </row>
    <row r="225342" spans="59:59" ht="15" customHeight="1">
      <c r="BG225342" s="984"/>
    </row>
    <row r="225343" spans="59:59" ht="15" customHeight="1">
      <c r="BG225343" s="985"/>
    </row>
    <row r="225380" spans="59:59" ht="15" customHeight="1">
      <c r="BG225380" s="984"/>
    </row>
    <row r="225381" spans="59:59" ht="15" customHeight="1">
      <c r="BG225381" s="985"/>
    </row>
    <row r="225418" spans="59:59" ht="15" customHeight="1">
      <c r="BG225418" s="984"/>
    </row>
    <row r="225419" spans="59:59" ht="15" customHeight="1">
      <c r="BG225419" s="985"/>
    </row>
    <row r="225456" spans="59:59" ht="15" customHeight="1">
      <c r="BG225456" s="984"/>
    </row>
    <row r="225457" spans="59:59" ht="15" customHeight="1">
      <c r="BG225457" s="985"/>
    </row>
    <row r="225494" spans="59:59" ht="15" customHeight="1">
      <c r="BG225494" s="984"/>
    </row>
    <row r="225495" spans="59:59" ht="15" customHeight="1">
      <c r="BG225495" s="985"/>
    </row>
    <row r="225532" spans="59:59" ht="15" customHeight="1">
      <c r="BG225532" s="984"/>
    </row>
    <row r="225533" spans="59:59" ht="15" customHeight="1">
      <c r="BG225533" s="985"/>
    </row>
    <row r="225570" spans="59:59" ht="15" customHeight="1">
      <c r="BG225570" s="984"/>
    </row>
    <row r="225571" spans="59:59" ht="15" customHeight="1">
      <c r="BG225571" s="985"/>
    </row>
    <row r="225608" spans="59:59" ht="15" customHeight="1">
      <c r="BG225608" s="984"/>
    </row>
    <row r="225609" spans="59:59" ht="15" customHeight="1">
      <c r="BG225609" s="985"/>
    </row>
    <row r="225646" spans="59:59" ht="15" customHeight="1">
      <c r="BG225646" s="984"/>
    </row>
    <row r="225647" spans="59:59" ht="15" customHeight="1">
      <c r="BG225647" s="985"/>
    </row>
    <row r="225684" spans="59:59" ht="15" customHeight="1">
      <c r="BG225684" s="984"/>
    </row>
    <row r="225685" spans="59:59" ht="15" customHeight="1">
      <c r="BG225685" s="985"/>
    </row>
    <row r="225722" spans="59:59" ht="15" customHeight="1">
      <c r="BG225722" s="984"/>
    </row>
    <row r="225723" spans="59:59" ht="15" customHeight="1">
      <c r="BG225723" s="985"/>
    </row>
    <row r="225760" spans="59:59" ht="15" customHeight="1">
      <c r="BG225760" s="984"/>
    </row>
    <row r="225761" spans="59:59" ht="15" customHeight="1">
      <c r="BG225761" s="985"/>
    </row>
    <row r="225798" spans="59:59" ht="15" customHeight="1">
      <c r="BG225798" s="984"/>
    </row>
    <row r="225799" spans="59:59" ht="15" customHeight="1">
      <c r="BG225799" s="985"/>
    </row>
    <row r="225836" spans="59:59" ht="15" customHeight="1">
      <c r="BG225836" s="984"/>
    </row>
    <row r="225837" spans="59:59" ht="15" customHeight="1">
      <c r="BG225837" s="985"/>
    </row>
    <row r="225874" spans="59:59" ht="15" customHeight="1">
      <c r="BG225874" s="984"/>
    </row>
    <row r="225875" spans="59:59" ht="15" customHeight="1">
      <c r="BG225875" s="985"/>
    </row>
    <row r="225912" spans="59:59" ht="15" customHeight="1">
      <c r="BG225912" s="984"/>
    </row>
    <row r="225913" spans="59:59" ht="15" customHeight="1">
      <c r="BG225913" s="985"/>
    </row>
    <row r="225950" spans="59:59" ht="15" customHeight="1">
      <c r="BG225950" s="984"/>
    </row>
    <row r="225951" spans="59:59" ht="15" customHeight="1">
      <c r="BG225951" s="985"/>
    </row>
    <row r="225988" spans="59:59" ht="15" customHeight="1">
      <c r="BG225988" s="984"/>
    </row>
    <row r="225989" spans="59:59" ht="15" customHeight="1">
      <c r="BG225989" s="985"/>
    </row>
    <row r="226026" spans="59:59" ht="15" customHeight="1">
      <c r="BG226026" s="984"/>
    </row>
    <row r="226027" spans="59:59" ht="15" customHeight="1">
      <c r="BG226027" s="985"/>
    </row>
    <row r="226064" spans="59:59" ht="15" customHeight="1">
      <c r="BG226064" s="984"/>
    </row>
    <row r="226065" spans="59:59" ht="15" customHeight="1">
      <c r="BG226065" s="985"/>
    </row>
    <row r="226102" spans="59:59" ht="15" customHeight="1">
      <c r="BG226102" s="984"/>
    </row>
    <row r="226103" spans="59:59" ht="15" customHeight="1">
      <c r="BG226103" s="985"/>
    </row>
    <row r="226140" spans="59:59" ht="15" customHeight="1">
      <c r="BG226140" s="984"/>
    </row>
    <row r="226141" spans="59:59" ht="15" customHeight="1">
      <c r="BG226141" s="985"/>
    </row>
    <row r="226178" spans="59:59" ht="15" customHeight="1">
      <c r="BG226178" s="984"/>
    </row>
    <row r="226179" spans="59:59" ht="15" customHeight="1">
      <c r="BG226179" s="985"/>
    </row>
    <row r="226216" spans="59:59" ht="15" customHeight="1">
      <c r="BG226216" s="984"/>
    </row>
    <row r="226217" spans="59:59" ht="15" customHeight="1">
      <c r="BG226217" s="985"/>
    </row>
    <row r="226254" spans="59:59" ht="15" customHeight="1">
      <c r="BG226254" s="984"/>
    </row>
    <row r="226255" spans="59:59" ht="15" customHeight="1">
      <c r="BG226255" s="985"/>
    </row>
    <row r="226292" spans="59:59" ht="15" customHeight="1">
      <c r="BG226292" s="984"/>
    </row>
    <row r="226293" spans="59:59" ht="15" customHeight="1">
      <c r="BG226293" s="985"/>
    </row>
    <row r="226330" spans="59:59" ht="15" customHeight="1">
      <c r="BG226330" s="984"/>
    </row>
    <row r="226331" spans="59:59" ht="15" customHeight="1">
      <c r="BG226331" s="985"/>
    </row>
    <row r="226368" spans="59:59" ht="15" customHeight="1">
      <c r="BG226368" s="984"/>
    </row>
    <row r="226369" spans="59:59" ht="15" customHeight="1">
      <c r="BG226369" s="985"/>
    </row>
    <row r="226406" spans="59:59" ht="15" customHeight="1">
      <c r="BG226406" s="984"/>
    </row>
    <row r="226407" spans="59:59" ht="15" customHeight="1">
      <c r="BG226407" s="985"/>
    </row>
    <row r="226444" spans="59:59" ht="15" customHeight="1">
      <c r="BG226444" s="984"/>
    </row>
    <row r="226445" spans="59:59" ht="15" customHeight="1">
      <c r="BG226445" s="985"/>
    </row>
    <row r="226482" spans="59:59" ht="15" customHeight="1">
      <c r="BG226482" s="984"/>
    </row>
    <row r="226483" spans="59:59" ht="15" customHeight="1">
      <c r="BG226483" s="985"/>
    </row>
    <row r="226520" spans="59:59" ht="15" customHeight="1">
      <c r="BG226520" s="984"/>
    </row>
    <row r="226521" spans="59:59" ht="15" customHeight="1">
      <c r="BG226521" s="985"/>
    </row>
    <row r="226558" spans="59:59" ht="15" customHeight="1">
      <c r="BG226558" s="984"/>
    </row>
    <row r="226559" spans="59:59" ht="15" customHeight="1">
      <c r="BG226559" s="985"/>
    </row>
    <row r="226596" spans="59:59" ht="15" customHeight="1">
      <c r="BG226596" s="984"/>
    </row>
    <row r="226597" spans="59:59" ht="15" customHeight="1">
      <c r="BG226597" s="985"/>
    </row>
    <row r="226634" spans="59:59" ht="15" customHeight="1">
      <c r="BG226634" s="984"/>
    </row>
    <row r="226635" spans="59:59" ht="15" customHeight="1">
      <c r="BG226635" s="985"/>
    </row>
    <row r="226672" spans="59:59" ht="15" customHeight="1">
      <c r="BG226672" s="984"/>
    </row>
    <row r="226673" spans="59:59" ht="15" customHeight="1">
      <c r="BG226673" s="985"/>
    </row>
    <row r="226710" spans="59:59" ht="15" customHeight="1">
      <c r="BG226710" s="984"/>
    </row>
    <row r="226711" spans="59:59" ht="15" customHeight="1">
      <c r="BG226711" s="985"/>
    </row>
    <row r="226748" spans="59:59" ht="15" customHeight="1">
      <c r="BG226748" s="984"/>
    </row>
    <row r="226749" spans="59:59" ht="15" customHeight="1">
      <c r="BG226749" s="985"/>
    </row>
    <row r="226786" spans="59:59" ht="15" customHeight="1">
      <c r="BG226786" s="984"/>
    </row>
    <row r="226787" spans="59:59" ht="15" customHeight="1">
      <c r="BG226787" s="985"/>
    </row>
    <row r="226824" spans="59:59" ht="15" customHeight="1">
      <c r="BG226824" s="984"/>
    </row>
    <row r="226825" spans="59:59" ht="15" customHeight="1">
      <c r="BG226825" s="985"/>
    </row>
    <row r="226862" spans="59:59" ht="15" customHeight="1">
      <c r="BG226862" s="984"/>
    </row>
    <row r="226863" spans="59:59" ht="15" customHeight="1">
      <c r="BG226863" s="985"/>
    </row>
    <row r="226900" spans="59:59" ht="15" customHeight="1">
      <c r="BG226900" s="984"/>
    </row>
    <row r="226901" spans="59:59" ht="15" customHeight="1">
      <c r="BG226901" s="985"/>
    </row>
    <row r="226938" spans="59:59" ht="15" customHeight="1">
      <c r="BG226938" s="984"/>
    </row>
    <row r="226939" spans="59:59" ht="15" customHeight="1">
      <c r="BG226939" s="985"/>
    </row>
    <row r="226976" spans="59:59" ht="15" customHeight="1">
      <c r="BG226976" s="984"/>
    </row>
    <row r="226977" spans="59:59" ht="15" customHeight="1">
      <c r="BG226977" s="985"/>
    </row>
    <row r="227014" spans="59:59" ht="15" customHeight="1">
      <c r="BG227014" s="984"/>
    </row>
    <row r="227015" spans="59:59" ht="15" customHeight="1">
      <c r="BG227015" s="985"/>
    </row>
    <row r="227052" spans="59:59" ht="15" customHeight="1">
      <c r="BG227052" s="984"/>
    </row>
    <row r="227053" spans="59:59" ht="15" customHeight="1">
      <c r="BG227053" s="985"/>
    </row>
    <row r="227090" spans="59:59" ht="15" customHeight="1">
      <c r="BG227090" s="984"/>
    </row>
    <row r="227091" spans="59:59" ht="15" customHeight="1">
      <c r="BG227091" s="985"/>
    </row>
    <row r="227128" spans="59:59" ht="15" customHeight="1">
      <c r="BG227128" s="984"/>
    </row>
    <row r="227129" spans="59:59" ht="15" customHeight="1">
      <c r="BG227129" s="985"/>
    </row>
    <row r="227166" spans="59:59" ht="15" customHeight="1">
      <c r="BG227166" s="984"/>
    </row>
    <row r="227167" spans="59:59" ht="15" customHeight="1">
      <c r="BG227167" s="985"/>
    </row>
    <row r="227204" spans="59:59" ht="15" customHeight="1">
      <c r="BG227204" s="984"/>
    </row>
    <row r="227205" spans="59:59" ht="15" customHeight="1">
      <c r="BG227205" s="985"/>
    </row>
    <row r="227242" spans="59:59" ht="15" customHeight="1">
      <c r="BG227242" s="984"/>
    </row>
    <row r="227243" spans="59:59" ht="15" customHeight="1">
      <c r="BG227243" s="985"/>
    </row>
    <row r="227280" spans="59:59" ht="15" customHeight="1">
      <c r="BG227280" s="984"/>
    </row>
    <row r="227281" spans="59:59" ht="15" customHeight="1">
      <c r="BG227281" s="985"/>
    </row>
    <row r="227318" spans="59:59" ht="15" customHeight="1">
      <c r="BG227318" s="984"/>
    </row>
    <row r="227319" spans="59:59" ht="15" customHeight="1">
      <c r="BG227319" s="985"/>
    </row>
    <row r="227356" spans="59:59" ht="15" customHeight="1">
      <c r="BG227356" s="984"/>
    </row>
    <row r="227357" spans="59:59" ht="15" customHeight="1">
      <c r="BG227357" s="985"/>
    </row>
    <row r="227394" spans="59:59" ht="15" customHeight="1">
      <c r="BG227394" s="984"/>
    </row>
    <row r="227395" spans="59:59" ht="15" customHeight="1">
      <c r="BG227395" s="985"/>
    </row>
    <row r="227432" spans="59:59" ht="15" customHeight="1">
      <c r="BG227432" s="984"/>
    </row>
    <row r="227433" spans="59:59" ht="15" customHeight="1">
      <c r="BG227433" s="985"/>
    </row>
    <row r="227470" spans="59:59" ht="15" customHeight="1">
      <c r="BG227470" s="984"/>
    </row>
    <row r="227471" spans="59:59" ht="15" customHeight="1">
      <c r="BG227471" s="985"/>
    </row>
    <row r="227508" spans="59:59" ht="15" customHeight="1">
      <c r="BG227508" s="984"/>
    </row>
    <row r="227509" spans="59:59" ht="15" customHeight="1">
      <c r="BG227509" s="985"/>
    </row>
    <row r="227546" spans="59:59" ht="15" customHeight="1">
      <c r="BG227546" s="984"/>
    </row>
    <row r="227547" spans="59:59" ht="15" customHeight="1">
      <c r="BG227547" s="985"/>
    </row>
    <row r="227584" spans="59:59" ht="15" customHeight="1">
      <c r="BG227584" s="984"/>
    </row>
    <row r="227585" spans="59:59" ht="15" customHeight="1">
      <c r="BG227585" s="985"/>
    </row>
    <row r="227622" spans="59:59" ht="15" customHeight="1">
      <c r="BG227622" s="984"/>
    </row>
    <row r="227623" spans="59:59" ht="15" customHeight="1">
      <c r="BG227623" s="985"/>
    </row>
    <row r="227660" spans="59:59" ht="15" customHeight="1">
      <c r="BG227660" s="984"/>
    </row>
    <row r="227661" spans="59:59" ht="15" customHeight="1">
      <c r="BG227661" s="985"/>
    </row>
    <row r="227698" spans="59:59" ht="15" customHeight="1">
      <c r="BG227698" s="984"/>
    </row>
    <row r="227699" spans="59:59" ht="15" customHeight="1">
      <c r="BG227699" s="985"/>
    </row>
    <row r="227736" spans="59:59" ht="15" customHeight="1">
      <c r="BG227736" s="984"/>
    </row>
    <row r="227737" spans="59:59" ht="15" customHeight="1">
      <c r="BG227737" s="985"/>
    </row>
    <row r="227774" spans="59:59" ht="15" customHeight="1">
      <c r="BG227774" s="984"/>
    </row>
    <row r="227775" spans="59:59" ht="15" customHeight="1">
      <c r="BG227775" s="985"/>
    </row>
    <row r="227812" spans="59:59" ht="15" customHeight="1">
      <c r="BG227812" s="984"/>
    </row>
    <row r="227813" spans="59:59" ht="15" customHeight="1">
      <c r="BG227813" s="985"/>
    </row>
    <row r="227850" spans="59:59" ht="15" customHeight="1">
      <c r="BG227850" s="984"/>
    </row>
    <row r="227851" spans="59:59" ht="15" customHeight="1">
      <c r="BG227851" s="985"/>
    </row>
    <row r="227888" spans="59:59" ht="15" customHeight="1">
      <c r="BG227888" s="984"/>
    </row>
    <row r="227889" spans="59:59" ht="15" customHeight="1">
      <c r="BG227889" s="985"/>
    </row>
    <row r="227926" spans="59:59" ht="15" customHeight="1">
      <c r="BG227926" s="984"/>
    </row>
    <row r="227927" spans="59:59" ht="15" customHeight="1">
      <c r="BG227927" s="985"/>
    </row>
    <row r="227964" spans="59:59" ht="15" customHeight="1">
      <c r="BG227964" s="984"/>
    </row>
    <row r="227965" spans="59:59" ht="15" customHeight="1">
      <c r="BG227965" s="985"/>
    </row>
    <row r="228002" spans="59:59" ht="15" customHeight="1">
      <c r="BG228002" s="984"/>
    </row>
    <row r="228003" spans="59:59" ht="15" customHeight="1">
      <c r="BG228003" s="985"/>
    </row>
    <row r="228040" spans="59:59" ht="15" customHeight="1">
      <c r="BG228040" s="984"/>
    </row>
    <row r="228041" spans="59:59" ht="15" customHeight="1">
      <c r="BG228041" s="985"/>
    </row>
    <row r="228078" spans="59:59" ht="15" customHeight="1">
      <c r="BG228078" s="984"/>
    </row>
    <row r="228079" spans="59:59" ht="15" customHeight="1">
      <c r="BG228079" s="985"/>
    </row>
    <row r="228116" spans="59:59" ht="15" customHeight="1">
      <c r="BG228116" s="984"/>
    </row>
    <row r="228117" spans="59:59" ht="15" customHeight="1">
      <c r="BG228117" s="985"/>
    </row>
    <row r="228154" spans="59:59" ht="15" customHeight="1">
      <c r="BG228154" s="984"/>
    </row>
    <row r="228155" spans="59:59" ht="15" customHeight="1">
      <c r="BG228155" s="985"/>
    </row>
    <row r="228192" spans="59:59" ht="15" customHeight="1">
      <c r="BG228192" s="984"/>
    </row>
    <row r="228193" spans="59:59" ht="15" customHeight="1">
      <c r="BG228193" s="985"/>
    </row>
    <row r="228230" spans="59:59" ht="15" customHeight="1">
      <c r="BG228230" s="984"/>
    </row>
    <row r="228231" spans="59:59" ht="15" customHeight="1">
      <c r="BG228231" s="985"/>
    </row>
    <row r="228268" spans="59:59" ht="15" customHeight="1">
      <c r="BG228268" s="984"/>
    </row>
    <row r="228269" spans="59:59" ht="15" customHeight="1">
      <c r="BG228269" s="985"/>
    </row>
    <row r="228306" spans="59:59" ht="15" customHeight="1">
      <c r="BG228306" s="984"/>
    </row>
    <row r="228307" spans="59:59" ht="15" customHeight="1">
      <c r="BG228307" s="985"/>
    </row>
    <row r="228344" spans="59:59" ht="15" customHeight="1">
      <c r="BG228344" s="984"/>
    </row>
    <row r="228345" spans="59:59" ht="15" customHeight="1">
      <c r="BG228345" s="985"/>
    </row>
    <row r="228382" spans="59:59" ht="15" customHeight="1">
      <c r="BG228382" s="984"/>
    </row>
    <row r="228383" spans="59:59" ht="15" customHeight="1">
      <c r="BG228383" s="985"/>
    </row>
    <row r="228420" spans="59:59" ht="15" customHeight="1">
      <c r="BG228420" s="984"/>
    </row>
    <row r="228421" spans="59:59" ht="15" customHeight="1">
      <c r="BG228421" s="985"/>
    </row>
    <row r="228458" spans="59:59" ht="15" customHeight="1">
      <c r="BG228458" s="984"/>
    </row>
    <row r="228459" spans="59:59" ht="15" customHeight="1">
      <c r="BG228459" s="985"/>
    </row>
    <row r="228496" spans="59:59" ht="15" customHeight="1">
      <c r="BG228496" s="984"/>
    </row>
    <row r="228497" spans="59:59" ht="15" customHeight="1">
      <c r="BG228497" s="985"/>
    </row>
    <row r="228534" spans="59:59" ht="15" customHeight="1">
      <c r="BG228534" s="984"/>
    </row>
    <row r="228535" spans="59:59" ht="15" customHeight="1">
      <c r="BG228535" s="985"/>
    </row>
    <row r="228572" spans="59:59" ht="15" customHeight="1">
      <c r="BG228572" s="984"/>
    </row>
    <row r="228573" spans="59:59" ht="15" customHeight="1">
      <c r="BG228573" s="985"/>
    </row>
    <row r="228610" spans="59:59" ht="15" customHeight="1">
      <c r="BG228610" s="984"/>
    </row>
    <row r="228611" spans="59:59" ht="15" customHeight="1">
      <c r="BG228611" s="985"/>
    </row>
    <row r="228648" spans="59:59" ht="15" customHeight="1">
      <c r="BG228648" s="984"/>
    </row>
    <row r="228649" spans="59:59" ht="15" customHeight="1">
      <c r="BG228649" s="985"/>
    </row>
    <row r="228686" spans="59:59" ht="15" customHeight="1">
      <c r="BG228686" s="984"/>
    </row>
    <row r="228687" spans="59:59" ht="15" customHeight="1">
      <c r="BG228687" s="985"/>
    </row>
    <row r="228724" spans="59:59" ht="15" customHeight="1">
      <c r="BG228724" s="984"/>
    </row>
    <row r="228725" spans="59:59" ht="15" customHeight="1">
      <c r="BG228725" s="985"/>
    </row>
    <row r="228762" spans="59:59" ht="15" customHeight="1">
      <c r="BG228762" s="984"/>
    </row>
    <row r="228763" spans="59:59" ht="15" customHeight="1">
      <c r="BG228763" s="985"/>
    </row>
    <row r="228800" spans="59:59" ht="15" customHeight="1">
      <c r="BG228800" s="984"/>
    </row>
    <row r="228801" spans="59:59" ht="15" customHeight="1">
      <c r="BG228801" s="985"/>
    </row>
    <row r="228838" spans="59:59" ht="15" customHeight="1">
      <c r="BG228838" s="984"/>
    </row>
    <row r="228839" spans="59:59" ht="15" customHeight="1">
      <c r="BG228839" s="985"/>
    </row>
    <row r="228876" spans="59:59" ht="15" customHeight="1">
      <c r="BG228876" s="984"/>
    </row>
    <row r="228877" spans="59:59" ht="15" customHeight="1">
      <c r="BG228877" s="985"/>
    </row>
    <row r="228914" spans="59:59" ht="15" customHeight="1">
      <c r="BG228914" s="984"/>
    </row>
    <row r="228915" spans="59:59" ht="15" customHeight="1">
      <c r="BG228915" s="985"/>
    </row>
    <row r="228952" spans="59:59" ht="15" customHeight="1">
      <c r="BG228952" s="984"/>
    </row>
    <row r="228953" spans="59:59" ht="15" customHeight="1">
      <c r="BG228953" s="985"/>
    </row>
    <row r="228990" spans="59:59" ht="15" customHeight="1">
      <c r="BG228990" s="984"/>
    </row>
    <row r="228991" spans="59:59" ht="15" customHeight="1">
      <c r="BG228991" s="985"/>
    </row>
    <row r="229028" spans="59:59" ht="15" customHeight="1">
      <c r="BG229028" s="984"/>
    </row>
    <row r="229029" spans="59:59" ht="15" customHeight="1">
      <c r="BG229029" s="985"/>
    </row>
    <row r="229066" spans="59:59" ht="15" customHeight="1">
      <c r="BG229066" s="984"/>
    </row>
    <row r="229067" spans="59:59" ht="15" customHeight="1">
      <c r="BG229067" s="985"/>
    </row>
    <row r="229104" spans="59:59" ht="15" customHeight="1">
      <c r="BG229104" s="984"/>
    </row>
    <row r="229105" spans="59:59" ht="15" customHeight="1">
      <c r="BG229105" s="985"/>
    </row>
    <row r="229142" spans="59:59" ht="15" customHeight="1">
      <c r="BG229142" s="984"/>
    </row>
    <row r="229143" spans="59:59" ht="15" customHeight="1">
      <c r="BG229143" s="985"/>
    </row>
    <row r="229180" spans="59:59" ht="15" customHeight="1">
      <c r="BG229180" s="984"/>
    </row>
    <row r="229181" spans="59:59" ht="15" customHeight="1">
      <c r="BG229181" s="985"/>
    </row>
    <row r="229218" spans="59:59" ht="15" customHeight="1">
      <c r="BG229218" s="984"/>
    </row>
    <row r="229219" spans="59:59" ht="15" customHeight="1">
      <c r="BG229219" s="985"/>
    </row>
    <row r="229256" spans="59:59" ht="15" customHeight="1">
      <c r="BG229256" s="984"/>
    </row>
    <row r="229257" spans="59:59" ht="15" customHeight="1">
      <c r="BG229257" s="985"/>
    </row>
    <row r="229294" spans="59:59" ht="15" customHeight="1">
      <c r="BG229294" s="984"/>
    </row>
    <row r="229295" spans="59:59" ht="15" customHeight="1">
      <c r="BG229295" s="985"/>
    </row>
    <row r="229332" spans="59:59" ht="15" customHeight="1">
      <c r="BG229332" s="984"/>
    </row>
    <row r="229333" spans="59:59" ht="15" customHeight="1">
      <c r="BG229333" s="985"/>
    </row>
    <row r="229370" spans="59:59" ht="15" customHeight="1">
      <c r="BG229370" s="984"/>
    </row>
    <row r="229371" spans="59:59" ht="15" customHeight="1">
      <c r="BG229371" s="985"/>
    </row>
    <row r="229408" spans="59:59" ht="15" customHeight="1">
      <c r="BG229408" s="984"/>
    </row>
    <row r="229409" spans="59:59" ht="15" customHeight="1">
      <c r="BG229409" s="985"/>
    </row>
    <row r="229446" spans="59:59" ht="15" customHeight="1">
      <c r="BG229446" s="984"/>
    </row>
    <row r="229447" spans="59:59" ht="15" customHeight="1">
      <c r="BG229447" s="985"/>
    </row>
    <row r="229484" spans="59:59" ht="15" customHeight="1">
      <c r="BG229484" s="984"/>
    </row>
    <row r="229485" spans="59:59" ht="15" customHeight="1">
      <c r="BG229485" s="985"/>
    </row>
    <row r="229522" spans="59:59" ht="15" customHeight="1">
      <c r="BG229522" s="984"/>
    </row>
    <row r="229523" spans="59:59" ht="15" customHeight="1">
      <c r="BG229523" s="985"/>
    </row>
    <row r="229560" spans="59:59" ht="15" customHeight="1">
      <c r="BG229560" s="984"/>
    </row>
    <row r="229561" spans="59:59" ht="15" customHeight="1">
      <c r="BG229561" s="985"/>
    </row>
    <row r="229598" spans="59:59" ht="15" customHeight="1">
      <c r="BG229598" s="984"/>
    </row>
    <row r="229599" spans="59:59" ht="15" customHeight="1">
      <c r="BG229599" s="985"/>
    </row>
    <row r="229636" spans="59:59" ht="15" customHeight="1">
      <c r="BG229636" s="984"/>
    </row>
    <row r="229637" spans="59:59" ht="15" customHeight="1">
      <c r="BG229637" s="985"/>
    </row>
    <row r="229674" spans="59:59" ht="15" customHeight="1">
      <c r="BG229674" s="984"/>
    </row>
    <row r="229675" spans="59:59" ht="15" customHeight="1">
      <c r="BG229675" s="985"/>
    </row>
    <row r="229712" spans="59:59" ht="15" customHeight="1">
      <c r="BG229712" s="984"/>
    </row>
    <row r="229713" spans="59:59" ht="15" customHeight="1">
      <c r="BG229713" s="985"/>
    </row>
    <row r="229750" spans="59:59" ht="15" customHeight="1">
      <c r="BG229750" s="984"/>
    </row>
    <row r="229751" spans="59:59" ht="15" customHeight="1">
      <c r="BG229751" s="985"/>
    </row>
    <row r="229788" spans="59:59" ht="15" customHeight="1">
      <c r="BG229788" s="984"/>
    </row>
    <row r="229789" spans="59:59" ht="15" customHeight="1">
      <c r="BG229789" s="985"/>
    </row>
    <row r="229826" spans="59:59" ht="15" customHeight="1">
      <c r="BG229826" s="984"/>
    </row>
    <row r="229827" spans="59:59" ht="15" customHeight="1">
      <c r="BG229827" s="985"/>
    </row>
    <row r="229864" spans="59:59" ht="15" customHeight="1">
      <c r="BG229864" s="984"/>
    </row>
    <row r="229865" spans="59:59" ht="15" customHeight="1">
      <c r="BG229865" s="985"/>
    </row>
    <row r="229902" spans="59:59" ht="15" customHeight="1">
      <c r="BG229902" s="984"/>
    </row>
    <row r="229903" spans="59:59" ht="15" customHeight="1">
      <c r="BG229903" s="985"/>
    </row>
    <row r="229940" spans="59:59" ht="15" customHeight="1">
      <c r="BG229940" s="984"/>
    </row>
    <row r="229941" spans="59:59" ht="15" customHeight="1">
      <c r="BG229941" s="985"/>
    </row>
    <row r="229978" spans="59:59" ht="15" customHeight="1">
      <c r="BG229978" s="984"/>
    </row>
    <row r="229979" spans="59:59" ht="15" customHeight="1">
      <c r="BG229979" s="985"/>
    </row>
    <row r="230016" spans="59:59" ht="15" customHeight="1">
      <c r="BG230016" s="984"/>
    </row>
    <row r="230017" spans="59:59" ht="15" customHeight="1">
      <c r="BG230017" s="985"/>
    </row>
    <row r="230054" spans="59:59" ht="15" customHeight="1">
      <c r="BG230054" s="984"/>
    </row>
    <row r="230055" spans="59:59" ht="15" customHeight="1">
      <c r="BG230055" s="985"/>
    </row>
    <row r="230092" spans="59:59" ht="15" customHeight="1">
      <c r="BG230092" s="984"/>
    </row>
    <row r="230093" spans="59:59" ht="15" customHeight="1">
      <c r="BG230093" s="985"/>
    </row>
    <row r="230130" spans="59:59" ht="15" customHeight="1">
      <c r="BG230130" s="984"/>
    </row>
    <row r="230131" spans="59:59" ht="15" customHeight="1">
      <c r="BG230131" s="985"/>
    </row>
    <row r="230168" spans="59:59" ht="15" customHeight="1">
      <c r="BG230168" s="984"/>
    </row>
    <row r="230169" spans="59:59" ht="15" customHeight="1">
      <c r="BG230169" s="985"/>
    </row>
    <row r="230206" spans="59:59" ht="15" customHeight="1">
      <c r="BG230206" s="984"/>
    </row>
    <row r="230207" spans="59:59" ht="15" customHeight="1">
      <c r="BG230207" s="985"/>
    </row>
    <row r="230244" spans="59:59" ht="15" customHeight="1">
      <c r="BG230244" s="984"/>
    </row>
    <row r="230245" spans="59:59" ht="15" customHeight="1">
      <c r="BG230245" s="985"/>
    </row>
    <row r="230282" spans="59:59" ht="15" customHeight="1">
      <c r="BG230282" s="984"/>
    </row>
    <row r="230283" spans="59:59" ht="15" customHeight="1">
      <c r="BG230283" s="985"/>
    </row>
    <row r="230320" spans="59:59" ht="15" customHeight="1">
      <c r="BG230320" s="984"/>
    </row>
    <row r="230321" spans="59:59" ht="15" customHeight="1">
      <c r="BG230321" s="985"/>
    </row>
    <row r="230358" spans="59:59" ht="15" customHeight="1">
      <c r="BG230358" s="984"/>
    </row>
    <row r="230359" spans="59:59" ht="15" customHeight="1">
      <c r="BG230359" s="985"/>
    </row>
    <row r="230396" spans="59:59" ht="15" customHeight="1">
      <c r="BG230396" s="984"/>
    </row>
    <row r="230397" spans="59:59" ht="15" customHeight="1">
      <c r="BG230397" s="985"/>
    </row>
    <row r="230434" spans="59:59" ht="15" customHeight="1">
      <c r="BG230434" s="984"/>
    </row>
    <row r="230435" spans="59:59" ht="15" customHeight="1">
      <c r="BG230435" s="985"/>
    </row>
    <row r="230472" spans="59:59" ht="15" customHeight="1">
      <c r="BG230472" s="984"/>
    </row>
    <row r="230473" spans="59:59" ht="15" customHeight="1">
      <c r="BG230473" s="985"/>
    </row>
    <row r="230510" spans="59:59" ht="15" customHeight="1">
      <c r="BG230510" s="984"/>
    </row>
    <row r="230511" spans="59:59" ht="15" customHeight="1">
      <c r="BG230511" s="985"/>
    </row>
    <row r="230548" spans="59:59" ht="15" customHeight="1">
      <c r="BG230548" s="984"/>
    </row>
    <row r="230549" spans="59:59" ht="15" customHeight="1">
      <c r="BG230549" s="985"/>
    </row>
    <row r="230586" spans="59:59" ht="15" customHeight="1">
      <c r="BG230586" s="984"/>
    </row>
    <row r="230587" spans="59:59" ht="15" customHeight="1">
      <c r="BG230587" s="985"/>
    </row>
    <row r="230624" spans="59:59" ht="15" customHeight="1">
      <c r="BG230624" s="984"/>
    </row>
    <row r="230625" spans="59:59" ht="15" customHeight="1">
      <c r="BG230625" s="985"/>
    </row>
    <row r="230662" spans="59:59" ht="15" customHeight="1">
      <c r="BG230662" s="984"/>
    </row>
    <row r="230663" spans="59:59" ht="15" customHeight="1">
      <c r="BG230663" s="985"/>
    </row>
    <row r="230700" spans="59:59" ht="15" customHeight="1">
      <c r="BG230700" s="984"/>
    </row>
    <row r="230701" spans="59:59" ht="15" customHeight="1">
      <c r="BG230701" s="985"/>
    </row>
    <row r="230738" spans="59:59" ht="15" customHeight="1">
      <c r="BG230738" s="984"/>
    </row>
    <row r="230739" spans="59:59" ht="15" customHeight="1">
      <c r="BG230739" s="985"/>
    </row>
    <row r="230776" spans="59:59" ht="15" customHeight="1">
      <c r="BG230776" s="984"/>
    </row>
    <row r="230777" spans="59:59" ht="15" customHeight="1">
      <c r="BG230777" s="985"/>
    </row>
    <row r="230814" spans="59:59" ht="15" customHeight="1">
      <c r="BG230814" s="984"/>
    </row>
    <row r="230815" spans="59:59" ht="15" customHeight="1">
      <c r="BG230815" s="985"/>
    </row>
    <row r="230852" spans="59:59" ht="15" customHeight="1">
      <c r="BG230852" s="984"/>
    </row>
    <row r="230853" spans="59:59" ht="15" customHeight="1">
      <c r="BG230853" s="985"/>
    </row>
    <row r="230890" spans="59:59" ht="15" customHeight="1">
      <c r="BG230890" s="984"/>
    </row>
    <row r="230891" spans="59:59" ht="15" customHeight="1">
      <c r="BG230891" s="985"/>
    </row>
    <row r="230928" spans="59:59" ht="15" customHeight="1">
      <c r="BG230928" s="984"/>
    </row>
    <row r="230929" spans="59:59" ht="15" customHeight="1">
      <c r="BG230929" s="985"/>
    </row>
    <row r="230966" spans="59:59" ht="15" customHeight="1">
      <c r="BG230966" s="984"/>
    </row>
    <row r="230967" spans="59:59" ht="15" customHeight="1">
      <c r="BG230967" s="985"/>
    </row>
    <row r="231004" spans="59:59" ht="15" customHeight="1">
      <c r="BG231004" s="984"/>
    </row>
    <row r="231005" spans="59:59" ht="15" customHeight="1">
      <c r="BG231005" s="985"/>
    </row>
    <row r="231042" spans="59:59" ht="15" customHeight="1">
      <c r="BG231042" s="984"/>
    </row>
    <row r="231043" spans="59:59" ht="15" customHeight="1">
      <c r="BG231043" s="985"/>
    </row>
    <row r="231080" spans="59:59" ht="15" customHeight="1">
      <c r="BG231080" s="984"/>
    </row>
    <row r="231081" spans="59:59" ht="15" customHeight="1">
      <c r="BG231081" s="985"/>
    </row>
    <row r="231118" spans="59:59" ht="15" customHeight="1">
      <c r="BG231118" s="984"/>
    </row>
    <row r="231119" spans="59:59" ht="15" customHeight="1">
      <c r="BG231119" s="985"/>
    </row>
    <row r="231156" spans="59:59" ht="15" customHeight="1">
      <c r="BG231156" s="984"/>
    </row>
    <row r="231157" spans="59:59" ht="15" customHeight="1">
      <c r="BG231157" s="985"/>
    </row>
    <row r="231194" spans="59:59" ht="15" customHeight="1">
      <c r="BG231194" s="984"/>
    </row>
    <row r="231195" spans="59:59" ht="15" customHeight="1">
      <c r="BG231195" s="985"/>
    </row>
    <row r="231232" spans="59:59" ht="15" customHeight="1">
      <c r="BG231232" s="984"/>
    </row>
    <row r="231233" spans="59:59" ht="15" customHeight="1">
      <c r="BG231233" s="985"/>
    </row>
    <row r="231270" spans="59:59" ht="15" customHeight="1">
      <c r="BG231270" s="984"/>
    </row>
    <row r="231271" spans="59:59" ht="15" customHeight="1">
      <c r="BG231271" s="985"/>
    </row>
    <row r="231308" spans="59:59" ht="15" customHeight="1">
      <c r="BG231308" s="984"/>
    </row>
    <row r="231309" spans="59:59" ht="15" customHeight="1">
      <c r="BG231309" s="985"/>
    </row>
    <row r="231346" spans="59:59" ht="15" customHeight="1">
      <c r="BG231346" s="984"/>
    </row>
    <row r="231347" spans="59:59" ht="15" customHeight="1">
      <c r="BG231347" s="985"/>
    </row>
    <row r="231384" spans="59:59" ht="15" customHeight="1">
      <c r="BG231384" s="984"/>
    </row>
    <row r="231385" spans="59:59" ht="15" customHeight="1">
      <c r="BG231385" s="985"/>
    </row>
    <row r="231422" spans="59:59" ht="15" customHeight="1">
      <c r="BG231422" s="984"/>
    </row>
    <row r="231423" spans="59:59" ht="15" customHeight="1">
      <c r="BG231423" s="985"/>
    </row>
    <row r="231460" spans="59:59" ht="15" customHeight="1">
      <c r="BG231460" s="984"/>
    </row>
    <row r="231461" spans="59:59" ht="15" customHeight="1">
      <c r="BG231461" s="985"/>
    </row>
    <row r="231498" spans="59:59" ht="15" customHeight="1">
      <c r="BG231498" s="984"/>
    </row>
    <row r="231499" spans="59:59" ht="15" customHeight="1">
      <c r="BG231499" s="985"/>
    </row>
    <row r="231536" spans="59:59" ht="15" customHeight="1">
      <c r="BG231536" s="984"/>
    </row>
    <row r="231537" spans="59:59" ht="15" customHeight="1">
      <c r="BG231537" s="985"/>
    </row>
    <row r="231574" spans="59:59" ht="15" customHeight="1">
      <c r="BG231574" s="984"/>
    </row>
    <row r="231575" spans="59:59" ht="15" customHeight="1">
      <c r="BG231575" s="985"/>
    </row>
    <row r="231612" spans="59:59" ht="15" customHeight="1">
      <c r="BG231612" s="984"/>
    </row>
    <row r="231613" spans="59:59" ht="15" customHeight="1">
      <c r="BG231613" s="985"/>
    </row>
    <row r="231650" spans="59:59" ht="15" customHeight="1">
      <c r="BG231650" s="984"/>
    </row>
    <row r="231651" spans="59:59" ht="15" customHeight="1">
      <c r="BG231651" s="985"/>
    </row>
    <row r="231688" spans="59:59" ht="15" customHeight="1">
      <c r="BG231688" s="984"/>
    </row>
    <row r="231689" spans="59:59" ht="15" customHeight="1">
      <c r="BG231689" s="985"/>
    </row>
    <row r="231726" spans="59:59" ht="15" customHeight="1">
      <c r="BG231726" s="984"/>
    </row>
    <row r="231727" spans="59:59" ht="15" customHeight="1">
      <c r="BG231727" s="985"/>
    </row>
    <row r="231764" spans="59:59" ht="15" customHeight="1">
      <c r="BG231764" s="984"/>
    </row>
    <row r="231765" spans="59:59" ht="15" customHeight="1">
      <c r="BG231765" s="985"/>
    </row>
    <row r="231802" spans="59:59" ht="15" customHeight="1">
      <c r="BG231802" s="984"/>
    </row>
    <row r="231803" spans="59:59" ht="15" customHeight="1">
      <c r="BG231803" s="985"/>
    </row>
    <row r="231840" spans="59:59" ht="15" customHeight="1">
      <c r="BG231840" s="984"/>
    </row>
    <row r="231841" spans="59:59" ht="15" customHeight="1">
      <c r="BG231841" s="985"/>
    </row>
    <row r="231878" spans="59:59" ht="15" customHeight="1">
      <c r="BG231878" s="984"/>
    </row>
    <row r="231879" spans="59:59" ht="15" customHeight="1">
      <c r="BG231879" s="985"/>
    </row>
    <row r="231916" spans="59:59" ht="15" customHeight="1">
      <c r="BG231916" s="984"/>
    </row>
    <row r="231917" spans="59:59" ht="15" customHeight="1">
      <c r="BG231917" s="985"/>
    </row>
    <row r="231954" spans="59:59" ht="15" customHeight="1">
      <c r="BG231954" s="984"/>
    </row>
    <row r="231955" spans="59:59" ht="15" customHeight="1">
      <c r="BG231955" s="985"/>
    </row>
    <row r="231992" spans="59:59" ht="15" customHeight="1">
      <c r="BG231992" s="984"/>
    </row>
    <row r="231993" spans="59:59" ht="15" customHeight="1">
      <c r="BG231993" s="985"/>
    </row>
    <row r="232030" spans="59:59" ht="15" customHeight="1">
      <c r="BG232030" s="984"/>
    </row>
    <row r="232031" spans="59:59" ht="15" customHeight="1">
      <c r="BG232031" s="985"/>
    </row>
    <row r="232068" spans="59:59" ht="15" customHeight="1">
      <c r="BG232068" s="984"/>
    </row>
    <row r="232069" spans="59:59" ht="15" customHeight="1">
      <c r="BG232069" s="985"/>
    </row>
    <row r="232106" spans="59:59" ht="15" customHeight="1">
      <c r="BG232106" s="984"/>
    </row>
    <row r="232107" spans="59:59" ht="15" customHeight="1">
      <c r="BG232107" s="985"/>
    </row>
    <row r="232144" spans="59:59" ht="15" customHeight="1">
      <c r="BG232144" s="984"/>
    </row>
    <row r="232145" spans="59:59" ht="15" customHeight="1">
      <c r="BG232145" s="985"/>
    </row>
    <row r="232182" spans="59:59" ht="15" customHeight="1">
      <c r="BG232182" s="984"/>
    </row>
    <row r="232183" spans="59:59" ht="15" customHeight="1">
      <c r="BG232183" s="985"/>
    </row>
    <row r="232220" spans="59:59" ht="15" customHeight="1">
      <c r="BG232220" s="984"/>
    </row>
    <row r="232221" spans="59:59" ht="15" customHeight="1">
      <c r="BG232221" s="985"/>
    </row>
    <row r="232258" spans="59:59" ht="15" customHeight="1">
      <c r="BG232258" s="984"/>
    </row>
    <row r="232259" spans="59:59" ht="15" customHeight="1">
      <c r="BG232259" s="985"/>
    </row>
    <row r="232296" spans="59:59" ht="15" customHeight="1">
      <c r="BG232296" s="984"/>
    </row>
    <row r="232297" spans="59:59" ht="15" customHeight="1">
      <c r="BG232297" s="985"/>
    </row>
    <row r="232334" spans="59:59" ht="15" customHeight="1">
      <c r="BG232334" s="984"/>
    </row>
    <row r="232335" spans="59:59" ht="15" customHeight="1">
      <c r="BG232335" s="985"/>
    </row>
    <row r="232372" spans="59:59" ht="15" customHeight="1">
      <c r="BG232372" s="984"/>
    </row>
    <row r="232373" spans="59:59" ht="15" customHeight="1">
      <c r="BG232373" s="985"/>
    </row>
    <row r="232410" spans="59:59" ht="15" customHeight="1">
      <c r="BG232410" s="984"/>
    </row>
    <row r="232411" spans="59:59" ht="15" customHeight="1">
      <c r="BG232411" s="985"/>
    </row>
    <row r="232448" spans="59:59" ht="15" customHeight="1">
      <c r="BG232448" s="984"/>
    </row>
    <row r="232449" spans="59:59" ht="15" customHeight="1">
      <c r="BG232449" s="985"/>
    </row>
    <row r="232486" spans="59:59" ht="15" customHeight="1">
      <c r="BG232486" s="984"/>
    </row>
    <row r="232487" spans="59:59" ht="15" customHeight="1">
      <c r="BG232487" s="985"/>
    </row>
    <row r="232524" spans="59:59" ht="15" customHeight="1">
      <c r="BG232524" s="984"/>
    </row>
    <row r="232525" spans="59:59" ht="15" customHeight="1">
      <c r="BG232525" s="985"/>
    </row>
    <row r="232562" spans="59:59" ht="15" customHeight="1">
      <c r="BG232562" s="984"/>
    </row>
    <row r="232563" spans="59:59" ht="15" customHeight="1">
      <c r="BG232563" s="985"/>
    </row>
    <row r="232600" spans="59:59" ht="15" customHeight="1">
      <c r="BG232600" s="984"/>
    </row>
    <row r="232601" spans="59:59" ht="15" customHeight="1">
      <c r="BG232601" s="985"/>
    </row>
    <row r="232638" spans="59:59" ht="15" customHeight="1">
      <c r="BG232638" s="984"/>
    </row>
    <row r="232639" spans="59:59" ht="15" customHeight="1">
      <c r="BG232639" s="985"/>
    </row>
    <row r="232676" spans="59:59" ht="15" customHeight="1">
      <c r="BG232676" s="984"/>
    </row>
    <row r="232677" spans="59:59" ht="15" customHeight="1">
      <c r="BG232677" s="985"/>
    </row>
    <row r="232714" spans="59:59" ht="15" customHeight="1">
      <c r="BG232714" s="984"/>
    </row>
    <row r="232715" spans="59:59" ht="15" customHeight="1">
      <c r="BG232715" s="985"/>
    </row>
    <row r="232752" spans="59:59" ht="15" customHeight="1">
      <c r="BG232752" s="984"/>
    </row>
    <row r="232753" spans="59:59" ht="15" customHeight="1">
      <c r="BG232753" s="985"/>
    </row>
    <row r="232790" spans="59:59" ht="15" customHeight="1">
      <c r="BG232790" s="984"/>
    </row>
    <row r="232791" spans="59:59" ht="15" customHeight="1">
      <c r="BG232791" s="985"/>
    </row>
    <row r="232828" spans="59:59" ht="15" customHeight="1">
      <c r="BG232828" s="984"/>
    </row>
    <row r="232829" spans="59:59" ht="15" customHeight="1">
      <c r="BG232829" s="985"/>
    </row>
    <row r="232866" spans="59:59" ht="15" customHeight="1">
      <c r="BG232866" s="984"/>
    </row>
    <row r="232867" spans="59:59" ht="15" customHeight="1">
      <c r="BG232867" s="985"/>
    </row>
    <row r="232904" spans="59:59" ht="15" customHeight="1">
      <c r="BG232904" s="984"/>
    </row>
    <row r="232905" spans="59:59" ht="15" customHeight="1">
      <c r="BG232905" s="985"/>
    </row>
    <row r="232942" spans="59:59" ht="15" customHeight="1">
      <c r="BG232942" s="984"/>
    </row>
    <row r="232943" spans="59:59" ht="15" customHeight="1">
      <c r="BG232943" s="985"/>
    </row>
    <row r="232980" spans="59:59" ht="15" customHeight="1">
      <c r="BG232980" s="984"/>
    </row>
    <row r="232981" spans="59:59" ht="15" customHeight="1">
      <c r="BG232981" s="985"/>
    </row>
    <row r="233018" spans="59:59" ht="15" customHeight="1">
      <c r="BG233018" s="984"/>
    </row>
    <row r="233019" spans="59:59" ht="15" customHeight="1">
      <c r="BG233019" s="985"/>
    </row>
    <row r="233056" spans="59:59" ht="15" customHeight="1">
      <c r="BG233056" s="984"/>
    </row>
    <row r="233057" spans="59:59" ht="15" customHeight="1">
      <c r="BG233057" s="985"/>
    </row>
    <row r="233094" spans="59:59" ht="15" customHeight="1">
      <c r="BG233094" s="984"/>
    </row>
    <row r="233095" spans="59:59" ht="15" customHeight="1">
      <c r="BG233095" s="985"/>
    </row>
    <row r="233132" spans="59:59" ht="15" customHeight="1">
      <c r="BG233132" s="984"/>
    </row>
    <row r="233133" spans="59:59" ht="15" customHeight="1">
      <c r="BG233133" s="985"/>
    </row>
    <row r="233170" spans="59:59" ht="15" customHeight="1">
      <c r="BG233170" s="984"/>
    </row>
    <row r="233171" spans="59:59" ht="15" customHeight="1">
      <c r="BG233171" s="985"/>
    </row>
    <row r="233208" spans="59:59" ht="15" customHeight="1">
      <c r="BG233208" s="984"/>
    </row>
    <row r="233209" spans="59:59" ht="15" customHeight="1">
      <c r="BG233209" s="985"/>
    </row>
    <row r="233246" spans="59:59" ht="15" customHeight="1">
      <c r="BG233246" s="984"/>
    </row>
    <row r="233247" spans="59:59" ht="15" customHeight="1">
      <c r="BG233247" s="985"/>
    </row>
    <row r="233284" spans="59:59" ht="15" customHeight="1">
      <c r="BG233284" s="984"/>
    </row>
    <row r="233285" spans="59:59" ht="15" customHeight="1">
      <c r="BG233285" s="985"/>
    </row>
    <row r="233322" spans="59:59" ht="15" customHeight="1">
      <c r="BG233322" s="984"/>
    </row>
    <row r="233323" spans="59:59" ht="15" customHeight="1">
      <c r="BG233323" s="985"/>
    </row>
    <row r="233360" spans="59:59" ht="15" customHeight="1">
      <c r="BG233360" s="984"/>
    </row>
    <row r="233361" spans="59:59" ht="15" customHeight="1">
      <c r="BG233361" s="985"/>
    </row>
    <row r="233398" spans="59:59" ht="15" customHeight="1">
      <c r="BG233398" s="984"/>
    </row>
    <row r="233399" spans="59:59" ht="15" customHeight="1">
      <c r="BG233399" s="985"/>
    </row>
    <row r="233436" spans="59:59" ht="15" customHeight="1">
      <c r="BG233436" s="984"/>
    </row>
    <row r="233437" spans="59:59" ht="15" customHeight="1">
      <c r="BG233437" s="985"/>
    </row>
    <row r="233474" spans="59:59" ht="15" customHeight="1">
      <c r="BG233474" s="984"/>
    </row>
    <row r="233475" spans="59:59" ht="15" customHeight="1">
      <c r="BG233475" s="985"/>
    </row>
    <row r="233512" spans="59:59" ht="15" customHeight="1">
      <c r="BG233512" s="984"/>
    </row>
    <row r="233513" spans="59:59" ht="15" customHeight="1">
      <c r="BG233513" s="985"/>
    </row>
    <row r="233550" spans="59:59" ht="15" customHeight="1">
      <c r="BG233550" s="984"/>
    </row>
    <row r="233551" spans="59:59" ht="15" customHeight="1">
      <c r="BG233551" s="985"/>
    </row>
    <row r="233588" spans="59:59" ht="15" customHeight="1">
      <c r="BG233588" s="984"/>
    </row>
    <row r="233589" spans="59:59" ht="15" customHeight="1">
      <c r="BG233589" s="985"/>
    </row>
    <row r="233626" spans="59:59" ht="15" customHeight="1">
      <c r="BG233626" s="984"/>
    </row>
    <row r="233627" spans="59:59" ht="15" customHeight="1">
      <c r="BG233627" s="985"/>
    </row>
    <row r="233664" spans="59:59" ht="15" customHeight="1">
      <c r="BG233664" s="984"/>
    </row>
    <row r="233665" spans="59:59" ht="15" customHeight="1">
      <c r="BG233665" s="985"/>
    </row>
    <row r="233702" spans="59:59" ht="15" customHeight="1">
      <c r="BG233702" s="984"/>
    </row>
    <row r="233703" spans="59:59" ht="15" customHeight="1">
      <c r="BG233703" s="985"/>
    </row>
    <row r="233740" spans="59:59" ht="15" customHeight="1">
      <c r="BG233740" s="984"/>
    </row>
    <row r="233741" spans="59:59" ht="15" customHeight="1">
      <c r="BG233741" s="985"/>
    </row>
    <row r="233778" spans="59:59" ht="15" customHeight="1">
      <c r="BG233778" s="984"/>
    </row>
    <row r="233779" spans="59:59" ht="15" customHeight="1">
      <c r="BG233779" s="985"/>
    </row>
    <row r="233816" spans="59:59" ht="15" customHeight="1">
      <c r="BG233816" s="984"/>
    </row>
    <row r="233817" spans="59:59" ht="15" customHeight="1">
      <c r="BG233817" s="985"/>
    </row>
    <row r="233854" spans="59:59" ht="15" customHeight="1">
      <c r="BG233854" s="984"/>
    </row>
    <row r="233855" spans="59:59" ht="15" customHeight="1">
      <c r="BG233855" s="985"/>
    </row>
    <row r="233892" spans="59:59" ht="15" customHeight="1">
      <c r="BG233892" s="984"/>
    </row>
    <row r="233893" spans="59:59" ht="15" customHeight="1">
      <c r="BG233893" s="985"/>
    </row>
    <row r="233930" spans="59:59" ht="15" customHeight="1">
      <c r="BG233930" s="984"/>
    </row>
    <row r="233931" spans="59:59" ht="15" customHeight="1">
      <c r="BG233931" s="985"/>
    </row>
    <row r="233968" spans="59:59" ht="15" customHeight="1">
      <c r="BG233968" s="984"/>
    </row>
    <row r="233969" spans="59:59" ht="15" customHeight="1">
      <c r="BG233969" s="985"/>
    </row>
    <row r="234006" spans="59:59" ht="15" customHeight="1">
      <c r="BG234006" s="984"/>
    </row>
    <row r="234007" spans="59:59" ht="15" customHeight="1">
      <c r="BG234007" s="985"/>
    </row>
    <row r="234044" spans="59:59" ht="15" customHeight="1">
      <c r="BG234044" s="984"/>
    </row>
    <row r="234045" spans="59:59" ht="15" customHeight="1">
      <c r="BG234045" s="985"/>
    </row>
    <row r="234082" spans="59:59" ht="15" customHeight="1">
      <c r="BG234082" s="984"/>
    </row>
    <row r="234083" spans="59:59" ht="15" customHeight="1">
      <c r="BG234083" s="985"/>
    </row>
    <row r="234120" spans="59:59" ht="15" customHeight="1">
      <c r="BG234120" s="984"/>
    </row>
    <row r="234121" spans="59:59" ht="15" customHeight="1">
      <c r="BG234121" s="985"/>
    </row>
    <row r="234158" spans="59:59" ht="15" customHeight="1">
      <c r="BG234158" s="984"/>
    </row>
    <row r="234159" spans="59:59" ht="15" customHeight="1">
      <c r="BG234159" s="985"/>
    </row>
    <row r="234196" spans="59:59" ht="15" customHeight="1">
      <c r="BG234196" s="984"/>
    </row>
    <row r="234197" spans="59:59" ht="15" customHeight="1">
      <c r="BG234197" s="985"/>
    </row>
    <row r="234234" spans="59:59" ht="15" customHeight="1">
      <c r="BG234234" s="984"/>
    </row>
    <row r="234235" spans="59:59" ht="15" customHeight="1">
      <c r="BG234235" s="985"/>
    </row>
    <row r="234272" spans="59:59" ht="15" customHeight="1">
      <c r="BG234272" s="984"/>
    </row>
    <row r="234273" spans="59:59" ht="15" customHeight="1">
      <c r="BG234273" s="985"/>
    </row>
    <row r="234310" spans="59:59" ht="15" customHeight="1">
      <c r="BG234310" s="984"/>
    </row>
    <row r="234311" spans="59:59" ht="15" customHeight="1">
      <c r="BG234311" s="985"/>
    </row>
    <row r="234348" spans="59:59" ht="15" customHeight="1">
      <c r="BG234348" s="984"/>
    </row>
    <row r="234349" spans="59:59" ht="15" customHeight="1">
      <c r="BG234349" s="985"/>
    </row>
    <row r="234386" spans="59:59" ht="15" customHeight="1">
      <c r="BG234386" s="984"/>
    </row>
    <row r="234387" spans="59:59" ht="15" customHeight="1">
      <c r="BG234387" s="985"/>
    </row>
    <row r="234424" spans="59:59" ht="15" customHeight="1">
      <c r="BG234424" s="984"/>
    </row>
    <row r="234425" spans="59:59" ht="15" customHeight="1">
      <c r="BG234425" s="985"/>
    </row>
    <row r="234462" spans="59:59" ht="15" customHeight="1">
      <c r="BG234462" s="984"/>
    </row>
    <row r="234463" spans="59:59" ht="15" customHeight="1">
      <c r="BG234463" s="985"/>
    </row>
    <row r="234500" spans="59:59" ht="15" customHeight="1">
      <c r="BG234500" s="984"/>
    </row>
    <row r="234501" spans="59:59" ht="15" customHeight="1">
      <c r="BG234501" s="985"/>
    </row>
    <row r="234538" spans="59:59" ht="15" customHeight="1">
      <c r="BG234538" s="984"/>
    </row>
    <row r="234539" spans="59:59" ht="15" customHeight="1">
      <c r="BG234539" s="985"/>
    </row>
    <row r="234576" spans="59:59" ht="15" customHeight="1">
      <c r="BG234576" s="984"/>
    </row>
    <row r="234577" spans="59:59" ht="15" customHeight="1">
      <c r="BG234577" s="985"/>
    </row>
    <row r="234614" spans="59:59" ht="15" customHeight="1">
      <c r="BG234614" s="984"/>
    </row>
    <row r="234615" spans="59:59" ht="15" customHeight="1">
      <c r="BG234615" s="985"/>
    </row>
    <row r="234652" spans="59:59" ht="15" customHeight="1">
      <c r="BG234652" s="984"/>
    </row>
    <row r="234653" spans="59:59" ht="15" customHeight="1">
      <c r="BG234653" s="985"/>
    </row>
    <row r="234690" spans="59:59" ht="15" customHeight="1">
      <c r="BG234690" s="984"/>
    </row>
    <row r="234691" spans="59:59" ht="15" customHeight="1">
      <c r="BG234691" s="985"/>
    </row>
    <row r="234728" spans="59:59" ht="15" customHeight="1">
      <c r="BG234728" s="984"/>
    </row>
    <row r="234729" spans="59:59" ht="15" customHeight="1">
      <c r="BG234729" s="985"/>
    </row>
    <row r="234766" spans="59:59" ht="15" customHeight="1">
      <c r="BG234766" s="984"/>
    </row>
    <row r="234767" spans="59:59" ht="15" customHeight="1">
      <c r="BG234767" s="985"/>
    </row>
    <row r="234804" spans="59:59" ht="15" customHeight="1">
      <c r="BG234804" s="984"/>
    </row>
    <row r="234805" spans="59:59" ht="15" customHeight="1">
      <c r="BG234805" s="985"/>
    </row>
    <row r="234842" spans="59:59" ht="15" customHeight="1">
      <c r="BG234842" s="984"/>
    </row>
    <row r="234843" spans="59:59" ht="15" customHeight="1">
      <c r="BG234843" s="985"/>
    </row>
    <row r="234880" spans="59:59" ht="15" customHeight="1">
      <c r="BG234880" s="984"/>
    </row>
    <row r="234881" spans="59:59" ht="15" customHeight="1">
      <c r="BG234881" s="985"/>
    </row>
    <row r="234918" spans="59:59" ht="15" customHeight="1">
      <c r="BG234918" s="984"/>
    </row>
    <row r="234919" spans="59:59" ht="15" customHeight="1">
      <c r="BG234919" s="985"/>
    </row>
    <row r="234956" spans="59:59" ht="15" customHeight="1">
      <c r="BG234956" s="984"/>
    </row>
    <row r="234957" spans="59:59" ht="15" customHeight="1">
      <c r="BG234957" s="985"/>
    </row>
    <row r="234994" spans="59:59" ht="15" customHeight="1">
      <c r="BG234994" s="984"/>
    </row>
    <row r="234995" spans="59:59" ht="15" customHeight="1">
      <c r="BG234995" s="985"/>
    </row>
    <row r="235032" spans="59:59" ht="15" customHeight="1">
      <c r="BG235032" s="984"/>
    </row>
    <row r="235033" spans="59:59" ht="15" customHeight="1">
      <c r="BG235033" s="985"/>
    </row>
    <row r="235070" spans="59:59" ht="15" customHeight="1">
      <c r="BG235070" s="984"/>
    </row>
    <row r="235071" spans="59:59" ht="15" customHeight="1">
      <c r="BG235071" s="985"/>
    </row>
    <row r="235108" spans="59:59" ht="15" customHeight="1">
      <c r="BG235108" s="984"/>
    </row>
    <row r="235109" spans="59:59" ht="15" customHeight="1">
      <c r="BG235109" s="985"/>
    </row>
    <row r="235146" spans="59:59" ht="15" customHeight="1">
      <c r="BG235146" s="984"/>
    </row>
    <row r="235147" spans="59:59" ht="15" customHeight="1">
      <c r="BG235147" s="985"/>
    </row>
    <row r="235184" spans="59:59" ht="15" customHeight="1">
      <c r="BG235184" s="984"/>
    </row>
    <row r="235185" spans="59:59" ht="15" customHeight="1">
      <c r="BG235185" s="985"/>
    </row>
    <row r="235222" spans="59:59" ht="15" customHeight="1">
      <c r="BG235222" s="984"/>
    </row>
    <row r="235223" spans="59:59" ht="15" customHeight="1">
      <c r="BG235223" s="985"/>
    </row>
    <row r="235260" spans="59:59" ht="15" customHeight="1">
      <c r="BG235260" s="984"/>
    </row>
    <row r="235261" spans="59:59" ht="15" customHeight="1">
      <c r="BG235261" s="985"/>
    </row>
    <row r="235298" spans="59:59" ht="15" customHeight="1">
      <c r="BG235298" s="984"/>
    </row>
    <row r="235299" spans="59:59" ht="15" customHeight="1">
      <c r="BG235299" s="985"/>
    </row>
    <row r="235336" spans="59:59" ht="15" customHeight="1">
      <c r="BG235336" s="984"/>
    </row>
    <row r="235337" spans="59:59" ht="15" customHeight="1">
      <c r="BG235337" s="985"/>
    </row>
    <row r="235374" spans="59:59" ht="15" customHeight="1">
      <c r="BG235374" s="984"/>
    </row>
    <row r="235375" spans="59:59" ht="15" customHeight="1">
      <c r="BG235375" s="985"/>
    </row>
    <row r="235412" spans="59:59" ht="15" customHeight="1">
      <c r="BG235412" s="984"/>
    </row>
    <row r="235413" spans="59:59" ht="15" customHeight="1">
      <c r="BG235413" s="985"/>
    </row>
    <row r="235450" spans="59:59" ht="15" customHeight="1">
      <c r="BG235450" s="984"/>
    </row>
    <row r="235451" spans="59:59" ht="15" customHeight="1">
      <c r="BG235451" s="985"/>
    </row>
    <row r="235488" spans="59:59" ht="15" customHeight="1">
      <c r="BG235488" s="984"/>
    </row>
    <row r="235489" spans="59:59" ht="15" customHeight="1">
      <c r="BG235489" s="985"/>
    </row>
    <row r="235526" spans="59:59" ht="15" customHeight="1">
      <c r="BG235526" s="984"/>
    </row>
    <row r="235527" spans="59:59" ht="15" customHeight="1">
      <c r="BG235527" s="985"/>
    </row>
    <row r="235564" spans="59:59" ht="15" customHeight="1">
      <c r="BG235564" s="984"/>
    </row>
    <row r="235565" spans="59:59" ht="15" customHeight="1">
      <c r="BG235565" s="985"/>
    </row>
    <row r="235602" spans="59:59" ht="15" customHeight="1">
      <c r="BG235602" s="984"/>
    </row>
    <row r="235603" spans="59:59" ht="15" customHeight="1">
      <c r="BG235603" s="985"/>
    </row>
    <row r="235640" spans="59:59" ht="15" customHeight="1">
      <c r="BG235640" s="984"/>
    </row>
    <row r="235641" spans="59:59" ht="15" customHeight="1">
      <c r="BG235641" s="985"/>
    </row>
    <row r="235678" spans="59:59" ht="15" customHeight="1">
      <c r="BG235678" s="984"/>
    </row>
    <row r="235679" spans="59:59" ht="15" customHeight="1">
      <c r="BG235679" s="985"/>
    </row>
    <row r="235716" spans="59:59" ht="15" customHeight="1">
      <c r="BG235716" s="984"/>
    </row>
    <row r="235717" spans="59:59" ht="15" customHeight="1">
      <c r="BG235717" s="985"/>
    </row>
    <row r="235754" spans="59:59" ht="15" customHeight="1">
      <c r="BG235754" s="984"/>
    </row>
    <row r="235755" spans="59:59" ht="15" customHeight="1">
      <c r="BG235755" s="985"/>
    </row>
    <row r="235792" spans="59:59" ht="15" customHeight="1">
      <c r="BG235792" s="984"/>
    </row>
    <row r="235793" spans="59:59" ht="15" customHeight="1">
      <c r="BG235793" s="985"/>
    </row>
    <row r="235830" spans="59:59" ht="15" customHeight="1">
      <c r="BG235830" s="984"/>
    </row>
    <row r="235831" spans="59:59" ht="15" customHeight="1">
      <c r="BG235831" s="985"/>
    </row>
    <row r="235868" spans="59:59" ht="15" customHeight="1">
      <c r="BG235868" s="984"/>
    </row>
    <row r="235869" spans="59:59" ht="15" customHeight="1">
      <c r="BG235869" s="985"/>
    </row>
    <row r="235906" spans="59:59" ht="15" customHeight="1">
      <c r="BG235906" s="984"/>
    </row>
    <row r="235907" spans="59:59" ht="15" customHeight="1">
      <c r="BG235907" s="985"/>
    </row>
    <row r="235944" spans="59:59" ht="15" customHeight="1">
      <c r="BG235944" s="984"/>
    </row>
    <row r="235945" spans="59:59" ht="15" customHeight="1">
      <c r="BG235945" s="985"/>
    </row>
    <row r="235982" spans="59:59" ht="15" customHeight="1">
      <c r="BG235982" s="984"/>
    </row>
    <row r="235983" spans="59:59" ht="15" customHeight="1">
      <c r="BG235983" s="985"/>
    </row>
    <row r="236020" spans="59:59" ht="15" customHeight="1">
      <c r="BG236020" s="984"/>
    </row>
    <row r="236021" spans="59:59" ht="15" customHeight="1">
      <c r="BG236021" s="985"/>
    </row>
    <row r="236058" spans="59:59" ht="15" customHeight="1">
      <c r="BG236058" s="984"/>
    </row>
    <row r="236059" spans="59:59" ht="15" customHeight="1">
      <c r="BG236059" s="985"/>
    </row>
    <row r="236096" spans="59:59" ht="15" customHeight="1">
      <c r="BG236096" s="984"/>
    </row>
    <row r="236097" spans="59:59" ht="15" customHeight="1">
      <c r="BG236097" s="985"/>
    </row>
    <row r="236134" spans="59:59" ht="15" customHeight="1">
      <c r="BG236134" s="984"/>
    </row>
    <row r="236135" spans="59:59" ht="15" customHeight="1">
      <c r="BG236135" s="985"/>
    </row>
    <row r="236172" spans="59:59" ht="15" customHeight="1">
      <c r="BG236172" s="984"/>
    </row>
    <row r="236173" spans="59:59" ht="15" customHeight="1">
      <c r="BG236173" s="985"/>
    </row>
    <row r="236210" spans="59:59" ht="15" customHeight="1">
      <c r="BG236210" s="984"/>
    </row>
    <row r="236211" spans="59:59" ht="15" customHeight="1">
      <c r="BG236211" s="985"/>
    </row>
    <row r="236248" spans="59:59" ht="15" customHeight="1">
      <c r="BG236248" s="984"/>
    </row>
    <row r="236249" spans="59:59" ht="15" customHeight="1">
      <c r="BG236249" s="985"/>
    </row>
    <row r="236286" spans="59:59" ht="15" customHeight="1">
      <c r="BG236286" s="984"/>
    </row>
    <row r="236287" spans="59:59" ht="15" customHeight="1">
      <c r="BG236287" s="985"/>
    </row>
    <row r="236324" spans="59:59" ht="15" customHeight="1">
      <c r="BG236324" s="984"/>
    </row>
    <row r="236325" spans="59:59" ht="15" customHeight="1">
      <c r="BG236325" s="985"/>
    </row>
    <row r="236362" spans="59:59" ht="15" customHeight="1">
      <c r="BG236362" s="984"/>
    </row>
    <row r="236363" spans="59:59" ht="15" customHeight="1">
      <c r="BG236363" s="985"/>
    </row>
    <row r="236400" spans="59:59" ht="15" customHeight="1">
      <c r="BG236400" s="984"/>
    </row>
    <row r="236401" spans="59:59" ht="15" customHeight="1">
      <c r="BG236401" s="985"/>
    </row>
    <row r="236438" spans="59:59" ht="15" customHeight="1">
      <c r="BG236438" s="984"/>
    </row>
    <row r="236439" spans="59:59" ht="15" customHeight="1">
      <c r="BG236439" s="985"/>
    </row>
    <row r="236476" spans="59:59" ht="15" customHeight="1">
      <c r="BG236476" s="984"/>
    </row>
    <row r="236477" spans="59:59" ht="15" customHeight="1">
      <c r="BG236477" s="985"/>
    </row>
    <row r="236514" spans="59:59" ht="15" customHeight="1">
      <c r="BG236514" s="984"/>
    </row>
    <row r="236515" spans="59:59" ht="15" customHeight="1">
      <c r="BG236515" s="985"/>
    </row>
    <row r="236552" spans="59:59" ht="15" customHeight="1">
      <c r="BG236552" s="984"/>
    </row>
    <row r="236553" spans="59:59" ht="15" customHeight="1">
      <c r="BG236553" s="985"/>
    </row>
    <row r="236590" spans="59:59" ht="15" customHeight="1">
      <c r="BG236590" s="984"/>
    </row>
    <row r="236591" spans="59:59" ht="15" customHeight="1">
      <c r="BG236591" s="985"/>
    </row>
    <row r="236628" spans="59:59" ht="15" customHeight="1">
      <c r="BG236628" s="984"/>
    </row>
    <row r="236629" spans="59:59" ht="15" customHeight="1">
      <c r="BG236629" s="985"/>
    </row>
    <row r="236666" spans="59:59" ht="15" customHeight="1">
      <c r="BG236666" s="984"/>
    </row>
    <row r="236667" spans="59:59" ht="15" customHeight="1">
      <c r="BG236667" s="985"/>
    </row>
    <row r="236704" spans="59:59" ht="15" customHeight="1">
      <c r="BG236704" s="984"/>
    </row>
    <row r="236705" spans="59:59" ht="15" customHeight="1">
      <c r="BG236705" s="985"/>
    </row>
    <row r="236742" spans="59:59" ht="15" customHeight="1">
      <c r="BG236742" s="984"/>
    </row>
    <row r="236743" spans="59:59" ht="15" customHeight="1">
      <c r="BG236743" s="985"/>
    </row>
    <row r="236780" spans="59:59" ht="15" customHeight="1">
      <c r="BG236780" s="984"/>
    </row>
    <row r="236781" spans="59:59" ht="15" customHeight="1">
      <c r="BG236781" s="985"/>
    </row>
    <row r="236818" spans="59:59" ht="15" customHeight="1">
      <c r="BG236818" s="984"/>
    </row>
    <row r="236819" spans="59:59" ht="15" customHeight="1">
      <c r="BG236819" s="985"/>
    </row>
    <row r="236856" spans="59:59" ht="15" customHeight="1">
      <c r="BG236856" s="984"/>
    </row>
    <row r="236857" spans="59:59" ht="15" customHeight="1">
      <c r="BG236857" s="985"/>
    </row>
    <row r="236894" spans="59:59" ht="15" customHeight="1">
      <c r="BG236894" s="984"/>
    </row>
    <row r="236895" spans="59:59" ht="15" customHeight="1">
      <c r="BG236895" s="985"/>
    </row>
    <row r="236932" spans="59:59" ht="15" customHeight="1">
      <c r="BG236932" s="984"/>
    </row>
    <row r="236933" spans="59:59" ht="15" customHeight="1">
      <c r="BG236933" s="985"/>
    </row>
    <row r="236970" spans="59:59" ht="15" customHeight="1">
      <c r="BG236970" s="984"/>
    </row>
    <row r="236971" spans="59:59" ht="15" customHeight="1">
      <c r="BG236971" s="985"/>
    </row>
    <row r="237008" spans="59:59" ht="15" customHeight="1">
      <c r="BG237008" s="984"/>
    </row>
    <row r="237009" spans="59:59" ht="15" customHeight="1">
      <c r="BG237009" s="985"/>
    </row>
    <row r="237046" spans="59:59" ht="15" customHeight="1">
      <c r="BG237046" s="984"/>
    </row>
    <row r="237047" spans="59:59" ht="15" customHeight="1">
      <c r="BG237047" s="985"/>
    </row>
    <row r="237084" spans="59:59" ht="15" customHeight="1">
      <c r="BG237084" s="984"/>
    </row>
    <row r="237085" spans="59:59" ht="15" customHeight="1">
      <c r="BG237085" s="985"/>
    </row>
    <row r="237122" spans="59:59" ht="15" customHeight="1">
      <c r="BG237122" s="984"/>
    </row>
    <row r="237123" spans="59:59" ht="15" customHeight="1">
      <c r="BG237123" s="985"/>
    </row>
    <row r="237160" spans="59:59" ht="15" customHeight="1">
      <c r="BG237160" s="984"/>
    </row>
    <row r="237161" spans="59:59" ht="15" customHeight="1">
      <c r="BG237161" s="985"/>
    </row>
    <row r="237198" spans="59:59" ht="15" customHeight="1">
      <c r="BG237198" s="984"/>
    </row>
    <row r="237199" spans="59:59" ht="15" customHeight="1">
      <c r="BG237199" s="985"/>
    </row>
    <row r="237236" spans="59:59" ht="15" customHeight="1">
      <c r="BG237236" s="984"/>
    </row>
    <row r="237237" spans="59:59" ht="15" customHeight="1">
      <c r="BG237237" s="985"/>
    </row>
    <row r="237274" spans="59:59" ht="15" customHeight="1">
      <c r="BG237274" s="984"/>
    </row>
    <row r="237275" spans="59:59" ht="15" customHeight="1">
      <c r="BG237275" s="985"/>
    </row>
    <row r="237312" spans="59:59" ht="15" customHeight="1">
      <c r="BG237312" s="984"/>
    </row>
    <row r="237313" spans="59:59" ht="15" customHeight="1">
      <c r="BG237313" s="985"/>
    </row>
    <row r="237350" spans="59:59" ht="15" customHeight="1">
      <c r="BG237350" s="984"/>
    </row>
    <row r="237351" spans="59:59" ht="15" customHeight="1">
      <c r="BG237351" s="985"/>
    </row>
    <row r="237388" spans="59:59" ht="15" customHeight="1">
      <c r="BG237388" s="984"/>
    </row>
    <row r="237389" spans="59:59" ht="15" customHeight="1">
      <c r="BG237389" s="985"/>
    </row>
    <row r="237426" spans="59:59" ht="15" customHeight="1">
      <c r="BG237426" s="984"/>
    </row>
    <row r="237427" spans="59:59" ht="15" customHeight="1">
      <c r="BG237427" s="985"/>
    </row>
    <row r="237464" spans="59:59" ht="15" customHeight="1">
      <c r="BG237464" s="984"/>
    </row>
    <row r="237465" spans="59:59" ht="15" customHeight="1">
      <c r="BG237465" s="985"/>
    </row>
    <row r="237502" spans="59:59" ht="15" customHeight="1">
      <c r="BG237502" s="984"/>
    </row>
    <row r="237503" spans="59:59" ht="15" customHeight="1">
      <c r="BG237503" s="985"/>
    </row>
    <row r="237540" spans="59:59" ht="15" customHeight="1">
      <c r="BG237540" s="984"/>
    </row>
    <row r="237541" spans="59:59" ht="15" customHeight="1">
      <c r="BG237541" s="985"/>
    </row>
    <row r="237578" spans="59:59" ht="15" customHeight="1">
      <c r="BG237578" s="984"/>
    </row>
    <row r="237579" spans="59:59" ht="15" customHeight="1">
      <c r="BG237579" s="985"/>
    </row>
    <row r="237616" spans="59:59" ht="15" customHeight="1">
      <c r="BG237616" s="984"/>
    </row>
    <row r="237617" spans="59:59" ht="15" customHeight="1">
      <c r="BG237617" s="985"/>
    </row>
    <row r="237654" spans="59:59" ht="15" customHeight="1">
      <c r="BG237654" s="984"/>
    </row>
    <row r="237655" spans="59:59" ht="15" customHeight="1">
      <c r="BG237655" s="985"/>
    </row>
    <row r="237692" spans="59:59" ht="15" customHeight="1">
      <c r="BG237692" s="984"/>
    </row>
    <row r="237693" spans="59:59" ht="15" customHeight="1">
      <c r="BG237693" s="985"/>
    </row>
    <row r="237730" spans="59:59" ht="15" customHeight="1">
      <c r="BG237730" s="984"/>
    </row>
    <row r="237731" spans="59:59" ht="15" customHeight="1">
      <c r="BG237731" s="985"/>
    </row>
    <row r="237768" spans="59:59" ht="15" customHeight="1">
      <c r="BG237768" s="984"/>
    </row>
    <row r="237769" spans="59:59" ht="15" customHeight="1">
      <c r="BG237769" s="985"/>
    </row>
    <row r="237806" spans="59:59" ht="15" customHeight="1">
      <c r="BG237806" s="984"/>
    </row>
    <row r="237807" spans="59:59" ht="15" customHeight="1">
      <c r="BG237807" s="985"/>
    </row>
    <row r="237844" spans="59:59" ht="15" customHeight="1">
      <c r="BG237844" s="984"/>
    </row>
    <row r="237845" spans="59:59" ht="15" customHeight="1">
      <c r="BG237845" s="985"/>
    </row>
    <row r="237882" spans="59:59" ht="15" customHeight="1">
      <c r="BG237882" s="984"/>
    </row>
    <row r="237883" spans="59:59" ht="15" customHeight="1">
      <c r="BG237883" s="985"/>
    </row>
    <row r="237920" spans="59:59" ht="15" customHeight="1">
      <c r="BG237920" s="984"/>
    </row>
    <row r="237921" spans="59:59" ht="15" customHeight="1">
      <c r="BG237921" s="985"/>
    </row>
    <row r="237958" spans="59:59" ht="15" customHeight="1">
      <c r="BG237958" s="984"/>
    </row>
    <row r="237959" spans="59:59" ht="15" customHeight="1">
      <c r="BG237959" s="985"/>
    </row>
    <row r="237996" spans="59:59" ht="15" customHeight="1">
      <c r="BG237996" s="984"/>
    </row>
    <row r="237997" spans="59:59" ht="15" customHeight="1">
      <c r="BG237997" s="985"/>
    </row>
    <row r="238034" spans="59:59" ht="15" customHeight="1">
      <c r="BG238034" s="984"/>
    </row>
    <row r="238035" spans="59:59" ht="15" customHeight="1">
      <c r="BG238035" s="985"/>
    </row>
    <row r="238072" spans="59:59" ht="15" customHeight="1">
      <c r="BG238072" s="984"/>
    </row>
    <row r="238073" spans="59:59" ht="15" customHeight="1">
      <c r="BG238073" s="985"/>
    </row>
    <row r="238110" spans="59:59" ht="15" customHeight="1">
      <c r="BG238110" s="984"/>
    </row>
    <row r="238111" spans="59:59" ht="15" customHeight="1">
      <c r="BG238111" s="985"/>
    </row>
    <row r="238148" spans="59:59" ht="15" customHeight="1">
      <c r="BG238148" s="984"/>
    </row>
    <row r="238149" spans="59:59" ht="15" customHeight="1">
      <c r="BG238149" s="985"/>
    </row>
    <row r="238186" spans="59:59" ht="15" customHeight="1">
      <c r="BG238186" s="984"/>
    </row>
    <row r="238187" spans="59:59" ht="15" customHeight="1">
      <c r="BG238187" s="985"/>
    </row>
    <row r="238224" spans="59:59" ht="15" customHeight="1">
      <c r="BG238224" s="984"/>
    </row>
    <row r="238225" spans="59:59" ht="15" customHeight="1">
      <c r="BG238225" s="985"/>
    </row>
    <row r="238262" spans="59:59" ht="15" customHeight="1">
      <c r="BG238262" s="984"/>
    </row>
    <row r="238263" spans="59:59" ht="15" customHeight="1">
      <c r="BG238263" s="985"/>
    </row>
    <row r="238300" spans="59:59" ht="15" customHeight="1">
      <c r="BG238300" s="984"/>
    </row>
    <row r="238301" spans="59:59" ht="15" customHeight="1">
      <c r="BG238301" s="985"/>
    </row>
    <row r="238338" spans="59:59" ht="15" customHeight="1">
      <c r="BG238338" s="984"/>
    </row>
    <row r="238339" spans="59:59" ht="15" customHeight="1">
      <c r="BG238339" s="985"/>
    </row>
    <row r="238376" spans="59:59" ht="15" customHeight="1">
      <c r="BG238376" s="984"/>
    </row>
    <row r="238377" spans="59:59" ht="15" customHeight="1">
      <c r="BG238377" s="985"/>
    </row>
    <row r="238414" spans="59:59" ht="15" customHeight="1">
      <c r="BG238414" s="984"/>
    </row>
    <row r="238415" spans="59:59" ht="15" customHeight="1">
      <c r="BG238415" s="985"/>
    </row>
    <row r="238452" spans="59:59" ht="15" customHeight="1">
      <c r="BG238452" s="984"/>
    </row>
    <row r="238453" spans="59:59" ht="15" customHeight="1">
      <c r="BG238453" s="985"/>
    </row>
    <row r="238490" spans="59:59" ht="15" customHeight="1">
      <c r="BG238490" s="984"/>
    </row>
    <row r="238491" spans="59:59" ht="15" customHeight="1">
      <c r="BG238491" s="985"/>
    </row>
    <row r="238528" spans="59:59" ht="15" customHeight="1">
      <c r="BG238528" s="984"/>
    </row>
    <row r="238529" spans="59:59" ht="15" customHeight="1">
      <c r="BG238529" s="985"/>
    </row>
    <row r="238566" spans="59:59" ht="15" customHeight="1">
      <c r="BG238566" s="984"/>
    </row>
    <row r="238567" spans="59:59" ht="15" customHeight="1">
      <c r="BG238567" s="985"/>
    </row>
    <row r="238604" spans="59:59" ht="15" customHeight="1">
      <c r="BG238604" s="984"/>
    </row>
    <row r="238605" spans="59:59" ht="15" customHeight="1">
      <c r="BG238605" s="985"/>
    </row>
    <row r="238642" spans="59:59" ht="15" customHeight="1">
      <c r="BG238642" s="984"/>
    </row>
    <row r="238643" spans="59:59" ht="15" customHeight="1">
      <c r="BG238643" s="985"/>
    </row>
    <row r="238680" spans="59:59" ht="15" customHeight="1">
      <c r="BG238680" s="984"/>
    </row>
    <row r="238681" spans="59:59" ht="15" customHeight="1">
      <c r="BG238681" s="985"/>
    </row>
    <row r="238718" spans="59:59" ht="15" customHeight="1">
      <c r="BG238718" s="984"/>
    </row>
    <row r="238719" spans="59:59" ht="15" customHeight="1">
      <c r="BG238719" s="985"/>
    </row>
    <row r="238756" spans="59:59" ht="15" customHeight="1">
      <c r="BG238756" s="984"/>
    </row>
    <row r="238757" spans="59:59" ht="15" customHeight="1">
      <c r="BG238757" s="985"/>
    </row>
    <row r="238794" spans="59:59" ht="15" customHeight="1">
      <c r="BG238794" s="984"/>
    </row>
    <row r="238795" spans="59:59" ht="15" customHeight="1">
      <c r="BG238795" s="985"/>
    </row>
    <row r="238832" spans="59:59" ht="15" customHeight="1">
      <c r="BG238832" s="984"/>
    </row>
    <row r="238833" spans="59:59" ht="15" customHeight="1">
      <c r="BG238833" s="985"/>
    </row>
    <row r="238870" spans="59:59" ht="15" customHeight="1">
      <c r="BG238870" s="984"/>
    </row>
    <row r="238871" spans="59:59" ht="15" customHeight="1">
      <c r="BG238871" s="985"/>
    </row>
    <row r="238908" spans="59:59" ht="15" customHeight="1">
      <c r="BG238908" s="984"/>
    </row>
    <row r="238909" spans="59:59" ht="15" customHeight="1">
      <c r="BG238909" s="985"/>
    </row>
    <row r="238946" spans="59:59" ht="15" customHeight="1">
      <c r="BG238946" s="984"/>
    </row>
    <row r="238947" spans="59:59" ht="15" customHeight="1">
      <c r="BG238947" s="985"/>
    </row>
    <row r="238984" spans="59:59" ht="15" customHeight="1">
      <c r="BG238984" s="984"/>
    </row>
    <row r="238985" spans="59:59" ht="15" customHeight="1">
      <c r="BG238985" s="985"/>
    </row>
    <row r="239022" spans="59:59" ht="15" customHeight="1">
      <c r="BG239022" s="984"/>
    </row>
    <row r="239023" spans="59:59" ht="15" customHeight="1">
      <c r="BG239023" s="985"/>
    </row>
    <row r="239060" spans="59:59" ht="15" customHeight="1">
      <c r="BG239060" s="984"/>
    </row>
    <row r="239061" spans="59:59" ht="15" customHeight="1">
      <c r="BG239061" s="985"/>
    </row>
    <row r="239098" spans="59:59" ht="15" customHeight="1">
      <c r="BG239098" s="984"/>
    </row>
    <row r="239099" spans="59:59" ht="15" customHeight="1">
      <c r="BG239099" s="985"/>
    </row>
    <row r="239136" spans="59:59" ht="15" customHeight="1">
      <c r="BG239136" s="984"/>
    </row>
    <row r="239137" spans="59:59" ht="15" customHeight="1">
      <c r="BG239137" s="985"/>
    </row>
    <row r="239174" spans="59:59" ht="15" customHeight="1">
      <c r="BG239174" s="984"/>
    </row>
    <row r="239175" spans="59:59" ht="15" customHeight="1">
      <c r="BG239175" s="985"/>
    </row>
    <row r="239212" spans="59:59" ht="15" customHeight="1">
      <c r="BG239212" s="984"/>
    </row>
    <row r="239213" spans="59:59" ht="15" customHeight="1">
      <c r="BG239213" s="985"/>
    </row>
    <row r="239250" spans="59:59" ht="15" customHeight="1">
      <c r="BG239250" s="984"/>
    </row>
    <row r="239251" spans="59:59" ht="15" customHeight="1">
      <c r="BG239251" s="985"/>
    </row>
    <row r="239288" spans="59:59" ht="15" customHeight="1">
      <c r="BG239288" s="984"/>
    </row>
    <row r="239289" spans="59:59" ht="15" customHeight="1">
      <c r="BG239289" s="985"/>
    </row>
    <row r="239326" spans="59:59" ht="15" customHeight="1">
      <c r="BG239326" s="984"/>
    </row>
    <row r="239327" spans="59:59" ht="15" customHeight="1">
      <c r="BG239327" s="985"/>
    </row>
    <row r="239364" spans="59:59" ht="15" customHeight="1">
      <c r="BG239364" s="984"/>
    </row>
    <row r="239365" spans="59:59" ht="15" customHeight="1">
      <c r="BG239365" s="985"/>
    </row>
    <row r="239402" spans="59:59" ht="15" customHeight="1">
      <c r="BG239402" s="984"/>
    </row>
    <row r="239403" spans="59:59" ht="15" customHeight="1">
      <c r="BG239403" s="985"/>
    </row>
    <row r="239440" spans="59:59" ht="15" customHeight="1">
      <c r="BG239440" s="984"/>
    </row>
    <row r="239441" spans="59:59" ht="15" customHeight="1">
      <c r="BG239441" s="985"/>
    </row>
    <row r="239478" spans="59:59" ht="15" customHeight="1">
      <c r="BG239478" s="984"/>
    </row>
    <row r="239479" spans="59:59" ht="15" customHeight="1">
      <c r="BG239479" s="985"/>
    </row>
    <row r="239516" spans="59:59" ht="15" customHeight="1">
      <c r="BG239516" s="984"/>
    </row>
    <row r="239517" spans="59:59" ht="15" customHeight="1">
      <c r="BG239517" s="985"/>
    </row>
    <row r="239554" spans="59:59" ht="15" customHeight="1">
      <c r="BG239554" s="984"/>
    </row>
    <row r="239555" spans="59:59" ht="15" customHeight="1">
      <c r="BG239555" s="985"/>
    </row>
    <row r="239592" spans="59:59" ht="15" customHeight="1">
      <c r="BG239592" s="984"/>
    </row>
    <row r="239593" spans="59:59" ht="15" customHeight="1">
      <c r="BG239593" s="985"/>
    </row>
    <row r="239630" spans="59:59" ht="15" customHeight="1">
      <c r="BG239630" s="984"/>
    </row>
    <row r="239631" spans="59:59" ht="15" customHeight="1">
      <c r="BG239631" s="985"/>
    </row>
    <row r="239668" spans="59:59" ht="15" customHeight="1">
      <c r="BG239668" s="984"/>
    </row>
    <row r="239669" spans="59:59" ht="15" customHeight="1">
      <c r="BG239669" s="985"/>
    </row>
    <row r="239706" spans="59:59" ht="15" customHeight="1">
      <c r="BG239706" s="984"/>
    </row>
    <row r="239707" spans="59:59" ht="15" customHeight="1">
      <c r="BG239707" s="985"/>
    </row>
    <row r="239744" spans="59:59" ht="15" customHeight="1">
      <c r="BG239744" s="984"/>
    </row>
    <row r="239745" spans="59:59" ht="15" customHeight="1">
      <c r="BG239745" s="985"/>
    </row>
    <row r="239782" spans="59:59" ht="15" customHeight="1">
      <c r="BG239782" s="984"/>
    </row>
    <row r="239783" spans="59:59" ht="15" customHeight="1">
      <c r="BG239783" s="985"/>
    </row>
    <row r="239820" spans="59:59" ht="15" customHeight="1">
      <c r="BG239820" s="984"/>
    </row>
    <row r="239821" spans="59:59" ht="15" customHeight="1">
      <c r="BG239821" s="985"/>
    </row>
    <row r="239858" spans="59:59" ht="15" customHeight="1">
      <c r="BG239858" s="984"/>
    </row>
    <row r="239859" spans="59:59" ht="15" customHeight="1">
      <c r="BG239859" s="985"/>
    </row>
    <row r="239896" spans="59:59" ht="15" customHeight="1">
      <c r="BG239896" s="984"/>
    </row>
    <row r="239897" spans="59:59" ht="15" customHeight="1">
      <c r="BG239897" s="985"/>
    </row>
    <row r="239934" spans="59:59" ht="15" customHeight="1">
      <c r="BG239934" s="984"/>
    </row>
    <row r="239935" spans="59:59" ht="15" customHeight="1">
      <c r="BG239935" s="985"/>
    </row>
    <row r="239972" spans="59:59" ht="15" customHeight="1">
      <c r="BG239972" s="984"/>
    </row>
    <row r="239973" spans="59:59" ht="15" customHeight="1">
      <c r="BG239973" s="985"/>
    </row>
    <row r="240010" spans="59:59" ht="15" customHeight="1">
      <c r="BG240010" s="984"/>
    </row>
    <row r="240011" spans="59:59" ht="15" customHeight="1">
      <c r="BG240011" s="985"/>
    </row>
    <row r="240048" spans="59:59" ht="15" customHeight="1">
      <c r="BG240048" s="984"/>
    </row>
    <row r="240049" spans="59:59" ht="15" customHeight="1">
      <c r="BG240049" s="985"/>
    </row>
    <row r="240086" spans="59:59" ht="15" customHeight="1">
      <c r="BG240086" s="984"/>
    </row>
    <row r="240087" spans="59:59" ht="15" customHeight="1">
      <c r="BG240087" s="985"/>
    </row>
    <row r="240124" spans="59:59" ht="15" customHeight="1">
      <c r="BG240124" s="984"/>
    </row>
    <row r="240125" spans="59:59" ht="15" customHeight="1">
      <c r="BG240125" s="985"/>
    </row>
    <row r="240162" spans="59:59" ht="15" customHeight="1">
      <c r="BG240162" s="984"/>
    </row>
    <row r="240163" spans="59:59" ht="15" customHeight="1">
      <c r="BG240163" s="985"/>
    </row>
    <row r="240200" spans="59:59" ht="15" customHeight="1">
      <c r="BG240200" s="984"/>
    </row>
    <row r="240201" spans="59:59" ht="15" customHeight="1">
      <c r="BG240201" s="985"/>
    </row>
    <row r="240238" spans="59:59" ht="15" customHeight="1">
      <c r="BG240238" s="984"/>
    </row>
    <row r="240239" spans="59:59" ht="15" customHeight="1">
      <c r="BG240239" s="985"/>
    </row>
    <row r="240276" spans="59:59" ht="15" customHeight="1">
      <c r="BG240276" s="984"/>
    </row>
    <row r="240277" spans="59:59" ht="15" customHeight="1">
      <c r="BG240277" s="985"/>
    </row>
    <row r="240314" spans="59:59" ht="15" customHeight="1">
      <c r="BG240314" s="984"/>
    </row>
    <row r="240315" spans="59:59" ht="15" customHeight="1">
      <c r="BG240315" s="985"/>
    </row>
    <row r="240352" spans="59:59" ht="15" customHeight="1">
      <c r="BG240352" s="984"/>
    </row>
    <row r="240353" spans="59:59" ht="15" customHeight="1">
      <c r="BG240353" s="985"/>
    </row>
    <row r="240390" spans="59:59" ht="15" customHeight="1">
      <c r="BG240390" s="984"/>
    </row>
    <row r="240391" spans="59:59" ht="15" customHeight="1">
      <c r="BG240391" s="985"/>
    </row>
    <row r="240428" spans="59:59" ht="15" customHeight="1">
      <c r="BG240428" s="984"/>
    </row>
    <row r="240429" spans="59:59" ht="15" customHeight="1">
      <c r="BG240429" s="985"/>
    </row>
    <row r="240466" spans="59:59" ht="15" customHeight="1">
      <c r="BG240466" s="984"/>
    </row>
    <row r="240467" spans="59:59" ht="15" customHeight="1">
      <c r="BG240467" s="985"/>
    </row>
    <row r="240504" spans="59:59" ht="15" customHeight="1">
      <c r="BG240504" s="984"/>
    </row>
    <row r="240505" spans="59:59" ht="15" customHeight="1">
      <c r="BG240505" s="985"/>
    </row>
    <row r="240542" spans="59:59" ht="15" customHeight="1">
      <c r="BG240542" s="984"/>
    </row>
    <row r="240543" spans="59:59" ht="15" customHeight="1">
      <c r="BG240543" s="985"/>
    </row>
    <row r="240580" spans="59:59" ht="15" customHeight="1">
      <c r="BG240580" s="984"/>
    </row>
    <row r="240581" spans="59:59" ht="15" customHeight="1">
      <c r="BG240581" s="985"/>
    </row>
    <row r="240618" spans="59:59" ht="15" customHeight="1">
      <c r="BG240618" s="984"/>
    </row>
    <row r="240619" spans="59:59" ht="15" customHeight="1">
      <c r="BG240619" s="985"/>
    </row>
    <row r="240656" spans="59:59" ht="15" customHeight="1">
      <c r="BG240656" s="984"/>
    </row>
    <row r="240657" spans="59:59" ht="15" customHeight="1">
      <c r="BG240657" s="985"/>
    </row>
    <row r="240694" spans="59:59" ht="15" customHeight="1">
      <c r="BG240694" s="984"/>
    </row>
    <row r="240695" spans="59:59" ht="15" customHeight="1">
      <c r="BG240695" s="985"/>
    </row>
    <row r="240732" spans="59:59" ht="15" customHeight="1">
      <c r="BG240732" s="984"/>
    </row>
    <row r="240733" spans="59:59" ht="15" customHeight="1">
      <c r="BG240733" s="985"/>
    </row>
    <row r="240770" spans="59:59" ht="15" customHeight="1">
      <c r="BG240770" s="984"/>
    </row>
    <row r="240771" spans="59:59" ht="15" customHeight="1">
      <c r="BG240771" s="985"/>
    </row>
    <row r="240808" spans="59:59" ht="15" customHeight="1">
      <c r="BG240808" s="984"/>
    </row>
    <row r="240809" spans="59:59" ht="15" customHeight="1">
      <c r="BG240809" s="985"/>
    </row>
    <row r="240846" spans="59:59" ht="15" customHeight="1">
      <c r="BG240846" s="984"/>
    </row>
    <row r="240847" spans="59:59" ht="15" customHeight="1">
      <c r="BG240847" s="985"/>
    </row>
    <row r="240884" spans="59:59" ht="15" customHeight="1">
      <c r="BG240884" s="984"/>
    </row>
    <row r="240885" spans="59:59" ht="15" customHeight="1">
      <c r="BG240885" s="985"/>
    </row>
    <row r="240922" spans="59:59" ht="15" customHeight="1">
      <c r="BG240922" s="984"/>
    </row>
    <row r="240923" spans="59:59" ht="15" customHeight="1">
      <c r="BG240923" s="985"/>
    </row>
    <row r="240960" spans="59:59" ht="15" customHeight="1">
      <c r="BG240960" s="984"/>
    </row>
    <row r="240961" spans="59:59" ht="15" customHeight="1">
      <c r="BG240961" s="985"/>
    </row>
    <row r="240998" spans="59:59" ht="15" customHeight="1">
      <c r="BG240998" s="984"/>
    </row>
    <row r="240999" spans="59:59" ht="15" customHeight="1">
      <c r="BG240999" s="985"/>
    </row>
    <row r="241036" spans="59:59" ht="15" customHeight="1">
      <c r="BG241036" s="984"/>
    </row>
    <row r="241037" spans="59:59" ht="15" customHeight="1">
      <c r="BG241037" s="985"/>
    </row>
    <row r="241074" spans="59:59" ht="15" customHeight="1">
      <c r="BG241074" s="984"/>
    </row>
    <row r="241075" spans="59:59" ht="15" customHeight="1">
      <c r="BG241075" s="985"/>
    </row>
    <row r="241112" spans="59:59" ht="15" customHeight="1">
      <c r="BG241112" s="984"/>
    </row>
    <row r="241113" spans="59:59" ht="15" customHeight="1">
      <c r="BG241113" s="985"/>
    </row>
    <row r="241150" spans="59:59" ht="15" customHeight="1">
      <c r="BG241150" s="984"/>
    </row>
    <row r="241151" spans="59:59" ht="15" customHeight="1">
      <c r="BG241151" s="985"/>
    </row>
    <row r="241188" spans="59:59" ht="15" customHeight="1">
      <c r="BG241188" s="984"/>
    </row>
    <row r="241189" spans="59:59" ht="15" customHeight="1">
      <c r="BG241189" s="985"/>
    </row>
    <row r="241226" spans="59:59" ht="15" customHeight="1">
      <c r="BG241226" s="984"/>
    </row>
    <row r="241227" spans="59:59" ht="15" customHeight="1">
      <c r="BG241227" s="985"/>
    </row>
    <row r="241264" spans="59:59" ht="15" customHeight="1">
      <c r="BG241264" s="984"/>
    </row>
    <row r="241265" spans="59:59" ht="15" customHeight="1">
      <c r="BG241265" s="985"/>
    </row>
    <row r="241302" spans="59:59" ht="15" customHeight="1">
      <c r="BG241302" s="984"/>
    </row>
    <row r="241303" spans="59:59" ht="15" customHeight="1">
      <c r="BG241303" s="985"/>
    </row>
    <row r="241340" spans="59:59" ht="15" customHeight="1">
      <c r="BG241340" s="984"/>
    </row>
    <row r="241341" spans="59:59" ht="15" customHeight="1">
      <c r="BG241341" s="985"/>
    </row>
    <row r="241378" spans="59:59" ht="15" customHeight="1">
      <c r="BG241378" s="984"/>
    </row>
    <row r="241379" spans="59:59" ht="15" customHeight="1">
      <c r="BG241379" s="985"/>
    </row>
    <row r="241416" spans="59:59" ht="15" customHeight="1">
      <c r="BG241416" s="984"/>
    </row>
    <row r="241417" spans="59:59" ht="15" customHeight="1">
      <c r="BG241417" s="985"/>
    </row>
    <row r="241454" spans="59:59" ht="15" customHeight="1">
      <c r="BG241454" s="984"/>
    </row>
    <row r="241455" spans="59:59" ht="15" customHeight="1">
      <c r="BG241455" s="985"/>
    </row>
    <row r="241492" spans="59:59" ht="15" customHeight="1">
      <c r="BG241492" s="984"/>
    </row>
    <row r="241493" spans="59:59" ht="15" customHeight="1">
      <c r="BG241493" s="985"/>
    </row>
    <row r="241530" spans="59:59" ht="15" customHeight="1">
      <c r="BG241530" s="984"/>
    </row>
    <row r="241531" spans="59:59" ht="15" customHeight="1">
      <c r="BG241531" s="985"/>
    </row>
    <row r="241568" spans="59:59" ht="15" customHeight="1">
      <c r="BG241568" s="984"/>
    </row>
    <row r="241569" spans="59:59" ht="15" customHeight="1">
      <c r="BG241569" s="985"/>
    </row>
    <row r="241606" spans="59:59" ht="15" customHeight="1">
      <c r="BG241606" s="984"/>
    </row>
    <row r="241607" spans="59:59" ht="15" customHeight="1">
      <c r="BG241607" s="985"/>
    </row>
    <row r="241644" spans="59:59" ht="15" customHeight="1">
      <c r="BG241644" s="984"/>
    </row>
    <row r="241645" spans="59:59" ht="15" customHeight="1">
      <c r="BG241645" s="985"/>
    </row>
    <row r="241682" spans="59:59" ht="15" customHeight="1">
      <c r="BG241682" s="984"/>
    </row>
    <row r="241683" spans="59:59" ht="15" customHeight="1">
      <c r="BG241683" s="985"/>
    </row>
    <row r="241720" spans="59:59" ht="15" customHeight="1">
      <c r="BG241720" s="984"/>
    </row>
    <row r="241721" spans="59:59" ht="15" customHeight="1">
      <c r="BG241721" s="985"/>
    </row>
    <row r="241758" spans="59:59" ht="15" customHeight="1">
      <c r="BG241758" s="984"/>
    </row>
    <row r="241759" spans="59:59" ht="15" customHeight="1">
      <c r="BG241759" s="985"/>
    </row>
    <row r="241796" spans="59:59" ht="15" customHeight="1">
      <c r="BG241796" s="984"/>
    </row>
    <row r="241797" spans="59:59" ht="15" customHeight="1">
      <c r="BG241797" s="985"/>
    </row>
    <row r="241834" spans="59:59" ht="15" customHeight="1">
      <c r="BG241834" s="984"/>
    </row>
    <row r="241835" spans="59:59" ht="15" customHeight="1">
      <c r="BG241835" s="985"/>
    </row>
    <row r="241872" spans="59:59" ht="15" customHeight="1">
      <c r="BG241872" s="984"/>
    </row>
    <row r="241873" spans="59:59" ht="15" customHeight="1">
      <c r="BG241873" s="985"/>
    </row>
    <row r="241910" spans="59:59" ht="15" customHeight="1">
      <c r="BG241910" s="984"/>
    </row>
    <row r="241911" spans="59:59" ht="15" customHeight="1">
      <c r="BG241911" s="985"/>
    </row>
    <row r="241948" spans="59:59" ht="15" customHeight="1">
      <c r="BG241948" s="984"/>
    </row>
    <row r="241949" spans="59:59" ht="15" customHeight="1">
      <c r="BG241949" s="985"/>
    </row>
    <row r="241986" spans="59:59" ht="15" customHeight="1">
      <c r="BG241986" s="984"/>
    </row>
    <row r="241987" spans="59:59" ht="15" customHeight="1">
      <c r="BG241987" s="985"/>
    </row>
    <row r="242024" spans="59:59" ht="15" customHeight="1">
      <c r="BG242024" s="984"/>
    </row>
    <row r="242025" spans="59:59" ht="15" customHeight="1">
      <c r="BG242025" s="985"/>
    </row>
    <row r="242062" spans="59:59" ht="15" customHeight="1">
      <c r="BG242062" s="984"/>
    </row>
    <row r="242063" spans="59:59" ht="15" customHeight="1">
      <c r="BG242063" s="985"/>
    </row>
    <row r="242100" spans="59:59" ht="15" customHeight="1">
      <c r="BG242100" s="984"/>
    </row>
    <row r="242101" spans="59:59" ht="15" customHeight="1">
      <c r="BG242101" s="985"/>
    </row>
    <row r="242138" spans="59:59" ht="15" customHeight="1">
      <c r="BG242138" s="984"/>
    </row>
    <row r="242139" spans="59:59" ht="15" customHeight="1">
      <c r="BG242139" s="985"/>
    </row>
    <row r="242176" spans="59:59" ht="15" customHeight="1">
      <c r="BG242176" s="984"/>
    </row>
    <row r="242177" spans="59:59" ht="15" customHeight="1">
      <c r="BG242177" s="985"/>
    </row>
    <row r="242214" spans="59:59" ht="15" customHeight="1">
      <c r="BG242214" s="984"/>
    </row>
    <row r="242215" spans="59:59" ht="15" customHeight="1">
      <c r="BG242215" s="985"/>
    </row>
    <row r="242252" spans="59:59" ht="15" customHeight="1">
      <c r="BG242252" s="984"/>
    </row>
    <row r="242253" spans="59:59" ht="15" customHeight="1">
      <c r="BG242253" s="985"/>
    </row>
    <row r="242290" spans="59:59" ht="15" customHeight="1">
      <c r="BG242290" s="984"/>
    </row>
    <row r="242291" spans="59:59" ht="15" customHeight="1">
      <c r="BG242291" s="985"/>
    </row>
    <row r="242328" spans="59:59" ht="15" customHeight="1">
      <c r="BG242328" s="984"/>
    </row>
    <row r="242329" spans="59:59" ht="15" customHeight="1">
      <c r="BG242329" s="985"/>
    </row>
    <row r="242366" spans="59:59" ht="15" customHeight="1">
      <c r="BG242366" s="984"/>
    </row>
    <row r="242367" spans="59:59" ht="15" customHeight="1">
      <c r="BG242367" s="985"/>
    </row>
    <row r="242404" spans="59:59" ht="15" customHeight="1">
      <c r="BG242404" s="984"/>
    </row>
    <row r="242405" spans="59:59" ht="15" customHeight="1">
      <c r="BG242405" s="985"/>
    </row>
    <row r="242442" spans="59:59" ht="15" customHeight="1">
      <c r="BG242442" s="984"/>
    </row>
    <row r="242443" spans="59:59" ht="15" customHeight="1">
      <c r="BG242443" s="985"/>
    </row>
    <row r="242480" spans="59:59" ht="15" customHeight="1">
      <c r="BG242480" s="984"/>
    </row>
    <row r="242481" spans="59:59" ht="15" customHeight="1">
      <c r="BG242481" s="985"/>
    </row>
    <row r="242518" spans="59:59" ht="15" customHeight="1">
      <c r="BG242518" s="984"/>
    </row>
    <row r="242519" spans="59:59" ht="15" customHeight="1">
      <c r="BG242519" s="985"/>
    </row>
    <row r="242556" spans="59:59" ht="15" customHeight="1">
      <c r="BG242556" s="984"/>
    </row>
    <row r="242557" spans="59:59" ht="15" customHeight="1">
      <c r="BG242557" s="985"/>
    </row>
    <row r="242594" spans="59:59" ht="15" customHeight="1">
      <c r="BG242594" s="984"/>
    </row>
    <row r="242595" spans="59:59" ht="15" customHeight="1">
      <c r="BG242595" s="985"/>
    </row>
    <row r="242632" spans="59:59" ht="15" customHeight="1">
      <c r="BG242632" s="984"/>
    </row>
    <row r="242633" spans="59:59" ht="15" customHeight="1">
      <c r="BG242633" s="985"/>
    </row>
    <row r="242670" spans="59:59" ht="15" customHeight="1">
      <c r="BG242670" s="984"/>
    </row>
    <row r="242671" spans="59:59" ht="15" customHeight="1">
      <c r="BG242671" s="985"/>
    </row>
    <row r="242708" spans="59:59" ht="15" customHeight="1">
      <c r="BG242708" s="984"/>
    </row>
    <row r="242709" spans="59:59" ht="15" customHeight="1">
      <c r="BG242709" s="985"/>
    </row>
    <row r="242746" spans="59:59" ht="15" customHeight="1">
      <c r="BG242746" s="984"/>
    </row>
    <row r="242747" spans="59:59" ht="15" customHeight="1">
      <c r="BG242747" s="985"/>
    </row>
    <row r="242784" spans="59:59" ht="15" customHeight="1">
      <c r="BG242784" s="984"/>
    </row>
    <row r="242785" spans="59:59" ht="15" customHeight="1">
      <c r="BG242785" s="985"/>
    </row>
    <row r="242822" spans="59:59" ht="15" customHeight="1">
      <c r="BG242822" s="984"/>
    </row>
    <row r="242823" spans="59:59" ht="15" customHeight="1">
      <c r="BG242823" s="985"/>
    </row>
    <row r="242860" spans="59:59" ht="15" customHeight="1">
      <c r="BG242860" s="984"/>
    </row>
    <row r="242861" spans="59:59" ht="15" customHeight="1">
      <c r="BG242861" s="985"/>
    </row>
    <row r="242898" spans="59:59" ht="15" customHeight="1">
      <c r="BG242898" s="984"/>
    </row>
    <row r="242899" spans="59:59" ht="15" customHeight="1">
      <c r="BG242899" s="985"/>
    </row>
    <row r="242936" spans="59:59" ht="15" customHeight="1">
      <c r="BG242936" s="984"/>
    </row>
    <row r="242937" spans="59:59" ht="15" customHeight="1">
      <c r="BG242937" s="985"/>
    </row>
    <row r="242974" spans="59:59" ht="15" customHeight="1">
      <c r="BG242974" s="984"/>
    </row>
    <row r="242975" spans="59:59" ht="15" customHeight="1">
      <c r="BG242975" s="985"/>
    </row>
    <row r="243012" spans="59:59" ht="15" customHeight="1">
      <c r="BG243012" s="984"/>
    </row>
    <row r="243013" spans="59:59" ht="15" customHeight="1">
      <c r="BG243013" s="985"/>
    </row>
    <row r="243050" spans="59:59" ht="15" customHeight="1">
      <c r="BG243050" s="984"/>
    </row>
    <row r="243051" spans="59:59" ht="15" customHeight="1">
      <c r="BG243051" s="985"/>
    </row>
    <row r="243088" spans="59:59" ht="15" customHeight="1">
      <c r="BG243088" s="984"/>
    </row>
    <row r="243089" spans="59:59" ht="15" customHeight="1">
      <c r="BG243089" s="985"/>
    </row>
    <row r="243126" spans="59:59" ht="15" customHeight="1">
      <c r="BG243126" s="984"/>
    </row>
    <row r="243127" spans="59:59" ht="15" customHeight="1">
      <c r="BG243127" s="985"/>
    </row>
    <row r="243164" spans="59:59" ht="15" customHeight="1">
      <c r="BG243164" s="984"/>
    </row>
    <row r="243165" spans="59:59" ht="15" customHeight="1">
      <c r="BG243165" s="985"/>
    </row>
    <row r="243202" spans="59:59" ht="15" customHeight="1">
      <c r="BG243202" s="984"/>
    </row>
    <row r="243203" spans="59:59" ht="15" customHeight="1">
      <c r="BG243203" s="985"/>
    </row>
    <row r="243240" spans="59:59" ht="15" customHeight="1">
      <c r="BG243240" s="984"/>
    </row>
    <row r="243241" spans="59:59" ht="15" customHeight="1">
      <c r="BG243241" s="985"/>
    </row>
    <row r="243278" spans="59:59" ht="15" customHeight="1">
      <c r="BG243278" s="984"/>
    </row>
    <row r="243279" spans="59:59" ht="15" customHeight="1">
      <c r="BG243279" s="985"/>
    </row>
    <row r="243316" spans="59:59" ht="15" customHeight="1">
      <c r="BG243316" s="984"/>
    </row>
    <row r="243317" spans="59:59" ht="15" customHeight="1">
      <c r="BG243317" s="985"/>
    </row>
    <row r="243354" spans="59:59" ht="15" customHeight="1">
      <c r="BG243354" s="984"/>
    </row>
    <row r="243355" spans="59:59" ht="15" customHeight="1">
      <c r="BG243355" s="985"/>
    </row>
    <row r="243392" spans="59:59" ht="15" customHeight="1">
      <c r="BG243392" s="984"/>
    </row>
    <row r="243393" spans="59:59" ht="15" customHeight="1">
      <c r="BG243393" s="985"/>
    </row>
    <row r="243430" spans="59:59" ht="15" customHeight="1">
      <c r="BG243430" s="984"/>
    </row>
    <row r="243431" spans="59:59" ht="15" customHeight="1">
      <c r="BG243431" s="985"/>
    </row>
    <row r="243468" spans="59:59" ht="15" customHeight="1">
      <c r="BG243468" s="984"/>
    </row>
    <row r="243469" spans="59:59" ht="15" customHeight="1">
      <c r="BG243469" s="985"/>
    </row>
    <row r="243506" spans="59:59" ht="15" customHeight="1">
      <c r="BG243506" s="984"/>
    </row>
    <row r="243507" spans="59:59" ht="15" customHeight="1">
      <c r="BG243507" s="985"/>
    </row>
    <row r="243544" spans="59:59" ht="15" customHeight="1">
      <c r="BG243544" s="984"/>
    </row>
    <row r="243545" spans="59:59" ht="15" customHeight="1">
      <c r="BG243545" s="985"/>
    </row>
    <row r="243582" spans="59:59" ht="15" customHeight="1">
      <c r="BG243582" s="984"/>
    </row>
    <row r="243583" spans="59:59" ht="15" customHeight="1">
      <c r="BG243583" s="985"/>
    </row>
    <row r="243620" spans="59:59" ht="15" customHeight="1">
      <c r="BG243620" s="984"/>
    </row>
    <row r="243621" spans="59:59" ht="15" customHeight="1">
      <c r="BG243621" s="985"/>
    </row>
    <row r="243658" spans="59:59" ht="15" customHeight="1">
      <c r="BG243658" s="984"/>
    </row>
    <row r="243659" spans="59:59" ht="15" customHeight="1">
      <c r="BG243659" s="985"/>
    </row>
    <row r="243696" spans="59:59" ht="15" customHeight="1">
      <c r="BG243696" s="984"/>
    </row>
    <row r="243697" spans="59:59" ht="15" customHeight="1">
      <c r="BG243697" s="985"/>
    </row>
    <row r="243734" spans="59:59" ht="15" customHeight="1">
      <c r="BG243734" s="984"/>
    </row>
    <row r="243735" spans="59:59" ht="15" customHeight="1">
      <c r="BG243735" s="985"/>
    </row>
    <row r="243772" spans="59:59" ht="15" customHeight="1">
      <c r="BG243772" s="984"/>
    </row>
    <row r="243773" spans="59:59" ht="15" customHeight="1">
      <c r="BG243773" s="985"/>
    </row>
    <row r="243810" spans="59:59" ht="15" customHeight="1">
      <c r="BG243810" s="984"/>
    </row>
    <row r="243811" spans="59:59" ht="15" customHeight="1">
      <c r="BG243811" s="985"/>
    </row>
    <row r="243848" spans="59:59" ht="15" customHeight="1">
      <c r="BG243848" s="984"/>
    </row>
    <row r="243849" spans="59:59" ht="15" customHeight="1">
      <c r="BG243849" s="985"/>
    </row>
    <row r="243886" spans="59:59" ht="15" customHeight="1">
      <c r="BG243886" s="984"/>
    </row>
    <row r="243887" spans="59:59" ht="15" customHeight="1">
      <c r="BG243887" s="985"/>
    </row>
    <row r="243924" spans="59:59" ht="15" customHeight="1">
      <c r="BG243924" s="984"/>
    </row>
    <row r="243925" spans="59:59" ht="15" customHeight="1">
      <c r="BG243925" s="985"/>
    </row>
    <row r="243962" spans="59:59" ht="15" customHeight="1">
      <c r="BG243962" s="984"/>
    </row>
    <row r="243963" spans="59:59" ht="15" customHeight="1">
      <c r="BG243963" s="985"/>
    </row>
    <row r="244000" spans="59:59" ht="15" customHeight="1">
      <c r="BG244000" s="984"/>
    </row>
    <row r="244001" spans="59:59" ht="15" customHeight="1">
      <c r="BG244001" s="985"/>
    </row>
    <row r="244038" spans="59:59" ht="15" customHeight="1">
      <c r="BG244038" s="984"/>
    </row>
    <row r="244039" spans="59:59" ht="15" customHeight="1">
      <c r="BG244039" s="985"/>
    </row>
    <row r="244076" spans="59:59" ht="15" customHeight="1">
      <c r="BG244076" s="984"/>
    </row>
    <row r="244077" spans="59:59" ht="15" customHeight="1">
      <c r="BG244077" s="985"/>
    </row>
    <row r="244114" spans="59:59" ht="15" customHeight="1">
      <c r="BG244114" s="984"/>
    </row>
    <row r="244115" spans="59:59" ht="15" customHeight="1">
      <c r="BG244115" s="985"/>
    </row>
    <row r="244152" spans="59:59" ht="15" customHeight="1">
      <c r="BG244152" s="984"/>
    </row>
    <row r="244153" spans="59:59" ht="15" customHeight="1">
      <c r="BG244153" s="985"/>
    </row>
    <row r="244190" spans="59:59" ht="15" customHeight="1">
      <c r="BG244190" s="984"/>
    </row>
    <row r="244191" spans="59:59" ht="15" customHeight="1">
      <c r="BG244191" s="985"/>
    </row>
    <row r="244228" spans="59:59" ht="15" customHeight="1">
      <c r="BG244228" s="984"/>
    </row>
    <row r="244229" spans="59:59" ht="15" customHeight="1">
      <c r="BG244229" s="985"/>
    </row>
    <row r="244266" spans="59:59" ht="15" customHeight="1">
      <c r="BG244266" s="984"/>
    </row>
    <row r="244267" spans="59:59" ht="15" customHeight="1">
      <c r="BG244267" s="985"/>
    </row>
    <row r="244304" spans="59:59" ht="15" customHeight="1">
      <c r="BG244304" s="984"/>
    </row>
    <row r="244305" spans="59:59" ht="15" customHeight="1">
      <c r="BG244305" s="985"/>
    </row>
    <row r="244342" spans="59:59" ht="15" customHeight="1">
      <c r="BG244342" s="984"/>
    </row>
    <row r="244343" spans="59:59" ht="15" customHeight="1">
      <c r="BG244343" s="985"/>
    </row>
    <row r="244380" spans="59:59" ht="15" customHeight="1">
      <c r="BG244380" s="984"/>
    </row>
    <row r="244381" spans="59:59" ht="15" customHeight="1">
      <c r="BG244381" s="985"/>
    </row>
    <row r="244418" spans="59:59" ht="15" customHeight="1">
      <c r="BG244418" s="984"/>
    </row>
    <row r="244419" spans="59:59" ht="15" customHeight="1">
      <c r="BG244419" s="985"/>
    </row>
    <row r="244456" spans="59:59" ht="15" customHeight="1">
      <c r="BG244456" s="984"/>
    </row>
    <row r="244457" spans="59:59" ht="15" customHeight="1">
      <c r="BG244457" s="985"/>
    </row>
    <row r="244494" spans="59:59" ht="15" customHeight="1">
      <c r="BG244494" s="984"/>
    </row>
    <row r="244495" spans="59:59" ht="15" customHeight="1">
      <c r="BG244495" s="985"/>
    </row>
    <row r="244532" spans="59:59" ht="15" customHeight="1">
      <c r="BG244532" s="984"/>
    </row>
    <row r="244533" spans="59:59" ht="15" customHeight="1">
      <c r="BG244533" s="985"/>
    </row>
    <row r="244570" spans="59:59" ht="15" customHeight="1">
      <c r="BG244570" s="984"/>
    </row>
    <row r="244571" spans="59:59" ht="15" customHeight="1">
      <c r="BG244571" s="985"/>
    </row>
    <row r="244608" spans="59:59" ht="15" customHeight="1">
      <c r="BG244608" s="984"/>
    </row>
    <row r="244609" spans="59:59" ht="15" customHeight="1">
      <c r="BG244609" s="985"/>
    </row>
    <row r="244646" spans="59:59" ht="15" customHeight="1">
      <c r="BG244646" s="984"/>
    </row>
    <row r="244647" spans="59:59" ht="15" customHeight="1">
      <c r="BG244647" s="985"/>
    </row>
    <row r="244684" spans="59:59" ht="15" customHeight="1">
      <c r="BG244684" s="984"/>
    </row>
    <row r="244685" spans="59:59" ht="15" customHeight="1">
      <c r="BG244685" s="985"/>
    </row>
    <row r="244722" spans="59:59" ht="15" customHeight="1">
      <c r="BG244722" s="984"/>
    </row>
    <row r="244723" spans="59:59" ht="15" customHeight="1">
      <c r="BG244723" s="985"/>
    </row>
    <row r="244760" spans="59:59" ht="15" customHeight="1">
      <c r="BG244760" s="984"/>
    </row>
    <row r="244761" spans="59:59" ht="15" customHeight="1">
      <c r="BG244761" s="985"/>
    </row>
    <row r="244798" spans="59:59" ht="15" customHeight="1">
      <c r="BG244798" s="984"/>
    </row>
    <row r="244799" spans="59:59" ht="15" customHeight="1">
      <c r="BG244799" s="985"/>
    </row>
    <row r="244836" spans="59:59" ht="15" customHeight="1">
      <c r="BG244836" s="984"/>
    </row>
    <row r="244837" spans="59:59" ht="15" customHeight="1">
      <c r="BG244837" s="985"/>
    </row>
    <row r="244874" spans="59:59" ht="15" customHeight="1">
      <c r="BG244874" s="984"/>
    </row>
    <row r="244875" spans="59:59" ht="15" customHeight="1">
      <c r="BG244875" s="985"/>
    </row>
    <row r="244912" spans="59:59" ht="15" customHeight="1">
      <c r="BG244912" s="984"/>
    </row>
    <row r="244913" spans="59:59" ht="15" customHeight="1">
      <c r="BG244913" s="985"/>
    </row>
    <row r="244950" spans="59:59" ht="15" customHeight="1">
      <c r="BG244950" s="984"/>
    </row>
    <row r="244951" spans="59:59" ht="15" customHeight="1">
      <c r="BG244951" s="985"/>
    </row>
    <row r="244988" spans="59:59" ht="15" customHeight="1">
      <c r="BG244988" s="984"/>
    </row>
    <row r="244989" spans="59:59" ht="15" customHeight="1">
      <c r="BG244989" s="985"/>
    </row>
    <row r="245026" spans="59:59" ht="15" customHeight="1">
      <c r="BG245026" s="984"/>
    </row>
    <row r="245027" spans="59:59" ht="15" customHeight="1">
      <c r="BG245027" s="985"/>
    </row>
    <row r="245064" spans="59:59" ht="15" customHeight="1">
      <c r="BG245064" s="984"/>
    </row>
    <row r="245065" spans="59:59" ht="15" customHeight="1">
      <c r="BG245065" s="985"/>
    </row>
    <row r="245102" spans="59:59" ht="15" customHeight="1">
      <c r="BG245102" s="984"/>
    </row>
    <row r="245103" spans="59:59" ht="15" customHeight="1">
      <c r="BG245103" s="985"/>
    </row>
    <row r="245140" spans="59:59" ht="15" customHeight="1">
      <c r="BG245140" s="984"/>
    </row>
    <row r="245141" spans="59:59" ht="15" customHeight="1">
      <c r="BG245141" s="985"/>
    </row>
    <row r="245178" spans="59:59" ht="15" customHeight="1">
      <c r="BG245178" s="984"/>
    </row>
    <row r="245179" spans="59:59" ht="15" customHeight="1">
      <c r="BG245179" s="985"/>
    </row>
    <row r="245216" spans="59:59" ht="15" customHeight="1">
      <c r="BG245216" s="984"/>
    </row>
    <row r="245217" spans="59:59" ht="15" customHeight="1">
      <c r="BG245217" s="985"/>
    </row>
    <row r="245254" spans="59:59" ht="15" customHeight="1">
      <c r="BG245254" s="984"/>
    </row>
    <row r="245255" spans="59:59" ht="15" customHeight="1">
      <c r="BG245255" s="985"/>
    </row>
    <row r="245292" spans="59:59" ht="15" customHeight="1">
      <c r="BG245292" s="984"/>
    </row>
    <row r="245293" spans="59:59" ht="15" customHeight="1">
      <c r="BG245293" s="985"/>
    </row>
    <row r="245330" spans="59:59" ht="15" customHeight="1">
      <c r="BG245330" s="984"/>
    </row>
    <row r="245331" spans="59:59" ht="15" customHeight="1">
      <c r="BG245331" s="985"/>
    </row>
    <row r="245368" spans="59:59" ht="15" customHeight="1">
      <c r="BG245368" s="984"/>
    </row>
    <row r="245369" spans="59:59" ht="15" customHeight="1">
      <c r="BG245369" s="985"/>
    </row>
    <row r="245406" spans="59:59" ht="15" customHeight="1">
      <c r="BG245406" s="984"/>
    </row>
    <row r="245407" spans="59:59" ht="15" customHeight="1">
      <c r="BG245407" s="985"/>
    </row>
    <row r="245444" spans="59:59" ht="15" customHeight="1">
      <c r="BG245444" s="984"/>
    </row>
    <row r="245445" spans="59:59" ht="15" customHeight="1">
      <c r="BG245445" s="985"/>
    </row>
    <row r="245482" spans="59:59" ht="15" customHeight="1">
      <c r="BG245482" s="984"/>
    </row>
    <row r="245483" spans="59:59" ht="15" customHeight="1">
      <c r="BG245483" s="985"/>
    </row>
    <row r="245520" spans="59:59" ht="15" customHeight="1">
      <c r="BG245520" s="984"/>
    </row>
    <row r="245521" spans="59:59" ht="15" customHeight="1">
      <c r="BG245521" s="985"/>
    </row>
    <row r="245558" spans="59:59" ht="15" customHeight="1">
      <c r="BG245558" s="984"/>
    </row>
    <row r="245559" spans="59:59" ht="15" customHeight="1">
      <c r="BG245559" s="985"/>
    </row>
    <row r="245596" spans="59:59" ht="15" customHeight="1">
      <c r="BG245596" s="984"/>
    </row>
    <row r="245597" spans="59:59" ht="15" customHeight="1">
      <c r="BG245597" s="985"/>
    </row>
    <row r="245634" spans="59:59" ht="15" customHeight="1">
      <c r="BG245634" s="984"/>
    </row>
    <row r="245635" spans="59:59" ht="15" customHeight="1">
      <c r="BG245635" s="985"/>
    </row>
    <row r="245672" spans="59:59" ht="15" customHeight="1">
      <c r="BG245672" s="984"/>
    </row>
    <row r="245673" spans="59:59" ht="15" customHeight="1">
      <c r="BG245673" s="985"/>
    </row>
    <row r="245710" spans="59:59" ht="15" customHeight="1">
      <c r="BG245710" s="984"/>
    </row>
    <row r="245711" spans="59:59" ht="15" customHeight="1">
      <c r="BG245711" s="985"/>
    </row>
    <row r="245748" spans="59:59" ht="15" customHeight="1">
      <c r="BG245748" s="984"/>
    </row>
    <row r="245749" spans="59:59" ht="15" customHeight="1">
      <c r="BG245749" s="985"/>
    </row>
    <row r="245786" spans="59:59" ht="15" customHeight="1">
      <c r="BG245786" s="984"/>
    </row>
    <row r="245787" spans="59:59" ht="15" customHeight="1">
      <c r="BG245787" s="985"/>
    </row>
    <row r="245824" spans="59:59" ht="15" customHeight="1">
      <c r="BG245824" s="984"/>
    </row>
    <row r="245825" spans="59:59" ht="15" customHeight="1">
      <c r="BG245825" s="985"/>
    </row>
    <row r="245862" spans="59:59" ht="15" customHeight="1">
      <c r="BG245862" s="984"/>
    </row>
    <row r="245863" spans="59:59" ht="15" customHeight="1">
      <c r="BG245863" s="985"/>
    </row>
    <row r="245900" spans="59:59" ht="15" customHeight="1">
      <c r="BG245900" s="984"/>
    </row>
    <row r="245901" spans="59:59" ht="15" customHeight="1">
      <c r="BG245901" s="985"/>
    </row>
    <row r="245938" spans="59:59" ht="15" customHeight="1">
      <c r="BG245938" s="984"/>
    </row>
    <row r="245939" spans="59:59" ht="15" customHeight="1">
      <c r="BG245939" s="985"/>
    </row>
    <row r="245976" spans="59:59" ht="15" customHeight="1">
      <c r="BG245976" s="984"/>
    </row>
    <row r="245977" spans="59:59" ht="15" customHeight="1">
      <c r="BG245977" s="985"/>
    </row>
    <row r="246014" spans="59:59" ht="15" customHeight="1">
      <c r="BG246014" s="984"/>
    </row>
    <row r="246015" spans="59:59" ht="15" customHeight="1">
      <c r="BG246015" s="985"/>
    </row>
    <row r="246052" spans="59:59" ht="15" customHeight="1">
      <c r="BG246052" s="984"/>
    </row>
    <row r="246053" spans="59:59" ht="15" customHeight="1">
      <c r="BG246053" s="985"/>
    </row>
    <row r="246090" spans="59:59" ht="15" customHeight="1">
      <c r="BG246090" s="984"/>
    </row>
    <row r="246091" spans="59:59" ht="15" customHeight="1">
      <c r="BG246091" s="985"/>
    </row>
    <row r="246128" spans="59:59" ht="15" customHeight="1">
      <c r="BG246128" s="984"/>
    </row>
    <row r="246129" spans="59:59" ht="15" customHeight="1">
      <c r="BG246129" s="985"/>
    </row>
    <row r="246166" spans="59:59" ht="15" customHeight="1">
      <c r="BG246166" s="984"/>
    </row>
    <row r="246167" spans="59:59" ht="15" customHeight="1">
      <c r="BG246167" s="985"/>
    </row>
    <row r="246204" spans="59:59" ht="15" customHeight="1">
      <c r="BG246204" s="984"/>
    </row>
    <row r="246205" spans="59:59" ht="15" customHeight="1">
      <c r="BG246205" s="985"/>
    </row>
    <row r="246242" spans="59:59" ht="15" customHeight="1">
      <c r="BG246242" s="984"/>
    </row>
    <row r="246243" spans="59:59" ht="15" customHeight="1">
      <c r="BG246243" s="985"/>
    </row>
    <row r="246280" spans="59:59" ht="15" customHeight="1">
      <c r="BG246280" s="984"/>
    </row>
    <row r="246281" spans="59:59" ht="15" customHeight="1">
      <c r="BG246281" s="985"/>
    </row>
    <row r="246318" spans="59:59" ht="15" customHeight="1">
      <c r="BG246318" s="984"/>
    </row>
    <row r="246319" spans="59:59" ht="15" customHeight="1">
      <c r="BG246319" s="985"/>
    </row>
    <row r="246356" spans="59:59" ht="15" customHeight="1">
      <c r="BG246356" s="984"/>
    </row>
    <row r="246357" spans="59:59" ht="15" customHeight="1">
      <c r="BG246357" s="985"/>
    </row>
    <row r="246394" spans="59:59" ht="15" customHeight="1">
      <c r="BG246394" s="984"/>
    </row>
    <row r="246395" spans="59:59" ht="15" customHeight="1">
      <c r="BG246395" s="985"/>
    </row>
    <row r="246432" spans="59:59" ht="15" customHeight="1">
      <c r="BG246432" s="984"/>
    </row>
    <row r="246433" spans="59:59" ht="15" customHeight="1">
      <c r="BG246433" s="985"/>
    </row>
    <row r="246470" spans="59:59" ht="15" customHeight="1">
      <c r="BG246470" s="984"/>
    </row>
    <row r="246471" spans="59:59" ht="15" customHeight="1">
      <c r="BG246471" s="985"/>
    </row>
    <row r="246508" spans="59:59" ht="15" customHeight="1">
      <c r="BG246508" s="984"/>
    </row>
    <row r="246509" spans="59:59" ht="15" customHeight="1">
      <c r="BG246509" s="985"/>
    </row>
    <row r="246546" spans="59:59" ht="15" customHeight="1">
      <c r="BG246546" s="984"/>
    </row>
    <row r="246547" spans="59:59" ht="15" customHeight="1">
      <c r="BG246547" s="985"/>
    </row>
    <row r="246584" spans="59:59" ht="15" customHeight="1">
      <c r="BG246584" s="984"/>
    </row>
    <row r="246585" spans="59:59" ht="15" customHeight="1">
      <c r="BG246585" s="985"/>
    </row>
    <row r="246622" spans="59:59" ht="15" customHeight="1">
      <c r="BG246622" s="984"/>
    </row>
    <row r="246623" spans="59:59" ht="15" customHeight="1">
      <c r="BG246623" s="985"/>
    </row>
    <row r="246660" spans="59:59" ht="15" customHeight="1">
      <c r="BG246660" s="984"/>
    </row>
    <row r="246661" spans="59:59" ht="15" customHeight="1">
      <c r="BG246661" s="985"/>
    </row>
    <row r="246698" spans="59:59" ht="15" customHeight="1">
      <c r="BG246698" s="984"/>
    </row>
    <row r="246699" spans="59:59" ht="15" customHeight="1">
      <c r="BG246699" s="985"/>
    </row>
    <row r="246736" spans="59:59" ht="15" customHeight="1">
      <c r="BG246736" s="984"/>
    </row>
    <row r="246737" spans="59:59" ht="15" customHeight="1">
      <c r="BG246737" s="985"/>
    </row>
    <row r="246774" spans="59:59" ht="15" customHeight="1">
      <c r="BG246774" s="984"/>
    </row>
    <row r="246775" spans="59:59" ht="15" customHeight="1">
      <c r="BG246775" s="985"/>
    </row>
    <row r="246812" spans="59:59" ht="15" customHeight="1">
      <c r="BG246812" s="984"/>
    </row>
    <row r="246813" spans="59:59" ht="15" customHeight="1">
      <c r="BG246813" s="985"/>
    </row>
    <row r="246850" spans="59:59" ht="15" customHeight="1">
      <c r="BG246850" s="984"/>
    </row>
    <row r="246851" spans="59:59" ht="15" customHeight="1">
      <c r="BG246851" s="985"/>
    </row>
    <row r="246888" spans="59:59" ht="15" customHeight="1">
      <c r="BG246888" s="984"/>
    </row>
    <row r="246889" spans="59:59" ht="15" customHeight="1">
      <c r="BG246889" s="985"/>
    </row>
    <row r="246926" spans="59:59" ht="15" customHeight="1">
      <c r="BG246926" s="984"/>
    </row>
    <row r="246927" spans="59:59" ht="15" customHeight="1">
      <c r="BG246927" s="985"/>
    </row>
    <row r="246964" spans="59:59" ht="15" customHeight="1">
      <c r="BG246964" s="984"/>
    </row>
    <row r="246965" spans="59:59" ht="15" customHeight="1">
      <c r="BG246965" s="985"/>
    </row>
    <row r="247002" spans="59:59" ht="15" customHeight="1">
      <c r="BG247002" s="984"/>
    </row>
    <row r="247003" spans="59:59" ht="15" customHeight="1">
      <c r="BG247003" s="985"/>
    </row>
    <row r="247040" spans="59:59" ht="15" customHeight="1">
      <c r="BG247040" s="984"/>
    </row>
    <row r="247041" spans="59:59" ht="15" customHeight="1">
      <c r="BG247041" s="985"/>
    </row>
    <row r="247078" spans="59:59" ht="15" customHeight="1">
      <c r="BG247078" s="984"/>
    </row>
    <row r="247079" spans="59:59" ht="15" customHeight="1">
      <c r="BG247079" s="985"/>
    </row>
    <row r="247116" spans="59:59" ht="15" customHeight="1">
      <c r="BG247116" s="984"/>
    </row>
    <row r="247117" spans="59:59" ht="15" customHeight="1">
      <c r="BG247117" s="985"/>
    </row>
    <row r="247154" spans="59:59" ht="15" customHeight="1">
      <c r="BG247154" s="984"/>
    </row>
    <row r="247155" spans="59:59" ht="15" customHeight="1">
      <c r="BG247155" s="985"/>
    </row>
    <row r="247192" spans="59:59" ht="15" customHeight="1">
      <c r="BG247192" s="984"/>
    </row>
    <row r="247193" spans="59:59" ht="15" customHeight="1">
      <c r="BG247193" s="985"/>
    </row>
    <row r="247230" spans="59:59" ht="15" customHeight="1">
      <c r="BG247230" s="984"/>
    </row>
    <row r="247231" spans="59:59" ht="15" customHeight="1">
      <c r="BG247231" s="985"/>
    </row>
    <row r="247268" spans="59:59" ht="15" customHeight="1">
      <c r="BG247268" s="984"/>
    </row>
    <row r="247269" spans="59:59" ht="15" customHeight="1">
      <c r="BG247269" s="985"/>
    </row>
    <row r="247306" spans="59:59" ht="15" customHeight="1">
      <c r="BG247306" s="984"/>
    </row>
    <row r="247307" spans="59:59" ht="15" customHeight="1">
      <c r="BG247307" s="985"/>
    </row>
    <row r="247344" spans="59:59" ht="15" customHeight="1">
      <c r="BG247344" s="984"/>
    </row>
    <row r="247345" spans="59:59" ht="15" customHeight="1">
      <c r="BG247345" s="985"/>
    </row>
    <row r="247382" spans="59:59" ht="15" customHeight="1">
      <c r="BG247382" s="984"/>
    </row>
    <row r="247383" spans="59:59" ht="15" customHeight="1">
      <c r="BG247383" s="985"/>
    </row>
    <row r="247420" spans="59:59" ht="15" customHeight="1">
      <c r="BG247420" s="984"/>
    </row>
    <row r="247421" spans="59:59" ht="15" customHeight="1">
      <c r="BG247421" s="985"/>
    </row>
    <row r="247458" spans="59:59" ht="15" customHeight="1">
      <c r="BG247458" s="984"/>
    </row>
    <row r="247459" spans="59:59" ht="15" customHeight="1">
      <c r="BG247459" s="985"/>
    </row>
    <row r="247496" spans="59:59" ht="15" customHeight="1">
      <c r="BG247496" s="984"/>
    </row>
    <row r="247497" spans="59:59" ht="15" customHeight="1">
      <c r="BG247497" s="985"/>
    </row>
    <row r="247534" spans="59:59" ht="15" customHeight="1">
      <c r="BG247534" s="984"/>
    </row>
    <row r="247535" spans="59:59" ht="15" customHeight="1">
      <c r="BG247535" s="985"/>
    </row>
    <row r="247572" spans="59:59" ht="15" customHeight="1">
      <c r="BG247572" s="984"/>
    </row>
    <row r="247573" spans="59:59" ht="15" customHeight="1">
      <c r="BG247573" s="985"/>
    </row>
    <row r="247610" spans="59:59" ht="15" customHeight="1">
      <c r="BG247610" s="984"/>
    </row>
    <row r="247611" spans="59:59" ht="15" customHeight="1">
      <c r="BG247611" s="985"/>
    </row>
    <row r="247648" spans="59:59" ht="15" customHeight="1">
      <c r="BG247648" s="984"/>
    </row>
    <row r="247649" spans="59:59" ht="15" customHeight="1">
      <c r="BG247649" s="985"/>
    </row>
    <row r="247686" spans="59:59" ht="15" customHeight="1">
      <c r="BG247686" s="984"/>
    </row>
    <row r="247687" spans="59:59" ht="15" customHeight="1">
      <c r="BG247687" s="985"/>
    </row>
    <row r="247724" spans="59:59" ht="15" customHeight="1">
      <c r="BG247724" s="984"/>
    </row>
    <row r="247725" spans="59:59" ht="15" customHeight="1">
      <c r="BG247725" s="985"/>
    </row>
    <row r="247762" spans="59:59" ht="15" customHeight="1">
      <c r="BG247762" s="984"/>
    </row>
    <row r="247763" spans="59:59" ht="15" customHeight="1">
      <c r="BG247763" s="985"/>
    </row>
    <row r="247800" spans="59:59" ht="15" customHeight="1">
      <c r="BG247800" s="984"/>
    </row>
    <row r="247801" spans="59:59" ht="15" customHeight="1">
      <c r="BG247801" s="985"/>
    </row>
    <row r="247838" spans="59:59" ht="15" customHeight="1">
      <c r="BG247838" s="984"/>
    </row>
    <row r="247839" spans="59:59" ht="15" customHeight="1">
      <c r="BG247839" s="985"/>
    </row>
    <row r="247876" spans="59:59" ht="15" customHeight="1">
      <c r="BG247876" s="984"/>
    </row>
    <row r="247877" spans="59:59" ht="15" customHeight="1">
      <c r="BG247877" s="985"/>
    </row>
    <row r="247914" spans="59:59" ht="15" customHeight="1">
      <c r="BG247914" s="984"/>
    </row>
    <row r="247915" spans="59:59" ht="15" customHeight="1">
      <c r="BG247915" s="985"/>
    </row>
    <row r="247952" spans="59:59" ht="15" customHeight="1">
      <c r="BG247952" s="984"/>
    </row>
    <row r="247953" spans="59:59" ht="15" customHeight="1">
      <c r="BG247953" s="985"/>
    </row>
    <row r="247990" spans="59:59" ht="15" customHeight="1">
      <c r="BG247990" s="984"/>
    </row>
    <row r="247991" spans="59:59" ht="15" customHeight="1">
      <c r="BG247991" s="985"/>
    </row>
    <row r="248028" spans="59:59" ht="15" customHeight="1">
      <c r="BG248028" s="984"/>
    </row>
    <row r="248029" spans="59:59" ht="15" customHeight="1">
      <c r="BG248029" s="985"/>
    </row>
    <row r="248066" spans="59:59" ht="15" customHeight="1">
      <c r="BG248066" s="984"/>
    </row>
    <row r="248067" spans="59:59" ht="15" customHeight="1">
      <c r="BG248067" s="985"/>
    </row>
    <row r="248104" spans="59:59" ht="15" customHeight="1">
      <c r="BG248104" s="984"/>
    </row>
    <row r="248105" spans="59:59" ht="15" customHeight="1">
      <c r="BG248105" s="985"/>
    </row>
    <row r="248142" spans="59:59" ht="15" customHeight="1">
      <c r="BG248142" s="984"/>
    </row>
    <row r="248143" spans="59:59" ht="15" customHeight="1">
      <c r="BG248143" s="985"/>
    </row>
    <row r="248180" spans="59:59" ht="15" customHeight="1">
      <c r="BG248180" s="984"/>
    </row>
    <row r="248181" spans="59:59" ht="15" customHeight="1">
      <c r="BG248181" s="985"/>
    </row>
    <row r="248218" spans="59:59" ht="15" customHeight="1">
      <c r="BG248218" s="984"/>
    </row>
    <row r="248219" spans="59:59" ht="15" customHeight="1">
      <c r="BG248219" s="985"/>
    </row>
    <row r="248256" spans="59:59" ht="15" customHeight="1">
      <c r="BG248256" s="984"/>
    </row>
    <row r="248257" spans="59:59" ht="15" customHeight="1">
      <c r="BG248257" s="985"/>
    </row>
    <row r="248294" spans="59:59" ht="15" customHeight="1">
      <c r="BG248294" s="984"/>
    </row>
    <row r="248295" spans="59:59" ht="15" customHeight="1">
      <c r="BG248295" s="985"/>
    </row>
    <row r="248332" spans="59:59" ht="15" customHeight="1">
      <c r="BG248332" s="984"/>
    </row>
    <row r="248333" spans="59:59" ht="15" customHeight="1">
      <c r="BG248333" s="985"/>
    </row>
    <row r="248370" spans="59:59" ht="15" customHeight="1">
      <c r="BG248370" s="984"/>
    </row>
    <row r="248371" spans="59:59" ht="15" customHeight="1">
      <c r="BG248371" s="985"/>
    </row>
    <row r="248408" spans="59:59" ht="15" customHeight="1">
      <c r="BG248408" s="984"/>
    </row>
    <row r="248409" spans="59:59" ht="15" customHeight="1">
      <c r="BG248409" s="985"/>
    </row>
    <row r="248446" spans="59:59" ht="15" customHeight="1">
      <c r="BG248446" s="984"/>
    </row>
    <row r="248447" spans="59:59" ht="15" customHeight="1">
      <c r="BG248447" s="985"/>
    </row>
    <row r="248484" spans="59:59" ht="15" customHeight="1">
      <c r="BG248484" s="984"/>
    </row>
    <row r="248485" spans="59:59" ht="15" customHeight="1">
      <c r="BG248485" s="985"/>
    </row>
    <row r="248522" spans="59:59" ht="15" customHeight="1">
      <c r="BG248522" s="984"/>
    </row>
    <row r="248523" spans="59:59" ht="15" customHeight="1">
      <c r="BG248523" s="985"/>
    </row>
    <row r="248560" spans="59:59" ht="15" customHeight="1">
      <c r="BG248560" s="984"/>
    </row>
    <row r="248561" spans="59:59" ht="15" customHeight="1">
      <c r="BG248561" s="985"/>
    </row>
    <row r="248598" spans="59:59" ht="15" customHeight="1">
      <c r="BG248598" s="984"/>
    </row>
    <row r="248599" spans="59:59" ht="15" customHeight="1">
      <c r="BG248599" s="985"/>
    </row>
    <row r="248636" spans="59:59" ht="15" customHeight="1">
      <c r="BG248636" s="984"/>
    </row>
    <row r="248637" spans="59:59" ht="15" customHeight="1">
      <c r="BG248637" s="985"/>
    </row>
    <row r="248674" spans="59:59" ht="15" customHeight="1">
      <c r="BG248674" s="984"/>
    </row>
    <row r="248675" spans="59:59" ht="15" customHeight="1">
      <c r="BG248675" s="985"/>
    </row>
    <row r="248712" spans="59:59" ht="15" customHeight="1">
      <c r="BG248712" s="984"/>
    </row>
    <row r="248713" spans="59:59" ht="15" customHeight="1">
      <c r="BG248713" s="985"/>
    </row>
    <row r="248750" spans="59:59" ht="15" customHeight="1">
      <c r="BG248750" s="984"/>
    </row>
    <row r="248751" spans="59:59" ht="15" customHeight="1">
      <c r="BG248751" s="985"/>
    </row>
    <row r="248788" spans="59:59" ht="15" customHeight="1">
      <c r="BG248788" s="984"/>
    </row>
    <row r="248789" spans="59:59" ht="15" customHeight="1">
      <c r="BG248789" s="985"/>
    </row>
    <row r="248826" spans="59:59" ht="15" customHeight="1">
      <c r="BG248826" s="984"/>
    </row>
    <row r="248827" spans="59:59" ht="15" customHeight="1">
      <c r="BG248827" s="985"/>
    </row>
    <row r="248864" spans="59:59" ht="15" customHeight="1">
      <c r="BG248864" s="984"/>
    </row>
    <row r="248865" spans="59:59" ht="15" customHeight="1">
      <c r="BG248865" s="985"/>
    </row>
    <row r="248902" spans="59:59" ht="15" customHeight="1">
      <c r="BG248902" s="984"/>
    </row>
    <row r="248903" spans="59:59" ht="15" customHeight="1">
      <c r="BG248903" s="985"/>
    </row>
    <row r="248940" spans="59:59" ht="15" customHeight="1">
      <c r="BG248940" s="984"/>
    </row>
    <row r="248941" spans="59:59" ht="15" customHeight="1">
      <c r="BG248941" s="985"/>
    </row>
    <row r="248978" spans="59:59" ht="15" customHeight="1">
      <c r="BG248978" s="984"/>
    </row>
    <row r="248979" spans="59:59" ht="15" customHeight="1">
      <c r="BG248979" s="985"/>
    </row>
    <row r="249016" spans="59:59" ht="15" customHeight="1">
      <c r="BG249016" s="984"/>
    </row>
    <row r="249017" spans="59:59" ht="15" customHeight="1">
      <c r="BG249017" s="985"/>
    </row>
    <row r="249054" spans="59:59" ht="15" customHeight="1">
      <c r="BG249054" s="984"/>
    </row>
    <row r="249055" spans="59:59" ht="15" customHeight="1">
      <c r="BG249055" s="985"/>
    </row>
    <row r="249092" spans="59:59" ht="15" customHeight="1">
      <c r="BG249092" s="984"/>
    </row>
    <row r="249093" spans="59:59" ht="15" customHeight="1">
      <c r="BG249093" s="985"/>
    </row>
    <row r="249130" spans="59:59" ht="15" customHeight="1">
      <c r="BG249130" s="984"/>
    </row>
    <row r="249131" spans="59:59" ht="15" customHeight="1">
      <c r="BG249131" s="985"/>
    </row>
    <row r="249168" spans="59:59" ht="15" customHeight="1">
      <c r="BG249168" s="984"/>
    </row>
    <row r="249169" spans="59:59" ht="15" customHeight="1">
      <c r="BG249169" s="985"/>
    </row>
    <row r="249206" spans="59:59" ht="15" customHeight="1">
      <c r="BG249206" s="984"/>
    </row>
    <row r="249207" spans="59:59" ht="15" customHeight="1">
      <c r="BG249207" s="985"/>
    </row>
    <row r="249244" spans="59:59" ht="15" customHeight="1">
      <c r="BG249244" s="984"/>
    </row>
    <row r="249245" spans="59:59" ht="15" customHeight="1">
      <c r="BG249245" s="985"/>
    </row>
    <row r="249282" spans="59:59" ht="15" customHeight="1">
      <c r="BG249282" s="984"/>
    </row>
    <row r="249283" spans="59:59" ht="15" customHeight="1">
      <c r="BG249283" s="985"/>
    </row>
    <row r="249320" spans="59:59" ht="15" customHeight="1">
      <c r="BG249320" s="984"/>
    </row>
    <row r="249321" spans="59:59" ht="15" customHeight="1">
      <c r="BG249321" s="985"/>
    </row>
    <row r="249358" spans="59:59" ht="15" customHeight="1">
      <c r="BG249358" s="984"/>
    </row>
    <row r="249359" spans="59:59" ht="15" customHeight="1">
      <c r="BG249359" s="985"/>
    </row>
    <row r="249396" spans="59:59" ht="15" customHeight="1">
      <c r="BG249396" s="984"/>
    </row>
    <row r="249397" spans="59:59" ht="15" customHeight="1">
      <c r="BG249397" s="985"/>
    </row>
    <row r="249434" spans="59:59" ht="15" customHeight="1">
      <c r="BG249434" s="984"/>
    </row>
    <row r="249435" spans="59:59" ht="15" customHeight="1">
      <c r="BG249435" s="985"/>
    </row>
    <row r="249472" spans="59:59" ht="15" customHeight="1">
      <c r="BG249472" s="984"/>
    </row>
    <row r="249473" spans="59:59" ht="15" customHeight="1">
      <c r="BG249473" s="985"/>
    </row>
    <row r="249510" spans="59:59" ht="15" customHeight="1">
      <c r="BG249510" s="984"/>
    </row>
    <row r="249511" spans="59:59" ht="15" customHeight="1">
      <c r="BG249511" s="985"/>
    </row>
    <row r="249548" spans="59:59" ht="15" customHeight="1">
      <c r="BG249548" s="984"/>
    </row>
    <row r="249549" spans="59:59" ht="15" customHeight="1">
      <c r="BG249549" s="985"/>
    </row>
    <row r="249586" spans="59:59" ht="15" customHeight="1">
      <c r="BG249586" s="984"/>
    </row>
    <row r="249587" spans="59:59" ht="15" customHeight="1">
      <c r="BG249587" s="985"/>
    </row>
    <row r="249624" spans="59:59" ht="15" customHeight="1">
      <c r="BG249624" s="984"/>
    </row>
    <row r="249625" spans="59:59" ht="15" customHeight="1">
      <c r="BG249625" s="985"/>
    </row>
    <row r="249662" spans="59:59" ht="15" customHeight="1">
      <c r="BG249662" s="984"/>
    </row>
    <row r="249663" spans="59:59" ht="15" customHeight="1">
      <c r="BG249663" s="985"/>
    </row>
    <row r="249700" spans="59:59" ht="15" customHeight="1">
      <c r="BG249700" s="984"/>
    </row>
    <row r="249701" spans="59:59" ht="15" customHeight="1">
      <c r="BG249701" s="985"/>
    </row>
    <row r="249738" spans="59:59" ht="15" customHeight="1">
      <c r="BG249738" s="984"/>
    </row>
    <row r="249739" spans="59:59" ht="15" customHeight="1">
      <c r="BG249739" s="985"/>
    </row>
    <row r="249776" spans="59:59" ht="15" customHeight="1">
      <c r="BG249776" s="984"/>
    </row>
    <row r="249777" spans="59:59" ht="15" customHeight="1">
      <c r="BG249777" s="985"/>
    </row>
    <row r="249814" spans="59:59" ht="15" customHeight="1">
      <c r="BG249814" s="984"/>
    </row>
    <row r="249815" spans="59:59" ht="15" customHeight="1">
      <c r="BG249815" s="985"/>
    </row>
    <row r="249852" spans="59:59" ht="15" customHeight="1">
      <c r="BG249852" s="984"/>
    </row>
    <row r="249853" spans="59:59" ht="15" customHeight="1">
      <c r="BG249853" s="985"/>
    </row>
    <row r="249890" spans="59:59" ht="15" customHeight="1">
      <c r="BG249890" s="984"/>
    </row>
    <row r="249891" spans="59:59" ht="15" customHeight="1">
      <c r="BG249891" s="985"/>
    </row>
    <row r="249928" spans="59:59" ht="15" customHeight="1">
      <c r="BG249928" s="984"/>
    </row>
    <row r="249929" spans="59:59" ht="15" customHeight="1">
      <c r="BG249929" s="985"/>
    </row>
    <row r="249966" spans="59:59" ht="15" customHeight="1">
      <c r="BG249966" s="984"/>
    </row>
    <row r="249967" spans="59:59" ht="15" customHeight="1">
      <c r="BG249967" s="985"/>
    </row>
    <row r="250004" spans="59:59" ht="15" customHeight="1">
      <c r="BG250004" s="984"/>
    </row>
    <row r="250005" spans="59:59" ht="15" customHeight="1">
      <c r="BG250005" s="985"/>
    </row>
    <row r="250042" spans="59:59" ht="15" customHeight="1">
      <c r="BG250042" s="984"/>
    </row>
    <row r="250043" spans="59:59" ht="15" customHeight="1">
      <c r="BG250043" s="985"/>
    </row>
    <row r="250080" spans="59:59" ht="15" customHeight="1">
      <c r="BG250080" s="984"/>
    </row>
    <row r="250081" spans="59:59" ht="15" customHeight="1">
      <c r="BG250081" s="985"/>
    </row>
    <row r="250118" spans="59:59" ht="15" customHeight="1">
      <c r="BG250118" s="984"/>
    </row>
    <row r="250119" spans="59:59" ht="15" customHeight="1">
      <c r="BG250119" s="985"/>
    </row>
    <row r="250156" spans="59:59" ht="15" customHeight="1">
      <c r="BG250156" s="984"/>
    </row>
    <row r="250157" spans="59:59" ht="15" customHeight="1">
      <c r="BG250157" s="985"/>
    </row>
    <row r="250194" spans="59:59" ht="15" customHeight="1">
      <c r="BG250194" s="984"/>
    </row>
    <row r="250195" spans="59:59" ht="15" customHeight="1">
      <c r="BG250195" s="985"/>
    </row>
    <row r="250232" spans="59:59" ht="15" customHeight="1">
      <c r="BG250232" s="984"/>
    </row>
    <row r="250233" spans="59:59" ht="15" customHeight="1">
      <c r="BG250233" s="985"/>
    </row>
    <row r="250270" spans="59:59" ht="15" customHeight="1">
      <c r="BG250270" s="984"/>
    </row>
    <row r="250271" spans="59:59" ht="15" customHeight="1">
      <c r="BG250271" s="985"/>
    </row>
    <row r="250308" spans="59:59" ht="15" customHeight="1">
      <c r="BG250308" s="984"/>
    </row>
    <row r="250309" spans="59:59" ht="15" customHeight="1">
      <c r="BG250309" s="985"/>
    </row>
    <row r="250346" spans="59:59" ht="15" customHeight="1">
      <c r="BG250346" s="984"/>
    </row>
    <row r="250347" spans="59:59" ht="15" customHeight="1">
      <c r="BG250347" s="985"/>
    </row>
    <row r="250384" spans="59:59" ht="15" customHeight="1">
      <c r="BG250384" s="984"/>
    </row>
    <row r="250385" spans="59:59" ht="15" customHeight="1">
      <c r="BG250385" s="985"/>
    </row>
    <row r="250422" spans="59:59" ht="15" customHeight="1">
      <c r="BG250422" s="984"/>
    </row>
    <row r="250423" spans="59:59" ht="15" customHeight="1">
      <c r="BG250423" s="985"/>
    </row>
    <row r="250460" spans="59:59" ht="15" customHeight="1">
      <c r="BG250460" s="984"/>
    </row>
    <row r="250461" spans="59:59" ht="15" customHeight="1">
      <c r="BG250461" s="985"/>
    </row>
    <row r="250498" spans="59:59" ht="15" customHeight="1">
      <c r="BG250498" s="984"/>
    </row>
    <row r="250499" spans="59:59" ht="15" customHeight="1">
      <c r="BG250499" s="985"/>
    </row>
    <row r="250536" spans="59:59" ht="15" customHeight="1">
      <c r="BG250536" s="984"/>
    </row>
    <row r="250537" spans="59:59" ht="15" customHeight="1">
      <c r="BG250537" s="985"/>
    </row>
    <row r="250574" spans="59:59" ht="15" customHeight="1">
      <c r="BG250574" s="984"/>
    </row>
    <row r="250575" spans="59:59" ht="15" customHeight="1">
      <c r="BG250575" s="985"/>
    </row>
    <row r="250612" spans="59:59" ht="15" customHeight="1">
      <c r="BG250612" s="984"/>
    </row>
    <row r="250613" spans="59:59" ht="15" customHeight="1">
      <c r="BG250613" s="985"/>
    </row>
    <row r="250650" spans="59:59" ht="15" customHeight="1">
      <c r="BG250650" s="984"/>
    </row>
    <row r="250651" spans="59:59" ht="15" customHeight="1">
      <c r="BG250651" s="985"/>
    </row>
    <row r="250688" spans="59:59" ht="15" customHeight="1">
      <c r="BG250688" s="984"/>
    </row>
    <row r="250689" spans="59:59" ht="15" customHeight="1">
      <c r="BG250689" s="985"/>
    </row>
    <row r="250726" spans="59:59" ht="15" customHeight="1">
      <c r="BG250726" s="984"/>
    </row>
    <row r="250727" spans="59:59" ht="15" customHeight="1">
      <c r="BG250727" s="985"/>
    </row>
    <row r="250764" spans="59:59" ht="15" customHeight="1">
      <c r="BG250764" s="984"/>
    </row>
    <row r="250765" spans="59:59" ht="15" customHeight="1">
      <c r="BG250765" s="985"/>
    </row>
    <row r="250802" spans="59:59" ht="15" customHeight="1">
      <c r="BG250802" s="984"/>
    </row>
    <row r="250803" spans="59:59" ht="15" customHeight="1">
      <c r="BG250803" s="985"/>
    </row>
    <row r="250840" spans="59:59" ht="15" customHeight="1">
      <c r="BG250840" s="984"/>
    </row>
    <row r="250841" spans="59:59" ht="15" customHeight="1">
      <c r="BG250841" s="985"/>
    </row>
    <row r="250878" spans="59:59" ht="15" customHeight="1">
      <c r="BG250878" s="984"/>
    </row>
    <row r="250879" spans="59:59" ht="15" customHeight="1">
      <c r="BG250879" s="985"/>
    </row>
    <row r="250916" spans="59:59" ht="15" customHeight="1">
      <c r="BG250916" s="984"/>
    </row>
    <row r="250917" spans="59:59" ht="15" customHeight="1">
      <c r="BG250917" s="985"/>
    </row>
    <row r="250954" spans="59:59" ht="15" customHeight="1">
      <c r="BG250954" s="984"/>
    </row>
    <row r="250955" spans="59:59" ht="15" customHeight="1">
      <c r="BG250955" s="985"/>
    </row>
    <row r="250992" spans="59:59" ht="15" customHeight="1">
      <c r="BG250992" s="984"/>
    </row>
    <row r="250993" spans="59:59" ht="15" customHeight="1">
      <c r="BG250993" s="985"/>
    </row>
    <row r="251030" spans="59:59" ht="15" customHeight="1">
      <c r="BG251030" s="984"/>
    </row>
    <row r="251031" spans="59:59" ht="15" customHeight="1">
      <c r="BG251031" s="985"/>
    </row>
    <row r="251068" spans="59:59" ht="15" customHeight="1">
      <c r="BG251068" s="984"/>
    </row>
    <row r="251069" spans="59:59" ht="15" customHeight="1">
      <c r="BG251069" s="985"/>
    </row>
    <row r="251106" spans="59:59" ht="15" customHeight="1">
      <c r="BG251106" s="984"/>
    </row>
    <row r="251107" spans="59:59" ht="15" customHeight="1">
      <c r="BG251107" s="985"/>
    </row>
    <row r="251144" spans="59:59" ht="15" customHeight="1">
      <c r="BG251144" s="984"/>
    </row>
    <row r="251145" spans="59:59" ht="15" customHeight="1">
      <c r="BG251145" s="985"/>
    </row>
    <row r="251182" spans="59:59" ht="15" customHeight="1">
      <c r="BG251182" s="984"/>
    </row>
    <row r="251183" spans="59:59" ht="15" customHeight="1">
      <c r="BG251183" s="985"/>
    </row>
    <row r="251220" spans="59:59" ht="15" customHeight="1">
      <c r="BG251220" s="984"/>
    </row>
    <row r="251221" spans="59:59" ht="15" customHeight="1">
      <c r="BG251221" s="985"/>
    </row>
    <row r="251258" spans="59:59" ht="15" customHeight="1">
      <c r="BG251258" s="984"/>
    </row>
    <row r="251259" spans="59:59" ht="15" customHeight="1">
      <c r="BG251259" s="985"/>
    </row>
    <row r="251296" spans="59:59" ht="15" customHeight="1">
      <c r="BG251296" s="984"/>
    </row>
    <row r="251297" spans="59:59" ht="15" customHeight="1">
      <c r="BG251297" s="985"/>
    </row>
    <row r="251334" spans="59:59" ht="15" customHeight="1">
      <c r="BG251334" s="984"/>
    </row>
    <row r="251335" spans="59:59" ht="15" customHeight="1">
      <c r="BG251335" s="985"/>
    </row>
    <row r="251372" spans="59:59" ht="15" customHeight="1">
      <c r="BG251372" s="984"/>
    </row>
    <row r="251373" spans="59:59" ht="15" customHeight="1">
      <c r="BG251373" s="985"/>
    </row>
    <row r="251410" spans="59:59" ht="15" customHeight="1">
      <c r="BG251410" s="984"/>
    </row>
    <row r="251411" spans="59:59" ht="15" customHeight="1">
      <c r="BG251411" s="985"/>
    </row>
    <row r="251448" spans="59:59" ht="15" customHeight="1">
      <c r="BG251448" s="984"/>
    </row>
    <row r="251449" spans="59:59" ht="15" customHeight="1">
      <c r="BG251449" s="985"/>
    </row>
    <row r="251486" spans="59:59" ht="15" customHeight="1">
      <c r="BG251486" s="984"/>
    </row>
    <row r="251487" spans="59:59" ht="15" customHeight="1">
      <c r="BG251487" s="985"/>
    </row>
    <row r="251524" spans="59:59" ht="15" customHeight="1">
      <c r="BG251524" s="984"/>
    </row>
    <row r="251525" spans="59:59" ht="15" customHeight="1">
      <c r="BG251525" s="985"/>
    </row>
    <row r="251562" spans="59:59" ht="15" customHeight="1">
      <c r="BG251562" s="984"/>
    </row>
    <row r="251563" spans="59:59" ht="15" customHeight="1">
      <c r="BG251563" s="985"/>
    </row>
    <row r="251600" spans="59:59" ht="15" customHeight="1">
      <c r="BG251600" s="984"/>
    </row>
    <row r="251601" spans="59:59" ht="15" customHeight="1">
      <c r="BG251601" s="985"/>
    </row>
    <row r="251638" spans="59:59" ht="15" customHeight="1">
      <c r="BG251638" s="984"/>
    </row>
    <row r="251639" spans="59:59" ht="15" customHeight="1">
      <c r="BG251639" s="985"/>
    </row>
    <row r="251676" spans="59:59" ht="15" customHeight="1">
      <c r="BG251676" s="984"/>
    </row>
    <row r="251677" spans="59:59" ht="15" customHeight="1">
      <c r="BG251677" s="985"/>
    </row>
    <row r="251714" spans="59:59" ht="15" customHeight="1">
      <c r="BG251714" s="984"/>
    </row>
    <row r="251715" spans="59:59" ht="15" customHeight="1">
      <c r="BG251715" s="985"/>
    </row>
    <row r="251752" spans="59:59" ht="15" customHeight="1">
      <c r="BG251752" s="984"/>
    </row>
    <row r="251753" spans="59:59" ht="15" customHeight="1">
      <c r="BG251753" s="985"/>
    </row>
    <row r="251790" spans="59:59" ht="15" customHeight="1">
      <c r="BG251790" s="984"/>
    </row>
    <row r="251791" spans="59:59" ht="15" customHeight="1">
      <c r="BG251791" s="985"/>
    </row>
    <row r="251828" spans="59:59" ht="15" customHeight="1">
      <c r="BG251828" s="984"/>
    </row>
    <row r="251829" spans="59:59" ht="15" customHeight="1">
      <c r="BG251829" s="985"/>
    </row>
    <row r="251866" spans="59:59" ht="15" customHeight="1">
      <c r="BG251866" s="984"/>
    </row>
    <row r="251867" spans="59:59" ht="15" customHeight="1">
      <c r="BG251867" s="985"/>
    </row>
    <row r="251904" spans="59:59" ht="15" customHeight="1">
      <c r="BG251904" s="984"/>
    </row>
    <row r="251905" spans="59:59" ht="15" customHeight="1">
      <c r="BG251905" s="985"/>
    </row>
    <row r="251942" spans="59:59" ht="15" customHeight="1">
      <c r="BG251942" s="984"/>
    </row>
    <row r="251943" spans="59:59" ht="15" customHeight="1">
      <c r="BG251943" s="985"/>
    </row>
    <row r="251980" spans="59:59" ht="15" customHeight="1">
      <c r="BG251980" s="984"/>
    </row>
    <row r="251981" spans="59:59" ht="15" customHeight="1">
      <c r="BG251981" s="985"/>
    </row>
    <row r="252018" spans="59:59" ht="15" customHeight="1">
      <c r="BG252018" s="984"/>
    </row>
    <row r="252019" spans="59:59" ht="15" customHeight="1">
      <c r="BG252019" s="985"/>
    </row>
    <row r="252056" spans="59:59" ht="15" customHeight="1">
      <c r="BG252056" s="984"/>
    </row>
    <row r="252057" spans="59:59" ht="15" customHeight="1">
      <c r="BG252057" s="985"/>
    </row>
    <row r="252094" spans="59:59" ht="15" customHeight="1">
      <c r="BG252094" s="984"/>
    </row>
    <row r="252095" spans="59:59" ht="15" customHeight="1">
      <c r="BG252095" s="985"/>
    </row>
    <row r="252132" spans="59:59" ht="15" customHeight="1">
      <c r="BG252132" s="984"/>
    </row>
    <row r="252133" spans="59:59" ht="15" customHeight="1">
      <c r="BG252133" s="985"/>
    </row>
    <row r="252170" spans="59:59" ht="15" customHeight="1">
      <c r="BG252170" s="984"/>
    </row>
    <row r="252171" spans="59:59" ht="15" customHeight="1">
      <c r="BG252171" s="985"/>
    </row>
    <row r="252208" spans="59:59" ht="15" customHeight="1">
      <c r="BG252208" s="984"/>
    </row>
    <row r="252209" spans="59:59" ht="15" customHeight="1">
      <c r="BG252209" s="985"/>
    </row>
    <row r="252246" spans="59:59" ht="15" customHeight="1">
      <c r="BG252246" s="984"/>
    </row>
    <row r="252247" spans="59:59" ht="15" customHeight="1">
      <c r="BG252247" s="985"/>
    </row>
    <row r="252284" spans="59:59" ht="15" customHeight="1">
      <c r="BG252284" s="984"/>
    </row>
    <row r="252285" spans="59:59" ht="15" customHeight="1">
      <c r="BG252285" s="985"/>
    </row>
    <row r="252322" spans="59:59" ht="15" customHeight="1">
      <c r="BG252322" s="984"/>
    </row>
    <row r="252323" spans="59:59" ht="15" customHeight="1">
      <c r="BG252323" s="985"/>
    </row>
    <row r="252360" spans="59:59" ht="15" customHeight="1">
      <c r="BG252360" s="984"/>
    </row>
    <row r="252361" spans="59:59" ht="15" customHeight="1">
      <c r="BG252361" s="985"/>
    </row>
    <row r="252398" spans="59:59" ht="15" customHeight="1">
      <c r="BG252398" s="984"/>
    </row>
    <row r="252399" spans="59:59" ht="15" customHeight="1">
      <c r="BG252399" s="985"/>
    </row>
    <row r="252436" spans="59:59" ht="15" customHeight="1">
      <c r="BG252436" s="984"/>
    </row>
    <row r="252437" spans="59:59" ht="15" customHeight="1">
      <c r="BG252437" s="985"/>
    </row>
    <row r="252474" spans="59:59" ht="15" customHeight="1">
      <c r="BG252474" s="984"/>
    </row>
    <row r="252475" spans="59:59" ht="15" customHeight="1">
      <c r="BG252475" s="985"/>
    </row>
    <row r="252512" spans="59:59" ht="15" customHeight="1">
      <c r="BG252512" s="984"/>
    </row>
    <row r="252513" spans="59:59" ht="15" customHeight="1">
      <c r="BG252513" s="985"/>
    </row>
    <row r="252550" spans="59:59" ht="15" customHeight="1">
      <c r="BG252550" s="984"/>
    </row>
    <row r="252551" spans="59:59" ht="15" customHeight="1">
      <c r="BG252551" s="985"/>
    </row>
    <row r="252588" spans="59:59" ht="15" customHeight="1">
      <c r="BG252588" s="984"/>
    </row>
    <row r="252589" spans="59:59" ht="15" customHeight="1">
      <c r="BG252589" s="985"/>
    </row>
    <row r="252626" spans="59:59" ht="15" customHeight="1">
      <c r="BG252626" s="984"/>
    </row>
    <row r="252627" spans="59:59" ht="15" customHeight="1">
      <c r="BG252627" s="985"/>
    </row>
    <row r="252664" spans="59:59" ht="15" customHeight="1">
      <c r="BG252664" s="984"/>
    </row>
    <row r="252665" spans="59:59" ht="15" customHeight="1">
      <c r="BG252665" s="985"/>
    </row>
    <row r="252702" spans="59:59" ht="15" customHeight="1">
      <c r="BG252702" s="984"/>
    </row>
    <row r="252703" spans="59:59" ht="15" customHeight="1">
      <c r="BG252703" s="985"/>
    </row>
    <row r="252740" spans="59:59" ht="15" customHeight="1">
      <c r="BG252740" s="984"/>
    </row>
    <row r="252741" spans="59:59" ht="15" customHeight="1">
      <c r="BG252741" s="985"/>
    </row>
    <row r="252778" spans="59:59" ht="15" customHeight="1">
      <c r="BG252778" s="984"/>
    </row>
    <row r="252779" spans="59:59" ht="15" customHeight="1">
      <c r="BG252779" s="985"/>
    </row>
    <row r="252816" spans="59:59" ht="15" customHeight="1">
      <c r="BG252816" s="984"/>
    </row>
    <row r="252817" spans="59:59" ht="15" customHeight="1">
      <c r="BG252817" s="985"/>
    </row>
    <row r="252854" spans="59:59" ht="15" customHeight="1">
      <c r="BG252854" s="984"/>
    </row>
    <row r="252855" spans="59:59" ht="15" customHeight="1">
      <c r="BG252855" s="985"/>
    </row>
    <row r="252892" spans="59:59" ht="15" customHeight="1">
      <c r="BG252892" s="984"/>
    </row>
    <row r="252893" spans="59:59" ht="15" customHeight="1">
      <c r="BG252893" s="985"/>
    </row>
    <row r="252930" spans="59:59" ht="15" customHeight="1">
      <c r="BG252930" s="984"/>
    </row>
    <row r="252931" spans="59:59" ht="15" customHeight="1">
      <c r="BG252931" s="985"/>
    </row>
    <row r="252968" spans="59:59" ht="15" customHeight="1">
      <c r="BG252968" s="984"/>
    </row>
    <row r="252969" spans="59:59" ht="15" customHeight="1">
      <c r="BG252969" s="985"/>
    </row>
    <row r="253006" spans="59:59" ht="15" customHeight="1">
      <c r="BG253006" s="984"/>
    </row>
    <row r="253007" spans="59:59" ht="15" customHeight="1">
      <c r="BG253007" s="985"/>
    </row>
    <row r="253044" spans="59:59" ht="15" customHeight="1">
      <c r="BG253044" s="984"/>
    </row>
    <row r="253045" spans="59:59" ht="15" customHeight="1">
      <c r="BG253045" s="985"/>
    </row>
    <row r="253082" spans="59:59" ht="15" customHeight="1">
      <c r="BG253082" s="984"/>
    </row>
    <row r="253083" spans="59:59" ht="15" customHeight="1">
      <c r="BG253083" s="985"/>
    </row>
    <row r="253120" spans="59:59" ht="15" customHeight="1">
      <c r="BG253120" s="984"/>
    </row>
    <row r="253121" spans="59:59" ht="15" customHeight="1">
      <c r="BG253121" s="985"/>
    </row>
    <row r="253158" spans="59:59" ht="15" customHeight="1">
      <c r="BG253158" s="984"/>
    </row>
    <row r="253159" spans="59:59" ht="15" customHeight="1">
      <c r="BG253159" s="985"/>
    </row>
    <row r="253196" spans="59:59" ht="15" customHeight="1">
      <c r="BG253196" s="984"/>
    </row>
    <row r="253197" spans="59:59" ht="15" customHeight="1">
      <c r="BG253197" s="985"/>
    </row>
    <row r="253234" spans="59:59" ht="15" customHeight="1">
      <c r="BG253234" s="984"/>
    </row>
    <row r="253235" spans="59:59" ht="15" customHeight="1">
      <c r="BG253235" s="985"/>
    </row>
    <row r="253272" spans="59:59" ht="15" customHeight="1">
      <c r="BG253272" s="984"/>
    </row>
    <row r="253273" spans="59:59" ht="15" customHeight="1">
      <c r="BG253273" s="985"/>
    </row>
    <row r="253310" spans="59:59" ht="15" customHeight="1">
      <c r="BG253310" s="984"/>
    </row>
    <row r="253311" spans="59:59" ht="15" customHeight="1">
      <c r="BG253311" s="985"/>
    </row>
    <row r="253348" spans="59:59" ht="15" customHeight="1">
      <c r="BG253348" s="984"/>
    </row>
    <row r="253349" spans="59:59" ht="15" customHeight="1">
      <c r="BG253349" s="985"/>
    </row>
    <row r="253386" spans="59:59" ht="15" customHeight="1">
      <c r="BG253386" s="984"/>
    </row>
    <row r="253387" spans="59:59" ht="15" customHeight="1">
      <c r="BG253387" s="985"/>
    </row>
    <row r="253424" spans="59:59" ht="15" customHeight="1">
      <c r="BG253424" s="984"/>
    </row>
    <row r="253425" spans="59:59" ht="15" customHeight="1">
      <c r="BG253425" s="985"/>
    </row>
    <row r="253462" spans="59:59" ht="15" customHeight="1">
      <c r="BG253462" s="984"/>
    </row>
    <row r="253463" spans="59:59" ht="15" customHeight="1">
      <c r="BG253463" s="985"/>
    </row>
    <row r="253500" spans="59:59" ht="15" customHeight="1">
      <c r="BG253500" s="984"/>
    </row>
    <row r="253501" spans="59:59" ht="15" customHeight="1">
      <c r="BG253501" s="985"/>
    </row>
    <row r="253538" spans="59:59" ht="15" customHeight="1">
      <c r="BG253538" s="984"/>
    </row>
    <row r="253539" spans="59:59" ht="15" customHeight="1">
      <c r="BG253539" s="985"/>
    </row>
    <row r="253576" spans="59:59" ht="15" customHeight="1">
      <c r="BG253576" s="984"/>
    </row>
    <row r="253577" spans="59:59" ht="15" customHeight="1">
      <c r="BG253577" s="985"/>
    </row>
    <row r="253614" spans="59:59" ht="15" customHeight="1">
      <c r="BG253614" s="984"/>
    </row>
    <row r="253615" spans="59:59" ht="15" customHeight="1">
      <c r="BG253615" s="985"/>
    </row>
    <row r="253652" spans="59:59" ht="15" customHeight="1">
      <c r="BG253652" s="984"/>
    </row>
    <row r="253653" spans="59:59" ht="15" customHeight="1">
      <c r="BG253653" s="985"/>
    </row>
    <row r="253690" spans="59:59" ht="15" customHeight="1">
      <c r="BG253690" s="984"/>
    </row>
    <row r="253691" spans="59:59" ht="15" customHeight="1">
      <c r="BG253691" s="985"/>
    </row>
    <row r="253728" spans="59:59" ht="15" customHeight="1">
      <c r="BG253728" s="984"/>
    </row>
    <row r="253729" spans="59:59" ht="15" customHeight="1">
      <c r="BG253729" s="985"/>
    </row>
    <row r="253766" spans="59:59" ht="15" customHeight="1">
      <c r="BG253766" s="984"/>
    </row>
    <row r="253767" spans="59:59" ht="15" customHeight="1">
      <c r="BG253767" s="985"/>
    </row>
    <row r="253804" spans="59:59" ht="15" customHeight="1">
      <c r="BG253804" s="984"/>
    </row>
    <row r="253805" spans="59:59" ht="15" customHeight="1">
      <c r="BG253805" s="985"/>
    </row>
    <row r="253842" spans="59:59" ht="15" customHeight="1">
      <c r="BG253842" s="984"/>
    </row>
    <row r="253843" spans="59:59" ht="15" customHeight="1">
      <c r="BG253843" s="985"/>
    </row>
    <row r="253880" spans="59:59" ht="15" customHeight="1">
      <c r="BG253880" s="984"/>
    </row>
    <row r="253881" spans="59:59" ht="15" customHeight="1">
      <c r="BG253881" s="985"/>
    </row>
    <row r="253918" spans="59:59" ht="15" customHeight="1">
      <c r="BG253918" s="984"/>
    </row>
    <row r="253919" spans="59:59" ht="15" customHeight="1">
      <c r="BG253919" s="985"/>
    </row>
    <row r="253956" spans="59:59" ht="15" customHeight="1">
      <c r="BG253956" s="984"/>
    </row>
    <row r="253957" spans="59:59" ht="15" customHeight="1">
      <c r="BG253957" s="985"/>
    </row>
    <row r="253994" spans="59:59" ht="15" customHeight="1">
      <c r="BG253994" s="984"/>
    </row>
    <row r="253995" spans="59:59" ht="15" customHeight="1">
      <c r="BG253995" s="985"/>
    </row>
    <row r="254032" spans="59:59" ht="15" customHeight="1">
      <c r="BG254032" s="984"/>
    </row>
    <row r="254033" spans="59:59" ht="15" customHeight="1">
      <c r="BG254033" s="985"/>
    </row>
    <row r="254070" spans="59:59" ht="15" customHeight="1">
      <c r="BG254070" s="984"/>
    </row>
    <row r="254071" spans="59:59" ht="15" customHeight="1">
      <c r="BG254071" s="985"/>
    </row>
    <row r="254108" spans="59:59" ht="15" customHeight="1">
      <c r="BG254108" s="984"/>
    </row>
    <row r="254109" spans="59:59" ht="15" customHeight="1">
      <c r="BG254109" s="985"/>
    </row>
    <row r="254146" spans="59:59" ht="15" customHeight="1">
      <c r="BG254146" s="984"/>
    </row>
    <row r="254147" spans="59:59" ht="15" customHeight="1">
      <c r="BG254147" s="985"/>
    </row>
    <row r="254184" spans="59:59" ht="15" customHeight="1">
      <c r="BG254184" s="984"/>
    </row>
    <row r="254185" spans="59:59" ht="15" customHeight="1">
      <c r="BG254185" s="985"/>
    </row>
    <row r="254222" spans="59:59" ht="15" customHeight="1">
      <c r="BG254222" s="984"/>
    </row>
    <row r="254223" spans="59:59" ht="15" customHeight="1">
      <c r="BG254223" s="985"/>
    </row>
    <row r="254260" spans="59:59" ht="15" customHeight="1">
      <c r="BG254260" s="984"/>
    </row>
    <row r="254261" spans="59:59" ht="15" customHeight="1">
      <c r="BG254261" s="985"/>
    </row>
    <row r="254298" spans="59:59" ht="15" customHeight="1">
      <c r="BG254298" s="984"/>
    </row>
    <row r="254299" spans="59:59" ht="15" customHeight="1">
      <c r="BG254299" s="985"/>
    </row>
    <row r="254336" spans="59:59" ht="15" customHeight="1">
      <c r="BG254336" s="984"/>
    </row>
    <row r="254337" spans="59:59" ht="15" customHeight="1">
      <c r="BG254337" s="985"/>
    </row>
    <row r="254374" spans="59:59" ht="15" customHeight="1">
      <c r="BG254374" s="984"/>
    </row>
    <row r="254375" spans="59:59" ht="15" customHeight="1">
      <c r="BG254375" s="985"/>
    </row>
    <row r="254412" spans="59:59" ht="15" customHeight="1">
      <c r="BG254412" s="984"/>
    </row>
    <row r="254413" spans="59:59" ht="15" customHeight="1">
      <c r="BG254413" s="985"/>
    </row>
    <row r="254450" spans="59:59" ht="15" customHeight="1">
      <c r="BG254450" s="984"/>
    </row>
    <row r="254451" spans="59:59" ht="15" customHeight="1">
      <c r="BG254451" s="985"/>
    </row>
    <row r="254488" spans="59:59" ht="15" customHeight="1">
      <c r="BG254488" s="984"/>
    </row>
    <row r="254489" spans="59:59" ht="15" customHeight="1">
      <c r="BG254489" s="985"/>
    </row>
    <row r="254526" spans="59:59" ht="15" customHeight="1">
      <c r="BG254526" s="984"/>
    </row>
    <row r="254527" spans="59:59" ht="15" customHeight="1">
      <c r="BG254527" s="985"/>
    </row>
    <row r="254564" spans="59:59" ht="15" customHeight="1">
      <c r="BG254564" s="984"/>
    </row>
    <row r="254565" spans="59:59" ht="15" customHeight="1">
      <c r="BG254565" s="985"/>
    </row>
    <row r="254602" spans="59:59" ht="15" customHeight="1">
      <c r="BG254602" s="984"/>
    </row>
    <row r="254603" spans="59:59" ht="15" customHeight="1">
      <c r="BG254603" s="985"/>
    </row>
    <row r="254640" spans="59:59" ht="15" customHeight="1">
      <c r="BG254640" s="984"/>
    </row>
    <row r="254641" spans="59:59" ht="15" customHeight="1">
      <c r="BG254641" s="985"/>
    </row>
    <row r="254678" spans="59:59" ht="15" customHeight="1">
      <c r="BG254678" s="984"/>
    </row>
    <row r="254679" spans="59:59" ht="15" customHeight="1">
      <c r="BG254679" s="985"/>
    </row>
    <row r="254716" spans="59:59" ht="15" customHeight="1">
      <c r="BG254716" s="984"/>
    </row>
    <row r="254717" spans="59:59" ht="15" customHeight="1">
      <c r="BG254717" s="985"/>
    </row>
    <row r="254754" spans="59:59" ht="15" customHeight="1">
      <c r="BG254754" s="984"/>
    </row>
    <row r="254755" spans="59:59" ht="15" customHeight="1">
      <c r="BG254755" s="985"/>
    </row>
    <row r="254792" spans="59:59" ht="15" customHeight="1">
      <c r="BG254792" s="984"/>
    </row>
    <row r="254793" spans="59:59" ht="15" customHeight="1">
      <c r="BG254793" s="985"/>
    </row>
    <row r="254830" spans="59:59" ht="15" customHeight="1">
      <c r="BG254830" s="984"/>
    </row>
    <row r="254831" spans="59:59" ht="15" customHeight="1">
      <c r="BG254831" s="985"/>
    </row>
    <row r="254868" spans="59:59" ht="15" customHeight="1">
      <c r="BG254868" s="984"/>
    </row>
    <row r="254869" spans="59:59" ht="15" customHeight="1">
      <c r="BG254869" s="985"/>
    </row>
    <row r="254906" spans="59:59" ht="15" customHeight="1">
      <c r="BG254906" s="984"/>
    </row>
    <row r="254907" spans="59:59" ht="15" customHeight="1">
      <c r="BG254907" s="985"/>
    </row>
    <row r="254944" spans="59:59" ht="15" customHeight="1">
      <c r="BG254944" s="984"/>
    </row>
    <row r="254945" spans="59:59" ht="15" customHeight="1">
      <c r="BG254945" s="985"/>
    </row>
    <row r="254982" spans="59:59" ht="15" customHeight="1">
      <c r="BG254982" s="984"/>
    </row>
    <row r="254983" spans="59:59" ht="15" customHeight="1">
      <c r="BG254983" s="985"/>
    </row>
    <row r="255020" spans="59:59" ht="15" customHeight="1">
      <c r="BG255020" s="984"/>
    </row>
    <row r="255021" spans="59:59" ht="15" customHeight="1">
      <c r="BG255021" s="985"/>
    </row>
    <row r="255058" spans="59:59" ht="15" customHeight="1">
      <c r="BG255058" s="984"/>
    </row>
    <row r="255059" spans="59:59" ht="15" customHeight="1">
      <c r="BG255059" s="985"/>
    </row>
    <row r="255096" spans="59:59" ht="15" customHeight="1">
      <c r="BG255096" s="984"/>
    </row>
    <row r="255097" spans="59:59" ht="15" customHeight="1">
      <c r="BG255097" s="985"/>
    </row>
    <row r="255134" spans="59:59" ht="15" customHeight="1">
      <c r="BG255134" s="984"/>
    </row>
    <row r="255135" spans="59:59" ht="15" customHeight="1">
      <c r="BG255135" s="985"/>
    </row>
    <row r="255172" spans="59:59" ht="15" customHeight="1">
      <c r="BG255172" s="984"/>
    </row>
    <row r="255173" spans="59:59" ht="15" customHeight="1">
      <c r="BG255173" s="985"/>
    </row>
    <row r="255210" spans="59:59" ht="15" customHeight="1">
      <c r="BG255210" s="984"/>
    </row>
    <row r="255211" spans="59:59" ht="15" customHeight="1">
      <c r="BG255211" s="985"/>
    </row>
    <row r="255248" spans="59:59" ht="15" customHeight="1">
      <c r="BG255248" s="984"/>
    </row>
    <row r="255249" spans="59:59" ht="15" customHeight="1">
      <c r="BG255249" s="985"/>
    </row>
    <row r="255286" spans="59:59" ht="15" customHeight="1">
      <c r="BG255286" s="984"/>
    </row>
    <row r="255287" spans="59:59" ht="15" customHeight="1">
      <c r="BG255287" s="985"/>
    </row>
    <row r="255324" spans="59:59" ht="15" customHeight="1">
      <c r="BG255324" s="984"/>
    </row>
    <row r="255325" spans="59:59" ht="15" customHeight="1">
      <c r="BG255325" s="985"/>
    </row>
    <row r="255362" spans="59:59" ht="15" customHeight="1">
      <c r="BG255362" s="984"/>
    </row>
    <row r="255363" spans="59:59" ht="15" customHeight="1">
      <c r="BG255363" s="985"/>
    </row>
    <row r="255400" spans="59:59" ht="15" customHeight="1">
      <c r="BG255400" s="984"/>
    </row>
    <row r="255401" spans="59:59" ht="15" customHeight="1">
      <c r="BG255401" s="985"/>
    </row>
    <row r="255438" spans="59:59" ht="15" customHeight="1">
      <c r="BG255438" s="984"/>
    </row>
    <row r="255439" spans="59:59" ht="15" customHeight="1">
      <c r="BG255439" s="985"/>
    </row>
    <row r="255476" spans="59:59" ht="15" customHeight="1">
      <c r="BG255476" s="984"/>
    </row>
    <row r="255477" spans="59:59" ht="15" customHeight="1">
      <c r="BG255477" s="985"/>
    </row>
    <row r="255514" spans="59:59" ht="15" customHeight="1">
      <c r="BG255514" s="984"/>
    </row>
    <row r="255515" spans="59:59" ht="15" customHeight="1">
      <c r="BG255515" s="985"/>
    </row>
    <row r="255552" spans="59:59" ht="15" customHeight="1">
      <c r="BG255552" s="984"/>
    </row>
    <row r="255553" spans="59:59" ht="15" customHeight="1">
      <c r="BG255553" s="985"/>
    </row>
    <row r="255590" spans="59:59" ht="15" customHeight="1">
      <c r="BG255590" s="984"/>
    </row>
    <row r="255591" spans="59:59" ht="15" customHeight="1">
      <c r="BG255591" s="985"/>
    </row>
    <row r="255628" spans="59:59" ht="15" customHeight="1">
      <c r="BG255628" s="984"/>
    </row>
    <row r="255629" spans="59:59" ht="15" customHeight="1">
      <c r="BG255629" s="985"/>
    </row>
    <row r="255666" spans="59:59" ht="15" customHeight="1">
      <c r="BG255666" s="984"/>
    </row>
    <row r="255667" spans="59:59" ht="15" customHeight="1">
      <c r="BG255667" s="985"/>
    </row>
    <row r="255704" spans="59:59" ht="15" customHeight="1">
      <c r="BG255704" s="984"/>
    </row>
    <row r="255705" spans="59:59" ht="15" customHeight="1">
      <c r="BG255705" s="985"/>
    </row>
    <row r="255742" spans="59:59" ht="15" customHeight="1">
      <c r="BG255742" s="984"/>
    </row>
    <row r="255743" spans="59:59" ht="15" customHeight="1">
      <c r="BG255743" s="985"/>
    </row>
    <row r="255780" spans="59:59" ht="15" customHeight="1">
      <c r="BG255780" s="984"/>
    </row>
    <row r="255781" spans="59:59" ht="15" customHeight="1">
      <c r="BG255781" s="985"/>
    </row>
    <row r="255818" spans="59:59" ht="15" customHeight="1">
      <c r="BG255818" s="984"/>
    </row>
    <row r="255819" spans="59:59" ht="15" customHeight="1">
      <c r="BG255819" s="985"/>
    </row>
    <row r="255856" spans="59:59" ht="15" customHeight="1">
      <c r="BG255856" s="984"/>
    </row>
    <row r="255857" spans="59:59" ht="15" customHeight="1">
      <c r="BG255857" s="985"/>
    </row>
    <row r="255894" spans="59:59" ht="15" customHeight="1">
      <c r="BG255894" s="984"/>
    </row>
    <row r="255895" spans="59:59" ht="15" customHeight="1">
      <c r="BG255895" s="985"/>
    </row>
    <row r="255932" spans="59:59" ht="15" customHeight="1">
      <c r="BG255932" s="984"/>
    </row>
    <row r="255933" spans="59:59" ht="15" customHeight="1">
      <c r="BG255933" s="985"/>
    </row>
    <row r="255970" spans="59:59" ht="15" customHeight="1">
      <c r="BG255970" s="984"/>
    </row>
    <row r="255971" spans="59:59" ht="15" customHeight="1">
      <c r="BG255971" s="985"/>
    </row>
    <row r="256008" spans="59:59" ht="15" customHeight="1">
      <c r="BG256008" s="984"/>
    </row>
    <row r="256009" spans="59:59" ht="15" customHeight="1">
      <c r="BG256009" s="985"/>
    </row>
    <row r="256046" spans="59:59" ht="15" customHeight="1">
      <c r="BG256046" s="984"/>
    </row>
    <row r="256047" spans="59:59" ht="15" customHeight="1">
      <c r="BG256047" s="985"/>
    </row>
    <row r="256084" spans="59:59" ht="15" customHeight="1">
      <c r="BG256084" s="984"/>
    </row>
    <row r="256085" spans="59:59" ht="15" customHeight="1">
      <c r="BG256085" s="985"/>
    </row>
    <row r="256122" spans="59:59" ht="15" customHeight="1">
      <c r="BG256122" s="984"/>
    </row>
    <row r="256123" spans="59:59" ht="15" customHeight="1">
      <c r="BG256123" s="985"/>
    </row>
    <row r="256160" spans="59:59" ht="15" customHeight="1">
      <c r="BG256160" s="984"/>
    </row>
    <row r="256161" spans="59:59" ht="15" customHeight="1">
      <c r="BG256161" s="985"/>
    </row>
    <row r="256198" spans="59:59" ht="15" customHeight="1">
      <c r="BG256198" s="984"/>
    </row>
    <row r="256199" spans="59:59" ht="15" customHeight="1">
      <c r="BG256199" s="985"/>
    </row>
    <row r="256236" spans="59:59" ht="15" customHeight="1">
      <c r="BG256236" s="984"/>
    </row>
    <row r="256237" spans="59:59" ht="15" customHeight="1">
      <c r="BG256237" s="985"/>
    </row>
    <row r="256274" spans="59:59" ht="15" customHeight="1">
      <c r="BG256274" s="984"/>
    </row>
    <row r="256275" spans="59:59" ht="15" customHeight="1">
      <c r="BG256275" s="985"/>
    </row>
    <row r="256312" spans="59:59" ht="15" customHeight="1">
      <c r="BG256312" s="984"/>
    </row>
    <row r="256313" spans="59:59" ht="15" customHeight="1">
      <c r="BG256313" s="985"/>
    </row>
    <row r="256350" spans="59:59" ht="15" customHeight="1">
      <c r="BG256350" s="984"/>
    </row>
    <row r="256351" spans="59:59" ht="15" customHeight="1">
      <c r="BG256351" s="985"/>
    </row>
    <row r="256388" spans="59:59" ht="15" customHeight="1">
      <c r="BG256388" s="984"/>
    </row>
    <row r="256389" spans="59:59" ht="15" customHeight="1">
      <c r="BG256389" s="985"/>
    </row>
    <row r="256426" spans="59:59" ht="15" customHeight="1">
      <c r="BG256426" s="984"/>
    </row>
    <row r="256427" spans="59:59" ht="15" customHeight="1">
      <c r="BG256427" s="985"/>
    </row>
    <row r="256464" spans="59:59" ht="15" customHeight="1">
      <c r="BG256464" s="984"/>
    </row>
    <row r="256465" spans="59:59" ht="15" customHeight="1">
      <c r="BG256465" s="985"/>
    </row>
    <row r="256502" spans="59:59" ht="15" customHeight="1">
      <c r="BG256502" s="984"/>
    </row>
    <row r="256503" spans="59:59" ht="15" customHeight="1">
      <c r="BG256503" s="985"/>
    </row>
    <row r="256540" spans="59:59" ht="15" customHeight="1">
      <c r="BG256540" s="984"/>
    </row>
    <row r="256541" spans="59:59" ht="15" customHeight="1">
      <c r="BG256541" s="985"/>
    </row>
    <row r="256578" spans="59:59" ht="15" customHeight="1">
      <c r="BG256578" s="984"/>
    </row>
    <row r="256579" spans="59:59" ht="15" customHeight="1">
      <c r="BG256579" s="985"/>
    </row>
    <row r="256616" spans="59:59" ht="15" customHeight="1">
      <c r="BG256616" s="984"/>
    </row>
    <row r="256617" spans="59:59" ht="15" customHeight="1">
      <c r="BG256617" s="985"/>
    </row>
    <row r="256654" spans="59:59" ht="15" customHeight="1">
      <c r="BG256654" s="984"/>
    </row>
    <row r="256655" spans="59:59" ht="15" customHeight="1">
      <c r="BG256655" s="985"/>
    </row>
    <row r="256692" spans="59:59" ht="15" customHeight="1">
      <c r="BG256692" s="984"/>
    </row>
    <row r="256693" spans="59:59" ht="15" customHeight="1">
      <c r="BG256693" s="985"/>
    </row>
    <row r="256730" spans="59:59" ht="15" customHeight="1">
      <c r="BG256730" s="984"/>
    </row>
    <row r="256731" spans="59:59" ht="15" customHeight="1">
      <c r="BG256731" s="985"/>
    </row>
    <row r="256768" spans="59:59" ht="15" customHeight="1">
      <c r="BG256768" s="984"/>
    </row>
    <row r="256769" spans="59:59" ht="15" customHeight="1">
      <c r="BG256769" s="985"/>
    </row>
    <row r="256806" spans="59:59" ht="15" customHeight="1">
      <c r="BG256806" s="984"/>
    </row>
    <row r="256807" spans="59:59" ht="15" customHeight="1">
      <c r="BG256807" s="985"/>
    </row>
    <row r="256844" spans="59:59" ht="15" customHeight="1">
      <c r="BG256844" s="984"/>
    </row>
    <row r="256845" spans="59:59" ht="15" customHeight="1">
      <c r="BG256845" s="985"/>
    </row>
    <row r="256882" spans="59:59" ht="15" customHeight="1">
      <c r="BG256882" s="984"/>
    </row>
    <row r="256883" spans="59:59" ht="15" customHeight="1">
      <c r="BG256883" s="985"/>
    </row>
    <row r="256920" spans="59:59" ht="15" customHeight="1">
      <c r="BG256920" s="984"/>
    </row>
    <row r="256921" spans="59:59" ht="15" customHeight="1">
      <c r="BG256921" s="985"/>
    </row>
    <row r="256958" spans="59:59" ht="15" customHeight="1">
      <c r="BG256958" s="984"/>
    </row>
    <row r="256959" spans="59:59" ht="15" customHeight="1">
      <c r="BG256959" s="985"/>
    </row>
    <row r="256996" spans="59:59" ht="15" customHeight="1">
      <c r="BG256996" s="984"/>
    </row>
    <row r="256997" spans="59:59" ht="15" customHeight="1">
      <c r="BG256997" s="985"/>
    </row>
    <row r="257034" spans="59:59" ht="15" customHeight="1">
      <c r="BG257034" s="984"/>
    </row>
    <row r="257035" spans="59:59" ht="15" customHeight="1">
      <c r="BG257035" s="985"/>
    </row>
    <row r="257072" spans="59:59" ht="15" customHeight="1">
      <c r="BG257072" s="984"/>
    </row>
    <row r="257073" spans="59:59" ht="15" customHeight="1">
      <c r="BG257073" s="985"/>
    </row>
    <row r="257110" spans="59:59" ht="15" customHeight="1">
      <c r="BG257110" s="984"/>
    </row>
    <row r="257111" spans="59:59" ht="15" customHeight="1">
      <c r="BG257111" s="985"/>
    </row>
    <row r="257148" spans="59:59" ht="15" customHeight="1">
      <c r="BG257148" s="984"/>
    </row>
    <row r="257149" spans="59:59" ht="15" customHeight="1">
      <c r="BG257149" s="985"/>
    </row>
    <row r="257186" spans="59:59" ht="15" customHeight="1">
      <c r="BG257186" s="984"/>
    </row>
    <row r="257187" spans="59:59" ht="15" customHeight="1">
      <c r="BG257187" s="985"/>
    </row>
    <row r="257224" spans="59:59" ht="15" customHeight="1">
      <c r="BG257224" s="984"/>
    </row>
    <row r="257225" spans="59:59" ht="15" customHeight="1">
      <c r="BG257225" s="985"/>
    </row>
    <row r="257262" spans="59:59" ht="15" customHeight="1">
      <c r="BG257262" s="984"/>
    </row>
    <row r="257263" spans="59:59" ht="15" customHeight="1">
      <c r="BG257263" s="985"/>
    </row>
    <row r="257300" spans="59:59" ht="15" customHeight="1">
      <c r="BG257300" s="984"/>
    </row>
    <row r="257301" spans="59:59" ht="15" customHeight="1">
      <c r="BG257301" s="985"/>
    </row>
    <row r="257338" spans="59:59" ht="15" customHeight="1">
      <c r="BG257338" s="984"/>
    </row>
    <row r="257339" spans="59:59" ht="15" customHeight="1">
      <c r="BG257339" s="985"/>
    </row>
    <row r="257376" spans="59:59" ht="15" customHeight="1">
      <c r="BG257376" s="984"/>
    </row>
    <row r="257377" spans="59:59" ht="15" customHeight="1">
      <c r="BG257377" s="985"/>
    </row>
    <row r="257414" spans="59:59" ht="15" customHeight="1">
      <c r="BG257414" s="984"/>
    </row>
    <row r="257415" spans="59:59" ht="15" customHeight="1">
      <c r="BG257415" s="985"/>
    </row>
    <row r="257452" spans="59:59" ht="15" customHeight="1">
      <c r="BG257452" s="984"/>
    </row>
    <row r="257453" spans="59:59" ht="15" customHeight="1">
      <c r="BG257453" s="985"/>
    </row>
    <row r="257490" spans="59:59" ht="15" customHeight="1">
      <c r="BG257490" s="984"/>
    </row>
    <row r="257491" spans="59:59" ht="15" customHeight="1">
      <c r="BG257491" s="985"/>
    </row>
    <row r="257528" spans="59:59" ht="15" customHeight="1">
      <c r="BG257528" s="984"/>
    </row>
    <row r="257529" spans="59:59" ht="15" customHeight="1">
      <c r="BG257529" s="985"/>
    </row>
    <row r="257566" spans="59:59" ht="15" customHeight="1">
      <c r="BG257566" s="984"/>
    </row>
    <row r="257567" spans="59:59" ht="15" customHeight="1">
      <c r="BG257567" s="985"/>
    </row>
    <row r="257604" spans="59:59" ht="15" customHeight="1">
      <c r="BG257604" s="984"/>
    </row>
    <row r="257605" spans="59:59" ht="15" customHeight="1">
      <c r="BG257605" s="985"/>
    </row>
    <row r="257642" spans="59:59" ht="15" customHeight="1">
      <c r="BG257642" s="984"/>
    </row>
    <row r="257643" spans="59:59" ht="15" customHeight="1">
      <c r="BG257643" s="985"/>
    </row>
    <row r="257680" spans="59:59" ht="15" customHeight="1">
      <c r="BG257680" s="984"/>
    </row>
    <row r="257681" spans="59:59" ht="15" customHeight="1">
      <c r="BG257681" s="985"/>
    </row>
    <row r="257718" spans="59:59" ht="15" customHeight="1">
      <c r="BG257718" s="984"/>
    </row>
    <row r="257719" spans="59:59" ht="15" customHeight="1">
      <c r="BG257719" s="985"/>
    </row>
    <row r="257756" spans="59:59" ht="15" customHeight="1">
      <c r="BG257756" s="984"/>
    </row>
    <row r="257757" spans="59:59" ht="15" customHeight="1">
      <c r="BG257757" s="985"/>
    </row>
    <row r="257794" spans="59:59" ht="15" customHeight="1">
      <c r="BG257794" s="984"/>
    </row>
    <row r="257795" spans="59:59" ht="15" customHeight="1">
      <c r="BG257795" s="985"/>
    </row>
    <row r="257832" spans="59:59" ht="15" customHeight="1">
      <c r="BG257832" s="984"/>
    </row>
    <row r="257833" spans="59:59" ht="15" customHeight="1">
      <c r="BG257833" s="985"/>
    </row>
    <row r="257870" spans="59:59" ht="15" customHeight="1">
      <c r="BG257870" s="984"/>
    </row>
    <row r="257871" spans="59:59" ht="15" customHeight="1">
      <c r="BG257871" s="985"/>
    </row>
    <row r="257908" spans="59:59" ht="15" customHeight="1">
      <c r="BG257908" s="984"/>
    </row>
    <row r="257909" spans="59:59" ht="15" customHeight="1">
      <c r="BG257909" s="985"/>
    </row>
    <row r="257946" spans="59:59" ht="15" customHeight="1">
      <c r="BG257946" s="984"/>
    </row>
    <row r="257947" spans="59:59" ht="15" customHeight="1">
      <c r="BG257947" s="985"/>
    </row>
    <row r="257984" spans="59:59" ht="15" customHeight="1">
      <c r="BG257984" s="984"/>
    </row>
    <row r="257985" spans="59:59" ht="15" customHeight="1">
      <c r="BG257985" s="985"/>
    </row>
    <row r="258022" spans="59:59" ht="15" customHeight="1">
      <c r="BG258022" s="984"/>
    </row>
    <row r="258023" spans="59:59" ht="15" customHeight="1">
      <c r="BG258023" s="985"/>
    </row>
    <row r="258060" spans="59:59" ht="15" customHeight="1">
      <c r="BG258060" s="984"/>
    </row>
    <row r="258061" spans="59:59" ht="15" customHeight="1">
      <c r="BG258061" s="985"/>
    </row>
    <row r="258098" spans="59:59" ht="15" customHeight="1">
      <c r="BG258098" s="984"/>
    </row>
    <row r="258099" spans="59:59" ht="15" customHeight="1">
      <c r="BG258099" s="985"/>
    </row>
    <row r="258136" spans="59:59" ht="15" customHeight="1">
      <c r="BG258136" s="984"/>
    </row>
    <row r="258137" spans="59:59" ht="15" customHeight="1">
      <c r="BG258137" s="985"/>
    </row>
    <row r="258174" spans="59:59" ht="15" customHeight="1">
      <c r="BG258174" s="984"/>
    </row>
    <row r="258175" spans="59:59" ht="15" customHeight="1">
      <c r="BG258175" s="985"/>
    </row>
    <row r="258212" spans="59:59" ht="15" customHeight="1">
      <c r="BG258212" s="984"/>
    </row>
    <row r="258213" spans="59:59" ht="15" customHeight="1">
      <c r="BG258213" s="985"/>
    </row>
    <row r="258250" spans="59:59" ht="15" customHeight="1">
      <c r="BG258250" s="984"/>
    </row>
    <row r="258251" spans="59:59" ht="15" customHeight="1">
      <c r="BG258251" s="985"/>
    </row>
    <row r="258288" spans="59:59" ht="15" customHeight="1">
      <c r="BG258288" s="984"/>
    </row>
    <row r="258289" spans="59:59" ht="15" customHeight="1">
      <c r="BG258289" s="985"/>
    </row>
    <row r="258326" spans="59:59" ht="15" customHeight="1">
      <c r="BG258326" s="984"/>
    </row>
    <row r="258327" spans="59:59" ht="15" customHeight="1">
      <c r="BG258327" s="985"/>
    </row>
    <row r="258364" spans="59:59" ht="15" customHeight="1">
      <c r="BG258364" s="984"/>
    </row>
    <row r="258365" spans="59:59" ht="15" customHeight="1">
      <c r="BG258365" s="985"/>
    </row>
    <row r="258402" spans="59:59" ht="15" customHeight="1">
      <c r="BG258402" s="984"/>
    </row>
    <row r="258403" spans="59:59" ht="15" customHeight="1">
      <c r="BG258403" s="985"/>
    </row>
    <row r="258440" spans="59:59" ht="15" customHeight="1">
      <c r="BG258440" s="984"/>
    </row>
    <row r="258441" spans="59:59" ht="15" customHeight="1">
      <c r="BG258441" s="985"/>
    </row>
    <row r="258478" spans="59:59" ht="15" customHeight="1">
      <c r="BG258478" s="984"/>
    </row>
    <row r="258479" spans="59:59" ht="15" customHeight="1">
      <c r="BG258479" s="985"/>
    </row>
    <row r="258516" spans="59:59" ht="15" customHeight="1">
      <c r="BG258516" s="984"/>
    </row>
    <row r="258517" spans="59:59" ht="15" customHeight="1">
      <c r="BG258517" s="985"/>
    </row>
    <row r="258554" spans="59:59" ht="15" customHeight="1">
      <c r="BG258554" s="984"/>
    </row>
    <row r="258555" spans="59:59" ht="15" customHeight="1">
      <c r="BG258555" s="985"/>
    </row>
    <row r="258592" spans="59:59" ht="15" customHeight="1">
      <c r="BG258592" s="984"/>
    </row>
    <row r="258593" spans="59:59" ht="15" customHeight="1">
      <c r="BG258593" s="985"/>
    </row>
    <row r="258630" spans="59:59" ht="15" customHeight="1">
      <c r="BG258630" s="984"/>
    </row>
    <row r="258631" spans="59:59" ht="15" customHeight="1">
      <c r="BG258631" s="985"/>
    </row>
    <row r="258668" spans="59:59" ht="15" customHeight="1">
      <c r="BG258668" s="984"/>
    </row>
    <row r="258669" spans="59:59" ht="15" customHeight="1">
      <c r="BG258669" s="985"/>
    </row>
    <row r="258706" spans="59:59" ht="15" customHeight="1">
      <c r="BG258706" s="984"/>
    </row>
    <row r="258707" spans="59:59" ht="15" customHeight="1">
      <c r="BG258707" s="985"/>
    </row>
    <row r="258744" spans="59:59" ht="15" customHeight="1">
      <c r="BG258744" s="984"/>
    </row>
    <row r="258745" spans="59:59" ht="15" customHeight="1">
      <c r="BG258745" s="985"/>
    </row>
    <row r="258782" spans="59:59" ht="15" customHeight="1">
      <c r="BG258782" s="984"/>
    </row>
    <row r="258783" spans="59:59" ht="15" customHeight="1">
      <c r="BG258783" s="985"/>
    </row>
    <row r="258820" spans="59:59" ht="15" customHeight="1">
      <c r="BG258820" s="984"/>
    </row>
    <row r="258821" spans="59:59" ht="15" customHeight="1">
      <c r="BG258821" s="985"/>
    </row>
    <row r="258858" spans="59:59" ht="15" customHeight="1">
      <c r="BG258858" s="984"/>
    </row>
    <row r="258859" spans="59:59" ht="15" customHeight="1">
      <c r="BG258859" s="985"/>
    </row>
    <row r="258896" spans="59:59" ht="15" customHeight="1">
      <c r="BG258896" s="984"/>
    </row>
    <row r="258897" spans="59:59" ht="15" customHeight="1">
      <c r="BG258897" s="985"/>
    </row>
    <row r="258934" spans="59:59" ht="15" customHeight="1">
      <c r="BG258934" s="984"/>
    </row>
    <row r="258935" spans="59:59" ht="15" customHeight="1">
      <c r="BG258935" s="985"/>
    </row>
    <row r="258972" spans="59:59" ht="15" customHeight="1">
      <c r="BG258972" s="984"/>
    </row>
    <row r="258973" spans="59:59" ht="15" customHeight="1">
      <c r="BG258973" s="985"/>
    </row>
    <row r="259010" spans="59:59" ht="15" customHeight="1">
      <c r="BG259010" s="984"/>
    </row>
    <row r="259011" spans="59:59" ht="15" customHeight="1">
      <c r="BG259011" s="985"/>
    </row>
    <row r="259048" spans="59:59" ht="15" customHeight="1">
      <c r="BG259048" s="984"/>
    </row>
    <row r="259049" spans="59:59" ht="15" customHeight="1">
      <c r="BG259049" s="985"/>
    </row>
    <row r="259086" spans="59:59" ht="15" customHeight="1">
      <c r="BG259086" s="984"/>
    </row>
    <row r="259087" spans="59:59" ht="15" customHeight="1">
      <c r="BG259087" s="985"/>
    </row>
    <row r="259124" spans="59:59" ht="15" customHeight="1">
      <c r="BG259124" s="984"/>
    </row>
    <row r="259125" spans="59:59" ht="15" customHeight="1">
      <c r="BG259125" s="985"/>
    </row>
    <row r="259162" spans="59:59" ht="15" customHeight="1">
      <c r="BG259162" s="984"/>
    </row>
    <row r="259163" spans="59:59" ht="15" customHeight="1">
      <c r="BG259163" s="985"/>
    </row>
    <row r="259200" spans="59:59" ht="15" customHeight="1">
      <c r="BG259200" s="984"/>
    </row>
    <row r="259201" spans="59:59" ht="15" customHeight="1">
      <c r="BG259201" s="985"/>
    </row>
    <row r="259238" spans="59:59" ht="15" customHeight="1">
      <c r="BG259238" s="984"/>
    </row>
    <row r="259239" spans="59:59" ht="15" customHeight="1">
      <c r="BG259239" s="985"/>
    </row>
    <row r="259276" spans="59:59" ht="15" customHeight="1">
      <c r="BG259276" s="984"/>
    </row>
    <row r="259277" spans="59:59" ht="15" customHeight="1">
      <c r="BG259277" s="985"/>
    </row>
    <row r="259314" spans="59:59" ht="15" customHeight="1">
      <c r="BG259314" s="984"/>
    </row>
    <row r="259315" spans="59:59" ht="15" customHeight="1">
      <c r="BG259315" s="985"/>
    </row>
    <row r="259352" spans="59:59" ht="15" customHeight="1">
      <c r="BG259352" s="984"/>
    </row>
    <row r="259353" spans="59:59" ht="15" customHeight="1">
      <c r="BG259353" s="985"/>
    </row>
    <row r="259390" spans="59:59" ht="15" customHeight="1">
      <c r="BG259390" s="984"/>
    </row>
    <row r="259391" spans="59:59" ht="15" customHeight="1">
      <c r="BG259391" s="985"/>
    </row>
    <row r="259428" spans="59:59" ht="15" customHeight="1">
      <c r="BG259428" s="984"/>
    </row>
    <row r="259429" spans="59:59" ht="15" customHeight="1">
      <c r="BG259429" s="985"/>
    </row>
    <row r="259466" spans="59:59" ht="15" customHeight="1">
      <c r="BG259466" s="984"/>
    </row>
    <row r="259467" spans="59:59" ht="15" customHeight="1">
      <c r="BG259467" s="985"/>
    </row>
    <row r="259504" spans="59:59" ht="15" customHeight="1">
      <c r="BG259504" s="984"/>
    </row>
    <row r="259505" spans="59:59" ht="15" customHeight="1">
      <c r="BG259505" s="985"/>
    </row>
    <row r="259542" spans="59:59" ht="15" customHeight="1">
      <c r="BG259542" s="984"/>
    </row>
    <row r="259543" spans="59:59" ht="15" customHeight="1">
      <c r="BG259543" s="985"/>
    </row>
    <row r="259580" spans="59:59" ht="15" customHeight="1">
      <c r="BG259580" s="984"/>
    </row>
    <row r="259581" spans="59:59" ht="15" customHeight="1">
      <c r="BG259581" s="985"/>
    </row>
    <row r="259618" spans="59:59" ht="15" customHeight="1">
      <c r="BG259618" s="984"/>
    </row>
    <row r="259619" spans="59:59" ht="15" customHeight="1">
      <c r="BG259619" s="985"/>
    </row>
    <row r="259656" spans="59:59" ht="15" customHeight="1">
      <c r="BG259656" s="984"/>
    </row>
    <row r="259657" spans="59:59" ht="15" customHeight="1">
      <c r="BG259657" s="985"/>
    </row>
    <row r="259694" spans="59:59" ht="15" customHeight="1">
      <c r="BG259694" s="984"/>
    </row>
    <row r="259695" spans="59:59" ht="15" customHeight="1">
      <c r="BG259695" s="985"/>
    </row>
    <row r="259732" spans="59:59" ht="15" customHeight="1">
      <c r="BG259732" s="984"/>
    </row>
    <row r="259733" spans="59:59" ht="15" customHeight="1">
      <c r="BG259733" s="985"/>
    </row>
    <row r="259770" spans="59:59" ht="15" customHeight="1">
      <c r="BG259770" s="984"/>
    </row>
    <row r="259771" spans="59:59" ht="15" customHeight="1">
      <c r="BG259771" s="985"/>
    </row>
    <row r="259808" spans="59:59" ht="15" customHeight="1">
      <c r="BG259808" s="984"/>
    </row>
    <row r="259809" spans="59:59" ht="15" customHeight="1">
      <c r="BG259809" s="985"/>
    </row>
    <row r="259846" spans="59:59" ht="15" customHeight="1">
      <c r="BG259846" s="984"/>
    </row>
    <row r="259847" spans="59:59" ht="15" customHeight="1">
      <c r="BG259847" s="985"/>
    </row>
    <row r="259884" spans="59:59" ht="15" customHeight="1">
      <c r="BG259884" s="984"/>
    </row>
    <row r="259885" spans="59:59" ht="15" customHeight="1">
      <c r="BG259885" s="985"/>
    </row>
    <row r="259922" spans="59:59" ht="15" customHeight="1">
      <c r="BG259922" s="984"/>
    </row>
    <row r="259923" spans="59:59" ht="15" customHeight="1">
      <c r="BG259923" s="985"/>
    </row>
    <row r="259960" spans="59:59" ht="15" customHeight="1">
      <c r="BG259960" s="984"/>
    </row>
    <row r="259961" spans="59:59" ht="15" customHeight="1">
      <c r="BG259961" s="985"/>
    </row>
    <row r="259998" spans="59:59" ht="15" customHeight="1">
      <c r="BG259998" s="984"/>
    </row>
    <row r="259999" spans="59:59" ht="15" customHeight="1">
      <c r="BG259999" s="985"/>
    </row>
    <row r="260036" spans="59:59" ht="15" customHeight="1">
      <c r="BG260036" s="984"/>
    </row>
    <row r="260037" spans="59:59" ht="15" customHeight="1">
      <c r="BG260037" s="985"/>
    </row>
    <row r="260074" spans="59:59" ht="15" customHeight="1">
      <c r="BG260074" s="984"/>
    </row>
    <row r="260075" spans="59:59" ht="15" customHeight="1">
      <c r="BG260075" s="985"/>
    </row>
    <row r="260112" spans="59:59" ht="15" customHeight="1">
      <c r="BG260112" s="984"/>
    </row>
    <row r="260113" spans="59:59" ht="15" customHeight="1">
      <c r="BG260113" s="985"/>
    </row>
    <row r="260150" spans="59:59" ht="15" customHeight="1">
      <c r="BG260150" s="984"/>
    </row>
    <row r="260151" spans="59:59" ht="15" customHeight="1">
      <c r="BG260151" s="985"/>
    </row>
    <row r="260188" spans="59:59" ht="15" customHeight="1">
      <c r="BG260188" s="984"/>
    </row>
    <row r="260189" spans="59:59" ht="15" customHeight="1">
      <c r="BG260189" s="985"/>
    </row>
    <row r="260226" spans="59:59" ht="15" customHeight="1">
      <c r="BG260226" s="984"/>
    </row>
    <row r="260227" spans="59:59" ht="15" customHeight="1">
      <c r="BG260227" s="985"/>
    </row>
    <row r="260264" spans="59:59" ht="15" customHeight="1">
      <c r="BG260264" s="984"/>
    </row>
    <row r="260265" spans="59:59" ht="15" customHeight="1">
      <c r="BG260265" s="985"/>
    </row>
    <row r="260302" spans="59:59" ht="15" customHeight="1">
      <c r="BG260302" s="984"/>
    </row>
    <row r="260303" spans="59:59" ht="15" customHeight="1">
      <c r="BG260303" s="985"/>
    </row>
    <row r="260340" spans="59:59" ht="15" customHeight="1">
      <c r="BG260340" s="984"/>
    </row>
    <row r="260341" spans="59:59" ht="15" customHeight="1">
      <c r="BG260341" s="985"/>
    </row>
    <row r="260378" spans="59:59" ht="15" customHeight="1">
      <c r="BG260378" s="984"/>
    </row>
    <row r="260379" spans="59:59" ht="15" customHeight="1">
      <c r="BG260379" s="985"/>
    </row>
    <row r="260416" spans="59:59" ht="15" customHeight="1">
      <c r="BG260416" s="984"/>
    </row>
    <row r="260417" spans="59:59" ht="15" customHeight="1">
      <c r="BG260417" s="985"/>
    </row>
    <row r="260454" spans="59:59" ht="15" customHeight="1">
      <c r="BG260454" s="984"/>
    </row>
    <row r="260455" spans="59:59" ht="15" customHeight="1">
      <c r="BG260455" s="985"/>
    </row>
    <row r="260492" spans="59:59" ht="15" customHeight="1">
      <c r="BG260492" s="984"/>
    </row>
    <row r="260493" spans="59:59" ht="15" customHeight="1">
      <c r="BG260493" s="985"/>
    </row>
    <row r="260530" spans="59:59" ht="15" customHeight="1">
      <c r="BG260530" s="984"/>
    </row>
    <row r="260531" spans="59:59" ht="15" customHeight="1">
      <c r="BG260531" s="985"/>
    </row>
    <row r="260568" spans="59:59" ht="15" customHeight="1">
      <c r="BG260568" s="984"/>
    </row>
    <row r="260569" spans="59:59" ht="15" customHeight="1">
      <c r="BG260569" s="985"/>
    </row>
    <row r="260606" spans="59:59" ht="15" customHeight="1">
      <c r="BG260606" s="984"/>
    </row>
    <row r="260607" spans="59:59" ht="15" customHeight="1">
      <c r="BG260607" s="985"/>
    </row>
    <row r="260644" spans="59:59" ht="15" customHeight="1">
      <c r="BG260644" s="984"/>
    </row>
    <row r="260645" spans="59:59" ht="15" customHeight="1">
      <c r="BG260645" s="985"/>
    </row>
    <row r="260682" spans="59:59" ht="15" customHeight="1">
      <c r="BG260682" s="984"/>
    </row>
    <row r="260683" spans="59:59" ht="15" customHeight="1">
      <c r="BG260683" s="985"/>
    </row>
    <row r="260720" spans="59:59" ht="15" customHeight="1">
      <c r="BG260720" s="984"/>
    </row>
    <row r="260721" spans="59:59" ht="15" customHeight="1">
      <c r="BG260721" s="985"/>
    </row>
    <row r="260758" spans="59:59" ht="15" customHeight="1">
      <c r="BG260758" s="984"/>
    </row>
    <row r="260759" spans="59:59" ht="15" customHeight="1">
      <c r="BG260759" s="985"/>
    </row>
    <row r="260796" spans="59:59" ht="15" customHeight="1">
      <c r="BG260796" s="984"/>
    </row>
    <row r="260797" spans="59:59" ht="15" customHeight="1">
      <c r="BG260797" s="985"/>
    </row>
    <row r="260834" spans="59:59" ht="15" customHeight="1">
      <c r="BG260834" s="984"/>
    </row>
    <row r="260835" spans="59:59" ht="15" customHeight="1">
      <c r="BG260835" s="985"/>
    </row>
    <row r="260872" spans="59:59" ht="15" customHeight="1">
      <c r="BG260872" s="984"/>
    </row>
    <row r="260873" spans="59:59" ht="15" customHeight="1">
      <c r="BG260873" s="985"/>
    </row>
    <row r="260910" spans="59:59" ht="15" customHeight="1">
      <c r="BG260910" s="984"/>
    </row>
    <row r="260911" spans="59:59" ht="15" customHeight="1">
      <c r="BG260911" s="985"/>
    </row>
    <row r="260948" spans="59:59" ht="15" customHeight="1">
      <c r="BG260948" s="984"/>
    </row>
    <row r="260949" spans="59:59" ht="15" customHeight="1">
      <c r="BG260949" s="985"/>
    </row>
    <row r="260986" spans="59:59" ht="15" customHeight="1">
      <c r="BG260986" s="984"/>
    </row>
    <row r="260987" spans="59:59" ht="15" customHeight="1">
      <c r="BG260987" s="985"/>
    </row>
    <row r="261024" spans="59:59" ht="15" customHeight="1">
      <c r="BG261024" s="984"/>
    </row>
    <row r="261025" spans="59:59" ht="15" customHeight="1">
      <c r="BG261025" s="985"/>
    </row>
    <row r="261062" spans="59:59" ht="15" customHeight="1">
      <c r="BG261062" s="984"/>
    </row>
    <row r="261063" spans="59:59" ht="15" customHeight="1">
      <c r="BG261063" s="985"/>
    </row>
    <row r="261100" spans="59:59" ht="15" customHeight="1">
      <c r="BG261100" s="984"/>
    </row>
    <row r="261101" spans="59:59" ht="15" customHeight="1">
      <c r="BG261101" s="985"/>
    </row>
    <row r="261138" spans="59:59" ht="15" customHeight="1">
      <c r="BG261138" s="984"/>
    </row>
    <row r="261139" spans="59:59" ht="15" customHeight="1">
      <c r="BG261139" s="985"/>
    </row>
    <row r="261176" spans="59:59" ht="15" customHeight="1">
      <c r="BG261176" s="984"/>
    </row>
    <row r="261177" spans="59:59" ht="15" customHeight="1">
      <c r="BG261177" s="985"/>
    </row>
    <row r="261214" spans="59:59" ht="15" customHeight="1">
      <c r="BG261214" s="984"/>
    </row>
    <row r="261215" spans="59:59" ht="15" customHeight="1">
      <c r="BG261215" s="985"/>
    </row>
    <row r="261252" spans="59:59" ht="15" customHeight="1">
      <c r="BG261252" s="984"/>
    </row>
    <row r="261253" spans="59:59" ht="15" customHeight="1">
      <c r="BG261253" s="985"/>
    </row>
    <row r="261290" spans="59:59" ht="15" customHeight="1">
      <c r="BG261290" s="984"/>
    </row>
    <row r="261291" spans="59:59" ht="15" customHeight="1">
      <c r="BG261291" s="985"/>
    </row>
    <row r="261328" spans="59:59" ht="15" customHeight="1">
      <c r="BG261328" s="984"/>
    </row>
    <row r="261329" spans="59:59" ht="15" customHeight="1">
      <c r="BG261329" s="985"/>
    </row>
    <row r="261366" spans="59:59" ht="15" customHeight="1">
      <c r="BG261366" s="984"/>
    </row>
    <row r="261367" spans="59:59" ht="15" customHeight="1">
      <c r="BG261367" s="985"/>
    </row>
    <row r="261404" spans="59:59" ht="15" customHeight="1">
      <c r="BG261404" s="984"/>
    </row>
    <row r="261405" spans="59:59" ht="15" customHeight="1">
      <c r="BG261405" s="985"/>
    </row>
    <row r="261442" spans="59:59" ht="15" customHeight="1">
      <c r="BG261442" s="984"/>
    </row>
    <row r="261443" spans="59:59" ht="15" customHeight="1">
      <c r="BG261443" s="985"/>
    </row>
    <row r="261480" spans="59:59" ht="15" customHeight="1">
      <c r="BG261480" s="984"/>
    </row>
    <row r="261481" spans="59:59" ht="15" customHeight="1">
      <c r="BG261481" s="985"/>
    </row>
    <row r="261518" spans="59:59" ht="15" customHeight="1">
      <c r="BG261518" s="984"/>
    </row>
    <row r="261519" spans="59:59" ht="15" customHeight="1">
      <c r="BG261519" s="985"/>
    </row>
    <row r="261556" spans="59:59" ht="15" customHeight="1">
      <c r="BG261556" s="984"/>
    </row>
    <row r="261557" spans="59:59" ht="15" customHeight="1">
      <c r="BG261557" s="985"/>
    </row>
    <row r="261594" spans="59:59" ht="15" customHeight="1">
      <c r="BG261594" s="984"/>
    </row>
    <row r="261595" spans="59:59" ht="15" customHeight="1">
      <c r="BG261595" s="985"/>
    </row>
    <row r="261632" spans="59:59" ht="15" customHeight="1">
      <c r="BG261632" s="984"/>
    </row>
    <row r="261633" spans="59:59" ht="15" customHeight="1">
      <c r="BG261633" s="985"/>
    </row>
    <row r="261670" spans="59:59" ht="15" customHeight="1">
      <c r="BG261670" s="984"/>
    </row>
    <row r="261671" spans="59:59" ht="15" customHeight="1">
      <c r="BG261671" s="985"/>
    </row>
    <row r="261708" spans="59:59" ht="15" customHeight="1">
      <c r="BG261708" s="984"/>
    </row>
    <row r="261709" spans="59:59" ht="15" customHeight="1">
      <c r="BG261709" s="985"/>
    </row>
    <row r="261746" spans="59:59" ht="15" customHeight="1">
      <c r="BG261746" s="984"/>
    </row>
    <row r="261747" spans="59:59" ht="15" customHeight="1">
      <c r="BG261747" s="985"/>
    </row>
    <row r="261784" spans="59:59" ht="15" customHeight="1">
      <c r="BG261784" s="984"/>
    </row>
    <row r="261785" spans="59:59" ht="15" customHeight="1">
      <c r="BG261785" s="985"/>
    </row>
    <row r="261822" spans="59:59" ht="15" customHeight="1">
      <c r="BG261822" s="984"/>
    </row>
    <row r="261823" spans="59:59" ht="15" customHeight="1">
      <c r="BG261823" s="985"/>
    </row>
    <row r="261860" spans="59:59" ht="15" customHeight="1">
      <c r="BG261860" s="984"/>
    </row>
    <row r="261861" spans="59:59" ht="15" customHeight="1">
      <c r="BG261861" s="985"/>
    </row>
    <row r="261898" spans="59:59" ht="15" customHeight="1">
      <c r="BG261898" s="984"/>
    </row>
    <row r="261899" spans="59:59" ht="15" customHeight="1">
      <c r="BG261899" s="985"/>
    </row>
    <row r="261936" spans="59:59" ht="15" customHeight="1">
      <c r="BG261936" s="984"/>
    </row>
    <row r="261937" spans="59:59" ht="15" customHeight="1">
      <c r="BG261937" s="985"/>
    </row>
    <row r="261974" spans="59:59" ht="15" customHeight="1">
      <c r="BG261974" s="984"/>
    </row>
    <row r="261975" spans="59:59" ht="15" customHeight="1">
      <c r="BG261975" s="985"/>
    </row>
    <row r="262012" spans="59:59" ht="15" customHeight="1">
      <c r="BG262012" s="984"/>
    </row>
    <row r="262013" spans="59:59" ht="15" customHeight="1">
      <c r="BG262013" s="985"/>
    </row>
    <row r="262050" spans="59:59" ht="15" customHeight="1">
      <c r="BG262050" s="984"/>
    </row>
    <row r="262051" spans="59:59" ht="15" customHeight="1">
      <c r="BG262051" s="985"/>
    </row>
    <row r="262088" spans="59:59" ht="15" customHeight="1">
      <c r="BG262088" s="984"/>
    </row>
    <row r="262089" spans="59:59" ht="15" customHeight="1">
      <c r="BG262089" s="985"/>
    </row>
    <row r="262126" spans="59:59" ht="15" customHeight="1">
      <c r="BG262126" s="984"/>
    </row>
    <row r="262127" spans="59:59" ht="15" customHeight="1">
      <c r="BG262127" s="985"/>
    </row>
    <row r="262164" spans="59:59" ht="15" customHeight="1">
      <c r="BG262164" s="984"/>
    </row>
    <row r="262165" spans="59:59" ht="15" customHeight="1">
      <c r="BG262165" s="985"/>
    </row>
    <row r="262202" spans="59:59" ht="15" customHeight="1">
      <c r="BG262202" s="984"/>
    </row>
    <row r="262203" spans="59:59" ht="15" customHeight="1">
      <c r="BG262203" s="985"/>
    </row>
    <row r="262240" spans="59:59" ht="15" customHeight="1">
      <c r="BG262240" s="984"/>
    </row>
    <row r="262241" spans="59:59" ht="15" customHeight="1">
      <c r="BG262241" s="985"/>
    </row>
    <row r="262278" spans="59:59" ht="15" customHeight="1">
      <c r="BG262278" s="984"/>
    </row>
    <row r="262279" spans="59:59" ht="15" customHeight="1">
      <c r="BG262279" s="985"/>
    </row>
    <row r="262316" spans="59:59" ht="15" customHeight="1">
      <c r="BG262316" s="984"/>
    </row>
    <row r="262317" spans="59:59" ht="15" customHeight="1">
      <c r="BG262317" s="985"/>
    </row>
    <row r="262354" spans="59:59" ht="15" customHeight="1">
      <c r="BG262354" s="984"/>
    </row>
    <row r="262355" spans="59:59" ht="15" customHeight="1">
      <c r="BG262355" s="985"/>
    </row>
    <row r="262392" spans="59:59" ht="15" customHeight="1">
      <c r="BG262392" s="984"/>
    </row>
    <row r="262393" spans="59:59" ht="15" customHeight="1">
      <c r="BG262393" s="985"/>
    </row>
    <row r="262430" spans="59:59" ht="15" customHeight="1">
      <c r="BG262430" s="984"/>
    </row>
    <row r="262431" spans="59:59" ht="15" customHeight="1">
      <c r="BG262431" s="985"/>
    </row>
    <row r="262468" spans="59:59" ht="15" customHeight="1">
      <c r="BG262468" s="984"/>
    </row>
    <row r="262469" spans="59:59" ht="15" customHeight="1">
      <c r="BG262469" s="985"/>
    </row>
    <row r="262506" spans="59:59" ht="15" customHeight="1">
      <c r="BG262506" s="984"/>
    </row>
    <row r="262507" spans="59:59" ht="15" customHeight="1">
      <c r="BG262507" s="985"/>
    </row>
    <row r="262544" spans="59:59" ht="15" customHeight="1">
      <c r="BG262544" s="984"/>
    </row>
    <row r="262545" spans="59:59" ht="15" customHeight="1">
      <c r="BG262545" s="985"/>
    </row>
    <row r="262582" spans="59:59" ht="15" customHeight="1">
      <c r="BG262582" s="984"/>
    </row>
    <row r="262583" spans="59:59" ht="15" customHeight="1">
      <c r="BG262583" s="985"/>
    </row>
    <row r="262620" spans="59:59" ht="15" customHeight="1">
      <c r="BG262620" s="984"/>
    </row>
    <row r="262621" spans="59:59" ht="15" customHeight="1">
      <c r="BG262621" s="985"/>
    </row>
    <row r="262658" spans="59:59" ht="15" customHeight="1">
      <c r="BG262658" s="984"/>
    </row>
    <row r="262659" spans="59:59" ht="15" customHeight="1">
      <c r="BG262659" s="985"/>
    </row>
    <row r="262696" spans="59:59" ht="15" customHeight="1">
      <c r="BG262696" s="984"/>
    </row>
    <row r="262697" spans="59:59" ht="15" customHeight="1">
      <c r="BG262697" s="985"/>
    </row>
    <row r="262734" spans="59:59" ht="15" customHeight="1">
      <c r="BG262734" s="984"/>
    </row>
    <row r="262735" spans="59:59" ht="15" customHeight="1">
      <c r="BG262735" s="985"/>
    </row>
    <row r="262772" spans="59:59" ht="15" customHeight="1">
      <c r="BG262772" s="984"/>
    </row>
    <row r="262773" spans="59:59" ht="15" customHeight="1">
      <c r="BG262773" s="985"/>
    </row>
    <row r="262810" spans="59:59" ht="15" customHeight="1">
      <c r="BG262810" s="984"/>
    </row>
    <row r="262811" spans="59:59" ht="15" customHeight="1">
      <c r="BG262811" s="985"/>
    </row>
    <row r="262848" spans="59:59" ht="15" customHeight="1">
      <c r="BG262848" s="984"/>
    </row>
    <row r="262849" spans="59:59" ht="15" customHeight="1">
      <c r="BG262849" s="985"/>
    </row>
    <row r="262886" spans="59:59" ht="15" customHeight="1">
      <c r="BG262886" s="984"/>
    </row>
    <row r="262887" spans="59:59" ht="15" customHeight="1">
      <c r="BG262887" s="985"/>
    </row>
    <row r="262924" spans="59:59" ht="15" customHeight="1">
      <c r="BG262924" s="984"/>
    </row>
    <row r="262925" spans="59:59" ht="15" customHeight="1">
      <c r="BG262925" s="985"/>
    </row>
    <row r="262962" spans="59:59" ht="15" customHeight="1">
      <c r="BG262962" s="984"/>
    </row>
    <row r="262963" spans="59:59" ht="15" customHeight="1">
      <c r="BG262963" s="985"/>
    </row>
    <row r="263000" spans="59:59" ht="15" customHeight="1">
      <c r="BG263000" s="984"/>
    </row>
    <row r="263001" spans="59:59" ht="15" customHeight="1">
      <c r="BG263001" s="985"/>
    </row>
    <row r="263038" spans="59:59" ht="15" customHeight="1">
      <c r="BG263038" s="984"/>
    </row>
    <row r="263039" spans="59:59" ht="15" customHeight="1">
      <c r="BG263039" s="985"/>
    </row>
    <row r="263076" spans="59:59" ht="15" customHeight="1">
      <c r="BG263076" s="984"/>
    </row>
    <row r="263077" spans="59:59" ht="15" customHeight="1">
      <c r="BG263077" s="985"/>
    </row>
    <row r="263114" spans="59:59" ht="15" customHeight="1">
      <c r="BG263114" s="984"/>
    </row>
    <row r="263115" spans="59:59" ht="15" customHeight="1">
      <c r="BG263115" s="985"/>
    </row>
    <row r="263152" spans="59:59" ht="15" customHeight="1">
      <c r="BG263152" s="984"/>
    </row>
    <row r="263153" spans="59:59" ht="15" customHeight="1">
      <c r="BG263153" s="985"/>
    </row>
    <row r="263190" spans="59:59" ht="15" customHeight="1">
      <c r="BG263190" s="984"/>
    </row>
    <row r="263191" spans="59:59" ht="15" customHeight="1">
      <c r="BG263191" s="985"/>
    </row>
    <row r="263228" spans="59:59" ht="15" customHeight="1">
      <c r="BG263228" s="984"/>
    </row>
    <row r="263229" spans="59:59" ht="15" customHeight="1">
      <c r="BG263229" s="985"/>
    </row>
    <row r="263266" spans="59:59" ht="15" customHeight="1">
      <c r="BG263266" s="984"/>
    </row>
    <row r="263267" spans="59:59" ht="15" customHeight="1">
      <c r="BG263267" s="985"/>
    </row>
    <row r="263304" spans="59:59" ht="15" customHeight="1">
      <c r="BG263304" s="984"/>
    </row>
    <row r="263305" spans="59:59" ht="15" customHeight="1">
      <c r="BG263305" s="985"/>
    </row>
    <row r="263342" spans="59:59" ht="15" customHeight="1">
      <c r="BG263342" s="984"/>
    </row>
    <row r="263343" spans="59:59" ht="15" customHeight="1">
      <c r="BG263343" s="985"/>
    </row>
    <row r="263380" spans="59:59" ht="15" customHeight="1">
      <c r="BG263380" s="984"/>
    </row>
    <row r="263381" spans="59:59" ht="15" customHeight="1">
      <c r="BG263381" s="985"/>
    </row>
    <row r="263418" spans="59:59" ht="15" customHeight="1">
      <c r="BG263418" s="984"/>
    </row>
    <row r="263419" spans="59:59" ht="15" customHeight="1">
      <c r="BG263419" s="985"/>
    </row>
    <row r="263456" spans="59:59" ht="15" customHeight="1">
      <c r="BG263456" s="984"/>
    </row>
    <row r="263457" spans="59:59" ht="15" customHeight="1">
      <c r="BG263457" s="985"/>
    </row>
    <row r="263494" spans="59:59" ht="15" customHeight="1">
      <c r="BG263494" s="984"/>
    </row>
    <row r="263495" spans="59:59" ht="15" customHeight="1">
      <c r="BG263495" s="985"/>
    </row>
    <row r="263532" spans="59:59" ht="15" customHeight="1">
      <c r="BG263532" s="984"/>
    </row>
    <row r="263533" spans="59:59" ht="15" customHeight="1">
      <c r="BG263533" s="985"/>
    </row>
    <row r="263570" spans="59:59" ht="15" customHeight="1">
      <c r="BG263570" s="984"/>
    </row>
    <row r="263571" spans="59:59" ht="15" customHeight="1">
      <c r="BG263571" s="985"/>
    </row>
    <row r="263608" spans="59:59" ht="15" customHeight="1">
      <c r="BG263608" s="984"/>
    </row>
    <row r="263609" spans="59:59" ht="15" customHeight="1">
      <c r="BG263609" s="985"/>
    </row>
    <row r="263646" spans="59:59" ht="15" customHeight="1">
      <c r="BG263646" s="984"/>
    </row>
    <row r="263647" spans="59:59" ht="15" customHeight="1">
      <c r="BG263647" s="985"/>
    </row>
    <row r="263684" spans="59:59" ht="15" customHeight="1">
      <c r="BG263684" s="984"/>
    </row>
    <row r="263685" spans="59:59" ht="15" customHeight="1">
      <c r="BG263685" s="985"/>
    </row>
    <row r="263722" spans="59:59" ht="15" customHeight="1">
      <c r="BG263722" s="984"/>
    </row>
    <row r="263723" spans="59:59" ht="15" customHeight="1">
      <c r="BG263723" s="985"/>
    </row>
    <row r="263760" spans="59:59" ht="15" customHeight="1">
      <c r="BG263760" s="984"/>
    </row>
    <row r="263761" spans="59:59" ht="15" customHeight="1">
      <c r="BG263761" s="985"/>
    </row>
    <row r="263798" spans="59:59" ht="15" customHeight="1">
      <c r="BG263798" s="984"/>
    </row>
    <row r="263799" spans="59:59" ht="15" customHeight="1">
      <c r="BG263799" s="985"/>
    </row>
    <row r="263836" spans="59:59" ht="15" customHeight="1">
      <c r="BG263836" s="984"/>
    </row>
    <row r="263837" spans="59:59" ht="15" customHeight="1">
      <c r="BG263837" s="985"/>
    </row>
    <row r="263874" spans="59:59" ht="15" customHeight="1">
      <c r="BG263874" s="984"/>
    </row>
    <row r="263875" spans="59:59" ht="15" customHeight="1">
      <c r="BG263875" s="985"/>
    </row>
    <row r="263912" spans="59:59" ht="15" customHeight="1">
      <c r="BG263912" s="984"/>
    </row>
    <row r="263913" spans="59:59" ht="15" customHeight="1">
      <c r="BG263913" s="985"/>
    </row>
    <row r="263950" spans="59:59" ht="15" customHeight="1">
      <c r="BG263950" s="984"/>
    </row>
    <row r="263951" spans="59:59" ht="15" customHeight="1">
      <c r="BG263951" s="985"/>
    </row>
    <row r="263988" spans="59:59" ht="15" customHeight="1">
      <c r="BG263988" s="984"/>
    </row>
    <row r="263989" spans="59:59" ht="15" customHeight="1">
      <c r="BG263989" s="985"/>
    </row>
    <row r="264026" spans="59:59" ht="15" customHeight="1">
      <c r="BG264026" s="984"/>
    </row>
    <row r="264027" spans="59:59" ht="15" customHeight="1">
      <c r="BG264027" s="985"/>
    </row>
    <row r="264064" spans="59:59" ht="15" customHeight="1">
      <c r="BG264064" s="984"/>
    </row>
    <row r="264065" spans="59:59" ht="15" customHeight="1">
      <c r="BG264065" s="985"/>
    </row>
    <row r="264102" spans="59:59" ht="15" customHeight="1">
      <c r="BG264102" s="984"/>
    </row>
    <row r="264103" spans="59:59" ht="15" customHeight="1">
      <c r="BG264103" s="985"/>
    </row>
    <row r="264140" spans="59:59" ht="15" customHeight="1">
      <c r="BG264140" s="984"/>
    </row>
    <row r="264141" spans="59:59" ht="15" customHeight="1">
      <c r="BG264141" s="985"/>
    </row>
    <row r="264178" spans="59:59" ht="15" customHeight="1">
      <c r="BG264178" s="984"/>
    </row>
    <row r="264179" spans="59:59" ht="15" customHeight="1">
      <c r="BG264179" s="985"/>
    </row>
    <row r="264216" spans="59:59" ht="15" customHeight="1">
      <c r="BG264216" s="984"/>
    </row>
    <row r="264217" spans="59:59" ht="15" customHeight="1">
      <c r="BG264217" s="985"/>
    </row>
    <row r="264254" spans="59:59" ht="15" customHeight="1">
      <c r="BG264254" s="984"/>
    </row>
    <row r="264255" spans="59:59" ht="15" customHeight="1">
      <c r="BG264255" s="985"/>
    </row>
    <row r="264292" spans="59:59" ht="15" customHeight="1">
      <c r="BG264292" s="984"/>
    </row>
    <row r="264293" spans="59:59" ht="15" customHeight="1">
      <c r="BG264293" s="985"/>
    </row>
    <row r="264330" spans="59:59" ht="15" customHeight="1">
      <c r="BG264330" s="984"/>
    </row>
    <row r="264331" spans="59:59" ht="15" customHeight="1">
      <c r="BG264331" s="985"/>
    </row>
    <row r="264368" spans="59:59" ht="15" customHeight="1">
      <c r="BG264368" s="984"/>
    </row>
    <row r="264369" spans="59:59" ht="15" customHeight="1">
      <c r="BG264369" s="985"/>
    </row>
    <row r="264406" spans="59:59" ht="15" customHeight="1">
      <c r="BG264406" s="984"/>
    </row>
    <row r="264407" spans="59:59" ht="15" customHeight="1">
      <c r="BG264407" s="985"/>
    </row>
    <row r="264444" spans="59:59" ht="15" customHeight="1">
      <c r="BG264444" s="984"/>
    </row>
    <row r="264445" spans="59:59" ht="15" customHeight="1">
      <c r="BG264445" s="985"/>
    </row>
    <row r="264482" spans="59:59" ht="15" customHeight="1">
      <c r="BG264482" s="984"/>
    </row>
    <row r="264483" spans="59:59" ht="15" customHeight="1">
      <c r="BG264483" s="985"/>
    </row>
    <row r="264520" spans="59:59" ht="15" customHeight="1">
      <c r="BG264520" s="984"/>
    </row>
    <row r="264521" spans="59:59" ht="15" customHeight="1">
      <c r="BG264521" s="985"/>
    </row>
    <row r="264558" spans="59:59" ht="15" customHeight="1">
      <c r="BG264558" s="984"/>
    </row>
    <row r="264559" spans="59:59" ht="15" customHeight="1">
      <c r="BG264559" s="985"/>
    </row>
    <row r="264596" spans="59:59" ht="15" customHeight="1">
      <c r="BG264596" s="984"/>
    </row>
    <row r="264597" spans="59:59" ht="15" customHeight="1">
      <c r="BG264597" s="985"/>
    </row>
    <row r="264634" spans="59:59" ht="15" customHeight="1">
      <c r="BG264634" s="984"/>
    </row>
    <row r="264635" spans="59:59" ht="15" customHeight="1">
      <c r="BG264635" s="985"/>
    </row>
    <row r="264672" spans="59:59" ht="15" customHeight="1">
      <c r="BG264672" s="984"/>
    </row>
    <row r="264673" spans="59:59" ht="15" customHeight="1">
      <c r="BG264673" s="985"/>
    </row>
    <row r="264710" spans="59:59" ht="15" customHeight="1">
      <c r="BG264710" s="984"/>
    </row>
    <row r="264711" spans="59:59" ht="15" customHeight="1">
      <c r="BG264711" s="985"/>
    </row>
    <row r="264748" spans="59:59" ht="15" customHeight="1">
      <c r="BG264748" s="984"/>
    </row>
    <row r="264749" spans="59:59" ht="15" customHeight="1">
      <c r="BG264749" s="985"/>
    </row>
    <row r="264786" spans="59:59" ht="15" customHeight="1">
      <c r="BG264786" s="984"/>
    </row>
    <row r="264787" spans="59:59" ht="15" customHeight="1">
      <c r="BG264787" s="985"/>
    </row>
    <row r="264824" spans="59:59" ht="15" customHeight="1">
      <c r="BG264824" s="984"/>
    </row>
    <row r="264825" spans="59:59" ht="15" customHeight="1">
      <c r="BG264825" s="985"/>
    </row>
    <row r="264862" spans="59:59" ht="15" customHeight="1">
      <c r="BG264862" s="984"/>
    </row>
    <row r="264863" spans="59:59" ht="15" customHeight="1">
      <c r="BG264863" s="985"/>
    </row>
    <row r="264900" spans="59:59" ht="15" customHeight="1">
      <c r="BG264900" s="984"/>
    </row>
    <row r="264901" spans="59:59" ht="15" customHeight="1">
      <c r="BG264901" s="985"/>
    </row>
    <row r="264938" spans="59:59" ht="15" customHeight="1">
      <c r="BG264938" s="984"/>
    </row>
    <row r="264939" spans="59:59" ht="15" customHeight="1">
      <c r="BG264939" s="985"/>
    </row>
    <row r="264976" spans="59:59" ht="15" customHeight="1">
      <c r="BG264976" s="984"/>
    </row>
    <row r="264977" spans="59:59" ht="15" customHeight="1">
      <c r="BG264977" s="985"/>
    </row>
    <row r="265014" spans="59:59" ht="15" customHeight="1">
      <c r="BG265014" s="984"/>
    </row>
    <row r="265015" spans="59:59" ht="15" customHeight="1">
      <c r="BG265015" s="985"/>
    </row>
    <row r="265052" spans="59:59" ht="15" customHeight="1">
      <c r="BG265052" s="984"/>
    </row>
    <row r="265053" spans="59:59" ht="15" customHeight="1">
      <c r="BG265053" s="985"/>
    </row>
    <row r="265090" spans="59:59" ht="15" customHeight="1">
      <c r="BG265090" s="984"/>
    </row>
    <row r="265091" spans="59:59" ht="15" customHeight="1">
      <c r="BG265091" s="985"/>
    </row>
    <row r="265128" spans="59:59" ht="15" customHeight="1">
      <c r="BG265128" s="984"/>
    </row>
    <row r="265129" spans="59:59" ht="15" customHeight="1">
      <c r="BG265129" s="985"/>
    </row>
    <row r="265166" spans="59:59" ht="15" customHeight="1">
      <c r="BG265166" s="984"/>
    </row>
    <row r="265167" spans="59:59" ht="15" customHeight="1">
      <c r="BG265167" s="985"/>
    </row>
    <row r="265204" spans="59:59" ht="15" customHeight="1">
      <c r="BG265204" s="984"/>
    </row>
    <row r="265205" spans="59:59" ht="15" customHeight="1">
      <c r="BG265205" s="985"/>
    </row>
    <row r="265242" spans="59:59" ht="15" customHeight="1">
      <c r="BG265242" s="984"/>
    </row>
    <row r="265243" spans="59:59" ht="15" customHeight="1">
      <c r="BG265243" s="985"/>
    </row>
    <row r="265280" spans="59:59" ht="15" customHeight="1">
      <c r="BG265280" s="984"/>
    </row>
    <row r="265281" spans="59:59" ht="15" customHeight="1">
      <c r="BG265281" s="985"/>
    </row>
    <row r="265318" spans="59:59" ht="15" customHeight="1">
      <c r="BG265318" s="984"/>
    </row>
    <row r="265319" spans="59:59" ht="15" customHeight="1">
      <c r="BG265319" s="985"/>
    </row>
    <row r="265356" spans="59:59" ht="15" customHeight="1">
      <c r="BG265356" s="984"/>
    </row>
    <row r="265357" spans="59:59" ht="15" customHeight="1">
      <c r="BG265357" s="985"/>
    </row>
    <row r="265394" spans="59:59" ht="15" customHeight="1">
      <c r="BG265394" s="984"/>
    </row>
    <row r="265395" spans="59:59" ht="15" customHeight="1">
      <c r="BG265395" s="985"/>
    </row>
    <row r="265432" spans="59:59" ht="15" customHeight="1">
      <c r="BG265432" s="984"/>
    </row>
    <row r="265433" spans="59:59" ht="15" customHeight="1">
      <c r="BG265433" s="985"/>
    </row>
    <row r="265470" spans="59:59" ht="15" customHeight="1">
      <c r="BG265470" s="984"/>
    </row>
    <row r="265471" spans="59:59" ht="15" customHeight="1">
      <c r="BG265471" s="985"/>
    </row>
    <row r="265508" spans="59:59" ht="15" customHeight="1">
      <c r="BG265508" s="984"/>
    </row>
    <row r="265509" spans="59:59" ht="15" customHeight="1">
      <c r="BG265509" s="985"/>
    </row>
    <row r="265546" spans="59:59" ht="15" customHeight="1">
      <c r="BG265546" s="984"/>
    </row>
    <row r="265547" spans="59:59" ht="15" customHeight="1">
      <c r="BG265547" s="985"/>
    </row>
    <row r="265584" spans="59:59" ht="15" customHeight="1">
      <c r="BG265584" s="984"/>
    </row>
    <row r="265585" spans="59:59" ht="15" customHeight="1">
      <c r="BG265585" s="985"/>
    </row>
    <row r="265622" spans="59:59" ht="15" customHeight="1">
      <c r="BG265622" s="984"/>
    </row>
    <row r="265623" spans="59:59" ht="15" customHeight="1">
      <c r="BG265623" s="985"/>
    </row>
    <row r="265660" spans="59:59" ht="15" customHeight="1">
      <c r="BG265660" s="984"/>
    </row>
    <row r="265661" spans="59:59" ht="15" customHeight="1">
      <c r="BG265661" s="985"/>
    </row>
    <row r="265698" spans="59:59" ht="15" customHeight="1">
      <c r="BG265698" s="984"/>
    </row>
    <row r="265699" spans="59:59" ht="15" customHeight="1">
      <c r="BG265699" s="985"/>
    </row>
    <row r="265736" spans="59:59" ht="15" customHeight="1">
      <c r="BG265736" s="984"/>
    </row>
    <row r="265737" spans="59:59" ht="15" customHeight="1">
      <c r="BG265737" s="985"/>
    </row>
    <row r="265774" spans="59:59" ht="15" customHeight="1">
      <c r="BG265774" s="984"/>
    </row>
    <row r="265775" spans="59:59" ht="15" customHeight="1">
      <c r="BG265775" s="985"/>
    </row>
    <row r="265812" spans="59:59" ht="15" customHeight="1">
      <c r="BG265812" s="984"/>
    </row>
    <row r="265813" spans="59:59" ht="15" customHeight="1">
      <c r="BG265813" s="985"/>
    </row>
    <row r="265850" spans="59:59" ht="15" customHeight="1">
      <c r="BG265850" s="984"/>
    </row>
    <row r="265851" spans="59:59" ht="15" customHeight="1">
      <c r="BG265851" s="985"/>
    </row>
    <row r="265888" spans="59:59" ht="15" customHeight="1">
      <c r="BG265888" s="984"/>
    </row>
    <row r="265889" spans="59:59" ht="15" customHeight="1">
      <c r="BG265889" s="985"/>
    </row>
    <row r="265926" spans="59:59" ht="15" customHeight="1">
      <c r="BG265926" s="984"/>
    </row>
    <row r="265927" spans="59:59" ht="15" customHeight="1">
      <c r="BG265927" s="985"/>
    </row>
    <row r="265964" spans="59:59" ht="15" customHeight="1">
      <c r="BG265964" s="984"/>
    </row>
    <row r="265965" spans="59:59" ht="15" customHeight="1">
      <c r="BG265965" s="985"/>
    </row>
    <row r="266002" spans="59:59" ht="15" customHeight="1">
      <c r="BG266002" s="984"/>
    </row>
    <row r="266003" spans="59:59" ht="15" customHeight="1">
      <c r="BG266003" s="985"/>
    </row>
    <row r="266040" spans="59:59" ht="15" customHeight="1">
      <c r="BG266040" s="984"/>
    </row>
    <row r="266041" spans="59:59" ht="15" customHeight="1">
      <c r="BG266041" s="985"/>
    </row>
    <row r="266078" spans="59:59" ht="15" customHeight="1">
      <c r="BG266078" s="984"/>
    </row>
    <row r="266079" spans="59:59" ht="15" customHeight="1">
      <c r="BG266079" s="985"/>
    </row>
    <row r="266116" spans="59:59" ht="15" customHeight="1">
      <c r="BG266116" s="984"/>
    </row>
    <row r="266117" spans="59:59" ht="15" customHeight="1">
      <c r="BG266117" s="985"/>
    </row>
    <row r="266154" spans="59:59" ht="15" customHeight="1">
      <c r="BG266154" s="984"/>
    </row>
    <row r="266155" spans="59:59" ht="15" customHeight="1">
      <c r="BG266155" s="985"/>
    </row>
    <row r="266192" spans="59:59" ht="15" customHeight="1">
      <c r="BG266192" s="984"/>
    </row>
    <row r="266193" spans="59:59" ht="15" customHeight="1">
      <c r="BG266193" s="985"/>
    </row>
    <row r="266230" spans="59:59" ht="15" customHeight="1">
      <c r="BG266230" s="984"/>
    </row>
    <row r="266231" spans="59:59" ht="15" customHeight="1">
      <c r="BG266231" s="985"/>
    </row>
    <row r="266268" spans="59:59" ht="15" customHeight="1">
      <c r="BG266268" s="984"/>
    </row>
    <row r="266269" spans="59:59" ht="15" customHeight="1">
      <c r="BG266269" s="985"/>
    </row>
    <row r="266306" spans="59:59" ht="15" customHeight="1">
      <c r="BG266306" s="984"/>
    </row>
    <row r="266307" spans="59:59" ht="15" customHeight="1">
      <c r="BG266307" s="985"/>
    </row>
    <row r="266344" spans="59:59" ht="15" customHeight="1">
      <c r="BG266344" s="984"/>
    </row>
    <row r="266345" spans="59:59" ht="15" customHeight="1">
      <c r="BG266345" s="985"/>
    </row>
    <row r="266382" spans="59:59" ht="15" customHeight="1">
      <c r="BG266382" s="984"/>
    </row>
    <row r="266383" spans="59:59" ht="15" customHeight="1">
      <c r="BG266383" s="985"/>
    </row>
    <row r="266420" spans="59:59" ht="15" customHeight="1">
      <c r="BG266420" s="984"/>
    </row>
    <row r="266421" spans="59:59" ht="15" customHeight="1">
      <c r="BG266421" s="985"/>
    </row>
    <row r="266458" spans="59:59" ht="15" customHeight="1">
      <c r="BG266458" s="984"/>
    </row>
    <row r="266459" spans="59:59" ht="15" customHeight="1">
      <c r="BG266459" s="985"/>
    </row>
    <row r="266496" spans="59:59" ht="15" customHeight="1">
      <c r="BG266496" s="984"/>
    </row>
    <row r="266497" spans="59:59" ht="15" customHeight="1">
      <c r="BG266497" s="985"/>
    </row>
    <row r="266534" spans="59:59" ht="15" customHeight="1">
      <c r="BG266534" s="984"/>
    </row>
    <row r="266535" spans="59:59" ht="15" customHeight="1">
      <c r="BG266535" s="985"/>
    </row>
    <row r="266572" spans="59:59" ht="15" customHeight="1">
      <c r="BG266572" s="984"/>
    </row>
    <row r="266573" spans="59:59" ht="15" customHeight="1">
      <c r="BG266573" s="985"/>
    </row>
    <row r="266610" spans="59:59" ht="15" customHeight="1">
      <c r="BG266610" s="984"/>
    </row>
    <row r="266611" spans="59:59" ht="15" customHeight="1">
      <c r="BG266611" s="985"/>
    </row>
    <row r="266648" spans="59:59" ht="15" customHeight="1">
      <c r="BG266648" s="984"/>
    </row>
    <row r="266649" spans="59:59" ht="15" customHeight="1">
      <c r="BG266649" s="985"/>
    </row>
    <row r="266686" spans="59:59" ht="15" customHeight="1">
      <c r="BG266686" s="984"/>
    </row>
    <row r="266687" spans="59:59" ht="15" customHeight="1">
      <c r="BG266687" s="985"/>
    </row>
    <row r="266724" spans="59:59" ht="15" customHeight="1">
      <c r="BG266724" s="984"/>
    </row>
    <row r="266725" spans="59:59" ht="15" customHeight="1">
      <c r="BG266725" s="985"/>
    </row>
    <row r="266762" spans="59:59" ht="15" customHeight="1">
      <c r="BG266762" s="984"/>
    </row>
    <row r="266763" spans="59:59" ht="15" customHeight="1">
      <c r="BG266763" s="985"/>
    </row>
    <row r="266800" spans="59:59" ht="15" customHeight="1">
      <c r="BG266800" s="984"/>
    </row>
    <row r="266801" spans="59:59" ht="15" customHeight="1">
      <c r="BG266801" s="985"/>
    </row>
    <row r="266838" spans="59:59" ht="15" customHeight="1">
      <c r="BG266838" s="984"/>
    </row>
    <row r="266839" spans="59:59" ht="15" customHeight="1">
      <c r="BG266839" s="985"/>
    </row>
    <row r="266876" spans="59:59" ht="15" customHeight="1">
      <c r="BG266876" s="984"/>
    </row>
    <row r="266877" spans="59:59" ht="15" customHeight="1">
      <c r="BG266877" s="985"/>
    </row>
    <row r="266914" spans="59:59" ht="15" customHeight="1">
      <c r="BG266914" s="984"/>
    </row>
    <row r="266915" spans="59:59" ht="15" customHeight="1">
      <c r="BG266915" s="985"/>
    </row>
    <row r="266952" spans="59:59" ht="15" customHeight="1">
      <c r="BG266952" s="984"/>
    </row>
    <row r="266953" spans="59:59" ht="15" customHeight="1">
      <c r="BG266953" s="985"/>
    </row>
    <row r="266990" spans="59:59" ht="15" customHeight="1">
      <c r="BG266990" s="984"/>
    </row>
    <row r="266991" spans="59:59" ht="15" customHeight="1">
      <c r="BG266991" s="985"/>
    </row>
    <row r="267028" spans="59:59" ht="15" customHeight="1">
      <c r="BG267028" s="984"/>
    </row>
    <row r="267029" spans="59:59" ht="15" customHeight="1">
      <c r="BG267029" s="985"/>
    </row>
    <row r="267066" spans="59:59" ht="15" customHeight="1">
      <c r="BG267066" s="984"/>
    </row>
    <row r="267067" spans="59:59" ht="15" customHeight="1">
      <c r="BG267067" s="985"/>
    </row>
    <row r="267104" spans="59:59" ht="15" customHeight="1">
      <c r="BG267104" s="984"/>
    </row>
    <row r="267105" spans="59:59" ht="15" customHeight="1">
      <c r="BG267105" s="985"/>
    </row>
    <row r="267142" spans="59:59" ht="15" customHeight="1">
      <c r="BG267142" s="984"/>
    </row>
    <row r="267143" spans="59:59" ht="15" customHeight="1">
      <c r="BG267143" s="985"/>
    </row>
    <row r="267180" spans="59:59" ht="15" customHeight="1">
      <c r="BG267180" s="984"/>
    </row>
    <row r="267181" spans="59:59" ht="15" customHeight="1">
      <c r="BG267181" s="985"/>
    </row>
    <row r="267218" spans="59:59" ht="15" customHeight="1">
      <c r="BG267218" s="984"/>
    </row>
    <row r="267219" spans="59:59" ht="15" customHeight="1">
      <c r="BG267219" s="985"/>
    </row>
    <row r="267256" spans="59:59" ht="15" customHeight="1">
      <c r="BG267256" s="984"/>
    </row>
    <row r="267257" spans="59:59" ht="15" customHeight="1">
      <c r="BG267257" s="985"/>
    </row>
    <row r="267294" spans="59:59" ht="15" customHeight="1">
      <c r="BG267294" s="984"/>
    </row>
    <row r="267295" spans="59:59" ht="15" customHeight="1">
      <c r="BG267295" s="985"/>
    </row>
    <row r="267332" spans="59:59" ht="15" customHeight="1">
      <c r="BG267332" s="984"/>
    </row>
    <row r="267333" spans="59:59" ht="15" customHeight="1">
      <c r="BG267333" s="985"/>
    </row>
    <row r="267370" spans="59:59" ht="15" customHeight="1">
      <c r="BG267370" s="984"/>
    </row>
    <row r="267371" spans="59:59" ht="15" customHeight="1">
      <c r="BG267371" s="985"/>
    </row>
    <row r="267408" spans="59:59" ht="15" customHeight="1">
      <c r="BG267408" s="984"/>
    </row>
    <row r="267409" spans="59:59" ht="15" customHeight="1">
      <c r="BG267409" s="985"/>
    </row>
    <row r="267446" spans="59:59" ht="15" customHeight="1">
      <c r="BG267446" s="984"/>
    </row>
    <row r="267447" spans="59:59" ht="15" customHeight="1">
      <c r="BG267447" s="985"/>
    </row>
    <row r="267484" spans="59:59" ht="15" customHeight="1">
      <c r="BG267484" s="984"/>
    </row>
    <row r="267485" spans="59:59" ht="15" customHeight="1">
      <c r="BG267485" s="985"/>
    </row>
    <row r="267522" spans="59:59" ht="15" customHeight="1">
      <c r="BG267522" s="984"/>
    </row>
    <row r="267523" spans="59:59" ht="15" customHeight="1">
      <c r="BG267523" s="985"/>
    </row>
    <row r="267560" spans="59:59" ht="15" customHeight="1">
      <c r="BG267560" s="984"/>
    </row>
    <row r="267561" spans="59:59" ht="15" customHeight="1">
      <c r="BG267561" s="985"/>
    </row>
    <row r="267598" spans="59:59" ht="15" customHeight="1">
      <c r="BG267598" s="984"/>
    </row>
    <row r="267599" spans="59:59" ht="15" customHeight="1">
      <c r="BG267599" s="985"/>
    </row>
    <row r="267636" spans="59:59" ht="15" customHeight="1">
      <c r="BG267636" s="984"/>
    </row>
    <row r="267637" spans="59:59" ht="15" customHeight="1">
      <c r="BG267637" s="985"/>
    </row>
    <row r="267674" spans="59:59" ht="15" customHeight="1">
      <c r="BG267674" s="984"/>
    </row>
    <row r="267675" spans="59:59" ht="15" customHeight="1">
      <c r="BG267675" s="985"/>
    </row>
    <row r="267712" spans="59:59" ht="15" customHeight="1">
      <c r="BG267712" s="984"/>
    </row>
    <row r="267713" spans="59:59" ht="15" customHeight="1">
      <c r="BG267713" s="985"/>
    </row>
    <row r="267750" spans="59:59" ht="15" customHeight="1">
      <c r="BG267750" s="984"/>
    </row>
    <row r="267751" spans="59:59" ht="15" customHeight="1">
      <c r="BG267751" s="985"/>
    </row>
    <row r="267788" spans="59:59" ht="15" customHeight="1">
      <c r="BG267788" s="984"/>
    </row>
    <row r="267789" spans="59:59" ht="15" customHeight="1">
      <c r="BG267789" s="985"/>
    </row>
    <row r="267826" spans="59:59" ht="15" customHeight="1">
      <c r="BG267826" s="984"/>
    </row>
    <row r="267827" spans="59:59" ht="15" customHeight="1">
      <c r="BG267827" s="985"/>
    </row>
    <row r="267864" spans="59:59" ht="15" customHeight="1">
      <c r="BG267864" s="984"/>
    </row>
    <row r="267865" spans="59:59" ht="15" customHeight="1">
      <c r="BG267865" s="985"/>
    </row>
    <row r="267902" spans="59:59" ht="15" customHeight="1">
      <c r="BG267902" s="984"/>
    </row>
    <row r="267903" spans="59:59" ht="15" customHeight="1">
      <c r="BG267903" s="985"/>
    </row>
    <row r="267940" spans="59:59" ht="15" customHeight="1">
      <c r="BG267940" s="984"/>
    </row>
    <row r="267941" spans="59:59" ht="15" customHeight="1">
      <c r="BG267941" s="985"/>
    </row>
    <row r="267978" spans="59:59" ht="15" customHeight="1">
      <c r="BG267978" s="984"/>
    </row>
    <row r="267979" spans="59:59" ht="15" customHeight="1">
      <c r="BG267979" s="985"/>
    </row>
    <row r="268016" spans="59:59" ht="15" customHeight="1">
      <c r="BG268016" s="984"/>
    </row>
    <row r="268017" spans="59:59" ht="15" customHeight="1">
      <c r="BG268017" s="985"/>
    </row>
    <row r="268054" spans="59:59" ht="15" customHeight="1">
      <c r="BG268054" s="984"/>
    </row>
    <row r="268055" spans="59:59" ht="15" customHeight="1">
      <c r="BG268055" s="985"/>
    </row>
    <row r="268092" spans="59:59" ht="15" customHeight="1">
      <c r="BG268092" s="984"/>
    </row>
    <row r="268093" spans="59:59" ht="15" customHeight="1">
      <c r="BG268093" s="985"/>
    </row>
    <row r="268130" spans="59:59" ht="15" customHeight="1">
      <c r="BG268130" s="984"/>
    </row>
    <row r="268131" spans="59:59" ht="15" customHeight="1">
      <c r="BG268131" s="985"/>
    </row>
    <row r="268168" spans="59:59" ht="15" customHeight="1">
      <c r="BG268168" s="984"/>
    </row>
    <row r="268169" spans="59:59" ht="15" customHeight="1">
      <c r="BG268169" s="985"/>
    </row>
    <row r="268206" spans="59:59" ht="15" customHeight="1">
      <c r="BG268206" s="984"/>
    </row>
    <row r="268207" spans="59:59" ht="15" customHeight="1">
      <c r="BG268207" s="985"/>
    </row>
    <row r="268244" spans="59:59" ht="15" customHeight="1">
      <c r="BG268244" s="984"/>
    </row>
    <row r="268245" spans="59:59" ht="15" customHeight="1">
      <c r="BG268245" s="985"/>
    </row>
    <row r="268282" spans="59:59" ht="15" customHeight="1">
      <c r="BG268282" s="984"/>
    </row>
    <row r="268283" spans="59:59" ht="15" customHeight="1">
      <c r="BG268283" s="985"/>
    </row>
    <row r="268320" spans="59:59" ht="15" customHeight="1">
      <c r="BG268320" s="984"/>
    </row>
    <row r="268321" spans="59:59" ht="15" customHeight="1">
      <c r="BG268321" s="985"/>
    </row>
    <row r="268358" spans="59:59" ht="15" customHeight="1">
      <c r="BG268358" s="984"/>
    </row>
    <row r="268359" spans="59:59" ht="15" customHeight="1">
      <c r="BG268359" s="985"/>
    </row>
    <row r="268396" spans="59:59" ht="15" customHeight="1">
      <c r="BG268396" s="984"/>
    </row>
    <row r="268397" spans="59:59" ht="15" customHeight="1">
      <c r="BG268397" s="985"/>
    </row>
    <row r="268434" spans="59:59" ht="15" customHeight="1">
      <c r="BG268434" s="984"/>
    </row>
    <row r="268435" spans="59:59" ht="15" customHeight="1">
      <c r="BG268435" s="985"/>
    </row>
    <row r="268472" spans="59:59" ht="15" customHeight="1">
      <c r="BG268472" s="984"/>
    </row>
    <row r="268473" spans="59:59" ht="15" customHeight="1">
      <c r="BG268473" s="985"/>
    </row>
    <row r="268510" spans="59:59" ht="15" customHeight="1">
      <c r="BG268510" s="984"/>
    </row>
    <row r="268511" spans="59:59" ht="15" customHeight="1">
      <c r="BG268511" s="985"/>
    </row>
    <row r="268548" spans="59:59" ht="15" customHeight="1">
      <c r="BG268548" s="984"/>
    </row>
    <row r="268549" spans="59:59" ht="15" customHeight="1">
      <c r="BG268549" s="985"/>
    </row>
    <row r="268586" spans="59:59" ht="15" customHeight="1">
      <c r="BG268586" s="984"/>
    </row>
    <row r="268587" spans="59:59" ht="15" customHeight="1">
      <c r="BG268587" s="985"/>
    </row>
    <row r="268624" spans="59:59" ht="15" customHeight="1">
      <c r="BG268624" s="984"/>
    </row>
    <row r="268625" spans="59:59" ht="15" customHeight="1">
      <c r="BG268625" s="985"/>
    </row>
    <row r="268662" spans="59:59" ht="15" customHeight="1">
      <c r="BG268662" s="984"/>
    </row>
    <row r="268663" spans="59:59" ht="15" customHeight="1">
      <c r="BG268663" s="985"/>
    </row>
    <row r="268700" spans="59:59" ht="15" customHeight="1">
      <c r="BG268700" s="984"/>
    </row>
    <row r="268701" spans="59:59" ht="15" customHeight="1">
      <c r="BG268701" s="985"/>
    </row>
    <row r="268738" spans="59:59" ht="15" customHeight="1">
      <c r="BG268738" s="984"/>
    </row>
    <row r="268739" spans="59:59" ht="15" customHeight="1">
      <c r="BG268739" s="985"/>
    </row>
    <row r="268776" spans="59:59" ht="15" customHeight="1">
      <c r="BG268776" s="984"/>
    </row>
    <row r="268777" spans="59:59" ht="15" customHeight="1">
      <c r="BG268777" s="985"/>
    </row>
    <row r="268814" spans="59:59" ht="15" customHeight="1">
      <c r="BG268814" s="984"/>
    </row>
    <row r="268815" spans="59:59" ht="15" customHeight="1">
      <c r="BG268815" s="985"/>
    </row>
    <row r="268852" spans="59:59" ht="15" customHeight="1">
      <c r="BG268852" s="984"/>
    </row>
    <row r="268853" spans="59:59" ht="15" customHeight="1">
      <c r="BG268853" s="985"/>
    </row>
    <row r="268890" spans="59:59" ht="15" customHeight="1">
      <c r="BG268890" s="984"/>
    </row>
    <row r="268891" spans="59:59" ht="15" customHeight="1">
      <c r="BG268891" s="985"/>
    </row>
    <row r="268928" spans="59:59" ht="15" customHeight="1">
      <c r="BG268928" s="984"/>
    </row>
    <row r="268929" spans="59:59" ht="15" customHeight="1">
      <c r="BG268929" s="985"/>
    </row>
    <row r="268966" spans="59:59" ht="15" customHeight="1">
      <c r="BG268966" s="984"/>
    </row>
    <row r="268967" spans="59:59" ht="15" customHeight="1">
      <c r="BG268967" s="985"/>
    </row>
    <row r="269004" spans="59:59" ht="15" customHeight="1">
      <c r="BG269004" s="984"/>
    </row>
    <row r="269005" spans="59:59" ht="15" customHeight="1">
      <c r="BG269005" s="985"/>
    </row>
    <row r="269042" spans="59:59" ht="15" customHeight="1">
      <c r="BG269042" s="984"/>
    </row>
    <row r="269043" spans="59:59" ht="15" customHeight="1">
      <c r="BG269043" s="985"/>
    </row>
    <row r="269080" spans="59:59" ht="15" customHeight="1">
      <c r="BG269080" s="984"/>
    </row>
    <row r="269081" spans="59:59" ht="15" customHeight="1">
      <c r="BG269081" s="985"/>
    </row>
    <row r="269118" spans="59:59" ht="15" customHeight="1">
      <c r="BG269118" s="984"/>
    </row>
    <row r="269119" spans="59:59" ht="15" customHeight="1">
      <c r="BG269119" s="985"/>
    </row>
    <row r="269156" spans="59:59" ht="15" customHeight="1">
      <c r="BG269156" s="984"/>
    </row>
    <row r="269157" spans="59:59" ht="15" customHeight="1">
      <c r="BG269157" s="985"/>
    </row>
    <row r="269194" spans="59:59" ht="15" customHeight="1">
      <c r="BG269194" s="984"/>
    </row>
    <row r="269195" spans="59:59" ht="15" customHeight="1">
      <c r="BG269195" s="985"/>
    </row>
    <row r="269232" spans="59:59" ht="15" customHeight="1">
      <c r="BG269232" s="984"/>
    </row>
    <row r="269233" spans="59:59" ht="15" customHeight="1">
      <c r="BG269233" s="985"/>
    </row>
    <row r="269270" spans="59:59" ht="15" customHeight="1">
      <c r="BG269270" s="984"/>
    </row>
    <row r="269271" spans="59:59" ht="15" customHeight="1">
      <c r="BG269271" s="985"/>
    </row>
    <row r="269308" spans="59:59" ht="15" customHeight="1">
      <c r="BG269308" s="984"/>
    </row>
    <row r="269309" spans="59:59" ht="15" customHeight="1">
      <c r="BG269309" s="985"/>
    </row>
    <row r="269346" spans="59:59" ht="15" customHeight="1">
      <c r="BG269346" s="984"/>
    </row>
    <row r="269347" spans="59:59" ht="15" customHeight="1">
      <c r="BG269347" s="985"/>
    </row>
    <row r="269384" spans="59:59" ht="15" customHeight="1">
      <c r="BG269384" s="984"/>
    </row>
    <row r="269385" spans="59:59" ht="15" customHeight="1">
      <c r="BG269385" s="985"/>
    </row>
    <row r="269422" spans="59:59" ht="15" customHeight="1">
      <c r="BG269422" s="984"/>
    </row>
    <row r="269423" spans="59:59" ht="15" customHeight="1">
      <c r="BG269423" s="985"/>
    </row>
    <row r="269460" spans="59:59" ht="15" customHeight="1">
      <c r="BG269460" s="984"/>
    </row>
    <row r="269461" spans="59:59" ht="15" customHeight="1">
      <c r="BG269461" s="985"/>
    </row>
    <row r="269498" spans="59:59" ht="15" customHeight="1">
      <c r="BG269498" s="984"/>
    </row>
    <row r="269499" spans="59:59" ht="15" customHeight="1">
      <c r="BG269499" s="985"/>
    </row>
    <row r="269536" spans="59:59" ht="15" customHeight="1">
      <c r="BG269536" s="984"/>
    </row>
    <row r="269537" spans="59:59" ht="15" customHeight="1">
      <c r="BG269537" s="985"/>
    </row>
    <row r="269574" spans="59:59" ht="15" customHeight="1">
      <c r="BG269574" s="984"/>
    </row>
    <row r="269575" spans="59:59" ht="15" customHeight="1">
      <c r="BG269575" s="985"/>
    </row>
    <row r="269612" spans="59:59" ht="15" customHeight="1">
      <c r="BG269612" s="984"/>
    </row>
    <row r="269613" spans="59:59" ht="15" customHeight="1">
      <c r="BG269613" s="985"/>
    </row>
    <row r="269650" spans="59:59" ht="15" customHeight="1">
      <c r="BG269650" s="984"/>
    </row>
    <row r="269651" spans="59:59" ht="15" customHeight="1">
      <c r="BG269651" s="985"/>
    </row>
    <row r="269688" spans="59:59" ht="15" customHeight="1">
      <c r="BG269688" s="984"/>
    </row>
    <row r="269689" spans="59:59" ht="15" customHeight="1">
      <c r="BG269689" s="985"/>
    </row>
    <row r="269726" spans="59:59" ht="15" customHeight="1">
      <c r="BG269726" s="984"/>
    </row>
    <row r="269727" spans="59:59" ht="15" customHeight="1">
      <c r="BG269727" s="985"/>
    </row>
    <row r="269764" spans="59:59" ht="15" customHeight="1">
      <c r="BG269764" s="984"/>
    </row>
    <row r="269765" spans="59:59" ht="15" customHeight="1">
      <c r="BG269765" s="985"/>
    </row>
    <row r="269802" spans="59:59" ht="15" customHeight="1">
      <c r="BG269802" s="984"/>
    </row>
    <row r="269803" spans="59:59" ht="15" customHeight="1">
      <c r="BG269803" s="985"/>
    </row>
    <row r="269840" spans="59:59" ht="15" customHeight="1">
      <c r="BG269840" s="984"/>
    </row>
    <row r="269841" spans="59:59" ht="15" customHeight="1">
      <c r="BG269841" s="985"/>
    </row>
    <row r="269878" spans="59:59" ht="15" customHeight="1">
      <c r="BG269878" s="984"/>
    </row>
    <row r="269879" spans="59:59" ht="15" customHeight="1">
      <c r="BG269879" s="985"/>
    </row>
    <row r="269916" spans="59:59" ht="15" customHeight="1">
      <c r="BG269916" s="984"/>
    </row>
    <row r="269917" spans="59:59" ht="15" customHeight="1">
      <c r="BG269917" s="985"/>
    </row>
    <row r="269954" spans="59:59" ht="15" customHeight="1">
      <c r="BG269954" s="984"/>
    </row>
    <row r="269955" spans="59:59" ht="15" customHeight="1">
      <c r="BG269955" s="985"/>
    </row>
    <row r="269992" spans="59:59" ht="15" customHeight="1">
      <c r="BG269992" s="984"/>
    </row>
    <row r="269993" spans="59:59" ht="15" customHeight="1">
      <c r="BG269993" s="985"/>
    </row>
    <row r="270030" spans="59:59" ht="15" customHeight="1">
      <c r="BG270030" s="984"/>
    </row>
    <row r="270031" spans="59:59" ht="15" customHeight="1">
      <c r="BG270031" s="985"/>
    </row>
    <row r="270068" spans="59:59" ht="15" customHeight="1">
      <c r="BG270068" s="984"/>
    </row>
    <row r="270069" spans="59:59" ht="15" customHeight="1">
      <c r="BG270069" s="985"/>
    </row>
    <row r="270106" spans="59:59" ht="15" customHeight="1">
      <c r="BG270106" s="984"/>
    </row>
    <row r="270107" spans="59:59" ht="15" customHeight="1">
      <c r="BG270107" s="985"/>
    </row>
    <row r="270144" spans="59:59" ht="15" customHeight="1">
      <c r="BG270144" s="984"/>
    </row>
    <row r="270145" spans="59:59" ht="15" customHeight="1">
      <c r="BG270145" s="985"/>
    </row>
    <row r="270182" spans="59:59" ht="15" customHeight="1">
      <c r="BG270182" s="984"/>
    </row>
    <row r="270183" spans="59:59" ht="15" customHeight="1">
      <c r="BG270183" s="985"/>
    </row>
    <row r="270220" spans="59:59" ht="15" customHeight="1">
      <c r="BG270220" s="984"/>
    </row>
    <row r="270221" spans="59:59" ht="15" customHeight="1">
      <c r="BG270221" s="985"/>
    </row>
    <row r="270258" spans="59:59" ht="15" customHeight="1">
      <c r="BG270258" s="984"/>
    </row>
    <row r="270259" spans="59:59" ht="15" customHeight="1">
      <c r="BG270259" s="985"/>
    </row>
    <row r="270296" spans="59:59" ht="15" customHeight="1">
      <c r="BG270296" s="984"/>
    </row>
    <row r="270297" spans="59:59" ht="15" customHeight="1">
      <c r="BG270297" s="985"/>
    </row>
    <row r="270334" spans="59:59" ht="15" customHeight="1">
      <c r="BG270334" s="984"/>
    </row>
    <row r="270335" spans="59:59" ht="15" customHeight="1">
      <c r="BG270335" s="985"/>
    </row>
    <row r="270372" spans="59:59" ht="15" customHeight="1">
      <c r="BG270372" s="984"/>
    </row>
    <row r="270373" spans="59:59" ht="15" customHeight="1">
      <c r="BG270373" s="985"/>
    </row>
    <row r="270410" spans="59:59" ht="15" customHeight="1">
      <c r="BG270410" s="984"/>
    </row>
    <row r="270411" spans="59:59" ht="15" customHeight="1">
      <c r="BG270411" s="985"/>
    </row>
    <row r="270448" spans="59:59" ht="15" customHeight="1">
      <c r="BG270448" s="984"/>
    </row>
    <row r="270449" spans="59:59" ht="15" customHeight="1">
      <c r="BG270449" s="985"/>
    </row>
    <row r="270486" spans="59:59" ht="15" customHeight="1">
      <c r="BG270486" s="984"/>
    </row>
    <row r="270487" spans="59:59" ht="15" customHeight="1">
      <c r="BG270487" s="985"/>
    </row>
    <row r="270524" spans="59:59" ht="15" customHeight="1">
      <c r="BG270524" s="984"/>
    </row>
    <row r="270525" spans="59:59" ht="15" customHeight="1">
      <c r="BG270525" s="985"/>
    </row>
    <row r="270562" spans="59:59" ht="15" customHeight="1">
      <c r="BG270562" s="984"/>
    </row>
    <row r="270563" spans="59:59" ht="15" customHeight="1">
      <c r="BG270563" s="985"/>
    </row>
    <row r="270600" spans="59:59" ht="15" customHeight="1">
      <c r="BG270600" s="984"/>
    </row>
    <row r="270601" spans="59:59" ht="15" customHeight="1">
      <c r="BG270601" s="985"/>
    </row>
    <row r="270638" spans="59:59" ht="15" customHeight="1">
      <c r="BG270638" s="984"/>
    </row>
    <row r="270639" spans="59:59" ht="15" customHeight="1">
      <c r="BG270639" s="985"/>
    </row>
    <row r="270676" spans="59:59" ht="15" customHeight="1">
      <c r="BG270676" s="984"/>
    </row>
    <row r="270677" spans="59:59" ht="15" customHeight="1">
      <c r="BG270677" s="985"/>
    </row>
    <row r="270714" spans="59:59" ht="15" customHeight="1">
      <c r="BG270714" s="984"/>
    </row>
    <row r="270715" spans="59:59" ht="15" customHeight="1">
      <c r="BG270715" s="985"/>
    </row>
    <row r="270752" spans="59:59" ht="15" customHeight="1">
      <c r="BG270752" s="984"/>
    </row>
    <row r="270753" spans="59:59" ht="15" customHeight="1">
      <c r="BG270753" s="985"/>
    </row>
    <row r="270790" spans="59:59" ht="15" customHeight="1">
      <c r="BG270790" s="984"/>
    </row>
    <row r="270791" spans="59:59" ht="15" customHeight="1">
      <c r="BG270791" s="985"/>
    </row>
    <row r="270828" spans="59:59" ht="15" customHeight="1">
      <c r="BG270828" s="984"/>
    </row>
    <row r="270829" spans="59:59" ht="15" customHeight="1">
      <c r="BG270829" s="985"/>
    </row>
    <row r="270866" spans="59:59" ht="15" customHeight="1">
      <c r="BG270866" s="984"/>
    </row>
    <row r="270867" spans="59:59" ht="15" customHeight="1">
      <c r="BG270867" s="985"/>
    </row>
    <row r="270904" spans="59:59" ht="15" customHeight="1">
      <c r="BG270904" s="984"/>
    </row>
    <row r="270905" spans="59:59" ht="15" customHeight="1">
      <c r="BG270905" s="985"/>
    </row>
    <row r="270942" spans="59:59" ht="15" customHeight="1">
      <c r="BG270942" s="984"/>
    </row>
    <row r="270943" spans="59:59" ht="15" customHeight="1">
      <c r="BG270943" s="985"/>
    </row>
    <row r="270980" spans="59:59" ht="15" customHeight="1">
      <c r="BG270980" s="984"/>
    </row>
    <row r="270981" spans="59:59" ht="15" customHeight="1">
      <c r="BG270981" s="985"/>
    </row>
    <row r="271018" spans="59:59" ht="15" customHeight="1">
      <c r="BG271018" s="984"/>
    </row>
    <row r="271019" spans="59:59" ht="15" customHeight="1">
      <c r="BG271019" s="985"/>
    </row>
    <row r="271056" spans="59:59" ht="15" customHeight="1">
      <c r="BG271056" s="984"/>
    </row>
    <row r="271057" spans="59:59" ht="15" customHeight="1">
      <c r="BG271057" s="985"/>
    </row>
    <row r="271094" spans="59:59" ht="15" customHeight="1">
      <c r="BG271094" s="984"/>
    </row>
    <row r="271095" spans="59:59" ht="15" customHeight="1">
      <c r="BG271095" s="985"/>
    </row>
    <row r="271132" spans="59:59" ht="15" customHeight="1">
      <c r="BG271132" s="984"/>
    </row>
    <row r="271133" spans="59:59" ht="15" customHeight="1">
      <c r="BG271133" s="985"/>
    </row>
    <row r="271170" spans="59:59" ht="15" customHeight="1">
      <c r="BG271170" s="984"/>
    </row>
    <row r="271171" spans="59:59" ht="15" customHeight="1">
      <c r="BG271171" s="985"/>
    </row>
    <row r="271208" spans="59:59" ht="15" customHeight="1">
      <c r="BG271208" s="984"/>
    </row>
    <row r="271209" spans="59:59" ht="15" customHeight="1">
      <c r="BG271209" s="985"/>
    </row>
    <row r="271246" spans="59:59" ht="15" customHeight="1">
      <c r="BG271246" s="984"/>
    </row>
    <row r="271247" spans="59:59" ht="15" customHeight="1">
      <c r="BG271247" s="985"/>
    </row>
    <row r="271284" spans="59:59" ht="15" customHeight="1">
      <c r="BG271284" s="984"/>
    </row>
    <row r="271285" spans="59:59" ht="15" customHeight="1">
      <c r="BG271285" s="985"/>
    </row>
    <row r="271322" spans="59:59" ht="15" customHeight="1">
      <c r="BG271322" s="984"/>
    </row>
    <row r="271323" spans="59:59" ht="15" customHeight="1">
      <c r="BG271323" s="985"/>
    </row>
    <row r="271360" spans="59:59" ht="15" customHeight="1">
      <c r="BG271360" s="984"/>
    </row>
    <row r="271361" spans="59:59" ht="15" customHeight="1">
      <c r="BG271361" s="985"/>
    </row>
    <row r="271398" spans="59:59" ht="15" customHeight="1">
      <c r="BG271398" s="984"/>
    </row>
    <row r="271399" spans="59:59" ht="15" customHeight="1">
      <c r="BG271399" s="985"/>
    </row>
    <row r="271436" spans="59:59" ht="15" customHeight="1">
      <c r="BG271436" s="984"/>
    </row>
    <row r="271437" spans="59:59" ht="15" customHeight="1">
      <c r="BG271437" s="985"/>
    </row>
    <row r="271474" spans="59:59" ht="15" customHeight="1">
      <c r="BG271474" s="984"/>
    </row>
    <row r="271475" spans="59:59" ht="15" customHeight="1">
      <c r="BG271475" s="985"/>
    </row>
    <row r="271512" spans="59:59" ht="15" customHeight="1">
      <c r="BG271512" s="984"/>
    </row>
    <row r="271513" spans="59:59" ht="15" customHeight="1">
      <c r="BG271513" s="985"/>
    </row>
    <row r="271550" spans="59:59" ht="15" customHeight="1">
      <c r="BG271550" s="984"/>
    </row>
    <row r="271551" spans="59:59" ht="15" customHeight="1">
      <c r="BG271551" s="985"/>
    </row>
    <row r="271588" spans="59:59" ht="15" customHeight="1">
      <c r="BG271588" s="984"/>
    </row>
    <row r="271589" spans="59:59" ht="15" customHeight="1">
      <c r="BG271589" s="985"/>
    </row>
    <row r="271626" spans="59:59" ht="15" customHeight="1">
      <c r="BG271626" s="984"/>
    </row>
    <row r="271627" spans="59:59" ht="15" customHeight="1">
      <c r="BG271627" s="985"/>
    </row>
    <row r="271664" spans="59:59" ht="15" customHeight="1">
      <c r="BG271664" s="984"/>
    </row>
    <row r="271665" spans="59:59" ht="15" customHeight="1">
      <c r="BG271665" s="985"/>
    </row>
    <row r="271702" spans="59:59" ht="15" customHeight="1">
      <c r="BG271702" s="984"/>
    </row>
    <row r="271703" spans="59:59" ht="15" customHeight="1">
      <c r="BG271703" s="985"/>
    </row>
    <row r="271740" spans="59:59" ht="15" customHeight="1">
      <c r="BG271740" s="984"/>
    </row>
    <row r="271741" spans="59:59" ht="15" customHeight="1">
      <c r="BG271741" s="985"/>
    </row>
    <row r="271778" spans="59:59" ht="15" customHeight="1">
      <c r="BG271778" s="984"/>
    </row>
    <row r="271779" spans="59:59" ht="15" customHeight="1">
      <c r="BG271779" s="985"/>
    </row>
    <row r="271816" spans="59:59" ht="15" customHeight="1">
      <c r="BG271816" s="984"/>
    </row>
    <row r="271817" spans="59:59" ht="15" customHeight="1">
      <c r="BG271817" s="985"/>
    </row>
    <row r="271854" spans="59:59" ht="15" customHeight="1">
      <c r="BG271854" s="984"/>
    </row>
    <row r="271855" spans="59:59" ht="15" customHeight="1">
      <c r="BG271855" s="985"/>
    </row>
    <row r="271892" spans="59:59" ht="15" customHeight="1">
      <c r="BG271892" s="984"/>
    </row>
    <row r="271893" spans="59:59" ht="15" customHeight="1">
      <c r="BG271893" s="985"/>
    </row>
    <row r="271930" spans="59:59" ht="15" customHeight="1">
      <c r="BG271930" s="984"/>
    </row>
    <row r="271931" spans="59:59" ht="15" customHeight="1">
      <c r="BG271931" s="985"/>
    </row>
    <row r="271968" spans="59:59" ht="15" customHeight="1">
      <c r="BG271968" s="984"/>
    </row>
    <row r="271969" spans="59:59" ht="15" customHeight="1">
      <c r="BG271969" s="985"/>
    </row>
    <row r="272006" spans="59:59" ht="15" customHeight="1">
      <c r="BG272006" s="984"/>
    </row>
    <row r="272007" spans="59:59" ht="15" customHeight="1">
      <c r="BG272007" s="985"/>
    </row>
    <row r="272044" spans="59:59" ht="15" customHeight="1">
      <c r="BG272044" s="984"/>
    </row>
    <row r="272045" spans="59:59" ht="15" customHeight="1">
      <c r="BG272045" s="985"/>
    </row>
    <row r="272082" spans="59:59" ht="15" customHeight="1">
      <c r="BG272082" s="984"/>
    </row>
    <row r="272083" spans="59:59" ht="15" customHeight="1">
      <c r="BG272083" s="985"/>
    </row>
    <row r="272120" spans="59:59" ht="15" customHeight="1">
      <c r="BG272120" s="984"/>
    </row>
    <row r="272121" spans="59:59" ht="15" customHeight="1">
      <c r="BG272121" s="985"/>
    </row>
    <row r="272158" spans="59:59" ht="15" customHeight="1">
      <c r="BG272158" s="984"/>
    </row>
    <row r="272159" spans="59:59" ht="15" customHeight="1">
      <c r="BG272159" s="985"/>
    </row>
    <row r="272196" spans="59:59" ht="15" customHeight="1">
      <c r="BG272196" s="984"/>
    </row>
    <row r="272197" spans="59:59" ht="15" customHeight="1">
      <c r="BG272197" s="985"/>
    </row>
    <row r="272234" spans="59:59" ht="15" customHeight="1">
      <c r="BG272234" s="984"/>
    </row>
    <row r="272235" spans="59:59" ht="15" customHeight="1">
      <c r="BG272235" s="985"/>
    </row>
    <row r="272272" spans="59:59" ht="15" customHeight="1">
      <c r="BG272272" s="984"/>
    </row>
    <row r="272273" spans="59:59" ht="15" customHeight="1">
      <c r="BG272273" s="985"/>
    </row>
    <row r="272310" spans="59:59" ht="15" customHeight="1">
      <c r="BG272310" s="984"/>
    </row>
    <row r="272311" spans="59:59" ht="15" customHeight="1">
      <c r="BG272311" s="985"/>
    </row>
    <row r="272348" spans="59:59" ht="15" customHeight="1">
      <c r="BG272348" s="984"/>
    </row>
    <row r="272349" spans="59:59" ht="15" customHeight="1">
      <c r="BG272349" s="985"/>
    </row>
    <row r="272386" spans="59:59" ht="15" customHeight="1">
      <c r="BG272386" s="984"/>
    </row>
    <row r="272387" spans="59:59" ht="15" customHeight="1">
      <c r="BG272387" s="985"/>
    </row>
    <row r="272424" spans="59:59" ht="15" customHeight="1">
      <c r="BG272424" s="984"/>
    </row>
    <row r="272425" spans="59:59" ht="15" customHeight="1">
      <c r="BG272425" s="985"/>
    </row>
    <row r="272462" spans="59:59" ht="15" customHeight="1">
      <c r="BG272462" s="984"/>
    </row>
    <row r="272463" spans="59:59" ht="15" customHeight="1">
      <c r="BG272463" s="985"/>
    </row>
    <row r="272500" spans="59:59" ht="15" customHeight="1">
      <c r="BG272500" s="984"/>
    </row>
    <row r="272501" spans="59:59" ht="15" customHeight="1">
      <c r="BG272501" s="985"/>
    </row>
    <row r="272538" spans="59:59" ht="15" customHeight="1">
      <c r="BG272538" s="984"/>
    </row>
    <row r="272539" spans="59:59" ht="15" customHeight="1">
      <c r="BG272539" s="985"/>
    </row>
    <row r="272576" spans="59:59" ht="15" customHeight="1">
      <c r="BG272576" s="984"/>
    </row>
    <row r="272577" spans="59:59" ht="15" customHeight="1">
      <c r="BG272577" s="985"/>
    </row>
    <row r="272614" spans="59:59" ht="15" customHeight="1">
      <c r="BG272614" s="984"/>
    </row>
    <row r="272615" spans="59:59" ht="15" customHeight="1">
      <c r="BG272615" s="985"/>
    </row>
    <row r="272652" spans="59:59" ht="15" customHeight="1">
      <c r="BG272652" s="984"/>
    </row>
    <row r="272653" spans="59:59" ht="15" customHeight="1">
      <c r="BG272653" s="985"/>
    </row>
    <row r="272690" spans="59:59" ht="15" customHeight="1">
      <c r="BG272690" s="984"/>
    </row>
    <row r="272691" spans="59:59" ht="15" customHeight="1">
      <c r="BG272691" s="985"/>
    </row>
    <row r="272728" spans="59:59" ht="15" customHeight="1">
      <c r="BG272728" s="984"/>
    </row>
    <row r="272729" spans="59:59" ht="15" customHeight="1">
      <c r="BG272729" s="985"/>
    </row>
    <row r="272766" spans="59:59" ht="15" customHeight="1">
      <c r="BG272766" s="984"/>
    </row>
    <row r="272767" spans="59:59" ht="15" customHeight="1">
      <c r="BG272767" s="985"/>
    </row>
    <row r="272804" spans="59:59" ht="15" customHeight="1">
      <c r="BG272804" s="984"/>
    </row>
    <row r="272805" spans="59:59" ht="15" customHeight="1">
      <c r="BG272805" s="985"/>
    </row>
    <row r="272842" spans="59:59" ht="15" customHeight="1">
      <c r="BG272842" s="984"/>
    </row>
    <row r="272843" spans="59:59" ht="15" customHeight="1">
      <c r="BG272843" s="985"/>
    </row>
    <row r="272880" spans="59:59" ht="15" customHeight="1">
      <c r="BG272880" s="984"/>
    </row>
    <row r="272881" spans="59:59" ht="15" customHeight="1">
      <c r="BG272881" s="985"/>
    </row>
    <row r="272918" spans="59:59" ht="15" customHeight="1">
      <c r="BG272918" s="984"/>
    </row>
    <row r="272919" spans="59:59" ht="15" customHeight="1">
      <c r="BG272919" s="985"/>
    </row>
    <row r="272956" spans="59:59" ht="15" customHeight="1">
      <c r="BG272956" s="984"/>
    </row>
    <row r="272957" spans="59:59" ht="15" customHeight="1">
      <c r="BG272957" s="985"/>
    </row>
    <row r="272994" spans="59:59" ht="15" customHeight="1">
      <c r="BG272994" s="984"/>
    </row>
    <row r="272995" spans="59:59" ht="15" customHeight="1">
      <c r="BG272995" s="985"/>
    </row>
    <row r="273032" spans="59:59" ht="15" customHeight="1">
      <c r="BG273032" s="984"/>
    </row>
    <row r="273033" spans="59:59" ht="15" customHeight="1">
      <c r="BG273033" s="985"/>
    </row>
    <row r="273070" spans="59:59" ht="15" customHeight="1">
      <c r="BG273070" s="984"/>
    </row>
    <row r="273071" spans="59:59" ht="15" customHeight="1">
      <c r="BG273071" s="985"/>
    </row>
    <row r="273108" spans="59:59" ht="15" customHeight="1">
      <c r="BG273108" s="984"/>
    </row>
    <row r="273109" spans="59:59" ht="15" customHeight="1">
      <c r="BG273109" s="985"/>
    </row>
    <row r="273146" spans="59:59" ht="15" customHeight="1">
      <c r="BG273146" s="984"/>
    </row>
    <row r="273147" spans="59:59" ht="15" customHeight="1">
      <c r="BG273147" s="985"/>
    </row>
    <row r="273184" spans="59:59" ht="15" customHeight="1">
      <c r="BG273184" s="984"/>
    </row>
    <row r="273185" spans="59:59" ht="15" customHeight="1">
      <c r="BG273185" s="985"/>
    </row>
    <row r="273222" spans="59:59" ht="15" customHeight="1">
      <c r="BG273222" s="984"/>
    </row>
    <row r="273223" spans="59:59" ht="15" customHeight="1">
      <c r="BG273223" s="985"/>
    </row>
    <row r="273260" spans="59:59" ht="15" customHeight="1">
      <c r="BG273260" s="984"/>
    </row>
    <row r="273261" spans="59:59" ht="15" customHeight="1">
      <c r="BG273261" s="985"/>
    </row>
    <row r="273298" spans="59:59" ht="15" customHeight="1">
      <c r="BG273298" s="984"/>
    </row>
    <row r="273299" spans="59:59" ht="15" customHeight="1">
      <c r="BG273299" s="985"/>
    </row>
    <row r="273336" spans="59:59" ht="15" customHeight="1">
      <c r="BG273336" s="984"/>
    </row>
    <row r="273337" spans="59:59" ht="15" customHeight="1">
      <c r="BG273337" s="985"/>
    </row>
    <row r="273374" spans="59:59" ht="15" customHeight="1">
      <c r="BG273374" s="984"/>
    </row>
    <row r="273375" spans="59:59" ht="15" customHeight="1">
      <c r="BG273375" s="985"/>
    </row>
    <row r="273412" spans="59:59" ht="15" customHeight="1">
      <c r="BG273412" s="984"/>
    </row>
    <row r="273413" spans="59:59" ht="15" customHeight="1">
      <c r="BG273413" s="985"/>
    </row>
    <row r="273450" spans="59:59" ht="15" customHeight="1">
      <c r="BG273450" s="984"/>
    </row>
    <row r="273451" spans="59:59" ht="15" customHeight="1">
      <c r="BG273451" s="985"/>
    </row>
    <row r="273488" spans="59:59" ht="15" customHeight="1">
      <c r="BG273488" s="984"/>
    </row>
    <row r="273489" spans="59:59" ht="15" customHeight="1">
      <c r="BG273489" s="985"/>
    </row>
    <row r="273526" spans="59:59" ht="15" customHeight="1">
      <c r="BG273526" s="984"/>
    </row>
    <row r="273527" spans="59:59" ht="15" customHeight="1">
      <c r="BG273527" s="985"/>
    </row>
    <row r="273564" spans="59:59" ht="15" customHeight="1">
      <c r="BG273564" s="984"/>
    </row>
    <row r="273565" spans="59:59" ht="15" customHeight="1">
      <c r="BG273565" s="985"/>
    </row>
    <row r="273602" spans="59:59" ht="15" customHeight="1">
      <c r="BG273602" s="984"/>
    </row>
    <row r="273603" spans="59:59" ht="15" customHeight="1">
      <c r="BG273603" s="985"/>
    </row>
    <row r="273640" spans="59:59" ht="15" customHeight="1">
      <c r="BG273640" s="984"/>
    </row>
    <row r="273641" spans="59:59" ht="15" customHeight="1">
      <c r="BG273641" s="985"/>
    </row>
    <row r="273678" spans="59:59" ht="15" customHeight="1">
      <c r="BG273678" s="984"/>
    </row>
    <row r="273679" spans="59:59" ht="15" customHeight="1">
      <c r="BG273679" s="985"/>
    </row>
    <row r="273716" spans="59:59" ht="15" customHeight="1">
      <c r="BG273716" s="984"/>
    </row>
    <row r="273717" spans="59:59" ht="15" customHeight="1">
      <c r="BG273717" s="985"/>
    </row>
    <row r="273754" spans="59:59" ht="15" customHeight="1">
      <c r="BG273754" s="984"/>
    </row>
    <row r="273755" spans="59:59" ht="15" customHeight="1">
      <c r="BG273755" s="985"/>
    </row>
    <row r="273792" spans="59:59" ht="15" customHeight="1">
      <c r="BG273792" s="984"/>
    </row>
    <row r="273793" spans="59:59" ht="15" customHeight="1">
      <c r="BG273793" s="985"/>
    </row>
    <row r="273830" spans="59:59" ht="15" customHeight="1">
      <c r="BG273830" s="984"/>
    </row>
    <row r="273831" spans="59:59" ht="15" customHeight="1">
      <c r="BG273831" s="985"/>
    </row>
    <row r="273868" spans="59:59" ht="15" customHeight="1">
      <c r="BG273868" s="984"/>
    </row>
    <row r="273869" spans="59:59" ht="15" customHeight="1">
      <c r="BG273869" s="985"/>
    </row>
    <row r="273906" spans="59:59" ht="15" customHeight="1">
      <c r="BG273906" s="984"/>
    </row>
    <row r="273907" spans="59:59" ht="15" customHeight="1">
      <c r="BG273907" s="985"/>
    </row>
    <row r="273944" spans="59:59" ht="15" customHeight="1">
      <c r="BG273944" s="984"/>
    </row>
    <row r="273945" spans="59:59" ht="15" customHeight="1">
      <c r="BG273945" s="985"/>
    </row>
    <row r="273982" spans="59:59" ht="15" customHeight="1">
      <c r="BG273982" s="984"/>
    </row>
    <row r="273983" spans="59:59" ht="15" customHeight="1">
      <c r="BG273983" s="985"/>
    </row>
    <row r="274020" spans="59:59" ht="15" customHeight="1">
      <c r="BG274020" s="984"/>
    </row>
    <row r="274021" spans="59:59" ht="15" customHeight="1">
      <c r="BG274021" s="985"/>
    </row>
    <row r="274058" spans="59:59" ht="15" customHeight="1">
      <c r="BG274058" s="984"/>
    </row>
    <row r="274059" spans="59:59" ht="15" customHeight="1">
      <c r="BG274059" s="985"/>
    </row>
    <row r="274096" spans="59:59" ht="15" customHeight="1">
      <c r="BG274096" s="984"/>
    </row>
    <row r="274097" spans="59:59" ht="15" customHeight="1">
      <c r="BG274097" s="985"/>
    </row>
    <row r="274134" spans="59:59" ht="15" customHeight="1">
      <c r="BG274134" s="984"/>
    </row>
    <row r="274135" spans="59:59" ht="15" customHeight="1">
      <c r="BG274135" s="985"/>
    </row>
    <row r="274172" spans="59:59" ht="15" customHeight="1">
      <c r="BG274172" s="984"/>
    </row>
    <row r="274173" spans="59:59" ht="15" customHeight="1">
      <c r="BG274173" s="985"/>
    </row>
    <row r="274210" spans="59:59" ht="15" customHeight="1">
      <c r="BG274210" s="984"/>
    </row>
    <row r="274211" spans="59:59" ht="15" customHeight="1">
      <c r="BG274211" s="985"/>
    </row>
    <row r="274248" spans="59:59" ht="15" customHeight="1">
      <c r="BG274248" s="984"/>
    </row>
    <row r="274249" spans="59:59" ht="15" customHeight="1">
      <c r="BG274249" s="985"/>
    </row>
    <row r="274286" spans="59:59" ht="15" customHeight="1">
      <c r="BG274286" s="984"/>
    </row>
    <row r="274287" spans="59:59" ht="15" customHeight="1">
      <c r="BG274287" s="985"/>
    </row>
    <row r="274324" spans="59:59" ht="15" customHeight="1">
      <c r="BG274324" s="984"/>
    </row>
    <row r="274325" spans="59:59" ht="15" customHeight="1">
      <c r="BG274325" s="985"/>
    </row>
    <row r="274362" spans="59:59" ht="15" customHeight="1">
      <c r="BG274362" s="984"/>
    </row>
    <row r="274363" spans="59:59" ht="15" customHeight="1">
      <c r="BG274363" s="985"/>
    </row>
    <row r="274400" spans="59:59" ht="15" customHeight="1">
      <c r="BG274400" s="984"/>
    </row>
    <row r="274401" spans="59:59" ht="15" customHeight="1">
      <c r="BG274401" s="985"/>
    </row>
    <row r="274438" spans="59:59" ht="15" customHeight="1">
      <c r="BG274438" s="984"/>
    </row>
    <row r="274439" spans="59:59" ht="15" customHeight="1">
      <c r="BG274439" s="985"/>
    </row>
    <row r="274476" spans="59:59" ht="15" customHeight="1">
      <c r="BG274476" s="984"/>
    </row>
    <row r="274477" spans="59:59" ht="15" customHeight="1">
      <c r="BG274477" s="985"/>
    </row>
    <row r="274514" spans="59:59" ht="15" customHeight="1">
      <c r="BG274514" s="984"/>
    </row>
    <row r="274515" spans="59:59" ht="15" customHeight="1">
      <c r="BG274515" s="985"/>
    </row>
    <row r="274552" spans="59:59" ht="15" customHeight="1">
      <c r="BG274552" s="984"/>
    </row>
    <row r="274553" spans="59:59" ht="15" customHeight="1">
      <c r="BG274553" s="985"/>
    </row>
    <row r="274590" spans="59:59" ht="15" customHeight="1">
      <c r="BG274590" s="984"/>
    </row>
    <row r="274591" spans="59:59" ht="15" customHeight="1">
      <c r="BG274591" s="985"/>
    </row>
    <row r="274628" spans="59:59" ht="15" customHeight="1">
      <c r="BG274628" s="984"/>
    </row>
    <row r="274629" spans="59:59" ht="15" customHeight="1">
      <c r="BG274629" s="985"/>
    </row>
    <row r="274666" spans="59:59" ht="15" customHeight="1">
      <c r="BG274666" s="984"/>
    </row>
    <row r="274667" spans="59:59" ht="15" customHeight="1">
      <c r="BG274667" s="985"/>
    </row>
    <row r="274704" spans="59:59" ht="15" customHeight="1">
      <c r="BG274704" s="984"/>
    </row>
    <row r="274705" spans="59:59" ht="15" customHeight="1">
      <c r="BG274705" s="985"/>
    </row>
    <row r="274742" spans="59:59" ht="15" customHeight="1">
      <c r="BG274742" s="984"/>
    </row>
    <row r="274743" spans="59:59" ht="15" customHeight="1">
      <c r="BG274743" s="985"/>
    </row>
    <row r="274780" spans="59:59" ht="15" customHeight="1">
      <c r="BG274780" s="984"/>
    </row>
    <row r="274781" spans="59:59" ht="15" customHeight="1">
      <c r="BG274781" s="985"/>
    </row>
    <row r="274818" spans="59:59" ht="15" customHeight="1">
      <c r="BG274818" s="984"/>
    </row>
    <row r="274819" spans="59:59" ht="15" customHeight="1">
      <c r="BG274819" s="985"/>
    </row>
    <row r="274856" spans="59:59" ht="15" customHeight="1">
      <c r="BG274856" s="984"/>
    </row>
    <row r="274857" spans="59:59" ht="15" customHeight="1">
      <c r="BG274857" s="985"/>
    </row>
    <row r="274894" spans="59:59" ht="15" customHeight="1">
      <c r="BG274894" s="984"/>
    </row>
    <row r="274895" spans="59:59" ht="15" customHeight="1">
      <c r="BG274895" s="985"/>
    </row>
    <row r="274932" spans="59:59" ht="15" customHeight="1">
      <c r="BG274932" s="984"/>
    </row>
    <row r="274933" spans="59:59" ht="15" customHeight="1">
      <c r="BG274933" s="985"/>
    </row>
    <row r="274970" spans="59:59" ht="15" customHeight="1">
      <c r="BG274970" s="984"/>
    </row>
    <row r="274971" spans="59:59" ht="15" customHeight="1">
      <c r="BG274971" s="985"/>
    </row>
    <row r="275008" spans="59:59" ht="15" customHeight="1">
      <c r="BG275008" s="984"/>
    </row>
    <row r="275009" spans="59:59" ht="15" customHeight="1">
      <c r="BG275009" s="985"/>
    </row>
    <row r="275046" spans="59:59" ht="15" customHeight="1">
      <c r="BG275046" s="984"/>
    </row>
    <row r="275047" spans="59:59" ht="15" customHeight="1">
      <c r="BG275047" s="985"/>
    </row>
    <row r="275084" spans="59:59" ht="15" customHeight="1">
      <c r="BG275084" s="984"/>
    </row>
    <row r="275085" spans="59:59" ht="15" customHeight="1">
      <c r="BG275085" s="985"/>
    </row>
    <row r="275122" spans="59:59" ht="15" customHeight="1">
      <c r="BG275122" s="984"/>
    </row>
    <row r="275123" spans="59:59" ht="15" customHeight="1">
      <c r="BG275123" s="985"/>
    </row>
    <row r="275160" spans="59:59" ht="15" customHeight="1">
      <c r="BG275160" s="984"/>
    </row>
    <row r="275161" spans="59:59" ht="15" customHeight="1">
      <c r="BG275161" s="985"/>
    </row>
    <row r="275198" spans="59:59" ht="15" customHeight="1">
      <c r="BG275198" s="984"/>
    </row>
    <row r="275199" spans="59:59" ht="15" customHeight="1">
      <c r="BG275199" s="985"/>
    </row>
    <row r="275236" spans="59:59" ht="15" customHeight="1">
      <c r="BG275236" s="984"/>
    </row>
    <row r="275237" spans="59:59" ht="15" customHeight="1">
      <c r="BG275237" s="985"/>
    </row>
    <row r="275274" spans="59:59" ht="15" customHeight="1">
      <c r="BG275274" s="984"/>
    </row>
    <row r="275275" spans="59:59" ht="15" customHeight="1">
      <c r="BG275275" s="985"/>
    </row>
    <row r="275312" spans="59:59" ht="15" customHeight="1">
      <c r="BG275312" s="984"/>
    </row>
    <row r="275313" spans="59:59" ht="15" customHeight="1">
      <c r="BG275313" s="985"/>
    </row>
    <row r="275350" spans="59:59" ht="15" customHeight="1">
      <c r="BG275350" s="984"/>
    </row>
    <row r="275351" spans="59:59" ht="15" customHeight="1">
      <c r="BG275351" s="985"/>
    </row>
    <row r="275388" spans="59:59" ht="15" customHeight="1">
      <c r="BG275388" s="984"/>
    </row>
    <row r="275389" spans="59:59" ht="15" customHeight="1">
      <c r="BG275389" s="985"/>
    </row>
    <row r="275426" spans="59:59" ht="15" customHeight="1">
      <c r="BG275426" s="984"/>
    </row>
    <row r="275427" spans="59:59" ht="15" customHeight="1">
      <c r="BG275427" s="985"/>
    </row>
    <row r="275464" spans="59:59" ht="15" customHeight="1">
      <c r="BG275464" s="984"/>
    </row>
    <row r="275465" spans="59:59" ht="15" customHeight="1">
      <c r="BG275465" s="985"/>
    </row>
    <row r="275502" spans="59:59" ht="15" customHeight="1">
      <c r="BG275502" s="984"/>
    </row>
    <row r="275503" spans="59:59" ht="15" customHeight="1">
      <c r="BG275503" s="985"/>
    </row>
    <row r="275540" spans="59:59" ht="15" customHeight="1">
      <c r="BG275540" s="984"/>
    </row>
    <row r="275541" spans="59:59" ht="15" customHeight="1">
      <c r="BG275541" s="985"/>
    </row>
    <row r="275578" spans="59:59" ht="15" customHeight="1">
      <c r="BG275578" s="984"/>
    </row>
    <row r="275579" spans="59:59" ht="15" customHeight="1">
      <c r="BG275579" s="985"/>
    </row>
    <row r="275616" spans="59:59" ht="15" customHeight="1">
      <c r="BG275616" s="984"/>
    </row>
    <row r="275617" spans="59:59" ht="15" customHeight="1">
      <c r="BG275617" s="985"/>
    </row>
    <row r="275654" spans="59:59" ht="15" customHeight="1">
      <c r="BG275654" s="984"/>
    </row>
    <row r="275655" spans="59:59" ht="15" customHeight="1">
      <c r="BG275655" s="985"/>
    </row>
    <row r="275692" spans="59:59" ht="15" customHeight="1">
      <c r="BG275692" s="984"/>
    </row>
    <row r="275693" spans="59:59" ht="15" customHeight="1">
      <c r="BG275693" s="985"/>
    </row>
    <row r="275730" spans="59:59" ht="15" customHeight="1">
      <c r="BG275730" s="984"/>
    </row>
    <row r="275731" spans="59:59" ht="15" customHeight="1">
      <c r="BG275731" s="985"/>
    </row>
    <row r="275768" spans="59:59" ht="15" customHeight="1">
      <c r="BG275768" s="984"/>
    </row>
    <row r="275769" spans="59:59" ht="15" customHeight="1">
      <c r="BG275769" s="985"/>
    </row>
    <row r="275806" spans="59:59" ht="15" customHeight="1">
      <c r="BG275806" s="984"/>
    </row>
    <row r="275807" spans="59:59" ht="15" customHeight="1">
      <c r="BG275807" s="985"/>
    </row>
    <row r="275844" spans="59:59" ht="15" customHeight="1">
      <c r="BG275844" s="984"/>
    </row>
    <row r="275845" spans="59:59" ht="15" customHeight="1">
      <c r="BG275845" s="985"/>
    </row>
    <row r="275882" spans="59:59" ht="15" customHeight="1">
      <c r="BG275882" s="984"/>
    </row>
    <row r="275883" spans="59:59" ht="15" customHeight="1">
      <c r="BG275883" s="985"/>
    </row>
    <row r="275920" spans="59:59" ht="15" customHeight="1">
      <c r="BG275920" s="984"/>
    </row>
    <row r="275921" spans="59:59" ht="15" customHeight="1">
      <c r="BG275921" s="985"/>
    </row>
    <row r="275958" spans="59:59" ht="15" customHeight="1">
      <c r="BG275958" s="984"/>
    </row>
    <row r="275959" spans="59:59" ht="15" customHeight="1">
      <c r="BG275959" s="985"/>
    </row>
    <row r="275996" spans="59:59" ht="15" customHeight="1">
      <c r="BG275996" s="984"/>
    </row>
    <row r="275997" spans="59:59" ht="15" customHeight="1">
      <c r="BG275997" s="985"/>
    </row>
    <row r="276034" spans="59:59" ht="15" customHeight="1">
      <c r="BG276034" s="984"/>
    </row>
    <row r="276035" spans="59:59" ht="15" customHeight="1">
      <c r="BG276035" s="985"/>
    </row>
    <row r="276072" spans="59:59" ht="15" customHeight="1">
      <c r="BG276072" s="984"/>
    </row>
    <row r="276073" spans="59:59" ht="15" customHeight="1">
      <c r="BG276073" s="985"/>
    </row>
    <row r="276110" spans="59:59" ht="15" customHeight="1">
      <c r="BG276110" s="984"/>
    </row>
    <row r="276111" spans="59:59" ht="15" customHeight="1">
      <c r="BG276111" s="985"/>
    </row>
    <row r="276148" spans="59:59" ht="15" customHeight="1">
      <c r="BG276148" s="984"/>
    </row>
    <row r="276149" spans="59:59" ht="15" customHeight="1">
      <c r="BG276149" s="985"/>
    </row>
    <row r="276186" spans="59:59" ht="15" customHeight="1">
      <c r="BG276186" s="984"/>
    </row>
    <row r="276187" spans="59:59" ht="15" customHeight="1">
      <c r="BG276187" s="985"/>
    </row>
    <row r="276224" spans="59:59" ht="15" customHeight="1">
      <c r="BG276224" s="984"/>
    </row>
    <row r="276225" spans="59:59" ht="15" customHeight="1">
      <c r="BG276225" s="985"/>
    </row>
    <row r="276262" spans="59:59" ht="15" customHeight="1">
      <c r="BG276262" s="984"/>
    </row>
    <row r="276263" spans="59:59" ht="15" customHeight="1">
      <c r="BG276263" s="985"/>
    </row>
    <row r="276300" spans="59:59" ht="15" customHeight="1">
      <c r="BG276300" s="984"/>
    </row>
    <row r="276301" spans="59:59" ht="15" customHeight="1">
      <c r="BG276301" s="985"/>
    </row>
    <row r="276338" spans="59:59" ht="15" customHeight="1">
      <c r="BG276338" s="984"/>
    </row>
    <row r="276339" spans="59:59" ht="15" customHeight="1">
      <c r="BG276339" s="985"/>
    </row>
    <row r="276376" spans="59:59" ht="15" customHeight="1">
      <c r="BG276376" s="984"/>
    </row>
    <row r="276377" spans="59:59" ht="15" customHeight="1">
      <c r="BG276377" s="985"/>
    </row>
    <row r="276414" spans="59:59" ht="15" customHeight="1">
      <c r="BG276414" s="984"/>
    </row>
    <row r="276415" spans="59:59" ht="15" customHeight="1">
      <c r="BG276415" s="985"/>
    </row>
    <row r="276452" spans="59:59" ht="15" customHeight="1">
      <c r="BG276452" s="984"/>
    </row>
    <row r="276453" spans="59:59" ht="15" customHeight="1">
      <c r="BG276453" s="985"/>
    </row>
    <row r="276490" spans="59:59" ht="15" customHeight="1">
      <c r="BG276490" s="984"/>
    </row>
    <row r="276491" spans="59:59" ht="15" customHeight="1">
      <c r="BG276491" s="985"/>
    </row>
    <row r="276528" spans="59:59" ht="15" customHeight="1">
      <c r="BG276528" s="984"/>
    </row>
    <row r="276529" spans="59:59" ht="15" customHeight="1">
      <c r="BG276529" s="985"/>
    </row>
    <row r="276566" spans="59:59" ht="15" customHeight="1">
      <c r="BG276566" s="984"/>
    </row>
    <row r="276567" spans="59:59" ht="15" customHeight="1">
      <c r="BG276567" s="985"/>
    </row>
    <row r="276604" spans="59:59" ht="15" customHeight="1">
      <c r="BG276604" s="984"/>
    </row>
    <row r="276605" spans="59:59" ht="15" customHeight="1">
      <c r="BG276605" s="985"/>
    </row>
    <row r="276642" spans="59:59" ht="15" customHeight="1">
      <c r="BG276642" s="984"/>
    </row>
    <row r="276643" spans="59:59" ht="15" customHeight="1">
      <c r="BG276643" s="985"/>
    </row>
    <row r="276680" spans="59:59" ht="15" customHeight="1">
      <c r="BG276680" s="984"/>
    </row>
    <row r="276681" spans="59:59" ht="15" customHeight="1">
      <c r="BG276681" s="985"/>
    </row>
    <row r="276718" spans="59:59" ht="15" customHeight="1">
      <c r="BG276718" s="984"/>
    </row>
    <row r="276719" spans="59:59" ht="15" customHeight="1">
      <c r="BG276719" s="985"/>
    </row>
    <row r="276756" spans="59:59" ht="15" customHeight="1">
      <c r="BG276756" s="984"/>
    </row>
    <row r="276757" spans="59:59" ht="15" customHeight="1">
      <c r="BG276757" s="985"/>
    </row>
    <row r="276794" spans="59:59" ht="15" customHeight="1">
      <c r="BG276794" s="984"/>
    </row>
    <row r="276795" spans="59:59" ht="15" customHeight="1">
      <c r="BG276795" s="985"/>
    </row>
    <row r="276832" spans="59:59" ht="15" customHeight="1">
      <c r="BG276832" s="984"/>
    </row>
    <row r="276833" spans="59:59" ht="15" customHeight="1">
      <c r="BG276833" s="985"/>
    </row>
    <row r="276870" spans="59:59" ht="15" customHeight="1">
      <c r="BG276870" s="984"/>
    </row>
    <row r="276871" spans="59:59" ht="15" customHeight="1">
      <c r="BG276871" s="985"/>
    </row>
    <row r="276908" spans="59:59" ht="15" customHeight="1">
      <c r="BG276908" s="984"/>
    </row>
    <row r="276909" spans="59:59" ht="15" customHeight="1">
      <c r="BG276909" s="985"/>
    </row>
    <row r="276946" spans="59:59" ht="15" customHeight="1">
      <c r="BG276946" s="984"/>
    </row>
    <row r="276947" spans="59:59" ht="15" customHeight="1">
      <c r="BG276947" s="985"/>
    </row>
    <row r="276984" spans="59:59" ht="15" customHeight="1">
      <c r="BG276984" s="984"/>
    </row>
    <row r="276985" spans="59:59" ht="15" customHeight="1">
      <c r="BG276985" s="985"/>
    </row>
    <row r="277022" spans="59:59" ht="15" customHeight="1">
      <c r="BG277022" s="984"/>
    </row>
    <row r="277023" spans="59:59" ht="15" customHeight="1">
      <c r="BG277023" s="985"/>
    </row>
    <row r="277060" spans="59:59" ht="15" customHeight="1">
      <c r="BG277060" s="984"/>
    </row>
    <row r="277061" spans="59:59" ht="15" customHeight="1">
      <c r="BG277061" s="985"/>
    </row>
    <row r="277098" spans="59:59" ht="15" customHeight="1">
      <c r="BG277098" s="984"/>
    </row>
    <row r="277099" spans="59:59" ht="15" customHeight="1">
      <c r="BG277099" s="985"/>
    </row>
    <row r="277136" spans="59:59" ht="15" customHeight="1">
      <c r="BG277136" s="984"/>
    </row>
    <row r="277137" spans="59:59" ht="15" customHeight="1">
      <c r="BG277137" s="985"/>
    </row>
    <row r="277174" spans="59:59" ht="15" customHeight="1">
      <c r="BG277174" s="984"/>
    </row>
    <row r="277175" spans="59:59" ht="15" customHeight="1">
      <c r="BG277175" s="985"/>
    </row>
    <row r="277212" spans="59:59" ht="15" customHeight="1">
      <c r="BG277212" s="984"/>
    </row>
    <row r="277213" spans="59:59" ht="15" customHeight="1">
      <c r="BG277213" s="985"/>
    </row>
    <row r="277250" spans="59:59" ht="15" customHeight="1">
      <c r="BG277250" s="984"/>
    </row>
    <row r="277251" spans="59:59" ht="15" customHeight="1">
      <c r="BG277251" s="985"/>
    </row>
    <row r="277288" spans="59:59" ht="15" customHeight="1">
      <c r="BG277288" s="984"/>
    </row>
    <row r="277289" spans="59:59" ht="15" customHeight="1">
      <c r="BG277289" s="985"/>
    </row>
    <row r="277326" spans="59:59" ht="15" customHeight="1">
      <c r="BG277326" s="984"/>
    </row>
    <row r="277327" spans="59:59" ht="15" customHeight="1">
      <c r="BG277327" s="985"/>
    </row>
    <row r="277364" spans="59:59" ht="15" customHeight="1">
      <c r="BG277364" s="984"/>
    </row>
    <row r="277365" spans="59:59" ht="15" customHeight="1">
      <c r="BG277365" s="985"/>
    </row>
    <row r="277402" spans="59:59" ht="15" customHeight="1">
      <c r="BG277402" s="984"/>
    </row>
    <row r="277403" spans="59:59" ht="15" customHeight="1">
      <c r="BG277403" s="985"/>
    </row>
    <row r="277440" spans="59:59" ht="15" customHeight="1">
      <c r="BG277440" s="984"/>
    </row>
    <row r="277441" spans="59:59" ht="15" customHeight="1">
      <c r="BG277441" s="985"/>
    </row>
    <row r="277478" spans="59:59" ht="15" customHeight="1">
      <c r="BG277478" s="984"/>
    </row>
    <row r="277479" spans="59:59" ht="15" customHeight="1">
      <c r="BG277479" s="985"/>
    </row>
    <row r="277516" spans="59:59" ht="15" customHeight="1">
      <c r="BG277516" s="984"/>
    </row>
    <row r="277517" spans="59:59" ht="15" customHeight="1">
      <c r="BG277517" s="985"/>
    </row>
    <row r="277554" spans="59:59" ht="15" customHeight="1">
      <c r="BG277554" s="984"/>
    </row>
    <row r="277555" spans="59:59" ht="15" customHeight="1">
      <c r="BG277555" s="985"/>
    </row>
    <row r="277592" spans="59:59" ht="15" customHeight="1">
      <c r="BG277592" s="984"/>
    </row>
    <row r="277593" spans="59:59" ht="15" customHeight="1">
      <c r="BG277593" s="985"/>
    </row>
    <row r="277630" spans="59:59" ht="15" customHeight="1">
      <c r="BG277630" s="984"/>
    </row>
    <row r="277631" spans="59:59" ht="15" customHeight="1">
      <c r="BG277631" s="985"/>
    </row>
    <row r="277668" spans="59:59" ht="15" customHeight="1">
      <c r="BG277668" s="984"/>
    </row>
    <row r="277669" spans="59:59" ht="15" customHeight="1">
      <c r="BG277669" s="985"/>
    </row>
    <row r="277706" spans="59:59" ht="15" customHeight="1">
      <c r="BG277706" s="984"/>
    </row>
    <row r="277707" spans="59:59" ht="15" customHeight="1">
      <c r="BG277707" s="985"/>
    </row>
    <row r="277744" spans="59:59" ht="15" customHeight="1">
      <c r="BG277744" s="984"/>
    </row>
    <row r="277745" spans="59:59" ht="15" customHeight="1">
      <c r="BG277745" s="985"/>
    </row>
    <row r="277782" spans="59:59" ht="15" customHeight="1">
      <c r="BG277782" s="984"/>
    </row>
    <row r="277783" spans="59:59" ht="15" customHeight="1">
      <c r="BG277783" s="985"/>
    </row>
    <row r="277820" spans="59:59" ht="15" customHeight="1">
      <c r="BG277820" s="984"/>
    </row>
    <row r="277821" spans="59:59" ht="15" customHeight="1">
      <c r="BG277821" s="985"/>
    </row>
    <row r="277858" spans="59:59" ht="15" customHeight="1">
      <c r="BG277858" s="984"/>
    </row>
    <row r="277859" spans="59:59" ht="15" customHeight="1">
      <c r="BG277859" s="985"/>
    </row>
    <row r="277896" spans="59:59" ht="15" customHeight="1">
      <c r="BG277896" s="984"/>
    </row>
    <row r="277897" spans="59:59" ht="15" customHeight="1">
      <c r="BG277897" s="985"/>
    </row>
    <row r="277934" spans="59:59" ht="15" customHeight="1">
      <c r="BG277934" s="984"/>
    </row>
    <row r="277935" spans="59:59" ht="15" customHeight="1">
      <c r="BG277935" s="985"/>
    </row>
    <row r="277972" spans="59:59" ht="15" customHeight="1">
      <c r="BG277972" s="984"/>
    </row>
    <row r="277973" spans="59:59" ht="15" customHeight="1">
      <c r="BG277973" s="985"/>
    </row>
    <row r="278010" spans="59:59" ht="15" customHeight="1">
      <c r="BG278010" s="984"/>
    </row>
    <row r="278011" spans="59:59" ht="15" customHeight="1">
      <c r="BG278011" s="985"/>
    </row>
    <row r="278048" spans="59:59" ht="15" customHeight="1">
      <c r="BG278048" s="984"/>
    </row>
    <row r="278049" spans="59:59" ht="15" customHeight="1">
      <c r="BG278049" s="985"/>
    </row>
    <row r="278086" spans="59:59" ht="15" customHeight="1">
      <c r="BG278086" s="984"/>
    </row>
    <row r="278087" spans="59:59" ht="15" customHeight="1">
      <c r="BG278087" s="985"/>
    </row>
    <row r="278124" spans="59:59" ht="15" customHeight="1">
      <c r="BG278124" s="984"/>
    </row>
    <row r="278125" spans="59:59" ht="15" customHeight="1">
      <c r="BG278125" s="985"/>
    </row>
    <row r="278162" spans="59:59" ht="15" customHeight="1">
      <c r="BG278162" s="984"/>
    </row>
    <row r="278163" spans="59:59" ht="15" customHeight="1">
      <c r="BG278163" s="985"/>
    </row>
    <row r="278200" spans="59:59" ht="15" customHeight="1">
      <c r="BG278200" s="984"/>
    </row>
    <row r="278201" spans="59:59" ht="15" customHeight="1">
      <c r="BG278201" s="985"/>
    </row>
    <row r="278238" spans="59:59" ht="15" customHeight="1">
      <c r="BG278238" s="984"/>
    </row>
    <row r="278239" spans="59:59" ht="15" customHeight="1">
      <c r="BG278239" s="985"/>
    </row>
    <row r="278276" spans="59:59" ht="15" customHeight="1">
      <c r="BG278276" s="984"/>
    </row>
    <row r="278277" spans="59:59" ht="15" customHeight="1">
      <c r="BG278277" s="985"/>
    </row>
    <row r="278314" spans="59:59" ht="15" customHeight="1">
      <c r="BG278314" s="984"/>
    </row>
    <row r="278315" spans="59:59" ht="15" customHeight="1">
      <c r="BG278315" s="985"/>
    </row>
    <row r="278352" spans="59:59" ht="15" customHeight="1">
      <c r="BG278352" s="984"/>
    </row>
    <row r="278353" spans="59:59" ht="15" customHeight="1">
      <c r="BG278353" s="985"/>
    </row>
    <row r="278390" spans="59:59" ht="15" customHeight="1">
      <c r="BG278390" s="984"/>
    </row>
    <row r="278391" spans="59:59" ht="15" customHeight="1">
      <c r="BG278391" s="985"/>
    </row>
    <row r="278428" spans="59:59" ht="15" customHeight="1">
      <c r="BG278428" s="984"/>
    </row>
    <row r="278429" spans="59:59" ht="15" customHeight="1">
      <c r="BG278429" s="985"/>
    </row>
    <row r="278466" spans="59:59" ht="15" customHeight="1">
      <c r="BG278466" s="984"/>
    </row>
    <row r="278467" spans="59:59" ht="15" customHeight="1">
      <c r="BG278467" s="985"/>
    </row>
    <row r="278504" spans="59:59" ht="15" customHeight="1">
      <c r="BG278504" s="984"/>
    </row>
    <row r="278505" spans="59:59" ht="15" customHeight="1">
      <c r="BG278505" s="985"/>
    </row>
    <row r="278542" spans="59:59" ht="15" customHeight="1">
      <c r="BG278542" s="984"/>
    </row>
    <row r="278543" spans="59:59" ht="15" customHeight="1">
      <c r="BG278543" s="985"/>
    </row>
    <row r="278580" spans="59:59" ht="15" customHeight="1">
      <c r="BG278580" s="984"/>
    </row>
    <row r="278581" spans="59:59" ht="15" customHeight="1">
      <c r="BG278581" s="985"/>
    </row>
    <row r="278618" spans="59:59" ht="15" customHeight="1">
      <c r="BG278618" s="984"/>
    </row>
    <row r="278619" spans="59:59" ht="15" customHeight="1">
      <c r="BG278619" s="985"/>
    </row>
    <row r="278656" spans="59:59" ht="15" customHeight="1">
      <c r="BG278656" s="984"/>
    </row>
    <row r="278657" spans="59:59" ht="15" customHeight="1">
      <c r="BG278657" s="985"/>
    </row>
    <row r="278694" spans="59:59" ht="15" customHeight="1">
      <c r="BG278694" s="984"/>
    </row>
    <row r="278695" spans="59:59" ht="15" customHeight="1">
      <c r="BG278695" s="985"/>
    </row>
    <row r="278732" spans="59:59" ht="15" customHeight="1">
      <c r="BG278732" s="984"/>
    </row>
    <row r="278733" spans="59:59" ht="15" customHeight="1">
      <c r="BG278733" s="985"/>
    </row>
    <row r="278770" spans="59:59" ht="15" customHeight="1">
      <c r="BG278770" s="984"/>
    </row>
    <row r="278771" spans="59:59" ht="15" customHeight="1">
      <c r="BG278771" s="985"/>
    </row>
    <row r="278808" spans="59:59" ht="15" customHeight="1">
      <c r="BG278808" s="984"/>
    </row>
    <row r="278809" spans="59:59" ht="15" customHeight="1">
      <c r="BG278809" s="985"/>
    </row>
    <row r="278846" spans="59:59" ht="15" customHeight="1">
      <c r="BG278846" s="984"/>
    </row>
    <row r="278847" spans="59:59" ht="15" customHeight="1">
      <c r="BG278847" s="985"/>
    </row>
    <row r="278884" spans="59:59" ht="15" customHeight="1">
      <c r="BG278884" s="984"/>
    </row>
    <row r="278885" spans="59:59" ht="15" customHeight="1">
      <c r="BG278885" s="985"/>
    </row>
    <row r="278922" spans="59:59" ht="15" customHeight="1">
      <c r="BG278922" s="984"/>
    </row>
    <row r="278923" spans="59:59" ht="15" customHeight="1">
      <c r="BG278923" s="985"/>
    </row>
    <row r="278960" spans="59:59" ht="15" customHeight="1">
      <c r="BG278960" s="984"/>
    </row>
    <row r="278961" spans="59:59" ht="15" customHeight="1">
      <c r="BG278961" s="985"/>
    </row>
    <row r="278998" spans="59:59" ht="15" customHeight="1">
      <c r="BG278998" s="984"/>
    </row>
    <row r="278999" spans="59:59" ht="15" customHeight="1">
      <c r="BG278999" s="985"/>
    </row>
    <row r="279036" spans="59:59" ht="15" customHeight="1">
      <c r="BG279036" s="984"/>
    </row>
    <row r="279037" spans="59:59" ht="15" customHeight="1">
      <c r="BG279037" s="985"/>
    </row>
    <row r="279074" spans="59:59" ht="15" customHeight="1">
      <c r="BG279074" s="984"/>
    </row>
    <row r="279075" spans="59:59" ht="15" customHeight="1">
      <c r="BG279075" s="985"/>
    </row>
    <row r="279112" spans="59:59" ht="15" customHeight="1">
      <c r="BG279112" s="984"/>
    </row>
    <row r="279113" spans="59:59" ht="15" customHeight="1">
      <c r="BG279113" s="985"/>
    </row>
    <row r="279150" spans="59:59" ht="15" customHeight="1">
      <c r="BG279150" s="984"/>
    </row>
    <row r="279151" spans="59:59" ht="15" customHeight="1">
      <c r="BG279151" s="985"/>
    </row>
    <row r="279188" spans="59:59" ht="15" customHeight="1">
      <c r="BG279188" s="984"/>
    </row>
    <row r="279189" spans="59:59" ht="15" customHeight="1">
      <c r="BG279189" s="985"/>
    </row>
    <row r="279226" spans="59:59" ht="15" customHeight="1">
      <c r="BG279226" s="984"/>
    </row>
    <row r="279227" spans="59:59" ht="15" customHeight="1">
      <c r="BG279227" s="985"/>
    </row>
    <row r="279264" spans="59:59" ht="15" customHeight="1">
      <c r="BG279264" s="984"/>
    </row>
    <row r="279265" spans="59:59" ht="15" customHeight="1">
      <c r="BG279265" s="985"/>
    </row>
    <row r="279302" spans="59:59" ht="15" customHeight="1">
      <c r="BG279302" s="984"/>
    </row>
    <row r="279303" spans="59:59" ht="15" customHeight="1">
      <c r="BG279303" s="985"/>
    </row>
    <row r="279340" spans="59:59" ht="15" customHeight="1">
      <c r="BG279340" s="984"/>
    </row>
    <row r="279341" spans="59:59" ht="15" customHeight="1">
      <c r="BG279341" s="985"/>
    </row>
    <row r="279378" spans="59:59" ht="15" customHeight="1">
      <c r="BG279378" s="984"/>
    </row>
    <row r="279379" spans="59:59" ht="15" customHeight="1">
      <c r="BG279379" s="985"/>
    </row>
    <row r="279416" spans="59:59" ht="15" customHeight="1">
      <c r="BG279416" s="984"/>
    </row>
    <row r="279417" spans="59:59" ht="15" customHeight="1">
      <c r="BG279417" s="985"/>
    </row>
    <row r="279454" spans="59:59" ht="15" customHeight="1">
      <c r="BG279454" s="984"/>
    </row>
    <row r="279455" spans="59:59" ht="15" customHeight="1">
      <c r="BG279455" s="985"/>
    </row>
    <row r="279492" spans="59:59" ht="15" customHeight="1">
      <c r="BG279492" s="984"/>
    </row>
    <row r="279493" spans="59:59" ht="15" customHeight="1">
      <c r="BG279493" s="985"/>
    </row>
    <row r="279530" spans="59:59" ht="15" customHeight="1">
      <c r="BG279530" s="984"/>
    </row>
    <row r="279531" spans="59:59" ht="15" customHeight="1">
      <c r="BG279531" s="985"/>
    </row>
    <row r="279568" spans="59:59" ht="15" customHeight="1">
      <c r="BG279568" s="984"/>
    </row>
    <row r="279569" spans="59:59" ht="15" customHeight="1">
      <c r="BG279569" s="985"/>
    </row>
    <row r="279606" spans="59:59" ht="15" customHeight="1">
      <c r="BG279606" s="984"/>
    </row>
    <row r="279607" spans="59:59" ht="15" customHeight="1">
      <c r="BG279607" s="985"/>
    </row>
    <row r="279644" spans="59:59" ht="15" customHeight="1">
      <c r="BG279644" s="984"/>
    </row>
    <row r="279645" spans="59:59" ht="15" customHeight="1">
      <c r="BG279645" s="985"/>
    </row>
    <row r="279682" spans="59:59" ht="15" customHeight="1">
      <c r="BG279682" s="984"/>
    </row>
    <row r="279683" spans="59:59" ht="15" customHeight="1">
      <c r="BG279683" s="985"/>
    </row>
    <row r="279720" spans="59:59" ht="15" customHeight="1">
      <c r="BG279720" s="984"/>
    </row>
    <row r="279721" spans="59:59" ht="15" customHeight="1">
      <c r="BG279721" s="985"/>
    </row>
    <row r="279758" spans="59:59" ht="15" customHeight="1">
      <c r="BG279758" s="984"/>
    </row>
    <row r="279759" spans="59:59" ht="15" customHeight="1">
      <c r="BG279759" s="985"/>
    </row>
    <row r="279796" spans="59:59" ht="15" customHeight="1">
      <c r="BG279796" s="984"/>
    </row>
    <row r="279797" spans="59:59" ht="15" customHeight="1">
      <c r="BG279797" s="985"/>
    </row>
    <row r="279834" spans="59:59" ht="15" customHeight="1">
      <c r="BG279834" s="984"/>
    </row>
    <row r="279835" spans="59:59" ht="15" customHeight="1">
      <c r="BG279835" s="985"/>
    </row>
    <row r="279872" spans="59:59" ht="15" customHeight="1">
      <c r="BG279872" s="984"/>
    </row>
    <row r="279873" spans="59:59" ht="15" customHeight="1">
      <c r="BG279873" s="985"/>
    </row>
    <row r="279910" spans="59:59" ht="15" customHeight="1">
      <c r="BG279910" s="984"/>
    </row>
    <row r="279911" spans="59:59" ht="15" customHeight="1">
      <c r="BG279911" s="985"/>
    </row>
    <row r="279948" spans="59:59" ht="15" customHeight="1">
      <c r="BG279948" s="984"/>
    </row>
    <row r="279949" spans="59:59" ht="15" customHeight="1">
      <c r="BG279949" s="985"/>
    </row>
    <row r="279986" spans="59:59" ht="15" customHeight="1">
      <c r="BG279986" s="984"/>
    </row>
    <row r="279987" spans="59:59" ht="15" customHeight="1">
      <c r="BG279987" s="985"/>
    </row>
    <row r="280024" spans="59:59" ht="15" customHeight="1">
      <c r="BG280024" s="984"/>
    </row>
    <row r="280025" spans="59:59" ht="15" customHeight="1">
      <c r="BG280025" s="985"/>
    </row>
    <row r="280062" spans="59:59" ht="15" customHeight="1">
      <c r="BG280062" s="984"/>
    </row>
    <row r="280063" spans="59:59" ht="15" customHeight="1">
      <c r="BG280063" s="985"/>
    </row>
    <row r="280100" spans="59:59" ht="15" customHeight="1">
      <c r="BG280100" s="984"/>
    </row>
    <row r="280101" spans="59:59" ht="15" customHeight="1">
      <c r="BG280101" s="985"/>
    </row>
    <row r="280138" spans="59:59" ht="15" customHeight="1">
      <c r="BG280138" s="984"/>
    </row>
    <row r="280139" spans="59:59" ht="15" customHeight="1">
      <c r="BG280139" s="985"/>
    </row>
    <row r="280176" spans="59:59" ht="15" customHeight="1">
      <c r="BG280176" s="984"/>
    </row>
    <row r="280177" spans="59:59" ht="15" customHeight="1">
      <c r="BG280177" s="985"/>
    </row>
    <row r="280214" spans="59:59" ht="15" customHeight="1">
      <c r="BG280214" s="984"/>
    </row>
    <row r="280215" spans="59:59" ht="15" customHeight="1">
      <c r="BG280215" s="985"/>
    </row>
    <row r="280252" spans="59:59" ht="15" customHeight="1">
      <c r="BG280252" s="984"/>
    </row>
    <row r="280253" spans="59:59" ht="15" customHeight="1">
      <c r="BG280253" s="985"/>
    </row>
    <row r="280290" spans="59:59" ht="15" customHeight="1">
      <c r="BG280290" s="984"/>
    </row>
    <row r="280291" spans="59:59" ht="15" customHeight="1">
      <c r="BG280291" s="985"/>
    </row>
    <row r="280328" spans="59:59" ht="15" customHeight="1">
      <c r="BG280328" s="984"/>
    </row>
    <row r="280329" spans="59:59" ht="15" customHeight="1">
      <c r="BG280329" s="985"/>
    </row>
    <row r="280366" spans="59:59" ht="15" customHeight="1">
      <c r="BG280366" s="984"/>
    </row>
    <row r="280367" spans="59:59" ht="15" customHeight="1">
      <c r="BG280367" s="985"/>
    </row>
    <row r="280404" spans="59:59" ht="15" customHeight="1">
      <c r="BG280404" s="984"/>
    </row>
    <row r="280405" spans="59:59" ht="15" customHeight="1">
      <c r="BG280405" s="985"/>
    </row>
    <row r="280442" spans="59:59" ht="15" customHeight="1">
      <c r="BG280442" s="984"/>
    </row>
    <row r="280443" spans="59:59" ht="15" customHeight="1">
      <c r="BG280443" s="985"/>
    </row>
    <row r="280480" spans="59:59" ht="15" customHeight="1">
      <c r="BG280480" s="984"/>
    </row>
    <row r="280481" spans="59:59" ht="15" customHeight="1">
      <c r="BG280481" s="985"/>
    </row>
    <row r="280518" spans="59:59" ht="15" customHeight="1">
      <c r="BG280518" s="984"/>
    </row>
    <row r="280519" spans="59:59" ht="15" customHeight="1">
      <c r="BG280519" s="985"/>
    </row>
    <row r="280556" spans="59:59" ht="15" customHeight="1">
      <c r="BG280556" s="984"/>
    </row>
    <row r="280557" spans="59:59" ht="15" customHeight="1">
      <c r="BG280557" s="985"/>
    </row>
    <row r="280594" spans="59:59" ht="15" customHeight="1">
      <c r="BG280594" s="984"/>
    </row>
    <row r="280595" spans="59:59" ht="15" customHeight="1">
      <c r="BG280595" s="985"/>
    </row>
    <row r="280632" spans="59:59" ht="15" customHeight="1">
      <c r="BG280632" s="984"/>
    </row>
    <row r="280633" spans="59:59" ht="15" customHeight="1">
      <c r="BG280633" s="985"/>
    </row>
    <row r="280670" spans="59:59" ht="15" customHeight="1">
      <c r="BG280670" s="984"/>
    </row>
    <row r="280671" spans="59:59" ht="15" customHeight="1">
      <c r="BG280671" s="985"/>
    </row>
    <row r="280708" spans="59:59" ht="15" customHeight="1">
      <c r="BG280708" s="984"/>
    </row>
    <row r="280709" spans="59:59" ht="15" customHeight="1">
      <c r="BG280709" s="985"/>
    </row>
    <row r="280746" spans="59:59" ht="15" customHeight="1">
      <c r="BG280746" s="984"/>
    </row>
    <row r="280747" spans="59:59" ht="15" customHeight="1">
      <c r="BG280747" s="985"/>
    </row>
    <row r="280784" spans="59:59" ht="15" customHeight="1">
      <c r="BG280784" s="984"/>
    </row>
    <row r="280785" spans="59:59" ht="15" customHeight="1">
      <c r="BG280785" s="985"/>
    </row>
    <row r="280822" spans="59:59" ht="15" customHeight="1">
      <c r="BG280822" s="984"/>
    </row>
    <row r="280823" spans="59:59" ht="15" customHeight="1">
      <c r="BG280823" s="985"/>
    </row>
    <row r="280860" spans="59:59" ht="15" customHeight="1">
      <c r="BG280860" s="984"/>
    </row>
    <row r="280861" spans="59:59" ht="15" customHeight="1">
      <c r="BG280861" s="985"/>
    </row>
    <row r="280898" spans="59:59" ht="15" customHeight="1">
      <c r="BG280898" s="984"/>
    </row>
    <row r="280899" spans="59:59" ht="15" customHeight="1">
      <c r="BG280899" s="985"/>
    </row>
    <row r="280936" spans="59:59" ht="15" customHeight="1">
      <c r="BG280936" s="984"/>
    </row>
    <row r="280937" spans="59:59" ht="15" customHeight="1">
      <c r="BG280937" s="985"/>
    </row>
    <row r="280974" spans="59:59" ht="15" customHeight="1">
      <c r="BG280974" s="984"/>
    </row>
    <row r="280975" spans="59:59" ht="15" customHeight="1">
      <c r="BG280975" s="985"/>
    </row>
    <row r="281012" spans="59:59" ht="15" customHeight="1">
      <c r="BG281012" s="984"/>
    </row>
    <row r="281013" spans="59:59" ht="15" customHeight="1">
      <c r="BG281013" s="985"/>
    </row>
    <row r="281050" spans="59:59" ht="15" customHeight="1">
      <c r="BG281050" s="984"/>
    </row>
    <row r="281051" spans="59:59" ht="15" customHeight="1">
      <c r="BG281051" s="985"/>
    </row>
    <row r="281088" spans="59:59" ht="15" customHeight="1">
      <c r="BG281088" s="984"/>
    </row>
    <row r="281089" spans="59:59" ht="15" customHeight="1">
      <c r="BG281089" s="985"/>
    </row>
    <row r="281126" spans="59:59" ht="15" customHeight="1">
      <c r="BG281126" s="984"/>
    </row>
    <row r="281127" spans="59:59" ht="15" customHeight="1">
      <c r="BG281127" s="985"/>
    </row>
    <row r="281164" spans="59:59" ht="15" customHeight="1">
      <c r="BG281164" s="984"/>
    </row>
    <row r="281165" spans="59:59" ht="15" customHeight="1">
      <c r="BG281165" s="985"/>
    </row>
    <row r="281202" spans="59:59" ht="15" customHeight="1">
      <c r="BG281202" s="984"/>
    </row>
    <row r="281203" spans="59:59" ht="15" customHeight="1">
      <c r="BG281203" s="985"/>
    </row>
    <row r="281240" spans="59:59" ht="15" customHeight="1">
      <c r="BG281240" s="984"/>
    </row>
    <row r="281241" spans="59:59" ht="15" customHeight="1">
      <c r="BG281241" s="985"/>
    </row>
    <row r="281278" spans="59:59" ht="15" customHeight="1">
      <c r="BG281278" s="984"/>
    </row>
    <row r="281279" spans="59:59" ht="15" customHeight="1">
      <c r="BG281279" s="985"/>
    </row>
    <row r="281316" spans="59:59" ht="15" customHeight="1">
      <c r="BG281316" s="984"/>
    </row>
    <row r="281317" spans="59:59" ht="15" customHeight="1">
      <c r="BG281317" s="985"/>
    </row>
    <row r="281354" spans="59:59" ht="15" customHeight="1">
      <c r="BG281354" s="984"/>
    </row>
    <row r="281355" spans="59:59" ht="15" customHeight="1">
      <c r="BG281355" s="985"/>
    </row>
    <row r="281392" spans="59:59" ht="15" customHeight="1">
      <c r="BG281392" s="984"/>
    </row>
    <row r="281393" spans="59:59" ht="15" customHeight="1">
      <c r="BG281393" s="985"/>
    </row>
    <row r="281430" spans="59:59" ht="15" customHeight="1">
      <c r="BG281430" s="984"/>
    </row>
    <row r="281431" spans="59:59" ht="15" customHeight="1">
      <c r="BG281431" s="985"/>
    </row>
    <row r="281468" spans="59:59" ht="15" customHeight="1">
      <c r="BG281468" s="984"/>
    </row>
    <row r="281469" spans="59:59" ht="15" customHeight="1">
      <c r="BG281469" s="985"/>
    </row>
    <row r="281506" spans="59:59" ht="15" customHeight="1">
      <c r="BG281506" s="984"/>
    </row>
    <row r="281507" spans="59:59" ht="15" customHeight="1">
      <c r="BG281507" s="985"/>
    </row>
    <row r="281544" spans="59:59" ht="15" customHeight="1">
      <c r="BG281544" s="984"/>
    </row>
    <row r="281545" spans="59:59" ht="15" customHeight="1">
      <c r="BG281545" s="985"/>
    </row>
    <row r="281582" spans="59:59" ht="15" customHeight="1">
      <c r="BG281582" s="984"/>
    </row>
    <row r="281583" spans="59:59" ht="15" customHeight="1">
      <c r="BG281583" s="985"/>
    </row>
    <row r="281620" spans="59:59" ht="15" customHeight="1">
      <c r="BG281620" s="984"/>
    </row>
    <row r="281621" spans="59:59" ht="15" customHeight="1">
      <c r="BG281621" s="985"/>
    </row>
    <row r="281658" spans="59:59" ht="15" customHeight="1">
      <c r="BG281658" s="984"/>
    </row>
    <row r="281659" spans="59:59" ht="15" customHeight="1">
      <c r="BG281659" s="985"/>
    </row>
    <row r="281696" spans="59:59" ht="15" customHeight="1">
      <c r="BG281696" s="984"/>
    </row>
    <row r="281697" spans="59:59" ht="15" customHeight="1">
      <c r="BG281697" s="985"/>
    </row>
    <row r="281734" spans="59:59" ht="15" customHeight="1">
      <c r="BG281734" s="984"/>
    </row>
    <row r="281735" spans="59:59" ht="15" customHeight="1">
      <c r="BG281735" s="985"/>
    </row>
    <row r="281772" spans="59:59" ht="15" customHeight="1">
      <c r="BG281772" s="984"/>
    </row>
    <row r="281773" spans="59:59" ht="15" customHeight="1">
      <c r="BG281773" s="985"/>
    </row>
    <row r="281810" spans="59:59" ht="15" customHeight="1">
      <c r="BG281810" s="984"/>
    </row>
    <row r="281811" spans="59:59" ht="15" customHeight="1">
      <c r="BG281811" s="985"/>
    </row>
    <row r="281848" spans="59:59" ht="15" customHeight="1">
      <c r="BG281848" s="984"/>
    </row>
    <row r="281849" spans="59:59" ht="15" customHeight="1">
      <c r="BG281849" s="985"/>
    </row>
    <row r="281886" spans="59:59" ht="15" customHeight="1">
      <c r="BG281886" s="984"/>
    </row>
    <row r="281887" spans="59:59" ht="15" customHeight="1">
      <c r="BG281887" s="985"/>
    </row>
    <row r="281924" spans="59:59" ht="15" customHeight="1">
      <c r="BG281924" s="984"/>
    </row>
    <row r="281925" spans="59:59" ht="15" customHeight="1">
      <c r="BG281925" s="985"/>
    </row>
    <row r="281962" spans="59:59" ht="15" customHeight="1">
      <c r="BG281962" s="984"/>
    </row>
    <row r="281963" spans="59:59" ht="15" customHeight="1">
      <c r="BG281963" s="985"/>
    </row>
    <row r="282000" spans="59:59" ht="15" customHeight="1">
      <c r="BG282000" s="984"/>
    </row>
    <row r="282001" spans="59:59" ht="15" customHeight="1">
      <c r="BG282001" s="985"/>
    </row>
    <row r="282038" spans="59:59" ht="15" customHeight="1">
      <c r="BG282038" s="984"/>
    </row>
    <row r="282039" spans="59:59" ht="15" customHeight="1">
      <c r="BG282039" s="985"/>
    </row>
    <row r="282076" spans="59:59" ht="15" customHeight="1">
      <c r="BG282076" s="984"/>
    </row>
    <row r="282077" spans="59:59" ht="15" customHeight="1">
      <c r="BG282077" s="985"/>
    </row>
    <row r="282114" spans="59:59" ht="15" customHeight="1">
      <c r="BG282114" s="984"/>
    </row>
    <row r="282115" spans="59:59" ht="15" customHeight="1">
      <c r="BG282115" s="985"/>
    </row>
    <row r="282152" spans="59:59" ht="15" customHeight="1">
      <c r="BG282152" s="984"/>
    </row>
    <row r="282153" spans="59:59" ht="15" customHeight="1">
      <c r="BG282153" s="985"/>
    </row>
    <row r="282190" spans="59:59" ht="15" customHeight="1">
      <c r="BG282190" s="984"/>
    </row>
    <row r="282191" spans="59:59" ht="15" customHeight="1">
      <c r="BG282191" s="985"/>
    </row>
    <row r="282228" spans="59:59" ht="15" customHeight="1">
      <c r="BG282228" s="984"/>
    </row>
    <row r="282229" spans="59:59" ht="15" customHeight="1">
      <c r="BG282229" s="985"/>
    </row>
    <row r="282266" spans="59:59" ht="15" customHeight="1">
      <c r="BG282266" s="984"/>
    </row>
    <row r="282267" spans="59:59" ht="15" customHeight="1">
      <c r="BG282267" s="985"/>
    </row>
    <row r="282304" spans="59:59" ht="15" customHeight="1">
      <c r="BG282304" s="984"/>
    </row>
    <row r="282305" spans="59:59" ht="15" customHeight="1">
      <c r="BG282305" s="985"/>
    </row>
    <row r="282342" spans="59:59" ht="15" customHeight="1">
      <c r="BG282342" s="984"/>
    </row>
    <row r="282343" spans="59:59" ht="15" customHeight="1">
      <c r="BG282343" s="985"/>
    </row>
    <row r="282380" spans="59:59" ht="15" customHeight="1">
      <c r="BG282380" s="984"/>
    </row>
    <row r="282381" spans="59:59" ht="15" customHeight="1">
      <c r="BG282381" s="985"/>
    </row>
    <row r="282418" spans="59:59" ht="15" customHeight="1">
      <c r="BG282418" s="984"/>
    </row>
    <row r="282419" spans="59:59" ht="15" customHeight="1">
      <c r="BG282419" s="985"/>
    </row>
    <row r="282456" spans="59:59" ht="15" customHeight="1">
      <c r="BG282456" s="984"/>
    </row>
    <row r="282457" spans="59:59" ht="15" customHeight="1">
      <c r="BG282457" s="985"/>
    </row>
    <row r="282494" spans="59:59" ht="15" customHeight="1">
      <c r="BG282494" s="984"/>
    </row>
    <row r="282495" spans="59:59" ht="15" customHeight="1">
      <c r="BG282495" s="985"/>
    </row>
    <row r="282532" spans="59:59" ht="15" customHeight="1">
      <c r="BG282532" s="984"/>
    </row>
    <row r="282533" spans="59:59" ht="15" customHeight="1">
      <c r="BG282533" s="985"/>
    </row>
    <row r="282570" spans="59:59" ht="15" customHeight="1">
      <c r="BG282570" s="984"/>
    </row>
    <row r="282571" spans="59:59" ht="15" customHeight="1">
      <c r="BG282571" s="985"/>
    </row>
    <row r="282608" spans="59:59" ht="15" customHeight="1">
      <c r="BG282608" s="984"/>
    </row>
    <row r="282609" spans="59:59" ht="15" customHeight="1">
      <c r="BG282609" s="985"/>
    </row>
    <row r="282646" spans="59:59" ht="15" customHeight="1">
      <c r="BG282646" s="984"/>
    </row>
    <row r="282647" spans="59:59" ht="15" customHeight="1">
      <c r="BG282647" s="985"/>
    </row>
    <row r="282684" spans="59:59" ht="15" customHeight="1">
      <c r="BG282684" s="984"/>
    </row>
    <row r="282685" spans="59:59" ht="15" customHeight="1">
      <c r="BG282685" s="985"/>
    </row>
    <row r="282722" spans="59:59" ht="15" customHeight="1">
      <c r="BG282722" s="984"/>
    </row>
    <row r="282723" spans="59:59" ht="15" customHeight="1">
      <c r="BG282723" s="985"/>
    </row>
    <row r="282760" spans="59:59" ht="15" customHeight="1">
      <c r="BG282760" s="984"/>
    </row>
    <row r="282761" spans="59:59" ht="15" customHeight="1">
      <c r="BG282761" s="985"/>
    </row>
    <row r="282798" spans="59:59" ht="15" customHeight="1">
      <c r="BG282798" s="984"/>
    </row>
    <row r="282799" spans="59:59" ht="15" customHeight="1">
      <c r="BG282799" s="985"/>
    </row>
    <row r="282836" spans="59:59" ht="15" customHeight="1">
      <c r="BG282836" s="984"/>
    </row>
    <row r="282837" spans="59:59" ht="15" customHeight="1">
      <c r="BG282837" s="985"/>
    </row>
    <row r="282874" spans="59:59" ht="15" customHeight="1">
      <c r="BG282874" s="984"/>
    </row>
    <row r="282875" spans="59:59" ht="15" customHeight="1">
      <c r="BG282875" s="985"/>
    </row>
    <row r="282912" spans="59:59" ht="15" customHeight="1">
      <c r="BG282912" s="984"/>
    </row>
    <row r="282913" spans="59:59" ht="15" customHeight="1">
      <c r="BG282913" s="985"/>
    </row>
    <row r="282950" spans="59:59" ht="15" customHeight="1">
      <c r="BG282950" s="984"/>
    </row>
    <row r="282951" spans="59:59" ht="15" customHeight="1">
      <c r="BG282951" s="985"/>
    </row>
    <row r="282988" spans="59:59" ht="15" customHeight="1">
      <c r="BG282988" s="984"/>
    </row>
    <row r="282989" spans="59:59" ht="15" customHeight="1">
      <c r="BG282989" s="985"/>
    </row>
    <row r="283026" spans="59:59" ht="15" customHeight="1">
      <c r="BG283026" s="984"/>
    </row>
    <row r="283027" spans="59:59" ht="15" customHeight="1">
      <c r="BG283027" s="985"/>
    </row>
    <row r="283064" spans="59:59" ht="15" customHeight="1">
      <c r="BG283064" s="984"/>
    </row>
    <row r="283065" spans="59:59" ht="15" customHeight="1">
      <c r="BG283065" s="985"/>
    </row>
    <row r="283102" spans="59:59" ht="15" customHeight="1">
      <c r="BG283102" s="984"/>
    </row>
    <row r="283103" spans="59:59" ht="15" customHeight="1">
      <c r="BG283103" s="985"/>
    </row>
    <row r="283140" spans="59:59" ht="15" customHeight="1">
      <c r="BG283140" s="984"/>
    </row>
    <row r="283141" spans="59:59" ht="15" customHeight="1">
      <c r="BG283141" s="985"/>
    </row>
    <row r="283178" spans="59:59" ht="15" customHeight="1">
      <c r="BG283178" s="984"/>
    </row>
    <row r="283179" spans="59:59" ht="15" customHeight="1">
      <c r="BG283179" s="985"/>
    </row>
    <row r="283216" spans="59:59" ht="15" customHeight="1">
      <c r="BG283216" s="984"/>
    </row>
    <row r="283217" spans="59:59" ht="15" customHeight="1">
      <c r="BG283217" s="985"/>
    </row>
    <row r="283254" spans="59:59" ht="15" customHeight="1">
      <c r="BG283254" s="984"/>
    </row>
    <row r="283255" spans="59:59" ht="15" customHeight="1">
      <c r="BG283255" s="985"/>
    </row>
    <row r="283292" spans="59:59" ht="15" customHeight="1">
      <c r="BG283292" s="984"/>
    </row>
    <row r="283293" spans="59:59" ht="15" customHeight="1">
      <c r="BG283293" s="985"/>
    </row>
    <row r="283330" spans="59:59" ht="15" customHeight="1">
      <c r="BG283330" s="984"/>
    </row>
    <row r="283331" spans="59:59" ht="15" customHeight="1">
      <c r="BG283331" s="985"/>
    </row>
    <row r="283368" spans="59:59" ht="15" customHeight="1">
      <c r="BG283368" s="984"/>
    </row>
    <row r="283369" spans="59:59" ht="15" customHeight="1">
      <c r="BG283369" s="985"/>
    </row>
    <row r="283406" spans="59:59" ht="15" customHeight="1">
      <c r="BG283406" s="984"/>
    </row>
    <row r="283407" spans="59:59" ht="15" customHeight="1">
      <c r="BG283407" s="985"/>
    </row>
    <row r="283444" spans="59:59" ht="15" customHeight="1">
      <c r="BG283444" s="984"/>
    </row>
    <row r="283445" spans="59:59" ht="15" customHeight="1">
      <c r="BG283445" s="985"/>
    </row>
    <row r="283482" spans="59:59" ht="15" customHeight="1">
      <c r="BG283482" s="984"/>
    </row>
    <row r="283483" spans="59:59" ht="15" customHeight="1">
      <c r="BG283483" s="985"/>
    </row>
    <row r="283520" spans="59:59" ht="15" customHeight="1">
      <c r="BG283520" s="984"/>
    </row>
    <row r="283521" spans="59:59" ht="15" customHeight="1">
      <c r="BG283521" s="985"/>
    </row>
    <row r="283558" spans="59:59" ht="15" customHeight="1">
      <c r="BG283558" s="984"/>
    </row>
    <row r="283559" spans="59:59" ht="15" customHeight="1">
      <c r="BG283559" s="985"/>
    </row>
    <row r="283596" spans="59:59" ht="15" customHeight="1">
      <c r="BG283596" s="984"/>
    </row>
    <row r="283597" spans="59:59" ht="15" customHeight="1">
      <c r="BG283597" s="985"/>
    </row>
    <row r="283634" spans="59:59" ht="15" customHeight="1">
      <c r="BG283634" s="984"/>
    </row>
    <row r="283635" spans="59:59" ht="15" customHeight="1">
      <c r="BG283635" s="985"/>
    </row>
    <row r="283672" spans="59:59" ht="15" customHeight="1">
      <c r="BG283672" s="984"/>
    </row>
    <row r="283673" spans="59:59" ht="15" customHeight="1">
      <c r="BG283673" s="985"/>
    </row>
    <row r="283710" spans="59:59" ht="15" customHeight="1">
      <c r="BG283710" s="984"/>
    </row>
    <row r="283711" spans="59:59" ht="15" customHeight="1">
      <c r="BG283711" s="985"/>
    </row>
    <row r="283748" spans="59:59" ht="15" customHeight="1">
      <c r="BG283748" s="984"/>
    </row>
    <row r="283749" spans="59:59" ht="15" customHeight="1">
      <c r="BG283749" s="985"/>
    </row>
    <row r="283786" spans="59:59" ht="15" customHeight="1">
      <c r="BG283786" s="984"/>
    </row>
    <row r="283787" spans="59:59" ht="15" customHeight="1">
      <c r="BG283787" s="985"/>
    </row>
    <row r="283824" spans="59:59" ht="15" customHeight="1">
      <c r="BG283824" s="984"/>
    </row>
    <row r="283825" spans="59:59" ht="15" customHeight="1">
      <c r="BG283825" s="985"/>
    </row>
    <row r="283862" spans="59:59" ht="15" customHeight="1">
      <c r="BG283862" s="984"/>
    </row>
    <row r="283863" spans="59:59" ht="15" customHeight="1">
      <c r="BG283863" s="985"/>
    </row>
    <row r="283900" spans="59:59" ht="15" customHeight="1">
      <c r="BG283900" s="984"/>
    </row>
    <row r="283901" spans="59:59" ht="15" customHeight="1">
      <c r="BG283901" s="985"/>
    </row>
    <row r="283938" spans="59:59" ht="15" customHeight="1">
      <c r="BG283938" s="984"/>
    </row>
    <row r="283939" spans="59:59" ht="15" customHeight="1">
      <c r="BG283939" s="985"/>
    </row>
    <row r="283976" spans="59:59" ht="15" customHeight="1">
      <c r="BG283976" s="984"/>
    </row>
    <row r="283977" spans="59:59" ht="15" customHeight="1">
      <c r="BG283977" s="985"/>
    </row>
    <row r="284014" spans="59:59" ht="15" customHeight="1">
      <c r="BG284014" s="984"/>
    </row>
    <row r="284015" spans="59:59" ht="15" customHeight="1">
      <c r="BG284015" s="985"/>
    </row>
    <row r="284052" spans="59:59" ht="15" customHeight="1">
      <c r="BG284052" s="984"/>
    </row>
    <row r="284053" spans="59:59" ht="15" customHeight="1">
      <c r="BG284053" s="985"/>
    </row>
    <row r="284090" spans="59:59" ht="15" customHeight="1">
      <c r="BG284090" s="984"/>
    </row>
    <row r="284091" spans="59:59" ht="15" customHeight="1">
      <c r="BG284091" s="985"/>
    </row>
    <row r="284128" spans="59:59" ht="15" customHeight="1">
      <c r="BG284128" s="984"/>
    </row>
    <row r="284129" spans="59:59" ht="15" customHeight="1">
      <c r="BG284129" s="985"/>
    </row>
    <row r="284166" spans="59:59" ht="15" customHeight="1">
      <c r="BG284166" s="984"/>
    </row>
    <row r="284167" spans="59:59" ht="15" customHeight="1">
      <c r="BG284167" s="985"/>
    </row>
    <row r="284204" spans="59:59" ht="15" customHeight="1">
      <c r="BG284204" s="984"/>
    </row>
    <row r="284205" spans="59:59" ht="15" customHeight="1">
      <c r="BG284205" s="985"/>
    </row>
    <row r="284242" spans="59:59" ht="15" customHeight="1">
      <c r="BG284242" s="984"/>
    </row>
    <row r="284243" spans="59:59" ht="15" customHeight="1">
      <c r="BG284243" s="985"/>
    </row>
    <row r="284280" spans="59:59" ht="15" customHeight="1">
      <c r="BG284280" s="984"/>
    </row>
    <row r="284281" spans="59:59" ht="15" customHeight="1">
      <c r="BG284281" s="985"/>
    </row>
    <row r="284318" spans="59:59" ht="15" customHeight="1">
      <c r="BG284318" s="984"/>
    </row>
    <row r="284319" spans="59:59" ht="15" customHeight="1">
      <c r="BG284319" s="985"/>
    </row>
    <row r="284356" spans="59:59" ht="15" customHeight="1">
      <c r="BG284356" s="984"/>
    </row>
    <row r="284357" spans="59:59" ht="15" customHeight="1">
      <c r="BG284357" s="985"/>
    </row>
    <row r="284394" spans="59:59" ht="15" customHeight="1">
      <c r="BG284394" s="984"/>
    </row>
    <row r="284395" spans="59:59" ht="15" customHeight="1">
      <c r="BG284395" s="985"/>
    </row>
    <row r="284432" spans="59:59" ht="15" customHeight="1">
      <c r="BG284432" s="984"/>
    </row>
    <row r="284433" spans="59:59" ht="15" customHeight="1">
      <c r="BG284433" s="985"/>
    </row>
    <row r="284470" spans="59:59" ht="15" customHeight="1">
      <c r="BG284470" s="984"/>
    </row>
    <row r="284471" spans="59:59" ht="15" customHeight="1">
      <c r="BG284471" s="985"/>
    </row>
    <row r="284508" spans="59:59" ht="15" customHeight="1">
      <c r="BG284508" s="984"/>
    </row>
    <row r="284509" spans="59:59" ht="15" customHeight="1">
      <c r="BG284509" s="985"/>
    </row>
    <row r="284546" spans="59:59" ht="15" customHeight="1">
      <c r="BG284546" s="984"/>
    </row>
    <row r="284547" spans="59:59" ht="15" customHeight="1">
      <c r="BG284547" s="985"/>
    </row>
    <row r="284584" spans="59:59" ht="15" customHeight="1">
      <c r="BG284584" s="984"/>
    </row>
    <row r="284585" spans="59:59" ht="15" customHeight="1">
      <c r="BG284585" s="985"/>
    </row>
    <row r="284622" spans="59:59" ht="15" customHeight="1">
      <c r="BG284622" s="984"/>
    </row>
    <row r="284623" spans="59:59" ht="15" customHeight="1">
      <c r="BG284623" s="985"/>
    </row>
    <row r="284660" spans="59:59" ht="15" customHeight="1">
      <c r="BG284660" s="984"/>
    </row>
    <row r="284661" spans="59:59" ht="15" customHeight="1">
      <c r="BG284661" s="985"/>
    </row>
    <row r="284698" spans="59:59" ht="15" customHeight="1">
      <c r="BG284698" s="984"/>
    </row>
    <row r="284699" spans="59:59" ht="15" customHeight="1">
      <c r="BG284699" s="985"/>
    </row>
    <row r="284736" spans="59:59" ht="15" customHeight="1">
      <c r="BG284736" s="984"/>
    </row>
    <row r="284737" spans="59:59" ht="15" customHeight="1">
      <c r="BG284737" s="985"/>
    </row>
    <row r="284774" spans="59:59" ht="15" customHeight="1">
      <c r="BG284774" s="984"/>
    </row>
    <row r="284775" spans="59:59" ht="15" customHeight="1">
      <c r="BG284775" s="985"/>
    </row>
    <row r="284812" spans="59:59" ht="15" customHeight="1">
      <c r="BG284812" s="984"/>
    </row>
    <row r="284813" spans="59:59" ht="15" customHeight="1">
      <c r="BG284813" s="985"/>
    </row>
    <row r="284850" spans="59:59" ht="15" customHeight="1">
      <c r="BG284850" s="984"/>
    </row>
    <row r="284851" spans="59:59" ht="15" customHeight="1">
      <c r="BG284851" s="985"/>
    </row>
    <row r="284888" spans="59:59" ht="15" customHeight="1">
      <c r="BG284888" s="984"/>
    </row>
    <row r="284889" spans="59:59" ht="15" customHeight="1">
      <c r="BG284889" s="985"/>
    </row>
    <row r="284926" spans="59:59" ht="15" customHeight="1">
      <c r="BG284926" s="984"/>
    </row>
    <row r="284927" spans="59:59" ht="15" customHeight="1">
      <c r="BG284927" s="985"/>
    </row>
    <row r="284964" spans="59:59" ht="15" customHeight="1">
      <c r="BG284964" s="984"/>
    </row>
    <row r="284965" spans="59:59" ht="15" customHeight="1">
      <c r="BG284965" s="985"/>
    </row>
    <row r="285002" spans="59:59" ht="15" customHeight="1">
      <c r="BG285002" s="984"/>
    </row>
    <row r="285003" spans="59:59" ht="15" customHeight="1">
      <c r="BG285003" s="985"/>
    </row>
    <row r="285040" spans="59:59" ht="15" customHeight="1">
      <c r="BG285040" s="984"/>
    </row>
    <row r="285041" spans="59:59" ht="15" customHeight="1">
      <c r="BG285041" s="985"/>
    </row>
    <row r="285078" spans="59:59" ht="15" customHeight="1">
      <c r="BG285078" s="984"/>
    </row>
    <row r="285079" spans="59:59" ht="15" customHeight="1">
      <c r="BG285079" s="985"/>
    </row>
    <row r="285116" spans="59:59" ht="15" customHeight="1">
      <c r="BG285116" s="984"/>
    </row>
    <row r="285117" spans="59:59" ht="15" customHeight="1">
      <c r="BG285117" s="985"/>
    </row>
    <row r="285154" spans="59:59" ht="15" customHeight="1">
      <c r="BG285154" s="984"/>
    </row>
    <row r="285155" spans="59:59" ht="15" customHeight="1">
      <c r="BG285155" s="985"/>
    </row>
    <row r="285192" spans="59:59" ht="15" customHeight="1">
      <c r="BG285192" s="984"/>
    </row>
    <row r="285193" spans="59:59" ht="15" customHeight="1">
      <c r="BG285193" s="985"/>
    </row>
    <row r="285230" spans="59:59" ht="15" customHeight="1">
      <c r="BG285230" s="984"/>
    </row>
    <row r="285231" spans="59:59" ht="15" customHeight="1">
      <c r="BG285231" s="985"/>
    </row>
    <row r="285268" spans="59:59" ht="15" customHeight="1">
      <c r="BG285268" s="984"/>
    </row>
    <row r="285269" spans="59:59" ht="15" customHeight="1">
      <c r="BG285269" s="985"/>
    </row>
    <row r="285306" spans="59:59" ht="15" customHeight="1">
      <c r="BG285306" s="984"/>
    </row>
    <row r="285307" spans="59:59" ht="15" customHeight="1">
      <c r="BG285307" s="985"/>
    </row>
    <row r="285344" spans="59:59" ht="15" customHeight="1">
      <c r="BG285344" s="984"/>
    </row>
    <row r="285345" spans="59:59" ht="15" customHeight="1">
      <c r="BG285345" s="985"/>
    </row>
    <row r="285382" spans="59:59" ht="15" customHeight="1">
      <c r="BG285382" s="984"/>
    </row>
    <row r="285383" spans="59:59" ht="15" customHeight="1">
      <c r="BG285383" s="985"/>
    </row>
    <row r="285420" spans="59:59" ht="15" customHeight="1">
      <c r="BG285420" s="984"/>
    </row>
    <row r="285421" spans="59:59" ht="15" customHeight="1">
      <c r="BG285421" s="985"/>
    </row>
    <row r="285458" spans="59:59" ht="15" customHeight="1">
      <c r="BG285458" s="984"/>
    </row>
    <row r="285459" spans="59:59" ht="15" customHeight="1">
      <c r="BG285459" s="985"/>
    </row>
    <row r="285496" spans="59:59" ht="15" customHeight="1">
      <c r="BG285496" s="984"/>
    </row>
    <row r="285497" spans="59:59" ht="15" customHeight="1">
      <c r="BG285497" s="985"/>
    </row>
    <row r="285534" spans="59:59" ht="15" customHeight="1">
      <c r="BG285534" s="984"/>
    </row>
    <row r="285535" spans="59:59" ht="15" customHeight="1">
      <c r="BG285535" s="985"/>
    </row>
    <row r="285572" spans="59:59" ht="15" customHeight="1">
      <c r="BG285572" s="984"/>
    </row>
    <row r="285573" spans="59:59" ht="15" customHeight="1">
      <c r="BG285573" s="985"/>
    </row>
    <row r="285610" spans="59:59" ht="15" customHeight="1">
      <c r="BG285610" s="984"/>
    </row>
    <row r="285611" spans="59:59" ht="15" customHeight="1">
      <c r="BG285611" s="985"/>
    </row>
    <row r="285648" spans="59:59" ht="15" customHeight="1">
      <c r="BG285648" s="984"/>
    </row>
    <row r="285649" spans="59:59" ht="15" customHeight="1">
      <c r="BG285649" s="985"/>
    </row>
    <row r="285686" spans="59:59" ht="15" customHeight="1">
      <c r="BG285686" s="984"/>
    </row>
    <row r="285687" spans="59:59" ht="15" customHeight="1">
      <c r="BG285687" s="985"/>
    </row>
    <row r="285724" spans="59:59" ht="15" customHeight="1">
      <c r="BG285724" s="984"/>
    </row>
    <row r="285725" spans="59:59" ht="15" customHeight="1">
      <c r="BG285725" s="985"/>
    </row>
    <row r="285762" spans="59:59" ht="15" customHeight="1">
      <c r="BG285762" s="984"/>
    </row>
    <row r="285763" spans="59:59" ht="15" customHeight="1">
      <c r="BG285763" s="985"/>
    </row>
    <row r="285800" spans="59:59" ht="15" customHeight="1">
      <c r="BG285800" s="984"/>
    </row>
    <row r="285801" spans="59:59" ht="15" customHeight="1">
      <c r="BG285801" s="985"/>
    </row>
    <row r="285838" spans="59:59" ht="15" customHeight="1">
      <c r="BG285838" s="984"/>
    </row>
    <row r="285839" spans="59:59" ht="15" customHeight="1">
      <c r="BG285839" s="985"/>
    </row>
    <row r="285876" spans="59:59" ht="15" customHeight="1">
      <c r="BG285876" s="984"/>
    </row>
    <row r="285877" spans="59:59" ht="15" customHeight="1">
      <c r="BG285877" s="985"/>
    </row>
    <row r="285914" spans="59:59" ht="15" customHeight="1">
      <c r="BG285914" s="984"/>
    </row>
    <row r="285915" spans="59:59" ht="15" customHeight="1">
      <c r="BG285915" s="985"/>
    </row>
    <row r="285952" spans="59:59" ht="15" customHeight="1">
      <c r="BG285952" s="984"/>
    </row>
    <row r="285953" spans="59:59" ht="15" customHeight="1">
      <c r="BG285953" s="985"/>
    </row>
    <row r="285990" spans="59:59" ht="15" customHeight="1">
      <c r="BG285990" s="984"/>
    </row>
    <row r="285991" spans="59:59" ht="15" customHeight="1">
      <c r="BG285991" s="985"/>
    </row>
    <row r="286028" spans="59:59" ht="15" customHeight="1">
      <c r="BG286028" s="984"/>
    </row>
    <row r="286029" spans="59:59" ht="15" customHeight="1">
      <c r="BG286029" s="985"/>
    </row>
    <row r="286066" spans="59:59" ht="15" customHeight="1">
      <c r="BG286066" s="984"/>
    </row>
    <row r="286067" spans="59:59" ht="15" customHeight="1">
      <c r="BG286067" s="985"/>
    </row>
    <row r="286104" spans="59:59" ht="15" customHeight="1">
      <c r="BG286104" s="984"/>
    </row>
    <row r="286105" spans="59:59" ht="15" customHeight="1">
      <c r="BG286105" s="985"/>
    </row>
    <row r="286142" spans="59:59" ht="15" customHeight="1">
      <c r="BG286142" s="984"/>
    </row>
    <row r="286143" spans="59:59" ht="15" customHeight="1">
      <c r="BG286143" s="985"/>
    </row>
    <row r="286180" spans="59:59" ht="15" customHeight="1">
      <c r="BG286180" s="984"/>
    </row>
    <row r="286181" spans="59:59" ht="15" customHeight="1">
      <c r="BG286181" s="985"/>
    </row>
    <row r="286218" spans="59:59" ht="15" customHeight="1">
      <c r="BG286218" s="984"/>
    </row>
    <row r="286219" spans="59:59" ht="15" customHeight="1">
      <c r="BG286219" s="985"/>
    </row>
    <row r="286256" spans="59:59" ht="15" customHeight="1">
      <c r="BG286256" s="984"/>
    </row>
    <row r="286257" spans="59:59" ht="15" customHeight="1">
      <c r="BG286257" s="985"/>
    </row>
    <row r="286294" spans="59:59" ht="15" customHeight="1">
      <c r="BG286294" s="984"/>
    </row>
    <row r="286295" spans="59:59" ht="15" customHeight="1">
      <c r="BG286295" s="985"/>
    </row>
    <row r="286332" spans="59:59" ht="15" customHeight="1">
      <c r="BG286332" s="984"/>
    </row>
    <row r="286333" spans="59:59" ht="15" customHeight="1">
      <c r="BG286333" s="985"/>
    </row>
    <row r="286370" spans="59:59" ht="15" customHeight="1">
      <c r="BG286370" s="984"/>
    </row>
    <row r="286371" spans="59:59" ht="15" customHeight="1">
      <c r="BG286371" s="985"/>
    </row>
    <row r="286408" spans="59:59" ht="15" customHeight="1">
      <c r="BG286408" s="984"/>
    </row>
    <row r="286409" spans="59:59" ht="15" customHeight="1">
      <c r="BG286409" s="985"/>
    </row>
    <row r="286446" spans="59:59" ht="15" customHeight="1">
      <c r="BG286446" s="984"/>
    </row>
    <row r="286447" spans="59:59" ht="15" customHeight="1">
      <c r="BG286447" s="985"/>
    </row>
    <row r="286484" spans="59:59" ht="15" customHeight="1">
      <c r="BG286484" s="984"/>
    </row>
    <row r="286485" spans="59:59" ht="15" customHeight="1">
      <c r="BG286485" s="985"/>
    </row>
    <row r="286522" spans="59:59" ht="15" customHeight="1">
      <c r="BG286522" s="984"/>
    </row>
    <row r="286523" spans="59:59" ht="15" customHeight="1">
      <c r="BG286523" s="985"/>
    </row>
    <row r="286560" spans="59:59" ht="15" customHeight="1">
      <c r="BG286560" s="984"/>
    </row>
    <row r="286561" spans="59:59" ht="15" customHeight="1">
      <c r="BG286561" s="985"/>
    </row>
    <row r="286598" spans="59:59" ht="15" customHeight="1">
      <c r="BG286598" s="984"/>
    </row>
    <row r="286599" spans="59:59" ht="15" customHeight="1">
      <c r="BG286599" s="985"/>
    </row>
    <row r="286636" spans="59:59" ht="15" customHeight="1">
      <c r="BG286636" s="984"/>
    </row>
    <row r="286637" spans="59:59" ht="15" customHeight="1">
      <c r="BG286637" s="985"/>
    </row>
    <row r="286674" spans="59:59" ht="15" customHeight="1">
      <c r="BG286674" s="984"/>
    </row>
    <row r="286675" spans="59:59" ht="15" customHeight="1">
      <c r="BG286675" s="985"/>
    </row>
    <row r="286712" spans="59:59" ht="15" customHeight="1">
      <c r="BG286712" s="984"/>
    </row>
    <row r="286713" spans="59:59" ht="15" customHeight="1">
      <c r="BG286713" s="985"/>
    </row>
    <row r="286750" spans="59:59" ht="15" customHeight="1">
      <c r="BG286750" s="984"/>
    </row>
    <row r="286751" spans="59:59" ht="15" customHeight="1">
      <c r="BG286751" s="985"/>
    </row>
    <row r="286788" spans="59:59" ht="15" customHeight="1">
      <c r="BG286788" s="984"/>
    </row>
    <row r="286789" spans="59:59" ht="15" customHeight="1">
      <c r="BG286789" s="985"/>
    </row>
    <row r="286826" spans="59:59" ht="15" customHeight="1">
      <c r="BG286826" s="984"/>
    </row>
    <row r="286827" spans="59:59" ht="15" customHeight="1">
      <c r="BG286827" s="985"/>
    </row>
    <row r="286864" spans="59:59" ht="15" customHeight="1">
      <c r="BG286864" s="984"/>
    </row>
    <row r="286865" spans="59:59" ht="15" customHeight="1">
      <c r="BG286865" s="985"/>
    </row>
    <row r="286902" spans="59:59" ht="15" customHeight="1">
      <c r="BG286902" s="984"/>
    </row>
    <row r="286903" spans="59:59" ht="15" customHeight="1">
      <c r="BG286903" s="985"/>
    </row>
    <row r="286940" spans="59:59" ht="15" customHeight="1">
      <c r="BG286940" s="984"/>
    </row>
    <row r="286941" spans="59:59" ht="15" customHeight="1">
      <c r="BG286941" s="985"/>
    </row>
    <row r="286978" spans="59:59" ht="15" customHeight="1">
      <c r="BG286978" s="984"/>
    </row>
    <row r="286979" spans="59:59" ht="15" customHeight="1">
      <c r="BG286979" s="985"/>
    </row>
    <row r="287016" spans="59:59" ht="15" customHeight="1">
      <c r="BG287016" s="984"/>
    </row>
    <row r="287017" spans="59:59" ht="15" customHeight="1">
      <c r="BG287017" s="985"/>
    </row>
    <row r="287054" spans="59:59" ht="15" customHeight="1">
      <c r="BG287054" s="984"/>
    </row>
    <row r="287055" spans="59:59" ht="15" customHeight="1">
      <c r="BG287055" s="985"/>
    </row>
    <row r="287092" spans="59:59" ht="15" customHeight="1">
      <c r="BG287092" s="984"/>
    </row>
    <row r="287093" spans="59:59" ht="15" customHeight="1">
      <c r="BG287093" s="985"/>
    </row>
    <row r="287130" spans="59:59" ht="15" customHeight="1">
      <c r="BG287130" s="984"/>
    </row>
    <row r="287131" spans="59:59" ht="15" customHeight="1">
      <c r="BG287131" s="985"/>
    </row>
    <row r="287168" spans="59:59" ht="15" customHeight="1">
      <c r="BG287168" s="984"/>
    </row>
    <row r="287169" spans="59:59" ht="15" customHeight="1">
      <c r="BG287169" s="985"/>
    </row>
    <row r="287206" spans="59:59" ht="15" customHeight="1">
      <c r="BG287206" s="984"/>
    </row>
    <row r="287207" spans="59:59" ht="15" customHeight="1">
      <c r="BG287207" s="985"/>
    </row>
    <row r="287244" spans="59:59" ht="15" customHeight="1">
      <c r="BG287244" s="984"/>
    </row>
    <row r="287245" spans="59:59" ht="15" customHeight="1">
      <c r="BG287245" s="985"/>
    </row>
    <row r="287282" spans="59:59" ht="15" customHeight="1">
      <c r="BG287282" s="984"/>
    </row>
    <row r="287283" spans="59:59" ht="15" customHeight="1">
      <c r="BG287283" s="985"/>
    </row>
    <row r="287320" spans="59:59" ht="15" customHeight="1">
      <c r="BG287320" s="984"/>
    </row>
    <row r="287321" spans="59:59" ht="15" customHeight="1">
      <c r="BG287321" s="985"/>
    </row>
    <row r="287358" spans="59:59" ht="15" customHeight="1">
      <c r="BG287358" s="984"/>
    </row>
    <row r="287359" spans="59:59" ht="15" customHeight="1">
      <c r="BG287359" s="985"/>
    </row>
    <row r="287396" spans="59:59" ht="15" customHeight="1">
      <c r="BG287396" s="984"/>
    </row>
    <row r="287397" spans="59:59" ht="15" customHeight="1">
      <c r="BG287397" s="985"/>
    </row>
    <row r="287434" spans="59:59" ht="15" customHeight="1">
      <c r="BG287434" s="984"/>
    </row>
    <row r="287435" spans="59:59" ht="15" customHeight="1">
      <c r="BG287435" s="985"/>
    </row>
    <row r="287472" spans="59:59" ht="15" customHeight="1">
      <c r="BG287472" s="984"/>
    </row>
    <row r="287473" spans="59:59" ht="15" customHeight="1">
      <c r="BG287473" s="985"/>
    </row>
    <row r="287510" spans="59:59" ht="15" customHeight="1">
      <c r="BG287510" s="984"/>
    </row>
    <row r="287511" spans="59:59" ht="15" customHeight="1">
      <c r="BG287511" s="985"/>
    </row>
    <row r="287548" spans="59:59" ht="15" customHeight="1">
      <c r="BG287548" s="984"/>
    </row>
    <row r="287549" spans="59:59" ht="15" customHeight="1">
      <c r="BG287549" s="985"/>
    </row>
    <row r="287586" spans="59:59" ht="15" customHeight="1">
      <c r="BG287586" s="984"/>
    </row>
    <row r="287587" spans="59:59" ht="15" customHeight="1">
      <c r="BG287587" s="985"/>
    </row>
    <row r="287624" spans="59:59" ht="15" customHeight="1">
      <c r="BG287624" s="984"/>
    </row>
    <row r="287625" spans="59:59" ht="15" customHeight="1">
      <c r="BG287625" s="985"/>
    </row>
    <row r="287662" spans="59:59" ht="15" customHeight="1">
      <c r="BG287662" s="984"/>
    </row>
    <row r="287663" spans="59:59" ht="15" customHeight="1">
      <c r="BG287663" s="985"/>
    </row>
    <row r="287700" spans="59:59" ht="15" customHeight="1">
      <c r="BG287700" s="984"/>
    </row>
    <row r="287701" spans="59:59" ht="15" customHeight="1">
      <c r="BG287701" s="985"/>
    </row>
    <row r="287738" spans="59:59" ht="15" customHeight="1">
      <c r="BG287738" s="984"/>
    </row>
    <row r="287739" spans="59:59" ht="15" customHeight="1">
      <c r="BG287739" s="985"/>
    </row>
    <row r="287776" spans="59:59" ht="15" customHeight="1">
      <c r="BG287776" s="984"/>
    </row>
    <row r="287777" spans="59:59" ht="15" customHeight="1">
      <c r="BG287777" s="985"/>
    </row>
    <row r="287814" spans="59:59" ht="15" customHeight="1">
      <c r="BG287814" s="984"/>
    </row>
    <row r="287815" spans="59:59" ht="15" customHeight="1">
      <c r="BG287815" s="985"/>
    </row>
    <row r="287852" spans="59:59" ht="15" customHeight="1">
      <c r="BG287852" s="984"/>
    </row>
    <row r="287853" spans="59:59" ht="15" customHeight="1">
      <c r="BG287853" s="985"/>
    </row>
    <row r="287890" spans="59:59" ht="15" customHeight="1">
      <c r="BG287890" s="984"/>
    </row>
    <row r="287891" spans="59:59" ht="15" customHeight="1">
      <c r="BG287891" s="985"/>
    </row>
    <row r="287928" spans="59:59" ht="15" customHeight="1">
      <c r="BG287928" s="984"/>
    </row>
    <row r="287929" spans="59:59" ht="15" customHeight="1">
      <c r="BG287929" s="985"/>
    </row>
    <row r="287966" spans="59:59" ht="15" customHeight="1">
      <c r="BG287966" s="984"/>
    </row>
    <row r="287967" spans="59:59" ht="15" customHeight="1">
      <c r="BG287967" s="985"/>
    </row>
    <row r="288004" spans="59:59" ht="15" customHeight="1">
      <c r="BG288004" s="984"/>
    </row>
    <row r="288005" spans="59:59" ht="15" customHeight="1">
      <c r="BG288005" s="985"/>
    </row>
    <row r="288042" spans="59:59" ht="15" customHeight="1">
      <c r="BG288042" s="984"/>
    </row>
    <row r="288043" spans="59:59" ht="15" customHeight="1">
      <c r="BG288043" s="985"/>
    </row>
    <row r="288080" spans="59:59" ht="15" customHeight="1">
      <c r="BG288080" s="984"/>
    </row>
    <row r="288081" spans="59:59" ht="15" customHeight="1">
      <c r="BG288081" s="985"/>
    </row>
    <row r="288118" spans="59:59" ht="15" customHeight="1">
      <c r="BG288118" s="984"/>
    </row>
    <row r="288119" spans="59:59" ht="15" customHeight="1">
      <c r="BG288119" s="985"/>
    </row>
    <row r="288156" spans="59:59" ht="15" customHeight="1">
      <c r="BG288156" s="984"/>
    </row>
    <row r="288157" spans="59:59" ht="15" customHeight="1">
      <c r="BG288157" s="985"/>
    </row>
    <row r="288194" spans="59:59" ht="15" customHeight="1">
      <c r="BG288194" s="984"/>
    </row>
    <row r="288195" spans="59:59" ht="15" customHeight="1">
      <c r="BG288195" s="985"/>
    </row>
    <row r="288232" spans="59:59" ht="15" customHeight="1">
      <c r="BG288232" s="984"/>
    </row>
    <row r="288233" spans="59:59" ht="15" customHeight="1">
      <c r="BG288233" s="985"/>
    </row>
    <row r="288270" spans="59:59" ht="15" customHeight="1">
      <c r="BG288270" s="984"/>
    </row>
    <row r="288271" spans="59:59" ht="15" customHeight="1">
      <c r="BG288271" s="985"/>
    </row>
    <row r="288308" spans="59:59" ht="15" customHeight="1">
      <c r="BG288308" s="984"/>
    </row>
    <row r="288309" spans="59:59" ht="15" customHeight="1">
      <c r="BG288309" s="985"/>
    </row>
    <row r="288346" spans="59:59" ht="15" customHeight="1">
      <c r="BG288346" s="984"/>
    </row>
    <row r="288347" spans="59:59" ht="15" customHeight="1">
      <c r="BG288347" s="985"/>
    </row>
    <row r="288384" spans="59:59" ht="15" customHeight="1">
      <c r="BG288384" s="984"/>
    </row>
    <row r="288385" spans="59:59" ht="15" customHeight="1">
      <c r="BG288385" s="985"/>
    </row>
    <row r="288422" spans="59:59" ht="15" customHeight="1">
      <c r="BG288422" s="984"/>
    </row>
    <row r="288423" spans="59:59" ht="15" customHeight="1">
      <c r="BG288423" s="985"/>
    </row>
    <row r="288460" spans="59:59" ht="15" customHeight="1">
      <c r="BG288460" s="984"/>
    </row>
    <row r="288461" spans="59:59" ht="15" customHeight="1">
      <c r="BG288461" s="985"/>
    </row>
    <row r="288498" spans="59:59" ht="15" customHeight="1">
      <c r="BG288498" s="984"/>
    </row>
    <row r="288499" spans="59:59" ht="15" customHeight="1">
      <c r="BG288499" s="985"/>
    </row>
    <row r="288536" spans="59:59" ht="15" customHeight="1">
      <c r="BG288536" s="984"/>
    </row>
    <row r="288537" spans="59:59" ht="15" customHeight="1">
      <c r="BG288537" s="985"/>
    </row>
    <row r="288574" spans="59:59" ht="15" customHeight="1">
      <c r="BG288574" s="984"/>
    </row>
    <row r="288575" spans="59:59" ht="15" customHeight="1">
      <c r="BG288575" s="985"/>
    </row>
    <row r="288612" spans="59:59" ht="15" customHeight="1">
      <c r="BG288612" s="984"/>
    </row>
    <row r="288613" spans="59:59" ht="15" customHeight="1">
      <c r="BG288613" s="985"/>
    </row>
    <row r="288650" spans="59:59" ht="15" customHeight="1">
      <c r="BG288650" s="984"/>
    </row>
    <row r="288651" spans="59:59" ht="15" customHeight="1">
      <c r="BG288651" s="985"/>
    </row>
    <row r="288688" spans="59:59" ht="15" customHeight="1">
      <c r="BG288688" s="984"/>
    </row>
    <row r="288689" spans="59:59" ht="15" customHeight="1">
      <c r="BG288689" s="985"/>
    </row>
    <row r="288726" spans="59:59" ht="15" customHeight="1">
      <c r="BG288726" s="984"/>
    </row>
    <row r="288727" spans="59:59" ht="15" customHeight="1">
      <c r="BG288727" s="985"/>
    </row>
    <row r="288764" spans="59:59" ht="15" customHeight="1">
      <c r="BG288764" s="984"/>
    </row>
    <row r="288765" spans="59:59" ht="15" customHeight="1">
      <c r="BG288765" s="985"/>
    </row>
    <row r="288802" spans="59:59" ht="15" customHeight="1">
      <c r="BG288802" s="984"/>
    </row>
    <row r="288803" spans="59:59" ht="15" customHeight="1">
      <c r="BG288803" s="985"/>
    </row>
    <row r="288840" spans="59:59" ht="15" customHeight="1">
      <c r="BG288840" s="984"/>
    </row>
    <row r="288841" spans="59:59" ht="15" customHeight="1">
      <c r="BG288841" s="985"/>
    </row>
    <row r="288878" spans="59:59" ht="15" customHeight="1">
      <c r="BG288878" s="984"/>
    </row>
    <row r="288879" spans="59:59" ht="15" customHeight="1">
      <c r="BG288879" s="985"/>
    </row>
    <row r="288916" spans="59:59" ht="15" customHeight="1">
      <c r="BG288916" s="984"/>
    </row>
    <row r="288917" spans="59:59" ht="15" customHeight="1">
      <c r="BG288917" s="985"/>
    </row>
    <row r="288954" spans="59:59" ht="15" customHeight="1">
      <c r="BG288954" s="984"/>
    </row>
    <row r="288955" spans="59:59" ht="15" customHeight="1">
      <c r="BG288955" s="985"/>
    </row>
    <row r="288992" spans="59:59" ht="15" customHeight="1">
      <c r="BG288992" s="984"/>
    </row>
    <row r="288993" spans="59:59" ht="15" customHeight="1">
      <c r="BG288993" s="985"/>
    </row>
    <row r="289030" spans="59:59" ht="15" customHeight="1">
      <c r="BG289030" s="984"/>
    </row>
    <row r="289031" spans="59:59" ht="15" customHeight="1">
      <c r="BG289031" s="985"/>
    </row>
    <row r="289068" spans="59:59" ht="15" customHeight="1">
      <c r="BG289068" s="984"/>
    </row>
    <row r="289069" spans="59:59" ht="15" customHeight="1">
      <c r="BG289069" s="985"/>
    </row>
    <row r="289106" spans="59:59" ht="15" customHeight="1">
      <c r="BG289106" s="984"/>
    </row>
    <row r="289107" spans="59:59" ht="15" customHeight="1">
      <c r="BG289107" s="985"/>
    </row>
    <row r="289144" spans="59:59" ht="15" customHeight="1">
      <c r="BG289144" s="984"/>
    </row>
    <row r="289145" spans="59:59" ht="15" customHeight="1">
      <c r="BG289145" s="985"/>
    </row>
    <row r="289182" spans="59:59" ht="15" customHeight="1">
      <c r="BG289182" s="984"/>
    </row>
    <row r="289183" spans="59:59" ht="15" customHeight="1">
      <c r="BG289183" s="985"/>
    </row>
    <row r="289220" spans="59:59" ht="15" customHeight="1">
      <c r="BG289220" s="984"/>
    </row>
    <row r="289221" spans="59:59" ht="15" customHeight="1">
      <c r="BG289221" s="985"/>
    </row>
    <row r="289258" spans="59:59" ht="15" customHeight="1">
      <c r="BG289258" s="984"/>
    </row>
    <row r="289259" spans="59:59" ht="15" customHeight="1">
      <c r="BG289259" s="985"/>
    </row>
    <row r="289296" spans="59:59" ht="15" customHeight="1">
      <c r="BG289296" s="984"/>
    </row>
    <row r="289297" spans="59:59" ht="15" customHeight="1">
      <c r="BG289297" s="985"/>
    </row>
    <row r="289334" spans="59:59" ht="15" customHeight="1">
      <c r="BG289334" s="984"/>
    </row>
    <row r="289335" spans="59:59" ht="15" customHeight="1">
      <c r="BG289335" s="985"/>
    </row>
    <row r="289372" spans="59:59" ht="15" customHeight="1">
      <c r="BG289372" s="984"/>
    </row>
    <row r="289373" spans="59:59" ht="15" customHeight="1">
      <c r="BG289373" s="985"/>
    </row>
    <row r="289410" spans="59:59" ht="15" customHeight="1">
      <c r="BG289410" s="984"/>
    </row>
    <row r="289411" spans="59:59" ht="15" customHeight="1">
      <c r="BG289411" s="985"/>
    </row>
    <row r="289448" spans="59:59" ht="15" customHeight="1">
      <c r="BG289448" s="984"/>
    </row>
    <row r="289449" spans="59:59" ht="15" customHeight="1">
      <c r="BG289449" s="985"/>
    </row>
    <row r="289486" spans="59:59" ht="15" customHeight="1">
      <c r="BG289486" s="984"/>
    </row>
    <row r="289487" spans="59:59" ht="15" customHeight="1">
      <c r="BG289487" s="985"/>
    </row>
    <row r="289524" spans="59:59" ht="15" customHeight="1">
      <c r="BG289524" s="984"/>
    </row>
    <row r="289525" spans="59:59" ht="15" customHeight="1">
      <c r="BG289525" s="985"/>
    </row>
    <row r="289562" spans="59:59" ht="15" customHeight="1">
      <c r="BG289562" s="984"/>
    </row>
    <row r="289563" spans="59:59" ht="15" customHeight="1">
      <c r="BG289563" s="985"/>
    </row>
    <row r="289600" spans="59:59" ht="15" customHeight="1">
      <c r="BG289600" s="984"/>
    </row>
    <row r="289601" spans="59:59" ht="15" customHeight="1">
      <c r="BG289601" s="985"/>
    </row>
    <row r="289638" spans="59:59" ht="15" customHeight="1">
      <c r="BG289638" s="984"/>
    </row>
    <row r="289639" spans="59:59" ht="15" customHeight="1">
      <c r="BG289639" s="985"/>
    </row>
    <row r="289676" spans="59:59" ht="15" customHeight="1">
      <c r="BG289676" s="984"/>
    </row>
    <row r="289677" spans="59:59" ht="15" customHeight="1">
      <c r="BG289677" s="985"/>
    </row>
    <row r="289714" spans="59:59" ht="15" customHeight="1">
      <c r="BG289714" s="984"/>
    </row>
    <row r="289715" spans="59:59" ht="15" customHeight="1">
      <c r="BG289715" s="985"/>
    </row>
    <row r="289752" spans="59:59" ht="15" customHeight="1">
      <c r="BG289752" s="984"/>
    </row>
    <row r="289753" spans="59:59" ht="15" customHeight="1">
      <c r="BG289753" s="985"/>
    </row>
    <row r="289790" spans="59:59" ht="15" customHeight="1">
      <c r="BG289790" s="984"/>
    </row>
    <row r="289791" spans="59:59" ht="15" customHeight="1">
      <c r="BG289791" s="985"/>
    </row>
    <row r="289828" spans="59:59" ht="15" customHeight="1">
      <c r="BG289828" s="984"/>
    </row>
    <row r="289829" spans="59:59" ht="15" customHeight="1">
      <c r="BG289829" s="985"/>
    </row>
    <row r="289866" spans="59:59" ht="15" customHeight="1">
      <c r="BG289866" s="984"/>
    </row>
    <row r="289867" spans="59:59" ht="15" customHeight="1">
      <c r="BG289867" s="985"/>
    </row>
    <row r="289904" spans="59:59" ht="15" customHeight="1">
      <c r="BG289904" s="984"/>
    </row>
    <row r="289905" spans="59:59" ht="15" customHeight="1">
      <c r="BG289905" s="985"/>
    </row>
    <row r="289942" spans="59:59" ht="15" customHeight="1">
      <c r="BG289942" s="984"/>
    </row>
    <row r="289943" spans="59:59" ht="15" customHeight="1">
      <c r="BG289943" s="985"/>
    </row>
    <row r="289980" spans="59:59" ht="15" customHeight="1">
      <c r="BG289980" s="984"/>
    </row>
    <row r="289981" spans="59:59" ht="15" customHeight="1">
      <c r="BG289981" s="985"/>
    </row>
    <row r="290018" spans="59:59" ht="15" customHeight="1">
      <c r="BG290018" s="984"/>
    </row>
    <row r="290019" spans="59:59" ht="15" customHeight="1">
      <c r="BG290019" s="985"/>
    </row>
    <row r="290056" spans="59:59" ht="15" customHeight="1">
      <c r="BG290056" s="984"/>
    </row>
    <row r="290057" spans="59:59" ht="15" customHeight="1">
      <c r="BG290057" s="985"/>
    </row>
    <row r="290094" spans="59:59" ht="15" customHeight="1">
      <c r="BG290094" s="984"/>
    </row>
    <row r="290095" spans="59:59" ht="15" customHeight="1">
      <c r="BG290095" s="985"/>
    </row>
    <row r="290132" spans="59:59" ht="15" customHeight="1">
      <c r="BG290132" s="984"/>
    </row>
    <row r="290133" spans="59:59" ht="15" customHeight="1">
      <c r="BG290133" s="985"/>
    </row>
    <row r="290170" spans="59:59" ht="15" customHeight="1">
      <c r="BG290170" s="984"/>
    </row>
    <row r="290171" spans="59:59" ht="15" customHeight="1">
      <c r="BG290171" s="985"/>
    </row>
    <row r="290208" spans="59:59" ht="15" customHeight="1">
      <c r="BG290208" s="984"/>
    </row>
    <row r="290209" spans="59:59" ht="15" customHeight="1">
      <c r="BG290209" s="985"/>
    </row>
    <row r="290246" spans="59:59" ht="15" customHeight="1">
      <c r="BG290246" s="984"/>
    </row>
    <row r="290247" spans="59:59" ht="15" customHeight="1">
      <c r="BG290247" s="985"/>
    </row>
    <row r="290284" spans="59:59" ht="15" customHeight="1">
      <c r="BG290284" s="984"/>
    </row>
    <row r="290285" spans="59:59" ht="15" customHeight="1">
      <c r="BG290285" s="985"/>
    </row>
    <row r="290322" spans="59:59" ht="15" customHeight="1">
      <c r="BG290322" s="984"/>
    </row>
    <row r="290323" spans="59:59" ht="15" customHeight="1">
      <c r="BG290323" s="985"/>
    </row>
    <row r="290360" spans="59:59" ht="15" customHeight="1">
      <c r="BG290360" s="984"/>
    </row>
    <row r="290361" spans="59:59" ht="15" customHeight="1">
      <c r="BG290361" s="985"/>
    </row>
    <row r="290398" spans="59:59" ht="15" customHeight="1">
      <c r="BG290398" s="984"/>
    </row>
    <row r="290399" spans="59:59" ht="15" customHeight="1">
      <c r="BG290399" s="985"/>
    </row>
    <row r="290436" spans="59:59" ht="15" customHeight="1">
      <c r="BG290436" s="984"/>
    </row>
    <row r="290437" spans="59:59" ht="15" customHeight="1">
      <c r="BG290437" s="985"/>
    </row>
    <row r="290474" spans="59:59" ht="15" customHeight="1">
      <c r="BG290474" s="984"/>
    </row>
    <row r="290475" spans="59:59" ht="15" customHeight="1">
      <c r="BG290475" s="985"/>
    </row>
    <row r="290512" spans="59:59" ht="15" customHeight="1">
      <c r="BG290512" s="984"/>
    </row>
    <row r="290513" spans="59:59" ht="15" customHeight="1">
      <c r="BG290513" s="985"/>
    </row>
    <row r="290550" spans="59:59" ht="15" customHeight="1">
      <c r="BG290550" s="984"/>
    </row>
    <row r="290551" spans="59:59" ht="15" customHeight="1">
      <c r="BG290551" s="985"/>
    </row>
    <row r="290588" spans="59:59" ht="15" customHeight="1">
      <c r="BG290588" s="984"/>
    </row>
    <row r="290589" spans="59:59" ht="15" customHeight="1">
      <c r="BG290589" s="985"/>
    </row>
    <row r="290626" spans="59:59" ht="15" customHeight="1">
      <c r="BG290626" s="984"/>
    </row>
    <row r="290627" spans="59:59" ht="15" customHeight="1">
      <c r="BG290627" s="985"/>
    </row>
    <row r="290664" spans="59:59" ht="15" customHeight="1">
      <c r="BG290664" s="984"/>
    </row>
    <row r="290665" spans="59:59" ht="15" customHeight="1">
      <c r="BG290665" s="985"/>
    </row>
    <row r="290702" spans="59:59" ht="15" customHeight="1">
      <c r="BG290702" s="984"/>
    </row>
    <row r="290703" spans="59:59" ht="15" customHeight="1">
      <c r="BG290703" s="985"/>
    </row>
    <row r="290740" spans="59:59" ht="15" customHeight="1">
      <c r="BG290740" s="984"/>
    </row>
    <row r="290741" spans="59:59" ht="15" customHeight="1">
      <c r="BG290741" s="985"/>
    </row>
    <row r="290778" spans="59:59" ht="15" customHeight="1">
      <c r="BG290778" s="984"/>
    </row>
    <row r="290779" spans="59:59" ht="15" customHeight="1">
      <c r="BG290779" s="985"/>
    </row>
    <row r="290816" spans="59:59" ht="15" customHeight="1">
      <c r="BG290816" s="984"/>
    </row>
    <row r="290817" spans="59:59" ht="15" customHeight="1">
      <c r="BG290817" s="985"/>
    </row>
    <row r="290854" spans="59:59" ht="15" customHeight="1">
      <c r="BG290854" s="984"/>
    </row>
    <row r="290855" spans="59:59" ht="15" customHeight="1">
      <c r="BG290855" s="985"/>
    </row>
    <row r="290892" spans="59:59" ht="15" customHeight="1">
      <c r="BG290892" s="984"/>
    </row>
    <row r="290893" spans="59:59" ht="15" customHeight="1">
      <c r="BG290893" s="985"/>
    </row>
    <row r="290930" spans="59:59" ht="15" customHeight="1">
      <c r="BG290930" s="984"/>
    </row>
    <row r="290931" spans="59:59" ht="15" customHeight="1">
      <c r="BG290931" s="985"/>
    </row>
    <row r="290968" spans="59:59" ht="15" customHeight="1">
      <c r="BG290968" s="984"/>
    </row>
    <row r="290969" spans="59:59" ht="15" customHeight="1">
      <c r="BG290969" s="985"/>
    </row>
    <row r="291006" spans="59:59" ht="15" customHeight="1">
      <c r="BG291006" s="984"/>
    </row>
    <row r="291007" spans="59:59" ht="15" customHeight="1">
      <c r="BG291007" s="985"/>
    </row>
    <row r="291044" spans="59:59" ht="15" customHeight="1">
      <c r="BG291044" s="984"/>
    </row>
    <row r="291045" spans="59:59" ht="15" customHeight="1">
      <c r="BG291045" s="985"/>
    </row>
    <row r="291082" spans="59:59" ht="15" customHeight="1">
      <c r="BG291082" s="984"/>
    </row>
    <row r="291083" spans="59:59" ht="15" customHeight="1">
      <c r="BG291083" s="985"/>
    </row>
    <row r="291120" spans="59:59" ht="15" customHeight="1">
      <c r="BG291120" s="984"/>
    </row>
    <row r="291121" spans="59:59" ht="15" customHeight="1">
      <c r="BG291121" s="985"/>
    </row>
    <row r="291158" spans="59:59" ht="15" customHeight="1">
      <c r="BG291158" s="984"/>
    </row>
    <row r="291159" spans="59:59" ht="15" customHeight="1">
      <c r="BG291159" s="985"/>
    </row>
    <row r="291196" spans="59:59" ht="15" customHeight="1">
      <c r="BG291196" s="984"/>
    </row>
    <row r="291197" spans="59:59" ht="15" customHeight="1">
      <c r="BG291197" s="985"/>
    </row>
    <row r="291234" spans="59:59" ht="15" customHeight="1">
      <c r="BG291234" s="984"/>
    </row>
    <row r="291235" spans="59:59" ht="15" customHeight="1">
      <c r="BG291235" s="985"/>
    </row>
    <row r="291272" spans="59:59" ht="15" customHeight="1">
      <c r="BG291272" s="984"/>
    </row>
    <row r="291273" spans="59:59" ht="15" customHeight="1">
      <c r="BG291273" s="985"/>
    </row>
    <row r="291310" spans="59:59" ht="15" customHeight="1">
      <c r="BG291310" s="984"/>
    </row>
    <row r="291311" spans="59:59" ht="15" customHeight="1">
      <c r="BG291311" s="985"/>
    </row>
    <row r="291348" spans="59:59" ht="15" customHeight="1">
      <c r="BG291348" s="984"/>
    </row>
    <row r="291349" spans="59:59" ht="15" customHeight="1">
      <c r="BG291349" s="985"/>
    </row>
    <row r="291386" spans="59:59" ht="15" customHeight="1">
      <c r="BG291386" s="984"/>
    </row>
    <row r="291387" spans="59:59" ht="15" customHeight="1">
      <c r="BG291387" s="985"/>
    </row>
    <row r="291424" spans="59:59" ht="15" customHeight="1">
      <c r="BG291424" s="984"/>
    </row>
    <row r="291425" spans="59:59" ht="15" customHeight="1">
      <c r="BG291425" s="985"/>
    </row>
    <row r="291462" spans="59:59" ht="15" customHeight="1">
      <c r="BG291462" s="984"/>
    </row>
    <row r="291463" spans="59:59" ht="15" customHeight="1">
      <c r="BG291463" s="985"/>
    </row>
    <row r="291500" spans="59:59" ht="15" customHeight="1">
      <c r="BG291500" s="984"/>
    </row>
    <row r="291501" spans="59:59" ht="15" customHeight="1">
      <c r="BG291501" s="985"/>
    </row>
    <row r="291538" spans="59:59" ht="15" customHeight="1">
      <c r="BG291538" s="984"/>
    </row>
    <row r="291539" spans="59:59" ht="15" customHeight="1">
      <c r="BG291539" s="985"/>
    </row>
    <row r="291576" spans="59:59" ht="15" customHeight="1">
      <c r="BG291576" s="984"/>
    </row>
    <row r="291577" spans="59:59" ht="15" customHeight="1">
      <c r="BG291577" s="985"/>
    </row>
    <row r="291614" spans="59:59" ht="15" customHeight="1">
      <c r="BG291614" s="984"/>
    </row>
    <row r="291615" spans="59:59" ht="15" customHeight="1">
      <c r="BG291615" s="985"/>
    </row>
    <row r="291652" spans="59:59" ht="15" customHeight="1">
      <c r="BG291652" s="984"/>
    </row>
    <row r="291653" spans="59:59" ht="15" customHeight="1">
      <c r="BG291653" s="985"/>
    </row>
    <row r="291690" spans="59:59" ht="15" customHeight="1">
      <c r="BG291690" s="984"/>
    </row>
    <row r="291691" spans="59:59" ht="15" customHeight="1">
      <c r="BG291691" s="985"/>
    </row>
    <row r="291728" spans="59:59" ht="15" customHeight="1">
      <c r="BG291728" s="984"/>
    </row>
    <row r="291729" spans="59:59" ht="15" customHeight="1">
      <c r="BG291729" s="985"/>
    </row>
    <row r="291766" spans="59:59" ht="15" customHeight="1">
      <c r="BG291766" s="984"/>
    </row>
    <row r="291767" spans="59:59" ht="15" customHeight="1">
      <c r="BG291767" s="985"/>
    </row>
    <row r="291804" spans="59:59" ht="15" customHeight="1">
      <c r="BG291804" s="984"/>
    </row>
    <row r="291805" spans="59:59" ht="15" customHeight="1">
      <c r="BG291805" s="985"/>
    </row>
    <row r="291842" spans="59:59" ht="15" customHeight="1">
      <c r="BG291842" s="984"/>
    </row>
    <row r="291843" spans="59:59" ht="15" customHeight="1">
      <c r="BG291843" s="985"/>
    </row>
    <row r="291880" spans="59:59" ht="15" customHeight="1">
      <c r="BG291880" s="984"/>
    </row>
    <row r="291881" spans="59:59" ht="15" customHeight="1">
      <c r="BG291881" s="985"/>
    </row>
    <row r="291918" spans="59:59" ht="15" customHeight="1">
      <c r="BG291918" s="984"/>
    </row>
    <row r="291919" spans="59:59" ht="15" customHeight="1">
      <c r="BG291919" s="985"/>
    </row>
    <row r="291956" spans="59:59" ht="15" customHeight="1">
      <c r="BG291956" s="984"/>
    </row>
    <row r="291957" spans="59:59" ht="15" customHeight="1">
      <c r="BG291957" s="985"/>
    </row>
    <row r="291994" spans="59:59" ht="15" customHeight="1">
      <c r="BG291994" s="984"/>
    </row>
    <row r="291995" spans="59:59" ht="15" customHeight="1">
      <c r="BG291995" s="985"/>
    </row>
    <row r="292032" spans="59:59" ht="15" customHeight="1">
      <c r="BG292032" s="984"/>
    </row>
    <row r="292033" spans="59:59" ht="15" customHeight="1">
      <c r="BG292033" s="985"/>
    </row>
    <row r="292070" spans="59:59" ht="15" customHeight="1">
      <c r="BG292070" s="984"/>
    </row>
    <row r="292071" spans="59:59" ht="15" customHeight="1">
      <c r="BG292071" s="985"/>
    </row>
    <row r="292108" spans="59:59" ht="15" customHeight="1">
      <c r="BG292108" s="984"/>
    </row>
    <row r="292109" spans="59:59" ht="15" customHeight="1">
      <c r="BG292109" s="985"/>
    </row>
    <row r="292146" spans="59:59" ht="15" customHeight="1">
      <c r="BG292146" s="984"/>
    </row>
    <row r="292147" spans="59:59" ht="15" customHeight="1">
      <c r="BG292147" s="985"/>
    </row>
    <row r="292184" spans="59:59" ht="15" customHeight="1">
      <c r="BG292184" s="984"/>
    </row>
    <row r="292185" spans="59:59" ht="15" customHeight="1">
      <c r="BG292185" s="985"/>
    </row>
    <row r="292222" spans="59:59" ht="15" customHeight="1">
      <c r="BG292222" s="984"/>
    </row>
    <row r="292223" spans="59:59" ht="15" customHeight="1">
      <c r="BG292223" s="985"/>
    </row>
    <row r="292260" spans="59:59" ht="15" customHeight="1">
      <c r="BG292260" s="984"/>
    </row>
    <row r="292261" spans="59:59" ht="15" customHeight="1">
      <c r="BG292261" s="985"/>
    </row>
    <row r="292298" spans="59:59" ht="15" customHeight="1">
      <c r="BG292298" s="984"/>
    </row>
    <row r="292299" spans="59:59" ht="15" customHeight="1">
      <c r="BG292299" s="985"/>
    </row>
    <row r="292336" spans="59:59" ht="15" customHeight="1">
      <c r="BG292336" s="984"/>
    </row>
    <row r="292337" spans="59:59" ht="15" customHeight="1">
      <c r="BG292337" s="985"/>
    </row>
    <row r="292374" spans="59:59" ht="15" customHeight="1">
      <c r="BG292374" s="984"/>
    </row>
    <row r="292375" spans="59:59" ht="15" customHeight="1">
      <c r="BG292375" s="985"/>
    </row>
    <row r="292412" spans="59:59" ht="15" customHeight="1">
      <c r="BG292412" s="984"/>
    </row>
    <row r="292413" spans="59:59" ht="15" customHeight="1">
      <c r="BG292413" s="985"/>
    </row>
    <row r="292450" spans="59:59" ht="15" customHeight="1">
      <c r="BG292450" s="984"/>
    </row>
    <row r="292451" spans="59:59" ht="15" customHeight="1">
      <c r="BG292451" s="985"/>
    </row>
    <row r="292488" spans="59:59" ht="15" customHeight="1">
      <c r="BG292488" s="984"/>
    </row>
    <row r="292489" spans="59:59" ht="15" customHeight="1">
      <c r="BG292489" s="985"/>
    </row>
    <row r="292526" spans="59:59" ht="15" customHeight="1">
      <c r="BG292526" s="984"/>
    </row>
    <row r="292527" spans="59:59" ht="15" customHeight="1">
      <c r="BG292527" s="985"/>
    </row>
    <row r="292564" spans="59:59" ht="15" customHeight="1">
      <c r="BG292564" s="984"/>
    </row>
    <row r="292565" spans="59:59" ht="15" customHeight="1">
      <c r="BG292565" s="985"/>
    </row>
    <row r="292602" spans="59:59" ht="15" customHeight="1">
      <c r="BG292602" s="984"/>
    </row>
    <row r="292603" spans="59:59" ht="15" customHeight="1">
      <c r="BG292603" s="985"/>
    </row>
    <row r="292640" spans="59:59" ht="15" customHeight="1">
      <c r="BG292640" s="984"/>
    </row>
    <row r="292641" spans="59:59" ht="15" customHeight="1">
      <c r="BG292641" s="985"/>
    </row>
    <row r="292678" spans="59:59" ht="15" customHeight="1">
      <c r="BG292678" s="984"/>
    </row>
    <row r="292679" spans="59:59" ht="15" customHeight="1">
      <c r="BG292679" s="985"/>
    </row>
    <row r="292716" spans="59:59" ht="15" customHeight="1">
      <c r="BG292716" s="984"/>
    </row>
    <row r="292717" spans="59:59" ht="15" customHeight="1">
      <c r="BG292717" s="985"/>
    </row>
    <row r="292754" spans="59:59" ht="15" customHeight="1">
      <c r="BG292754" s="984"/>
    </row>
    <row r="292755" spans="59:59" ht="15" customHeight="1">
      <c r="BG292755" s="985"/>
    </row>
    <row r="292792" spans="59:59" ht="15" customHeight="1">
      <c r="BG292792" s="984"/>
    </row>
    <row r="292793" spans="59:59" ht="15" customHeight="1">
      <c r="BG292793" s="985"/>
    </row>
    <row r="292830" spans="59:59" ht="15" customHeight="1">
      <c r="BG292830" s="984"/>
    </row>
    <row r="292831" spans="59:59" ht="15" customHeight="1">
      <c r="BG292831" s="985"/>
    </row>
    <row r="292868" spans="59:59" ht="15" customHeight="1">
      <c r="BG292868" s="984"/>
    </row>
    <row r="292869" spans="59:59" ht="15" customHeight="1">
      <c r="BG292869" s="985"/>
    </row>
    <row r="292906" spans="59:59" ht="15" customHeight="1">
      <c r="BG292906" s="984"/>
    </row>
    <row r="292907" spans="59:59" ht="15" customHeight="1">
      <c r="BG292907" s="985"/>
    </row>
    <row r="292944" spans="59:59" ht="15" customHeight="1">
      <c r="BG292944" s="984"/>
    </row>
    <row r="292945" spans="59:59" ht="15" customHeight="1">
      <c r="BG292945" s="985"/>
    </row>
    <row r="292982" spans="59:59" ht="15" customHeight="1">
      <c r="BG292982" s="984"/>
    </row>
    <row r="292983" spans="59:59" ht="15" customHeight="1">
      <c r="BG292983" s="985"/>
    </row>
    <row r="293020" spans="59:59" ht="15" customHeight="1">
      <c r="BG293020" s="984"/>
    </row>
    <row r="293021" spans="59:59" ht="15" customHeight="1">
      <c r="BG293021" s="985"/>
    </row>
    <row r="293058" spans="59:59" ht="15" customHeight="1">
      <c r="BG293058" s="984"/>
    </row>
    <row r="293059" spans="59:59" ht="15" customHeight="1">
      <c r="BG293059" s="985"/>
    </row>
    <row r="293096" spans="59:59" ht="15" customHeight="1">
      <c r="BG293096" s="984"/>
    </row>
    <row r="293097" spans="59:59" ht="15" customHeight="1">
      <c r="BG293097" s="985"/>
    </row>
    <row r="293134" spans="59:59" ht="15" customHeight="1">
      <c r="BG293134" s="984"/>
    </row>
    <row r="293135" spans="59:59" ht="15" customHeight="1">
      <c r="BG293135" s="985"/>
    </row>
    <row r="293172" spans="59:59" ht="15" customHeight="1">
      <c r="BG293172" s="984"/>
    </row>
    <row r="293173" spans="59:59" ht="15" customHeight="1">
      <c r="BG293173" s="985"/>
    </row>
    <row r="293210" spans="59:59" ht="15" customHeight="1">
      <c r="BG293210" s="984"/>
    </row>
    <row r="293211" spans="59:59" ht="15" customHeight="1">
      <c r="BG293211" s="985"/>
    </row>
    <row r="293248" spans="59:59" ht="15" customHeight="1">
      <c r="BG293248" s="984"/>
    </row>
    <row r="293249" spans="59:59" ht="15" customHeight="1">
      <c r="BG293249" s="985"/>
    </row>
    <row r="293286" spans="59:59" ht="15" customHeight="1">
      <c r="BG293286" s="984"/>
    </row>
    <row r="293287" spans="59:59" ht="15" customHeight="1">
      <c r="BG293287" s="985"/>
    </row>
    <row r="293324" spans="59:59" ht="15" customHeight="1">
      <c r="BG293324" s="984"/>
    </row>
    <row r="293325" spans="59:59" ht="15" customHeight="1">
      <c r="BG293325" s="985"/>
    </row>
    <row r="293362" spans="59:59" ht="15" customHeight="1">
      <c r="BG293362" s="984"/>
    </row>
    <row r="293363" spans="59:59" ht="15" customHeight="1">
      <c r="BG293363" s="985"/>
    </row>
    <row r="293400" spans="59:59" ht="15" customHeight="1">
      <c r="BG293400" s="984"/>
    </row>
    <row r="293401" spans="59:59" ht="15" customHeight="1">
      <c r="BG293401" s="985"/>
    </row>
    <row r="293438" spans="59:59" ht="15" customHeight="1">
      <c r="BG293438" s="984"/>
    </row>
    <row r="293439" spans="59:59" ht="15" customHeight="1">
      <c r="BG293439" s="985"/>
    </row>
    <row r="293476" spans="59:59" ht="15" customHeight="1">
      <c r="BG293476" s="984"/>
    </row>
    <row r="293477" spans="59:59" ht="15" customHeight="1">
      <c r="BG293477" s="985"/>
    </row>
    <row r="293514" spans="59:59" ht="15" customHeight="1">
      <c r="BG293514" s="984"/>
    </row>
    <row r="293515" spans="59:59" ht="15" customHeight="1">
      <c r="BG293515" s="985"/>
    </row>
    <row r="293552" spans="59:59" ht="15" customHeight="1">
      <c r="BG293552" s="984"/>
    </row>
    <row r="293553" spans="59:59" ht="15" customHeight="1">
      <c r="BG293553" s="985"/>
    </row>
    <row r="293590" spans="59:59" ht="15" customHeight="1">
      <c r="BG293590" s="984"/>
    </row>
    <row r="293591" spans="59:59" ht="15" customHeight="1">
      <c r="BG293591" s="985"/>
    </row>
    <row r="293628" spans="59:59" ht="15" customHeight="1">
      <c r="BG293628" s="984"/>
    </row>
    <row r="293629" spans="59:59" ht="15" customHeight="1">
      <c r="BG293629" s="985"/>
    </row>
    <row r="293666" spans="59:59" ht="15" customHeight="1">
      <c r="BG293666" s="984"/>
    </row>
    <row r="293667" spans="59:59" ht="15" customHeight="1">
      <c r="BG293667" s="985"/>
    </row>
    <row r="293704" spans="59:59" ht="15" customHeight="1">
      <c r="BG293704" s="984"/>
    </row>
    <row r="293705" spans="59:59" ht="15" customHeight="1">
      <c r="BG293705" s="985"/>
    </row>
    <row r="293742" spans="59:59" ht="15" customHeight="1">
      <c r="BG293742" s="984"/>
    </row>
    <row r="293743" spans="59:59" ht="15" customHeight="1">
      <c r="BG293743" s="985"/>
    </row>
    <row r="293780" spans="59:59" ht="15" customHeight="1">
      <c r="BG293780" s="984"/>
    </row>
    <row r="293781" spans="59:59" ht="15" customHeight="1">
      <c r="BG293781" s="985"/>
    </row>
    <row r="293818" spans="59:59" ht="15" customHeight="1">
      <c r="BG293818" s="984"/>
    </row>
    <row r="293819" spans="59:59" ht="15" customHeight="1">
      <c r="BG293819" s="985"/>
    </row>
    <row r="293856" spans="59:59" ht="15" customHeight="1">
      <c r="BG293856" s="984"/>
    </row>
    <row r="293857" spans="59:59" ht="15" customHeight="1">
      <c r="BG293857" s="985"/>
    </row>
    <row r="293894" spans="59:59" ht="15" customHeight="1">
      <c r="BG293894" s="984"/>
    </row>
    <row r="293895" spans="59:59" ht="15" customHeight="1">
      <c r="BG293895" s="985"/>
    </row>
    <row r="293932" spans="59:59" ht="15" customHeight="1">
      <c r="BG293932" s="984"/>
    </row>
    <row r="293933" spans="59:59" ht="15" customHeight="1">
      <c r="BG293933" s="985"/>
    </row>
    <row r="293970" spans="59:59" ht="15" customHeight="1">
      <c r="BG293970" s="984"/>
    </row>
    <row r="293971" spans="59:59" ht="15" customHeight="1">
      <c r="BG293971" s="985"/>
    </row>
    <row r="294008" spans="59:59" ht="15" customHeight="1">
      <c r="BG294008" s="984"/>
    </row>
    <row r="294009" spans="59:59" ht="15" customHeight="1">
      <c r="BG294009" s="985"/>
    </row>
    <row r="294046" spans="59:59" ht="15" customHeight="1">
      <c r="BG294046" s="984"/>
    </row>
    <row r="294047" spans="59:59" ht="15" customHeight="1">
      <c r="BG294047" s="985"/>
    </row>
    <row r="294084" spans="59:59" ht="15" customHeight="1">
      <c r="BG294084" s="984"/>
    </row>
    <row r="294085" spans="59:59" ht="15" customHeight="1">
      <c r="BG294085" s="985"/>
    </row>
    <row r="294122" spans="59:59" ht="15" customHeight="1">
      <c r="BG294122" s="984"/>
    </row>
    <row r="294123" spans="59:59" ht="15" customHeight="1">
      <c r="BG294123" s="985"/>
    </row>
    <row r="294160" spans="59:59" ht="15" customHeight="1">
      <c r="BG294160" s="984"/>
    </row>
    <row r="294161" spans="59:59" ht="15" customHeight="1">
      <c r="BG294161" s="985"/>
    </row>
    <row r="294198" spans="59:59" ht="15" customHeight="1">
      <c r="BG294198" s="984"/>
    </row>
    <row r="294199" spans="59:59" ht="15" customHeight="1">
      <c r="BG294199" s="985"/>
    </row>
    <row r="294236" spans="59:59" ht="15" customHeight="1">
      <c r="BG294236" s="984"/>
    </row>
    <row r="294237" spans="59:59" ht="15" customHeight="1">
      <c r="BG294237" s="985"/>
    </row>
    <row r="294274" spans="59:59" ht="15" customHeight="1">
      <c r="BG294274" s="984"/>
    </row>
    <row r="294275" spans="59:59" ht="15" customHeight="1">
      <c r="BG294275" s="985"/>
    </row>
    <row r="294312" spans="59:59" ht="15" customHeight="1">
      <c r="BG294312" s="984"/>
    </row>
    <row r="294313" spans="59:59" ht="15" customHeight="1">
      <c r="BG294313" s="985"/>
    </row>
    <row r="294350" spans="59:59" ht="15" customHeight="1">
      <c r="BG294350" s="984"/>
    </row>
    <row r="294351" spans="59:59" ht="15" customHeight="1">
      <c r="BG294351" s="985"/>
    </row>
    <row r="294388" spans="59:59" ht="15" customHeight="1">
      <c r="BG294388" s="984"/>
    </row>
    <row r="294389" spans="59:59" ht="15" customHeight="1">
      <c r="BG294389" s="985"/>
    </row>
    <row r="294426" spans="59:59" ht="15" customHeight="1">
      <c r="BG294426" s="984"/>
    </row>
    <row r="294427" spans="59:59" ht="15" customHeight="1">
      <c r="BG294427" s="985"/>
    </row>
    <row r="294464" spans="59:59" ht="15" customHeight="1">
      <c r="BG294464" s="984"/>
    </row>
    <row r="294465" spans="59:59" ht="15" customHeight="1">
      <c r="BG294465" s="985"/>
    </row>
    <row r="294502" spans="59:59" ht="15" customHeight="1">
      <c r="BG294502" s="984"/>
    </row>
    <row r="294503" spans="59:59" ht="15" customHeight="1">
      <c r="BG294503" s="985"/>
    </row>
    <row r="294540" spans="59:59" ht="15" customHeight="1">
      <c r="BG294540" s="984"/>
    </row>
    <row r="294541" spans="59:59" ht="15" customHeight="1">
      <c r="BG294541" s="985"/>
    </row>
    <row r="294578" spans="59:59" ht="15" customHeight="1">
      <c r="BG294578" s="984"/>
    </row>
    <row r="294579" spans="59:59" ht="15" customHeight="1">
      <c r="BG294579" s="985"/>
    </row>
    <row r="294616" spans="59:59" ht="15" customHeight="1">
      <c r="BG294616" s="984"/>
    </row>
    <row r="294617" spans="59:59" ht="15" customHeight="1">
      <c r="BG294617" s="985"/>
    </row>
    <row r="294654" spans="59:59" ht="15" customHeight="1">
      <c r="BG294654" s="984"/>
    </row>
    <row r="294655" spans="59:59" ht="15" customHeight="1">
      <c r="BG294655" s="985"/>
    </row>
    <row r="294692" spans="59:59" ht="15" customHeight="1">
      <c r="BG294692" s="984"/>
    </row>
    <row r="294693" spans="59:59" ht="15" customHeight="1">
      <c r="BG294693" s="985"/>
    </row>
    <row r="294730" spans="59:59" ht="15" customHeight="1">
      <c r="BG294730" s="984"/>
    </row>
    <row r="294731" spans="59:59" ht="15" customHeight="1">
      <c r="BG294731" s="985"/>
    </row>
    <row r="294768" spans="59:59" ht="15" customHeight="1">
      <c r="BG294768" s="984"/>
    </row>
    <row r="294769" spans="59:59" ht="15" customHeight="1">
      <c r="BG294769" s="985"/>
    </row>
    <row r="294806" spans="59:59" ht="15" customHeight="1">
      <c r="BG294806" s="984"/>
    </row>
    <row r="294807" spans="59:59" ht="15" customHeight="1">
      <c r="BG294807" s="985"/>
    </row>
    <row r="294844" spans="59:59" ht="15" customHeight="1">
      <c r="BG294844" s="984"/>
    </row>
    <row r="294845" spans="59:59" ht="15" customHeight="1">
      <c r="BG294845" s="985"/>
    </row>
    <row r="294882" spans="59:59" ht="15" customHeight="1">
      <c r="BG294882" s="984"/>
    </row>
    <row r="294883" spans="59:59" ht="15" customHeight="1">
      <c r="BG294883" s="985"/>
    </row>
    <row r="294920" spans="59:59" ht="15" customHeight="1">
      <c r="BG294920" s="984"/>
    </row>
    <row r="294921" spans="59:59" ht="15" customHeight="1">
      <c r="BG294921" s="985"/>
    </row>
    <row r="294958" spans="59:59" ht="15" customHeight="1">
      <c r="BG294958" s="984"/>
    </row>
    <row r="294959" spans="59:59" ht="15" customHeight="1">
      <c r="BG294959" s="985"/>
    </row>
    <row r="294996" spans="59:59" ht="15" customHeight="1">
      <c r="BG294996" s="984"/>
    </row>
    <row r="294997" spans="59:59" ht="15" customHeight="1">
      <c r="BG294997" s="985"/>
    </row>
    <row r="295034" spans="59:59" ht="15" customHeight="1">
      <c r="BG295034" s="984"/>
    </row>
    <row r="295035" spans="59:59" ht="15" customHeight="1">
      <c r="BG295035" s="985"/>
    </row>
    <row r="295072" spans="59:59" ht="15" customHeight="1">
      <c r="BG295072" s="984"/>
    </row>
    <row r="295073" spans="59:59" ht="15" customHeight="1">
      <c r="BG295073" s="985"/>
    </row>
    <row r="295110" spans="59:59" ht="15" customHeight="1">
      <c r="BG295110" s="984"/>
    </row>
    <row r="295111" spans="59:59" ht="15" customHeight="1">
      <c r="BG295111" s="985"/>
    </row>
    <row r="295148" spans="59:59" ht="15" customHeight="1">
      <c r="BG295148" s="984"/>
    </row>
    <row r="295149" spans="59:59" ht="15" customHeight="1">
      <c r="BG295149" s="985"/>
    </row>
    <row r="295186" spans="59:59" ht="15" customHeight="1">
      <c r="BG295186" s="984"/>
    </row>
    <row r="295187" spans="59:59" ht="15" customHeight="1">
      <c r="BG295187" s="985"/>
    </row>
    <row r="295224" spans="59:59" ht="15" customHeight="1">
      <c r="BG295224" s="984"/>
    </row>
    <row r="295225" spans="59:59" ht="15" customHeight="1">
      <c r="BG295225" s="985"/>
    </row>
    <row r="295262" spans="59:59" ht="15" customHeight="1">
      <c r="BG295262" s="984"/>
    </row>
    <row r="295263" spans="59:59" ht="15" customHeight="1">
      <c r="BG295263" s="985"/>
    </row>
    <row r="295300" spans="59:59" ht="15" customHeight="1">
      <c r="BG295300" s="984"/>
    </row>
    <row r="295301" spans="59:59" ht="15" customHeight="1">
      <c r="BG295301" s="985"/>
    </row>
    <row r="295338" spans="59:59" ht="15" customHeight="1">
      <c r="BG295338" s="984"/>
    </row>
    <row r="295339" spans="59:59" ht="15" customHeight="1">
      <c r="BG295339" s="985"/>
    </row>
    <row r="295376" spans="59:59" ht="15" customHeight="1">
      <c r="BG295376" s="984"/>
    </row>
    <row r="295377" spans="59:59" ht="15" customHeight="1">
      <c r="BG295377" s="985"/>
    </row>
    <row r="295414" spans="59:59" ht="15" customHeight="1">
      <c r="BG295414" s="984"/>
    </row>
    <row r="295415" spans="59:59" ht="15" customHeight="1">
      <c r="BG295415" s="985"/>
    </row>
    <row r="295452" spans="59:59" ht="15" customHeight="1">
      <c r="BG295452" s="984"/>
    </row>
    <row r="295453" spans="59:59" ht="15" customHeight="1">
      <c r="BG295453" s="985"/>
    </row>
    <row r="295490" spans="59:59" ht="15" customHeight="1">
      <c r="BG295490" s="984"/>
    </row>
    <row r="295491" spans="59:59" ht="15" customHeight="1">
      <c r="BG295491" s="985"/>
    </row>
    <row r="295528" spans="59:59" ht="15" customHeight="1">
      <c r="BG295528" s="984"/>
    </row>
    <row r="295529" spans="59:59" ht="15" customHeight="1">
      <c r="BG295529" s="985"/>
    </row>
    <row r="295566" spans="59:59" ht="15" customHeight="1">
      <c r="BG295566" s="984"/>
    </row>
    <row r="295567" spans="59:59" ht="15" customHeight="1">
      <c r="BG295567" s="985"/>
    </row>
    <row r="295604" spans="59:59" ht="15" customHeight="1">
      <c r="BG295604" s="984"/>
    </row>
    <row r="295605" spans="59:59" ht="15" customHeight="1">
      <c r="BG295605" s="985"/>
    </row>
    <row r="295642" spans="59:59" ht="15" customHeight="1">
      <c r="BG295642" s="984"/>
    </row>
    <row r="295643" spans="59:59" ht="15" customHeight="1">
      <c r="BG295643" s="985"/>
    </row>
    <row r="295680" spans="59:59" ht="15" customHeight="1">
      <c r="BG295680" s="984"/>
    </row>
    <row r="295681" spans="59:59" ht="15" customHeight="1">
      <c r="BG295681" s="985"/>
    </row>
    <row r="295718" spans="59:59" ht="15" customHeight="1">
      <c r="BG295718" s="984"/>
    </row>
    <row r="295719" spans="59:59" ht="15" customHeight="1">
      <c r="BG295719" s="985"/>
    </row>
    <row r="295756" spans="59:59" ht="15" customHeight="1">
      <c r="BG295756" s="984"/>
    </row>
    <row r="295757" spans="59:59" ht="15" customHeight="1">
      <c r="BG295757" s="985"/>
    </row>
    <row r="295794" spans="59:59" ht="15" customHeight="1">
      <c r="BG295794" s="984"/>
    </row>
    <row r="295795" spans="59:59" ht="15" customHeight="1">
      <c r="BG295795" s="985"/>
    </row>
    <row r="295832" spans="59:59" ht="15" customHeight="1">
      <c r="BG295832" s="984"/>
    </row>
    <row r="295833" spans="59:59" ht="15" customHeight="1">
      <c r="BG295833" s="985"/>
    </row>
    <row r="295870" spans="59:59" ht="15" customHeight="1">
      <c r="BG295870" s="984"/>
    </row>
    <row r="295871" spans="59:59" ht="15" customHeight="1">
      <c r="BG295871" s="985"/>
    </row>
    <row r="295908" spans="59:59" ht="15" customHeight="1">
      <c r="BG295908" s="984"/>
    </row>
    <row r="295909" spans="59:59" ht="15" customHeight="1">
      <c r="BG295909" s="985"/>
    </row>
    <row r="295946" spans="59:59" ht="15" customHeight="1">
      <c r="BG295946" s="984"/>
    </row>
    <row r="295947" spans="59:59" ht="15" customHeight="1">
      <c r="BG295947" s="985"/>
    </row>
    <row r="295984" spans="59:59" ht="15" customHeight="1">
      <c r="BG295984" s="984"/>
    </row>
    <row r="295985" spans="59:59" ht="15" customHeight="1">
      <c r="BG295985" s="985"/>
    </row>
    <row r="296022" spans="59:59" ht="15" customHeight="1">
      <c r="BG296022" s="984"/>
    </row>
    <row r="296023" spans="59:59" ht="15" customHeight="1">
      <c r="BG296023" s="985"/>
    </row>
    <row r="296060" spans="59:59" ht="15" customHeight="1">
      <c r="BG296060" s="984"/>
    </row>
    <row r="296061" spans="59:59" ht="15" customHeight="1">
      <c r="BG296061" s="985"/>
    </row>
    <row r="296098" spans="59:59" ht="15" customHeight="1">
      <c r="BG296098" s="984"/>
    </row>
    <row r="296099" spans="59:59" ht="15" customHeight="1">
      <c r="BG296099" s="985"/>
    </row>
    <row r="296136" spans="59:59" ht="15" customHeight="1">
      <c r="BG296136" s="984"/>
    </row>
    <row r="296137" spans="59:59" ht="15" customHeight="1">
      <c r="BG296137" s="985"/>
    </row>
    <row r="296174" spans="59:59" ht="15" customHeight="1">
      <c r="BG296174" s="984"/>
    </row>
    <row r="296175" spans="59:59" ht="15" customHeight="1">
      <c r="BG296175" s="985"/>
    </row>
    <row r="296212" spans="59:59" ht="15" customHeight="1">
      <c r="BG296212" s="984"/>
    </row>
    <row r="296213" spans="59:59" ht="15" customHeight="1">
      <c r="BG296213" s="985"/>
    </row>
    <row r="296250" spans="59:59" ht="15" customHeight="1">
      <c r="BG296250" s="984"/>
    </row>
    <row r="296251" spans="59:59" ht="15" customHeight="1">
      <c r="BG296251" s="985"/>
    </row>
    <row r="296288" spans="59:59" ht="15" customHeight="1">
      <c r="BG296288" s="984"/>
    </row>
    <row r="296289" spans="59:59" ht="15" customHeight="1">
      <c r="BG296289" s="985"/>
    </row>
    <row r="296326" spans="59:59" ht="15" customHeight="1">
      <c r="BG296326" s="984"/>
    </row>
    <row r="296327" spans="59:59" ht="15" customHeight="1">
      <c r="BG296327" s="985"/>
    </row>
    <row r="296364" spans="59:59" ht="15" customHeight="1">
      <c r="BG296364" s="984"/>
    </row>
    <row r="296365" spans="59:59" ht="15" customHeight="1">
      <c r="BG296365" s="985"/>
    </row>
    <row r="296402" spans="59:59" ht="15" customHeight="1">
      <c r="BG296402" s="984"/>
    </row>
    <row r="296403" spans="59:59" ht="15" customHeight="1">
      <c r="BG296403" s="985"/>
    </row>
    <row r="296440" spans="59:59" ht="15" customHeight="1">
      <c r="BG296440" s="984"/>
    </row>
    <row r="296441" spans="59:59" ht="15" customHeight="1">
      <c r="BG296441" s="985"/>
    </row>
    <row r="296478" spans="59:59" ht="15" customHeight="1">
      <c r="BG296478" s="984"/>
    </row>
    <row r="296479" spans="59:59" ht="15" customHeight="1">
      <c r="BG296479" s="985"/>
    </row>
    <row r="296516" spans="59:59" ht="15" customHeight="1">
      <c r="BG296516" s="984"/>
    </row>
    <row r="296517" spans="59:59" ht="15" customHeight="1">
      <c r="BG296517" s="985"/>
    </row>
    <row r="296554" spans="59:59" ht="15" customHeight="1">
      <c r="BG296554" s="984"/>
    </row>
    <row r="296555" spans="59:59" ht="15" customHeight="1">
      <c r="BG296555" s="985"/>
    </row>
    <row r="296592" spans="59:59" ht="15" customHeight="1">
      <c r="BG296592" s="984"/>
    </row>
    <row r="296593" spans="59:59" ht="15" customHeight="1">
      <c r="BG296593" s="985"/>
    </row>
    <row r="296630" spans="59:59" ht="15" customHeight="1">
      <c r="BG296630" s="984"/>
    </row>
    <row r="296631" spans="59:59" ht="15" customHeight="1">
      <c r="BG296631" s="985"/>
    </row>
    <row r="296668" spans="59:59" ht="15" customHeight="1">
      <c r="BG296668" s="984"/>
    </row>
    <row r="296669" spans="59:59" ht="15" customHeight="1">
      <c r="BG296669" s="985"/>
    </row>
    <row r="296706" spans="59:59" ht="15" customHeight="1">
      <c r="BG296706" s="984"/>
    </row>
    <row r="296707" spans="59:59" ht="15" customHeight="1">
      <c r="BG296707" s="985"/>
    </row>
    <row r="296744" spans="59:59" ht="15" customHeight="1">
      <c r="BG296744" s="984"/>
    </row>
    <row r="296745" spans="59:59" ht="15" customHeight="1">
      <c r="BG296745" s="985"/>
    </row>
    <row r="296782" spans="59:59" ht="15" customHeight="1">
      <c r="BG296782" s="984"/>
    </row>
    <row r="296783" spans="59:59" ht="15" customHeight="1">
      <c r="BG296783" s="985"/>
    </row>
    <row r="296820" spans="59:59" ht="15" customHeight="1">
      <c r="BG296820" s="984"/>
    </row>
    <row r="296821" spans="59:59" ht="15" customHeight="1">
      <c r="BG296821" s="985"/>
    </row>
    <row r="296858" spans="59:59" ht="15" customHeight="1">
      <c r="BG296858" s="984"/>
    </row>
    <row r="296859" spans="59:59" ht="15" customHeight="1">
      <c r="BG296859" s="985"/>
    </row>
    <row r="296896" spans="59:59" ht="15" customHeight="1">
      <c r="BG296896" s="984"/>
    </row>
    <row r="296897" spans="59:59" ht="15" customHeight="1">
      <c r="BG296897" s="985"/>
    </row>
    <row r="296934" spans="59:59" ht="15" customHeight="1">
      <c r="BG296934" s="984"/>
    </row>
    <row r="296935" spans="59:59" ht="15" customHeight="1">
      <c r="BG296935" s="985"/>
    </row>
    <row r="296972" spans="59:59" ht="15" customHeight="1">
      <c r="BG296972" s="984"/>
    </row>
    <row r="296973" spans="59:59" ht="15" customHeight="1">
      <c r="BG296973" s="985"/>
    </row>
    <row r="297010" spans="59:59" ht="15" customHeight="1">
      <c r="BG297010" s="984"/>
    </row>
    <row r="297011" spans="59:59" ht="15" customHeight="1">
      <c r="BG297011" s="985"/>
    </row>
    <row r="297048" spans="59:59" ht="15" customHeight="1">
      <c r="BG297048" s="984"/>
    </row>
    <row r="297049" spans="59:59" ht="15" customHeight="1">
      <c r="BG297049" s="985"/>
    </row>
    <row r="297086" spans="59:59" ht="15" customHeight="1">
      <c r="BG297086" s="984"/>
    </row>
    <row r="297087" spans="59:59" ht="15" customHeight="1">
      <c r="BG297087" s="985"/>
    </row>
    <row r="297124" spans="59:59" ht="15" customHeight="1">
      <c r="BG297124" s="984"/>
    </row>
    <row r="297125" spans="59:59" ht="15" customHeight="1">
      <c r="BG297125" s="985"/>
    </row>
    <row r="297162" spans="59:59" ht="15" customHeight="1">
      <c r="BG297162" s="984"/>
    </row>
    <row r="297163" spans="59:59" ht="15" customHeight="1">
      <c r="BG297163" s="985"/>
    </row>
    <row r="297200" spans="59:59" ht="15" customHeight="1">
      <c r="BG297200" s="984"/>
    </row>
    <row r="297201" spans="59:59" ht="15" customHeight="1">
      <c r="BG297201" s="985"/>
    </row>
    <row r="297238" spans="59:59" ht="15" customHeight="1">
      <c r="BG297238" s="984"/>
    </row>
    <row r="297239" spans="59:59" ht="15" customHeight="1">
      <c r="BG297239" s="985"/>
    </row>
    <row r="297276" spans="59:59" ht="15" customHeight="1">
      <c r="BG297276" s="984"/>
    </row>
    <row r="297277" spans="59:59" ht="15" customHeight="1">
      <c r="BG297277" s="985"/>
    </row>
    <row r="297314" spans="59:59" ht="15" customHeight="1">
      <c r="BG297314" s="984"/>
    </row>
    <row r="297315" spans="59:59" ht="15" customHeight="1">
      <c r="BG297315" s="985"/>
    </row>
    <row r="297352" spans="59:59" ht="15" customHeight="1">
      <c r="BG297352" s="984"/>
    </row>
    <row r="297353" spans="59:59" ht="15" customHeight="1">
      <c r="BG297353" s="985"/>
    </row>
    <row r="297390" spans="59:59" ht="15" customHeight="1">
      <c r="BG297390" s="984"/>
    </row>
    <row r="297391" spans="59:59" ht="15" customHeight="1">
      <c r="BG297391" s="985"/>
    </row>
    <row r="297428" spans="59:59" ht="15" customHeight="1">
      <c r="BG297428" s="984"/>
    </row>
    <row r="297429" spans="59:59" ht="15" customHeight="1">
      <c r="BG297429" s="985"/>
    </row>
    <row r="297466" spans="59:59" ht="15" customHeight="1">
      <c r="BG297466" s="984"/>
    </row>
    <row r="297467" spans="59:59" ht="15" customHeight="1">
      <c r="BG297467" s="985"/>
    </row>
    <row r="297504" spans="59:59" ht="15" customHeight="1">
      <c r="BG297504" s="984"/>
    </row>
    <row r="297505" spans="59:59" ht="15" customHeight="1">
      <c r="BG297505" s="985"/>
    </row>
    <row r="297542" spans="59:59" ht="15" customHeight="1">
      <c r="BG297542" s="984"/>
    </row>
    <row r="297543" spans="59:59" ht="15" customHeight="1">
      <c r="BG297543" s="985"/>
    </row>
    <row r="297580" spans="59:59" ht="15" customHeight="1">
      <c r="BG297580" s="984"/>
    </row>
    <row r="297581" spans="59:59" ht="15" customHeight="1">
      <c r="BG297581" s="985"/>
    </row>
    <row r="297618" spans="59:59" ht="15" customHeight="1">
      <c r="BG297618" s="984"/>
    </row>
    <row r="297619" spans="59:59" ht="15" customHeight="1">
      <c r="BG297619" s="985"/>
    </row>
    <row r="297656" spans="59:59" ht="15" customHeight="1">
      <c r="BG297656" s="984"/>
    </row>
    <row r="297657" spans="59:59" ht="15" customHeight="1">
      <c r="BG297657" s="985"/>
    </row>
    <row r="297694" spans="59:59" ht="15" customHeight="1">
      <c r="BG297694" s="984"/>
    </row>
    <row r="297695" spans="59:59" ht="15" customHeight="1">
      <c r="BG297695" s="985"/>
    </row>
    <row r="297732" spans="59:59" ht="15" customHeight="1">
      <c r="BG297732" s="984"/>
    </row>
    <row r="297733" spans="59:59" ht="15" customHeight="1">
      <c r="BG297733" s="985"/>
    </row>
    <row r="297770" spans="59:59" ht="15" customHeight="1">
      <c r="BG297770" s="984"/>
    </row>
    <row r="297771" spans="59:59" ht="15" customHeight="1">
      <c r="BG297771" s="985"/>
    </row>
    <row r="297808" spans="59:59" ht="15" customHeight="1">
      <c r="BG297808" s="984"/>
    </row>
    <row r="297809" spans="59:59" ht="15" customHeight="1">
      <c r="BG297809" s="985"/>
    </row>
    <row r="297846" spans="59:59" ht="15" customHeight="1">
      <c r="BG297846" s="984"/>
    </row>
    <row r="297847" spans="59:59" ht="15" customHeight="1">
      <c r="BG297847" s="985"/>
    </row>
    <row r="297884" spans="59:59" ht="15" customHeight="1">
      <c r="BG297884" s="984"/>
    </row>
    <row r="297885" spans="59:59" ht="15" customHeight="1">
      <c r="BG297885" s="985"/>
    </row>
    <row r="297922" spans="59:59" ht="15" customHeight="1">
      <c r="BG297922" s="984"/>
    </row>
    <row r="297923" spans="59:59" ht="15" customHeight="1">
      <c r="BG297923" s="985"/>
    </row>
    <row r="297960" spans="59:59" ht="15" customHeight="1">
      <c r="BG297960" s="984"/>
    </row>
    <row r="297961" spans="59:59" ht="15" customHeight="1">
      <c r="BG297961" s="985"/>
    </row>
    <row r="297998" spans="59:59" ht="15" customHeight="1">
      <c r="BG297998" s="984"/>
    </row>
    <row r="297999" spans="59:59" ht="15" customHeight="1">
      <c r="BG297999" s="985"/>
    </row>
    <row r="298036" spans="59:59" ht="15" customHeight="1">
      <c r="BG298036" s="984"/>
    </row>
    <row r="298037" spans="59:59" ht="15" customHeight="1">
      <c r="BG298037" s="985"/>
    </row>
    <row r="298074" spans="59:59" ht="15" customHeight="1">
      <c r="BG298074" s="984"/>
    </row>
    <row r="298075" spans="59:59" ht="15" customHeight="1">
      <c r="BG298075" s="985"/>
    </row>
    <row r="298112" spans="59:59" ht="15" customHeight="1">
      <c r="BG298112" s="984"/>
    </row>
    <row r="298113" spans="59:59" ht="15" customHeight="1">
      <c r="BG298113" s="985"/>
    </row>
    <row r="298150" spans="59:59" ht="15" customHeight="1">
      <c r="BG298150" s="984"/>
    </row>
    <row r="298151" spans="59:59" ht="15" customHeight="1">
      <c r="BG298151" s="985"/>
    </row>
    <row r="298188" spans="59:59" ht="15" customHeight="1">
      <c r="BG298188" s="984"/>
    </row>
    <row r="298189" spans="59:59" ht="15" customHeight="1">
      <c r="BG298189" s="985"/>
    </row>
    <row r="298226" spans="59:59" ht="15" customHeight="1">
      <c r="BG298226" s="984"/>
    </row>
    <row r="298227" spans="59:59" ht="15" customHeight="1">
      <c r="BG298227" s="985"/>
    </row>
    <row r="298264" spans="59:59" ht="15" customHeight="1">
      <c r="BG298264" s="984"/>
    </row>
    <row r="298265" spans="59:59" ht="15" customHeight="1">
      <c r="BG298265" s="985"/>
    </row>
    <row r="298302" spans="59:59" ht="15" customHeight="1">
      <c r="BG298302" s="984"/>
    </row>
    <row r="298303" spans="59:59" ht="15" customHeight="1">
      <c r="BG298303" s="985"/>
    </row>
    <row r="298340" spans="59:59" ht="15" customHeight="1">
      <c r="BG298340" s="984"/>
    </row>
    <row r="298341" spans="59:59" ht="15" customHeight="1">
      <c r="BG298341" s="985"/>
    </row>
    <row r="298378" spans="59:59" ht="15" customHeight="1">
      <c r="BG298378" s="984"/>
    </row>
    <row r="298379" spans="59:59" ht="15" customHeight="1">
      <c r="BG298379" s="985"/>
    </row>
    <row r="298416" spans="59:59" ht="15" customHeight="1">
      <c r="BG298416" s="984"/>
    </row>
    <row r="298417" spans="59:59" ht="15" customHeight="1">
      <c r="BG298417" s="985"/>
    </row>
    <row r="298454" spans="59:59" ht="15" customHeight="1">
      <c r="BG298454" s="984"/>
    </row>
    <row r="298455" spans="59:59" ht="15" customHeight="1">
      <c r="BG298455" s="985"/>
    </row>
    <row r="298492" spans="59:59" ht="15" customHeight="1">
      <c r="BG298492" s="984"/>
    </row>
    <row r="298493" spans="59:59" ht="15" customHeight="1">
      <c r="BG298493" s="985"/>
    </row>
    <row r="298530" spans="59:59" ht="15" customHeight="1">
      <c r="BG298530" s="984"/>
    </row>
    <row r="298531" spans="59:59" ht="15" customHeight="1">
      <c r="BG298531" s="985"/>
    </row>
    <row r="298568" spans="59:59" ht="15" customHeight="1">
      <c r="BG298568" s="984"/>
    </row>
    <row r="298569" spans="59:59" ht="15" customHeight="1">
      <c r="BG298569" s="985"/>
    </row>
    <row r="298606" spans="59:59" ht="15" customHeight="1">
      <c r="BG298606" s="984"/>
    </row>
    <row r="298607" spans="59:59" ht="15" customHeight="1">
      <c r="BG298607" s="985"/>
    </row>
    <row r="298644" spans="59:59" ht="15" customHeight="1">
      <c r="BG298644" s="984"/>
    </row>
    <row r="298645" spans="59:59" ht="15" customHeight="1">
      <c r="BG298645" s="985"/>
    </row>
    <row r="298682" spans="59:59" ht="15" customHeight="1">
      <c r="BG298682" s="984"/>
    </row>
    <row r="298683" spans="59:59" ht="15" customHeight="1">
      <c r="BG298683" s="985"/>
    </row>
    <row r="298720" spans="59:59" ht="15" customHeight="1">
      <c r="BG298720" s="984"/>
    </row>
    <row r="298721" spans="59:59" ht="15" customHeight="1">
      <c r="BG298721" s="985"/>
    </row>
    <row r="298758" spans="59:59" ht="15" customHeight="1">
      <c r="BG298758" s="984"/>
    </row>
    <row r="298759" spans="59:59" ht="15" customHeight="1">
      <c r="BG298759" s="985"/>
    </row>
    <row r="298796" spans="59:59" ht="15" customHeight="1">
      <c r="BG298796" s="984"/>
    </row>
    <row r="298797" spans="59:59" ht="15" customHeight="1">
      <c r="BG298797" s="985"/>
    </row>
    <row r="298834" spans="59:59" ht="15" customHeight="1">
      <c r="BG298834" s="984"/>
    </row>
    <row r="298835" spans="59:59" ht="15" customHeight="1">
      <c r="BG298835" s="985"/>
    </row>
    <row r="298872" spans="59:59" ht="15" customHeight="1">
      <c r="BG298872" s="984"/>
    </row>
    <row r="298873" spans="59:59" ht="15" customHeight="1">
      <c r="BG298873" s="985"/>
    </row>
    <row r="298910" spans="59:59" ht="15" customHeight="1">
      <c r="BG298910" s="984"/>
    </row>
    <row r="298911" spans="59:59" ht="15" customHeight="1">
      <c r="BG298911" s="985"/>
    </row>
    <row r="298948" spans="59:59" ht="15" customHeight="1">
      <c r="BG298948" s="984"/>
    </row>
    <row r="298949" spans="59:59" ht="15" customHeight="1">
      <c r="BG298949" s="985"/>
    </row>
    <row r="298986" spans="59:59" ht="15" customHeight="1">
      <c r="BG298986" s="984"/>
    </row>
    <row r="298987" spans="59:59" ht="15" customHeight="1">
      <c r="BG298987" s="985"/>
    </row>
    <row r="299024" spans="59:59" ht="15" customHeight="1">
      <c r="BG299024" s="984"/>
    </row>
    <row r="299025" spans="59:59" ht="15" customHeight="1">
      <c r="BG299025" s="985"/>
    </row>
    <row r="299062" spans="59:59" ht="15" customHeight="1">
      <c r="BG299062" s="984"/>
    </row>
    <row r="299063" spans="59:59" ht="15" customHeight="1">
      <c r="BG299063" s="985"/>
    </row>
    <row r="299100" spans="59:59" ht="15" customHeight="1">
      <c r="BG299100" s="984"/>
    </row>
    <row r="299101" spans="59:59" ht="15" customHeight="1">
      <c r="BG299101" s="985"/>
    </row>
    <row r="299138" spans="59:59" ht="15" customHeight="1">
      <c r="BG299138" s="984"/>
    </row>
    <row r="299139" spans="59:59" ht="15" customHeight="1">
      <c r="BG299139" s="985"/>
    </row>
    <row r="299176" spans="59:59" ht="15" customHeight="1">
      <c r="BG299176" s="984"/>
    </row>
    <row r="299177" spans="59:59" ht="15" customHeight="1">
      <c r="BG299177" s="985"/>
    </row>
    <row r="299214" spans="59:59" ht="15" customHeight="1">
      <c r="BG299214" s="984"/>
    </row>
    <row r="299215" spans="59:59" ht="15" customHeight="1">
      <c r="BG299215" s="985"/>
    </row>
    <row r="299252" spans="59:59" ht="15" customHeight="1">
      <c r="BG299252" s="984"/>
    </row>
    <row r="299253" spans="59:59" ht="15" customHeight="1">
      <c r="BG299253" s="985"/>
    </row>
    <row r="299290" spans="59:59" ht="15" customHeight="1">
      <c r="BG299290" s="984"/>
    </row>
    <row r="299291" spans="59:59" ht="15" customHeight="1">
      <c r="BG299291" s="985"/>
    </row>
    <row r="299328" spans="59:59" ht="15" customHeight="1">
      <c r="BG299328" s="984"/>
    </row>
    <row r="299329" spans="59:59" ht="15" customHeight="1">
      <c r="BG299329" s="985"/>
    </row>
    <row r="299366" spans="59:59" ht="15" customHeight="1">
      <c r="BG299366" s="984"/>
    </row>
    <row r="299367" spans="59:59" ht="15" customHeight="1">
      <c r="BG299367" s="985"/>
    </row>
    <row r="299404" spans="59:59" ht="15" customHeight="1">
      <c r="BG299404" s="984"/>
    </row>
    <row r="299405" spans="59:59" ht="15" customHeight="1">
      <c r="BG299405" s="985"/>
    </row>
    <row r="299442" spans="59:59" ht="15" customHeight="1">
      <c r="BG299442" s="984"/>
    </row>
    <row r="299443" spans="59:59" ht="15" customHeight="1">
      <c r="BG299443" s="985"/>
    </row>
    <row r="299480" spans="59:59" ht="15" customHeight="1">
      <c r="BG299480" s="984"/>
    </row>
    <row r="299481" spans="59:59" ht="15" customHeight="1">
      <c r="BG299481" s="985"/>
    </row>
    <row r="299518" spans="59:59" ht="15" customHeight="1">
      <c r="BG299518" s="984"/>
    </row>
    <row r="299519" spans="59:59" ht="15" customHeight="1">
      <c r="BG299519" s="985"/>
    </row>
    <row r="299556" spans="59:59" ht="15" customHeight="1">
      <c r="BG299556" s="984"/>
    </row>
    <row r="299557" spans="59:59" ht="15" customHeight="1">
      <c r="BG299557" s="985"/>
    </row>
    <row r="299594" spans="59:59" ht="15" customHeight="1">
      <c r="BG299594" s="984"/>
    </row>
    <row r="299595" spans="59:59" ht="15" customHeight="1">
      <c r="BG299595" s="985"/>
    </row>
    <row r="299632" spans="59:59" ht="15" customHeight="1">
      <c r="BG299632" s="984"/>
    </row>
    <row r="299633" spans="59:59" ht="15" customHeight="1">
      <c r="BG299633" s="985"/>
    </row>
    <row r="299670" spans="59:59" ht="15" customHeight="1">
      <c r="BG299670" s="984"/>
    </row>
    <row r="299671" spans="59:59" ht="15" customHeight="1">
      <c r="BG299671" s="985"/>
    </row>
    <row r="299708" spans="59:59" ht="15" customHeight="1">
      <c r="BG299708" s="984"/>
    </row>
    <row r="299709" spans="59:59" ht="15" customHeight="1">
      <c r="BG299709" s="985"/>
    </row>
    <row r="299746" spans="59:59" ht="15" customHeight="1">
      <c r="BG299746" s="984"/>
    </row>
    <row r="299747" spans="59:59" ht="15" customHeight="1">
      <c r="BG299747" s="985"/>
    </row>
    <row r="299784" spans="59:59" ht="15" customHeight="1">
      <c r="BG299784" s="984"/>
    </row>
    <row r="299785" spans="59:59" ht="15" customHeight="1">
      <c r="BG299785" s="985"/>
    </row>
    <row r="299822" spans="59:59" ht="15" customHeight="1">
      <c r="BG299822" s="984"/>
    </row>
    <row r="299823" spans="59:59" ht="15" customHeight="1">
      <c r="BG299823" s="985"/>
    </row>
    <row r="299860" spans="59:59" ht="15" customHeight="1">
      <c r="BG299860" s="984"/>
    </row>
    <row r="299861" spans="59:59" ht="15" customHeight="1">
      <c r="BG299861" s="985"/>
    </row>
    <row r="299898" spans="59:59" ht="15" customHeight="1">
      <c r="BG299898" s="984"/>
    </row>
    <row r="299899" spans="59:59" ht="15" customHeight="1">
      <c r="BG299899" s="985"/>
    </row>
    <row r="299936" spans="59:59" ht="15" customHeight="1">
      <c r="BG299936" s="984"/>
    </row>
    <row r="299937" spans="59:59" ht="15" customHeight="1">
      <c r="BG299937" s="985"/>
    </row>
    <row r="299974" spans="59:59" ht="15" customHeight="1">
      <c r="BG299974" s="984"/>
    </row>
    <row r="299975" spans="59:59" ht="15" customHeight="1">
      <c r="BG299975" s="985"/>
    </row>
    <row r="300012" spans="59:59" ht="15" customHeight="1">
      <c r="BG300012" s="984"/>
    </row>
    <row r="300013" spans="59:59" ht="15" customHeight="1">
      <c r="BG300013" s="985"/>
    </row>
    <row r="300050" spans="59:59" ht="15" customHeight="1">
      <c r="BG300050" s="984"/>
    </row>
    <row r="300051" spans="59:59" ht="15" customHeight="1">
      <c r="BG300051" s="985"/>
    </row>
    <row r="300088" spans="59:59" ht="15" customHeight="1">
      <c r="BG300088" s="984"/>
    </row>
    <row r="300089" spans="59:59" ht="15" customHeight="1">
      <c r="BG300089" s="985"/>
    </row>
    <row r="300126" spans="59:59" ht="15" customHeight="1">
      <c r="BG300126" s="984"/>
    </row>
    <row r="300127" spans="59:59" ht="15" customHeight="1">
      <c r="BG300127" s="985"/>
    </row>
    <row r="300164" spans="59:59" ht="15" customHeight="1">
      <c r="BG300164" s="984"/>
    </row>
    <row r="300165" spans="59:59" ht="15" customHeight="1">
      <c r="BG300165" s="985"/>
    </row>
    <row r="300202" spans="59:59" ht="15" customHeight="1">
      <c r="BG300202" s="984"/>
    </row>
    <row r="300203" spans="59:59" ht="15" customHeight="1">
      <c r="BG300203" s="985"/>
    </row>
    <row r="300240" spans="59:59" ht="15" customHeight="1">
      <c r="BG300240" s="984"/>
    </row>
    <row r="300241" spans="59:59" ht="15" customHeight="1">
      <c r="BG300241" s="985"/>
    </row>
    <row r="300278" spans="59:59" ht="15" customHeight="1">
      <c r="BG300278" s="984"/>
    </row>
    <row r="300279" spans="59:59" ht="15" customHeight="1">
      <c r="BG300279" s="985"/>
    </row>
    <row r="300316" spans="59:59" ht="15" customHeight="1">
      <c r="BG300316" s="984"/>
    </row>
    <row r="300317" spans="59:59" ht="15" customHeight="1">
      <c r="BG300317" s="985"/>
    </row>
    <row r="300354" spans="59:59" ht="15" customHeight="1">
      <c r="BG300354" s="984"/>
    </row>
    <row r="300355" spans="59:59" ht="15" customHeight="1">
      <c r="BG300355" s="985"/>
    </row>
    <row r="300392" spans="59:59" ht="15" customHeight="1">
      <c r="BG300392" s="984"/>
    </row>
    <row r="300393" spans="59:59" ht="15" customHeight="1">
      <c r="BG300393" s="985"/>
    </row>
    <row r="300430" spans="59:59" ht="15" customHeight="1">
      <c r="BG300430" s="984"/>
    </row>
    <row r="300431" spans="59:59" ht="15" customHeight="1">
      <c r="BG300431" s="985"/>
    </row>
    <row r="300468" spans="59:59" ht="15" customHeight="1">
      <c r="BG300468" s="984"/>
    </row>
    <row r="300469" spans="59:59" ht="15" customHeight="1">
      <c r="BG300469" s="985"/>
    </row>
    <row r="300506" spans="59:59" ht="15" customHeight="1">
      <c r="BG300506" s="984"/>
    </row>
    <row r="300507" spans="59:59" ht="15" customHeight="1">
      <c r="BG300507" s="985"/>
    </row>
    <row r="300544" spans="59:59" ht="15" customHeight="1">
      <c r="BG300544" s="984"/>
    </row>
    <row r="300545" spans="59:59" ht="15" customHeight="1">
      <c r="BG300545" s="985"/>
    </row>
    <row r="300582" spans="59:59" ht="15" customHeight="1">
      <c r="BG300582" s="984"/>
    </row>
    <row r="300583" spans="59:59" ht="15" customHeight="1">
      <c r="BG300583" s="985"/>
    </row>
    <row r="300620" spans="59:59" ht="15" customHeight="1">
      <c r="BG300620" s="984"/>
    </row>
    <row r="300621" spans="59:59" ht="15" customHeight="1">
      <c r="BG300621" s="985"/>
    </row>
    <row r="300658" spans="59:59" ht="15" customHeight="1">
      <c r="BG300658" s="984"/>
    </row>
    <row r="300659" spans="59:59" ht="15" customHeight="1">
      <c r="BG300659" s="985"/>
    </row>
    <row r="300696" spans="59:59" ht="15" customHeight="1">
      <c r="BG300696" s="984"/>
    </row>
    <row r="300697" spans="59:59" ht="15" customHeight="1">
      <c r="BG300697" s="985"/>
    </row>
    <row r="300734" spans="59:59" ht="15" customHeight="1">
      <c r="BG300734" s="984"/>
    </row>
    <row r="300735" spans="59:59" ht="15" customHeight="1">
      <c r="BG300735" s="985"/>
    </row>
    <row r="300772" spans="59:59" ht="15" customHeight="1">
      <c r="BG300772" s="984"/>
    </row>
    <row r="300773" spans="59:59" ht="15" customHeight="1">
      <c r="BG300773" s="985"/>
    </row>
    <row r="300810" spans="59:59" ht="15" customHeight="1">
      <c r="BG300810" s="984"/>
    </row>
    <row r="300811" spans="59:59" ht="15" customHeight="1">
      <c r="BG300811" s="985"/>
    </row>
    <row r="300848" spans="59:59" ht="15" customHeight="1">
      <c r="BG300848" s="984"/>
    </row>
    <row r="300849" spans="59:59" ht="15" customHeight="1">
      <c r="BG300849" s="985"/>
    </row>
    <row r="300886" spans="59:59" ht="15" customHeight="1">
      <c r="BG300886" s="984"/>
    </row>
    <row r="300887" spans="59:59" ht="15" customHeight="1">
      <c r="BG300887" s="985"/>
    </row>
    <row r="300924" spans="59:59" ht="15" customHeight="1">
      <c r="BG300924" s="984"/>
    </row>
    <row r="300925" spans="59:59" ht="15" customHeight="1">
      <c r="BG300925" s="985"/>
    </row>
    <row r="300962" spans="59:59" ht="15" customHeight="1">
      <c r="BG300962" s="984"/>
    </row>
    <row r="300963" spans="59:59" ht="15" customHeight="1">
      <c r="BG300963" s="985"/>
    </row>
    <row r="301000" spans="59:59" ht="15" customHeight="1">
      <c r="BG301000" s="984"/>
    </row>
    <row r="301001" spans="59:59" ht="15" customHeight="1">
      <c r="BG301001" s="985"/>
    </row>
    <row r="301038" spans="59:59" ht="15" customHeight="1">
      <c r="BG301038" s="984"/>
    </row>
    <row r="301039" spans="59:59" ht="15" customHeight="1">
      <c r="BG301039" s="985"/>
    </row>
    <row r="301076" spans="59:59" ht="15" customHeight="1">
      <c r="BG301076" s="984"/>
    </row>
    <row r="301077" spans="59:59" ht="15" customHeight="1">
      <c r="BG301077" s="985"/>
    </row>
    <row r="301114" spans="59:59" ht="15" customHeight="1">
      <c r="BG301114" s="984"/>
    </row>
    <row r="301115" spans="59:59" ht="15" customHeight="1">
      <c r="BG301115" s="985"/>
    </row>
    <row r="301152" spans="59:59" ht="15" customHeight="1">
      <c r="BG301152" s="984"/>
    </row>
    <row r="301153" spans="59:59" ht="15" customHeight="1">
      <c r="BG301153" s="985"/>
    </row>
    <row r="301190" spans="59:59" ht="15" customHeight="1">
      <c r="BG301190" s="984"/>
    </row>
    <row r="301191" spans="59:59" ht="15" customHeight="1">
      <c r="BG301191" s="985"/>
    </row>
    <row r="301228" spans="59:59" ht="15" customHeight="1">
      <c r="BG301228" s="984"/>
    </row>
    <row r="301229" spans="59:59" ht="15" customHeight="1">
      <c r="BG301229" s="985"/>
    </row>
    <row r="301266" spans="59:59" ht="15" customHeight="1">
      <c r="BG301266" s="984"/>
    </row>
    <row r="301267" spans="59:59" ht="15" customHeight="1">
      <c r="BG301267" s="985"/>
    </row>
    <row r="301304" spans="59:59" ht="15" customHeight="1">
      <c r="BG301304" s="984"/>
    </row>
    <row r="301305" spans="59:59" ht="15" customHeight="1">
      <c r="BG301305" s="985"/>
    </row>
    <row r="301342" spans="59:59" ht="15" customHeight="1">
      <c r="BG301342" s="984"/>
    </row>
    <row r="301343" spans="59:59" ht="15" customHeight="1">
      <c r="BG301343" s="985"/>
    </row>
    <row r="301380" spans="59:59" ht="15" customHeight="1">
      <c r="BG301380" s="984"/>
    </row>
    <row r="301381" spans="59:59" ht="15" customHeight="1">
      <c r="BG301381" s="985"/>
    </row>
    <row r="301418" spans="59:59" ht="15" customHeight="1">
      <c r="BG301418" s="984"/>
    </row>
    <row r="301419" spans="59:59" ht="15" customHeight="1">
      <c r="BG301419" s="985"/>
    </row>
    <row r="301456" spans="59:59" ht="15" customHeight="1">
      <c r="BG301456" s="984"/>
    </row>
    <row r="301457" spans="59:59" ht="15" customHeight="1">
      <c r="BG301457" s="985"/>
    </row>
    <row r="301494" spans="59:59" ht="15" customHeight="1">
      <c r="BG301494" s="984"/>
    </row>
    <row r="301495" spans="59:59" ht="15" customHeight="1">
      <c r="BG301495" s="985"/>
    </row>
    <row r="301532" spans="59:59" ht="15" customHeight="1">
      <c r="BG301532" s="984"/>
    </row>
    <row r="301533" spans="59:59" ht="15" customHeight="1">
      <c r="BG301533" s="985"/>
    </row>
    <row r="301570" spans="59:59" ht="15" customHeight="1">
      <c r="BG301570" s="984"/>
    </row>
    <row r="301571" spans="59:59" ht="15" customHeight="1">
      <c r="BG301571" s="985"/>
    </row>
    <row r="301608" spans="59:59" ht="15" customHeight="1">
      <c r="BG301608" s="984"/>
    </row>
    <row r="301609" spans="59:59" ht="15" customHeight="1">
      <c r="BG301609" s="985"/>
    </row>
    <row r="301646" spans="59:59" ht="15" customHeight="1">
      <c r="BG301646" s="984"/>
    </row>
    <row r="301647" spans="59:59" ht="15" customHeight="1">
      <c r="BG301647" s="985"/>
    </row>
    <row r="301684" spans="59:59" ht="15" customHeight="1">
      <c r="BG301684" s="984"/>
    </row>
    <row r="301685" spans="59:59" ht="15" customHeight="1">
      <c r="BG301685" s="985"/>
    </row>
    <row r="301722" spans="59:59" ht="15" customHeight="1">
      <c r="BG301722" s="984"/>
    </row>
    <row r="301723" spans="59:59" ht="15" customHeight="1">
      <c r="BG301723" s="985"/>
    </row>
    <row r="301760" spans="59:59" ht="15" customHeight="1">
      <c r="BG301760" s="984"/>
    </row>
    <row r="301761" spans="59:59" ht="15" customHeight="1">
      <c r="BG301761" s="985"/>
    </row>
    <row r="301798" spans="59:59" ht="15" customHeight="1">
      <c r="BG301798" s="984"/>
    </row>
    <row r="301799" spans="59:59" ht="15" customHeight="1">
      <c r="BG301799" s="985"/>
    </row>
    <row r="301836" spans="59:59" ht="15" customHeight="1">
      <c r="BG301836" s="984"/>
    </row>
    <row r="301837" spans="59:59" ht="15" customHeight="1">
      <c r="BG301837" s="985"/>
    </row>
    <row r="301874" spans="59:59" ht="15" customHeight="1">
      <c r="BG301874" s="984"/>
    </row>
    <row r="301875" spans="59:59" ht="15" customHeight="1">
      <c r="BG301875" s="985"/>
    </row>
    <row r="301912" spans="59:59" ht="15" customHeight="1">
      <c r="BG301912" s="984"/>
    </row>
    <row r="301913" spans="59:59" ht="15" customHeight="1">
      <c r="BG301913" s="985"/>
    </row>
    <row r="301950" spans="59:59" ht="15" customHeight="1">
      <c r="BG301950" s="984"/>
    </row>
    <row r="301951" spans="59:59" ht="15" customHeight="1">
      <c r="BG301951" s="985"/>
    </row>
    <row r="301988" spans="59:59" ht="15" customHeight="1">
      <c r="BG301988" s="984"/>
    </row>
    <row r="301989" spans="59:59" ht="15" customHeight="1">
      <c r="BG301989" s="985"/>
    </row>
    <row r="302026" spans="59:59" ht="15" customHeight="1">
      <c r="BG302026" s="984"/>
    </row>
    <row r="302027" spans="59:59" ht="15" customHeight="1">
      <c r="BG302027" s="985"/>
    </row>
    <row r="302064" spans="59:59" ht="15" customHeight="1">
      <c r="BG302064" s="984"/>
    </row>
    <row r="302065" spans="59:59" ht="15" customHeight="1">
      <c r="BG302065" s="985"/>
    </row>
    <row r="302102" spans="59:59" ht="15" customHeight="1">
      <c r="BG302102" s="984"/>
    </row>
    <row r="302103" spans="59:59" ht="15" customHeight="1">
      <c r="BG302103" s="985"/>
    </row>
    <row r="302140" spans="59:59" ht="15" customHeight="1">
      <c r="BG302140" s="984"/>
    </row>
    <row r="302141" spans="59:59" ht="15" customHeight="1">
      <c r="BG302141" s="985"/>
    </row>
    <row r="302178" spans="59:59" ht="15" customHeight="1">
      <c r="BG302178" s="984"/>
    </row>
    <row r="302179" spans="59:59" ht="15" customHeight="1">
      <c r="BG302179" s="985"/>
    </row>
    <row r="302216" spans="59:59" ht="15" customHeight="1">
      <c r="BG302216" s="984"/>
    </row>
    <row r="302217" spans="59:59" ht="15" customHeight="1">
      <c r="BG302217" s="985"/>
    </row>
    <row r="302254" spans="59:59" ht="15" customHeight="1">
      <c r="BG302254" s="984"/>
    </row>
    <row r="302255" spans="59:59" ht="15" customHeight="1">
      <c r="BG302255" s="985"/>
    </row>
    <row r="302292" spans="59:59" ht="15" customHeight="1">
      <c r="BG302292" s="984"/>
    </row>
    <row r="302293" spans="59:59" ht="15" customHeight="1">
      <c r="BG302293" s="985"/>
    </row>
    <row r="302330" spans="59:59" ht="15" customHeight="1">
      <c r="BG302330" s="984"/>
    </row>
    <row r="302331" spans="59:59" ht="15" customHeight="1">
      <c r="BG302331" s="985"/>
    </row>
    <row r="302368" spans="59:59" ht="15" customHeight="1">
      <c r="BG302368" s="984"/>
    </row>
    <row r="302369" spans="59:59" ht="15" customHeight="1">
      <c r="BG302369" s="985"/>
    </row>
    <row r="302406" spans="59:59" ht="15" customHeight="1">
      <c r="BG302406" s="984"/>
    </row>
    <row r="302407" spans="59:59" ht="15" customHeight="1">
      <c r="BG302407" s="985"/>
    </row>
    <row r="302444" spans="59:59" ht="15" customHeight="1">
      <c r="BG302444" s="984"/>
    </row>
    <row r="302445" spans="59:59" ht="15" customHeight="1">
      <c r="BG302445" s="985"/>
    </row>
    <row r="302482" spans="59:59" ht="15" customHeight="1">
      <c r="BG302482" s="984"/>
    </row>
    <row r="302483" spans="59:59" ht="15" customHeight="1">
      <c r="BG302483" s="985"/>
    </row>
    <row r="302520" spans="59:59" ht="15" customHeight="1">
      <c r="BG302520" s="984"/>
    </row>
    <row r="302521" spans="59:59" ht="15" customHeight="1">
      <c r="BG302521" s="985"/>
    </row>
    <row r="302558" spans="59:59" ht="15" customHeight="1">
      <c r="BG302558" s="984"/>
    </row>
    <row r="302559" spans="59:59" ht="15" customHeight="1">
      <c r="BG302559" s="985"/>
    </row>
    <row r="302596" spans="59:59" ht="15" customHeight="1">
      <c r="BG302596" s="984"/>
    </row>
    <row r="302597" spans="59:59" ht="15" customHeight="1">
      <c r="BG302597" s="985"/>
    </row>
    <row r="302634" spans="59:59" ht="15" customHeight="1">
      <c r="BG302634" s="984"/>
    </row>
    <row r="302635" spans="59:59" ht="15" customHeight="1">
      <c r="BG302635" s="985"/>
    </row>
    <row r="302672" spans="59:59" ht="15" customHeight="1">
      <c r="BG302672" s="984"/>
    </row>
    <row r="302673" spans="59:59" ht="15" customHeight="1">
      <c r="BG302673" s="985"/>
    </row>
    <row r="302710" spans="59:59" ht="15" customHeight="1">
      <c r="BG302710" s="984"/>
    </row>
    <row r="302711" spans="59:59" ht="15" customHeight="1">
      <c r="BG302711" s="985"/>
    </row>
    <row r="302748" spans="59:59" ht="15" customHeight="1">
      <c r="BG302748" s="984"/>
    </row>
    <row r="302749" spans="59:59" ht="15" customHeight="1">
      <c r="BG302749" s="985"/>
    </row>
    <row r="302786" spans="59:59" ht="15" customHeight="1">
      <c r="BG302786" s="984"/>
    </row>
    <row r="302787" spans="59:59" ht="15" customHeight="1">
      <c r="BG302787" s="985"/>
    </row>
    <row r="302824" spans="59:59" ht="15" customHeight="1">
      <c r="BG302824" s="984"/>
    </row>
    <row r="302825" spans="59:59" ht="15" customHeight="1">
      <c r="BG302825" s="985"/>
    </row>
    <row r="302862" spans="59:59" ht="15" customHeight="1">
      <c r="BG302862" s="984"/>
    </row>
    <row r="302863" spans="59:59" ht="15" customHeight="1">
      <c r="BG302863" s="985"/>
    </row>
    <row r="302900" spans="59:59" ht="15" customHeight="1">
      <c r="BG302900" s="984"/>
    </row>
    <row r="302901" spans="59:59" ht="15" customHeight="1">
      <c r="BG302901" s="985"/>
    </row>
    <row r="302938" spans="59:59" ht="15" customHeight="1">
      <c r="BG302938" s="984"/>
    </row>
    <row r="302939" spans="59:59" ht="15" customHeight="1">
      <c r="BG302939" s="985"/>
    </row>
    <row r="302976" spans="59:59" ht="15" customHeight="1">
      <c r="BG302976" s="984"/>
    </row>
    <row r="302977" spans="59:59" ht="15" customHeight="1">
      <c r="BG302977" s="985"/>
    </row>
    <row r="303014" spans="59:59" ht="15" customHeight="1">
      <c r="BG303014" s="984"/>
    </row>
    <row r="303015" spans="59:59" ht="15" customHeight="1">
      <c r="BG303015" s="985"/>
    </row>
    <row r="303052" spans="59:59" ht="15" customHeight="1">
      <c r="BG303052" s="984"/>
    </row>
    <row r="303053" spans="59:59" ht="15" customHeight="1">
      <c r="BG303053" s="985"/>
    </row>
    <row r="303090" spans="59:59" ht="15" customHeight="1">
      <c r="BG303090" s="984"/>
    </row>
    <row r="303091" spans="59:59" ht="15" customHeight="1">
      <c r="BG303091" s="985"/>
    </row>
    <row r="303128" spans="59:59" ht="15" customHeight="1">
      <c r="BG303128" s="984"/>
    </row>
    <row r="303129" spans="59:59" ht="15" customHeight="1">
      <c r="BG303129" s="985"/>
    </row>
    <row r="303166" spans="59:59" ht="15" customHeight="1">
      <c r="BG303166" s="984"/>
    </row>
    <row r="303167" spans="59:59" ht="15" customHeight="1">
      <c r="BG303167" s="985"/>
    </row>
    <row r="303204" spans="59:59" ht="15" customHeight="1">
      <c r="BG303204" s="984"/>
    </row>
    <row r="303205" spans="59:59" ht="15" customHeight="1">
      <c r="BG303205" s="985"/>
    </row>
    <row r="303242" spans="59:59" ht="15" customHeight="1">
      <c r="BG303242" s="984"/>
    </row>
    <row r="303243" spans="59:59" ht="15" customHeight="1">
      <c r="BG303243" s="985"/>
    </row>
    <row r="303280" spans="59:59" ht="15" customHeight="1">
      <c r="BG303280" s="984"/>
    </row>
    <row r="303281" spans="59:59" ht="15" customHeight="1">
      <c r="BG303281" s="985"/>
    </row>
    <row r="303318" spans="59:59" ht="15" customHeight="1">
      <c r="BG303318" s="984"/>
    </row>
    <row r="303319" spans="59:59" ht="15" customHeight="1">
      <c r="BG303319" s="985"/>
    </row>
    <row r="303356" spans="59:59" ht="15" customHeight="1">
      <c r="BG303356" s="984"/>
    </row>
    <row r="303357" spans="59:59" ht="15" customHeight="1">
      <c r="BG303357" s="985"/>
    </row>
    <row r="303394" spans="59:59" ht="15" customHeight="1">
      <c r="BG303394" s="984"/>
    </row>
    <row r="303395" spans="59:59" ht="15" customHeight="1">
      <c r="BG303395" s="985"/>
    </row>
    <row r="303432" spans="59:59" ht="15" customHeight="1">
      <c r="BG303432" s="984"/>
    </row>
    <row r="303433" spans="59:59" ht="15" customHeight="1">
      <c r="BG303433" s="985"/>
    </row>
    <row r="303470" spans="59:59" ht="15" customHeight="1">
      <c r="BG303470" s="984"/>
    </row>
    <row r="303471" spans="59:59" ht="15" customHeight="1">
      <c r="BG303471" s="985"/>
    </row>
    <row r="303508" spans="59:59" ht="15" customHeight="1">
      <c r="BG303508" s="984"/>
    </row>
    <row r="303509" spans="59:59" ht="15" customHeight="1">
      <c r="BG303509" s="985"/>
    </row>
    <row r="303546" spans="59:59" ht="15" customHeight="1">
      <c r="BG303546" s="984"/>
    </row>
    <row r="303547" spans="59:59" ht="15" customHeight="1">
      <c r="BG303547" s="985"/>
    </row>
    <row r="303584" spans="59:59" ht="15" customHeight="1">
      <c r="BG303584" s="984"/>
    </row>
    <row r="303585" spans="59:59" ht="15" customHeight="1">
      <c r="BG303585" s="985"/>
    </row>
    <row r="303622" spans="59:59" ht="15" customHeight="1">
      <c r="BG303622" s="984"/>
    </row>
    <row r="303623" spans="59:59" ht="15" customHeight="1">
      <c r="BG303623" s="985"/>
    </row>
    <row r="303660" spans="59:59" ht="15" customHeight="1">
      <c r="BG303660" s="984"/>
    </row>
    <row r="303661" spans="59:59" ht="15" customHeight="1">
      <c r="BG303661" s="985"/>
    </row>
    <row r="303698" spans="59:59" ht="15" customHeight="1">
      <c r="BG303698" s="984"/>
    </row>
    <row r="303699" spans="59:59" ht="15" customHeight="1">
      <c r="BG303699" s="985"/>
    </row>
    <row r="303736" spans="59:59" ht="15" customHeight="1">
      <c r="BG303736" s="984"/>
    </row>
    <row r="303737" spans="59:59" ht="15" customHeight="1">
      <c r="BG303737" s="985"/>
    </row>
    <row r="303774" spans="59:59" ht="15" customHeight="1">
      <c r="BG303774" s="984"/>
    </row>
    <row r="303775" spans="59:59" ht="15" customHeight="1">
      <c r="BG303775" s="985"/>
    </row>
    <row r="303812" spans="59:59" ht="15" customHeight="1">
      <c r="BG303812" s="984"/>
    </row>
    <row r="303813" spans="59:59" ht="15" customHeight="1">
      <c r="BG303813" s="985"/>
    </row>
    <row r="303850" spans="59:59" ht="15" customHeight="1">
      <c r="BG303850" s="984"/>
    </row>
    <row r="303851" spans="59:59" ht="15" customHeight="1">
      <c r="BG303851" s="985"/>
    </row>
    <row r="303888" spans="59:59" ht="15" customHeight="1">
      <c r="BG303888" s="984"/>
    </row>
    <row r="303889" spans="59:59" ht="15" customHeight="1">
      <c r="BG303889" s="985"/>
    </row>
    <row r="303926" spans="59:59" ht="15" customHeight="1">
      <c r="BG303926" s="984"/>
    </row>
    <row r="303927" spans="59:59" ht="15" customHeight="1">
      <c r="BG303927" s="985"/>
    </row>
    <row r="303964" spans="59:59" ht="15" customHeight="1">
      <c r="BG303964" s="984"/>
    </row>
    <row r="303965" spans="59:59" ht="15" customHeight="1">
      <c r="BG303965" s="985"/>
    </row>
    <row r="304002" spans="59:59" ht="15" customHeight="1">
      <c r="BG304002" s="984"/>
    </row>
    <row r="304003" spans="59:59" ht="15" customHeight="1">
      <c r="BG304003" s="985"/>
    </row>
    <row r="304040" spans="59:59" ht="15" customHeight="1">
      <c r="BG304040" s="984"/>
    </row>
    <row r="304041" spans="59:59" ht="15" customHeight="1">
      <c r="BG304041" s="985"/>
    </row>
    <row r="304078" spans="59:59" ht="15" customHeight="1">
      <c r="BG304078" s="984"/>
    </row>
    <row r="304079" spans="59:59" ht="15" customHeight="1">
      <c r="BG304079" s="985"/>
    </row>
    <row r="304116" spans="59:59" ht="15" customHeight="1">
      <c r="BG304116" s="984"/>
    </row>
    <row r="304117" spans="59:59" ht="15" customHeight="1">
      <c r="BG304117" s="985"/>
    </row>
    <row r="304154" spans="59:59" ht="15" customHeight="1">
      <c r="BG304154" s="984"/>
    </row>
    <row r="304155" spans="59:59" ht="15" customHeight="1">
      <c r="BG304155" s="985"/>
    </row>
    <row r="304192" spans="59:59" ht="15" customHeight="1">
      <c r="BG304192" s="984"/>
    </row>
    <row r="304193" spans="59:59" ht="15" customHeight="1">
      <c r="BG304193" s="985"/>
    </row>
    <row r="304230" spans="59:59" ht="15" customHeight="1">
      <c r="BG304230" s="984"/>
    </row>
    <row r="304231" spans="59:59" ht="15" customHeight="1">
      <c r="BG304231" s="985"/>
    </row>
    <row r="304268" spans="59:59" ht="15" customHeight="1">
      <c r="BG304268" s="984"/>
    </row>
    <row r="304269" spans="59:59" ht="15" customHeight="1">
      <c r="BG304269" s="985"/>
    </row>
    <row r="304306" spans="59:59" ht="15" customHeight="1">
      <c r="BG304306" s="984"/>
    </row>
    <row r="304307" spans="59:59" ht="15" customHeight="1">
      <c r="BG304307" s="985"/>
    </row>
    <row r="304344" spans="59:59" ht="15" customHeight="1">
      <c r="BG304344" s="984"/>
    </row>
    <row r="304345" spans="59:59" ht="15" customHeight="1">
      <c r="BG304345" s="985"/>
    </row>
    <row r="304382" spans="59:59" ht="15" customHeight="1">
      <c r="BG304382" s="984"/>
    </row>
    <row r="304383" spans="59:59" ht="15" customHeight="1">
      <c r="BG304383" s="985"/>
    </row>
    <row r="304420" spans="59:59" ht="15" customHeight="1">
      <c r="BG304420" s="984"/>
    </row>
    <row r="304421" spans="59:59" ht="15" customHeight="1">
      <c r="BG304421" s="985"/>
    </row>
    <row r="304458" spans="59:59" ht="15" customHeight="1">
      <c r="BG304458" s="984"/>
    </row>
    <row r="304459" spans="59:59" ht="15" customHeight="1">
      <c r="BG304459" s="985"/>
    </row>
    <row r="304496" spans="59:59" ht="15" customHeight="1">
      <c r="BG304496" s="984"/>
    </row>
    <row r="304497" spans="59:59" ht="15" customHeight="1">
      <c r="BG304497" s="985"/>
    </row>
    <row r="304534" spans="59:59" ht="15" customHeight="1">
      <c r="BG304534" s="984"/>
    </row>
    <row r="304535" spans="59:59" ht="15" customHeight="1">
      <c r="BG304535" s="985"/>
    </row>
    <row r="304572" spans="59:59" ht="15" customHeight="1">
      <c r="BG304572" s="984"/>
    </row>
    <row r="304573" spans="59:59" ht="15" customHeight="1">
      <c r="BG304573" s="985"/>
    </row>
    <row r="304610" spans="59:59" ht="15" customHeight="1">
      <c r="BG304610" s="984"/>
    </row>
    <row r="304611" spans="59:59" ht="15" customHeight="1">
      <c r="BG304611" s="985"/>
    </row>
    <row r="304648" spans="59:59" ht="15" customHeight="1">
      <c r="BG304648" s="984"/>
    </row>
    <row r="304649" spans="59:59" ht="15" customHeight="1">
      <c r="BG304649" s="985"/>
    </row>
    <row r="304686" spans="59:59" ht="15" customHeight="1">
      <c r="BG304686" s="984"/>
    </row>
    <row r="304687" spans="59:59" ht="15" customHeight="1">
      <c r="BG304687" s="985"/>
    </row>
    <row r="304724" spans="59:59" ht="15" customHeight="1">
      <c r="BG304724" s="984"/>
    </row>
    <row r="304725" spans="59:59" ht="15" customHeight="1">
      <c r="BG304725" s="985"/>
    </row>
    <row r="304762" spans="59:59" ht="15" customHeight="1">
      <c r="BG304762" s="984"/>
    </row>
    <row r="304763" spans="59:59" ht="15" customHeight="1">
      <c r="BG304763" s="985"/>
    </row>
    <row r="304800" spans="59:59" ht="15" customHeight="1">
      <c r="BG304800" s="984"/>
    </row>
    <row r="304801" spans="59:59" ht="15" customHeight="1">
      <c r="BG304801" s="985"/>
    </row>
    <row r="304838" spans="59:59" ht="15" customHeight="1">
      <c r="BG304838" s="984"/>
    </row>
    <row r="304839" spans="59:59" ht="15" customHeight="1">
      <c r="BG304839" s="985"/>
    </row>
    <row r="304876" spans="59:59" ht="15" customHeight="1">
      <c r="BG304876" s="984"/>
    </row>
    <row r="304877" spans="59:59" ht="15" customHeight="1">
      <c r="BG304877" s="985"/>
    </row>
    <row r="304914" spans="59:59" ht="15" customHeight="1">
      <c r="BG304914" s="984"/>
    </row>
    <row r="304915" spans="59:59" ht="15" customHeight="1">
      <c r="BG304915" s="985"/>
    </row>
    <row r="304952" spans="59:59" ht="15" customHeight="1">
      <c r="BG304952" s="984"/>
    </row>
    <row r="304953" spans="59:59" ht="15" customHeight="1">
      <c r="BG304953" s="985"/>
    </row>
    <row r="304990" spans="59:59" ht="15" customHeight="1">
      <c r="BG304990" s="984"/>
    </row>
    <row r="304991" spans="59:59" ht="15" customHeight="1">
      <c r="BG304991" s="985"/>
    </row>
    <row r="305028" spans="59:59" ht="15" customHeight="1">
      <c r="BG305028" s="984"/>
    </row>
    <row r="305029" spans="59:59" ht="15" customHeight="1">
      <c r="BG305029" s="985"/>
    </row>
    <row r="305066" spans="59:59" ht="15" customHeight="1">
      <c r="BG305066" s="984"/>
    </row>
    <row r="305067" spans="59:59" ht="15" customHeight="1">
      <c r="BG305067" s="985"/>
    </row>
    <row r="305104" spans="59:59" ht="15" customHeight="1">
      <c r="BG305104" s="984"/>
    </row>
    <row r="305105" spans="59:59" ht="15" customHeight="1">
      <c r="BG305105" s="985"/>
    </row>
    <row r="305142" spans="59:59" ht="15" customHeight="1">
      <c r="BG305142" s="984"/>
    </row>
    <row r="305143" spans="59:59" ht="15" customHeight="1">
      <c r="BG305143" s="985"/>
    </row>
    <row r="305180" spans="59:59" ht="15" customHeight="1">
      <c r="BG305180" s="984"/>
    </row>
    <row r="305181" spans="59:59" ht="15" customHeight="1">
      <c r="BG305181" s="985"/>
    </row>
    <row r="305218" spans="59:59" ht="15" customHeight="1">
      <c r="BG305218" s="984"/>
    </row>
    <row r="305219" spans="59:59" ht="15" customHeight="1">
      <c r="BG305219" s="985"/>
    </row>
    <row r="305256" spans="59:59" ht="15" customHeight="1">
      <c r="BG305256" s="984"/>
    </row>
    <row r="305257" spans="59:59" ht="15" customHeight="1">
      <c r="BG305257" s="985"/>
    </row>
    <row r="305294" spans="59:59" ht="15" customHeight="1">
      <c r="BG305294" s="984"/>
    </row>
    <row r="305295" spans="59:59" ht="15" customHeight="1">
      <c r="BG305295" s="985"/>
    </row>
    <row r="305332" spans="59:59" ht="15" customHeight="1">
      <c r="BG305332" s="984"/>
    </row>
    <row r="305333" spans="59:59" ht="15" customHeight="1">
      <c r="BG305333" s="985"/>
    </row>
    <row r="305370" spans="59:59" ht="15" customHeight="1">
      <c r="BG305370" s="984"/>
    </row>
    <row r="305371" spans="59:59" ht="15" customHeight="1">
      <c r="BG305371" s="985"/>
    </row>
    <row r="305408" spans="59:59" ht="15" customHeight="1">
      <c r="BG305408" s="984"/>
    </row>
    <row r="305409" spans="59:59" ht="15" customHeight="1">
      <c r="BG305409" s="985"/>
    </row>
    <row r="305446" spans="59:59" ht="15" customHeight="1">
      <c r="BG305446" s="984"/>
    </row>
    <row r="305447" spans="59:59" ht="15" customHeight="1">
      <c r="BG305447" s="985"/>
    </row>
    <row r="305484" spans="59:59" ht="15" customHeight="1">
      <c r="BG305484" s="984"/>
    </row>
    <row r="305485" spans="59:59" ht="15" customHeight="1">
      <c r="BG305485" s="985"/>
    </row>
    <row r="305522" spans="59:59" ht="15" customHeight="1">
      <c r="BG305522" s="984"/>
    </row>
    <row r="305523" spans="59:59" ht="15" customHeight="1">
      <c r="BG305523" s="985"/>
    </row>
    <row r="305560" spans="59:59" ht="15" customHeight="1">
      <c r="BG305560" s="984"/>
    </row>
    <row r="305561" spans="59:59" ht="15" customHeight="1">
      <c r="BG305561" s="985"/>
    </row>
    <row r="305598" spans="59:59" ht="15" customHeight="1">
      <c r="BG305598" s="984"/>
    </row>
    <row r="305599" spans="59:59" ht="15" customHeight="1">
      <c r="BG305599" s="985"/>
    </row>
    <row r="305636" spans="59:59" ht="15" customHeight="1">
      <c r="BG305636" s="984"/>
    </row>
    <row r="305637" spans="59:59" ht="15" customHeight="1">
      <c r="BG305637" s="985"/>
    </row>
    <row r="305674" spans="59:59" ht="15" customHeight="1">
      <c r="BG305674" s="984"/>
    </row>
    <row r="305675" spans="59:59" ht="15" customHeight="1">
      <c r="BG305675" s="985"/>
    </row>
    <row r="305712" spans="59:59" ht="15" customHeight="1">
      <c r="BG305712" s="984"/>
    </row>
    <row r="305713" spans="59:59" ht="15" customHeight="1">
      <c r="BG305713" s="985"/>
    </row>
    <row r="305750" spans="59:59" ht="15" customHeight="1">
      <c r="BG305750" s="984"/>
    </row>
    <row r="305751" spans="59:59" ht="15" customHeight="1">
      <c r="BG305751" s="985"/>
    </row>
    <row r="305788" spans="59:59" ht="15" customHeight="1">
      <c r="BG305788" s="984"/>
    </row>
    <row r="305789" spans="59:59" ht="15" customHeight="1">
      <c r="BG305789" s="985"/>
    </row>
    <row r="305826" spans="59:59" ht="15" customHeight="1">
      <c r="BG305826" s="984"/>
    </row>
    <row r="305827" spans="59:59" ht="15" customHeight="1">
      <c r="BG305827" s="985"/>
    </row>
    <row r="305864" spans="59:59" ht="15" customHeight="1">
      <c r="BG305864" s="984"/>
    </row>
    <row r="305865" spans="59:59" ht="15" customHeight="1">
      <c r="BG305865" s="985"/>
    </row>
    <row r="305902" spans="59:59" ht="15" customHeight="1">
      <c r="BG305902" s="984"/>
    </row>
    <row r="305903" spans="59:59" ht="15" customHeight="1">
      <c r="BG305903" s="985"/>
    </row>
    <row r="305940" spans="59:59" ht="15" customHeight="1">
      <c r="BG305940" s="984"/>
    </row>
    <row r="305941" spans="59:59" ht="15" customHeight="1">
      <c r="BG305941" s="985"/>
    </row>
    <row r="305978" spans="59:59" ht="15" customHeight="1">
      <c r="BG305978" s="984"/>
    </row>
    <row r="305979" spans="59:59" ht="15" customHeight="1">
      <c r="BG305979" s="985"/>
    </row>
    <row r="306016" spans="59:59" ht="15" customHeight="1">
      <c r="BG306016" s="984"/>
    </row>
    <row r="306017" spans="59:59" ht="15" customHeight="1">
      <c r="BG306017" s="985"/>
    </row>
    <row r="306054" spans="59:59" ht="15" customHeight="1">
      <c r="BG306054" s="984"/>
    </row>
    <row r="306055" spans="59:59" ht="15" customHeight="1">
      <c r="BG306055" s="985"/>
    </row>
    <row r="306092" spans="59:59" ht="15" customHeight="1">
      <c r="BG306092" s="984"/>
    </row>
    <row r="306093" spans="59:59" ht="15" customHeight="1">
      <c r="BG306093" s="985"/>
    </row>
    <row r="306130" spans="59:59" ht="15" customHeight="1">
      <c r="BG306130" s="984"/>
    </row>
    <row r="306131" spans="59:59" ht="15" customHeight="1">
      <c r="BG306131" s="985"/>
    </row>
    <row r="306168" spans="59:59" ht="15" customHeight="1">
      <c r="BG306168" s="984"/>
    </row>
    <row r="306169" spans="59:59" ht="15" customHeight="1">
      <c r="BG306169" s="985"/>
    </row>
    <row r="306206" spans="59:59" ht="15" customHeight="1">
      <c r="BG306206" s="984"/>
    </row>
    <row r="306207" spans="59:59" ht="15" customHeight="1">
      <c r="BG306207" s="985"/>
    </row>
    <row r="306244" spans="59:59" ht="15" customHeight="1">
      <c r="BG306244" s="984"/>
    </row>
    <row r="306245" spans="59:59" ht="15" customHeight="1">
      <c r="BG306245" s="985"/>
    </row>
    <row r="306282" spans="59:59" ht="15" customHeight="1">
      <c r="BG306282" s="984"/>
    </row>
    <row r="306283" spans="59:59" ht="15" customHeight="1">
      <c r="BG306283" s="985"/>
    </row>
    <row r="306320" spans="59:59" ht="15" customHeight="1">
      <c r="BG306320" s="984"/>
    </row>
    <row r="306321" spans="59:59" ht="15" customHeight="1">
      <c r="BG306321" s="985"/>
    </row>
    <row r="306358" spans="59:59" ht="15" customHeight="1">
      <c r="BG306358" s="984"/>
    </row>
    <row r="306359" spans="59:59" ht="15" customHeight="1">
      <c r="BG306359" s="985"/>
    </row>
    <row r="306396" spans="59:59" ht="15" customHeight="1">
      <c r="BG306396" s="984"/>
    </row>
    <row r="306397" spans="59:59" ht="15" customHeight="1">
      <c r="BG306397" s="985"/>
    </row>
    <row r="306434" spans="59:59" ht="15" customHeight="1">
      <c r="BG306434" s="984"/>
    </row>
    <row r="306435" spans="59:59" ht="15" customHeight="1">
      <c r="BG306435" s="985"/>
    </row>
    <row r="306472" spans="59:59" ht="15" customHeight="1">
      <c r="BG306472" s="984"/>
    </row>
    <row r="306473" spans="59:59" ht="15" customHeight="1">
      <c r="BG306473" s="985"/>
    </row>
    <row r="306510" spans="59:59" ht="15" customHeight="1">
      <c r="BG306510" s="984"/>
    </row>
    <row r="306511" spans="59:59" ht="15" customHeight="1">
      <c r="BG306511" s="985"/>
    </row>
    <row r="306548" spans="59:59" ht="15" customHeight="1">
      <c r="BG306548" s="984"/>
    </row>
    <row r="306549" spans="59:59" ht="15" customHeight="1">
      <c r="BG306549" s="985"/>
    </row>
    <row r="306586" spans="59:59" ht="15" customHeight="1">
      <c r="BG306586" s="984"/>
    </row>
    <row r="306587" spans="59:59" ht="15" customHeight="1">
      <c r="BG306587" s="985"/>
    </row>
    <row r="306624" spans="59:59" ht="15" customHeight="1">
      <c r="BG306624" s="984"/>
    </row>
    <row r="306625" spans="59:59" ht="15" customHeight="1">
      <c r="BG306625" s="985"/>
    </row>
    <row r="306662" spans="59:59" ht="15" customHeight="1">
      <c r="BG306662" s="984"/>
    </row>
    <row r="306663" spans="59:59" ht="15" customHeight="1">
      <c r="BG306663" s="985"/>
    </row>
    <row r="306700" spans="59:59" ht="15" customHeight="1">
      <c r="BG306700" s="984"/>
    </row>
    <row r="306701" spans="59:59" ht="15" customHeight="1">
      <c r="BG306701" s="985"/>
    </row>
    <row r="306738" spans="59:59" ht="15" customHeight="1">
      <c r="BG306738" s="984"/>
    </row>
    <row r="306739" spans="59:59" ht="15" customHeight="1">
      <c r="BG306739" s="985"/>
    </row>
    <row r="306776" spans="59:59" ht="15" customHeight="1">
      <c r="BG306776" s="984"/>
    </row>
    <row r="306777" spans="59:59" ht="15" customHeight="1">
      <c r="BG306777" s="985"/>
    </row>
    <row r="306814" spans="59:59" ht="15" customHeight="1">
      <c r="BG306814" s="984"/>
    </row>
    <row r="306815" spans="59:59" ht="15" customHeight="1">
      <c r="BG306815" s="985"/>
    </row>
    <row r="306852" spans="59:59" ht="15" customHeight="1">
      <c r="BG306852" s="984"/>
    </row>
    <row r="306853" spans="59:59" ht="15" customHeight="1">
      <c r="BG306853" s="985"/>
    </row>
    <row r="306890" spans="59:59" ht="15" customHeight="1">
      <c r="BG306890" s="984"/>
    </row>
    <row r="306891" spans="59:59" ht="15" customHeight="1">
      <c r="BG306891" s="985"/>
    </row>
    <row r="306928" spans="59:59" ht="15" customHeight="1">
      <c r="BG306928" s="984"/>
    </row>
    <row r="306929" spans="59:59" ht="15" customHeight="1">
      <c r="BG306929" s="985"/>
    </row>
    <row r="306966" spans="59:59" ht="15" customHeight="1">
      <c r="BG306966" s="984"/>
    </row>
    <row r="306967" spans="59:59" ht="15" customHeight="1">
      <c r="BG306967" s="985"/>
    </row>
    <row r="307004" spans="59:59" ht="15" customHeight="1">
      <c r="BG307004" s="984"/>
    </row>
    <row r="307005" spans="59:59" ht="15" customHeight="1">
      <c r="BG307005" s="985"/>
    </row>
    <row r="307042" spans="59:59" ht="15" customHeight="1">
      <c r="BG307042" s="984"/>
    </row>
    <row r="307043" spans="59:59" ht="15" customHeight="1">
      <c r="BG307043" s="985"/>
    </row>
    <row r="307080" spans="59:59" ht="15" customHeight="1">
      <c r="BG307080" s="984"/>
    </row>
    <row r="307081" spans="59:59" ht="15" customHeight="1">
      <c r="BG307081" s="985"/>
    </row>
    <row r="307118" spans="59:59" ht="15" customHeight="1">
      <c r="BG307118" s="984"/>
    </row>
    <row r="307119" spans="59:59" ht="15" customHeight="1">
      <c r="BG307119" s="985"/>
    </row>
    <row r="307156" spans="59:59" ht="15" customHeight="1">
      <c r="BG307156" s="984"/>
    </row>
    <row r="307157" spans="59:59" ht="15" customHeight="1">
      <c r="BG307157" s="985"/>
    </row>
    <row r="307194" spans="59:59" ht="15" customHeight="1">
      <c r="BG307194" s="984"/>
    </row>
    <row r="307195" spans="59:59" ht="15" customHeight="1">
      <c r="BG307195" s="985"/>
    </row>
    <row r="307232" spans="59:59" ht="15" customHeight="1">
      <c r="BG307232" s="984"/>
    </row>
    <row r="307233" spans="59:59" ht="15" customHeight="1">
      <c r="BG307233" s="985"/>
    </row>
    <row r="307270" spans="59:59" ht="15" customHeight="1">
      <c r="BG307270" s="984"/>
    </row>
    <row r="307271" spans="59:59" ht="15" customHeight="1">
      <c r="BG307271" s="985"/>
    </row>
    <row r="307308" spans="59:59" ht="15" customHeight="1">
      <c r="BG307308" s="984"/>
    </row>
    <row r="307309" spans="59:59" ht="15" customHeight="1">
      <c r="BG307309" s="985"/>
    </row>
    <row r="307346" spans="59:59" ht="15" customHeight="1">
      <c r="BG307346" s="984"/>
    </row>
    <row r="307347" spans="59:59" ht="15" customHeight="1">
      <c r="BG307347" s="985"/>
    </row>
    <row r="307384" spans="59:59" ht="15" customHeight="1">
      <c r="BG307384" s="984"/>
    </row>
    <row r="307385" spans="59:59" ht="15" customHeight="1">
      <c r="BG307385" s="985"/>
    </row>
    <row r="307422" spans="59:59" ht="15" customHeight="1">
      <c r="BG307422" s="984"/>
    </row>
    <row r="307423" spans="59:59" ht="15" customHeight="1">
      <c r="BG307423" s="985"/>
    </row>
    <row r="307460" spans="59:59" ht="15" customHeight="1">
      <c r="BG307460" s="984"/>
    </row>
    <row r="307461" spans="59:59" ht="15" customHeight="1">
      <c r="BG307461" s="985"/>
    </row>
    <row r="307498" spans="59:59" ht="15" customHeight="1">
      <c r="BG307498" s="984"/>
    </row>
    <row r="307499" spans="59:59" ht="15" customHeight="1">
      <c r="BG307499" s="985"/>
    </row>
    <row r="307536" spans="59:59" ht="15" customHeight="1">
      <c r="BG307536" s="984"/>
    </row>
    <row r="307537" spans="59:59" ht="15" customHeight="1">
      <c r="BG307537" s="985"/>
    </row>
    <row r="307574" spans="59:59" ht="15" customHeight="1">
      <c r="BG307574" s="984"/>
    </row>
    <row r="307575" spans="59:59" ht="15" customHeight="1">
      <c r="BG307575" s="985"/>
    </row>
    <row r="307612" spans="59:59" ht="15" customHeight="1">
      <c r="BG307612" s="984"/>
    </row>
    <row r="307613" spans="59:59" ht="15" customHeight="1">
      <c r="BG307613" s="985"/>
    </row>
    <row r="307650" spans="59:59" ht="15" customHeight="1">
      <c r="BG307650" s="984"/>
    </row>
    <row r="307651" spans="59:59" ht="15" customHeight="1">
      <c r="BG307651" s="985"/>
    </row>
    <row r="307688" spans="59:59" ht="15" customHeight="1">
      <c r="BG307688" s="984"/>
    </row>
    <row r="307689" spans="59:59" ht="15" customHeight="1">
      <c r="BG307689" s="985"/>
    </row>
    <row r="307726" spans="59:59" ht="15" customHeight="1">
      <c r="BG307726" s="984"/>
    </row>
    <row r="307727" spans="59:59" ht="15" customHeight="1">
      <c r="BG307727" s="985"/>
    </row>
    <row r="307764" spans="59:59" ht="15" customHeight="1">
      <c r="BG307764" s="984"/>
    </row>
    <row r="307765" spans="59:59" ht="15" customHeight="1">
      <c r="BG307765" s="985"/>
    </row>
    <row r="307802" spans="59:59" ht="15" customHeight="1">
      <c r="BG307802" s="984"/>
    </row>
    <row r="307803" spans="59:59" ht="15" customHeight="1">
      <c r="BG307803" s="985"/>
    </row>
    <row r="307840" spans="59:59" ht="15" customHeight="1">
      <c r="BG307840" s="984"/>
    </row>
    <row r="307841" spans="59:59" ht="15" customHeight="1">
      <c r="BG307841" s="985"/>
    </row>
    <row r="307878" spans="59:59" ht="15" customHeight="1">
      <c r="BG307878" s="984"/>
    </row>
    <row r="307879" spans="59:59" ht="15" customHeight="1">
      <c r="BG307879" s="985"/>
    </row>
    <row r="307916" spans="59:59" ht="15" customHeight="1">
      <c r="BG307916" s="984"/>
    </row>
    <row r="307917" spans="59:59" ht="15" customHeight="1">
      <c r="BG307917" s="985"/>
    </row>
    <row r="307954" spans="59:59" ht="15" customHeight="1">
      <c r="BG307954" s="984"/>
    </row>
    <row r="307955" spans="59:59" ht="15" customHeight="1">
      <c r="BG307955" s="985"/>
    </row>
    <row r="307992" spans="59:59" ht="15" customHeight="1">
      <c r="BG307992" s="984"/>
    </row>
    <row r="307993" spans="59:59" ht="15" customHeight="1">
      <c r="BG307993" s="985"/>
    </row>
    <row r="308030" spans="59:59" ht="15" customHeight="1">
      <c r="BG308030" s="984"/>
    </row>
    <row r="308031" spans="59:59" ht="15" customHeight="1">
      <c r="BG308031" s="985"/>
    </row>
    <row r="308068" spans="59:59" ht="15" customHeight="1">
      <c r="BG308068" s="984"/>
    </row>
    <row r="308069" spans="59:59" ht="15" customHeight="1">
      <c r="BG308069" s="985"/>
    </row>
    <row r="308106" spans="59:59" ht="15" customHeight="1">
      <c r="BG308106" s="984"/>
    </row>
    <row r="308107" spans="59:59" ht="15" customHeight="1">
      <c r="BG308107" s="985"/>
    </row>
    <row r="308144" spans="59:59" ht="15" customHeight="1">
      <c r="BG308144" s="984"/>
    </row>
    <row r="308145" spans="59:59" ht="15" customHeight="1">
      <c r="BG308145" s="985"/>
    </row>
    <row r="308182" spans="59:59" ht="15" customHeight="1">
      <c r="BG308182" s="984"/>
    </row>
    <row r="308183" spans="59:59" ht="15" customHeight="1">
      <c r="BG308183" s="985"/>
    </row>
    <row r="308220" spans="59:59" ht="15" customHeight="1">
      <c r="BG308220" s="984"/>
    </row>
    <row r="308221" spans="59:59" ht="15" customHeight="1">
      <c r="BG308221" s="985"/>
    </row>
    <row r="308258" spans="59:59" ht="15" customHeight="1">
      <c r="BG308258" s="984"/>
    </row>
    <row r="308259" spans="59:59" ht="15" customHeight="1">
      <c r="BG308259" s="985"/>
    </row>
    <row r="308296" spans="59:59" ht="15" customHeight="1">
      <c r="BG308296" s="984"/>
    </row>
    <row r="308297" spans="59:59" ht="15" customHeight="1">
      <c r="BG308297" s="985"/>
    </row>
    <row r="308334" spans="59:59" ht="15" customHeight="1">
      <c r="BG308334" s="984"/>
    </row>
    <row r="308335" spans="59:59" ht="15" customHeight="1">
      <c r="BG308335" s="985"/>
    </row>
    <row r="308372" spans="59:59" ht="15" customHeight="1">
      <c r="BG308372" s="984"/>
    </row>
    <row r="308373" spans="59:59" ht="15" customHeight="1">
      <c r="BG308373" s="985"/>
    </row>
    <row r="308410" spans="59:59" ht="15" customHeight="1">
      <c r="BG308410" s="984"/>
    </row>
    <row r="308411" spans="59:59" ht="15" customHeight="1">
      <c r="BG308411" s="985"/>
    </row>
    <row r="308448" spans="59:59" ht="15" customHeight="1">
      <c r="BG308448" s="984"/>
    </row>
    <row r="308449" spans="59:59" ht="15" customHeight="1">
      <c r="BG308449" s="985"/>
    </row>
    <row r="308486" spans="59:59" ht="15" customHeight="1">
      <c r="BG308486" s="984"/>
    </row>
    <row r="308487" spans="59:59" ht="15" customHeight="1">
      <c r="BG308487" s="985"/>
    </row>
    <row r="308524" spans="59:59" ht="15" customHeight="1">
      <c r="BG308524" s="984"/>
    </row>
    <row r="308525" spans="59:59" ht="15" customHeight="1">
      <c r="BG308525" s="985"/>
    </row>
    <row r="308562" spans="59:59" ht="15" customHeight="1">
      <c r="BG308562" s="984"/>
    </row>
    <row r="308563" spans="59:59" ht="15" customHeight="1">
      <c r="BG308563" s="985"/>
    </row>
    <row r="308600" spans="59:59" ht="15" customHeight="1">
      <c r="BG308600" s="984"/>
    </row>
    <row r="308601" spans="59:59" ht="15" customHeight="1">
      <c r="BG308601" s="985"/>
    </row>
    <row r="308638" spans="59:59" ht="15" customHeight="1">
      <c r="BG308638" s="984"/>
    </row>
    <row r="308639" spans="59:59" ht="15" customHeight="1">
      <c r="BG308639" s="985"/>
    </row>
    <row r="308676" spans="59:59" ht="15" customHeight="1">
      <c r="BG308676" s="984"/>
    </row>
    <row r="308677" spans="59:59" ht="15" customHeight="1">
      <c r="BG308677" s="985"/>
    </row>
    <row r="308714" spans="59:59" ht="15" customHeight="1">
      <c r="BG308714" s="984"/>
    </row>
    <row r="308715" spans="59:59" ht="15" customHeight="1">
      <c r="BG308715" s="985"/>
    </row>
    <row r="308752" spans="59:59" ht="15" customHeight="1">
      <c r="BG308752" s="984"/>
    </row>
    <row r="308753" spans="59:59" ht="15" customHeight="1">
      <c r="BG308753" s="985"/>
    </row>
    <row r="308790" spans="59:59" ht="15" customHeight="1">
      <c r="BG308790" s="984"/>
    </row>
    <row r="308791" spans="59:59" ht="15" customHeight="1">
      <c r="BG308791" s="985"/>
    </row>
    <row r="308828" spans="59:59" ht="15" customHeight="1">
      <c r="BG308828" s="984"/>
    </row>
    <row r="308829" spans="59:59" ht="15" customHeight="1">
      <c r="BG308829" s="985"/>
    </row>
    <row r="308866" spans="59:59" ht="15" customHeight="1">
      <c r="BG308866" s="984"/>
    </row>
    <row r="308867" spans="59:59" ht="15" customHeight="1">
      <c r="BG308867" s="985"/>
    </row>
    <row r="308904" spans="59:59" ht="15" customHeight="1">
      <c r="BG308904" s="984"/>
    </row>
    <row r="308905" spans="59:59" ht="15" customHeight="1">
      <c r="BG308905" s="985"/>
    </row>
    <row r="308942" spans="59:59" ht="15" customHeight="1">
      <c r="BG308942" s="984"/>
    </row>
    <row r="308943" spans="59:59" ht="15" customHeight="1">
      <c r="BG308943" s="985"/>
    </row>
    <row r="308980" spans="59:59" ht="15" customHeight="1">
      <c r="BG308980" s="984"/>
    </row>
    <row r="308981" spans="59:59" ht="15" customHeight="1">
      <c r="BG308981" s="985"/>
    </row>
    <row r="309018" spans="59:59" ht="15" customHeight="1">
      <c r="BG309018" s="984"/>
    </row>
    <row r="309019" spans="59:59" ht="15" customHeight="1">
      <c r="BG309019" s="985"/>
    </row>
    <row r="309056" spans="59:59" ht="15" customHeight="1">
      <c r="BG309056" s="984"/>
    </row>
    <row r="309057" spans="59:59" ht="15" customHeight="1">
      <c r="BG309057" s="985"/>
    </row>
    <row r="309094" spans="59:59" ht="15" customHeight="1">
      <c r="BG309094" s="984"/>
    </row>
    <row r="309095" spans="59:59" ht="15" customHeight="1">
      <c r="BG309095" s="985"/>
    </row>
    <row r="309132" spans="59:59" ht="15" customHeight="1">
      <c r="BG309132" s="984"/>
    </row>
    <row r="309133" spans="59:59" ht="15" customHeight="1">
      <c r="BG309133" s="985"/>
    </row>
    <row r="309170" spans="59:59" ht="15" customHeight="1">
      <c r="BG309170" s="984"/>
    </row>
    <row r="309171" spans="59:59" ht="15" customHeight="1">
      <c r="BG309171" s="985"/>
    </row>
    <row r="309208" spans="59:59" ht="15" customHeight="1">
      <c r="BG309208" s="984"/>
    </row>
    <row r="309209" spans="59:59" ht="15" customHeight="1">
      <c r="BG309209" s="985"/>
    </row>
    <row r="309246" spans="59:59" ht="15" customHeight="1">
      <c r="BG309246" s="984"/>
    </row>
    <row r="309247" spans="59:59" ht="15" customHeight="1">
      <c r="BG309247" s="985"/>
    </row>
    <row r="309284" spans="59:59" ht="15" customHeight="1">
      <c r="BG309284" s="984"/>
    </row>
    <row r="309285" spans="59:59" ht="15" customHeight="1">
      <c r="BG309285" s="985"/>
    </row>
    <row r="309322" spans="59:59" ht="15" customHeight="1">
      <c r="BG309322" s="984"/>
    </row>
    <row r="309323" spans="59:59" ht="15" customHeight="1">
      <c r="BG309323" s="985"/>
    </row>
    <row r="309360" spans="59:59" ht="15" customHeight="1">
      <c r="BG309360" s="984"/>
    </row>
    <row r="309361" spans="59:59" ht="15" customHeight="1">
      <c r="BG309361" s="985"/>
    </row>
    <row r="309398" spans="59:59" ht="15" customHeight="1">
      <c r="BG309398" s="984"/>
    </row>
    <row r="309399" spans="59:59" ht="15" customHeight="1">
      <c r="BG309399" s="985"/>
    </row>
    <row r="309436" spans="59:59" ht="15" customHeight="1">
      <c r="BG309436" s="984"/>
    </row>
    <row r="309437" spans="59:59" ht="15" customHeight="1">
      <c r="BG309437" s="985"/>
    </row>
    <row r="309474" spans="59:59" ht="15" customHeight="1">
      <c r="BG309474" s="984"/>
    </row>
    <row r="309475" spans="59:59" ht="15" customHeight="1">
      <c r="BG309475" s="985"/>
    </row>
    <row r="309512" spans="59:59" ht="15" customHeight="1">
      <c r="BG309512" s="984"/>
    </row>
    <row r="309513" spans="59:59" ht="15" customHeight="1">
      <c r="BG309513" s="985"/>
    </row>
    <row r="309550" spans="59:59" ht="15" customHeight="1">
      <c r="BG309550" s="984"/>
    </row>
    <row r="309551" spans="59:59" ht="15" customHeight="1">
      <c r="BG309551" s="985"/>
    </row>
    <row r="309588" spans="59:59" ht="15" customHeight="1">
      <c r="BG309588" s="984"/>
    </row>
    <row r="309589" spans="59:59" ht="15" customHeight="1">
      <c r="BG309589" s="985"/>
    </row>
    <row r="309626" spans="59:59" ht="15" customHeight="1">
      <c r="BG309626" s="984"/>
    </row>
    <row r="309627" spans="59:59" ht="15" customHeight="1">
      <c r="BG309627" s="985"/>
    </row>
    <row r="309664" spans="59:59" ht="15" customHeight="1">
      <c r="BG309664" s="984"/>
    </row>
    <row r="309665" spans="59:59" ht="15" customHeight="1">
      <c r="BG309665" s="985"/>
    </row>
    <row r="309702" spans="59:59" ht="15" customHeight="1">
      <c r="BG309702" s="984"/>
    </row>
    <row r="309703" spans="59:59" ht="15" customHeight="1">
      <c r="BG309703" s="985"/>
    </row>
    <row r="309740" spans="59:59" ht="15" customHeight="1">
      <c r="BG309740" s="984"/>
    </row>
    <row r="309741" spans="59:59" ht="15" customHeight="1">
      <c r="BG309741" s="985"/>
    </row>
    <row r="309778" spans="59:59" ht="15" customHeight="1">
      <c r="BG309778" s="984"/>
    </row>
    <row r="309779" spans="59:59" ht="15" customHeight="1">
      <c r="BG309779" s="985"/>
    </row>
    <row r="309816" spans="59:59" ht="15" customHeight="1">
      <c r="BG309816" s="984"/>
    </row>
    <row r="309817" spans="59:59" ht="15" customHeight="1">
      <c r="BG309817" s="985"/>
    </row>
    <row r="309854" spans="59:59" ht="15" customHeight="1">
      <c r="BG309854" s="984"/>
    </row>
    <row r="309855" spans="59:59" ht="15" customHeight="1">
      <c r="BG309855" s="985"/>
    </row>
    <row r="309892" spans="59:59" ht="15" customHeight="1">
      <c r="BG309892" s="984"/>
    </row>
    <row r="309893" spans="59:59" ht="15" customHeight="1">
      <c r="BG309893" s="985"/>
    </row>
    <row r="309930" spans="59:59" ht="15" customHeight="1">
      <c r="BG309930" s="984"/>
    </row>
    <row r="309931" spans="59:59" ht="15" customHeight="1">
      <c r="BG309931" s="985"/>
    </row>
    <row r="309968" spans="59:59" ht="15" customHeight="1">
      <c r="BG309968" s="984"/>
    </row>
    <row r="309969" spans="59:59" ht="15" customHeight="1">
      <c r="BG309969" s="985"/>
    </row>
    <row r="310006" spans="59:59" ht="15" customHeight="1">
      <c r="BG310006" s="984"/>
    </row>
    <row r="310007" spans="59:59" ht="15" customHeight="1">
      <c r="BG310007" s="985"/>
    </row>
    <row r="310044" spans="59:59" ht="15" customHeight="1">
      <c r="BG310044" s="984"/>
    </row>
    <row r="310045" spans="59:59" ht="15" customHeight="1">
      <c r="BG310045" s="985"/>
    </row>
    <row r="310082" spans="59:59" ht="15" customHeight="1">
      <c r="BG310082" s="984"/>
    </row>
    <row r="310083" spans="59:59" ht="15" customHeight="1">
      <c r="BG310083" s="985"/>
    </row>
    <row r="310120" spans="59:59" ht="15" customHeight="1">
      <c r="BG310120" s="984"/>
    </row>
    <row r="310121" spans="59:59" ht="15" customHeight="1">
      <c r="BG310121" s="985"/>
    </row>
    <row r="310158" spans="59:59" ht="15" customHeight="1">
      <c r="BG310158" s="984"/>
    </row>
    <row r="310159" spans="59:59" ht="15" customHeight="1">
      <c r="BG310159" s="985"/>
    </row>
    <row r="310196" spans="59:59" ht="15" customHeight="1">
      <c r="BG310196" s="984"/>
    </row>
    <row r="310197" spans="59:59" ht="15" customHeight="1">
      <c r="BG310197" s="985"/>
    </row>
    <row r="310234" spans="59:59" ht="15" customHeight="1">
      <c r="BG310234" s="984"/>
    </row>
    <row r="310235" spans="59:59" ht="15" customHeight="1">
      <c r="BG310235" s="985"/>
    </row>
    <row r="310272" spans="59:59" ht="15" customHeight="1">
      <c r="BG310272" s="984"/>
    </row>
    <row r="310273" spans="59:59" ht="15" customHeight="1">
      <c r="BG310273" s="985"/>
    </row>
    <row r="310310" spans="59:59" ht="15" customHeight="1">
      <c r="BG310310" s="984"/>
    </row>
    <row r="310311" spans="59:59" ht="15" customHeight="1">
      <c r="BG310311" s="985"/>
    </row>
    <row r="310348" spans="59:59" ht="15" customHeight="1">
      <c r="BG310348" s="984"/>
    </row>
    <row r="310349" spans="59:59" ht="15" customHeight="1">
      <c r="BG310349" s="985"/>
    </row>
    <row r="310386" spans="59:59" ht="15" customHeight="1">
      <c r="BG310386" s="984"/>
    </row>
    <row r="310387" spans="59:59" ht="15" customHeight="1">
      <c r="BG310387" s="985"/>
    </row>
    <row r="310424" spans="59:59" ht="15" customHeight="1">
      <c r="BG310424" s="984"/>
    </row>
    <row r="310425" spans="59:59" ht="15" customHeight="1">
      <c r="BG310425" s="985"/>
    </row>
    <row r="310462" spans="59:59" ht="15" customHeight="1">
      <c r="BG310462" s="984"/>
    </row>
    <row r="310463" spans="59:59" ht="15" customHeight="1">
      <c r="BG310463" s="985"/>
    </row>
    <row r="310500" spans="59:59" ht="15" customHeight="1">
      <c r="BG310500" s="984"/>
    </row>
    <row r="310501" spans="59:59" ht="15" customHeight="1">
      <c r="BG310501" s="985"/>
    </row>
    <row r="310538" spans="59:59" ht="15" customHeight="1">
      <c r="BG310538" s="984"/>
    </row>
    <row r="310539" spans="59:59" ht="15" customHeight="1">
      <c r="BG310539" s="985"/>
    </row>
    <row r="310576" spans="59:59" ht="15" customHeight="1">
      <c r="BG310576" s="984"/>
    </row>
    <row r="310577" spans="59:59" ht="15" customHeight="1">
      <c r="BG310577" s="985"/>
    </row>
    <row r="310614" spans="59:59" ht="15" customHeight="1">
      <c r="BG310614" s="984"/>
    </row>
    <row r="310615" spans="59:59" ht="15" customHeight="1">
      <c r="BG310615" s="985"/>
    </row>
    <row r="310652" spans="59:59" ht="15" customHeight="1">
      <c r="BG310652" s="984"/>
    </row>
    <row r="310653" spans="59:59" ht="15" customHeight="1">
      <c r="BG310653" s="985"/>
    </row>
    <row r="310690" spans="59:59" ht="15" customHeight="1">
      <c r="BG310690" s="984"/>
    </row>
    <row r="310691" spans="59:59" ht="15" customHeight="1">
      <c r="BG310691" s="985"/>
    </row>
    <row r="310728" spans="59:59" ht="15" customHeight="1">
      <c r="BG310728" s="984"/>
    </row>
    <row r="310729" spans="59:59" ht="15" customHeight="1">
      <c r="BG310729" s="985"/>
    </row>
    <row r="310766" spans="59:59" ht="15" customHeight="1">
      <c r="BG310766" s="984"/>
    </row>
    <row r="310767" spans="59:59" ht="15" customHeight="1">
      <c r="BG310767" s="985"/>
    </row>
    <row r="310804" spans="59:59" ht="15" customHeight="1">
      <c r="BG310804" s="984"/>
    </row>
    <row r="310805" spans="59:59" ht="15" customHeight="1">
      <c r="BG310805" s="985"/>
    </row>
    <row r="310842" spans="59:59" ht="15" customHeight="1">
      <c r="BG310842" s="984"/>
    </row>
    <row r="310843" spans="59:59" ht="15" customHeight="1">
      <c r="BG310843" s="985"/>
    </row>
    <row r="310880" spans="59:59" ht="15" customHeight="1">
      <c r="BG310880" s="984"/>
    </row>
    <row r="310881" spans="59:59" ht="15" customHeight="1">
      <c r="BG310881" s="985"/>
    </row>
    <row r="310918" spans="59:59" ht="15" customHeight="1">
      <c r="BG310918" s="984"/>
    </row>
    <row r="310919" spans="59:59" ht="15" customHeight="1">
      <c r="BG310919" s="985"/>
    </row>
    <row r="310956" spans="59:59" ht="15" customHeight="1">
      <c r="BG310956" s="984"/>
    </row>
    <row r="310957" spans="59:59" ht="15" customHeight="1">
      <c r="BG310957" s="985"/>
    </row>
    <row r="310994" spans="59:59" ht="15" customHeight="1">
      <c r="BG310994" s="984"/>
    </row>
    <row r="310995" spans="59:59" ht="15" customHeight="1">
      <c r="BG310995" s="985"/>
    </row>
    <row r="311032" spans="59:59" ht="15" customHeight="1">
      <c r="BG311032" s="984"/>
    </row>
    <row r="311033" spans="59:59" ht="15" customHeight="1">
      <c r="BG311033" s="985"/>
    </row>
    <row r="311070" spans="59:59" ht="15" customHeight="1">
      <c r="BG311070" s="984"/>
    </row>
    <row r="311071" spans="59:59" ht="15" customHeight="1">
      <c r="BG311071" s="985"/>
    </row>
    <row r="311108" spans="59:59" ht="15" customHeight="1">
      <c r="BG311108" s="984"/>
    </row>
    <row r="311109" spans="59:59" ht="15" customHeight="1">
      <c r="BG311109" s="985"/>
    </row>
    <row r="311146" spans="59:59" ht="15" customHeight="1">
      <c r="BG311146" s="984"/>
    </row>
    <row r="311147" spans="59:59" ht="15" customHeight="1">
      <c r="BG311147" s="985"/>
    </row>
    <row r="311184" spans="59:59" ht="15" customHeight="1">
      <c r="BG311184" s="984"/>
    </row>
    <row r="311185" spans="59:59" ht="15" customHeight="1">
      <c r="BG311185" s="985"/>
    </row>
    <row r="311222" spans="59:59" ht="15" customHeight="1">
      <c r="BG311222" s="984"/>
    </row>
    <row r="311223" spans="59:59" ht="15" customHeight="1">
      <c r="BG311223" s="985"/>
    </row>
    <row r="311260" spans="59:59" ht="15" customHeight="1">
      <c r="BG311260" s="984"/>
    </row>
    <row r="311261" spans="59:59" ht="15" customHeight="1">
      <c r="BG311261" s="985"/>
    </row>
    <row r="311298" spans="59:59" ht="15" customHeight="1">
      <c r="BG311298" s="984"/>
    </row>
    <row r="311299" spans="59:59" ht="15" customHeight="1">
      <c r="BG311299" s="985"/>
    </row>
    <row r="311336" spans="59:59" ht="15" customHeight="1">
      <c r="BG311336" s="984"/>
    </row>
    <row r="311337" spans="59:59" ht="15" customHeight="1">
      <c r="BG311337" s="985"/>
    </row>
    <row r="311374" spans="59:59" ht="15" customHeight="1">
      <c r="BG311374" s="984"/>
    </row>
    <row r="311375" spans="59:59" ht="15" customHeight="1">
      <c r="BG311375" s="985"/>
    </row>
    <row r="311412" spans="59:59" ht="15" customHeight="1">
      <c r="BG311412" s="984"/>
    </row>
    <row r="311413" spans="59:59" ht="15" customHeight="1">
      <c r="BG311413" s="985"/>
    </row>
    <row r="311450" spans="59:59" ht="15" customHeight="1">
      <c r="BG311450" s="984"/>
    </row>
    <row r="311451" spans="59:59" ht="15" customHeight="1">
      <c r="BG311451" s="985"/>
    </row>
    <row r="311488" spans="59:59" ht="15" customHeight="1">
      <c r="BG311488" s="984"/>
    </row>
    <row r="311489" spans="59:59" ht="15" customHeight="1">
      <c r="BG311489" s="985"/>
    </row>
    <row r="311526" spans="59:59" ht="15" customHeight="1">
      <c r="BG311526" s="984"/>
    </row>
    <row r="311527" spans="59:59" ht="15" customHeight="1">
      <c r="BG311527" s="985"/>
    </row>
    <row r="311564" spans="59:59" ht="15" customHeight="1">
      <c r="BG311564" s="984"/>
    </row>
    <row r="311565" spans="59:59" ht="15" customHeight="1">
      <c r="BG311565" s="985"/>
    </row>
    <row r="311602" spans="59:59" ht="15" customHeight="1">
      <c r="BG311602" s="984"/>
    </row>
    <row r="311603" spans="59:59" ht="15" customHeight="1">
      <c r="BG311603" s="985"/>
    </row>
    <row r="311640" spans="59:59" ht="15" customHeight="1">
      <c r="BG311640" s="984"/>
    </row>
    <row r="311641" spans="59:59" ht="15" customHeight="1">
      <c r="BG311641" s="985"/>
    </row>
    <row r="311678" spans="59:59" ht="15" customHeight="1">
      <c r="BG311678" s="984"/>
    </row>
    <row r="311679" spans="59:59" ht="15" customHeight="1">
      <c r="BG311679" s="985"/>
    </row>
    <row r="311716" spans="59:59" ht="15" customHeight="1">
      <c r="BG311716" s="984"/>
    </row>
    <row r="311717" spans="59:59" ht="15" customHeight="1">
      <c r="BG311717" s="985"/>
    </row>
    <row r="311754" spans="59:59" ht="15" customHeight="1">
      <c r="BG311754" s="984"/>
    </row>
    <row r="311755" spans="59:59" ht="15" customHeight="1">
      <c r="BG311755" s="985"/>
    </row>
    <row r="311792" spans="59:59" ht="15" customHeight="1">
      <c r="BG311792" s="984"/>
    </row>
    <row r="311793" spans="59:59" ht="15" customHeight="1">
      <c r="BG311793" s="985"/>
    </row>
    <row r="311830" spans="59:59" ht="15" customHeight="1">
      <c r="BG311830" s="984"/>
    </row>
    <row r="311831" spans="59:59" ht="15" customHeight="1">
      <c r="BG311831" s="985"/>
    </row>
    <row r="311868" spans="59:59" ht="15" customHeight="1">
      <c r="BG311868" s="984"/>
    </row>
    <row r="311869" spans="59:59" ht="15" customHeight="1">
      <c r="BG311869" s="985"/>
    </row>
    <row r="311906" spans="59:59" ht="15" customHeight="1">
      <c r="BG311906" s="984"/>
    </row>
    <row r="311907" spans="59:59" ht="15" customHeight="1">
      <c r="BG311907" s="985"/>
    </row>
    <row r="311944" spans="59:59" ht="15" customHeight="1">
      <c r="BG311944" s="984"/>
    </row>
    <row r="311945" spans="59:59" ht="15" customHeight="1">
      <c r="BG311945" s="985"/>
    </row>
    <row r="311982" spans="59:59" ht="15" customHeight="1">
      <c r="BG311982" s="984"/>
    </row>
    <row r="311983" spans="59:59" ht="15" customHeight="1">
      <c r="BG311983" s="985"/>
    </row>
    <row r="312020" spans="59:59" ht="15" customHeight="1">
      <c r="BG312020" s="984"/>
    </row>
    <row r="312021" spans="59:59" ht="15" customHeight="1">
      <c r="BG312021" s="985"/>
    </row>
    <row r="312058" spans="59:59" ht="15" customHeight="1">
      <c r="BG312058" s="984"/>
    </row>
    <row r="312059" spans="59:59" ht="15" customHeight="1">
      <c r="BG312059" s="985"/>
    </row>
    <row r="312096" spans="59:59" ht="15" customHeight="1">
      <c r="BG312096" s="984"/>
    </row>
    <row r="312097" spans="59:59" ht="15" customHeight="1">
      <c r="BG312097" s="985"/>
    </row>
    <row r="312134" spans="59:59" ht="15" customHeight="1">
      <c r="BG312134" s="984"/>
    </row>
    <row r="312135" spans="59:59" ht="15" customHeight="1">
      <c r="BG312135" s="985"/>
    </row>
    <row r="312172" spans="59:59" ht="15" customHeight="1">
      <c r="BG312172" s="984"/>
    </row>
    <row r="312173" spans="59:59" ht="15" customHeight="1">
      <c r="BG312173" s="985"/>
    </row>
    <row r="312210" spans="59:59" ht="15" customHeight="1">
      <c r="BG312210" s="984"/>
    </row>
    <row r="312211" spans="59:59" ht="15" customHeight="1">
      <c r="BG312211" s="985"/>
    </row>
    <row r="312248" spans="59:59" ht="15" customHeight="1">
      <c r="BG312248" s="984"/>
    </row>
    <row r="312249" spans="59:59" ht="15" customHeight="1">
      <c r="BG312249" s="985"/>
    </row>
    <row r="312286" spans="59:59" ht="15" customHeight="1">
      <c r="BG312286" s="984"/>
    </row>
    <row r="312287" spans="59:59" ht="15" customHeight="1">
      <c r="BG312287" s="985"/>
    </row>
    <row r="312324" spans="59:59" ht="15" customHeight="1">
      <c r="BG312324" s="984"/>
    </row>
    <row r="312325" spans="59:59" ht="15" customHeight="1">
      <c r="BG312325" s="985"/>
    </row>
    <row r="312362" spans="59:59" ht="15" customHeight="1">
      <c r="BG312362" s="984"/>
    </row>
    <row r="312363" spans="59:59" ht="15" customHeight="1">
      <c r="BG312363" s="985"/>
    </row>
    <row r="312400" spans="59:59" ht="15" customHeight="1">
      <c r="BG312400" s="984"/>
    </row>
    <row r="312401" spans="59:59" ht="15" customHeight="1">
      <c r="BG312401" s="985"/>
    </row>
    <row r="312438" spans="59:59" ht="15" customHeight="1">
      <c r="BG312438" s="984"/>
    </row>
    <row r="312439" spans="59:59" ht="15" customHeight="1">
      <c r="BG312439" s="985"/>
    </row>
    <row r="312476" spans="59:59" ht="15" customHeight="1">
      <c r="BG312476" s="984"/>
    </row>
    <row r="312477" spans="59:59" ht="15" customHeight="1">
      <c r="BG312477" s="985"/>
    </row>
    <row r="312514" spans="59:59" ht="15" customHeight="1">
      <c r="BG312514" s="984"/>
    </row>
    <row r="312515" spans="59:59" ht="15" customHeight="1">
      <c r="BG312515" s="985"/>
    </row>
    <row r="312552" spans="59:59" ht="15" customHeight="1">
      <c r="BG312552" s="984"/>
    </row>
    <row r="312553" spans="59:59" ht="15" customHeight="1">
      <c r="BG312553" s="985"/>
    </row>
    <row r="312590" spans="59:59" ht="15" customHeight="1">
      <c r="BG312590" s="984"/>
    </row>
    <row r="312591" spans="59:59" ht="15" customHeight="1">
      <c r="BG312591" s="985"/>
    </row>
    <row r="312628" spans="59:59" ht="15" customHeight="1">
      <c r="BG312628" s="984"/>
    </row>
    <row r="312629" spans="59:59" ht="15" customHeight="1">
      <c r="BG312629" s="985"/>
    </row>
    <row r="312666" spans="59:59" ht="15" customHeight="1">
      <c r="BG312666" s="984"/>
    </row>
    <row r="312667" spans="59:59" ht="15" customHeight="1">
      <c r="BG312667" s="985"/>
    </row>
    <row r="312704" spans="59:59" ht="15" customHeight="1">
      <c r="BG312704" s="984"/>
    </row>
    <row r="312705" spans="59:59" ht="15" customHeight="1">
      <c r="BG312705" s="985"/>
    </row>
    <row r="312742" spans="59:59" ht="15" customHeight="1">
      <c r="BG312742" s="984"/>
    </row>
    <row r="312743" spans="59:59" ht="15" customHeight="1">
      <c r="BG312743" s="985"/>
    </row>
    <row r="312780" spans="59:59" ht="15" customHeight="1">
      <c r="BG312780" s="984"/>
    </row>
    <row r="312781" spans="59:59" ht="15" customHeight="1">
      <c r="BG312781" s="985"/>
    </row>
    <row r="312818" spans="59:59" ht="15" customHeight="1">
      <c r="BG312818" s="984"/>
    </row>
    <row r="312819" spans="59:59" ht="15" customHeight="1">
      <c r="BG312819" s="985"/>
    </row>
    <row r="312856" spans="59:59" ht="15" customHeight="1">
      <c r="BG312856" s="984"/>
    </row>
    <row r="312857" spans="59:59" ht="15" customHeight="1">
      <c r="BG312857" s="985"/>
    </row>
    <row r="312894" spans="59:59" ht="15" customHeight="1">
      <c r="BG312894" s="984"/>
    </row>
    <row r="312895" spans="59:59" ht="15" customHeight="1">
      <c r="BG312895" s="985"/>
    </row>
    <row r="312932" spans="59:59" ht="15" customHeight="1">
      <c r="BG312932" s="984"/>
    </row>
    <row r="312933" spans="59:59" ht="15" customHeight="1">
      <c r="BG312933" s="985"/>
    </row>
    <row r="312970" spans="59:59" ht="15" customHeight="1">
      <c r="BG312970" s="984"/>
    </row>
    <row r="312971" spans="59:59" ht="15" customHeight="1">
      <c r="BG312971" s="985"/>
    </row>
    <row r="313008" spans="59:59" ht="15" customHeight="1">
      <c r="BG313008" s="984"/>
    </row>
    <row r="313009" spans="59:59" ht="15" customHeight="1">
      <c r="BG313009" s="985"/>
    </row>
    <row r="313046" spans="59:59" ht="15" customHeight="1">
      <c r="BG313046" s="984"/>
    </row>
    <row r="313047" spans="59:59" ht="15" customHeight="1">
      <c r="BG313047" s="985"/>
    </row>
    <row r="313084" spans="59:59" ht="15" customHeight="1">
      <c r="BG313084" s="984"/>
    </row>
    <row r="313085" spans="59:59" ht="15" customHeight="1">
      <c r="BG313085" s="985"/>
    </row>
    <row r="313122" spans="59:59" ht="15" customHeight="1">
      <c r="BG313122" s="984"/>
    </row>
    <row r="313123" spans="59:59" ht="15" customHeight="1">
      <c r="BG313123" s="985"/>
    </row>
    <row r="313160" spans="59:59" ht="15" customHeight="1">
      <c r="BG313160" s="984"/>
    </row>
    <row r="313161" spans="59:59" ht="15" customHeight="1">
      <c r="BG313161" s="985"/>
    </row>
    <row r="313198" spans="59:59" ht="15" customHeight="1">
      <c r="BG313198" s="984"/>
    </row>
    <row r="313199" spans="59:59" ht="15" customHeight="1">
      <c r="BG313199" s="985"/>
    </row>
    <row r="313236" spans="59:59" ht="15" customHeight="1">
      <c r="BG313236" s="984"/>
    </row>
    <row r="313237" spans="59:59" ht="15" customHeight="1">
      <c r="BG313237" s="985"/>
    </row>
    <row r="313274" spans="59:59" ht="15" customHeight="1">
      <c r="BG313274" s="984"/>
    </row>
    <row r="313275" spans="59:59" ht="15" customHeight="1">
      <c r="BG313275" s="985"/>
    </row>
    <row r="313312" spans="59:59" ht="15" customHeight="1">
      <c r="BG313312" s="984"/>
    </row>
    <row r="313313" spans="59:59" ht="15" customHeight="1">
      <c r="BG313313" s="985"/>
    </row>
    <row r="313350" spans="59:59" ht="15" customHeight="1">
      <c r="BG313350" s="984"/>
    </row>
    <row r="313351" spans="59:59" ht="15" customHeight="1">
      <c r="BG313351" s="985"/>
    </row>
    <row r="313388" spans="59:59" ht="15" customHeight="1">
      <c r="BG313388" s="984"/>
    </row>
    <row r="313389" spans="59:59" ht="15" customHeight="1">
      <c r="BG313389" s="985"/>
    </row>
    <row r="313426" spans="59:59" ht="15" customHeight="1">
      <c r="BG313426" s="984"/>
    </row>
    <row r="313427" spans="59:59" ht="15" customHeight="1">
      <c r="BG313427" s="985"/>
    </row>
    <row r="313464" spans="59:59" ht="15" customHeight="1">
      <c r="BG313464" s="984"/>
    </row>
    <row r="313465" spans="59:59" ht="15" customHeight="1">
      <c r="BG313465" s="985"/>
    </row>
    <row r="313502" spans="59:59" ht="15" customHeight="1">
      <c r="BG313502" s="984"/>
    </row>
    <row r="313503" spans="59:59" ht="15" customHeight="1">
      <c r="BG313503" s="985"/>
    </row>
    <row r="313540" spans="59:59" ht="15" customHeight="1">
      <c r="BG313540" s="984"/>
    </row>
    <row r="313541" spans="59:59" ht="15" customHeight="1">
      <c r="BG313541" s="985"/>
    </row>
    <row r="313578" spans="59:59" ht="15" customHeight="1">
      <c r="BG313578" s="984"/>
    </row>
    <row r="313579" spans="59:59" ht="15" customHeight="1">
      <c r="BG313579" s="985"/>
    </row>
    <row r="313616" spans="59:59" ht="15" customHeight="1">
      <c r="BG313616" s="984"/>
    </row>
    <row r="313617" spans="59:59" ht="15" customHeight="1">
      <c r="BG313617" s="985"/>
    </row>
    <row r="313654" spans="59:59" ht="15" customHeight="1">
      <c r="BG313654" s="984"/>
    </row>
    <row r="313655" spans="59:59" ht="15" customHeight="1">
      <c r="BG313655" s="985"/>
    </row>
    <row r="313692" spans="59:59" ht="15" customHeight="1">
      <c r="BG313692" s="984"/>
    </row>
    <row r="313693" spans="59:59" ht="15" customHeight="1">
      <c r="BG313693" s="985"/>
    </row>
    <row r="313730" spans="59:59" ht="15" customHeight="1">
      <c r="BG313730" s="984"/>
    </row>
    <row r="313731" spans="59:59" ht="15" customHeight="1">
      <c r="BG313731" s="985"/>
    </row>
    <row r="313768" spans="59:59" ht="15" customHeight="1">
      <c r="BG313768" s="984"/>
    </row>
    <row r="313769" spans="59:59" ht="15" customHeight="1">
      <c r="BG313769" s="985"/>
    </row>
    <row r="313806" spans="59:59" ht="15" customHeight="1">
      <c r="BG313806" s="984"/>
    </row>
    <row r="313807" spans="59:59" ht="15" customHeight="1">
      <c r="BG313807" s="985"/>
    </row>
    <row r="313844" spans="59:59" ht="15" customHeight="1">
      <c r="BG313844" s="984"/>
    </row>
    <row r="313845" spans="59:59" ht="15" customHeight="1">
      <c r="BG313845" s="985"/>
    </row>
    <row r="313882" spans="59:59" ht="15" customHeight="1">
      <c r="BG313882" s="984"/>
    </row>
    <row r="313883" spans="59:59" ht="15" customHeight="1">
      <c r="BG313883" s="985"/>
    </row>
    <row r="313920" spans="59:59" ht="15" customHeight="1">
      <c r="BG313920" s="984"/>
    </row>
    <row r="313921" spans="59:59" ht="15" customHeight="1">
      <c r="BG313921" s="985"/>
    </row>
    <row r="313958" spans="59:59" ht="15" customHeight="1">
      <c r="BG313958" s="984"/>
    </row>
    <row r="313959" spans="59:59" ht="15" customHeight="1">
      <c r="BG313959" s="985"/>
    </row>
    <row r="313996" spans="59:59" ht="15" customHeight="1">
      <c r="BG313996" s="984"/>
    </row>
    <row r="313997" spans="59:59" ht="15" customHeight="1">
      <c r="BG313997" s="985"/>
    </row>
    <row r="314034" spans="59:59" ht="15" customHeight="1">
      <c r="BG314034" s="984"/>
    </row>
    <row r="314035" spans="59:59" ht="15" customHeight="1">
      <c r="BG314035" s="985"/>
    </row>
    <row r="314072" spans="59:59" ht="15" customHeight="1">
      <c r="BG314072" s="984"/>
    </row>
    <row r="314073" spans="59:59" ht="15" customHeight="1">
      <c r="BG314073" s="985"/>
    </row>
    <row r="314110" spans="59:59" ht="15" customHeight="1">
      <c r="BG314110" s="984"/>
    </row>
    <row r="314111" spans="59:59" ht="15" customHeight="1">
      <c r="BG314111" s="985"/>
    </row>
    <row r="314148" spans="59:59" ht="15" customHeight="1">
      <c r="BG314148" s="984"/>
    </row>
    <row r="314149" spans="59:59" ht="15" customHeight="1">
      <c r="BG314149" s="985"/>
    </row>
    <row r="314186" spans="59:59" ht="15" customHeight="1">
      <c r="BG314186" s="984"/>
    </row>
    <row r="314187" spans="59:59" ht="15" customHeight="1">
      <c r="BG314187" s="985"/>
    </row>
    <row r="314224" spans="59:59" ht="15" customHeight="1">
      <c r="BG314224" s="984"/>
    </row>
    <row r="314225" spans="59:59" ht="15" customHeight="1">
      <c r="BG314225" s="985"/>
    </row>
    <row r="314262" spans="59:59" ht="15" customHeight="1">
      <c r="BG314262" s="984"/>
    </row>
    <row r="314263" spans="59:59" ht="15" customHeight="1">
      <c r="BG314263" s="985"/>
    </row>
    <row r="314300" spans="59:59" ht="15" customHeight="1">
      <c r="BG314300" s="984"/>
    </row>
    <row r="314301" spans="59:59" ht="15" customHeight="1">
      <c r="BG314301" s="985"/>
    </row>
    <row r="314338" spans="59:59" ht="15" customHeight="1">
      <c r="BG314338" s="984"/>
    </row>
    <row r="314339" spans="59:59" ht="15" customHeight="1">
      <c r="BG314339" s="985"/>
    </row>
    <row r="314376" spans="59:59" ht="15" customHeight="1">
      <c r="BG314376" s="984"/>
    </row>
    <row r="314377" spans="59:59" ht="15" customHeight="1">
      <c r="BG314377" s="985"/>
    </row>
    <row r="314414" spans="59:59" ht="15" customHeight="1">
      <c r="BG314414" s="984"/>
    </row>
    <row r="314415" spans="59:59" ht="15" customHeight="1">
      <c r="BG314415" s="985"/>
    </row>
    <row r="314452" spans="59:59" ht="15" customHeight="1">
      <c r="BG314452" s="984"/>
    </row>
    <row r="314453" spans="59:59" ht="15" customHeight="1">
      <c r="BG314453" s="985"/>
    </row>
    <row r="314490" spans="59:59" ht="15" customHeight="1">
      <c r="BG314490" s="984"/>
    </row>
    <row r="314491" spans="59:59" ht="15" customHeight="1">
      <c r="BG314491" s="985"/>
    </row>
    <row r="314528" spans="59:59" ht="15" customHeight="1">
      <c r="BG314528" s="984"/>
    </row>
    <row r="314529" spans="59:59" ht="15" customHeight="1">
      <c r="BG314529" s="985"/>
    </row>
    <row r="314566" spans="59:59" ht="15" customHeight="1">
      <c r="BG314566" s="984"/>
    </row>
    <row r="314567" spans="59:59" ht="15" customHeight="1">
      <c r="BG314567" s="985"/>
    </row>
    <row r="314604" spans="59:59" ht="15" customHeight="1">
      <c r="BG314604" s="984"/>
    </row>
    <row r="314605" spans="59:59" ht="15" customHeight="1">
      <c r="BG314605" s="985"/>
    </row>
    <row r="314642" spans="59:59" ht="15" customHeight="1">
      <c r="BG314642" s="984"/>
    </row>
    <row r="314643" spans="59:59" ht="15" customHeight="1">
      <c r="BG314643" s="985"/>
    </row>
    <row r="314680" spans="59:59" ht="15" customHeight="1">
      <c r="BG314680" s="984"/>
    </row>
    <row r="314681" spans="59:59" ht="15" customHeight="1">
      <c r="BG314681" s="985"/>
    </row>
    <row r="314718" spans="59:59" ht="15" customHeight="1">
      <c r="BG314718" s="984"/>
    </row>
    <row r="314719" spans="59:59" ht="15" customHeight="1">
      <c r="BG314719" s="985"/>
    </row>
    <row r="314756" spans="59:59" ht="15" customHeight="1">
      <c r="BG314756" s="984"/>
    </row>
    <row r="314757" spans="59:59" ht="15" customHeight="1">
      <c r="BG314757" s="985"/>
    </row>
    <row r="314794" spans="59:59" ht="15" customHeight="1">
      <c r="BG314794" s="984"/>
    </row>
    <row r="314795" spans="59:59" ht="15" customHeight="1">
      <c r="BG314795" s="985"/>
    </row>
    <row r="314832" spans="59:59" ht="15" customHeight="1">
      <c r="BG314832" s="984"/>
    </row>
    <row r="314833" spans="59:59" ht="15" customHeight="1">
      <c r="BG314833" s="985"/>
    </row>
    <row r="314870" spans="59:59" ht="15" customHeight="1">
      <c r="BG314870" s="984"/>
    </row>
    <row r="314871" spans="59:59" ht="15" customHeight="1">
      <c r="BG314871" s="985"/>
    </row>
    <row r="314908" spans="59:59" ht="15" customHeight="1">
      <c r="BG314908" s="984"/>
    </row>
    <row r="314909" spans="59:59" ht="15" customHeight="1">
      <c r="BG314909" s="985"/>
    </row>
    <row r="314946" spans="59:59" ht="15" customHeight="1">
      <c r="BG314946" s="984"/>
    </row>
    <row r="314947" spans="59:59" ht="15" customHeight="1">
      <c r="BG314947" s="985"/>
    </row>
    <row r="314984" spans="59:59" ht="15" customHeight="1">
      <c r="BG314984" s="984"/>
    </row>
    <row r="314985" spans="59:59" ht="15" customHeight="1">
      <c r="BG314985" s="985"/>
    </row>
    <row r="315022" spans="59:59" ht="15" customHeight="1">
      <c r="BG315022" s="984"/>
    </row>
    <row r="315023" spans="59:59" ht="15" customHeight="1">
      <c r="BG315023" s="985"/>
    </row>
    <row r="315060" spans="59:59" ht="15" customHeight="1">
      <c r="BG315060" s="984"/>
    </row>
    <row r="315061" spans="59:59" ht="15" customHeight="1">
      <c r="BG315061" s="985"/>
    </row>
    <row r="315098" spans="59:59" ht="15" customHeight="1">
      <c r="BG315098" s="984"/>
    </row>
    <row r="315099" spans="59:59" ht="15" customHeight="1">
      <c r="BG315099" s="985"/>
    </row>
    <row r="315136" spans="59:59" ht="15" customHeight="1">
      <c r="BG315136" s="984"/>
    </row>
    <row r="315137" spans="59:59" ht="15" customHeight="1">
      <c r="BG315137" s="985"/>
    </row>
    <row r="315174" spans="59:59" ht="15" customHeight="1">
      <c r="BG315174" s="984"/>
    </row>
    <row r="315175" spans="59:59" ht="15" customHeight="1">
      <c r="BG315175" s="985"/>
    </row>
    <row r="315212" spans="59:59" ht="15" customHeight="1">
      <c r="BG315212" s="984"/>
    </row>
    <row r="315213" spans="59:59" ht="15" customHeight="1">
      <c r="BG315213" s="985"/>
    </row>
    <row r="315250" spans="59:59" ht="15" customHeight="1">
      <c r="BG315250" s="984"/>
    </row>
    <row r="315251" spans="59:59" ht="15" customHeight="1">
      <c r="BG315251" s="985"/>
    </row>
    <row r="315288" spans="59:59" ht="15" customHeight="1">
      <c r="BG315288" s="984"/>
    </row>
    <row r="315289" spans="59:59" ht="15" customHeight="1">
      <c r="BG315289" s="985"/>
    </row>
    <row r="315326" spans="59:59" ht="15" customHeight="1">
      <c r="BG315326" s="984"/>
    </row>
    <row r="315327" spans="59:59" ht="15" customHeight="1">
      <c r="BG315327" s="985"/>
    </row>
    <row r="315364" spans="59:59" ht="15" customHeight="1">
      <c r="BG315364" s="984"/>
    </row>
    <row r="315365" spans="59:59" ht="15" customHeight="1">
      <c r="BG315365" s="985"/>
    </row>
    <row r="315402" spans="59:59" ht="15" customHeight="1">
      <c r="BG315402" s="984"/>
    </row>
    <row r="315403" spans="59:59" ht="15" customHeight="1">
      <c r="BG315403" s="985"/>
    </row>
    <row r="315440" spans="59:59" ht="15" customHeight="1">
      <c r="BG315440" s="984"/>
    </row>
    <row r="315441" spans="59:59" ht="15" customHeight="1">
      <c r="BG315441" s="985"/>
    </row>
    <row r="315478" spans="59:59" ht="15" customHeight="1">
      <c r="BG315478" s="984"/>
    </row>
    <row r="315479" spans="59:59" ht="15" customHeight="1">
      <c r="BG315479" s="985"/>
    </row>
    <row r="315516" spans="59:59" ht="15" customHeight="1">
      <c r="BG315516" s="984"/>
    </row>
    <row r="315517" spans="59:59" ht="15" customHeight="1">
      <c r="BG315517" s="985"/>
    </row>
    <row r="315554" spans="59:59" ht="15" customHeight="1">
      <c r="BG315554" s="984"/>
    </row>
    <row r="315555" spans="59:59" ht="15" customHeight="1">
      <c r="BG315555" s="985"/>
    </row>
    <row r="315592" spans="59:59" ht="15" customHeight="1">
      <c r="BG315592" s="984"/>
    </row>
    <row r="315593" spans="59:59" ht="15" customHeight="1">
      <c r="BG315593" s="985"/>
    </row>
    <row r="315630" spans="59:59" ht="15" customHeight="1">
      <c r="BG315630" s="984"/>
    </row>
    <row r="315631" spans="59:59" ht="15" customHeight="1">
      <c r="BG315631" s="985"/>
    </row>
    <row r="315668" spans="59:59" ht="15" customHeight="1">
      <c r="BG315668" s="984"/>
    </row>
    <row r="315669" spans="59:59" ht="15" customHeight="1">
      <c r="BG315669" s="985"/>
    </row>
    <row r="315706" spans="59:59" ht="15" customHeight="1">
      <c r="BG315706" s="984"/>
    </row>
    <row r="315707" spans="59:59" ht="15" customHeight="1">
      <c r="BG315707" s="985"/>
    </row>
    <row r="315744" spans="59:59" ht="15" customHeight="1">
      <c r="BG315744" s="984"/>
    </row>
    <row r="315745" spans="59:59" ht="15" customHeight="1">
      <c r="BG315745" s="985"/>
    </row>
    <row r="315782" spans="59:59" ht="15" customHeight="1">
      <c r="BG315782" s="984"/>
    </row>
    <row r="315783" spans="59:59" ht="15" customHeight="1">
      <c r="BG315783" s="985"/>
    </row>
    <row r="315820" spans="59:59" ht="15" customHeight="1">
      <c r="BG315820" s="984"/>
    </row>
    <row r="315821" spans="59:59" ht="15" customHeight="1">
      <c r="BG315821" s="985"/>
    </row>
    <row r="315858" spans="59:59" ht="15" customHeight="1">
      <c r="BG315858" s="984"/>
    </row>
    <row r="315859" spans="59:59" ht="15" customHeight="1">
      <c r="BG315859" s="985"/>
    </row>
    <row r="315896" spans="59:59" ht="15" customHeight="1">
      <c r="BG315896" s="984"/>
    </row>
    <row r="315897" spans="59:59" ht="15" customHeight="1">
      <c r="BG315897" s="985"/>
    </row>
    <row r="315934" spans="59:59" ht="15" customHeight="1">
      <c r="BG315934" s="984"/>
    </row>
    <row r="315935" spans="59:59" ht="15" customHeight="1">
      <c r="BG315935" s="985"/>
    </row>
    <row r="315972" spans="59:59" ht="15" customHeight="1">
      <c r="BG315972" s="984"/>
    </row>
    <row r="315973" spans="59:59" ht="15" customHeight="1">
      <c r="BG315973" s="985"/>
    </row>
    <row r="316010" spans="59:59" ht="15" customHeight="1">
      <c r="BG316010" s="984"/>
    </row>
    <row r="316011" spans="59:59" ht="15" customHeight="1">
      <c r="BG316011" s="985"/>
    </row>
    <row r="316048" spans="59:59" ht="15" customHeight="1">
      <c r="BG316048" s="984"/>
    </row>
    <row r="316049" spans="59:59" ht="15" customHeight="1">
      <c r="BG316049" s="985"/>
    </row>
    <row r="316086" spans="59:59" ht="15" customHeight="1">
      <c r="BG316086" s="984"/>
    </row>
    <row r="316087" spans="59:59" ht="15" customHeight="1">
      <c r="BG316087" s="985"/>
    </row>
    <row r="316124" spans="59:59" ht="15" customHeight="1">
      <c r="BG316124" s="984"/>
    </row>
    <row r="316125" spans="59:59" ht="15" customHeight="1">
      <c r="BG316125" s="985"/>
    </row>
    <row r="316162" spans="59:59" ht="15" customHeight="1">
      <c r="BG316162" s="984"/>
    </row>
    <row r="316163" spans="59:59" ht="15" customHeight="1">
      <c r="BG316163" s="985"/>
    </row>
    <row r="316200" spans="59:59" ht="15" customHeight="1">
      <c r="BG316200" s="984"/>
    </row>
    <row r="316201" spans="59:59" ht="15" customHeight="1">
      <c r="BG316201" s="985"/>
    </row>
    <row r="316238" spans="59:59" ht="15" customHeight="1">
      <c r="BG316238" s="984"/>
    </row>
    <row r="316239" spans="59:59" ht="15" customHeight="1">
      <c r="BG316239" s="985"/>
    </row>
    <row r="316276" spans="59:59" ht="15" customHeight="1">
      <c r="BG316276" s="984"/>
    </row>
    <row r="316277" spans="59:59" ht="15" customHeight="1">
      <c r="BG316277" s="985"/>
    </row>
    <row r="316314" spans="59:59" ht="15" customHeight="1">
      <c r="BG316314" s="984"/>
    </row>
    <row r="316315" spans="59:59" ht="15" customHeight="1">
      <c r="BG316315" s="985"/>
    </row>
    <row r="316352" spans="59:59" ht="15" customHeight="1">
      <c r="BG316352" s="984"/>
    </row>
    <row r="316353" spans="59:59" ht="15" customHeight="1">
      <c r="BG316353" s="985"/>
    </row>
    <row r="316390" spans="59:59" ht="15" customHeight="1">
      <c r="BG316390" s="984"/>
    </row>
    <row r="316391" spans="59:59" ht="15" customHeight="1">
      <c r="BG316391" s="985"/>
    </row>
    <row r="316428" spans="59:59" ht="15" customHeight="1">
      <c r="BG316428" s="984"/>
    </row>
    <row r="316429" spans="59:59" ht="15" customHeight="1">
      <c r="BG316429" s="985"/>
    </row>
    <row r="316466" spans="59:59" ht="15" customHeight="1">
      <c r="BG316466" s="984"/>
    </row>
    <row r="316467" spans="59:59" ht="15" customHeight="1">
      <c r="BG316467" s="985"/>
    </row>
    <row r="316504" spans="59:59" ht="15" customHeight="1">
      <c r="BG316504" s="984"/>
    </row>
    <row r="316505" spans="59:59" ht="15" customHeight="1">
      <c r="BG316505" s="985"/>
    </row>
    <row r="316542" spans="59:59" ht="15" customHeight="1">
      <c r="BG316542" s="984"/>
    </row>
    <row r="316543" spans="59:59" ht="15" customHeight="1">
      <c r="BG316543" s="985"/>
    </row>
    <row r="316580" spans="59:59" ht="15" customHeight="1">
      <c r="BG316580" s="984"/>
    </row>
    <row r="316581" spans="59:59" ht="15" customHeight="1">
      <c r="BG316581" s="985"/>
    </row>
    <row r="316618" spans="59:59" ht="15" customHeight="1">
      <c r="BG316618" s="984"/>
    </row>
    <row r="316619" spans="59:59" ht="15" customHeight="1">
      <c r="BG316619" s="985"/>
    </row>
    <row r="316656" spans="59:59" ht="15" customHeight="1">
      <c r="BG316656" s="984"/>
    </row>
    <row r="316657" spans="59:59" ht="15" customHeight="1">
      <c r="BG316657" s="985"/>
    </row>
    <row r="316694" spans="59:59" ht="15" customHeight="1">
      <c r="BG316694" s="984"/>
    </row>
    <row r="316695" spans="59:59" ht="15" customHeight="1">
      <c r="BG316695" s="985"/>
    </row>
    <row r="316732" spans="59:59" ht="15" customHeight="1">
      <c r="BG316732" s="984"/>
    </row>
    <row r="316733" spans="59:59" ht="15" customHeight="1">
      <c r="BG316733" s="985"/>
    </row>
    <row r="316770" spans="59:59" ht="15" customHeight="1">
      <c r="BG316770" s="984"/>
    </row>
    <row r="316771" spans="59:59" ht="15" customHeight="1">
      <c r="BG316771" s="985"/>
    </row>
    <row r="316808" spans="59:59" ht="15" customHeight="1">
      <c r="BG316808" s="984"/>
    </row>
    <row r="316809" spans="59:59" ht="15" customHeight="1">
      <c r="BG316809" s="985"/>
    </row>
    <row r="316846" spans="59:59" ht="15" customHeight="1">
      <c r="BG316846" s="984"/>
    </row>
    <row r="316847" spans="59:59" ht="15" customHeight="1">
      <c r="BG316847" s="985"/>
    </row>
    <row r="316884" spans="59:59" ht="15" customHeight="1">
      <c r="BG316884" s="984"/>
    </row>
    <row r="316885" spans="59:59" ht="15" customHeight="1">
      <c r="BG316885" s="985"/>
    </row>
    <row r="316922" spans="59:59" ht="15" customHeight="1">
      <c r="BG316922" s="984"/>
    </row>
    <row r="316923" spans="59:59" ht="15" customHeight="1">
      <c r="BG316923" s="985"/>
    </row>
    <row r="316960" spans="59:59" ht="15" customHeight="1">
      <c r="BG316960" s="984"/>
    </row>
    <row r="316961" spans="59:59" ht="15" customHeight="1">
      <c r="BG316961" s="985"/>
    </row>
    <row r="316998" spans="59:59" ht="15" customHeight="1">
      <c r="BG316998" s="984"/>
    </row>
    <row r="316999" spans="59:59" ht="15" customHeight="1">
      <c r="BG316999" s="985"/>
    </row>
    <row r="317036" spans="59:59" ht="15" customHeight="1">
      <c r="BG317036" s="984"/>
    </row>
    <row r="317037" spans="59:59" ht="15" customHeight="1">
      <c r="BG317037" s="985"/>
    </row>
    <row r="317074" spans="59:59" ht="15" customHeight="1">
      <c r="BG317074" s="984"/>
    </row>
    <row r="317075" spans="59:59" ht="15" customHeight="1">
      <c r="BG317075" s="985"/>
    </row>
    <row r="317112" spans="59:59" ht="15" customHeight="1">
      <c r="BG317112" s="984"/>
    </row>
    <row r="317113" spans="59:59" ht="15" customHeight="1">
      <c r="BG317113" s="985"/>
    </row>
    <row r="317150" spans="59:59" ht="15" customHeight="1">
      <c r="BG317150" s="984"/>
    </row>
    <row r="317151" spans="59:59" ht="15" customHeight="1">
      <c r="BG317151" s="985"/>
    </row>
    <row r="317188" spans="59:59" ht="15" customHeight="1">
      <c r="BG317188" s="984"/>
    </row>
    <row r="317189" spans="59:59" ht="15" customHeight="1">
      <c r="BG317189" s="985"/>
    </row>
    <row r="317226" spans="59:59" ht="15" customHeight="1">
      <c r="BG317226" s="984"/>
    </row>
    <row r="317227" spans="59:59" ht="15" customHeight="1">
      <c r="BG317227" s="985"/>
    </row>
    <row r="317264" spans="59:59" ht="15" customHeight="1">
      <c r="BG317264" s="984"/>
    </row>
    <row r="317265" spans="59:59" ht="15" customHeight="1">
      <c r="BG317265" s="985"/>
    </row>
    <row r="317302" spans="59:59" ht="15" customHeight="1">
      <c r="BG317302" s="984"/>
    </row>
    <row r="317303" spans="59:59" ht="15" customHeight="1">
      <c r="BG317303" s="985"/>
    </row>
    <row r="317340" spans="59:59" ht="15" customHeight="1">
      <c r="BG317340" s="984"/>
    </row>
    <row r="317341" spans="59:59" ht="15" customHeight="1">
      <c r="BG317341" s="985"/>
    </row>
    <row r="317378" spans="59:59" ht="15" customHeight="1">
      <c r="BG317378" s="984"/>
    </row>
    <row r="317379" spans="59:59" ht="15" customHeight="1">
      <c r="BG317379" s="985"/>
    </row>
    <row r="317416" spans="59:59" ht="15" customHeight="1">
      <c r="BG317416" s="984"/>
    </row>
    <row r="317417" spans="59:59" ht="15" customHeight="1">
      <c r="BG317417" s="985"/>
    </row>
    <row r="317454" spans="59:59" ht="15" customHeight="1">
      <c r="BG317454" s="984"/>
    </row>
    <row r="317455" spans="59:59" ht="15" customHeight="1">
      <c r="BG317455" s="985"/>
    </row>
    <row r="317492" spans="59:59" ht="15" customHeight="1">
      <c r="BG317492" s="984"/>
    </row>
    <row r="317493" spans="59:59" ht="15" customHeight="1">
      <c r="BG317493" s="985"/>
    </row>
    <row r="317530" spans="59:59" ht="15" customHeight="1">
      <c r="BG317530" s="984"/>
    </row>
    <row r="317531" spans="59:59" ht="15" customHeight="1">
      <c r="BG317531" s="985"/>
    </row>
    <row r="317568" spans="59:59" ht="15" customHeight="1">
      <c r="BG317568" s="984"/>
    </row>
    <row r="317569" spans="59:59" ht="15" customHeight="1">
      <c r="BG317569" s="985"/>
    </row>
    <row r="317606" spans="59:59" ht="15" customHeight="1">
      <c r="BG317606" s="984"/>
    </row>
    <row r="317607" spans="59:59" ht="15" customHeight="1">
      <c r="BG317607" s="985"/>
    </row>
    <row r="317644" spans="59:59" ht="15" customHeight="1">
      <c r="BG317644" s="984"/>
    </row>
    <row r="317645" spans="59:59" ht="15" customHeight="1">
      <c r="BG317645" s="985"/>
    </row>
    <row r="317682" spans="59:59" ht="15" customHeight="1">
      <c r="BG317682" s="984"/>
    </row>
    <row r="317683" spans="59:59" ht="15" customHeight="1">
      <c r="BG317683" s="985"/>
    </row>
    <row r="317720" spans="59:59" ht="15" customHeight="1">
      <c r="BG317720" s="984"/>
    </row>
    <row r="317721" spans="59:59" ht="15" customHeight="1">
      <c r="BG317721" s="985"/>
    </row>
    <row r="317758" spans="59:59" ht="15" customHeight="1">
      <c r="BG317758" s="984"/>
    </row>
    <row r="317759" spans="59:59" ht="15" customHeight="1">
      <c r="BG317759" s="985"/>
    </row>
    <row r="317796" spans="59:59" ht="15" customHeight="1">
      <c r="BG317796" s="984"/>
    </row>
    <row r="317797" spans="59:59" ht="15" customHeight="1">
      <c r="BG317797" s="985"/>
    </row>
    <row r="317834" spans="59:59" ht="15" customHeight="1">
      <c r="BG317834" s="984"/>
    </row>
    <row r="317835" spans="59:59" ht="15" customHeight="1">
      <c r="BG317835" s="985"/>
    </row>
    <row r="317872" spans="59:59" ht="15" customHeight="1">
      <c r="BG317872" s="984"/>
    </row>
    <row r="317873" spans="59:59" ht="15" customHeight="1">
      <c r="BG317873" s="985"/>
    </row>
    <row r="317910" spans="59:59" ht="15" customHeight="1">
      <c r="BG317910" s="984"/>
    </row>
    <row r="317911" spans="59:59" ht="15" customHeight="1">
      <c r="BG317911" s="985"/>
    </row>
    <row r="317948" spans="59:59" ht="15" customHeight="1">
      <c r="BG317948" s="984"/>
    </row>
    <row r="317949" spans="59:59" ht="15" customHeight="1">
      <c r="BG317949" s="985"/>
    </row>
    <row r="317986" spans="59:59" ht="15" customHeight="1">
      <c r="BG317986" s="984"/>
    </row>
    <row r="317987" spans="59:59" ht="15" customHeight="1">
      <c r="BG317987" s="985"/>
    </row>
    <row r="318024" spans="59:59" ht="15" customHeight="1">
      <c r="BG318024" s="984"/>
    </row>
    <row r="318025" spans="59:59" ht="15" customHeight="1">
      <c r="BG318025" s="985"/>
    </row>
    <row r="318062" spans="59:59" ht="15" customHeight="1">
      <c r="BG318062" s="984"/>
    </row>
    <row r="318063" spans="59:59" ht="15" customHeight="1">
      <c r="BG318063" s="985"/>
    </row>
    <row r="318100" spans="59:59" ht="15" customHeight="1">
      <c r="BG318100" s="984"/>
    </row>
    <row r="318101" spans="59:59" ht="15" customHeight="1">
      <c r="BG318101" s="985"/>
    </row>
    <row r="318138" spans="59:59" ht="15" customHeight="1">
      <c r="BG318138" s="984"/>
    </row>
    <row r="318139" spans="59:59" ht="15" customHeight="1">
      <c r="BG318139" s="985"/>
    </row>
    <row r="318176" spans="59:59" ht="15" customHeight="1">
      <c r="BG318176" s="984"/>
    </row>
    <row r="318177" spans="59:59" ht="15" customHeight="1">
      <c r="BG318177" s="985"/>
    </row>
    <row r="318214" spans="59:59" ht="15" customHeight="1">
      <c r="BG318214" s="984"/>
    </row>
    <row r="318215" spans="59:59" ht="15" customHeight="1">
      <c r="BG318215" s="985"/>
    </row>
    <row r="318252" spans="59:59" ht="15" customHeight="1">
      <c r="BG318252" s="984"/>
    </row>
    <row r="318253" spans="59:59" ht="15" customHeight="1">
      <c r="BG318253" s="985"/>
    </row>
    <row r="318290" spans="59:59" ht="15" customHeight="1">
      <c r="BG318290" s="984"/>
    </row>
    <row r="318291" spans="59:59" ht="15" customHeight="1">
      <c r="BG318291" s="985"/>
    </row>
    <row r="318328" spans="59:59" ht="15" customHeight="1">
      <c r="BG318328" s="984"/>
    </row>
    <row r="318329" spans="59:59" ht="15" customHeight="1">
      <c r="BG318329" s="985"/>
    </row>
    <row r="318366" spans="59:59" ht="15" customHeight="1">
      <c r="BG318366" s="984"/>
    </row>
    <row r="318367" spans="59:59" ht="15" customHeight="1">
      <c r="BG318367" s="985"/>
    </row>
    <row r="318404" spans="59:59" ht="15" customHeight="1">
      <c r="BG318404" s="984"/>
    </row>
    <row r="318405" spans="59:59" ht="15" customHeight="1">
      <c r="BG318405" s="985"/>
    </row>
    <row r="318442" spans="59:59" ht="15" customHeight="1">
      <c r="BG318442" s="984"/>
    </row>
    <row r="318443" spans="59:59" ht="15" customHeight="1">
      <c r="BG318443" s="985"/>
    </row>
    <row r="318480" spans="59:59" ht="15" customHeight="1">
      <c r="BG318480" s="984"/>
    </row>
    <row r="318481" spans="59:59" ht="15" customHeight="1">
      <c r="BG318481" s="985"/>
    </row>
    <row r="318518" spans="59:59" ht="15" customHeight="1">
      <c r="BG318518" s="984"/>
    </row>
    <row r="318519" spans="59:59" ht="15" customHeight="1">
      <c r="BG318519" s="985"/>
    </row>
    <row r="318556" spans="59:59" ht="15" customHeight="1">
      <c r="BG318556" s="984"/>
    </row>
    <row r="318557" spans="59:59" ht="15" customHeight="1">
      <c r="BG318557" s="985"/>
    </row>
    <row r="318594" spans="59:59" ht="15" customHeight="1">
      <c r="BG318594" s="984"/>
    </row>
    <row r="318595" spans="59:59" ht="15" customHeight="1">
      <c r="BG318595" s="985"/>
    </row>
    <row r="318632" spans="59:59" ht="15" customHeight="1">
      <c r="BG318632" s="984"/>
    </row>
    <row r="318633" spans="59:59" ht="15" customHeight="1">
      <c r="BG318633" s="985"/>
    </row>
    <row r="318670" spans="59:59" ht="15" customHeight="1">
      <c r="BG318670" s="984"/>
    </row>
    <row r="318671" spans="59:59" ht="15" customHeight="1">
      <c r="BG318671" s="985"/>
    </row>
    <row r="318708" spans="59:59" ht="15" customHeight="1">
      <c r="BG318708" s="984"/>
    </row>
    <row r="318709" spans="59:59" ht="15" customHeight="1">
      <c r="BG318709" s="985"/>
    </row>
    <row r="318746" spans="59:59" ht="15" customHeight="1">
      <c r="BG318746" s="984"/>
    </row>
    <row r="318747" spans="59:59" ht="15" customHeight="1">
      <c r="BG318747" s="985"/>
    </row>
    <row r="318784" spans="59:59" ht="15" customHeight="1">
      <c r="BG318784" s="984"/>
    </row>
    <row r="318785" spans="59:59" ht="15" customHeight="1">
      <c r="BG318785" s="985"/>
    </row>
    <row r="318822" spans="59:59" ht="15" customHeight="1">
      <c r="BG318822" s="984"/>
    </row>
    <row r="318823" spans="59:59" ht="15" customHeight="1">
      <c r="BG318823" s="985"/>
    </row>
    <row r="318860" spans="59:59" ht="15" customHeight="1">
      <c r="BG318860" s="984"/>
    </row>
    <row r="318861" spans="59:59" ht="15" customHeight="1">
      <c r="BG318861" s="985"/>
    </row>
    <row r="318898" spans="59:59" ht="15" customHeight="1">
      <c r="BG318898" s="984"/>
    </row>
    <row r="318899" spans="59:59" ht="15" customHeight="1">
      <c r="BG318899" s="985"/>
    </row>
    <row r="318936" spans="59:59" ht="15" customHeight="1">
      <c r="BG318936" s="984"/>
    </row>
    <row r="318937" spans="59:59" ht="15" customHeight="1">
      <c r="BG318937" s="985"/>
    </row>
    <row r="318974" spans="59:59" ht="15" customHeight="1">
      <c r="BG318974" s="984"/>
    </row>
    <row r="318975" spans="59:59" ht="15" customHeight="1">
      <c r="BG318975" s="985"/>
    </row>
    <row r="319012" spans="59:59" ht="15" customHeight="1">
      <c r="BG319012" s="984"/>
    </row>
    <row r="319013" spans="59:59" ht="15" customHeight="1">
      <c r="BG319013" s="985"/>
    </row>
    <row r="319050" spans="59:59" ht="15" customHeight="1">
      <c r="BG319050" s="984"/>
    </row>
    <row r="319051" spans="59:59" ht="15" customHeight="1">
      <c r="BG319051" s="985"/>
    </row>
    <row r="319088" spans="59:59" ht="15" customHeight="1">
      <c r="BG319088" s="984"/>
    </row>
    <row r="319089" spans="59:59" ht="15" customHeight="1">
      <c r="BG319089" s="985"/>
    </row>
    <row r="319126" spans="59:59" ht="15" customHeight="1">
      <c r="BG319126" s="984"/>
    </row>
    <row r="319127" spans="59:59" ht="15" customHeight="1">
      <c r="BG319127" s="985"/>
    </row>
    <row r="319164" spans="59:59" ht="15" customHeight="1">
      <c r="BG319164" s="984"/>
    </row>
    <row r="319165" spans="59:59" ht="15" customHeight="1">
      <c r="BG319165" s="985"/>
    </row>
    <row r="319202" spans="59:59" ht="15" customHeight="1">
      <c r="BG319202" s="984"/>
    </row>
    <row r="319203" spans="59:59" ht="15" customHeight="1">
      <c r="BG319203" s="985"/>
    </row>
    <row r="319240" spans="59:59" ht="15" customHeight="1">
      <c r="BG319240" s="984"/>
    </row>
    <row r="319241" spans="59:59" ht="15" customHeight="1">
      <c r="BG319241" s="985"/>
    </row>
    <row r="319278" spans="59:59" ht="15" customHeight="1">
      <c r="BG319278" s="984"/>
    </row>
    <row r="319279" spans="59:59" ht="15" customHeight="1">
      <c r="BG319279" s="985"/>
    </row>
    <row r="319316" spans="59:59" ht="15" customHeight="1">
      <c r="BG319316" s="984"/>
    </row>
    <row r="319317" spans="59:59" ht="15" customHeight="1">
      <c r="BG319317" s="985"/>
    </row>
    <row r="319354" spans="59:59" ht="15" customHeight="1">
      <c r="BG319354" s="984"/>
    </row>
    <row r="319355" spans="59:59" ht="15" customHeight="1">
      <c r="BG319355" s="985"/>
    </row>
    <row r="319392" spans="59:59" ht="15" customHeight="1">
      <c r="BG319392" s="984"/>
    </row>
    <row r="319393" spans="59:59" ht="15" customHeight="1">
      <c r="BG319393" s="985"/>
    </row>
    <row r="319430" spans="59:59" ht="15" customHeight="1">
      <c r="BG319430" s="984"/>
    </row>
    <row r="319431" spans="59:59" ht="15" customHeight="1">
      <c r="BG319431" s="985"/>
    </row>
    <row r="319468" spans="59:59" ht="15" customHeight="1">
      <c r="BG319468" s="984"/>
    </row>
    <row r="319469" spans="59:59" ht="15" customHeight="1">
      <c r="BG319469" s="985"/>
    </row>
    <row r="319506" spans="59:59" ht="15" customHeight="1">
      <c r="BG319506" s="984"/>
    </row>
    <row r="319507" spans="59:59" ht="15" customHeight="1">
      <c r="BG319507" s="985"/>
    </row>
    <row r="319544" spans="59:59" ht="15" customHeight="1">
      <c r="BG319544" s="984"/>
    </row>
    <row r="319545" spans="59:59" ht="15" customHeight="1">
      <c r="BG319545" s="985"/>
    </row>
    <row r="319582" spans="59:59" ht="15" customHeight="1">
      <c r="BG319582" s="984"/>
    </row>
    <row r="319583" spans="59:59" ht="15" customHeight="1">
      <c r="BG319583" s="985"/>
    </row>
    <row r="319620" spans="59:59" ht="15" customHeight="1">
      <c r="BG319620" s="984"/>
    </row>
    <row r="319621" spans="59:59" ht="15" customHeight="1">
      <c r="BG319621" s="985"/>
    </row>
    <row r="319658" spans="59:59" ht="15" customHeight="1">
      <c r="BG319658" s="984"/>
    </row>
    <row r="319659" spans="59:59" ht="15" customHeight="1">
      <c r="BG319659" s="985"/>
    </row>
    <row r="319696" spans="59:59" ht="15" customHeight="1">
      <c r="BG319696" s="984"/>
    </row>
    <row r="319697" spans="59:59" ht="15" customHeight="1">
      <c r="BG319697" s="985"/>
    </row>
    <row r="319734" spans="59:59" ht="15" customHeight="1">
      <c r="BG319734" s="984"/>
    </row>
    <row r="319735" spans="59:59" ht="15" customHeight="1">
      <c r="BG319735" s="985"/>
    </row>
    <row r="319772" spans="59:59" ht="15" customHeight="1">
      <c r="BG319772" s="984"/>
    </row>
    <row r="319773" spans="59:59" ht="15" customHeight="1">
      <c r="BG319773" s="985"/>
    </row>
    <row r="319810" spans="59:59" ht="15" customHeight="1">
      <c r="BG319810" s="984"/>
    </row>
    <row r="319811" spans="59:59" ht="15" customHeight="1">
      <c r="BG319811" s="985"/>
    </row>
    <row r="319848" spans="59:59" ht="15" customHeight="1">
      <c r="BG319848" s="984"/>
    </row>
    <row r="319849" spans="59:59" ht="15" customHeight="1">
      <c r="BG319849" s="985"/>
    </row>
    <row r="319886" spans="59:59" ht="15" customHeight="1">
      <c r="BG319886" s="984"/>
    </row>
    <row r="319887" spans="59:59" ht="15" customHeight="1">
      <c r="BG319887" s="985"/>
    </row>
    <row r="319924" spans="59:59" ht="15" customHeight="1">
      <c r="BG319924" s="984"/>
    </row>
    <row r="319925" spans="59:59" ht="15" customHeight="1">
      <c r="BG319925" s="985"/>
    </row>
    <row r="319962" spans="59:59" ht="15" customHeight="1">
      <c r="BG319962" s="984"/>
    </row>
    <row r="319963" spans="59:59" ht="15" customHeight="1">
      <c r="BG319963" s="985"/>
    </row>
    <row r="320000" spans="59:59" ht="15" customHeight="1">
      <c r="BG320000" s="984"/>
    </row>
    <row r="320001" spans="59:59" ht="15" customHeight="1">
      <c r="BG320001" s="985"/>
    </row>
    <row r="320038" spans="59:59" ht="15" customHeight="1">
      <c r="BG320038" s="984"/>
    </row>
    <row r="320039" spans="59:59" ht="15" customHeight="1">
      <c r="BG320039" s="985"/>
    </row>
    <row r="320076" spans="59:59" ht="15" customHeight="1">
      <c r="BG320076" s="984"/>
    </row>
    <row r="320077" spans="59:59" ht="15" customHeight="1">
      <c r="BG320077" s="985"/>
    </row>
    <row r="320114" spans="59:59" ht="15" customHeight="1">
      <c r="BG320114" s="984"/>
    </row>
    <row r="320115" spans="59:59" ht="15" customHeight="1">
      <c r="BG320115" s="985"/>
    </row>
    <row r="320152" spans="59:59" ht="15" customHeight="1">
      <c r="BG320152" s="984"/>
    </row>
    <row r="320153" spans="59:59" ht="15" customHeight="1">
      <c r="BG320153" s="985"/>
    </row>
    <row r="320190" spans="59:59" ht="15" customHeight="1">
      <c r="BG320190" s="984"/>
    </row>
    <row r="320191" spans="59:59" ht="15" customHeight="1">
      <c r="BG320191" s="985"/>
    </row>
    <row r="320228" spans="59:59" ht="15" customHeight="1">
      <c r="BG320228" s="984"/>
    </row>
    <row r="320229" spans="59:59" ht="15" customHeight="1">
      <c r="BG320229" s="985"/>
    </row>
    <row r="320266" spans="59:59" ht="15" customHeight="1">
      <c r="BG320266" s="984"/>
    </row>
    <row r="320267" spans="59:59" ht="15" customHeight="1">
      <c r="BG320267" s="985"/>
    </row>
    <row r="320304" spans="59:59" ht="15" customHeight="1">
      <c r="BG320304" s="984"/>
    </row>
    <row r="320305" spans="59:59" ht="15" customHeight="1">
      <c r="BG320305" s="985"/>
    </row>
    <row r="320342" spans="59:59" ht="15" customHeight="1">
      <c r="BG320342" s="984"/>
    </row>
    <row r="320343" spans="59:59" ht="15" customHeight="1">
      <c r="BG320343" s="985"/>
    </row>
    <row r="320380" spans="59:59" ht="15" customHeight="1">
      <c r="BG320380" s="984"/>
    </row>
    <row r="320381" spans="59:59" ht="15" customHeight="1">
      <c r="BG320381" s="985"/>
    </row>
    <row r="320418" spans="59:59" ht="15" customHeight="1">
      <c r="BG320418" s="984"/>
    </row>
    <row r="320419" spans="59:59" ht="15" customHeight="1">
      <c r="BG320419" s="985"/>
    </row>
    <row r="320456" spans="59:59" ht="15" customHeight="1">
      <c r="BG320456" s="984"/>
    </row>
    <row r="320457" spans="59:59" ht="15" customHeight="1">
      <c r="BG320457" s="985"/>
    </row>
    <row r="320494" spans="59:59" ht="15" customHeight="1">
      <c r="BG320494" s="984"/>
    </row>
    <row r="320495" spans="59:59" ht="15" customHeight="1">
      <c r="BG320495" s="985"/>
    </row>
    <row r="320532" spans="59:59" ht="15" customHeight="1">
      <c r="BG320532" s="984"/>
    </row>
    <row r="320533" spans="59:59" ht="15" customHeight="1">
      <c r="BG320533" s="985"/>
    </row>
    <row r="320570" spans="59:59" ht="15" customHeight="1">
      <c r="BG320570" s="984"/>
    </row>
    <row r="320571" spans="59:59" ht="15" customHeight="1">
      <c r="BG320571" s="985"/>
    </row>
    <row r="320608" spans="59:59" ht="15" customHeight="1">
      <c r="BG320608" s="984"/>
    </row>
    <row r="320609" spans="59:59" ht="15" customHeight="1">
      <c r="BG320609" s="985"/>
    </row>
    <row r="320646" spans="59:59" ht="15" customHeight="1">
      <c r="BG320646" s="984"/>
    </row>
    <row r="320647" spans="59:59" ht="15" customHeight="1">
      <c r="BG320647" s="985"/>
    </row>
    <row r="320684" spans="59:59" ht="15" customHeight="1">
      <c r="BG320684" s="984"/>
    </row>
    <row r="320685" spans="59:59" ht="15" customHeight="1">
      <c r="BG320685" s="985"/>
    </row>
    <row r="320722" spans="59:59" ht="15" customHeight="1">
      <c r="BG320722" s="984"/>
    </row>
    <row r="320723" spans="59:59" ht="15" customHeight="1">
      <c r="BG320723" s="985"/>
    </row>
    <row r="320760" spans="59:59" ht="15" customHeight="1">
      <c r="BG320760" s="984"/>
    </row>
    <row r="320761" spans="59:59" ht="15" customHeight="1">
      <c r="BG320761" s="985"/>
    </row>
    <row r="320798" spans="59:59" ht="15" customHeight="1">
      <c r="BG320798" s="984"/>
    </row>
    <row r="320799" spans="59:59" ht="15" customHeight="1">
      <c r="BG320799" s="985"/>
    </row>
    <row r="320836" spans="59:59" ht="15" customHeight="1">
      <c r="BG320836" s="984"/>
    </row>
    <row r="320837" spans="59:59" ht="15" customHeight="1">
      <c r="BG320837" s="985"/>
    </row>
    <row r="320874" spans="59:59" ht="15" customHeight="1">
      <c r="BG320874" s="984"/>
    </row>
    <row r="320875" spans="59:59" ht="15" customHeight="1">
      <c r="BG320875" s="985"/>
    </row>
    <row r="320912" spans="59:59" ht="15" customHeight="1">
      <c r="BG320912" s="984"/>
    </row>
    <row r="320913" spans="59:59" ht="15" customHeight="1">
      <c r="BG320913" s="985"/>
    </row>
    <row r="320950" spans="59:59" ht="15" customHeight="1">
      <c r="BG320950" s="984"/>
    </row>
    <row r="320951" spans="59:59" ht="15" customHeight="1">
      <c r="BG320951" s="985"/>
    </row>
    <row r="320988" spans="59:59" ht="15" customHeight="1">
      <c r="BG320988" s="984"/>
    </row>
    <row r="320989" spans="59:59" ht="15" customHeight="1">
      <c r="BG320989" s="985"/>
    </row>
    <row r="321026" spans="59:59" ht="15" customHeight="1">
      <c r="BG321026" s="984"/>
    </row>
    <row r="321027" spans="59:59" ht="15" customHeight="1">
      <c r="BG321027" s="985"/>
    </row>
    <row r="321064" spans="59:59" ht="15" customHeight="1">
      <c r="BG321064" s="984"/>
    </row>
    <row r="321065" spans="59:59" ht="15" customHeight="1">
      <c r="BG321065" s="985"/>
    </row>
    <row r="321102" spans="59:59" ht="15" customHeight="1">
      <c r="BG321102" s="984"/>
    </row>
    <row r="321103" spans="59:59" ht="15" customHeight="1">
      <c r="BG321103" s="985"/>
    </row>
    <row r="321140" spans="59:59" ht="15" customHeight="1">
      <c r="BG321140" s="984"/>
    </row>
    <row r="321141" spans="59:59" ht="15" customHeight="1">
      <c r="BG321141" s="985"/>
    </row>
    <row r="321178" spans="59:59" ht="15" customHeight="1">
      <c r="BG321178" s="984"/>
    </row>
    <row r="321179" spans="59:59" ht="15" customHeight="1">
      <c r="BG321179" s="985"/>
    </row>
    <row r="321216" spans="59:59" ht="15" customHeight="1">
      <c r="BG321216" s="984"/>
    </row>
    <row r="321217" spans="59:59" ht="15" customHeight="1">
      <c r="BG321217" s="985"/>
    </row>
    <row r="321254" spans="59:59" ht="15" customHeight="1">
      <c r="BG321254" s="984"/>
    </row>
    <row r="321255" spans="59:59" ht="15" customHeight="1">
      <c r="BG321255" s="985"/>
    </row>
    <row r="321292" spans="59:59" ht="15" customHeight="1">
      <c r="BG321292" s="984"/>
    </row>
    <row r="321293" spans="59:59" ht="15" customHeight="1">
      <c r="BG321293" s="985"/>
    </row>
    <row r="321330" spans="59:59" ht="15" customHeight="1">
      <c r="BG321330" s="984"/>
    </row>
    <row r="321331" spans="59:59" ht="15" customHeight="1">
      <c r="BG321331" s="985"/>
    </row>
    <row r="321368" spans="59:59" ht="15" customHeight="1">
      <c r="BG321368" s="984"/>
    </row>
    <row r="321369" spans="59:59" ht="15" customHeight="1">
      <c r="BG321369" s="985"/>
    </row>
    <row r="321406" spans="59:59" ht="15" customHeight="1">
      <c r="BG321406" s="984"/>
    </row>
    <row r="321407" spans="59:59" ht="15" customHeight="1">
      <c r="BG321407" s="985"/>
    </row>
    <row r="321444" spans="59:59" ht="15" customHeight="1">
      <c r="BG321444" s="984"/>
    </row>
    <row r="321445" spans="59:59" ht="15" customHeight="1">
      <c r="BG321445" s="985"/>
    </row>
    <row r="321482" spans="59:59" ht="15" customHeight="1">
      <c r="BG321482" s="984"/>
    </row>
    <row r="321483" spans="59:59" ht="15" customHeight="1">
      <c r="BG321483" s="985"/>
    </row>
    <row r="321520" spans="59:59" ht="15" customHeight="1">
      <c r="BG321520" s="984"/>
    </row>
    <row r="321521" spans="59:59" ht="15" customHeight="1">
      <c r="BG321521" s="985"/>
    </row>
    <row r="321558" spans="59:59" ht="15" customHeight="1">
      <c r="BG321558" s="984"/>
    </row>
    <row r="321559" spans="59:59" ht="15" customHeight="1">
      <c r="BG321559" s="985"/>
    </row>
    <row r="321596" spans="59:59" ht="15" customHeight="1">
      <c r="BG321596" s="984"/>
    </row>
    <row r="321597" spans="59:59" ht="15" customHeight="1">
      <c r="BG321597" s="985"/>
    </row>
    <row r="321634" spans="59:59" ht="15" customHeight="1">
      <c r="BG321634" s="984"/>
    </row>
    <row r="321635" spans="59:59" ht="15" customHeight="1">
      <c r="BG321635" s="985"/>
    </row>
    <row r="321672" spans="59:59" ht="15" customHeight="1">
      <c r="BG321672" s="984"/>
    </row>
    <row r="321673" spans="59:59" ht="15" customHeight="1">
      <c r="BG321673" s="985"/>
    </row>
    <row r="321710" spans="59:59" ht="15" customHeight="1">
      <c r="BG321710" s="984"/>
    </row>
    <row r="321711" spans="59:59" ht="15" customHeight="1">
      <c r="BG321711" s="985"/>
    </row>
    <row r="321748" spans="59:59" ht="15" customHeight="1">
      <c r="BG321748" s="984"/>
    </row>
    <row r="321749" spans="59:59" ht="15" customHeight="1">
      <c r="BG321749" s="985"/>
    </row>
    <row r="321786" spans="59:59" ht="15" customHeight="1">
      <c r="BG321786" s="984"/>
    </row>
    <row r="321787" spans="59:59" ht="15" customHeight="1">
      <c r="BG321787" s="985"/>
    </row>
    <row r="321824" spans="59:59" ht="15" customHeight="1">
      <c r="BG321824" s="984"/>
    </row>
    <row r="321825" spans="59:59" ht="15" customHeight="1">
      <c r="BG321825" s="985"/>
    </row>
    <row r="321862" spans="59:59" ht="15" customHeight="1">
      <c r="BG321862" s="984"/>
    </row>
    <row r="321863" spans="59:59" ht="15" customHeight="1">
      <c r="BG321863" s="985"/>
    </row>
    <row r="321900" spans="59:59" ht="15" customHeight="1">
      <c r="BG321900" s="984"/>
    </row>
    <row r="321901" spans="59:59" ht="15" customHeight="1">
      <c r="BG321901" s="985"/>
    </row>
    <row r="321938" spans="59:59" ht="15" customHeight="1">
      <c r="BG321938" s="984"/>
    </row>
    <row r="321939" spans="59:59" ht="15" customHeight="1">
      <c r="BG321939" s="985"/>
    </row>
    <row r="321976" spans="59:59" ht="15" customHeight="1">
      <c r="BG321976" s="984"/>
    </row>
    <row r="321977" spans="59:59" ht="15" customHeight="1">
      <c r="BG321977" s="985"/>
    </row>
    <row r="322014" spans="59:59" ht="15" customHeight="1">
      <c r="BG322014" s="984"/>
    </row>
    <row r="322015" spans="59:59" ht="15" customHeight="1">
      <c r="BG322015" s="985"/>
    </row>
    <row r="322052" spans="59:59" ht="15" customHeight="1">
      <c r="BG322052" s="984"/>
    </row>
    <row r="322053" spans="59:59" ht="15" customHeight="1">
      <c r="BG322053" s="985"/>
    </row>
    <row r="322090" spans="59:59" ht="15" customHeight="1">
      <c r="BG322090" s="984"/>
    </row>
    <row r="322091" spans="59:59" ht="15" customHeight="1">
      <c r="BG322091" s="985"/>
    </row>
    <row r="322128" spans="59:59" ht="15" customHeight="1">
      <c r="BG322128" s="984"/>
    </row>
    <row r="322129" spans="59:59" ht="15" customHeight="1">
      <c r="BG322129" s="985"/>
    </row>
    <row r="322166" spans="59:59" ht="15" customHeight="1">
      <c r="BG322166" s="984"/>
    </row>
    <row r="322167" spans="59:59" ht="15" customHeight="1">
      <c r="BG322167" s="985"/>
    </row>
    <row r="322204" spans="59:59" ht="15" customHeight="1">
      <c r="BG322204" s="984"/>
    </row>
    <row r="322205" spans="59:59" ht="15" customHeight="1">
      <c r="BG322205" s="985"/>
    </row>
    <row r="322242" spans="59:59" ht="15" customHeight="1">
      <c r="BG322242" s="984"/>
    </row>
    <row r="322243" spans="59:59" ht="15" customHeight="1">
      <c r="BG322243" s="985"/>
    </row>
    <row r="322280" spans="59:59" ht="15" customHeight="1">
      <c r="BG322280" s="984"/>
    </row>
    <row r="322281" spans="59:59" ht="15" customHeight="1">
      <c r="BG322281" s="985"/>
    </row>
    <row r="322318" spans="59:59" ht="15" customHeight="1">
      <c r="BG322318" s="984"/>
    </row>
    <row r="322319" spans="59:59" ht="15" customHeight="1">
      <c r="BG322319" s="985"/>
    </row>
    <row r="322356" spans="59:59" ht="15" customHeight="1">
      <c r="BG322356" s="984"/>
    </row>
    <row r="322357" spans="59:59" ht="15" customHeight="1">
      <c r="BG322357" s="985"/>
    </row>
    <row r="322394" spans="59:59" ht="15" customHeight="1">
      <c r="BG322394" s="984"/>
    </row>
    <row r="322395" spans="59:59" ht="15" customHeight="1">
      <c r="BG322395" s="985"/>
    </row>
    <row r="322432" spans="59:59" ht="15" customHeight="1">
      <c r="BG322432" s="984"/>
    </row>
    <row r="322433" spans="59:59" ht="15" customHeight="1">
      <c r="BG322433" s="985"/>
    </row>
    <row r="322470" spans="59:59" ht="15" customHeight="1">
      <c r="BG322470" s="984"/>
    </row>
    <row r="322471" spans="59:59" ht="15" customHeight="1">
      <c r="BG322471" s="985"/>
    </row>
    <row r="322508" spans="59:59" ht="15" customHeight="1">
      <c r="BG322508" s="984"/>
    </row>
    <row r="322509" spans="59:59" ht="15" customHeight="1">
      <c r="BG322509" s="985"/>
    </row>
    <row r="322546" spans="59:59" ht="15" customHeight="1">
      <c r="BG322546" s="984"/>
    </row>
    <row r="322547" spans="59:59" ht="15" customHeight="1">
      <c r="BG322547" s="985"/>
    </row>
    <row r="322584" spans="59:59" ht="15" customHeight="1">
      <c r="BG322584" s="984"/>
    </row>
    <row r="322585" spans="59:59" ht="15" customHeight="1">
      <c r="BG322585" s="985"/>
    </row>
    <row r="322622" spans="59:59" ht="15" customHeight="1">
      <c r="BG322622" s="984"/>
    </row>
    <row r="322623" spans="59:59" ht="15" customHeight="1">
      <c r="BG322623" s="985"/>
    </row>
    <row r="322660" spans="59:59" ht="15" customHeight="1">
      <c r="BG322660" s="984"/>
    </row>
    <row r="322661" spans="59:59" ht="15" customHeight="1">
      <c r="BG322661" s="985"/>
    </row>
    <row r="322698" spans="59:59" ht="15" customHeight="1">
      <c r="BG322698" s="984"/>
    </row>
    <row r="322699" spans="59:59" ht="15" customHeight="1">
      <c r="BG322699" s="985"/>
    </row>
    <row r="322736" spans="59:59" ht="15" customHeight="1">
      <c r="BG322736" s="984"/>
    </row>
    <row r="322737" spans="59:59" ht="15" customHeight="1">
      <c r="BG322737" s="985"/>
    </row>
    <row r="322774" spans="59:59" ht="15" customHeight="1">
      <c r="BG322774" s="984"/>
    </row>
    <row r="322775" spans="59:59" ht="15" customHeight="1">
      <c r="BG322775" s="985"/>
    </row>
    <row r="322812" spans="59:59" ht="15" customHeight="1">
      <c r="BG322812" s="984"/>
    </row>
    <row r="322813" spans="59:59" ht="15" customHeight="1">
      <c r="BG322813" s="985"/>
    </row>
    <row r="322850" spans="59:59" ht="15" customHeight="1">
      <c r="BG322850" s="984"/>
    </row>
    <row r="322851" spans="59:59" ht="15" customHeight="1">
      <c r="BG322851" s="985"/>
    </row>
    <row r="322888" spans="59:59" ht="15" customHeight="1">
      <c r="BG322888" s="984"/>
    </row>
    <row r="322889" spans="59:59" ht="15" customHeight="1">
      <c r="BG322889" s="985"/>
    </row>
    <row r="322926" spans="59:59" ht="15" customHeight="1">
      <c r="BG322926" s="984"/>
    </row>
    <row r="322927" spans="59:59" ht="15" customHeight="1">
      <c r="BG322927" s="985"/>
    </row>
    <row r="322964" spans="59:59" ht="15" customHeight="1">
      <c r="BG322964" s="984"/>
    </row>
    <row r="322965" spans="59:59" ht="15" customHeight="1">
      <c r="BG322965" s="985"/>
    </row>
    <row r="323002" spans="59:59" ht="15" customHeight="1">
      <c r="BG323002" s="984"/>
    </row>
    <row r="323003" spans="59:59" ht="15" customHeight="1">
      <c r="BG323003" s="985"/>
    </row>
    <row r="323040" spans="59:59" ht="15" customHeight="1">
      <c r="BG323040" s="984"/>
    </row>
    <row r="323041" spans="59:59" ht="15" customHeight="1">
      <c r="BG323041" s="985"/>
    </row>
    <row r="323078" spans="59:59" ht="15" customHeight="1">
      <c r="BG323078" s="984"/>
    </row>
    <row r="323079" spans="59:59" ht="15" customHeight="1">
      <c r="BG323079" s="985"/>
    </row>
    <row r="323116" spans="59:59" ht="15" customHeight="1">
      <c r="BG323116" s="984"/>
    </row>
    <row r="323117" spans="59:59" ht="15" customHeight="1">
      <c r="BG323117" s="985"/>
    </row>
    <row r="323154" spans="59:59" ht="15" customHeight="1">
      <c r="BG323154" s="984"/>
    </row>
    <row r="323155" spans="59:59" ht="15" customHeight="1">
      <c r="BG323155" s="985"/>
    </row>
    <row r="323192" spans="59:59" ht="15" customHeight="1">
      <c r="BG323192" s="984"/>
    </row>
    <row r="323193" spans="59:59" ht="15" customHeight="1">
      <c r="BG323193" s="985"/>
    </row>
    <row r="323230" spans="59:59" ht="15" customHeight="1">
      <c r="BG323230" s="984"/>
    </row>
    <row r="323231" spans="59:59" ht="15" customHeight="1">
      <c r="BG323231" s="985"/>
    </row>
    <row r="323268" spans="59:59" ht="15" customHeight="1">
      <c r="BG323268" s="984"/>
    </row>
    <row r="323269" spans="59:59" ht="15" customHeight="1">
      <c r="BG323269" s="985"/>
    </row>
    <row r="323306" spans="59:59" ht="15" customHeight="1">
      <c r="BG323306" s="984"/>
    </row>
    <row r="323307" spans="59:59" ht="15" customHeight="1">
      <c r="BG323307" s="985"/>
    </row>
    <row r="323344" spans="59:59" ht="15" customHeight="1">
      <c r="BG323344" s="984"/>
    </row>
    <row r="323345" spans="59:59" ht="15" customHeight="1">
      <c r="BG323345" s="985"/>
    </row>
    <row r="323382" spans="59:59" ht="15" customHeight="1">
      <c r="BG323382" s="984"/>
    </row>
    <row r="323383" spans="59:59" ht="15" customHeight="1">
      <c r="BG323383" s="985"/>
    </row>
    <row r="323420" spans="59:59" ht="15" customHeight="1">
      <c r="BG323420" s="984"/>
    </row>
    <row r="323421" spans="59:59" ht="15" customHeight="1">
      <c r="BG323421" s="985"/>
    </row>
    <row r="323458" spans="59:59" ht="15" customHeight="1">
      <c r="BG323458" s="984"/>
    </row>
    <row r="323459" spans="59:59" ht="15" customHeight="1">
      <c r="BG323459" s="985"/>
    </row>
    <row r="323496" spans="59:59" ht="15" customHeight="1">
      <c r="BG323496" s="984"/>
    </row>
    <row r="323497" spans="59:59" ht="15" customHeight="1">
      <c r="BG323497" s="985"/>
    </row>
    <row r="323534" spans="59:59" ht="15" customHeight="1">
      <c r="BG323534" s="984"/>
    </row>
    <row r="323535" spans="59:59" ht="15" customHeight="1">
      <c r="BG323535" s="985"/>
    </row>
    <row r="323572" spans="59:59" ht="15" customHeight="1">
      <c r="BG323572" s="984"/>
    </row>
    <row r="323573" spans="59:59" ht="15" customHeight="1">
      <c r="BG323573" s="985"/>
    </row>
    <row r="323610" spans="59:59" ht="15" customHeight="1">
      <c r="BG323610" s="984"/>
    </row>
    <row r="323611" spans="59:59" ht="15" customHeight="1">
      <c r="BG323611" s="985"/>
    </row>
    <row r="323648" spans="59:59" ht="15" customHeight="1">
      <c r="BG323648" s="984"/>
    </row>
    <row r="323649" spans="59:59" ht="15" customHeight="1">
      <c r="BG323649" s="985"/>
    </row>
    <row r="323686" spans="59:59" ht="15" customHeight="1">
      <c r="BG323686" s="984"/>
    </row>
    <row r="323687" spans="59:59" ht="15" customHeight="1">
      <c r="BG323687" s="985"/>
    </row>
    <row r="323724" spans="59:59" ht="15" customHeight="1">
      <c r="BG323724" s="984"/>
    </row>
    <row r="323725" spans="59:59" ht="15" customHeight="1">
      <c r="BG323725" s="985"/>
    </row>
    <row r="323762" spans="59:59" ht="15" customHeight="1">
      <c r="BG323762" s="984"/>
    </row>
    <row r="323763" spans="59:59" ht="15" customHeight="1">
      <c r="BG323763" s="985"/>
    </row>
    <row r="323800" spans="59:59" ht="15" customHeight="1">
      <c r="BG323800" s="984"/>
    </row>
    <row r="323801" spans="59:59" ht="15" customHeight="1">
      <c r="BG323801" s="985"/>
    </row>
    <row r="323838" spans="59:59" ht="15" customHeight="1">
      <c r="BG323838" s="984"/>
    </row>
    <row r="323839" spans="59:59" ht="15" customHeight="1">
      <c r="BG323839" s="985"/>
    </row>
    <row r="323876" spans="59:59" ht="15" customHeight="1">
      <c r="BG323876" s="984"/>
    </row>
    <row r="323877" spans="59:59" ht="15" customHeight="1">
      <c r="BG323877" s="985"/>
    </row>
    <row r="323914" spans="59:59" ht="15" customHeight="1">
      <c r="BG323914" s="984"/>
    </row>
    <row r="323915" spans="59:59" ht="15" customHeight="1">
      <c r="BG323915" s="985"/>
    </row>
    <row r="323952" spans="59:59" ht="15" customHeight="1">
      <c r="BG323952" s="984"/>
    </row>
    <row r="323953" spans="59:59" ht="15" customHeight="1">
      <c r="BG323953" s="985"/>
    </row>
    <row r="323990" spans="59:59" ht="15" customHeight="1">
      <c r="BG323990" s="984"/>
    </row>
    <row r="323991" spans="59:59" ht="15" customHeight="1">
      <c r="BG323991" s="985"/>
    </row>
    <row r="324028" spans="59:59" ht="15" customHeight="1">
      <c r="BG324028" s="984"/>
    </row>
    <row r="324029" spans="59:59" ht="15" customHeight="1">
      <c r="BG324029" s="985"/>
    </row>
    <row r="324066" spans="59:59" ht="15" customHeight="1">
      <c r="BG324066" s="984"/>
    </row>
    <row r="324067" spans="59:59" ht="15" customHeight="1">
      <c r="BG324067" s="985"/>
    </row>
    <row r="324104" spans="59:59" ht="15" customHeight="1">
      <c r="BG324104" s="984"/>
    </row>
    <row r="324105" spans="59:59" ht="15" customHeight="1">
      <c r="BG324105" s="985"/>
    </row>
    <row r="324142" spans="59:59" ht="15" customHeight="1">
      <c r="BG324142" s="984"/>
    </row>
    <row r="324143" spans="59:59" ht="15" customHeight="1">
      <c r="BG324143" s="985"/>
    </row>
    <row r="324180" spans="59:59" ht="15" customHeight="1">
      <c r="BG324180" s="984"/>
    </row>
    <row r="324181" spans="59:59" ht="15" customHeight="1">
      <c r="BG324181" s="985"/>
    </row>
    <row r="324218" spans="59:59" ht="15" customHeight="1">
      <c r="BG324218" s="984"/>
    </row>
    <row r="324219" spans="59:59" ht="15" customHeight="1">
      <c r="BG324219" s="985"/>
    </row>
    <row r="324256" spans="59:59" ht="15" customHeight="1">
      <c r="BG324256" s="984"/>
    </row>
    <row r="324257" spans="59:59" ht="15" customHeight="1">
      <c r="BG324257" s="985"/>
    </row>
    <row r="324294" spans="59:59" ht="15" customHeight="1">
      <c r="BG324294" s="984"/>
    </row>
    <row r="324295" spans="59:59" ht="15" customHeight="1">
      <c r="BG324295" s="985"/>
    </row>
    <row r="324332" spans="59:59" ht="15" customHeight="1">
      <c r="BG324332" s="984"/>
    </row>
    <row r="324333" spans="59:59" ht="15" customHeight="1">
      <c r="BG324333" s="985"/>
    </row>
    <row r="324370" spans="59:59" ht="15" customHeight="1">
      <c r="BG324370" s="984"/>
    </row>
    <row r="324371" spans="59:59" ht="15" customHeight="1">
      <c r="BG324371" s="985"/>
    </row>
    <row r="324408" spans="59:59" ht="15" customHeight="1">
      <c r="BG324408" s="984"/>
    </row>
    <row r="324409" spans="59:59" ht="15" customHeight="1">
      <c r="BG324409" s="985"/>
    </row>
    <row r="324446" spans="59:59" ht="15" customHeight="1">
      <c r="BG324446" s="984"/>
    </row>
    <row r="324447" spans="59:59" ht="15" customHeight="1">
      <c r="BG324447" s="985"/>
    </row>
    <row r="324484" spans="59:59" ht="15" customHeight="1">
      <c r="BG324484" s="984"/>
    </row>
    <row r="324485" spans="59:59" ht="15" customHeight="1">
      <c r="BG324485" s="985"/>
    </row>
    <row r="324522" spans="59:59" ht="15" customHeight="1">
      <c r="BG324522" s="984"/>
    </row>
    <row r="324523" spans="59:59" ht="15" customHeight="1">
      <c r="BG324523" s="985"/>
    </row>
    <row r="324560" spans="59:59" ht="15" customHeight="1">
      <c r="BG324560" s="984"/>
    </row>
    <row r="324561" spans="59:59" ht="15" customHeight="1">
      <c r="BG324561" s="985"/>
    </row>
    <row r="324598" spans="59:59" ht="15" customHeight="1">
      <c r="BG324598" s="984"/>
    </row>
    <row r="324599" spans="59:59" ht="15" customHeight="1">
      <c r="BG324599" s="985"/>
    </row>
    <row r="324636" spans="59:59" ht="15" customHeight="1">
      <c r="BG324636" s="984"/>
    </row>
    <row r="324637" spans="59:59" ht="15" customHeight="1">
      <c r="BG324637" s="985"/>
    </row>
    <row r="324674" spans="59:59" ht="15" customHeight="1">
      <c r="BG324674" s="984"/>
    </row>
    <row r="324675" spans="59:59" ht="15" customHeight="1">
      <c r="BG324675" s="985"/>
    </row>
    <row r="324712" spans="59:59" ht="15" customHeight="1">
      <c r="BG324712" s="984"/>
    </row>
    <row r="324713" spans="59:59" ht="15" customHeight="1">
      <c r="BG324713" s="985"/>
    </row>
    <row r="324750" spans="59:59" ht="15" customHeight="1">
      <c r="BG324750" s="984"/>
    </row>
    <row r="324751" spans="59:59" ht="15" customHeight="1">
      <c r="BG324751" s="985"/>
    </row>
    <row r="324788" spans="59:59" ht="15" customHeight="1">
      <c r="BG324788" s="984"/>
    </row>
    <row r="324789" spans="59:59" ht="15" customHeight="1">
      <c r="BG324789" s="985"/>
    </row>
    <row r="324826" spans="59:59" ht="15" customHeight="1">
      <c r="BG324826" s="984"/>
    </row>
    <row r="324827" spans="59:59" ht="15" customHeight="1">
      <c r="BG324827" s="985"/>
    </row>
    <row r="324864" spans="59:59" ht="15" customHeight="1">
      <c r="BG324864" s="984"/>
    </row>
    <row r="324865" spans="59:59" ht="15" customHeight="1">
      <c r="BG324865" s="985"/>
    </row>
    <row r="324902" spans="59:59" ht="15" customHeight="1">
      <c r="BG324902" s="984"/>
    </row>
    <row r="324903" spans="59:59" ht="15" customHeight="1">
      <c r="BG324903" s="985"/>
    </row>
    <row r="324940" spans="59:59" ht="15" customHeight="1">
      <c r="BG324940" s="984"/>
    </row>
    <row r="324941" spans="59:59" ht="15" customHeight="1">
      <c r="BG324941" s="985"/>
    </row>
    <row r="324978" spans="59:59" ht="15" customHeight="1">
      <c r="BG324978" s="984"/>
    </row>
    <row r="324979" spans="59:59" ht="15" customHeight="1">
      <c r="BG324979" s="985"/>
    </row>
    <row r="325016" spans="59:59" ht="15" customHeight="1">
      <c r="BG325016" s="984"/>
    </row>
    <row r="325017" spans="59:59" ht="15" customHeight="1">
      <c r="BG325017" s="985"/>
    </row>
    <row r="325054" spans="59:59" ht="15" customHeight="1">
      <c r="BG325054" s="984"/>
    </row>
    <row r="325055" spans="59:59" ht="15" customHeight="1">
      <c r="BG325055" s="985"/>
    </row>
    <row r="325092" spans="59:59" ht="15" customHeight="1">
      <c r="BG325092" s="984"/>
    </row>
    <row r="325093" spans="59:59" ht="15" customHeight="1">
      <c r="BG325093" s="985"/>
    </row>
    <row r="325130" spans="59:59" ht="15" customHeight="1">
      <c r="BG325130" s="984"/>
    </row>
    <row r="325131" spans="59:59" ht="15" customHeight="1">
      <c r="BG325131" s="985"/>
    </row>
    <row r="325168" spans="59:59" ht="15" customHeight="1">
      <c r="BG325168" s="984"/>
    </row>
    <row r="325169" spans="59:59" ht="15" customHeight="1">
      <c r="BG325169" s="985"/>
    </row>
    <row r="325206" spans="59:59" ht="15" customHeight="1">
      <c r="BG325206" s="984"/>
    </row>
    <row r="325207" spans="59:59" ht="15" customHeight="1">
      <c r="BG325207" s="985"/>
    </row>
    <row r="325244" spans="59:59" ht="15" customHeight="1">
      <c r="BG325244" s="984"/>
    </row>
    <row r="325245" spans="59:59" ht="15" customHeight="1">
      <c r="BG325245" s="985"/>
    </row>
    <row r="325282" spans="59:59" ht="15" customHeight="1">
      <c r="BG325282" s="984"/>
    </row>
    <row r="325283" spans="59:59" ht="15" customHeight="1">
      <c r="BG325283" s="985"/>
    </row>
    <row r="325320" spans="59:59" ht="15" customHeight="1">
      <c r="BG325320" s="984"/>
    </row>
    <row r="325321" spans="59:59" ht="15" customHeight="1">
      <c r="BG325321" s="985"/>
    </row>
    <row r="325358" spans="59:59" ht="15" customHeight="1">
      <c r="BG325358" s="984"/>
    </row>
    <row r="325359" spans="59:59" ht="15" customHeight="1">
      <c r="BG325359" s="985"/>
    </row>
    <row r="325396" spans="59:59" ht="15" customHeight="1">
      <c r="BG325396" s="984"/>
    </row>
    <row r="325397" spans="59:59" ht="15" customHeight="1">
      <c r="BG325397" s="985"/>
    </row>
    <row r="325434" spans="59:59" ht="15" customHeight="1">
      <c r="BG325434" s="984"/>
    </row>
    <row r="325435" spans="59:59" ht="15" customHeight="1">
      <c r="BG325435" s="985"/>
    </row>
    <row r="325472" spans="59:59" ht="15" customHeight="1">
      <c r="BG325472" s="984"/>
    </row>
    <row r="325473" spans="59:59" ht="15" customHeight="1">
      <c r="BG325473" s="985"/>
    </row>
    <row r="325510" spans="59:59" ht="15" customHeight="1">
      <c r="BG325510" s="984"/>
    </row>
    <row r="325511" spans="59:59" ht="15" customHeight="1">
      <c r="BG325511" s="985"/>
    </row>
    <row r="325548" spans="59:59" ht="15" customHeight="1">
      <c r="BG325548" s="984"/>
    </row>
    <row r="325549" spans="59:59" ht="15" customHeight="1">
      <c r="BG325549" s="985"/>
    </row>
    <row r="325586" spans="59:59" ht="15" customHeight="1">
      <c r="BG325586" s="984"/>
    </row>
    <row r="325587" spans="59:59" ht="15" customHeight="1">
      <c r="BG325587" s="985"/>
    </row>
    <row r="325624" spans="59:59" ht="15" customHeight="1">
      <c r="BG325624" s="984"/>
    </row>
    <row r="325625" spans="59:59" ht="15" customHeight="1">
      <c r="BG325625" s="985"/>
    </row>
    <row r="325662" spans="59:59" ht="15" customHeight="1">
      <c r="BG325662" s="984"/>
    </row>
    <row r="325663" spans="59:59" ht="15" customHeight="1">
      <c r="BG325663" s="985"/>
    </row>
    <row r="325700" spans="59:59" ht="15" customHeight="1">
      <c r="BG325700" s="984"/>
    </row>
    <row r="325701" spans="59:59" ht="15" customHeight="1">
      <c r="BG325701" s="985"/>
    </row>
    <row r="325738" spans="59:59" ht="15" customHeight="1">
      <c r="BG325738" s="984"/>
    </row>
    <row r="325739" spans="59:59" ht="15" customHeight="1">
      <c r="BG325739" s="985"/>
    </row>
    <row r="325776" spans="59:59" ht="15" customHeight="1">
      <c r="BG325776" s="984"/>
    </row>
    <row r="325777" spans="59:59" ht="15" customHeight="1">
      <c r="BG325777" s="985"/>
    </row>
    <row r="325814" spans="59:59" ht="15" customHeight="1">
      <c r="BG325814" s="984"/>
    </row>
    <row r="325815" spans="59:59" ht="15" customHeight="1">
      <c r="BG325815" s="985"/>
    </row>
    <row r="325852" spans="59:59" ht="15" customHeight="1">
      <c r="BG325852" s="984"/>
    </row>
    <row r="325853" spans="59:59" ht="15" customHeight="1">
      <c r="BG325853" s="985"/>
    </row>
    <row r="325890" spans="59:59" ht="15" customHeight="1">
      <c r="BG325890" s="984"/>
    </row>
    <row r="325891" spans="59:59" ht="15" customHeight="1">
      <c r="BG325891" s="985"/>
    </row>
    <row r="325928" spans="59:59" ht="15" customHeight="1">
      <c r="BG325928" s="984"/>
    </row>
    <row r="325929" spans="59:59" ht="15" customHeight="1">
      <c r="BG325929" s="985"/>
    </row>
    <row r="325966" spans="59:59" ht="15" customHeight="1">
      <c r="BG325966" s="984"/>
    </row>
    <row r="325967" spans="59:59" ht="15" customHeight="1">
      <c r="BG325967" s="985"/>
    </row>
    <row r="326004" spans="59:59" ht="15" customHeight="1">
      <c r="BG326004" s="984"/>
    </row>
    <row r="326005" spans="59:59" ht="15" customHeight="1">
      <c r="BG326005" s="985"/>
    </row>
    <row r="326042" spans="59:59" ht="15" customHeight="1">
      <c r="BG326042" s="984"/>
    </row>
    <row r="326043" spans="59:59" ht="15" customHeight="1">
      <c r="BG326043" s="985"/>
    </row>
    <row r="326080" spans="59:59" ht="15" customHeight="1">
      <c r="BG326080" s="984"/>
    </row>
    <row r="326081" spans="59:59" ht="15" customHeight="1">
      <c r="BG326081" s="985"/>
    </row>
    <row r="326118" spans="59:59" ht="15" customHeight="1">
      <c r="BG326118" s="984"/>
    </row>
    <row r="326119" spans="59:59" ht="15" customHeight="1">
      <c r="BG326119" s="985"/>
    </row>
    <row r="326156" spans="59:59" ht="15" customHeight="1">
      <c r="BG326156" s="984"/>
    </row>
    <row r="326157" spans="59:59" ht="15" customHeight="1">
      <c r="BG326157" s="985"/>
    </row>
    <row r="326194" spans="59:59" ht="15" customHeight="1">
      <c r="BG326194" s="984"/>
    </row>
    <row r="326195" spans="59:59" ht="15" customHeight="1">
      <c r="BG326195" s="985"/>
    </row>
    <row r="326232" spans="59:59" ht="15" customHeight="1">
      <c r="BG326232" s="984"/>
    </row>
    <row r="326233" spans="59:59" ht="15" customHeight="1">
      <c r="BG326233" s="985"/>
    </row>
    <row r="326270" spans="59:59" ht="15" customHeight="1">
      <c r="BG326270" s="984"/>
    </row>
    <row r="326271" spans="59:59" ht="15" customHeight="1">
      <c r="BG326271" s="985"/>
    </row>
    <row r="326308" spans="59:59" ht="15" customHeight="1">
      <c r="BG326308" s="984"/>
    </row>
    <row r="326309" spans="59:59" ht="15" customHeight="1">
      <c r="BG326309" s="985"/>
    </row>
    <row r="326346" spans="59:59" ht="15" customHeight="1">
      <c r="BG326346" s="984"/>
    </row>
    <row r="326347" spans="59:59" ht="15" customHeight="1">
      <c r="BG326347" s="985"/>
    </row>
    <row r="326384" spans="59:59" ht="15" customHeight="1">
      <c r="BG326384" s="984"/>
    </row>
    <row r="326385" spans="59:59" ht="15" customHeight="1">
      <c r="BG326385" s="985"/>
    </row>
    <row r="326422" spans="59:59" ht="15" customHeight="1">
      <c r="BG326422" s="984"/>
    </row>
    <row r="326423" spans="59:59" ht="15" customHeight="1">
      <c r="BG326423" s="985"/>
    </row>
    <row r="326460" spans="59:59" ht="15" customHeight="1">
      <c r="BG326460" s="984"/>
    </row>
    <row r="326461" spans="59:59" ht="15" customHeight="1">
      <c r="BG326461" s="985"/>
    </row>
    <row r="326498" spans="59:59" ht="15" customHeight="1">
      <c r="BG326498" s="984"/>
    </row>
    <row r="326499" spans="59:59" ht="15" customHeight="1">
      <c r="BG326499" s="985"/>
    </row>
    <row r="326536" spans="59:59" ht="15" customHeight="1">
      <c r="BG326536" s="984"/>
    </row>
    <row r="326537" spans="59:59" ht="15" customHeight="1">
      <c r="BG326537" s="985"/>
    </row>
    <row r="326574" spans="59:59" ht="15" customHeight="1">
      <c r="BG326574" s="984"/>
    </row>
    <row r="326575" spans="59:59" ht="15" customHeight="1">
      <c r="BG326575" s="985"/>
    </row>
    <row r="326612" spans="59:59" ht="15" customHeight="1">
      <c r="BG326612" s="984"/>
    </row>
    <row r="326613" spans="59:59" ht="15" customHeight="1">
      <c r="BG326613" s="985"/>
    </row>
    <row r="326650" spans="59:59" ht="15" customHeight="1">
      <c r="BG326650" s="984"/>
    </row>
    <row r="326651" spans="59:59" ht="15" customHeight="1">
      <c r="BG326651" s="985"/>
    </row>
    <row r="326688" spans="59:59" ht="15" customHeight="1">
      <c r="BG326688" s="984"/>
    </row>
    <row r="326689" spans="59:59" ht="15" customHeight="1">
      <c r="BG326689" s="985"/>
    </row>
    <row r="326726" spans="59:59" ht="15" customHeight="1">
      <c r="BG326726" s="984"/>
    </row>
    <row r="326727" spans="59:59" ht="15" customHeight="1">
      <c r="BG326727" s="985"/>
    </row>
    <row r="326764" spans="59:59" ht="15" customHeight="1">
      <c r="BG326764" s="984"/>
    </row>
    <row r="326765" spans="59:59" ht="15" customHeight="1">
      <c r="BG326765" s="985"/>
    </row>
    <row r="326802" spans="59:59" ht="15" customHeight="1">
      <c r="BG326802" s="984"/>
    </row>
    <row r="326803" spans="59:59" ht="15" customHeight="1">
      <c r="BG326803" s="985"/>
    </row>
    <row r="326840" spans="59:59" ht="15" customHeight="1">
      <c r="BG326840" s="984"/>
    </row>
    <row r="326841" spans="59:59" ht="15" customHeight="1">
      <c r="BG326841" s="985"/>
    </row>
    <row r="326878" spans="59:59" ht="15" customHeight="1">
      <c r="BG326878" s="984"/>
    </row>
    <row r="326879" spans="59:59" ht="15" customHeight="1">
      <c r="BG326879" s="985"/>
    </row>
    <row r="326916" spans="59:59" ht="15" customHeight="1">
      <c r="BG326916" s="984"/>
    </row>
    <row r="326917" spans="59:59" ht="15" customHeight="1">
      <c r="BG326917" s="985"/>
    </row>
    <row r="326954" spans="59:59" ht="15" customHeight="1">
      <c r="BG326954" s="984"/>
    </row>
    <row r="326955" spans="59:59" ht="15" customHeight="1">
      <c r="BG326955" s="985"/>
    </row>
    <row r="326992" spans="59:59" ht="15" customHeight="1">
      <c r="BG326992" s="984"/>
    </row>
    <row r="326993" spans="59:59" ht="15" customHeight="1">
      <c r="BG326993" s="985"/>
    </row>
    <row r="327030" spans="59:59" ht="15" customHeight="1">
      <c r="BG327030" s="984"/>
    </row>
    <row r="327031" spans="59:59" ht="15" customHeight="1">
      <c r="BG327031" s="985"/>
    </row>
    <row r="327068" spans="59:59" ht="15" customHeight="1">
      <c r="BG327068" s="984"/>
    </row>
    <row r="327069" spans="59:59" ht="15" customHeight="1">
      <c r="BG327069" s="985"/>
    </row>
    <row r="327106" spans="59:59" ht="15" customHeight="1">
      <c r="BG327106" s="984"/>
    </row>
    <row r="327107" spans="59:59" ht="15" customHeight="1">
      <c r="BG327107" s="985"/>
    </row>
    <row r="327144" spans="59:59" ht="15" customHeight="1">
      <c r="BG327144" s="984"/>
    </row>
    <row r="327145" spans="59:59" ht="15" customHeight="1">
      <c r="BG327145" s="985"/>
    </row>
    <row r="327182" spans="59:59" ht="15" customHeight="1">
      <c r="BG327182" s="984"/>
    </row>
    <row r="327183" spans="59:59" ht="15" customHeight="1">
      <c r="BG327183" s="985"/>
    </row>
    <row r="327220" spans="59:59" ht="15" customHeight="1">
      <c r="BG327220" s="984"/>
    </row>
    <row r="327221" spans="59:59" ht="15" customHeight="1">
      <c r="BG327221" s="985"/>
    </row>
    <row r="327258" spans="59:59" ht="15" customHeight="1">
      <c r="BG327258" s="984"/>
    </row>
    <row r="327259" spans="59:59" ht="15" customHeight="1">
      <c r="BG327259" s="985"/>
    </row>
    <row r="327296" spans="59:59" ht="15" customHeight="1">
      <c r="BG327296" s="984"/>
    </row>
    <row r="327297" spans="59:59" ht="15" customHeight="1">
      <c r="BG327297" s="985"/>
    </row>
    <row r="327334" spans="59:59" ht="15" customHeight="1">
      <c r="BG327334" s="984"/>
    </row>
    <row r="327335" spans="59:59" ht="15" customHeight="1">
      <c r="BG327335" s="985"/>
    </row>
    <row r="327372" spans="59:59" ht="15" customHeight="1">
      <c r="BG327372" s="984"/>
    </row>
    <row r="327373" spans="59:59" ht="15" customHeight="1">
      <c r="BG327373" s="985"/>
    </row>
    <row r="327410" spans="59:59" ht="15" customHeight="1">
      <c r="BG327410" s="984"/>
    </row>
    <row r="327411" spans="59:59" ht="15" customHeight="1">
      <c r="BG327411" s="985"/>
    </row>
    <row r="327448" spans="59:59" ht="15" customHeight="1">
      <c r="BG327448" s="984"/>
    </row>
    <row r="327449" spans="59:59" ht="15" customHeight="1">
      <c r="BG327449" s="985"/>
    </row>
    <row r="327486" spans="59:59" ht="15" customHeight="1">
      <c r="BG327486" s="984"/>
    </row>
    <row r="327487" spans="59:59" ht="15" customHeight="1">
      <c r="BG327487" s="985"/>
    </row>
    <row r="327524" spans="59:59" ht="15" customHeight="1">
      <c r="BG327524" s="984"/>
    </row>
    <row r="327525" spans="59:59" ht="15" customHeight="1">
      <c r="BG327525" s="985"/>
    </row>
    <row r="327562" spans="59:59" ht="15" customHeight="1">
      <c r="BG327562" s="984"/>
    </row>
    <row r="327563" spans="59:59" ht="15" customHeight="1">
      <c r="BG327563" s="985"/>
    </row>
    <row r="327600" spans="59:59" ht="15" customHeight="1">
      <c r="BG327600" s="984"/>
    </row>
    <row r="327601" spans="59:59" ht="15" customHeight="1">
      <c r="BG327601" s="985"/>
    </row>
    <row r="327638" spans="59:59" ht="15" customHeight="1">
      <c r="BG327638" s="984"/>
    </row>
    <row r="327639" spans="59:59" ht="15" customHeight="1">
      <c r="BG327639" s="985"/>
    </row>
    <row r="327676" spans="59:59" ht="15" customHeight="1">
      <c r="BG327676" s="984"/>
    </row>
    <row r="327677" spans="59:59" ht="15" customHeight="1">
      <c r="BG327677" s="985"/>
    </row>
    <row r="327714" spans="59:59" ht="15" customHeight="1">
      <c r="BG327714" s="984"/>
    </row>
    <row r="327715" spans="59:59" ht="15" customHeight="1">
      <c r="BG327715" s="985"/>
    </row>
    <row r="327752" spans="59:59" ht="15" customHeight="1">
      <c r="BG327752" s="984"/>
    </row>
    <row r="327753" spans="59:59" ht="15" customHeight="1">
      <c r="BG327753" s="985"/>
    </row>
    <row r="327790" spans="59:59" ht="15" customHeight="1">
      <c r="BG327790" s="984"/>
    </row>
    <row r="327791" spans="59:59" ht="15" customHeight="1">
      <c r="BG327791" s="985"/>
    </row>
    <row r="327828" spans="59:59" ht="15" customHeight="1">
      <c r="BG327828" s="984"/>
    </row>
    <row r="327829" spans="59:59" ht="15" customHeight="1">
      <c r="BG327829" s="985"/>
    </row>
    <row r="327866" spans="59:59" ht="15" customHeight="1">
      <c r="BG327866" s="984"/>
    </row>
    <row r="327867" spans="59:59" ht="15" customHeight="1">
      <c r="BG327867" s="985"/>
    </row>
    <row r="327904" spans="59:59" ht="15" customHeight="1">
      <c r="BG327904" s="984"/>
    </row>
    <row r="327905" spans="59:59" ht="15" customHeight="1">
      <c r="BG327905" s="985"/>
    </row>
    <row r="327942" spans="59:59" ht="15" customHeight="1">
      <c r="BG327942" s="984"/>
    </row>
    <row r="327943" spans="59:59" ht="15" customHeight="1">
      <c r="BG327943" s="985"/>
    </row>
    <row r="327980" spans="59:59" ht="15" customHeight="1">
      <c r="BG327980" s="984"/>
    </row>
    <row r="327981" spans="59:59" ht="15" customHeight="1">
      <c r="BG327981" s="985"/>
    </row>
    <row r="328018" spans="59:59" ht="15" customHeight="1">
      <c r="BG328018" s="984"/>
    </row>
    <row r="328019" spans="59:59" ht="15" customHeight="1">
      <c r="BG328019" s="985"/>
    </row>
    <row r="328056" spans="59:59" ht="15" customHeight="1">
      <c r="BG328056" s="984"/>
    </row>
    <row r="328057" spans="59:59" ht="15" customHeight="1">
      <c r="BG328057" s="985"/>
    </row>
    <row r="328094" spans="59:59" ht="15" customHeight="1">
      <c r="BG328094" s="984"/>
    </row>
    <row r="328095" spans="59:59" ht="15" customHeight="1">
      <c r="BG328095" s="985"/>
    </row>
    <row r="328132" spans="59:59" ht="15" customHeight="1">
      <c r="BG328132" s="984"/>
    </row>
    <row r="328133" spans="59:59" ht="15" customHeight="1">
      <c r="BG328133" s="985"/>
    </row>
    <row r="328170" spans="59:59" ht="15" customHeight="1">
      <c r="BG328170" s="984"/>
    </row>
    <row r="328171" spans="59:59" ht="15" customHeight="1">
      <c r="BG328171" s="985"/>
    </row>
    <row r="328208" spans="59:59" ht="15" customHeight="1">
      <c r="BG328208" s="984"/>
    </row>
    <row r="328209" spans="59:59" ht="15" customHeight="1">
      <c r="BG328209" s="985"/>
    </row>
    <row r="328246" spans="59:59" ht="15" customHeight="1">
      <c r="BG328246" s="984"/>
    </row>
    <row r="328247" spans="59:59" ht="15" customHeight="1">
      <c r="BG328247" s="985"/>
    </row>
    <row r="328284" spans="59:59" ht="15" customHeight="1">
      <c r="BG328284" s="984"/>
    </row>
    <row r="328285" spans="59:59" ht="15" customHeight="1">
      <c r="BG328285" s="985"/>
    </row>
    <row r="328322" spans="59:59" ht="15" customHeight="1">
      <c r="BG328322" s="984"/>
    </row>
    <row r="328323" spans="59:59" ht="15" customHeight="1">
      <c r="BG328323" s="985"/>
    </row>
    <row r="328360" spans="59:59" ht="15" customHeight="1">
      <c r="BG328360" s="984"/>
    </row>
    <row r="328361" spans="59:59" ht="15" customHeight="1">
      <c r="BG328361" s="985"/>
    </row>
    <row r="328398" spans="59:59" ht="15" customHeight="1">
      <c r="BG328398" s="984"/>
    </row>
    <row r="328399" spans="59:59" ht="15" customHeight="1">
      <c r="BG328399" s="985"/>
    </row>
    <row r="328436" spans="59:59" ht="15" customHeight="1">
      <c r="BG328436" s="984"/>
    </row>
    <row r="328437" spans="59:59" ht="15" customHeight="1">
      <c r="BG328437" s="985"/>
    </row>
    <row r="328474" spans="59:59" ht="15" customHeight="1">
      <c r="BG328474" s="984"/>
    </row>
    <row r="328475" spans="59:59" ht="15" customHeight="1">
      <c r="BG328475" s="985"/>
    </row>
    <row r="328512" spans="59:59" ht="15" customHeight="1">
      <c r="BG328512" s="984"/>
    </row>
    <row r="328513" spans="59:59" ht="15" customHeight="1">
      <c r="BG328513" s="985"/>
    </row>
    <row r="328550" spans="59:59" ht="15" customHeight="1">
      <c r="BG328550" s="984"/>
    </row>
    <row r="328551" spans="59:59" ht="15" customHeight="1">
      <c r="BG328551" s="985"/>
    </row>
    <row r="328588" spans="59:59" ht="15" customHeight="1">
      <c r="BG328588" s="984"/>
    </row>
    <row r="328589" spans="59:59" ht="15" customHeight="1">
      <c r="BG328589" s="985"/>
    </row>
    <row r="328626" spans="59:59" ht="15" customHeight="1">
      <c r="BG328626" s="984"/>
    </row>
    <row r="328627" spans="59:59" ht="15" customHeight="1">
      <c r="BG328627" s="985"/>
    </row>
    <row r="328664" spans="59:59" ht="15" customHeight="1">
      <c r="BG328664" s="984"/>
    </row>
    <row r="328665" spans="59:59" ht="15" customHeight="1">
      <c r="BG328665" s="985"/>
    </row>
    <row r="328702" spans="59:59" ht="15" customHeight="1">
      <c r="BG328702" s="984"/>
    </row>
    <row r="328703" spans="59:59" ht="15" customHeight="1">
      <c r="BG328703" s="985"/>
    </row>
    <row r="328740" spans="59:59" ht="15" customHeight="1">
      <c r="BG328740" s="984"/>
    </row>
    <row r="328741" spans="59:59" ht="15" customHeight="1">
      <c r="BG328741" s="985"/>
    </row>
    <row r="328778" spans="59:59" ht="15" customHeight="1">
      <c r="BG328778" s="984"/>
    </row>
    <row r="328779" spans="59:59" ht="15" customHeight="1">
      <c r="BG328779" s="985"/>
    </row>
    <row r="328816" spans="59:59" ht="15" customHeight="1">
      <c r="BG328816" s="984"/>
    </row>
    <row r="328817" spans="59:59" ht="15" customHeight="1">
      <c r="BG328817" s="985"/>
    </row>
    <row r="328854" spans="59:59" ht="15" customHeight="1">
      <c r="BG328854" s="984"/>
    </row>
    <row r="328855" spans="59:59" ht="15" customHeight="1">
      <c r="BG328855" s="985"/>
    </row>
    <row r="328892" spans="59:59" ht="15" customHeight="1">
      <c r="BG328892" s="984"/>
    </row>
    <row r="328893" spans="59:59" ht="15" customHeight="1">
      <c r="BG328893" s="985"/>
    </row>
    <row r="328930" spans="59:59" ht="15" customHeight="1">
      <c r="BG328930" s="984"/>
    </row>
    <row r="328931" spans="59:59" ht="15" customHeight="1">
      <c r="BG328931" s="985"/>
    </row>
    <row r="328968" spans="59:59" ht="15" customHeight="1">
      <c r="BG328968" s="984"/>
    </row>
    <row r="328969" spans="59:59" ht="15" customHeight="1">
      <c r="BG328969" s="985"/>
    </row>
    <row r="329006" spans="59:59" ht="15" customHeight="1">
      <c r="BG329006" s="984"/>
    </row>
    <row r="329007" spans="59:59" ht="15" customHeight="1">
      <c r="BG329007" s="985"/>
    </row>
    <row r="329044" spans="59:59" ht="15" customHeight="1">
      <c r="BG329044" s="984"/>
    </row>
    <row r="329045" spans="59:59" ht="15" customHeight="1">
      <c r="BG329045" s="985"/>
    </row>
    <row r="329082" spans="59:59" ht="15" customHeight="1">
      <c r="BG329082" s="984"/>
    </row>
    <row r="329083" spans="59:59" ht="15" customHeight="1">
      <c r="BG329083" s="985"/>
    </row>
    <row r="329120" spans="59:59" ht="15" customHeight="1">
      <c r="BG329120" s="984"/>
    </row>
    <row r="329121" spans="59:59" ht="15" customHeight="1">
      <c r="BG329121" s="985"/>
    </row>
    <row r="329158" spans="59:59" ht="15" customHeight="1">
      <c r="BG329158" s="984"/>
    </row>
    <row r="329159" spans="59:59" ht="15" customHeight="1">
      <c r="BG329159" s="985"/>
    </row>
    <row r="329196" spans="59:59" ht="15" customHeight="1">
      <c r="BG329196" s="984"/>
    </row>
    <row r="329197" spans="59:59" ht="15" customHeight="1">
      <c r="BG329197" s="985"/>
    </row>
    <row r="329234" spans="59:59" ht="15" customHeight="1">
      <c r="BG329234" s="984"/>
    </row>
    <row r="329235" spans="59:59" ht="15" customHeight="1">
      <c r="BG329235" s="985"/>
    </row>
    <row r="329272" spans="59:59" ht="15" customHeight="1">
      <c r="BG329272" s="984"/>
    </row>
    <row r="329273" spans="59:59" ht="15" customHeight="1">
      <c r="BG329273" s="985"/>
    </row>
    <row r="329310" spans="59:59" ht="15" customHeight="1">
      <c r="BG329310" s="984"/>
    </row>
    <row r="329311" spans="59:59" ht="15" customHeight="1">
      <c r="BG329311" s="985"/>
    </row>
    <row r="329348" spans="59:59" ht="15" customHeight="1">
      <c r="BG329348" s="984"/>
    </row>
    <row r="329349" spans="59:59" ht="15" customHeight="1">
      <c r="BG329349" s="985"/>
    </row>
    <row r="329386" spans="59:59" ht="15" customHeight="1">
      <c r="BG329386" s="984"/>
    </row>
    <row r="329387" spans="59:59" ht="15" customHeight="1">
      <c r="BG329387" s="985"/>
    </row>
    <row r="329424" spans="59:59" ht="15" customHeight="1">
      <c r="BG329424" s="984"/>
    </row>
    <row r="329425" spans="59:59" ht="15" customHeight="1">
      <c r="BG329425" s="985"/>
    </row>
    <row r="329462" spans="59:59" ht="15" customHeight="1">
      <c r="BG329462" s="984"/>
    </row>
    <row r="329463" spans="59:59" ht="15" customHeight="1">
      <c r="BG329463" s="985"/>
    </row>
    <row r="329500" spans="59:59" ht="15" customHeight="1">
      <c r="BG329500" s="984"/>
    </row>
    <row r="329501" spans="59:59" ht="15" customHeight="1">
      <c r="BG329501" s="985"/>
    </row>
    <row r="329538" spans="59:59" ht="15" customHeight="1">
      <c r="BG329538" s="984"/>
    </row>
    <row r="329539" spans="59:59" ht="15" customHeight="1">
      <c r="BG329539" s="985"/>
    </row>
    <row r="329576" spans="59:59" ht="15" customHeight="1">
      <c r="BG329576" s="984"/>
    </row>
    <row r="329577" spans="59:59" ht="15" customHeight="1">
      <c r="BG329577" s="985"/>
    </row>
    <row r="329614" spans="59:59" ht="15" customHeight="1">
      <c r="BG329614" s="984"/>
    </row>
    <row r="329615" spans="59:59" ht="15" customHeight="1">
      <c r="BG329615" s="985"/>
    </row>
    <row r="329652" spans="59:59" ht="15" customHeight="1">
      <c r="BG329652" s="984"/>
    </row>
    <row r="329653" spans="59:59" ht="15" customHeight="1">
      <c r="BG329653" s="985"/>
    </row>
    <row r="329690" spans="59:59" ht="15" customHeight="1">
      <c r="BG329690" s="984"/>
    </row>
    <row r="329691" spans="59:59" ht="15" customHeight="1">
      <c r="BG329691" s="985"/>
    </row>
    <row r="329728" spans="59:59" ht="15" customHeight="1">
      <c r="BG329728" s="984"/>
    </row>
    <row r="329729" spans="59:59" ht="15" customHeight="1">
      <c r="BG329729" s="985"/>
    </row>
    <row r="329766" spans="59:59" ht="15" customHeight="1">
      <c r="BG329766" s="984"/>
    </row>
    <row r="329767" spans="59:59" ht="15" customHeight="1">
      <c r="BG329767" s="985"/>
    </row>
    <row r="329804" spans="59:59" ht="15" customHeight="1">
      <c r="BG329804" s="984"/>
    </row>
    <row r="329805" spans="59:59" ht="15" customHeight="1">
      <c r="BG329805" s="985"/>
    </row>
    <row r="329842" spans="59:59" ht="15" customHeight="1">
      <c r="BG329842" s="984"/>
    </row>
    <row r="329843" spans="59:59" ht="15" customHeight="1">
      <c r="BG329843" s="985"/>
    </row>
    <row r="329880" spans="59:59" ht="15" customHeight="1">
      <c r="BG329880" s="984"/>
    </row>
    <row r="329881" spans="59:59" ht="15" customHeight="1">
      <c r="BG329881" s="985"/>
    </row>
    <row r="329918" spans="59:59" ht="15" customHeight="1">
      <c r="BG329918" s="984"/>
    </row>
    <row r="329919" spans="59:59" ht="15" customHeight="1">
      <c r="BG329919" s="985"/>
    </row>
    <row r="329956" spans="59:59" ht="15" customHeight="1">
      <c r="BG329956" s="984"/>
    </row>
    <row r="329957" spans="59:59" ht="15" customHeight="1">
      <c r="BG329957" s="985"/>
    </row>
    <row r="329994" spans="59:59" ht="15" customHeight="1">
      <c r="BG329994" s="984"/>
    </row>
    <row r="329995" spans="59:59" ht="15" customHeight="1">
      <c r="BG329995" s="985"/>
    </row>
    <row r="330032" spans="59:59" ht="15" customHeight="1">
      <c r="BG330032" s="984"/>
    </row>
    <row r="330033" spans="59:59" ht="15" customHeight="1">
      <c r="BG330033" s="985"/>
    </row>
    <row r="330070" spans="59:59" ht="15" customHeight="1">
      <c r="BG330070" s="984"/>
    </row>
    <row r="330071" spans="59:59" ht="15" customHeight="1">
      <c r="BG330071" s="985"/>
    </row>
    <row r="330108" spans="59:59" ht="15" customHeight="1">
      <c r="BG330108" s="984"/>
    </row>
    <row r="330109" spans="59:59" ht="15" customHeight="1">
      <c r="BG330109" s="985"/>
    </row>
    <row r="330146" spans="59:59" ht="15" customHeight="1">
      <c r="BG330146" s="984"/>
    </row>
    <row r="330147" spans="59:59" ht="15" customHeight="1">
      <c r="BG330147" s="985"/>
    </row>
    <row r="330184" spans="59:59" ht="15" customHeight="1">
      <c r="BG330184" s="984"/>
    </row>
    <row r="330185" spans="59:59" ht="15" customHeight="1">
      <c r="BG330185" s="985"/>
    </row>
    <row r="330222" spans="59:59" ht="15" customHeight="1">
      <c r="BG330222" s="984"/>
    </row>
    <row r="330223" spans="59:59" ht="15" customHeight="1">
      <c r="BG330223" s="985"/>
    </row>
    <row r="330260" spans="59:59" ht="15" customHeight="1">
      <c r="BG330260" s="984"/>
    </row>
    <row r="330261" spans="59:59" ht="15" customHeight="1">
      <c r="BG330261" s="985"/>
    </row>
    <row r="330298" spans="59:59" ht="15" customHeight="1">
      <c r="BG330298" s="984"/>
    </row>
    <row r="330299" spans="59:59" ht="15" customHeight="1">
      <c r="BG330299" s="985"/>
    </row>
    <row r="330336" spans="59:59" ht="15" customHeight="1">
      <c r="BG330336" s="984"/>
    </row>
    <row r="330337" spans="59:59" ht="15" customHeight="1">
      <c r="BG330337" s="985"/>
    </row>
    <row r="330374" spans="59:59" ht="15" customHeight="1">
      <c r="BG330374" s="984"/>
    </row>
    <row r="330375" spans="59:59" ht="15" customHeight="1">
      <c r="BG330375" s="985"/>
    </row>
    <row r="330412" spans="59:59" ht="15" customHeight="1">
      <c r="BG330412" s="984"/>
    </row>
    <row r="330413" spans="59:59" ht="15" customHeight="1">
      <c r="BG330413" s="985"/>
    </row>
    <row r="330450" spans="59:59" ht="15" customHeight="1">
      <c r="BG330450" s="984"/>
    </row>
    <row r="330451" spans="59:59" ht="15" customHeight="1">
      <c r="BG330451" s="985"/>
    </row>
    <row r="330488" spans="59:59" ht="15" customHeight="1">
      <c r="BG330488" s="984"/>
    </row>
    <row r="330489" spans="59:59" ht="15" customHeight="1">
      <c r="BG330489" s="985"/>
    </row>
    <row r="330526" spans="59:59" ht="15" customHeight="1">
      <c r="BG330526" s="984"/>
    </row>
    <row r="330527" spans="59:59" ht="15" customHeight="1">
      <c r="BG330527" s="985"/>
    </row>
    <row r="330564" spans="59:59" ht="15" customHeight="1">
      <c r="BG330564" s="984"/>
    </row>
    <row r="330565" spans="59:59" ht="15" customHeight="1">
      <c r="BG330565" s="985"/>
    </row>
    <row r="330602" spans="59:59" ht="15" customHeight="1">
      <c r="BG330602" s="984"/>
    </row>
    <row r="330603" spans="59:59" ht="15" customHeight="1">
      <c r="BG330603" s="985"/>
    </row>
    <row r="330640" spans="59:59" ht="15" customHeight="1">
      <c r="BG330640" s="984"/>
    </row>
    <row r="330641" spans="59:59" ht="15" customHeight="1">
      <c r="BG330641" s="985"/>
    </row>
    <row r="330678" spans="59:59" ht="15" customHeight="1">
      <c r="BG330678" s="984"/>
    </row>
    <row r="330679" spans="59:59" ht="15" customHeight="1">
      <c r="BG330679" s="985"/>
    </row>
    <row r="330716" spans="59:59" ht="15" customHeight="1">
      <c r="BG330716" s="984"/>
    </row>
    <row r="330717" spans="59:59" ht="15" customHeight="1">
      <c r="BG330717" s="985"/>
    </row>
    <row r="330754" spans="59:59" ht="15" customHeight="1">
      <c r="BG330754" s="984"/>
    </row>
    <row r="330755" spans="59:59" ht="15" customHeight="1">
      <c r="BG330755" s="985"/>
    </row>
    <row r="330792" spans="59:59" ht="15" customHeight="1">
      <c r="BG330792" s="984"/>
    </row>
    <row r="330793" spans="59:59" ht="15" customHeight="1">
      <c r="BG330793" s="985"/>
    </row>
    <row r="330830" spans="59:59" ht="15" customHeight="1">
      <c r="BG330830" s="984"/>
    </row>
    <row r="330831" spans="59:59" ht="15" customHeight="1">
      <c r="BG330831" s="985"/>
    </row>
    <row r="330868" spans="59:59" ht="15" customHeight="1">
      <c r="BG330868" s="984"/>
    </row>
    <row r="330869" spans="59:59" ht="15" customHeight="1">
      <c r="BG330869" s="985"/>
    </row>
    <row r="330906" spans="59:59" ht="15" customHeight="1">
      <c r="BG330906" s="984"/>
    </row>
    <row r="330907" spans="59:59" ht="15" customHeight="1">
      <c r="BG330907" s="985"/>
    </row>
    <row r="330944" spans="59:59" ht="15" customHeight="1">
      <c r="BG330944" s="984"/>
    </row>
    <row r="330945" spans="59:59" ht="15" customHeight="1">
      <c r="BG330945" s="985"/>
    </row>
    <row r="330982" spans="59:59" ht="15" customHeight="1">
      <c r="BG330982" s="984"/>
    </row>
    <row r="330983" spans="59:59" ht="15" customHeight="1">
      <c r="BG330983" s="985"/>
    </row>
    <row r="331020" spans="59:59" ht="15" customHeight="1">
      <c r="BG331020" s="984"/>
    </row>
    <row r="331021" spans="59:59" ht="15" customHeight="1">
      <c r="BG331021" s="985"/>
    </row>
    <row r="331058" spans="59:59" ht="15" customHeight="1">
      <c r="BG331058" s="984"/>
    </row>
    <row r="331059" spans="59:59" ht="15" customHeight="1">
      <c r="BG331059" s="985"/>
    </row>
    <row r="331096" spans="59:59" ht="15" customHeight="1">
      <c r="BG331096" s="984"/>
    </row>
    <row r="331097" spans="59:59" ht="15" customHeight="1">
      <c r="BG331097" s="985"/>
    </row>
    <row r="331134" spans="59:59" ht="15" customHeight="1">
      <c r="BG331134" s="984"/>
    </row>
    <row r="331135" spans="59:59" ht="15" customHeight="1">
      <c r="BG331135" s="985"/>
    </row>
    <row r="331172" spans="59:59" ht="15" customHeight="1">
      <c r="BG331172" s="984"/>
    </row>
    <row r="331173" spans="59:59" ht="15" customHeight="1">
      <c r="BG331173" s="985"/>
    </row>
    <row r="331210" spans="59:59" ht="15" customHeight="1">
      <c r="BG331210" s="984"/>
    </row>
    <row r="331211" spans="59:59" ht="15" customHeight="1">
      <c r="BG331211" s="985"/>
    </row>
    <row r="331248" spans="59:59" ht="15" customHeight="1">
      <c r="BG331248" s="984"/>
    </row>
    <row r="331249" spans="59:59" ht="15" customHeight="1">
      <c r="BG331249" s="985"/>
    </row>
    <row r="331286" spans="59:59" ht="15" customHeight="1">
      <c r="BG331286" s="984"/>
    </row>
    <row r="331287" spans="59:59" ht="15" customHeight="1">
      <c r="BG331287" s="985"/>
    </row>
    <row r="331324" spans="59:59" ht="15" customHeight="1">
      <c r="BG331324" s="984"/>
    </row>
    <row r="331325" spans="59:59" ht="15" customHeight="1">
      <c r="BG331325" s="985"/>
    </row>
    <row r="331362" spans="59:59" ht="15" customHeight="1">
      <c r="BG331362" s="984"/>
    </row>
    <row r="331363" spans="59:59" ht="15" customHeight="1">
      <c r="BG331363" s="985"/>
    </row>
    <row r="331400" spans="59:59" ht="15" customHeight="1">
      <c r="BG331400" s="984"/>
    </row>
    <row r="331401" spans="59:59" ht="15" customHeight="1">
      <c r="BG331401" s="985"/>
    </row>
    <row r="331438" spans="59:59" ht="15" customHeight="1">
      <c r="BG331438" s="984"/>
    </row>
    <row r="331439" spans="59:59" ht="15" customHeight="1">
      <c r="BG331439" s="985"/>
    </row>
    <row r="331476" spans="59:59" ht="15" customHeight="1">
      <c r="BG331476" s="984"/>
    </row>
    <row r="331477" spans="59:59" ht="15" customHeight="1">
      <c r="BG331477" s="985"/>
    </row>
    <row r="331514" spans="59:59" ht="15" customHeight="1">
      <c r="BG331514" s="984"/>
    </row>
    <row r="331515" spans="59:59" ht="15" customHeight="1">
      <c r="BG331515" s="985"/>
    </row>
    <row r="331552" spans="59:59" ht="15" customHeight="1">
      <c r="BG331552" s="984"/>
    </row>
    <row r="331553" spans="59:59" ht="15" customHeight="1">
      <c r="BG331553" s="985"/>
    </row>
    <row r="331590" spans="59:59" ht="15" customHeight="1">
      <c r="BG331590" s="984"/>
    </row>
    <row r="331591" spans="59:59" ht="15" customHeight="1">
      <c r="BG331591" s="985"/>
    </row>
    <row r="331628" spans="59:59" ht="15" customHeight="1">
      <c r="BG331628" s="984"/>
    </row>
    <row r="331629" spans="59:59" ht="15" customHeight="1">
      <c r="BG331629" s="985"/>
    </row>
    <row r="331666" spans="59:59" ht="15" customHeight="1">
      <c r="BG331666" s="984"/>
    </row>
    <row r="331667" spans="59:59" ht="15" customHeight="1">
      <c r="BG331667" s="985"/>
    </row>
    <row r="331704" spans="59:59" ht="15" customHeight="1">
      <c r="BG331704" s="984"/>
    </row>
    <row r="331705" spans="59:59" ht="15" customHeight="1">
      <c r="BG331705" s="985"/>
    </row>
    <row r="331742" spans="59:59" ht="15" customHeight="1">
      <c r="BG331742" s="984"/>
    </row>
    <row r="331743" spans="59:59" ht="15" customHeight="1">
      <c r="BG331743" s="985"/>
    </row>
    <row r="331780" spans="59:59" ht="15" customHeight="1">
      <c r="BG331780" s="984"/>
    </row>
    <row r="331781" spans="59:59" ht="15" customHeight="1">
      <c r="BG331781" s="985"/>
    </row>
    <row r="331818" spans="59:59" ht="15" customHeight="1">
      <c r="BG331818" s="984"/>
    </row>
    <row r="331819" spans="59:59" ht="15" customHeight="1">
      <c r="BG331819" s="985"/>
    </row>
    <row r="331856" spans="59:59" ht="15" customHeight="1">
      <c r="BG331856" s="984"/>
    </row>
    <row r="331857" spans="59:59" ht="15" customHeight="1">
      <c r="BG331857" s="985"/>
    </row>
    <row r="331894" spans="59:59" ht="15" customHeight="1">
      <c r="BG331894" s="984"/>
    </row>
    <row r="331895" spans="59:59" ht="15" customHeight="1">
      <c r="BG331895" s="985"/>
    </row>
    <row r="331932" spans="59:59" ht="15" customHeight="1">
      <c r="BG331932" s="984"/>
    </row>
    <row r="331933" spans="59:59" ht="15" customHeight="1">
      <c r="BG331933" s="985"/>
    </row>
    <row r="331970" spans="59:59" ht="15" customHeight="1">
      <c r="BG331970" s="984"/>
    </row>
    <row r="331971" spans="59:59" ht="15" customHeight="1">
      <c r="BG331971" s="985"/>
    </row>
    <row r="332008" spans="59:59" ht="15" customHeight="1">
      <c r="BG332008" s="984"/>
    </row>
    <row r="332009" spans="59:59" ht="15" customHeight="1">
      <c r="BG332009" s="985"/>
    </row>
    <row r="332046" spans="59:59" ht="15" customHeight="1">
      <c r="BG332046" s="984"/>
    </row>
    <row r="332047" spans="59:59" ht="15" customHeight="1">
      <c r="BG332047" s="985"/>
    </row>
    <row r="332084" spans="59:59" ht="15" customHeight="1">
      <c r="BG332084" s="984"/>
    </row>
    <row r="332085" spans="59:59" ht="15" customHeight="1">
      <c r="BG332085" s="985"/>
    </row>
    <row r="332122" spans="59:59" ht="15" customHeight="1">
      <c r="BG332122" s="984"/>
    </row>
    <row r="332123" spans="59:59" ht="15" customHeight="1">
      <c r="BG332123" s="985"/>
    </row>
    <row r="332160" spans="59:59" ht="15" customHeight="1">
      <c r="BG332160" s="984"/>
    </row>
    <row r="332161" spans="59:59" ht="15" customHeight="1">
      <c r="BG332161" s="985"/>
    </row>
    <row r="332198" spans="59:59" ht="15" customHeight="1">
      <c r="BG332198" s="984"/>
    </row>
    <row r="332199" spans="59:59" ht="15" customHeight="1">
      <c r="BG332199" s="985"/>
    </row>
    <row r="332236" spans="59:59" ht="15" customHeight="1">
      <c r="BG332236" s="984"/>
    </row>
    <row r="332237" spans="59:59" ht="15" customHeight="1">
      <c r="BG332237" s="985"/>
    </row>
    <row r="332274" spans="59:59" ht="15" customHeight="1">
      <c r="BG332274" s="984"/>
    </row>
    <row r="332275" spans="59:59" ht="15" customHeight="1">
      <c r="BG332275" s="985"/>
    </row>
    <row r="332312" spans="59:59" ht="15" customHeight="1">
      <c r="BG332312" s="984"/>
    </row>
    <row r="332313" spans="59:59" ht="15" customHeight="1">
      <c r="BG332313" s="985"/>
    </row>
    <row r="332350" spans="59:59" ht="15" customHeight="1">
      <c r="BG332350" s="984"/>
    </row>
    <row r="332351" spans="59:59" ht="15" customHeight="1">
      <c r="BG332351" s="985"/>
    </row>
    <row r="332388" spans="59:59" ht="15" customHeight="1">
      <c r="BG332388" s="984"/>
    </row>
    <row r="332389" spans="59:59" ht="15" customHeight="1">
      <c r="BG332389" s="985"/>
    </row>
    <row r="332426" spans="59:59" ht="15" customHeight="1">
      <c r="BG332426" s="984"/>
    </row>
    <row r="332427" spans="59:59" ht="15" customHeight="1">
      <c r="BG332427" s="985"/>
    </row>
    <row r="332464" spans="59:59" ht="15" customHeight="1">
      <c r="BG332464" s="984"/>
    </row>
    <row r="332465" spans="59:59" ht="15" customHeight="1">
      <c r="BG332465" s="985"/>
    </row>
    <row r="332502" spans="59:59" ht="15" customHeight="1">
      <c r="BG332502" s="984"/>
    </row>
    <row r="332503" spans="59:59" ht="15" customHeight="1">
      <c r="BG332503" s="985"/>
    </row>
    <row r="332540" spans="59:59" ht="15" customHeight="1">
      <c r="BG332540" s="984"/>
    </row>
    <row r="332541" spans="59:59" ht="15" customHeight="1">
      <c r="BG332541" s="985"/>
    </row>
    <row r="332578" spans="59:59" ht="15" customHeight="1">
      <c r="BG332578" s="984"/>
    </row>
    <row r="332579" spans="59:59" ht="15" customHeight="1">
      <c r="BG332579" s="985"/>
    </row>
    <row r="332616" spans="59:59" ht="15" customHeight="1">
      <c r="BG332616" s="984"/>
    </row>
    <row r="332617" spans="59:59" ht="15" customHeight="1">
      <c r="BG332617" s="985"/>
    </row>
    <row r="332654" spans="59:59" ht="15" customHeight="1">
      <c r="BG332654" s="984"/>
    </row>
    <row r="332655" spans="59:59" ht="15" customHeight="1">
      <c r="BG332655" s="985"/>
    </row>
    <row r="332692" spans="59:59" ht="15" customHeight="1">
      <c r="BG332692" s="984"/>
    </row>
    <row r="332693" spans="59:59" ht="15" customHeight="1">
      <c r="BG332693" s="985"/>
    </row>
    <row r="332730" spans="59:59" ht="15" customHeight="1">
      <c r="BG332730" s="984"/>
    </row>
    <row r="332731" spans="59:59" ht="15" customHeight="1">
      <c r="BG332731" s="985"/>
    </row>
    <row r="332768" spans="59:59" ht="15" customHeight="1">
      <c r="BG332768" s="984"/>
    </row>
    <row r="332769" spans="59:59" ht="15" customHeight="1">
      <c r="BG332769" s="985"/>
    </row>
    <row r="332806" spans="59:59" ht="15" customHeight="1">
      <c r="BG332806" s="984"/>
    </row>
    <row r="332807" spans="59:59" ht="15" customHeight="1">
      <c r="BG332807" s="985"/>
    </row>
    <row r="332844" spans="59:59" ht="15" customHeight="1">
      <c r="BG332844" s="984"/>
    </row>
    <row r="332845" spans="59:59" ht="15" customHeight="1">
      <c r="BG332845" s="985"/>
    </row>
    <row r="332882" spans="59:59" ht="15" customHeight="1">
      <c r="BG332882" s="984"/>
    </row>
    <row r="332883" spans="59:59" ht="15" customHeight="1">
      <c r="BG332883" s="985"/>
    </row>
    <row r="332920" spans="59:59" ht="15" customHeight="1">
      <c r="BG332920" s="984"/>
    </row>
    <row r="332921" spans="59:59" ht="15" customHeight="1">
      <c r="BG332921" s="985"/>
    </row>
    <row r="332958" spans="59:59" ht="15" customHeight="1">
      <c r="BG332958" s="984"/>
    </row>
    <row r="332959" spans="59:59" ht="15" customHeight="1">
      <c r="BG332959" s="985"/>
    </row>
    <row r="332996" spans="59:59" ht="15" customHeight="1">
      <c r="BG332996" s="984"/>
    </row>
    <row r="332997" spans="59:59" ht="15" customHeight="1">
      <c r="BG332997" s="985"/>
    </row>
    <row r="333034" spans="59:59" ht="15" customHeight="1">
      <c r="BG333034" s="984"/>
    </row>
    <row r="333035" spans="59:59" ht="15" customHeight="1">
      <c r="BG333035" s="985"/>
    </row>
    <row r="333072" spans="59:59" ht="15" customHeight="1">
      <c r="BG333072" s="984"/>
    </row>
    <row r="333073" spans="59:59" ht="15" customHeight="1">
      <c r="BG333073" s="985"/>
    </row>
    <row r="333110" spans="59:59" ht="15" customHeight="1">
      <c r="BG333110" s="984"/>
    </row>
    <row r="333111" spans="59:59" ht="15" customHeight="1">
      <c r="BG333111" s="985"/>
    </row>
    <row r="333148" spans="59:59" ht="15" customHeight="1">
      <c r="BG333148" s="984"/>
    </row>
    <row r="333149" spans="59:59" ht="15" customHeight="1">
      <c r="BG333149" s="985"/>
    </row>
    <row r="333186" spans="59:59" ht="15" customHeight="1">
      <c r="BG333186" s="984"/>
    </row>
    <row r="333187" spans="59:59" ht="15" customHeight="1">
      <c r="BG333187" s="985"/>
    </row>
    <row r="333224" spans="59:59" ht="15" customHeight="1">
      <c r="BG333224" s="984"/>
    </row>
    <row r="333225" spans="59:59" ht="15" customHeight="1">
      <c r="BG333225" s="985"/>
    </row>
    <row r="333262" spans="59:59" ht="15" customHeight="1">
      <c r="BG333262" s="984"/>
    </row>
    <row r="333263" spans="59:59" ht="15" customHeight="1">
      <c r="BG333263" s="985"/>
    </row>
    <row r="333300" spans="59:59" ht="15" customHeight="1">
      <c r="BG333300" s="984"/>
    </row>
    <row r="333301" spans="59:59" ht="15" customHeight="1">
      <c r="BG333301" s="985"/>
    </row>
    <row r="333338" spans="59:59" ht="15" customHeight="1">
      <c r="BG333338" s="984"/>
    </row>
    <row r="333339" spans="59:59" ht="15" customHeight="1">
      <c r="BG333339" s="985"/>
    </row>
    <row r="333376" spans="59:59" ht="15" customHeight="1">
      <c r="BG333376" s="984"/>
    </row>
    <row r="333377" spans="59:59" ht="15" customHeight="1">
      <c r="BG333377" s="985"/>
    </row>
    <row r="333414" spans="59:59" ht="15" customHeight="1">
      <c r="BG333414" s="984"/>
    </row>
    <row r="333415" spans="59:59" ht="15" customHeight="1">
      <c r="BG333415" s="985"/>
    </row>
    <row r="333452" spans="59:59" ht="15" customHeight="1">
      <c r="BG333452" s="984"/>
    </row>
    <row r="333453" spans="59:59" ht="15" customHeight="1">
      <c r="BG333453" s="985"/>
    </row>
    <row r="333490" spans="59:59" ht="15" customHeight="1">
      <c r="BG333490" s="984"/>
    </row>
    <row r="333491" spans="59:59" ht="15" customHeight="1">
      <c r="BG333491" s="985"/>
    </row>
    <row r="333528" spans="59:59" ht="15" customHeight="1">
      <c r="BG333528" s="984"/>
    </row>
    <row r="333529" spans="59:59" ht="15" customHeight="1">
      <c r="BG333529" s="985"/>
    </row>
    <row r="333566" spans="59:59" ht="15" customHeight="1">
      <c r="BG333566" s="984"/>
    </row>
    <row r="333567" spans="59:59" ht="15" customHeight="1">
      <c r="BG333567" s="985"/>
    </row>
    <row r="333604" spans="59:59" ht="15" customHeight="1">
      <c r="BG333604" s="984"/>
    </row>
    <row r="333605" spans="59:59" ht="15" customHeight="1">
      <c r="BG333605" s="985"/>
    </row>
    <row r="333642" spans="59:59" ht="15" customHeight="1">
      <c r="BG333642" s="984"/>
    </row>
    <row r="333643" spans="59:59" ht="15" customHeight="1">
      <c r="BG333643" s="985"/>
    </row>
    <row r="333680" spans="59:59" ht="15" customHeight="1">
      <c r="BG333680" s="984"/>
    </row>
    <row r="333681" spans="59:59" ht="15" customHeight="1">
      <c r="BG333681" s="985"/>
    </row>
    <row r="333718" spans="59:59" ht="15" customHeight="1">
      <c r="BG333718" s="984"/>
    </row>
    <row r="333719" spans="59:59" ht="15" customHeight="1">
      <c r="BG333719" s="985"/>
    </row>
    <row r="333756" spans="59:59" ht="15" customHeight="1">
      <c r="BG333756" s="984"/>
    </row>
    <row r="333757" spans="59:59" ht="15" customHeight="1">
      <c r="BG333757" s="985"/>
    </row>
    <row r="333794" spans="59:59" ht="15" customHeight="1">
      <c r="BG333794" s="984"/>
    </row>
    <row r="333795" spans="59:59" ht="15" customHeight="1">
      <c r="BG333795" s="985"/>
    </row>
    <row r="333832" spans="59:59" ht="15" customHeight="1">
      <c r="BG333832" s="984"/>
    </row>
    <row r="333833" spans="59:59" ht="15" customHeight="1">
      <c r="BG333833" s="985"/>
    </row>
    <row r="333870" spans="59:59" ht="15" customHeight="1">
      <c r="BG333870" s="984"/>
    </row>
    <row r="333871" spans="59:59" ht="15" customHeight="1">
      <c r="BG333871" s="985"/>
    </row>
    <row r="333908" spans="59:59" ht="15" customHeight="1">
      <c r="BG333908" s="984"/>
    </row>
    <row r="333909" spans="59:59" ht="15" customHeight="1">
      <c r="BG333909" s="985"/>
    </row>
    <row r="333946" spans="59:59" ht="15" customHeight="1">
      <c r="BG333946" s="984"/>
    </row>
    <row r="333947" spans="59:59" ht="15" customHeight="1">
      <c r="BG333947" s="985"/>
    </row>
    <row r="333984" spans="59:59" ht="15" customHeight="1">
      <c r="BG333984" s="984"/>
    </row>
    <row r="333985" spans="59:59" ht="15" customHeight="1">
      <c r="BG333985" s="985"/>
    </row>
    <row r="334022" spans="59:59" ht="15" customHeight="1">
      <c r="BG334022" s="984"/>
    </row>
    <row r="334023" spans="59:59" ht="15" customHeight="1">
      <c r="BG334023" s="985"/>
    </row>
    <row r="334060" spans="59:59" ht="15" customHeight="1">
      <c r="BG334060" s="984"/>
    </row>
    <row r="334061" spans="59:59" ht="15" customHeight="1">
      <c r="BG334061" s="985"/>
    </row>
    <row r="334098" spans="59:59" ht="15" customHeight="1">
      <c r="BG334098" s="984"/>
    </row>
    <row r="334099" spans="59:59" ht="15" customHeight="1">
      <c r="BG334099" s="985"/>
    </row>
    <row r="334136" spans="59:59" ht="15" customHeight="1">
      <c r="BG334136" s="984"/>
    </row>
    <row r="334137" spans="59:59" ht="15" customHeight="1">
      <c r="BG334137" s="985"/>
    </row>
    <row r="334174" spans="59:59" ht="15" customHeight="1">
      <c r="BG334174" s="984"/>
    </row>
    <row r="334175" spans="59:59" ht="15" customHeight="1">
      <c r="BG334175" s="985"/>
    </row>
    <row r="334212" spans="59:59" ht="15" customHeight="1">
      <c r="BG334212" s="984"/>
    </row>
    <row r="334213" spans="59:59" ht="15" customHeight="1">
      <c r="BG334213" s="985"/>
    </row>
    <row r="334250" spans="59:59" ht="15" customHeight="1">
      <c r="BG334250" s="984"/>
    </row>
    <row r="334251" spans="59:59" ht="15" customHeight="1">
      <c r="BG334251" s="985"/>
    </row>
    <row r="334288" spans="59:59" ht="15" customHeight="1">
      <c r="BG334288" s="984"/>
    </row>
    <row r="334289" spans="59:59" ht="15" customHeight="1">
      <c r="BG334289" s="985"/>
    </row>
    <row r="334326" spans="59:59" ht="15" customHeight="1">
      <c r="BG334326" s="984"/>
    </row>
    <row r="334327" spans="59:59" ht="15" customHeight="1">
      <c r="BG334327" s="985"/>
    </row>
    <row r="334364" spans="59:59" ht="15" customHeight="1">
      <c r="BG334364" s="984"/>
    </row>
    <row r="334365" spans="59:59" ht="15" customHeight="1">
      <c r="BG334365" s="985"/>
    </row>
    <row r="334402" spans="59:59" ht="15" customHeight="1">
      <c r="BG334402" s="984"/>
    </row>
    <row r="334403" spans="59:59" ht="15" customHeight="1">
      <c r="BG334403" s="985"/>
    </row>
    <row r="334440" spans="59:59" ht="15" customHeight="1">
      <c r="BG334440" s="984"/>
    </row>
    <row r="334441" spans="59:59" ht="15" customHeight="1">
      <c r="BG334441" s="985"/>
    </row>
    <row r="334478" spans="59:59" ht="15" customHeight="1">
      <c r="BG334478" s="984"/>
    </row>
    <row r="334479" spans="59:59" ht="15" customHeight="1">
      <c r="BG334479" s="985"/>
    </row>
    <row r="334516" spans="59:59" ht="15" customHeight="1">
      <c r="BG334516" s="984"/>
    </row>
    <row r="334517" spans="59:59" ht="15" customHeight="1">
      <c r="BG334517" s="985"/>
    </row>
    <row r="334554" spans="59:59" ht="15" customHeight="1">
      <c r="BG334554" s="984"/>
    </row>
    <row r="334555" spans="59:59" ht="15" customHeight="1">
      <c r="BG334555" s="985"/>
    </row>
    <row r="334592" spans="59:59" ht="15" customHeight="1">
      <c r="BG334592" s="984"/>
    </row>
    <row r="334593" spans="59:59" ht="15" customHeight="1">
      <c r="BG334593" s="985"/>
    </row>
    <row r="334630" spans="59:59" ht="15" customHeight="1">
      <c r="BG334630" s="984"/>
    </row>
    <row r="334631" spans="59:59" ht="15" customHeight="1">
      <c r="BG334631" s="985"/>
    </row>
    <row r="334668" spans="59:59" ht="15" customHeight="1">
      <c r="BG334668" s="984"/>
    </row>
    <row r="334669" spans="59:59" ht="15" customHeight="1">
      <c r="BG334669" s="985"/>
    </row>
    <row r="334706" spans="59:59" ht="15" customHeight="1">
      <c r="BG334706" s="984"/>
    </row>
    <row r="334707" spans="59:59" ht="15" customHeight="1">
      <c r="BG334707" s="985"/>
    </row>
    <row r="334744" spans="59:59" ht="15" customHeight="1">
      <c r="BG334744" s="984"/>
    </row>
    <row r="334745" spans="59:59" ht="15" customHeight="1">
      <c r="BG334745" s="985"/>
    </row>
    <row r="334782" spans="59:59" ht="15" customHeight="1">
      <c r="BG334782" s="984"/>
    </row>
    <row r="334783" spans="59:59" ht="15" customHeight="1">
      <c r="BG334783" s="985"/>
    </row>
    <row r="334820" spans="59:59" ht="15" customHeight="1">
      <c r="BG334820" s="984"/>
    </row>
    <row r="334821" spans="59:59" ht="15" customHeight="1">
      <c r="BG334821" s="985"/>
    </row>
    <row r="334858" spans="59:59" ht="15" customHeight="1">
      <c r="BG334858" s="984"/>
    </row>
    <row r="334859" spans="59:59" ht="15" customHeight="1">
      <c r="BG334859" s="985"/>
    </row>
    <row r="334896" spans="59:59" ht="15" customHeight="1">
      <c r="BG334896" s="984"/>
    </row>
    <row r="334897" spans="59:59" ht="15" customHeight="1">
      <c r="BG334897" s="985"/>
    </row>
    <row r="334934" spans="59:59" ht="15" customHeight="1">
      <c r="BG334934" s="984"/>
    </row>
    <row r="334935" spans="59:59" ht="15" customHeight="1">
      <c r="BG334935" s="985"/>
    </row>
    <row r="334972" spans="59:59" ht="15" customHeight="1">
      <c r="BG334972" s="984"/>
    </row>
    <row r="334973" spans="59:59" ht="15" customHeight="1">
      <c r="BG334973" s="985"/>
    </row>
    <row r="335010" spans="59:59" ht="15" customHeight="1">
      <c r="BG335010" s="984"/>
    </row>
    <row r="335011" spans="59:59" ht="15" customHeight="1">
      <c r="BG335011" s="985"/>
    </row>
    <row r="335048" spans="59:59" ht="15" customHeight="1">
      <c r="BG335048" s="984"/>
    </row>
    <row r="335049" spans="59:59" ht="15" customHeight="1">
      <c r="BG335049" s="985"/>
    </row>
    <row r="335086" spans="59:59" ht="15" customHeight="1">
      <c r="BG335086" s="984"/>
    </row>
    <row r="335087" spans="59:59" ht="15" customHeight="1">
      <c r="BG335087" s="985"/>
    </row>
    <row r="335124" spans="59:59" ht="15" customHeight="1">
      <c r="BG335124" s="984"/>
    </row>
    <row r="335125" spans="59:59" ht="15" customHeight="1">
      <c r="BG335125" s="985"/>
    </row>
    <row r="335162" spans="59:59" ht="15" customHeight="1">
      <c r="BG335162" s="984"/>
    </row>
    <row r="335163" spans="59:59" ht="15" customHeight="1">
      <c r="BG335163" s="985"/>
    </row>
    <row r="335200" spans="59:59" ht="15" customHeight="1">
      <c r="BG335200" s="984"/>
    </row>
    <row r="335201" spans="59:59" ht="15" customHeight="1">
      <c r="BG335201" s="985"/>
    </row>
    <row r="335238" spans="59:59" ht="15" customHeight="1">
      <c r="BG335238" s="984"/>
    </row>
    <row r="335239" spans="59:59" ht="15" customHeight="1">
      <c r="BG335239" s="985"/>
    </row>
    <row r="335276" spans="59:59" ht="15" customHeight="1">
      <c r="BG335276" s="984"/>
    </row>
    <row r="335277" spans="59:59" ht="15" customHeight="1">
      <c r="BG335277" s="985"/>
    </row>
    <row r="335314" spans="59:59" ht="15" customHeight="1">
      <c r="BG335314" s="984"/>
    </row>
    <row r="335315" spans="59:59" ht="15" customHeight="1">
      <c r="BG335315" s="985"/>
    </row>
    <row r="335352" spans="59:59" ht="15" customHeight="1">
      <c r="BG335352" s="984"/>
    </row>
    <row r="335353" spans="59:59" ht="15" customHeight="1">
      <c r="BG335353" s="985"/>
    </row>
    <row r="335390" spans="59:59" ht="15" customHeight="1">
      <c r="BG335390" s="984"/>
    </row>
    <row r="335391" spans="59:59" ht="15" customHeight="1">
      <c r="BG335391" s="985"/>
    </row>
    <row r="335428" spans="59:59" ht="15" customHeight="1">
      <c r="BG335428" s="984"/>
    </row>
    <row r="335429" spans="59:59" ht="15" customHeight="1">
      <c r="BG335429" s="985"/>
    </row>
    <row r="335466" spans="59:59" ht="15" customHeight="1">
      <c r="BG335466" s="984"/>
    </row>
    <row r="335467" spans="59:59" ht="15" customHeight="1">
      <c r="BG335467" s="985"/>
    </row>
    <row r="335504" spans="59:59" ht="15" customHeight="1">
      <c r="BG335504" s="984"/>
    </row>
    <row r="335505" spans="59:59" ht="15" customHeight="1">
      <c r="BG335505" s="985"/>
    </row>
    <row r="335542" spans="59:59" ht="15" customHeight="1">
      <c r="BG335542" s="984"/>
    </row>
    <row r="335543" spans="59:59" ht="15" customHeight="1">
      <c r="BG335543" s="985"/>
    </row>
    <row r="335580" spans="59:59" ht="15" customHeight="1">
      <c r="BG335580" s="984"/>
    </row>
    <row r="335581" spans="59:59" ht="15" customHeight="1">
      <c r="BG335581" s="985"/>
    </row>
    <row r="335618" spans="59:59" ht="15" customHeight="1">
      <c r="BG335618" s="984"/>
    </row>
    <row r="335619" spans="59:59" ht="15" customHeight="1">
      <c r="BG335619" s="985"/>
    </row>
    <row r="335656" spans="59:59" ht="15" customHeight="1">
      <c r="BG335656" s="984"/>
    </row>
    <row r="335657" spans="59:59" ht="15" customHeight="1">
      <c r="BG335657" s="985"/>
    </row>
    <row r="335694" spans="59:59" ht="15" customHeight="1">
      <c r="BG335694" s="984"/>
    </row>
    <row r="335695" spans="59:59" ht="15" customHeight="1">
      <c r="BG335695" s="985"/>
    </row>
    <row r="335732" spans="59:59" ht="15" customHeight="1">
      <c r="BG335732" s="984"/>
    </row>
    <row r="335733" spans="59:59" ht="15" customHeight="1">
      <c r="BG335733" s="985"/>
    </row>
    <row r="335770" spans="59:59" ht="15" customHeight="1">
      <c r="BG335770" s="984"/>
    </row>
    <row r="335771" spans="59:59" ht="15" customHeight="1">
      <c r="BG335771" s="985"/>
    </row>
    <row r="335808" spans="59:59" ht="15" customHeight="1">
      <c r="BG335808" s="984"/>
    </row>
    <row r="335809" spans="59:59" ht="15" customHeight="1">
      <c r="BG335809" s="985"/>
    </row>
    <row r="335846" spans="59:59" ht="15" customHeight="1">
      <c r="BG335846" s="984"/>
    </row>
    <row r="335847" spans="59:59" ht="15" customHeight="1">
      <c r="BG335847" s="985"/>
    </row>
    <row r="335884" spans="59:59" ht="15" customHeight="1">
      <c r="BG335884" s="984"/>
    </row>
    <row r="335885" spans="59:59" ht="15" customHeight="1">
      <c r="BG335885" s="985"/>
    </row>
    <row r="335922" spans="59:59" ht="15" customHeight="1">
      <c r="BG335922" s="984"/>
    </row>
    <row r="335923" spans="59:59" ht="15" customHeight="1">
      <c r="BG335923" s="985"/>
    </row>
    <row r="335960" spans="59:59" ht="15" customHeight="1">
      <c r="BG335960" s="984"/>
    </row>
    <row r="335961" spans="59:59" ht="15" customHeight="1">
      <c r="BG335961" s="985"/>
    </row>
    <row r="335998" spans="59:59" ht="15" customHeight="1">
      <c r="BG335998" s="984"/>
    </row>
    <row r="335999" spans="59:59" ht="15" customHeight="1">
      <c r="BG335999" s="985"/>
    </row>
    <row r="336036" spans="59:59" ht="15" customHeight="1">
      <c r="BG336036" s="984"/>
    </row>
    <row r="336037" spans="59:59" ht="15" customHeight="1">
      <c r="BG336037" s="985"/>
    </row>
    <row r="336074" spans="59:59" ht="15" customHeight="1">
      <c r="BG336074" s="984"/>
    </row>
    <row r="336075" spans="59:59" ht="15" customHeight="1">
      <c r="BG336075" s="985"/>
    </row>
    <row r="336112" spans="59:59" ht="15" customHeight="1">
      <c r="BG336112" s="984"/>
    </row>
    <row r="336113" spans="59:59" ht="15" customHeight="1">
      <c r="BG336113" s="985"/>
    </row>
    <row r="336150" spans="59:59" ht="15" customHeight="1">
      <c r="BG336150" s="984"/>
    </row>
    <row r="336151" spans="59:59" ht="15" customHeight="1">
      <c r="BG336151" s="985"/>
    </row>
    <row r="336188" spans="59:59" ht="15" customHeight="1">
      <c r="BG336188" s="984"/>
    </row>
    <row r="336189" spans="59:59" ht="15" customHeight="1">
      <c r="BG336189" s="985"/>
    </row>
    <row r="336226" spans="59:59" ht="15" customHeight="1">
      <c r="BG336226" s="984"/>
    </row>
    <row r="336227" spans="59:59" ht="15" customHeight="1">
      <c r="BG336227" s="985"/>
    </row>
    <row r="336264" spans="59:59" ht="15" customHeight="1">
      <c r="BG336264" s="984"/>
    </row>
    <row r="336265" spans="59:59" ht="15" customHeight="1">
      <c r="BG336265" s="985"/>
    </row>
    <row r="336302" spans="59:59" ht="15" customHeight="1">
      <c r="BG336302" s="984"/>
    </row>
    <row r="336303" spans="59:59" ht="15" customHeight="1">
      <c r="BG336303" s="985"/>
    </row>
    <row r="336340" spans="59:59" ht="15" customHeight="1">
      <c r="BG336340" s="984"/>
    </row>
    <row r="336341" spans="59:59" ht="15" customHeight="1">
      <c r="BG336341" s="985"/>
    </row>
    <row r="336378" spans="59:59" ht="15" customHeight="1">
      <c r="BG336378" s="984"/>
    </row>
    <row r="336379" spans="59:59" ht="15" customHeight="1">
      <c r="BG336379" s="985"/>
    </row>
    <row r="336416" spans="59:59" ht="15" customHeight="1">
      <c r="BG336416" s="984"/>
    </row>
    <row r="336417" spans="59:59" ht="15" customHeight="1">
      <c r="BG336417" s="985"/>
    </row>
    <row r="336454" spans="59:59" ht="15" customHeight="1">
      <c r="BG336454" s="984"/>
    </row>
    <row r="336455" spans="59:59" ht="15" customHeight="1">
      <c r="BG336455" s="985"/>
    </row>
    <row r="336492" spans="59:59" ht="15" customHeight="1">
      <c r="BG336492" s="984"/>
    </row>
    <row r="336493" spans="59:59" ht="15" customHeight="1">
      <c r="BG336493" s="985"/>
    </row>
    <row r="336530" spans="59:59" ht="15" customHeight="1">
      <c r="BG336530" s="984"/>
    </row>
    <row r="336531" spans="59:59" ht="15" customHeight="1">
      <c r="BG336531" s="985"/>
    </row>
    <row r="336568" spans="59:59" ht="15" customHeight="1">
      <c r="BG336568" s="984"/>
    </row>
    <row r="336569" spans="59:59" ht="15" customHeight="1">
      <c r="BG336569" s="985"/>
    </row>
    <row r="336606" spans="59:59" ht="15" customHeight="1">
      <c r="BG336606" s="984"/>
    </row>
    <row r="336607" spans="59:59" ht="15" customHeight="1">
      <c r="BG336607" s="985"/>
    </row>
    <row r="336644" spans="59:59" ht="15" customHeight="1">
      <c r="BG336644" s="984"/>
    </row>
    <row r="336645" spans="59:59" ht="15" customHeight="1">
      <c r="BG336645" s="985"/>
    </row>
    <row r="336682" spans="59:59" ht="15" customHeight="1">
      <c r="BG336682" s="984"/>
    </row>
    <row r="336683" spans="59:59" ht="15" customHeight="1">
      <c r="BG336683" s="985"/>
    </row>
    <row r="336720" spans="59:59" ht="15" customHeight="1">
      <c r="BG336720" s="984"/>
    </row>
    <row r="336721" spans="59:59" ht="15" customHeight="1">
      <c r="BG336721" s="985"/>
    </row>
    <row r="336758" spans="59:59" ht="15" customHeight="1">
      <c r="BG336758" s="984"/>
    </row>
    <row r="336759" spans="59:59" ht="15" customHeight="1">
      <c r="BG336759" s="985"/>
    </row>
    <row r="336796" spans="59:59" ht="15" customHeight="1">
      <c r="BG336796" s="984"/>
    </row>
    <row r="336797" spans="59:59" ht="15" customHeight="1">
      <c r="BG336797" s="985"/>
    </row>
    <row r="336834" spans="59:59" ht="15" customHeight="1">
      <c r="BG336834" s="984"/>
    </row>
    <row r="336835" spans="59:59" ht="15" customHeight="1">
      <c r="BG336835" s="985"/>
    </row>
    <row r="336872" spans="59:59" ht="15" customHeight="1">
      <c r="BG336872" s="984"/>
    </row>
    <row r="336873" spans="59:59" ht="15" customHeight="1">
      <c r="BG336873" s="985"/>
    </row>
    <row r="336910" spans="59:59" ht="15" customHeight="1">
      <c r="BG336910" s="984"/>
    </row>
    <row r="336911" spans="59:59" ht="15" customHeight="1">
      <c r="BG336911" s="985"/>
    </row>
    <row r="336948" spans="59:59" ht="15" customHeight="1">
      <c r="BG336948" s="984"/>
    </row>
    <row r="336949" spans="59:59" ht="15" customHeight="1">
      <c r="BG336949" s="985"/>
    </row>
    <row r="336986" spans="59:59" ht="15" customHeight="1">
      <c r="BG336986" s="984"/>
    </row>
    <row r="336987" spans="59:59" ht="15" customHeight="1">
      <c r="BG336987" s="985"/>
    </row>
    <row r="337024" spans="59:59" ht="15" customHeight="1">
      <c r="BG337024" s="984"/>
    </row>
    <row r="337025" spans="59:59" ht="15" customHeight="1">
      <c r="BG337025" s="985"/>
    </row>
    <row r="337062" spans="59:59" ht="15" customHeight="1">
      <c r="BG337062" s="984"/>
    </row>
    <row r="337063" spans="59:59" ht="15" customHeight="1">
      <c r="BG337063" s="985"/>
    </row>
    <row r="337100" spans="59:59" ht="15" customHeight="1">
      <c r="BG337100" s="984"/>
    </row>
    <row r="337101" spans="59:59" ht="15" customHeight="1">
      <c r="BG337101" s="985"/>
    </row>
    <row r="337138" spans="59:59" ht="15" customHeight="1">
      <c r="BG337138" s="984"/>
    </row>
    <row r="337139" spans="59:59" ht="15" customHeight="1">
      <c r="BG337139" s="985"/>
    </row>
    <row r="337176" spans="59:59" ht="15" customHeight="1">
      <c r="BG337176" s="984"/>
    </row>
    <row r="337177" spans="59:59" ht="15" customHeight="1">
      <c r="BG337177" s="985"/>
    </row>
    <row r="337214" spans="59:59" ht="15" customHeight="1">
      <c r="BG337214" s="984"/>
    </row>
    <row r="337215" spans="59:59" ht="15" customHeight="1">
      <c r="BG337215" s="985"/>
    </row>
    <row r="337252" spans="59:59" ht="15" customHeight="1">
      <c r="BG337252" s="984"/>
    </row>
    <row r="337253" spans="59:59" ht="15" customHeight="1">
      <c r="BG337253" s="985"/>
    </row>
    <row r="337290" spans="59:59" ht="15" customHeight="1">
      <c r="BG337290" s="984"/>
    </row>
    <row r="337291" spans="59:59" ht="15" customHeight="1">
      <c r="BG337291" s="985"/>
    </row>
    <row r="337328" spans="59:59" ht="15" customHeight="1">
      <c r="BG337328" s="984"/>
    </row>
    <row r="337329" spans="59:59" ht="15" customHeight="1">
      <c r="BG337329" s="985"/>
    </row>
    <row r="337366" spans="59:59" ht="15" customHeight="1">
      <c r="BG337366" s="984"/>
    </row>
    <row r="337367" spans="59:59" ht="15" customHeight="1">
      <c r="BG337367" s="985"/>
    </row>
    <row r="337404" spans="59:59" ht="15" customHeight="1">
      <c r="BG337404" s="984"/>
    </row>
    <row r="337405" spans="59:59" ht="15" customHeight="1">
      <c r="BG337405" s="985"/>
    </row>
    <row r="337442" spans="59:59" ht="15" customHeight="1">
      <c r="BG337442" s="984"/>
    </row>
    <row r="337443" spans="59:59" ht="15" customHeight="1">
      <c r="BG337443" s="985"/>
    </row>
    <row r="337480" spans="59:59" ht="15" customHeight="1">
      <c r="BG337480" s="984"/>
    </row>
    <row r="337481" spans="59:59" ht="15" customHeight="1">
      <c r="BG337481" s="985"/>
    </row>
    <row r="337518" spans="59:59" ht="15" customHeight="1">
      <c r="BG337518" s="984"/>
    </row>
    <row r="337519" spans="59:59" ht="15" customHeight="1">
      <c r="BG337519" s="985"/>
    </row>
    <row r="337556" spans="59:59" ht="15" customHeight="1">
      <c r="BG337556" s="984"/>
    </row>
    <row r="337557" spans="59:59" ht="15" customHeight="1">
      <c r="BG337557" s="985"/>
    </row>
    <row r="337594" spans="59:59" ht="15" customHeight="1">
      <c r="BG337594" s="984"/>
    </row>
    <row r="337595" spans="59:59" ht="15" customHeight="1">
      <c r="BG337595" s="985"/>
    </row>
    <row r="337632" spans="59:59" ht="15" customHeight="1">
      <c r="BG337632" s="984"/>
    </row>
    <row r="337633" spans="59:59" ht="15" customHeight="1">
      <c r="BG337633" s="985"/>
    </row>
    <row r="337670" spans="59:59" ht="15" customHeight="1">
      <c r="BG337670" s="984"/>
    </row>
    <row r="337671" spans="59:59" ht="15" customHeight="1">
      <c r="BG337671" s="985"/>
    </row>
    <row r="337708" spans="59:59" ht="15" customHeight="1">
      <c r="BG337708" s="984"/>
    </row>
    <row r="337709" spans="59:59" ht="15" customHeight="1">
      <c r="BG337709" s="985"/>
    </row>
    <row r="337746" spans="59:59" ht="15" customHeight="1">
      <c r="BG337746" s="984"/>
    </row>
    <row r="337747" spans="59:59" ht="15" customHeight="1">
      <c r="BG337747" s="985"/>
    </row>
    <row r="337784" spans="59:59" ht="15" customHeight="1">
      <c r="BG337784" s="984"/>
    </row>
    <row r="337785" spans="59:59" ht="15" customHeight="1">
      <c r="BG337785" s="985"/>
    </row>
    <row r="337822" spans="59:59" ht="15" customHeight="1">
      <c r="BG337822" s="984"/>
    </row>
    <row r="337823" spans="59:59" ht="15" customHeight="1">
      <c r="BG337823" s="985"/>
    </row>
    <row r="337860" spans="59:59" ht="15" customHeight="1">
      <c r="BG337860" s="984"/>
    </row>
    <row r="337861" spans="59:59" ht="15" customHeight="1">
      <c r="BG337861" s="985"/>
    </row>
    <row r="337898" spans="59:59" ht="15" customHeight="1">
      <c r="BG337898" s="984"/>
    </row>
    <row r="337899" spans="59:59" ht="15" customHeight="1">
      <c r="BG337899" s="985"/>
    </row>
    <row r="337936" spans="59:59" ht="15" customHeight="1">
      <c r="BG337936" s="984"/>
    </row>
    <row r="337937" spans="59:59" ht="15" customHeight="1">
      <c r="BG337937" s="985"/>
    </row>
    <row r="337974" spans="59:59" ht="15" customHeight="1">
      <c r="BG337974" s="984"/>
    </row>
    <row r="337975" spans="59:59" ht="15" customHeight="1">
      <c r="BG337975" s="985"/>
    </row>
    <row r="338012" spans="59:59" ht="15" customHeight="1">
      <c r="BG338012" s="984"/>
    </row>
    <row r="338013" spans="59:59" ht="15" customHeight="1">
      <c r="BG338013" s="985"/>
    </row>
    <row r="338050" spans="59:59" ht="15" customHeight="1">
      <c r="BG338050" s="984"/>
    </row>
    <row r="338051" spans="59:59" ht="15" customHeight="1">
      <c r="BG338051" s="985"/>
    </row>
    <row r="338088" spans="59:59" ht="15" customHeight="1">
      <c r="BG338088" s="984"/>
    </row>
    <row r="338089" spans="59:59" ht="15" customHeight="1">
      <c r="BG338089" s="985"/>
    </row>
    <row r="338126" spans="59:59" ht="15" customHeight="1">
      <c r="BG338126" s="984"/>
    </row>
    <row r="338127" spans="59:59" ht="15" customHeight="1">
      <c r="BG338127" s="985"/>
    </row>
    <row r="338164" spans="59:59" ht="15" customHeight="1">
      <c r="BG338164" s="984"/>
    </row>
    <row r="338165" spans="59:59" ht="15" customHeight="1">
      <c r="BG338165" s="985"/>
    </row>
    <row r="338202" spans="59:59" ht="15" customHeight="1">
      <c r="BG338202" s="984"/>
    </row>
    <row r="338203" spans="59:59" ht="15" customHeight="1">
      <c r="BG338203" s="985"/>
    </row>
    <row r="338240" spans="59:59" ht="15" customHeight="1">
      <c r="BG338240" s="984"/>
    </row>
    <row r="338241" spans="59:59" ht="15" customHeight="1">
      <c r="BG338241" s="985"/>
    </row>
    <row r="338278" spans="59:59" ht="15" customHeight="1">
      <c r="BG338278" s="984"/>
    </row>
    <row r="338279" spans="59:59" ht="15" customHeight="1">
      <c r="BG338279" s="985"/>
    </row>
    <row r="338316" spans="59:59" ht="15" customHeight="1">
      <c r="BG338316" s="984"/>
    </row>
    <row r="338317" spans="59:59" ht="15" customHeight="1">
      <c r="BG338317" s="985"/>
    </row>
    <row r="338354" spans="59:59" ht="15" customHeight="1">
      <c r="BG338354" s="984"/>
    </row>
    <row r="338355" spans="59:59" ht="15" customHeight="1">
      <c r="BG338355" s="985"/>
    </row>
    <row r="338392" spans="59:59" ht="15" customHeight="1">
      <c r="BG338392" s="984"/>
    </row>
    <row r="338393" spans="59:59" ht="15" customHeight="1">
      <c r="BG338393" s="985"/>
    </row>
    <row r="338430" spans="59:59" ht="15" customHeight="1">
      <c r="BG338430" s="984"/>
    </row>
    <row r="338431" spans="59:59" ht="15" customHeight="1">
      <c r="BG338431" s="985"/>
    </row>
    <row r="338468" spans="59:59" ht="15" customHeight="1">
      <c r="BG338468" s="984"/>
    </row>
    <row r="338469" spans="59:59" ht="15" customHeight="1">
      <c r="BG338469" s="985"/>
    </row>
    <row r="338506" spans="59:59" ht="15" customHeight="1">
      <c r="BG338506" s="984"/>
    </row>
    <row r="338507" spans="59:59" ht="15" customHeight="1">
      <c r="BG338507" s="985"/>
    </row>
    <row r="338544" spans="59:59" ht="15" customHeight="1">
      <c r="BG338544" s="984"/>
    </row>
    <row r="338545" spans="59:59" ht="15" customHeight="1">
      <c r="BG338545" s="985"/>
    </row>
    <row r="338582" spans="59:59" ht="15" customHeight="1">
      <c r="BG338582" s="984"/>
    </row>
    <row r="338583" spans="59:59" ht="15" customHeight="1">
      <c r="BG338583" s="985"/>
    </row>
    <row r="338620" spans="59:59" ht="15" customHeight="1">
      <c r="BG338620" s="984"/>
    </row>
    <row r="338621" spans="59:59" ht="15" customHeight="1">
      <c r="BG338621" s="985"/>
    </row>
    <row r="338658" spans="59:59" ht="15" customHeight="1">
      <c r="BG338658" s="984"/>
    </row>
    <row r="338659" spans="59:59" ht="15" customHeight="1">
      <c r="BG338659" s="985"/>
    </row>
    <row r="338696" spans="59:59" ht="15" customHeight="1">
      <c r="BG338696" s="984"/>
    </row>
    <row r="338697" spans="59:59" ht="15" customHeight="1">
      <c r="BG338697" s="985"/>
    </row>
    <row r="338734" spans="59:59" ht="15" customHeight="1">
      <c r="BG338734" s="984"/>
    </row>
    <row r="338735" spans="59:59" ht="15" customHeight="1">
      <c r="BG338735" s="985"/>
    </row>
    <row r="338772" spans="59:59" ht="15" customHeight="1">
      <c r="BG338772" s="984"/>
    </row>
    <row r="338773" spans="59:59" ht="15" customHeight="1">
      <c r="BG338773" s="985"/>
    </row>
    <row r="338810" spans="59:59" ht="15" customHeight="1">
      <c r="BG338810" s="984"/>
    </row>
    <row r="338811" spans="59:59" ht="15" customHeight="1">
      <c r="BG338811" s="985"/>
    </row>
    <row r="338848" spans="59:59" ht="15" customHeight="1">
      <c r="BG338848" s="984"/>
    </row>
    <row r="338849" spans="59:59" ht="15" customHeight="1">
      <c r="BG338849" s="985"/>
    </row>
    <row r="338886" spans="59:59" ht="15" customHeight="1">
      <c r="BG338886" s="984"/>
    </row>
    <row r="338887" spans="59:59" ht="15" customHeight="1">
      <c r="BG338887" s="985"/>
    </row>
    <row r="338924" spans="59:59" ht="15" customHeight="1">
      <c r="BG338924" s="984"/>
    </row>
    <row r="338925" spans="59:59" ht="15" customHeight="1">
      <c r="BG338925" s="985"/>
    </row>
    <row r="338962" spans="59:59" ht="15" customHeight="1">
      <c r="BG338962" s="984"/>
    </row>
    <row r="338963" spans="59:59" ht="15" customHeight="1">
      <c r="BG338963" s="985"/>
    </row>
    <row r="339000" spans="59:59" ht="15" customHeight="1">
      <c r="BG339000" s="984"/>
    </row>
    <row r="339001" spans="59:59" ht="15" customHeight="1">
      <c r="BG339001" s="985"/>
    </row>
    <row r="339038" spans="59:59" ht="15" customHeight="1">
      <c r="BG339038" s="984"/>
    </row>
    <row r="339039" spans="59:59" ht="15" customHeight="1">
      <c r="BG339039" s="985"/>
    </row>
    <row r="339076" spans="59:59" ht="15" customHeight="1">
      <c r="BG339076" s="984"/>
    </row>
    <row r="339077" spans="59:59" ht="15" customHeight="1">
      <c r="BG339077" s="985"/>
    </row>
    <row r="339114" spans="59:59" ht="15" customHeight="1">
      <c r="BG339114" s="984"/>
    </row>
    <row r="339115" spans="59:59" ht="15" customHeight="1">
      <c r="BG339115" s="985"/>
    </row>
    <row r="339152" spans="59:59" ht="15" customHeight="1">
      <c r="BG339152" s="984"/>
    </row>
    <row r="339153" spans="59:59" ht="15" customHeight="1">
      <c r="BG339153" s="985"/>
    </row>
    <row r="339190" spans="59:59" ht="15" customHeight="1">
      <c r="BG339190" s="984"/>
    </row>
    <row r="339191" spans="59:59" ht="15" customHeight="1">
      <c r="BG339191" s="985"/>
    </row>
    <row r="339228" spans="59:59" ht="15" customHeight="1">
      <c r="BG339228" s="984"/>
    </row>
    <row r="339229" spans="59:59" ht="15" customHeight="1">
      <c r="BG339229" s="985"/>
    </row>
    <row r="339266" spans="59:59" ht="15" customHeight="1">
      <c r="BG339266" s="984"/>
    </row>
    <row r="339267" spans="59:59" ht="15" customHeight="1">
      <c r="BG339267" s="985"/>
    </row>
    <row r="339304" spans="59:59" ht="15" customHeight="1">
      <c r="BG339304" s="984"/>
    </row>
    <row r="339305" spans="59:59" ht="15" customHeight="1">
      <c r="BG339305" s="985"/>
    </row>
    <row r="339342" spans="59:59" ht="15" customHeight="1">
      <c r="BG339342" s="984"/>
    </row>
    <row r="339343" spans="59:59" ht="15" customHeight="1">
      <c r="BG339343" s="985"/>
    </row>
    <row r="339380" spans="59:59" ht="15" customHeight="1">
      <c r="BG339380" s="984"/>
    </row>
    <row r="339381" spans="59:59" ht="15" customHeight="1">
      <c r="BG339381" s="985"/>
    </row>
    <row r="339418" spans="59:59" ht="15" customHeight="1">
      <c r="BG339418" s="984"/>
    </row>
    <row r="339419" spans="59:59" ht="15" customHeight="1">
      <c r="BG339419" s="985"/>
    </row>
    <row r="339456" spans="59:59" ht="15" customHeight="1">
      <c r="BG339456" s="984"/>
    </row>
    <row r="339457" spans="59:59" ht="15" customHeight="1">
      <c r="BG339457" s="985"/>
    </row>
    <row r="339494" spans="59:59" ht="15" customHeight="1">
      <c r="BG339494" s="984"/>
    </row>
    <row r="339495" spans="59:59" ht="15" customHeight="1">
      <c r="BG339495" s="985"/>
    </row>
    <row r="339532" spans="59:59" ht="15" customHeight="1">
      <c r="BG339532" s="984"/>
    </row>
    <row r="339533" spans="59:59" ht="15" customHeight="1">
      <c r="BG339533" s="985"/>
    </row>
    <row r="339570" spans="59:59" ht="15" customHeight="1">
      <c r="BG339570" s="984"/>
    </row>
    <row r="339571" spans="59:59" ht="15" customHeight="1">
      <c r="BG339571" s="985"/>
    </row>
    <row r="339608" spans="59:59" ht="15" customHeight="1">
      <c r="BG339608" s="984"/>
    </row>
    <row r="339609" spans="59:59" ht="15" customHeight="1">
      <c r="BG339609" s="985"/>
    </row>
    <row r="339646" spans="59:59" ht="15" customHeight="1">
      <c r="BG339646" s="984"/>
    </row>
    <row r="339647" spans="59:59" ht="15" customHeight="1">
      <c r="BG339647" s="985"/>
    </row>
    <row r="339684" spans="59:59" ht="15" customHeight="1">
      <c r="BG339684" s="984"/>
    </row>
    <row r="339685" spans="59:59" ht="15" customHeight="1">
      <c r="BG339685" s="985"/>
    </row>
    <row r="339722" spans="59:59" ht="15" customHeight="1">
      <c r="BG339722" s="984"/>
    </row>
    <row r="339723" spans="59:59" ht="15" customHeight="1">
      <c r="BG339723" s="985"/>
    </row>
    <row r="339760" spans="59:59" ht="15" customHeight="1">
      <c r="BG339760" s="984"/>
    </row>
    <row r="339761" spans="59:59" ht="15" customHeight="1">
      <c r="BG339761" s="985"/>
    </row>
    <row r="339798" spans="59:59" ht="15" customHeight="1">
      <c r="BG339798" s="984"/>
    </row>
    <row r="339799" spans="59:59" ht="15" customHeight="1">
      <c r="BG339799" s="985"/>
    </row>
    <row r="339836" spans="59:59" ht="15" customHeight="1">
      <c r="BG339836" s="984"/>
    </row>
    <row r="339837" spans="59:59" ht="15" customHeight="1">
      <c r="BG339837" s="985"/>
    </row>
    <row r="339874" spans="59:59" ht="15" customHeight="1">
      <c r="BG339874" s="984"/>
    </row>
    <row r="339875" spans="59:59" ht="15" customHeight="1">
      <c r="BG339875" s="985"/>
    </row>
    <row r="339912" spans="59:59" ht="15" customHeight="1">
      <c r="BG339912" s="984"/>
    </row>
    <row r="339913" spans="59:59" ht="15" customHeight="1">
      <c r="BG339913" s="985"/>
    </row>
    <row r="339950" spans="59:59" ht="15" customHeight="1">
      <c r="BG339950" s="984"/>
    </row>
    <row r="339951" spans="59:59" ht="15" customHeight="1">
      <c r="BG339951" s="985"/>
    </row>
    <row r="339988" spans="59:59" ht="15" customHeight="1">
      <c r="BG339988" s="984"/>
    </row>
    <row r="339989" spans="59:59" ht="15" customHeight="1">
      <c r="BG339989" s="985"/>
    </row>
    <row r="340026" spans="59:59" ht="15" customHeight="1">
      <c r="BG340026" s="984"/>
    </row>
    <row r="340027" spans="59:59" ht="15" customHeight="1">
      <c r="BG340027" s="985"/>
    </row>
    <row r="340064" spans="59:59" ht="15" customHeight="1">
      <c r="BG340064" s="984"/>
    </row>
    <row r="340065" spans="59:59" ht="15" customHeight="1">
      <c r="BG340065" s="985"/>
    </row>
    <row r="340102" spans="59:59" ht="15" customHeight="1">
      <c r="BG340102" s="984"/>
    </row>
    <row r="340103" spans="59:59" ht="15" customHeight="1">
      <c r="BG340103" s="985"/>
    </row>
    <row r="340140" spans="59:59" ht="15" customHeight="1">
      <c r="BG340140" s="984"/>
    </row>
    <row r="340141" spans="59:59" ht="15" customHeight="1">
      <c r="BG340141" s="985"/>
    </row>
    <row r="340178" spans="59:59" ht="15" customHeight="1">
      <c r="BG340178" s="984"/>
    </row>
    <row r="340179" spans="59:59" ht="15" customHeight="1">
      <c r="BG340179" s="985"/>
    </row>
    <row r="340216" spans="59:59" ht="15" customHeight="1">
      <c r="BG340216" s="984"/>
    </row>
    <row r="340217" spans="59:59" ht="15" customHeight="1">
      <c r="BG340217" s="985"/>
    </row>
    <row r="340254" spans="59:59" ht="15" customHeight="1">
      <c r="BG340254" s="984"/>
    </row>
    <row r="340255" spans="59:59" ht="15" customHeight="1">
      <c r="BG340255" s="985"/>
    </row>
    <row r="340292" spans="59:59" ht="15" customHeight="1">
      <c r="BG340292" s="984"/>
    </row>
    <row r="340293" spans="59:59" ht="15" customHeight="1">
      <c r="BG340293" s="985"/>
    </row>
    <row r="340330" spans="59:59" ht="15" customHeight="1">
      <c r="BG340330" s="984"/>
    </row>
    <row r="340331" spans="59:59" ht="15" customHeight="1">
      <c r="BG340331" s="985"/>
    </row>
    <row r="340368" spans="59:59" ht="15" customHeight="1">
      <c r="BG340368" s="984"/>
    </row>
    <row r="340369" spans="59:59" ht="15" customHeight="1">
      <c r="BG340369" s="985"/>
    </row>
    <row r="340406" spans="59:59" ht="15" customHeight="1">
      <c r="BG340406" s="984"/>
    </row>
    <row r="340407" spans="59:59" ht="15" customHeight="1">
      <c r="BG340407" s="985"/>
    </row>
    <row r="340444" spans="59:59" ht="15" customHeight="1">
      <c r="BG340444" s="984"/>
    </row>
    <row r="340445" spans="59:59" ht="15" customHeight="1">
      <c r="BG340445" s="985"/>
    </row>
    <row r="340482" spans="59:59" ht="15" customHeight="1">
      <c r="BG340482" s="984"/>
    </row>
    <row r="340483" spans="59:59" ht="15" customHeight="1">
      <c r="BG340483" s="985"/>
    </row>
    <row r="340520" spans="59:59" ht="15" customHeight="1">
      <c r="BG340520" s="984"/>
    </row>
    <row r="340521" spans="59:59" ht="15" customHeight="1">
      <c r="BG340521" s="985"/>
    </row>
    <row r="340558" spans="59:59" ht="15" customHeight="1">
      <c r="BG340558" s="984"/>
    </row>
    <row r="340559" spans="59:59" ht="15" customHeight="1">
      <c r="BG340559" s="985"/>
    </row>
    <row r="340596" spans="59:59" ht="15" customHeight="1">
      <c r="BG340596" s="984"/>
    </row>
    <row r="340597" spans="59:59" ht="15" customHeight="1">
      <c r="BG340597" s="985"/>
    </row>
    <row r="340634" spans="59:59" ht="15" customHeight="1">
      <c r="BG340634" s="984"/>
    </row>
    <row r="340635" spans="59:59" ht="15" customHeight="1">
      <c r="BG340635" s="985"/>
    </row>
    <row r="340672" spans="59:59" ht="15" customHeight="1">
      <c r="BG340672" s="984"/>
    </row>
    <row r="340673" spans="59:59" ht="15" customHeight="1">
      <c r="BG340673" s="985"/>
    </row>
    <row r="340710" spans="59:59" ht="15" customHeight="1">
      <c r="BG340710" s="984"/>
    </row>
    <row r="340711" spans="59:59" ht="15" customHeight="1">
      <c r="BG340711" s="985"/>
    </row>
    <row r="340748" spans="59:59" ht="15" customHeight="1">
      <c r="BG340748" s="984"/>
    </row>
    <row r="340749" spans="59:59" ht="15" customHeight="1">
      <c r="BG340749" s="985"/>
    </row>
    <row r="340786" spans="59:59" ht="15" customHeight="1">
      <c r="BG340786" s="984"/>
    </row>
    <row r="340787" spans="59:59" ht="15" customHeight="1">
      <c r="BG340787" s="985"/>
    </row>
    <row r="340824" spans="59:59" ht="15" customHeight="1">
      <c r="BG340824" s="984"/>
    </row>
    <row r="340825" spans="59:59" ht="15" customHeight="1">
      <c r="BG340825" s="985"/>
    </row>
    <row r="340862" spans="59:59" ht="15" customHeight="1">
      <c r="BG340862" s="984"/>
    </row>
    <row r="340863" spans="59:59" ht="15" customHeight="1">
      <c r="BG340863" s="985"/>
    </row>
    <row r="340900" spans="59:59" ht="15" customHeight="1">
      <c r="BG340900" s="984"/>
    </row>
    <row r="340901" spans="59:59" ht="15" customHeight="1">
      <c r="BG340901" s="985"/>
    </row>
    <row r="340938" spans="59:59" ht="15" customHeight="1">
      <c r="BG340938" s="984"/>
    </row>
    <row r="340939" spans="59:59" ht="15" customHeight="1">
      <c r="BG340939" s="985"/>
    </row>
    <row r="340976" spans="59:59" ht="15" customHeight="1">
      <c r="BG340976" s="984"/>
    </row>
    <row r="340977" spans="59:59" ht="15" customHeight="1">
      <c r="BG340977" s="985"/>
    </row>
    <row r="341014" spans="59:59" ht="15" customHeight="1">
      <c r="BG341014" s="984"/>
    </row>
    <row r="341015" spans="59:59" ht="15" customHeight="1">
      <c r="BG341015" s="985"/>
    </row>
    <row r="341052" spans="59:59" ht="15" customHeight="1">
      <c r="BG341052" s="984"/>
    </row>
    <row r="341053" spans="59:59" ht="15" customHeight="1">
      <c r="BG341053" s="985"/>
    </row>
    <row r="341090" spans="59:59" ht="15" customHeight="1">
      <c r="BG341090" s="984"/>
    </row>
    <row r="341091" spans="59:59" ht="15" customHeight="1">
      <c r="BG341091" s="985"/>
    </row>
    <row r="341128" spans="59:59" ht="15" customHeight="1">
      <c r="BG341128" s="984"/>
    </row>
    <row r="341129" spans="59:59" ht="15" customHeight="1">
      <c r="BG341129" s="985"/>
    </row>
    <row r="341166" spans="59:59" ht="15" customHeight="1">
      <c r="BG341166" s="984"/>
    </row>
    <row r="341167" spans="59:59" ht="15" customHeight="1">
      <c r="BG341167" s="985"/>
    </row>
    <row r="341204" spans="59:59" ht="15" customHeight="1">
      <c r="BG341204" s="984"/>
    </row>
    <row r="341205" spans="59:59" ht="15" customHeight="1">
      <c r="BG341205" s="985"/>
    </row>
    <row r="341242" spans="59:59" ht="15" customHeight="1">
      <c r="BG341242" s="984"/>
    </row>
    <row r="341243" spans="59:59" ht="15" customHeight="1">
      <c r="BG341243" s="985"/>
    </row>
    <row r="341280" spans="59:59" ht="15" customHeight="1">
      <c r="BG341280" s="984"/>
    </row>
    <row r="341281" spans="59:59" ht="15" customHeight="1">
      <c r="BG341281" s="985"/>
    </row>
    <row r="341318" spans="59:59" ht="15" customHeight="1">
      <c r="BG341318" s="984"/>
    </row>
    <row r="341319" spans="59:59" ht="15" customHeight="1">
      <c r="BG341319" s="985"/>
    </row>
    <row r="341356" spans="59:59" ht="15" customHeight="1">
      <c r="BG341356" s="984"/>
    </row>
    <row r="341357" spans="59:59" ht="15" customHeight="1">
      <c r="BG341357" s="985"/>
    </row>
    <row r="341394" spans="59:59" ht="15" customHeight="1">
      <c r="BG341394" s="984"/>
    </row>
    <row r="341395" spans="59:59" ht="15" customHeight="1">
      <c r="BG341395" s="985"/>
    </row>
    <row r="341432" spans="59:59" ht="15" customHeight="1">
      <c r="BG341432" s="984"/>
    </row>
    <row r="341433" spans="59:59" ht="15" customHeight="1">
      <c r="BG341433" s="985"/>
    </row>
    <row r="341470" spans="59:59" ht="15" customHeight="1">
      <c r="BG341470" s="984"/>
    </row>
    <row r="341471" spans="59:59" ht="15" customHeight="1">
      <c r="BG341471" s="985"/>
    </row>
    <row r="341508" spans="59:59" ht="15" customHeight="1">
      <c r="BG341508" s="984"/>
    </row>
    <row r="341509" spans="59:59" ht="15" customHeight="1">
      <c r="BG341509" s="985"/>
    </row>
    <row r="341546" spans="59:59" ht="15" customHeight="1">
      <c r="BG341546" s="984"/>
    </row>
    <row r="341547" spans="59:59" ht="15" customHeight="1">
      <c r="BG341547" s="985"/>
    </row>
    <row r="341584" spans="59:59" ht="15" customHeight="1">
      <c r="BG341584" s="984"/>
    </row>
    <row r="341585" spans="59:59" ht="15" customHeight="1">
      <c r="BG341585" s="985"/>
    </row>
    <row r="341622" spans="59:59" ht="15" customHeight="1">
      <c r="BG341622" s="984"/>
    </row>
    <row r="341623" spans="59:59" ht="15" customHeight="1">
      <c r="BG341623" s="985"/>
    </row>
    <row r="341660" spans="59:59" ht="15" customHeight="1">
      <c r="BG341660" s="984"/>
    </row>
    <row r="341661" spans="59:59" ht="15" customHeight="1">
      <c r="BG341661" s="985"/>
    </row>
    <row r="341698" spans="59:59" ht="15" customHeight="1">
      <c r="BG341698" s="984"/>
    </row>
    <row r="341699" spans="59:59" ht="15" customHeight="1">
      <c r="BG341699" s="985"/>
    </row>
    <row r="341736" spans="59:59" ht="15" customHeight="1">
      <c r="BG341736" s="984"/>
    </row>
    <row r="341737" spans="59:59" ht="15" customHeight="1">
      <c r="BG341737" s="985"/>
    </row>
    <row r="341774" spans="59:59" ht="15" customHeight="1">
      <c r="BG341774" s="984"/>
    </row>
    <row r="341775" spans="59:59" ht="15" customHeight="1">
      <c r="BG341775" s="985"/>
    </row>
    <row r="341812" spans="59:59" ht="15" customHeight="1">
      <c r="BG341812" s="984"/>
    </row>
    <row r="341813" spans="59:59" ht="15" customHeight="1">
      <c r="BG341813" s="985"/>
    </row>
    <row r="341850" spans="59:59" ht="15" customHeight="1">
      <c r="BG341850" s="984"/>
    </row>
    <row r="341851" spans="59:59" ht="15" customHeight="1">
      <c r="BG341851" s="985"/>
    </row>
    <row r="341888" spans="59:59" ht="15" customHeight="1">
      <c r="BG341888" s="984"/>
    </row>
    <row r="341889" spans="59:59" ht="15" customHeight="1">
      <c r="BG341889" s="985"/>
    </row>
    <row r="341926" spans="59:59" ht="15" customHeight="1">
      <c r="BG341926" s="984"/>
    </row>
    <row r="341927" spans="59:59" ht="15" customHeight="1">
      <c r="BG341927" s="985"/>
    </row>
    <row r="341964" spans="59:59" ht="15" customHeight="1">
      <c r="BG341964" s="984"/>
    </row>
    <row r="341965" spans="59:59" ht="15" customHeight="1">
      <c r="BG341965" s="985"/>
    </row>
    <row r="342002" spans="59:59" ht="15" customHeight="1">
      <c r="BG342002" s="984"/>
    </row>
    <row r="342003" spans="59:59" ht="15" customHeight="1">
      <c r="BG342003" s="985"/>
    </row>
    <row r="342040" spans="59:59" ht="15" customHeight="1">
      <c r="BG342040" s="984"/>
    </row>
    <row r="342041" spans="59:59" ht="15" customHeight="1">
      <c r="BG342041" s="985"/>
    </row>
    <row r="342078" spans="59:59" ht="15" customHeight="1">
      <c r="BG342078" s="984"/>
    </row>
    <row r="342079" spans="59:59" ht="15" customHeight="1">
      <c r="BG342079" s="985"/>
    </row>
    <row r="342116" spans="59:59" ht="15" customHeight="1">
      <c r="BG342116" s="984"/>
    </row>
    <row r="342117" spans="59:59" ht="15" customHeight="1">
      <c r="BG342117" s="985"/>
    </row>
    <row r="342154" spans="59:59" ht="15" customHeight="1">
      <c r="BG342154" s="984"/>
    </row>
    <row r="342155" spans="59:59" ht="15" customHeight="1">
      <c r="BG342155" s="985"/>
    </row>
    <row r="342192" spans="59:59" ht="15" customHeight="1">
      <c r="BG342192" s="984"/>
    </row>
    <row r="342193" spans="59:59" ht="15" customHeight="1">
      <c r="BG342193" s="985"/>
    </row>
    <row r="342230" spans="59:59" ht="15" customHeight="1">
      <c r="BG342230" s="984"/>
    </row>
    <row r="342231" spans="59:59" ht="15" customHeight="1">
      <c r="BG342231" s="985"/>
    </row>
    <row r="342268" spans="59:59" ht="15" customHeight="1">
      <c r="BG342268" s="984"/>
    </row>
    <row r="342269" spans="59:59" ht="15" customHeight="1">
      <c r="BG342269" s="985"/>
    </row>
    <row r="342306" spans="59:59" ht="15" customHeight="1">
      <c r="BG342306" s="984"/>
    </row>
    <row r="342307" spans="59:59" ht="15" customHeight="1">
      <c r="BG342307" s="985"/>
    </row>
    <row r="342344" spans="59:59" ht="15" customHeight="1">
      <c r="BG342344" s="984"/>
    </row>
    <row r="342345" spans="59:59" ht="15" customHeight="1">
      <c r="BG342345" s="985"/>
    </row>
    <row r="342382" spans="59:59" ht="15" customHeight="1">
      <c r="BG342382" s="984"/>
    </row>
    <row r="342383" spans="59:59" ht="15" customHeight="1">
      <c r="BG342383" s="985"/>
    </row>
    <row r="342420" spans="59:59" ht="15" customHeight="1">
      <c r="BG342420" s="984"/>
    </row>
    <row r="342421" spans="59:59" ht="15" customHeight="1">
      <c r="BG342421" s="985"/>
    </row>
    <row r="342458" spans="59:59" ht="15" customHeight="1">
      <c r="BG342458" s="984"/>
    </row>
    <row r="342459" spans="59:59" ht="15" customHeight="1">
      <c r="BG342459" s="985"/>
    </row>
    <row r="342496" spans="59:59" ht="15" customHeight="1">
      <c r="BG342496" s="984"/>
    </row>
    <row r="342497" spans="59:59" ht="15" customHeight="1">
      <c r="BG342497" s="985"/>
    </row>
    <row r="342534" spans="59:59" ht="15" customHeight="1">
      <c r="BG342534" s="984"/>
    </row>
    <row r="342535" spans="59:59" ht="15" customHeight="1">
      <c r="BG342535" s="985"/>
    </row>
    <row r="342572" spans="59:59" ht="15" customHeight="1">
      <c r="BG342572" s="984"/>
    </row>
    <row r="342573" spans="59:59" ht="15" customHeight="1">
      <c r="BG342573" s="985"/>
    </row>
    <row r="342610" spans="59:59" ht="15" customHeight="1">
      <c r="BG342610" s="984"/>
    </row>
    <row r="342611" spans="59:59" ht="15" customHeight="1">
      <c r="BG342611" s="985"/>
    </row>
    <row r="342648" spans="59:59" ht="15" customHeight="1">
      <c r="BG342648" s="984"/>
    </row>
    <row r="342649" spans="59:59" ht="15" customHeight="1">
      <c r="BG342649" s="985"/>
    </row>
    <row r="342686" spans="59:59" ht="15" customHeight="1">
      <c r="BG342686" s="984"/>
    </row>
    <row r="342687" spans="59:59" ht="15" customHeight="1">
      <c r="BG342687" s="985"/>
    </row>
    <row r="342724" spans="59:59" ht="15" customHeight="1">
      <c r="BG342724" s="984"/>
    </row>
    <row r="342725" spans="59:59" ht="15" customHeight="1">
      <c r="BG342725" s="985"/>
    </row>
    <row r="342762" spans="59:59" ht="15" customHeight="1">
      <c r="BG342762" s="984"/>
    </row>
    <row r="342763" spans="59:59" ht="15" customHeight="1">
      <c r="BG342763" s="985"/>
    </row>
    <row r="342800" spans="59:59" ht="15" customHeight="1">
      <c r="BG342800" s="984"/>
    </row>
    <row r="342801" spans="59:59" ht="15" customHeight="1">
      <c r="BG342801" s="985"/>
    </row>
    <row r="342838" spans="59:59" ht="15" customHeight="1">
      <c r="BG342838" s="984"/>
    </row>
    <row r="342839" spans="59:59" ht="15" customHeight="1">
      <c r="BG342839" s="985"/>
    </row>
    <row r="342876" spans="59:59" ht="15" customHeight="1">
      <c r="BG342876" s="984"/>
    </row>
    <row r="342877" spans="59:59" ht="15" customHeight="1">
      <c r="BG342877" s="985"/>
    </row>
    <row r="342914" spans="59:59" ht="15" customHeight="1">
      <c r="BG342914" s="984"/>
    </row>
    <row r="342915" spans="59:59" ht="15" customHeight="1">
      <c r="BG342915" s="985"/>
    </row>
    <row r="342952" spans="59:59" ht="15" customHeight="1">
      <c r="BG342952" s="984"/>
    </row>
    <row r="342953" spans="59:59" ht="15" customHeight="1">
      <c r="BG342953" s="985"/>
    </row>
    <row r="342990" spans="59:59" ht="15" customHeight="1">
      <c r="BG342990" s="984"/>
    </row>
    <row r="342991" spans="59:59" ht="15" customHeight="1">
      <c r="BG342991" s="985"/>
    </row>
    <row r="343028" spans="59:59" ht="15" customHeight="1">
      <c r="BG343028" s="984"/>
    </row>
    <row r="343029" spans="59:59" ht="15" customHeight="1">
      <c r="BG343029" s="985"/>
    </row>
    <row r="343066" spans="59:59" ht="15" customHeight="1">
      <c r="BG343066" s="984"/>
    </row>
    <row r="343067" spans="59:59" ht="15" customHeight="1">
      <c r="BG343067" s="985"/>
    </row>
    <row r="343104" spans="59:59" ht="15" customHeight="1">
      <c r="BG343104" s="984"/>
    </row>
    <row r="343105" spans="59:59" ht="15" customHeight="1">
      <c r="BG343105" s="985"/>
    </row>
    <row r="343142" spans="59:59" ht="15" customHeight="1">
      <c r="BG343142" s="984"/>
    </row>
    <row r="343143" spans="59:59" ht="15" customHeight="1">
      <c r="BG343143" s="985"/>
    </row>
    <row r="343180" spans="59:59" ht="15" customHeight="1">
      <c r="BG343180" s="984"/>
    </row>
    <row r="343181" spans="59:59" ht="15" customHeight="1">
      <c r="BG343181" s="985"/>
    </row>
    <row r="343218" spans="59:59" ht="15" customHeight="1">
      <c r="BG343218" s="984"/>
    </row>
    <row r="343219" spans="59:59" ht="15" customHeight="1">
      <c r="BG343219" s="985"/>
    </row>
    <row r="343256" spans="59:59" ht="15" customHeight="1">
      <c r="BG343256" s="984"/>
    </row>
    <row r="343257" spans="59:59" ht="15" customHeight="1">
      <c r="BG343257" s="985"/>
    </row>
    <row r="343294" spans="59:59" ht="15" customHeight="1">
      <c r="BG343294" s="984"/>
    </row>
    <row r="343295" spans="59:59" ht="15" customHeight="1">
      <c r="BG343295" s="985"/>
    </row>
    <row r="343332" spans="59:59" ht="15" customHeight="1">
      <c r="BG343332" s="984"/>
    </row>
    <row r="343333" spans="59:59" ht="15" customHeight="1">
      <c r="BG343333" s="985"/>
    </row>
    <row r="343370" spans="59:59" ht="15" customHeight="1">
      <c r="BG343370" s="984"/>
    </row>
    <row r="343371" spans="59:59" ht="15" customHeight="1">
      <c r="BG343371" s="985"/>
    </row>
    <row r="343408" spans="59:59" ht="15" customHeight="1">
      <c r="BG343408" s="984"/>
    </row>
    <row r="343409" spans="59:59" ht="15" customHeight="1">
      <c r="BG343409" s="985"/>
    </row>
    <row r="343446" spans="59:59" ht="15" customHeight="1">
      <c r="BG343446" s="984"/>
    </row>
    <row r="343447" spans="59:59" ht="15" customHeight="1">
      <c r="BG343447" s="985"/>
    </row>
    <row r="343484" spans="59:59" ht="15" customHeight="1">
      <c r="BG343484" s="984"/>
    </row>
    <row r="343485" spans="59:59" ht="15" customHeight="1">
      <c r="BG343485" s="985"/>
    </row>
    <row r="343522" spans="59:59" ht="15" customHeight="1">
      <c r="BG343522" s="984"/>
    </row>
    <row r="343523" spans="59:59" ht="15" customHeight="1">
      <c r="BG343523" s="985"/>
    </row>
    <row r="343560" spans="59:59" ht="15" customHeight="1">
      <c r="BG343560" s="984"/>
    </row>
    <row r="343561" spans="59:59" ht="15" customHeight="1">
      <c r="BG343561" s="985"/>
    </row>
    <row r="343598" spans="59:59" ht="15" customHeight="1">
      <c r="BG343598" s="984"/>
    </row>
    <row r="343599" spans="59:59" ht="15" customHeight="1">
      <c r="BG343599" s="985"/>
    </row>
    <row r="343636" spans="59:59" ht="15" customHeight="1">
      <c r="BG343636" s="984"/>
    </row>
    <row r="343637" spans="59:59" ht="15" customHeight="1">
      <c r="BG343637" s="985"/>
    </row>
    <row r="343674" spans="59:59" ht="15" customHeight="1">
      <c r="BG343674" s="984"/>
    </row>
    <row r="343675" spans="59:59" ht="15" customHeight="1">
      <c r="BG343675" s="985"/>
    </row>
    <row r="343712" spans="59:59" ht="15" customHeight="1">
      <c r="BG343712" s="984"/>
    </row>
    <row r="343713" spans="59:59" ht="15" customHeight="1">
      <c r="BG343713" s="985"/>
    </row>
    <row r="343750" spans="59:59" ht="15" customHeight="1">
      <c r="BG343750" s="984"/>
    </row>
    <row r="343751" spans="59:59" ht="15" customHeight="1">
      <c r="BG343751" s="985"/>
    </row>
    <row r="343788" spans="59:59" ht="15" customHeight="1">
      <c r="BG343788" s="984"/>
    </row>
    <row r="343789" spans="59:59" ht="15" customHeight="1">
      <c r="BG343789" s="985"/>
    </row>
    <row r="343826" spans="59:59" ht="15" customHeight="1">
      <c r="BG343826" s="984"/>
    </row>
    <row r="343827" spans="59:59" ht="15" customHeight="1">
      <c r="BG343827" s="985"/>
    </row>
    <row r="343864" spans="59:59" ht="15" customHeight="1">
      <c r="BG343864" s="984"/>
    </row>
    <row r="343865" spans="59:59" ht="15" customHeight="1">
      <c r="BG343865" s="985"/>
    </row>
    <row r="343902" spans="59:59" ht="15" customHeight="1">
      <c r="BG343902" s="984"/>
    </row>
    <row r="343903" spans="59:59" ht="15" customHeight="1">
      <c r="BG343903" s="985"/>
    </row>
    <row r="343940" spans="59:59" ht="15" customHeight="1">
      <c r="BG343940" s="984"/>
    </row>
    <row r="343941" spans="59:59" ht="15" customHeight="1">
      <c r="BG343941" s="985"/>
    </row>
    <row r="343978" spans="59:59" ht="15" customHeight="1">
      <c r="BG343978" s="984"/>
    </row>
    <row r="343979" spans="59:59" ht="15" customHeight="1">
      <c r="BG343979" s="985"/>
    </row>
    <row r="344016" spans="59:59" ht="15" customHeight="1">
      <c r="BG344016" s="984"/>
    </row>
    <row r="344017" spans="59:59" ht="15" customHeight="1">
      <c r="BG344017" s="985"/>
    </row>
    <row r="344054" spans="59:59" ht="15" customHeight="1">
      <c r="BG344054" s="984"/>
    </row>
    <row r="344055" spans="59:59" ht="15" customHeight="1">
      <c r="BG344055" s="985"/>
    </row>
    <row r="344092" spans="59:59" ht="15" customHeight="1">
      <c r="BG344092" s="984"/>
    </row>
    <row r="344093" spans="59:59" ht="15" customHeight="1">
      <c r="BG344093" s="985"/>
    </row>
    <row r="344130" spans="59:59" ht="15" customHeight="1">
      <c r="BG344130" s="984"/>
    </row>
    <row r="344131" spans="59:59" ht="15" customHeight="1">
      <c r="BG344131" s="985"/>
    </row>
    <row r="344168" spans="59:59" ht="15" customHeight="1">
      <c r="BG344168" s="984"/>
    </row>
    <row r="344169" spans="59:59" ht="15" customHeight="1">
      <c r="BG344169" s="985"/>
    </row>
    <row r="344206" spans="59:59" ht="15" customHeight="1">
      <c r="BG344206" s="984"/>
    </row>
    <row r="344207" spans="59:59" ht="15" customHeight="1">
      <c r="BG344207" s="985"/>
    </row>
    <row r="344244" spans="59:59" ht="15" customHeight="1">
      <c r="BG344244" s="984"/>
    </row>
    <row r="344245" spans="59:59" ht="15" customHeight="1">
      <c r="BG344245" s="985"/>
    </row>
    <row r="344282" spans="59:59" ht="15" customHeight="1">
      <c r="BG344282" s="984"/>
    </row>
    <row r="344283" spans="59:59" ht="15" customHeight="1">
      <c r="BG344283" s="985"/>
    </row>
    <row r="344320" spans="59:59" ht="15" customHeight="1">
      <c r="BG344320" s="984"/>
    </row>
    <row r="344321" spans="59:59" ht="15" customHeight="1">
      <c r="BG344321" s="985"/>
    </row>
    <row r="344358" spans="59:59" ht="15" customHeight="1">
      <c r="BG344358" s="984"/>
    </row>
    <row r="344359" spans="59:59" ht="15" customHeight="1">
      <c r="BG344359" s="985"/>
    </row>
    <row r="344396" spans="59:59" ht="15" customHeight="1">
      <c r="BG344396" s="984"/>
    </row>
    <row r="344397" spans="59:59" ht="15" customHeight="1">
      <c r="BG344397" s="985"/>
    </row>
    <row r="344434" spans="59:59" ht="15" customHeight="1">
      <c r="BG344434" s="984"/>
    </row>
    <row r="344435" spans="59:59" ht="15" customHeight="1">
      <c r="BG344435" s="985"/>
    </row>
    <row r="344472" spans="59:59" ht="15" customHeight="1">
      <c r="BG344472" s="984"/>
    </row>
    <row r="344473" spans="59:59" ht="15" customHeight="1">
      <c r="BG344473" s="985"/>
    </row>
    <row r="344510" spans="59:59" ht="15" customHeight="1">
      <c r="BG344510" s="984"/>
    </row>
    <row r="344511" spans="59:59" ht="15" customHeight="1">
      <c r="BG344511" s="985"/>
    </row>
    <row r="344548" spans="59:59" ht="15" customHeight="1">
      <c r="BG344548" s="984"/>
    </row>
    <row r="344549" spans="59:59" ht="15" customHeight="1">
      <c r="BG344549" s="985"/>
    </row>
    <row r="344586" spans="59:59" ht="15" customHeight="1">
      <c r="BG344586" s="984"/>
    </row>
    <row r="344587" spans="59:59" ht="15" customHeight="1">
      <c r="BG344587" s="985"/>
    </row>
    <row r="344624" spans="59:59" ht="15" customHeight="1">
      <c r="BG344624" s="984"/>
    </row>
    <row r="344625" spans="59:59" ht="15" customHeight="1">
      <c r="BG344625" s="985"/>
    </row>
    <row r="344662" spans="59:59" ht="15" customHeight="1">
      <c r="BG344662" s="984"/>
    </row>
    <row r="344663" spans="59:59" ht="15" customHeight="1">
      <c r="BG344663" s="985"/>
    </row>
    <row r="344700" spans="59:59" ht="15" customHeight="1">
      <c r="BG344700" s="984"/>
    </row>
    <row r="344701" spans="59:59" ht="15" customHeight="1">
      <c r="BG344701" s="985"/>
    </row>
    <row r="344738" spans="59:59" ht="15" customHeight="1">
      <c r="BG344738" s="984"/>
    </row>
    <row r="344739" spans="59:59" ht="15" customHeight="1">
      <c r="BG344739" s="985"/>
    </row>
    <row r="344776" spans="59:59" ht="15" customHeight="1">
      <c r="BG344776" s="984"/>
    </row>
    <row r="344777" spans="59:59" ht="15" customHeight="1">
      <c r="BG344777" s="985"/>
    </row>
    <row r="344814" spans="59:59" ht="15" customHeight="1">
      <c r="BG344814" s="984"/>
    </row>
    <row r="344815" spans="59:59" ht="15" customHeight="1">
      <c r="BG344815" s="985"/>
    </row>
    <row r="344852" spans="59:59" ht="15" customHeight="1">
      <c r="BG344852" s="984"/>
    </row>
    <row r="344853" spans="59:59" ht="15" customHeight="1">
      <c r="BG344853" s="985"/>
    </row>
    <row r="344890" spans="59:59" ht="15" customHeight="1">
      <c r="BG344890" s="984"/>
    </row>
    <row r="344891" spans="59:59" ht="15" customHeight="1">
      <c r="BG344891" s="985"/>
    </row>
    <row r="344928" spans="59:59" ht="15" customHeight="1">
      <c r="BG344928" s="984"/>
    </row>
    <row r="344929" spans="59:59" ht="15" customHeight="1">
      <c r="BG344929" s="985"/>
    </row>
    <row r="344966" spans="59:59" ht="15" customHeight="1">
      <c r="BG344966" s="984"/>
    </row>
    <row r="344967" spans="59:59" ht="15" customHeight="1">
      <c r="BG344967" s="985"/>
    </row>
    <row r="345004" spans="59:59" ht="15" customHeight="1">
      <c r="BG345004" s="984"/>
    </row>
    <row r="345005" spans="59:59" ht="15" customHeight="1">
      <c r="BG345005" s="985"/>
    </row>
    <row r="345042" spans="59:59" ht="15" customHeight="1">
      <c r="BG345042" s="984"/>
    </row>
    <row r="345043" spans="59:59" ht="15" customHeight="1">
      <c r="BG345043" s="985"/>
    </row>
    <row r="345080" spans="59:59" ht="15" customHeight="1">
      <c r="BG345080" s="984"/>
    </row>
    <row r="345081" spans="59:59" ht="15" customHeight="1">
      <c r="BG345081" s="985"/>
    </row>
    <row r="345118" spans="59:59" ht="15" customHeight="1">
      <c r="BG345118" s="984"/>
    </row>
    <row r="345119" spans="59:59" ht="15" customHeight="1">
      <c r="BG345119" s="985"/>
    </row>
    <row r="345156" spans="59:59" ht="15" customHeight="1">
      <c r="BG345156" s="984"/>
    </row>
    <row r="345157" spans="59:59" ht="15" customHeight="1">
      <c r="BG345157" s="985"/>
    </row>
    <row r="345194" spans="59:59" ht="15" customHeight="1">
      <c r="BG345194" s="984"/>
    </row>
    <row r="345195" spans="59:59" ht="15" customHeight="1">
      <c r="BG345195" s="985"/>
    </row>
    <row r="345232" spans="59:59" ht="15" customHeight="1">
      <c r="BG345232" s="984"/>
    </row>
    <row r="345233" spans="59:59" ht="15" customHeight="1">
      <c r="BG345233" s="985"/>
    </row>
    <row r="345270" spans="59:59" ht="15" customHeight="1">
      <c r="BG345270" s="984"/>
    </row>
    <row r="345271" spans="59:59" ht="15" customHeight="1">
      <c r="BG345271" s="985"/>
    </row>
    <row r="345308" spans="59:59" ht="15" customHeight="1">
      <c r="BG345308" s="984"/>
    </row>
    <row r="345309" spans="59:59" ht="15" customHeight="1">
      <c r="BG345309" s="985"/>
    </row>
    <row r="345346" spans="59:59" ht="15" customHeight="1">
      <c r="BG345346" s="984"/>
    </row>
    <row r="345347" spans="59:59" ht="15" customHeight="1">
      <c r="BG345347" s="985"/>
    </row>
    <row r="345384" spans="59:59" ht="15" customHeight="1">
      <c r="BG345384" s="984"/>
    </row>
    <row r="345385" spans="59:59" ht="15" customHeight="1">
      <c r="BG345385" s="985"/>
    </row>
    <row r="345422" spans="59:59" ht="15" customHeight="1">
      <c r="BG345422" s="984"/>
    </row>
    <row r="345423" spans="59:59" ht="15" customHeight="1">
      <c r="BG345423" s="985"/>
    </row>
    <row r="345460" spans="59:59" ht="15" customHeight="1">
      <c r="BG345460" s="984"/>
    </row>
    <row r="345461" spans="59:59" ht="15" customHeight="1">
      <c r="BG345461" s="985"/>
    </row>
    <row r="345498" spans="59:59" ht="15" customHeight="1">
      <c r="BG345498" s="984"/>
    </row>
    <row r="345499" spans="59:59" ht="15" customHeight="1">
      <c r="BG345499" s="985"/>
    </row>
    <row r="345536" spans="59:59" ht="15" customHeight="1">
      <c r="BG345536" s="984"/>
    </row>
    <row r="345537" spans="59:59" ht="15" customHeight="1">
      <c r="BG345537" s="985"/>
    </row>
    <row r="345574" spans="59:59" ht="15" customHeight="1">
      <c r="BG345574" s="984"/>
    </row>
    <row r="345575" spans="59:59" ht="15" customHeight="1">
      <c r="BG345575" s="985"/>
    </row>
    <row r="345612" spans="59:59" ht="15" customHeight="1">
      <c r="BG345612" s="984"/>
    </row>
    <row r="345613" spans="59:59" ht="15" customHeight="1">
      <c r="BG345613" s="985"/>
    </row>
    <row r="345650" spans="59:59" ht="15" customHeight="1">
      <c r="BG345650" s="984"/>
    </row>
    <row r="345651" spans="59:59" ht="15" customHeight="1">
      <c r="BG345651" s="985"/>
    </row>
    <row r="345688" spans="59:59" ht="15" customHeight="1">
      <c r="BG345688" s="984"/>
    </row>
    <row r="345689" spans="59:59" ht="15" customHeight="1">
      <c r="BG345689" s="985"/>
    </row>
    <row r="345726" spans="59:59" ht="15" customHeight="1">
      <c r="BG345726" s="984"/>
    </row>
    <row r="345727" spans="59:59" ht="15" customHeight="1">
      <c r="BG345727" s="985"/>
    </row>
    <row r="345764" spans="59:59" ht="15" customHeight="1">
      <c r="BG345764" s="984"/>
    </row>
    <row r="345765" spans="59:59" ht="15" customHeight="1">
      <c r="BG345765" s="985"/>
    </row>
    <row r="345802" spans="59:59" ht="15" customHeight="1">
      <c r="BG345802" s="984"/>
    </row>
    <row r="345803" spans="59:59" ht="15" customHeight="1">
      <c r="BG345803" s="985"/>
    </row>
    <row r="345840" spans="59:59" ht="15" customHeight="1">
      <c r="BG345840" s="984"/>
    </row>
    <row r="345841" spans="59:59" ht="15" customHeight="1">
      <c r="BG345841" s="985"/>
    </row>
    <row r="345878" spans="59:59" ht="15" customHeight="1">
      <c r="BG345878" s="984"/>
    </row>
    <row r="345879" spans="59:59" ht="15" customHeight="1">
      <c r="BG345879" s="985"/>
    </row>
    <row r="345916" spans="59:59" ht="15" customHeight="1">
      <c r="BG345916" s="984"/>
    </row>
    <row r="345917" spans="59:59" ht="15" customHeight="1">
      <c r="BG345917" s="985"/>
    </row>
    <row r="345954" spans="59:59" ht="15" customHeight="1">
      <c r="BG345954" s="984"/>
    </row>
    <row r="345955" spans="59:59" ht="15" customHeight="1">
      <c r="BG345955" s="985"/>
    </row>
    <row r="345992" spans="59:59" ht="15" customHeight="1">
      <c r="BG345992" s="984"/>
    </row>
    <row r="345993" spans="59:59" ht="15" customHeight="1">
      <c r="BG345993" s="985"/>
    </row>
    <row r="346030" spans="59:59" ht="15" customHeight="1">
      <c r="BG346030" s="984"/>
    </row>
    <row r="346031" spans="59:59" ht="15" customHeight="1">
      <c r="BG346031" s="985"/>
    </row>
    <row r="346068" spans="59:59" ht="15" customHeight="1">
      <c r="BG346068" s="984"/>
    </row>
    <row r="346069" spans="59:59" ht="15" customHeight="1">
      <c r="BG346069" s="985"/>
    </row>
    <row r="346106" spans="59:59" ht="15" customHeight="1">
      <c r="BG346106" s="984"/>
    </row>
    <row r="346107" spans="59:59" ht="15" customHeight="1">
      <c r="BG346107" s="985"/>
    </row>
    <row r="346144" spans="59:59" ht="15" customHeight="1">
      <c r="BG346144" s="984"/>
    </row>
    <row r="346145" spans="59:59" ht="15" customHeight="1">
      <c r="BG346145" s="985"/>
    </row>
    <row r="346182" spans="59:59" ht="15" customHeight="1">
      <c r="BG346182" s="984"/>
    </row>
    <row r="346183" spans="59:59" ht="15" customHeight="1">
      <c r="BG346183" s="985"/>
    </row>
    <row r="346220" spans="59:59" ht="15" customHeight="1">
      <c r="BG346220" s="984"/>
    </row>
    <row r="346221" spans="59:59" ht="15" customHeight="1">
      <c r="BG346221" s="985"/>
    </row>
    <row r="346258" spans="59:59" ht="15" customHeight="1">
      <c r="BG346258" s="984"/>
    </row>
    <row r="346259" spans="59:59" ht="15" customHeight="1">
      <c r="BG346259" s="985"/>
    </row>
    <row r="346296" spans="59:59" ht="15" customHeight="1">
      <c r="BG346296" s="984"/>
    </row>
    <row r="346297" spans="59:59" ht="15" customHeight="1">
      <c r="BG346297" s="985"/>
    </row>
    <row r="346334" spans="59:59" ht="15" customHeight="1">
      <c r="BG346334" s="984"/>
    </row>
    <row r="346335" spans="59:59" ht="15" customHeight="1">
      <c r="BG346335" s="985"/>
    </row>
    <row r="346372" spans="59:59" ht="15" customHeight="1">
      <c r="BG346372" s="984"/>
    </row>
    <row r="346373" spans="59:59" ht="15" customHeight="1">
      <c r="BG346373" s="985"/>
    </row>
    <row r="346410" spans="59:59" ht="15" customHeight="1">
      <c r="BG346410" s="984"/>
    </row>
    <row r="346411" spans="59:59" ht="15" customHeight="1">
      <c r="BG346411" s="985"/>
    </row>
    <row r="346448" spans="59:59" ht="15" customHeight="1">
      <c r="BG346448" s="984"/>
    </row>
    <row r="346449" spans="59:59" ht="15" customHeight="1">
      <c r="BG346449" s="985"/>
    </row>
    <row r="346486" spans="59:59" ht="15" customHeight="1">
      <c r="BG346486" s="984"/>
    </row>
    <row r="346487" spans="59:59" ht="15" customHeight="1">
      <c r="BG346487" s="985"/>
    </row>
    <row r="346524" spans="59:59" ht="15" customHeight="1">
      <c r="BG346524" s="984"/>
    </row>
    <row r="346525" spans="59:59" ht="15" customHeight="1">
      <c r="BG346525" s="985"/>
    </row>
    <row r="346562" spans="59:59" ht="15" customHeight="1">
      <c r="BG346562" s="984"/>
    </row>
    <row r="346563" spans="59:59" ht="15" customHeight="1">
      <c r="BG346563" s="985"/>
    </row>
    <row r="346600" spans="59:59" ht="15" customHeight="1">
      <c r="BG346600" s="984"/>
    </row>
    <row r="346601" spans="59:59" ht="15" customHeight="1">
      <c r="BG346601" s="985"/>
    </row>
    <row r="346638" spans="59:59" ht="15" customHeight="1">
      <c r="BG346638" s="984"/>
    </row>
    <row r="346639" spans="59:59" ht="15" customHeight="1">
      <c r="BG346639" s="985"/>
    </row>
    <row r="346676" spans="59:59" ht="15" customHeight="1">
      <c r="BG346676" s="984"/>
    </row>
    <row r="346677" spans="59:59" ht="15" customHeight="1">
      <c r="BG346677" s="985"/>
    </row>
    <row r="346714" spans="59:59" ht="15" customHeight="1">
      <c r="BG346714" s="984"/>
    </row>
    <row r="346715" spans="59:59" ht="15" customHeight="1">
      <c r="BG346715" s="985"/>
    </row>
    <row r="346752" spans="59:59" ht="15" customHeight="1">
      <c r="BG346752" s="984"/>
    </row>
    <row r="346753" spans="59:59" ht="15" customHeight="1">
      <c r="BG346753" s="985"/>
    </row>
    <row r="346790" spans="59:59" ht="15" customHeight="1">
      <c r="BG346790" s="984"/>
    </row>
    <row r="346791" spans="59:59" ht="15" customHeight="1">
      <c r="BG346791" s="985"/>
    </row>
    <row r="346828" spans="59:59" ht="15" customHeight="1">
      <c r="BG346828" s="984"/>
    </row>
    <row r="346829" spans="59:59" ht="15" customHeight="1">
      <c r="BG346829" s="985"/>
    </row>
    <row r="346866" spans="59:59" ht="15" customHeight="1">
      <c r="BG346866" s="984"/>
    </row>
    <row r="346867" spans="59:59" ht="15" customHeight="1">
      <c r="BG346867" s="985"/>
    </row>
    <row r="346904" spans="59:59" ht="15" customHeight="1">
      <c r="BG346904" s="984"/>
    </row>
    <row r="346905" spans="59:59" ht="15" customHeight="1">
      <c r="BG346905" s="985"/>
    </row>
    <row r="346942" spans="59:59" ht="15" customHeight="1">
      <c r="BG346942" s="984"/>
    </row>
    <row r="346943" spans="59:59" ht="15" customHeight="1">
      <c r="BG346943" s="985"/>
    </row>
    <row r="346980" spans="59:59" ht="15" customHeight="1">
      <c r="BG346980" s="984"/>
    </row>
    <row r="346981" spans="59:59" ht="15" customHeight="1">
      <c r="BG346981" s="985"/>
    </row>
    <row r="347018" spans="59:59" ht="15" customHeight="1">
      <c r="BG347018" s="984"/>
    </row>
    <row r="347019" spans="59:59" ht="15" customHeight="1">
      <c r="BG347019" s="985"/>
    </row>
    <row r="347056" spans="59:59" ht="15" customHeight="1">
      <c r="BG347056" s="984"/>
    </row>
    <row r="347057" spans="59:59" ht="15" customHeight="1">
      <c r="BG347057" s="985"/>
    </row>
    <row r="347094" spans="59:59" ht="15" customHeight="1">
      <c r="BG347094" s="984"/>
    </row>
    <row r="347095" spans="59:59" ht="15" customHeight="1">
      <c r="BG347095" s="985"/>
    </row>
    <row r="347132" spans="59:59" ht="15" customHeight="1">
      <c r="BG347132" s="984"/>
    </row>
    <row r="347133" spans="59:59" ht="15" customHeight="1">
      <c r="BG347133" s="985"/>
    </row>
    <row r="347170" spans="59:59" ht="15" customHeight="1">
      <c r="BG347170" s="984"/>
    </row>
    <row r="347171" spans="59:59" ht="15" customHeight="1">
      <c r="BG347171" s="985"/>
    </row>
    <row r="347208" spans="59:59" ht="15" customHeight="1">
      <c r="BG347208" s="984"/>
    </row>
    <row r="347209" spans="59:59" ht="15" customHeight="1">
      <c r="BG347209" s="985"/>
    </row>
    <row r="347246" spans="59:59" ht="15" customHeight="1">
      <c r="BG347246" s="984"/>
    </row>
    <row r="347247" spans="59:59" ht="15" customHeight="1">
      <c r="BG347247" s="985"/>
    </row>
    <row r="347284" spans="59:59" ht="15" customHeight="1">
      <c r="BG347284" s="984"/>
    </row>
    <row r="347285" spans="59:59" ht="15" customHeight="1">
      <c r="BG347285" s="985"/>
    </row>
    <row r="347322" spans="59:59" ht="15" customHeight="1">
      <c r="BG347322" s="984"/>
    </row>
    <row r="347323" spans="59:59" ht="15" customHeight="1">
      <c r="BG347323" s="985"/>
    </row>
    <row r="347360" spans="59:59" ht="15" customHeight="1">
      <c r="BG347360" s="984"/>
    </row>
    <row r="347361" spans="59:59" ht="15" customHeight="1">
      <c r="BG347361" s="985"/>
    </row>
    <row r="347398" spans="59:59" ht="15" customHeight="1">
      <c r="BG347398" s="984"/>
    </row>
    <row r="347399" spans="59:59" ht="15" customHeight="1">
      <c r="BG347399" s="985"/>
    </row>
    <row r="347436" spans="59:59" ht="15" customHeight="1">
      <c r="BG347436" s="984"/>
    </row>
    <row r="347437" spans="59:59" ht="15" customHeight="1">
      <c r="BG347437" s="985"/>
    </row>
    <row r="347474" spans="59:59" ht="15" customHeight="1">
      <c r="BG347474" s="984"/>
    </row>
    <row r="347475" spans="59:59" ht="15" customHeight="1">
      <c r="BG347475" s="985"/>
    </row>
    <row r="347512" spans="59:59" ht="15" customHeight="1">
      <c r="BG347512" s="984"/>
    </row>
    <row r="347513" spans="59:59" ht="15" customHeight="1">
      <c r="BG347513" s="985"/>
    </row>
    <row r="347550" spans="59:59" ht="15" customHeight="1">
      <c r="BG347550" s="984"/>
    </row>
    <row r="347551" spans="59:59" ht="15" customHeight="1">
      <c r="BG347551" s="985"/>
    </row>
    <row r="347588" spans="59:59" ht="15" customHeight="1">
      <c r="BG347588" s="984"/>
    </row>
    <row r="347589" spans="59:59" ht="15" customHeight="1">
      <c r="BG347589" s="985"/>
    </row>
    <row r="347626" spans="59:59" ht="15" customHeight="1">
      <c r="BG347626" s="984"/>
    </row>
    <row r="347627" spans="59:59" ht="15" customHeight="1">
      <c r="BG347627" s="985"/>
    </row>
    <row r="347664" spans="59:59" ht="15" customHeight="1">
      <c r="BG347664" s="984"/>
    </row>
    <row r="347665" spans="59:59" ht="15" customHeight="1">
      <c r="BG347665" s="985"/>
    </row>
    <row r="347702" spans="59:59" ht="15" customHeight="1">
      <c r="BG347702" s="984"/>
    </row>
    <row r="347703" spans="59:59" ht="15" customHeight="1">
      <c r="BG347703" s="985"/>
    </row>
    <row r="347740" spans="59:59" ht="15" customHeight="1">
      <c r="BG347740" s="984"/>
    </row>
    <row r="347741" spans="59:59" ht="15" customHeight="1">
      <c r="BG347741" s="985"/>
    </row>
    <row r="347778" spans="59:59" ht="15" customHeight="1">
      <c r="BG347778" s="984"/>
    </row>
    <row r="347779" spans="59:59" ht="15" customHeight="1">
      <c r="BG347779" s="985"/>
    </row>
    <row r="347816" spans="59:59" ht="15" customHeight="1">
      <c r="BG347816" s="984"/>
    </row>
    <row r="347817" spans="59:59" ht="15" customHeight="1">
      <c r="BG347817" s="985"/>
    </row>
    <row r="347854" spans="59:59" ht="15" customHeight="1">
      <c r="BG347854" s="984"/>
    </row>
    <row r="347855" spans="59:59" ht="15" customHeight="1">
      <c r="BG347855" s="985"/>
    </row>
    <row r="347892" spans="59:59" ht="15" customHeight="1">
      <c r="BG347892" s="984"/>
    </row>
    <row r="347893" spans="59:59" ht="15" customHeight="1">
      <c r="BG347893" s="985"/>
    </row>
    <row r="347930" spans="59:59" ht="15" customHeight="1">
      <c r="BG347930" s="984"/>
    </row>
    <row r="347931" spans="59:59" ht="15" customHeight="1">
      <c r="BG347931" s="985"/>
    </row>
    <row r="347968" spans="59:59" ht="15" customHeight="1">
      <c r="BG347968" s="984"/>
    </row>
    <row r="347969" spans="59:59" ht="15" customHeight="1">
      <c r="BG347969" s="985"/>
    </row>
    <row r="348006" spans="59:59" ht="15" customHeight="1">
      <c r="BG348006" s="984"/>
    </row>
    <row r="348007" spans="59:59" ht="15" customHeight="1">
      <c r="BG348007" s="985"/>
    </row>
    <row r="348044" spans="59:59" ht="15" customHeight="1">
      <c r="BG348044" s="984"/>
    </row>
    <row r="348045" spans="59:59" ht="15" customHeight="1">
      <c r="BG348045" s="985"/>
    </row>
    <row r="348082" spans="59:59" ht="15" customHeight="1">
      <c r="BG348082" s="984"/>
    </row>
    <row r="348083" spans="59:59" ht="15" customHeight="1">
      <c r="BG348083" s="985"/>
    </row>
    <row r="348120" spans="59:59" ht="15" customHeight="1">
      <c r="BG348120" s="984"/>
    </row>
    <row r="348121" spans="59:59" ht="15" customHeight="1">
      <c r="BG348121" s="985"/>
    </row>
    <row r="348158" spans="59:59" ht="15" customHeight="1">
      <c r="BG348158" s="984"/>
    </row>
    <row r="348159" spans="59:59" ht="15" customHeight="1">
      <c r="BG348159" s="985"/>
    </row>
    <row r="348196" spans="59:59" ht="15" customHeight="1">
      <c r="BG348196" s="984"/>
    </row>
    <row r="348197" spans="59:59" ht="15" customHeight="1">
      <c r="BG348197" s="985"/>
    </row>
    <row r="348234" spans="59:59" ht="15" customHeight="1">
      <c r="BG348234" s="984"/>
    </row>
    <row r="348235" spans="59:59" ht="15" customHeight="1">
      <c r="BG348235" s="985"/>
    </row>
    <row r="348272" spans="59:59" ht="15" customHeight="1">
      <c r="BG348272" s="984"/>
    </row>
    <row r="348273" spans="59:59" ht="15" customHeight="1">
      <c r="BG348273" s="985"/>
    </row>
    <row r="348310" spans="59:59" ht="15" customHeight="1">
      <c r="BG348310" s="984"/>
    </row>
    <row r="348311" spans="59:59" ht="15" customHeight="1">
      <c r="BG348311" s="985"/>
    </row>
    <row r="348348" spans="59:59" ht="15" customHeight="1">
      <c r="BG348348" s="984"/>
    </row>
    <row r="348349" spans="59:59" ht="15" customHeight="1">
      <c r="BG348349" s="985"/>
    </row>
    <row r="348386" spans="59:59" ht="15" customHeight="1">
      <c r="BG348386" s="984"/>
    </row>
    <row r="348387" spans="59:59" ht="15" customHeight="1">
      <c r="BG348387" s="985"/>
    </row>
    <row r="348424" spans="59:59" ht="15" customHeight="1">
      <c r="BG348424" s="984"/>
    </row>
    <row r="348425" spans="59:59" ht="15" customHeight="1">
      <c r="BG348425" s="985"/>
    </row>
    <row r="348462" spans="59:59" ht="15" customHeight="1">
      <c r="BG348462" s="984"/>
    </row>
    <row r="348463" spans="59:59" ht="15" customHeight="1">
      <c r="BG348463" s="985"/>
    </row>
    <row r="348500" spans="59:59" ht="15" customHeight="1">
      <c r="BG348500" s="984"/>
    </row>
    <row r="348501" spans="59:59" ht="15" customHeight="1">
      <c r="BG348501" s="985"/>
    </row>
    <row r="348538" spans="59:59" ht="15" customHeight="1">
      <c r="BG348538" s="984"/>
    </row>
    <row r="348539" spans="59:59" ht="15" customHeight="1">
      <c r="BG348539" s="985"/>
    </row>
    <row r="348576" spans="59:59" ht="15" customHeight="1">
      <c r="BG348576" s="984"/>
    </row>
    <row r="348577" spans="59:59" ht="15" customHeight="1">
      <c r="BG348577" s="985"/>
    </row>
    <row r="348614" spans="59:59" ht="15" customHeight="1">
      <c r="BG348614" s="984"/>
    </row>
    <row r="348615" spans="59:59" ht="15" customHeight="1">
      <c r="BG348615" s="985"/>
    </row>
    <row r="348652" spans="59:59" ht="15" customHeight="1">
      <c r="BG348652" s="984"/>
    </row>
    <row r="348653" spans="59:59" ht="15" customHeight="1">
      <c r="BG348653" s="985"/>
    </row>
    <row r="348690" spans="59:59" ht="15" customHeight="1">
      <c r="BG348690" s="984"/>
    </row>
    <row r="348691" spans="59:59" ht="15" customHeight="1">
      <c r="BG348691" s="985"/>
    </row>
    <row r="348728" spans="59:59" ht="15" customHeight="1">
      <c r="BG348728" s="984"/>
    </row>
    <row r="348729" spans="59:59" ht="15" customHeight="1">
      <c r="BG348729" s="985"/>
    </row>
    <row r="348766" spans="59:59" ht="15" customHeight="1">
      <c r="BG348766" s="984"/>
    </row>
    <row r="348767" spans="59:59" ht="15" customHeight="1">
      <c r="BG348767" s="985"/>
    </row>
    <row r="348804" spans="59:59" ht="15" customHeight="1">
      <c r="BG348804" s="984"/>
    </row>
    <row r="348805" spans="59:59" ht="15" customHeight="1">
      <c r="BG348805" s="985"/>
    </row>
    <row r="348842" spans="59:59" ht="15" customHeight="1">
      <c r="BG348842" s="984"/>
    </row>
    <row r="348843" spans="59:59" ht="15" customHeight="1">
      <c r="BG348843" s="985"/>
    </row>
    <row r="348880" spans="59:59" ht="15" customHeight="1">
      <c r="BG348880" s="984"/>
    </row>
    <row r="348881" spans="59:59" ht="15" customHeight="1">
      <c r="BG348881" s="985"/>
    </row>
    <row r="348918" spans="59:59" ht="15" customHeight="1">
      <c r="BG348918" s="984"/>
    </row>
    <row r="348919" spans="59:59" ht="15" customHeight="1">
      <c r="BG348919" s="985"/>
    </row>
    <row r="348956" spans="59:59" ht="15" customHeight="1">
      <c r="BG348956" s="984"/>
    </row>
    <row r="348957" spans="59:59" ht="15" customHeight="1">
      <c r="BG348957" s="985"/>
    </row>
    <row r="348994" spans="59:59" ht="15" customHeight="1">
      <c r="BG348994" s="984"/>
    </row>
    <row r="348995" spans="59:59" ht="15" customHeight="1">
      <c r="BG348995" s="985"/>
    </row>
    <row r="349032" spans="59:59" ht="15" customHeight="1">
      <c r="BG349032" s="984"/>
    </row>
    <row r="349033" spans="59:59" ht="15" customHeight="1">
      <c r="BG349033" s="985"/>
    </row>
    <row r="349070" spans="59:59" ht="15" customHeight="1">
      <c r="BG349070" s="984"/>
    </row>
    <row r="349071" spans="59:59" ht="15" customHeight="1">
      <c r="BG349071" s="985"/>
    </row>
    <row r="349108" spans="59:59" ht="15" customHeight="1">
      <c r="BG349108" s="984"/>
    </row>
    <row r="349109" spans="59:59" ht="15" customHeight="1">
      <c r="BG349109" s="985"/>
    </row>
    <row r="349146" spans="59:59" ht="15" customHeight="1">
      <c r="BG349146" s="984"/>
    </row>
    <row r="349147" spans="59:59" ht="15" customHeight="1">
      <c r="BG349147" s="985"/>
    </row>
    <row r="349184" spans="59:59" ht="15" customHeight="1">
      <c r="BG349184" s="984"/>
    </row>
    <row r="349185" spans="59:59" ht="15" customHeight="1">
      <c r="BG349185" s="985"/>
    </row>
    <row r="349222" spans="59:59" ht="15" customHeight="1">
      <c r="BG349222" s="984"/>
    </row>
    <row r="349223" spans="59:59" ht="15" customHeight="1">
      <c r="BG349223" s="985"/>
    </row>
    <row r="349260" spans="59:59" ht="15" customHeight="1">
      <c r="BG349260" s="984"/>
    </row>
    <row r="349261" spans="59:59" ht="15" customHeight="1">
      <c r="BG349261" s="985"/>
    </row>
    <row r="349298" spans="59:59" ht="15" customHeight="1">
      <c r="BG349298" s="984"/>
    </row>
    <row r="349299" spans="59:59" ht="15" customHeight="1">
      <c r="BG349299" s="985"/>
    </row>
    <row r="349336" spans="59:59" ht="15" customHeight="1">
      <c r="BG349336" s="984"/>
    </row>
    <row r="349337" spans="59:59" ht="15" customHeight="1">
      <c r="BG349337" s="985"/>
    </row>
    <row r="349374" spans="59:59" ht="15" customHeight="1">
      <c r="BG349374" s="984"/>
    </row>
    <row r="349375" spans="59:59" ht="15" customHeight="1">
      <c r="BG349375" s="985"/>
    </row>
    <row r="349412" spans="59:59" ht="15" customHeight="1">
      <c r="BG349412" s="984"/>
    </row>
    <row r="349413" spans="59:59" ht="15" customHeight="1">
      <c r="BG349413" s="985"/>
    </row>
    <row r="349450" spans="59:59" ht="15" customHeight="1">
      <c r="BG349450" s="984"/>
    </row>
    <row r="349451" spans="59:59" ht="15" customHeight="1">
      <c r="BG349451" s="985"/>
    </row>
    <row r="349488" spans="59:59" ht="15" customHeight="1">
      <c r="BG349488" s="984"/>
    </row>
    <row r="349489" spans="59:59" ht="15" customHeight="1">
      <c r="BG349489" s="985"/>
    </row>
    <row r="349526" spans="59:59" ht="15" customHeight="1">
      <c r="BG349526" s="984"/>
    </row>
    <row r="349527" spans="59:59" ht="15" customHeight="1">
      <c r="BG349527" s="985"/>
    </row>
    <row r="349564" spans="59:59" ht="15" customHeight="1">
      <c r="BG349564" s="984"/>
    </row>
    <row r="349565" spans="59:59" ht="15" customHeight="1">
      <c r="BG349565" s="985"/>
    </row>
    <row r="349602" spans="59:59" ht="15" customHeight="1">
      <c r="BG349602" s="984"/>
    </row>
    <row r="349603" spans="59:59" ht="15" customHeight="1">
      <c r="BG349603" s="985"/>
    </row>
    <row r="349640" spans="59:59" ht="15" customHeight="1">
      <c r="BG349640" s="984"/>
    </row>
    <row r="349641" spans="59:59" ht="15" customHeight="1">
      <c r="BG349641" s="985"/>
    </row>
    <row r="349678" spans="59:59" ht="15" customHeight="1">
      <c r="BG349678" s="984"/>
    </row>
    <row r="349679" spans="59:59" ht="15" customHeight="1">
      <c r="BG349679" s="985"/>
    </row>
    <row r="349716" spans="59:59" ht="15" customHeight="1">
      <c r="BG349716" s="984"/>
    </row>
    <row r="349717" spans="59:59" ht="15" customHeight="1">
      <c r="BG349717" s="985"/>
    </row>
    <row r="349754" spans="59:59" ht="15" customHeight="1">
      <c r="BG349754" s="984"/>
    </row>
    <row r="349755" spans="59:59" ht="15" customHeight="1">
      <c r="BG349755" s="985"/>
    </row>
    <row r="349792" spans="59:59" ht="15" customHeight="1">
      <c r="BG349792" s="984"/>
    </row>
    <row r="349793" spans="59:59" ht="15" customHeight="1">
      <c r="BG349793" s="985"/>
    </row>
    <row r="349830" spans="59:59" ht="15" customHeight="1">
      <c r="BG349830" s="984"/>
    </row>
    <row r="349831" spans="59:59" ht="15" customHeight="1">
      <c r="BG349831" s="985"/>
    </row>
    <row r="349868" spans="59:59" ht="15" customHeight="1">
      <c r="BG349868" s="984"/>
    </row>
    <row r="349869" spans="59:59" ht="15" customHeight="1">
      <c r="BG349869" s="985"/>
    </row>
    <row r="349906" spans="59:59" ht="15" customHeight="1">
      <c r="BG349906" s="984"/>
    </row>
    <row r="349907" spans="59:59" ht="15" customHeight="1">
      <c r="BG349907" s="985"/>
    </row>
    <row r="349944" spans="59:59" ht="15" customHeight="1">
      <c r="BG349944" s="984"/>
    </row>
    <row r="349945" spans="59:59" ht="15" customHeight="1">
      <c r="BG349945" s="985"/>
    </row>
    <row r="349982" spans="59:59" ht="15" customHeight="1">
      <c r="BG349982" s="984"/>
    </row>
    <row r="349983" spans="59:59" ht="15" customHeight="1">
      <c r="BG349983" s="985"/>
    </row>
    <row r="350020" spans="59:59" ht="15" customHeight="1">
      <c r="BG350020" s="984"/>
    </row>
    <row r="350021" spans="59:59" ht="15" customHeight="1">
      <c r="BG350021" s="985"/>
    </row>
    <row r="350058" spans="59:59" ht="15" customHeight="1">
      <c r="BG350058" s="984"/>
    </row>
    <row r="350059" spans="59:59" ht="15" customHeight="1">
      <c r="BG350059" s="985"/>
    </row>
    <row r="350096" spans="59:59" ht="15" customHeight="1">
      <c r="BG350096" s="984"/>
    </row>
    <row r="350097" spans="59:59" ht="15" customHeight="1">
      <c r="BG350097" s="985"/>
    </row>
    <row r="350134" spans="59:59" ht="15" customHeight="1">
      <c r="BG350134" s="984"/>
    </row>
    <row r="350135" spans="59:59" ht="15" customHeight="1">
      <c r="BG350135" s="985"/>
    </row>
    <row r="350172" spans="59:59" ht="15" customHeight="1">
      <c r="BG350172" s="984"/>
    </row>
    <row r="350173" spans="59:59" ht="15" customHeight="1">
      <c r="BG350173" s="985"/>
    </row>
    <row r="350210" spans="59:59" ht="15" customHeight="1">
      <c r="BG350210" s="984"/>
    </row>
    <row r="350211" spans="59:59" ht="15" customHeight="1">
      <c r="BG350211" s="985"/>
    </row>
    <row r="350248" spans="59:59" ht="15" customHeight="1">
      <c r="BG350248" s="984"/>
    </row>
    <row r="350249" spans="59:59" ht="15" customHeight="1">
      <c r="BG350249" s="985"/>
    </row>
    <row r="350286" spans="59:59" ht="15" customHeight="1">
      <c r="BG350286" s="984"/>
    </row>
    <row r="350287" spans="59:59" ht="15" customHeight="1">
      <c r="BG350287" s="985"/>
    </row>
    <row r="350324" spans="59:59" ht="15" customHeight="1">
      <c r="BG350324" s="984"/>
    </row>
    <row r="350325" spans="59:59" ht="15" customHeight="1">
      <c r="BG350325" s="985"/>
    </row>
    <row r="350362" spans="59:59" ht="15" customHeight="1">
      <c r="BG350362" s="984"/>
    </row>
    <row r="350363" spans="59:59" ht="15" customHeight="1">
      <c r="BG350363" s="985"/>
    </row>
    <row r="350400" spans="59:59" ht="15" customHeight="1">
      <c r="BG350400" s="984"/>
    </row>
    <row r="350401" spans="59:59" ht="15" customHeight="1">
      <c r="BG350401" s="985"/>
    </row>
    <row r="350438" spans="59:59" ht="15" customHeight="1">
      <c r="BG350438" s="984"/>
    </row>
    <row r="350439" spans="59:59" ht="15" customHeight="1">
      <c r="BG350439" s="985"/>
    </row>
    <row r="350476" spans="59:59" ht="15" customHeight="1">
      <c r="BG350476" s="984"/>
    </row>
    <row r="350477" spans="59:59" ht="15" customHeight="1">
      <c r="BG350477" s="985"/>
    </row>
    <row r="350514" spans="59:59" ht="15" customHeight="1">
      <c r="BG350514" s="984"/>
    </row>
    <row r="350515" spans="59:59" ht="15" customHeight="1">
      <c r="BG350515" s="985"/>
    </row>
    <row r="350552" spans="59:59" ht="15" customHeight="1">
      <c r="BG350552" s="984"/>
    </row>
    <row r="350553" spans="59:59" ht="15" customHeight="1">
      <c r="BG350553" s="985"/>
    </row>
    <row r="350590" spans="59:59" ht="15" customHeight="1">
      <c r="BG350590" s="984"/>
    </row>
    <row r="350591" spans="59:59" ht="15" customHeight="1">
      <c r="BG350591" s="985"/>
    </row>
    <row r="350628" spans="59:59" ht="15" customHeight="1">
      <c r="BG350628" s="984"/>
    </row>
    <row r="350629" spans="59:59" ht="15" customHeight="1">
      <c r="BG350629" s="985"/>
    </row>
    <row r="350666" spans="59:59" ht="15" customHeight="1">
      <c r="BG350666" s="984"/>
    </row>
    <row r="350667" spans="59:59" ht="15" customHeight="1">
      <c r="BG350667" s="985"/>
    </row>
    <row r="350704" spans="59:59" ht="15" customHeight="1">
      <c r="BG350704" s="984"/>
    </row>
    <row r="350705" spans="59:59" ht="15" customHeight="1">
      <c r="BG350705" s="985"/>
    </row>
    <row r="350742" spans="59:59" ht="15" customHeight="1">
      <c r="BG350742" s="984"/>
    </row>
    <row r="350743" spans="59:59" ht="15" customHeight="1">
      <c r="BG350743" s="985"/>
    </row>
    <row r="350780" spans="59:59" ht="15" customHeight="1">
      <c r="BG350780" s="984"/>
    </row>
    <row r="350781" spans="59:59" ht="15" customHeight="1">
      <c r="BG350781" s="985"/>
    </row>
    <row r="350818" spans="59:59" ht="15" customHeight="1">
      <c r="BG350818" s="984"/>
    </row>
    <row r="350819" spans="59:59" ht="15" customHeight="1">
      <c r="BG350819" s="985"/>
    </row>
    <row r="350856" spans="59:59" ht="15" customHeight="1">
      <c r="BG350856" s="984"/>
    </row>
    <row r="350857" spans="59:59" ht="15" customHeight="1">
      <c r="BG350857" s="985"/>
    </row>
    <row r="350894" spans="59:59" ht="15" customHeight="1">
      <c r="BG350894" s="984"/>
    </row>
    <row r="350895" spans="59:59" ht="15" customHeight="1">
      <c r="BG350895" s="985"/>
    </row>
    <row r="350932" spans="59:59" ht="15" customHeight="1">
      <c r="BG350932" s="984"/>
    </row>
    <row r="350933" spans="59:59" ht="15" customHeight="1">
      <c r="BG350933" s="985"/>
    </row>
    <row r="350970" spans="59:59" ht="15" customHeight="1">
      <c r="BG350970" s="984"/>
    </row>
    <row r="350971" spans="59:59" ht="15" customHeight="1">
      <c r="BG350971" s="985"/>
    </row>
    <row r="351008" spans="59:59" ht="15" customHeight="1">
      <c r="BG351008" s="984"/>
    </row>
    <row r="351009" spans="59:59" ht="15" customHeight="1">
      <c r="BG351009" s="985"/>
    </row>
    <row r="351046" spans="59:59" ht="15" customHeight="1">
      <c r="BG351046" s="984"/>
    </row>
    <row r="351047" spans="59:59" ht="15" customHeight="1">
      <c r="BG351047" s="985"/>
    </row>
    <row r="351084" spans="59:59" ht="15" customHeight="1">
      <c r="BG351084" s="984"/>
    </row>
    <row r="351085" spans="59:59" ht="15" customHeight="1">
      <c r="BG351085" s="985"/>
    </row>
    <row r="351122" spans="59:59" ht="15" customHeight="1">
      <c r="BG351122" s="984"/>
    </row>
    <row r="351123" spans="59:59" ht="15" customHeight="1">
      <c r="BG351123" s="985"/>
    </row>
    <row r="351160" spans="59:59" ht="15" customHeight="1">
      <c r="BG351160" s="984"/>
    </row>
    <row r="351161" spans="59:59" ht="15" customHeight="1">
      <c r="BG351161" s="985"/>
    </row>
    <row r="351198" spans="59:59" ht="15" customHeight="1">
      <c r="BG351198" s="984"/>
    </row>
    <row r="351199" spans="59:59" ht="15" customHeight="1">
      <c r="BG351199" s="985"/>
    </row>
    <row r="351236" spans="59:59" ht="15" customHeight="1">
      <c r="BG351236" s="984"/>
    </row>
    <row r="351237" spans="59:59" ht="15" customHeight="1">
      <c r="BG351237" s="985"/>
    </row>
    <row r="351274" spans="59:59" ht="15" customHeight="1">
      <c r="BG351274" s="984"/>
    </row>
    <row r="351275" spans="59:59" ht="15" customHeight="1">
      <c r="BG351275" s="985"/>
    </row>
    <row r="351312" spans="59:59" ht="15" customHeight="1">
      <c r="BG351312" s="984"/>
    </row>
    <row r="351313" spans="59:59" ht="15" customHeight="1">
      <c r="BG351313" s="985"/>
    </row>
    <row r="351350" spans="59:59" ht="15" customHeight="1">
      <c r="BG351350" s="984"/>
    </row>
    <row r="351351" spans="59:59" ht="15" customHeight="1">
      <c r="BG351351" s="985"/>
    </row>
    <row r="351388" spans="59:59" ht="15" customHeight="1">
      <c r="BG351388" s="984"/>
    </row>
    <row r="351389" spans="59:59" ht="15" customHeight="1">
      <c r="BG351389" s="985"/>
    </row>
    <row r="351426" spans="59:59" ht="15" customHeight="1">
      <c r="BG351426" s="984"/>
    </row>
    <row r="351427" spans="59:59" ht="15" customHeight="1">
      <c r="BG351427" s="985"/>
    </row>
    <row r="351464" spans="59:59" ht="15" customHeight="1">
      <c r="BG351464" s="984"/>
    </row>
    <row r="351465" spans="59:59" ht="15" customHeight="1">
      <c r="BG351465" s="985"/>
    </row>
    <row r="351502" spans="59:59" ht="15" customHeight="1">
      <c r="BG351502" s="984"/>
    </row>
    <row r="351503" spans="59:59" ht="15" customHeight="1">
      <c r="BG351503" s="985"/>
    </row>
    <row r="351540" spans="59:59" ht="15" customHeight="1">
      <c r="BG351540" s="984"/>
    </row>
    <row r="351541" spans="59:59" ht="15" customHeight="1">
      <c r="BG351541" s="985"/>
    </row>
    <row r="351578" spans="59:59" ht="15" customHeight="1">
      <c r="BG351578" s="984"/>
    </row>
    <row r="351579" spans="59:59" ht="15" customHeight="1">
      <c r="BG351579" s="985"/>
    </row>
    <row r="351616" spans="59:59" ht="15" customHeight="1">
      <c r="BG351616" s="984"/>
    </row>
    <row r="351617" spans="59:59" ht="15" customHeight="1">
      <c r="BG351617" s="985"/>
    </row>
    <row r="351654" spans="59:59" ht="15" customHeight="1">
      <c r="BG351654" s="984"/>
    </row>
    <row r="351655" spans="59:59" ht="15" customHeight="1">
      <c r="BG351655" s="985"/>
    </row>
    <row r="351692" spans="59:59" ht="15" customHeight="1">
      <c r="BG351692" s="984"/>
    </row>
    <row r="351693" spans="59:59" ht="15" customHeight="1">
      <c r="BG351693" s="985"/>
    </row>
    <row r="351730" spans="59:59" ht="15" customHeight="1">
      <c r="BG351730" s="984"/>
    </row>
    <row r="351731" spans="59:59" ht="15" customHeight="1">
      <c r="BG351731" s="985"/>
    </row>
    <row r="351768" spans="59:59" ht="15" customHeight="1">
      <c r="BG351768" s="984"/>
    </row>
    <row r="351769" spans="59:59" ht="15" customHeight="1">
      <c r="BG351769" s="985"/>
    </row>
    <row r="351806" spans="59:59" ht="15" customHeight="1">
      <c r="BG351806" s="984"/>
    </row>
    <row r="351807" spans="59:59" ht="15" customHeight="1">
      <c r="BG351807" s="985"/>
    </row>
    <row r="351844" spans="59:59" ht="15" customHeight="1">
      <c r="BG351844" s="984"/>
    </row>
    <row r="351845" spans="59:59" ht="15" customHeight="1">
      <c r="BG351845" s="985"/>
    </row>
    <row r="351882" spans="59:59" ht="15" customHeight="1">
      <c r="BG351882" s="984"/>
    </row>
    <row r="351883" spans="59:59" ht="15" customHeight="1">
      <c r="BG351883" s="985"/>
    </row>
    <row r="351920" spans="59:59" ht="15" customHeight="1">
      <c r="BG351920" s="984"/>
    </row>
    <row r="351921" spans="59:59" ht="15" customHeight="1">
      <c r="BG351921" s="985"/>
    </row>
    <row r="351958" spans="59:59" ht="15" customHeight="1">
      <c r="BG351958" s="984"/>
    </row>
    <row r="351959" spans="59:59" ht="15" customHeight="1">
      <c r="BG351959" s="985"/>
    </row>
    <row r="351996" spans="59:59" ht="15" customHeight="1">
      <c r="BG351996" s="984"/>
    </row>
    <row r="351997" spans="59:59" ht="15" customHeight="1">
      <c r="BG351997" s="985"/>
    </row>
    <row r="352034" spans="59:59" ht="15" customHeight="1">
      <c r="BG352034" s="984"/>
    </row>
    <row r="352035" spans="59:59" ht="15" customHeight="1">
      <c r="BG352035" s="985"/>
    </row>
    <row r="352072" spans="59:59" ht="15" customHeight="1">
      <c r="BG352072" s="984"/>
    </row>
    <row r="352073" spans="59:59" ht="15" customHeight="1">
      <c r="BG352073" s="985"/>
    </row>
    <row r="352110" spans="59:59" ht="15" customHeight="1">
      <c r="BG352110" s="984"/>
    </row>
    <row r="352111" spans="59:59" ht="15" customHeight="1">
      <c r="BG352111" s="985"/>
    </row>
    <row r="352148" spans="59:59" ht="15" customHeight="1">
      <c r="BG352148" s="984"/>
    </row>
    <row r="352149" spans="59:59" ht="15" customHeight="1">
      <c r="BG352149" s="985"/>
    </row>
    <row r="352186" spans="59:59" ht="15" customHeight="1">
      <c r="BG352186" s="984"/>
    </row>
    <row r="352187" spans="59:59" ht="15" customHeight="1">
      <c r="BG352187" s="985"/>
    </row>
    <row r="352224" spans="59:59" ht="15" customHeight="1">
      <c r="BG352224" s="984"/>
    </row>
    <row r="352225" spans="59:59" ht="15" customHeight="1">
      <c r="BG352225" s="985"/>
    </row>
    <row r="352262" spans="59:59" ht="15" customHeight="1">
      <c r="BG352262" s="984"/>
    </row>
    <row r="352263" spans="59:59" ht="15" customHeight="1">
      <c r="BG352263" s="985"/>
    </row>
    <row r="352300" spans="59:59" ht="15" customHeight="1">
      <c r="BG352300" s="984"/>
    </row>
    <row r="352301" spans="59:59" ht="15" customHeight="1">
      <c r="BG352301" s="985"/>
    </row>
    <row r="352338" spans="59:59" ht="15" customHeight="1">
      <c r="BG352338" s="984"/>
    </row>
    <row r="352339" spans="59:59" ht="15" customHeight="1">
      <c r="BG352339" s="985"/>
    </row>
    <row r="352376" spans="59:59" ht="15" customHeight="1">
      <c r="BG352376" s="984"/>
    </row>
    <row r="352377" spans="59:59" ht="15" customHeight="1">
      <c r="BG352377" s="985"/>
    </row>
    <row r="352414" spans="59:59" ht="15" customHeight="1">
      <c r="BG352414" s="984"/>
    </row>
    <row r="352415" spans="59:59" ht="15" customHeight="1">
      <c r="BG352415" s="985"/>
    </row>
    <row r="352452" spans="59:59" ht="15" customHeight="1">
      <c r="BG352452" s="984"/>
    </row>
    <row r="352453" spans="59:59" ht="15" customHeight="1">
      <c r="BG352453" s="985"/>
    </row>
    <row r="352490" spans="59:59" ht="15" customHeight="1">
      <c r="BG352490" s="984"/>
    </row>
    <row r="352491" spans="59:59" ht="15" customHeight="1">
      <c r="BG352491" s="985"/>
    </row>
    <row r="352528" spans="59:59" ht="15" customHeight="1">
      <c r="BG352528" s="984"/>
    </row>
    <row r="352529" spans="59:59" ht="15" customHeight="1">
      <c r="BG352529" s="985"/>
    </row>
    <row r="352566" spans="59:59" ht="15" customHeight="1">
      <c r="BG352566" s="984"/>
    </row>
    <row r="352567" spans="59:59" ht="15" customHeight="1">
      <c r="BG352567" s="985"/>
    </row>
    <row r="352604" spans="59:59" ht="15" customHeight="1">
      <c r="BG352604" s="984"/>
    </row>
    <row r="352605" spans="59:59" ht="15" customHeight="1">
      <c r="BG352605" s="985"/>
    </row>
    <row r="352642" spans="59:59" ht="15" customHeight="1">
      <c r="BG352642" s="984"/>
    </row>
    <row r="352643" spans="59:59" ht="15" customHeight="1">
      <c r="BG352643" s="985"/>
    </row>
    <row r="352680" spans="59:59" ht="15" customHeight="1">
      <c r="BG352680" s="984"/>
    </row>
    <row r="352681" spans="59:59" ht="15" customHeight="1">
      <c r="BG352681" s="985"/>
    </row>
    <row r="352718" spans="59:59" ht="15" customHeight="1">
      <c r="BG352718" s="984"/>
    </row>
    <row r="352719" spans="59:59" ht="15" customHeight="1">
      <c r="BG352719" s="985"/>
    </row>
    <row r="352756" spans="59:59" ht="15" customHeight="1">
      <c r="BG352756" s="984"/>
    </row>
    <row r="352757" spans="59:59" ht="15" customHeight="1">
      <c r="BG352757" s="985"/>
    </row>
    <row r="352794" spans="59:59" ht="15" customHeight="1">
      <c r="BG352794" s="984"/>
    </row>
    <row r="352795" spans="59:59" ht="15" customHeight="1">
      <c r="BG352795" s="985"/>
    </row>
    <row r="352832" spans="59:59" ht="15" customHeight="1">
      <c r="BG352832" s="984"/>
    </row>
    <row r="352833" spans="59:59" ht="15" customHeight="1">
      <c r="BG352833" s="985"/>
    </row>
    <row r="352870" spans="59:59" ht="15" customHeight="1">
      <c r="BG352870" s="984"/>
    </row>
    <row r="352871" spans="59:59" ht="15" customHeight="1">
      <c r="BG352871" s="985"/>
    </row>
    <row r="352908" spans="59:59" ht="15" customHeight="1">
      <c r="BG352908" s="984"/>
    </row>
    <row r="352909" spans="59:59" ht="15" customHeight="1">
      <c r="BG352909" s="985"/>
    </row>
    <row r="352946" spans="59:59" ht="15" customHeight="1">
      <c r="BG352946" s="984"/>
    </row>
    <row r="352947" spans="59:59" ht="15" customHeight="1">
      <c r="BG352947" s="985"/>
    </row>
    <row r="352984" spans="59:59" ht="15" customHeight="1">
      <c r="BG352984" s="984"/>
    </row>
    <row r="352985" spans="59:59" ht="15" customHeight="1">
      <c r="BG352985" s="985"/>
    </row>
    <row r="353022" spans="59:59" ht="15" customHeight="1">
      <c r="BG353022" s="984"/>
    </row>
    <row r="353023" spans="59:59" ht="15" customHeight="1">
      <c r="BG353023" s="985"/>
    </row>
    <row r="353060" spans="59:59" ht="15" customHeight="1">
      <c r="BG353060" s="984"/>
    </row>
    <row r="353061" spans="59:59" ht="15" customHeight="1">
      <c r="BG353061" s="985"/>
    </row>
    <row r="353098" spans="59:59" ht="15" customHeight="1">
      <c r="BG353098" s="984"/>
    </row>
    <row r="353099" spans="59:59" ht="15" customHeight="1">
      <c r="BG353099" s="985"/>
    </row>
    <row r="353136" spans="59:59" ht="15" customHeight="1">
      <c r="BG353136" s="984"/>
    </row>
    <row r="353137" spans="59:59" ht="15" customHeight="1">
      <c r="BG353137" s="985"/>
    </row>
    <row r="353174" spans="59:59" ht="15" customHeight="1">
      <c r="BG353174" s="984"/>
    </row>
    <row r="353175" spans="59:59" ht="15" customHeight="1">
      <c r="BG353175" s="985"/>
    </row>
    <row r="353212" spans="59:59" ht="15" customHeight="1">
      <c r="BG353212" s="984"/>
    </row>
    <row r="353213" spans="59:59" ht="15" customHeight="1">
      <c r="BG353213" s="985"/>
    </row>
    <row r="353250" spans="59:59" ht="15" customHeight="1">
      <c r="BG353250" s="984"/>
    </row>
    <row r="353251" spans="59:59" ht="15" customHeight="1">
      <c r="BG353251" s="985"/>
    </row>
    <row r="353288" spans="59:59" ht="15" customHeight="1">
      <c r="BG353288" s="984"/>
    </row>
    <row r="353289" spans="59:59" ht="15" customHeight="1">
      <c r="BG353289" s="985"/>
    </row>
    <row r="353326" spans="59:59" ht="15" customHeight="1">
      <c r="BG353326" s="984"/>
    </row>
    <row r="353327" spans="59:59" ht="15" customHeight="1">
      <c r="BG353327" s="985"/>
    </row>
    <row r="353364" spans="59:59" ht="15" customHeight="1">
      <c r="BG353364" s="984"/>
    </row>
    <row r="353365" spans="59:59" ht="15" customHeight="1">
      <c r="BG353365" s="985"/>
    </row>
    <row r="353402" spans="59:59" ht="15" customHeight="1">
      <c r="BG353402" s="984"/>
    </row>
    <row r="353403" spans="59:59" ht="15" customHeight="1">
      <c r="BG353403" s="985"/>
    </row>
    <row r="353440" spans="59:59" ht="15" customHeight="1">
      <c r="BG353440" s="984"/>
    </row>
    <row r="353441" spans="59:59" ht="15" customHeight="1">
      <c r="BG353441" s="985"/>
    </row>
    <row r="353478" spans="59:59" ht="15" customHeight="1">
      <c r="BG353478" s="984"/>
    </row>
    <row r="353479" spans="59:59" ht="15" customHeight="1">
      <c r="BG353479" s="985"/>
    </row>
    <row r="353516" spans="59:59" ht="15" customHeight="1">
      <c r="BG353516" s="984"/>
    </row>
    <row r="353517" spans="59:59" ht="15" customHeight="1">
      <c r="BG353517" s="985"/>
    </row>
    <row r="353554" spans="59:59" ht="15" customHeight="1">
      <c r="BG353554" s="984"/>
    </row>
    <row r="353555" spans="59:59" ht="15" customHeight="1">
      <c r="BG353555" s="985"/>
    </row>
    <row r="353592" spans="59:59" ht="15" customHeight="1">
      <c r="BG353592" s="984"/>
    </row>
    <row r="353593" spans="59:59" ht="15" customHeight="1">
      <c r="BG353593" s="985"/>
    </row>
    <row r="353630" spans="59:59" ht="15" customHeight="1">
      <c r="BG353630" s="984"/>
    </row>
    <row r="353631" spans="59:59" ht="15" customHeight="1">
      <c r="BG353631" s="985"/>
    </row>
    <row r="353668" spans="59:59" ht="15" customHeight="1">
      <c r="BG353668" s="984"/>
    </row>
    <row r="353669" spans="59:59" ht="15" customHeight="1">
      <c r="BG353669" s="985"/>
    </row>
    <row r="353706" spans="59:59" ht="15" customHeight="1">
      <c r="BG353706" s="984"/>
    </row>
    <row r="353707" spans="59:59" ht="15" customHeight="1">
      <c r="BG353707" s="985"/>
    </row>
    <row r="353744" spans="59:59" ht="15" customHeight="1">
      <c r="BG353744" s="984"/>
    </row>
    <row r="353745" spans="59:59" ht="15" customHeight="1">
      <c r="BG353745" s="985"/>
    </row>
    <row r="353782" spans="59:59" ht="15" customHeight="1">
      <c r="BG353782" s="984"/>
    </row>
    <row r="353783" spans="59:59" ht="15" customHeight="1">
      <c r="BG353783" s="985"/>
    </row>
    <row r="353820" spans="59:59" ht="15" customHeight="1">
      <c r="BG353820" s="984"/>
    </row>
    <row r="353821" spans="59:59" ht="15" customHeight="1">
      <c r="BG353821" s="985"/>
    </row>
    <row r="353858" spans="59:59" ht="15" customHeight="1">
      <c r="BG353858" s="984"/>
    </row>
    <row r="353859" spans="59:59" ht="15" customHeight="1">
      <c r="BG353859" s="985"/>
    </row>
    <row r="353896" spans="59:59" ht="15" customHeight="1">
      <c r="BG353896" s="984"/>
    </row>
    <row r="353897" spans="59:59" ht="15" customHeight="1">
      <c r="BG353897" s="985"/>
    </row>
    <row r="353934" spans="59:59" ht="15" customHeight="1">
      <c r="BG353934" s="984"/>
    </row>
    <row r="353935" spans="59:59" ht="15" customHeight="1">
      <c r="BG353935" s="985"/>
    </row>
    <row r="353972" spans="59:59" ht="15" customHeight="1">
      <c r="BG353972" s="984"/>
    </row>
    <row r="353973" spans="59:59" ht="15" customHeight="1">
      <c r="BG353973" s="985"/>
    </row>
    <row r="354010" spans="59:59" ht="15" customHeight="1">
      <c r="BG354010" s="984"/>
    </row>
    <row r="354011" spans="59:59" ht="15" customHeight="1">
      <c r="BG354011" s="985"/>
    </row>
    <row r="354048" spans="59:59" ht="15" customHeight="1">
      <c r="BG354048" s="984"/>
    </row>
    <row r="354049" spans="59:59" ht="15" customHeight="1">
      <c r="BG354049" s="985"/>
    </row>
    <row r="354086" spans="59:59" ht="15" customHeight="1">
      <c r="BG354086" s="984"/>
    </row>
    <row r="354087" spans="59:59" ht="15" customHeight="1">
      <c r="BG354087" s="985"/>
    </row>
    <row r="354124" spans="59:59" ht="15" customHeight="1">
      <c r="BG354124" s="984"/>
    </row>
    <row r="354125" spans="59:59" ht="15" customHeight="1">
      <c r="BG354125" s="985"/>
    </row>
    <row r="354162" spans="59:59" ht="15" customHeight="1">
      <c r="BG354162" s="984"/>
    </row>
    <row r="354163" spans="59:59" ht="15" customHeight="1">
      <c r="BG354163" s="985"/>
    </row>
    <row r="354200" spans="59:59" ht="15" customHeight="1">
      <c r="BG354200" s="984"/>
    </row>
    <row r="354201" spans="59:59" ht="15" customHeight="1">
      <c r="BG354201" s="985"/>
    </row>
    <row r="354238" spans="59:59" ht="15" customHeight="1">
      <c r="BG354238" s="984"/>
    </row>
    <row r="354239" spans="59:59" ht="15" customHeight="1">
      <c r="BG354239" s="985"/>
    </row>
    <row r="354276" spans="59:59" ht="15" customHeight="1">
      <c r="BG354276" s="984"/>
    </row>
    <row r="354277" spans="59:59" ht="15" customHeight="1">
      <c r="BG354277" s="985"/>
    </row>
    <row r="354314" spans="59:59" ht="15" customHeight="1">
      <c r="BG354314" s="984"/>
    </row>
    <row r="354315" spans="59:59" ht="15" customHeight="1">
      <c r="BG354315" s="985"/>
    </row>
    <row r="354352" spans="59:59" ht="15" customHeight="1">
      <c r="BG354352" s="984"/>
    </row>
    <row r="354353" spans="59:59" ht="15" customHeight="1">
      <c r="BG354353" s="985"/>
    </row>
    <row r="354390" spans="59:59" ht="15" customHeight="1">
      <c r="BG354390" s="984"/>
    </row>
    <row r="354391" spans="59:59" ht="15" customHeight="1">
      <c r="BG354391" s="985"/>
    </row>
    <row r="354428" spans="59:59" ht="15" customHeight="1">
      <c r="BG354428" s="984"/>
    </row>
    <row r="354429" spans="59:59" ht="15" customHeight="1">
      <c r="BG354429" s="985"/>
    </row>
    <row r="354466" spans="59:59" ht="15" customHeight="1">
      <c r="BG354466" s="984"/>
    </row>
    <row r="354467" spans="59:59" ht="15" customHeight="1">
      <c r="BG354467" s="985"/>
    </row>
    <row r="354504" spans="59:59" ht="15" customHeight="1">
      <c r="BG354504" s="984"/>
    </row>
    <row r="354505" spans="59:59" ht="15" customHeight="1">
      <c r="BG354505" s="985"/>
    </row>
    <row r="354542" spans="59:59" ht="15" customHeight="1">
      <c r="BG354542" s="984"/>
    </row>
    <row r="354543" spans="59:59" ht="15" customHeight="1">
      <c r="BG354543" s="985"/>
    </row>
    <row r="354580" spans="59:59" ht="15" customHeight="1">
      <c r="BG354580" s="984"/>
    </row>
    <row r="354581" spans="59:59" ht="15" customHeight="1">
      <c r="BG354581" s="985"/>
    </row>
    <row r="354618" spans="59:59" ht="15" customHeight="1">
      <c r="BG354618" s="984"/>
    </row>
    <row r="354619" spans="59:59" ht="15" customHeight="1">
      <c r="BG354619" s="985"/>
    </row>
    <row r="354656" spans="59:59" ht="15" customHeight="1">
      <c r="BG354656" s="984"/>
    </row>
    <row r="354657" spans="59:59" ht="15" customHeight="1">
      <c r="BG354657" s="985"/>
    </row>
    <row r="354694" spans="59:59" ht="15" customHeight="1">
      <c r="BG354694" s="984"/>
    </row>
    <row r="354695" spans="59:59" ht="15" customHeight="1">
      <c r="BG354695" s="985"/>
    </row>
    <row r="354732" spans="59:59" ht="15" customHeight="1">
      <c r="BG354732" s="984"/>
    </row>
    <row r="354733" spans="59:59" ht="15" customHeight="1">
      <c r="BG354733" s="985"/>
    </row>
    <row r="354770" spans="59:59" ht="15" customHeight="1">
      <c r="BG354770" s="984"/>
    </row>
    <row r="354771" spans="59:59" ht="15" customHeight="1">
      <c r="BG354771" s="985"/>
    </row>
    <row r="354808" spans="59:59" ht="15" customHeight="1">
      <c r="BG354808" s="984"/>
    </row>
    <row r="354809" spans="59:59" ht="15" customHeight="1">
      <c r="BG354809" s="985"/>
    </row>
    <row r="354846" spans="59:59" ht="15" customHeight="1">
      <c r="BG354846" s="984"/>
    </row>
    <row r="354847" spans="59:59" ht="15" customHeight="1">
      <c r="BG354847" s="985"/>
    </row>
    <row r="354884" spans="59:59" ht="15" customHeight="1">
      <c r="BG354884" s="984"/>
    </row>
    <row r="354885" spans="59:59" ht="15" customHeight="1">
      <c r="BG354885" s="985"/>
    </row>
    <row r="354922" spans="59:59" ht="15" customHeight="1">
      <c r="BG354922" s="984"/>
    </row>
    <row r="354923" spans="59:59" ht="15" customHeight="1">
      <c r="BG354923" s="985"/>
    </row>
    <row r="354960" spans="59:59" ht="15" customHeight="1">
      <c r="BG354960" s="984"/>
    </row>
    <row r="354961" spans="59:59" ht="15" customHeight="1">
      <c r="BG354961" s="985"/>
    </row>
    <row r="354998" spans="59:59" ht="15" customHeight="1">
      <c r="BG354998" s="984"/>
    </row>
    <row r="354999" spans="59:59" ht="15" customHeight="1">
      <c r="BG354999" s="985"/>
    </row>
    <row r="355036" spans="59:59" ht="15" customHeight="1">
      <c r="BG355036" s="984"/>
    </row>
    <row r="355037" spans="59:59" ht="15" customHeight="1">
      <c r="BG355037" s="985"/>
    </row>
    <row r="355074" spans="59:59" ht="15" customHeight="1">
      <c r="BG355074" s="984"/>
    </row>
    <row r="355075" spans="59:59" ht="15" customHeight="1">
      <c r="BG355075" s="985"/>
    </row>
    <row r="355112" spans="59:59" ht="15" customHeight="1">
      <c r="BG355112" s="984"/>
    </row>
    <row r="355113" spans="59:59" ht="15" customHeight="1">
      <c r="BG355113" s="985"/>
    </row>
    <row r="355150" spans="59:59" ht="15" customHeight="1">
      <c r="BG355150" s="984"/>
    </row>
    <row r="355151" spans="59:59" ht="15" customHeight="1">
      <c r="BG355151" s="985"/>
    </row>
    <row r="355188" spans="59:59" ht="15" customHeight="1">
      <c r="BG355188" s="984"/>
    </row>
    <row r="355189" spans="59:59" ht="15" customHeight="1">
      <c r="BG355189" s="985"/>
    </row>
    <row r="355226" spans="59:59" ht="15" customHeight="1">
      <c r="BG355226" s="984"/>
    </row>
    <row r="355227" spans="59:59" ht="15" customHeight="1">
      <c r="BG355227" s="985"/>
    </row>
    <row r="355264" spans="59:59" ht="15" customHeight="1">
      <c r="BG355264" s="984"/>
    </row>
    <row r="355265" spans="59:59" ht="15" customHeight="1">
      <c r="BG355265" s="985"/>
    </row>
    <row r="355302" spans="59:59" ht="15" customHeight="1">
      <c r="BG355302" s="984"/>
    </row>
    <row r="355303" spans="59:59" ht="15" customHeight="1">
      <c r="BG355303" s="985"/>
    </row>
    <row r="355340" spans="59:59" ht="15" customHeight="1">
      <c r="BG355340" s="984"/>
    </row>
    <row r="355341" spans="59:59" ht="15" customHeight="1">
      <c r="BG355341" s="985"/>
    </row>
    <row r="355378" spans="59:59" ht="15" customHeight="1">
      <c r="BG355378" s="984"/>
    </row>
    <row r="355379" spans="59:59" ht="15" customHeight="1">
      <c r="BG355379" s="985"/>
    </row>
    <row r="355416" spans="59:59" ht="15" customHeight="1">
      <c r="BG355416" s="984"/>
    </row>
    <row r="355417" spans="59:59" ht="15" customHeight="1">
      <c r="BG355417" s="985"/>
    </row>
    <row r="355454" spans="59:59" ht="15" customHeight="1">
      <c r="BG355454" s="984"/>
    </row>
    <row r="355455" spans="59:59" ht="15" customHeight="1">
      <c r="BG355455" s="985"/>
    </row>
    <row r="355492" spans="59:59" ht="15" customHeight="1">
      <c r="BG355492" s="984"/>
    </row>
    <row r="355493" spans="59:59" ht="15" customHeight="1">
      <c r="BG355493" s="985"/>
    </row>
    <row r="355530" spans="59:59" ht="15" customHeight="1">
      <c r="BG355530" s="984"/>
    </row>
    <row r="355531" spans="59:59" ht="15" customHeight="1">
      <c r="BG355531" s="985"/>
    </row>
    <row r="355568" spans="59:59" ht="15" customHeight="1">
      <c r="BG355568" s="984"/>
    </row>
    <row r="355569" spans="59:59" ht="15" customHeight="1">
      <c r="BG355569" s="985"/>
    </row>
    <row r="355606" spans="59:59" ht="15" customHeight="1">
      <c r="BG355606" s="984"/>
    </row>
    <row r="355607" spans="59:59" ht="15" customHeight="1">
      <c r="BG355607" s="985"/>
    </row>
    <row r="355644" spans="59:59" ht="15" customHeight="1">
      <c r="BG355644" s="984"/>
    </row>
    <row r="355645" spans="59:59" ht="15" customHeight="1">
      <c r="BG355645" s="985"/>
    </row>
    <row r="355682" spans="59:59" ht="15" customHeight="1">
      <c r="BG355682" s="984"/>
    </row>
    <row r="355683" spans="59:59" ht="15" customHeight="1">
      <c r="BG355683" s="985"/>
    </row>
    <row r="355720" spans="59:59" ht="15" customHeight="1">
      <c r="BG355720" s="984"/>
    </row>
    <row r="355721" spans="59:59" ht="15" customHeight="1">
      <c r="BG355721" s="985"/>
    </row>
    <row r="355758" spans="59:59" ht="15" customHeight="1">
      <c r="BG355758" s="984"/>
    </row>
    <row r="355759" spans="59:59" ht="15" customHeight="1">
      <c r="BG355759" s="985"/>
    </row>
    <row r="355796" spans="59:59" ht="15" customHeight="1">
      <c r="BG355796" s="984"/>
    </row>
    <row r="355797" spans="59:59" ht="15" customHeight="1">
      <c r="BG355797" s="985"/>
    </row>
    <row r="355834" spans="59:59" ht="15" customHeight="1">
      <c r="BG355834" s="984"/>
    </row>
    <row r="355835" spans="59:59" ht="15" customHeight="1">
      <c r="BG355835" s="985"/>
    </row>
    <row r="355872" spans="59:59" ht="15" customHeight="1">
      <c r="BG355872" s="984"/>
    </row>
    <row r="355873" spans="59:59" ht="15" customHeight="1">
      <c r="BG355873" s="985"/>
    </row>
    <row r="355910" spans="59:59" ht="15" customHeight="1">
      <c r="BG355910" s="984"/>
    </row>
    <row r="355911" spans="59:59" ht="15" customHeight="1">
      <c r="BG355911" s="985"/>
    </row>
    <row r="355948" spans="59:59" ht="15" customHeight="1">
      <c r="BG355948" s="984"/>
    </row>
    <row r="355949" spans="59:59" ht="15" customHeight="1">
      <c r="BG355949" s="985"/>
    </row>
    <row r="355986" spans="59:59" ht="15" customHeight="1">
      <c r="BG355986" s="984"/>
    </row>
    <row r="355987" spans="59:59" ht="15" customHeight="1">
      <c r="BG355987" s="985"/>
    </row>
    <row r="356024" spans="59:59" ht="15" customHeight="1">
      <c r="BG356024" s="984"/>
    </row>
    <row r="356025" spans="59:59" ht="15" customHeight="1">
      <c r="BG356025" s="985"/>
    </row>
    <row r="356062" spans="59:59" ht="15" customHeight="1">
      <c r="BG356062" s="984"/>
    </row>
    <row r="356063" spans="59:59" ht="15" customHeight="1">
      <c r="BG356063" s="985"/>
    </row>
    <row r="356100" spans="59:59" ht="15" customHeight="1">
      <c r="BG356100" s="984"/>
    </row>
    <row r="356101" spans="59:59" ht="15" customHeight="1">
      <c r="BG356101" s="985"/>
    </row>
    <row r="356138" spans="59:59" ht="15" customHeight="1">
      <c r="BG356138" s="984"/>
    </row>
    <row r="356139" spans="59:59" ht="15" customHeight="1">
      <c r="BG356139" s="985"/>
    </row>
    <row r="356176" spans="59:59" ht="15" customHeight="1">
      <c r="BG356176" s="984"/>
    </row>
    <row r="356177" spans="59:59" ht="15" customHeight="1">
      <c r="BG356177" s="985"/>
    </row>
    <row r="356214" spans="59:59" ht="15" customHeight="1">
      <c r="BG356214" s="984"/>
    </row>
    <row r="356215" spans="59:59" ht="15" customHeight="1">
      <c r="BG356215" s="985"/>
    </row>
    <row r="356252" spans="59:59" ht="15" customHeight="1">
      <c r="BG356252" s="984"/>
    </row>
    <row r="356253" spans="59:59" ht="15" customHeight="1">
      <c r="BG356253" s="985"/>
    </row>
    <row r="356290" spans="59:59" ht="15" customHeight="1">
      <c r="BG356290" s="984"/>
    </row>
    <row r="356291" spans="59:59" ht="15" customHeight="1">
      <c r="BG356291" s="985"/>
    </row>
    <row r="356328" spans="59:59" ht="15" customHeight="1">
      <c r="BG356328" s="984"/>
    </row>
    <row r="356329" spans="59:59" ht="15" customHeight="1">
      <c r="BG356329" s="985"/>
    </row>
    <row r="356366" spans="59:59" ht="15" customHeight="1">
      <c r="BG356366" s="984"/>
    </row>
    <row r="356367" spans="59:59" ht="15" customHeight="1">
      <c r="BG356367" s="985"/>
    </row>
    <row r="356404" spans="59:59" ht="15" customHeight="1">
      <c r="BG356404" s="984"/>
    </row>
    <row r="356405" spans="59:59" ht="15" customHeight="1">
      <c r="BG356405" s="985"/>
    </row>
    <row r="356442" spans="59:59" ht="15" customHeight="1">
      <c r="BG356442" s="984"/>
    </row>
    <row r="356443" spans="59:59" ht="15" customHeight="1">
      <c r="BG356443" s="985"/>
    </row>
    <row r="356480" spans="59:59" ht="15" customHeight="1">
      <c r="BG356480" s="984"/>
    </row>
    <row r="356481" spans="59:59" ht="15" customHeight="1">
      <c r="BG356481" s="985"/>
    </row>
    <row r="356518" spans="59:59" ht="15" customHeight="1">
      <c r="BG356518" s="984"/>
    </row>
    <row r="356519" spans="59:59" ht="15" customHeight="1">
      <c r="BG356519" s="985"/>
    </row>
    <row r="356556" spans="59:59" ht="15" customHeight="1">
      <c r="BG356556" s="984"/>
    </row>
    <row r="356557" spans="59:59" ht="15" customHeight="1">
      <c r="BG356557" s="985"/>
    </row>
    <row r="356594" spans="59:59" ht="15" customHeight="1">
      <c r="BG356594" s="984"/>
    </row>
    <row r="356595" spans="59:59" ht="15" customHeight="1">
      <c r="BG356595" s="985"/>
    </row>
    <row r="356632" spans="59:59" ht="15" customHeight="1">
      <c r="BG356632" s="984"/>
    </row>
    <row r="356633" spans="59:59" ht="15" customHeight="1">
      <c r="BG356633" s="985"/>
    </row>
    <row r="356670" spans="59:59" ht="15" customHeight="1">
      <c r="BG356670" s="984"/>
    </row>
    <row r="356671" spans="59:59" ht="15" customHeight="1">
      <c r="BG356671" s="985"/>
    </row>
    <row r="356708" spans="59:59" ht="15" customHeight="1">
      <c r="BG356708" s="984"/>
    </row>
    <row r="356709" spans="59:59" ht="15" customHeight="1">
      <c r="BG356709" s="985"/>
    </row>
    <row r="356746" spans="59:59" ht="15" customHeight="1">
      <c r="BG356746" s="984"/>
    </row>
    <row r="356747" spans="59:59" ht="15" customHeight="1">
      <c r="BG356747" s="985"/>
    </row>
    <row r="356784" spans="59:59" ht="15" customHeight="1">
      <c r="BG356784" s="984"/>
    </row>
    <row r="356785" spans="59:59" ht="15" customHeight="1">
      <c r="BG356785" s="985"/>
    </row>
    <row r="356822" spans="59:59" ht="15" customHeight="1">
      <c r="BG356822" s="984"/>
    </row>
    <row r="356823" spans="59:59" ht="15" customHeight="1">
      <c r="BG356823" s="985"/>
    </row>
    <row r="356860" spans="59:59" ht="15" customHeight="1">
      <c r="BG356860" s="984"/>
    </row>
    <row r="356861" spans="59:59" ht="15" customHeight="1">
      <c r="BG356861" s="985"/>
    </row>
    <row r="356898" spans="59:59" ht="15" customHeight="1">
      <c r="BG356898" s="984"/>
    </row>
    <row r="356899" spans="59:59" ht="15" customHeight="1">
      <c r="BG356899" s="985"/>
    </row>
    <row r="356936" spans="59:59" ht="15" customHeight="1">
      <c r="BG356936" s="984"/>
    </row>
    <row r="356937" spans="59:59" ht="15" customHeight="1">
      <c r="BG356937" s="985"/>
    </row>
    <row r="356974" spans="59:59" ht="15" customHeight="1">
      <c r="BG356974" s="984"/>
    </row>
    <row r="356975" spans="59:59" ht="15" customHeight="1">
      <c r="BG356975" s="985"/>
    </row>
    <row r="357012" spans="59:59" ht="15" customHeight="1">
      <c r="BG357012" s="984"/>
    </row>
    <row r="357013" spans="59:59" ht="15" customHeight="1">
      <c r="BG357013" s="985"/>
    </row>
    <row r="357050" spans="59:59" ht="15" customHeight="1">
      <c r="BG357050" s="984"/>
    </row>
    <row r="357051" spans="59:59" ht="15" customHeight="1">
      <c r="BG357051" s="985"/>
    </row>
    <row r="357088" spans="59:59" ht="15" customHeight="1">
      <c r="BG357088" s="984"/>
    </row>
    <row r="357089" spans="59:59" ht="15" customHeight="1">
      <c r="BG357089" s="985"/>
    </row>
    <row r="357126" spans="59:59" ht="15" customHeight="1">
      <c r="BG357126" s="984"/>
    </row>
    <row r="357127" spans="59:59" ht="15" customHeight="1">
      <c r="BG357127" s="985"/>
    </row>
    <row r="357164" spans="59:59" ht="15" customHeight="1">
      <c r="BG357164" s="984"/>
    </row>
    <row r="357165" spans="59:59" ht="15" customHeight="1">
      <c r="BG357165" s="985"/>
    </row>
    <row r="357202" spans="59:59" ht="15" customHeight="1">
      <c r="BG357202" s="984"/>
    </row>
    <row r="357203" spans="59:59" ht="15" customHeight="1">
      <c r="BG357203" s="985"/>
    </row>
    <row r="357240" spans="59:59" ht="15" customHeight="1">
      <c r="BG357240" s="984"/>
    </row>
    <row r="357241" spans="59:59" ht="15" customHeight="1">
      <c r="BG357241" s="985"/>
    </row>
    <row r="357278" spans="59:59" ht="15" customHeight="1">
      <c r="BG357278" s="984"/>
    </row>
    <row r="357279" spans="59:59" ht="15" customHeight="1">
      <c r="BG357279" s="985"/>
    </row>
    <row r="357316" spans="59:59" ht="15" customHeight="1">
      <c r="BG357316" s="984"/>
    </row>
    <row r="357317" spans="59:59" ht="15" customHeight="1">
      <c r="BG357317" s="985"/>
    </row>
    <row r="357354" spans="59:59" ht="15" customHeight="1">
      <c r="BG357354" s="984"/>
    </row>
    <row r="357355" spans="59:59" ht="15" customHeight="1">
      <c r="BG357355" s="985"/>
    </row>
    <row r="357392" spans="59:59" ht="15" customHeight="1">
      <c r="BG357392" s="984"/>
    </row>
    <row r="357393" spans="59:59" ht="15" customHeight="1">
      <c r="BG357393" s="985"/>
    </row>
    <row r="357430" spans="59:59" ht="15" customHeight="1">
      <c r="BG357430" s="984"/>
    </row>
    <row r="357431" spans="59:59" ht="15" customHeight="1">
      <c r="BG357431" s="985"/>
    </row>
    <row r="357468" spans="59:59" ht="15" customHeight="1">
      <c r="BG357468" s="984"/>
    </row>
    <row r="357469" spans="59:59" ht="15" customHeight="1">
      <c r="BG357469" s="985"/>
    </row>
    <row r="357506" spans="59:59" ht="15" customHeight="1">
      <c r="BG357506" s="984"/>
    </row>
    <row r="357507" spans="59:59" ht="15" customHeight="1">
      <c r="BG357507" s="985"/>
    </row>
    <row r="357544" spans="59:59" ht="15" customHeight="1">
      <c r="BG357544" s="984"/>
    </row>
    <row r="357545" spans="59:59" ht="15" customHeight="1">
      <c r="BG357545" s="985"/>
    </row>
    <row r="357582" spans="59:59" ht="15" customHeight="1">
      <c r="BG357582" s="984"/>
    </row>
    <row r="357583" spans="59:59" ht="15" customHeight="1">
      <c r="BG357583" s="985"/>
    </row>
    <row r="357620" spans="59:59" ht="15" customHeight="1">
      <c r="BG357620" s="984"/>
    </row>
    <row r="357621" spans="59:59" ht="15" customHeight="1">
      <c r="BG357621" s="985"/>
    </row>
    <row r="357658" spans="59:59" ht="15" customHeight="1">
      <c r="BG357658" s="984"/>
    </row>
    <row r="357659" spans="59:59" ht="15" customHeight="1">
      <c r="BG357659" s="985"/>
    </row>
    <row r="357696" spans="59:59" ht="15" customHeight="1">
      <c r="BG357696" s="984"/>
    </row>
    <row r="357697" spans="59:59" ht="15" customHeight="1">
      <c r="BG357697" s="985"/>
    </row>
    <row r="357734" spans="59:59" ht="15" customHeight="1">
      <c r="BG357734" s="984"/>
    </row>
    <row r="357735" spans="59:59" ht="15" customHeight="1">
      <c r="BG357735" s="985"/>
    </row>
    <row r="357772" spans="59:59" ht="15" customHeight="1">
      <c r="BG357772" s="984"/>
    </row>
    <row r="357773" spans="59:59" ht="15" customHeight="1">
      <c r="BG357773" s="985"/>
    </row>
    <row r="357810" spans="59:59" ht="15" customHeight="1">
      <c r="BG357810" s="984"/>
    </row>
    <row r="357811" spans="59:59" ht="15" customHeight="1">
      <c r="BG357811" s="985"/>
    </row>
    <row r="357848" spans="59:59" ht="15" customHeight="1">
      <c r="BG357848" s="984"/>
    </row>
    <row r="357849" spans="59:59" ht="15" customHeight="1">
      <c r="BG357849" s="985"/>
    </row>
    <row r="357886" spans="59:59" ht="15" customHeight="1">
      <c r="BG357886" s="984"/>
    </row>
    <row r="357887" spans="59:59" ht="15" customHeight="1">
      <c r="BG357887" s="985"/>
    </row>
    <row r="357924" spans="59:59" ht="15" customHeight="1">
      <c r="BG357924" s="984"/>
    </row>
    <row r="357925" spans="59:59" ht="15" customHeight="1">
      <c r="BG357925" s="985"/>
    </row>
    <row r="357962" spans="59:59" ht="15" customHeight="1">
      <c r="BG357962" s="984"/>
    </row>
    <row r="357963" spans="59:59" ht="15" customHeight="1">
      <c r="BG357963" s="985"/>
    </row>
    <row r="358000" spans="59:59" ht="15" customHeight="1">
      <c r="BG358000" s="984"/>
    </row>
    <row r="358001" spans="59:59" ht="15" customHeight="1">
      <c r="BG358001" s="985"/>
    </row>
    <row r="358038" spans="59:59" ht="15" customHeight="1">
      <c r="BG358038" s="984"/>
    </row>
    <row r="358039" spans="59:59" ht="15" customHeight="1">
      <c r="BG358039" s="985"/>
    </row>
    <row r="358076" spans="59:59" ht="15" customHeight="1">
      <c r="BG358076" s="984"/>
    </row>
    <row r="358077" spans="59:59" ht="15" customHeight="1">
      <c r="BG358077" s="985"/>
    </row>
    <row r="358114" spans="59:59" ht="15" customHeight="1">
      <c r="BG358114" s="984"/>
    </row>
    <row r="358115" spans="59:59" ht="15" customHeight="1">
      <c r="BG358115" s="985"/>
    </row>
    <row r="358152" spans="59:59" ht="15" customHeight="1">
      <c r="BG358152" s="984"/>
    </row>
    <row r="358153" spans="59:59" ht="15" customHeight="1">
      <c r="BG358153" s="985"/>
    </row>
    <row r="358190" spans="59:59" ht="15" customHeight="1">
      <c r="BG358190" s="984"/>
    </row>
    <row r="358191" spans="59:59" ht="15" customHeight="1">
      <c r="BG358191" s="985"/>
    </row>
    <row r="358228" spans="59:59" ht="15" customHeight="1">
      <c r="BG358228" s="984"/>
    </row>
    <row r="358229" spans="59:59" ht="15" customHeight="1">
      <c r="BG358229" s="985"/>
    </row>
    <row r="358266" spans="59:59" ht="15" customHeight="1">
      <c r="BG358266" s="984"/>
    </row>
    <row r="358267" spans="59:59" ht="15" customHeight="1">
      <c r="BG358267" s="985"/>
    </row>
    <row r="358304" spans="59:59" ht="15" customHeight="1">
      <c r="BG358304" s="984"/>
    </row>
    <row r="358305" spans="59:59" ht="15" customHeight="1">
      <c r="BG358305" s="985"/>
    </row>
    <row r="358342" spans="59:59" ht="15" customHeight="1">
      <c r="BG358342" s="984"/>
    </row>
    <row r="358343" spans="59:59" ht="15" customHeight="1">
      <c r="BG358343" s="985"/>
    </row>
    <row r="358380" spans="59:59" ht="15" customHeight="1">
      <c r="BG358380" s="984"/>
    </row>
    <row r="358381" spans="59:59" ht="15" customHeight="1">
      <c r="BG358381" s="985"/>
    </row>
    <row r="358418" spans="59:59" ht="15" customHeight="1">
      <c r="BG358418" s="984"/>
    </row>
    <row r="358419" spans="59:59" ht="15" customHeight="1">
      <c r="BG358419" s="985"/>
    </row>
    <row r="358456" spans="59:59" ht="15" customHeight="1">
      <c r="BG358456" s="984"/>
    </row>
    <row r="358457" spans="59:59" ht="15" customHeight="1">
      <c r="BG358457" s="985"/>
    </row>
    <row r="358494" spans="59:59" ht="15" customHeight="1">
      <c r="BG358494" s="984"/>
    </row>
    <row r="358495" spans="59:59" ht="15" customHeight="1">
      <c r="BG358495" s="985"/>
    </row>
    <row r="358532" spans="59:59" ht="15" customHeight="1">
      <c r="BG358532" s="984"/>
    </row>
    <row r="358533" spans="59:59" ht="15" customHeight="1">
      <c r="BG358533" s="985"/>
    </row>
    <row r="358570" spans="59:59" ht="15" customHeight="1">
      <c r="BG358570" s="984"/>
    </row>
    <row r="358571" spans="59:59" ht="15" customHeight="1">
      <c r="BG358571" s="985"/>
    </row>
    <row r="358608" spans="59:59" ht="15" customHeight="1">
      <c r="BG358608" s="984"/>
    </row>
    <row r="358609" spans="59:59" ht="15" customHeight="1">
      <c r="BG358609" s="985"/>
    </row>
    <row r="358646" spans="59:59" ht="15" customHeight="1">
      <c r="BG358646" s="984"/>
    </row>
    <row r="358647" spans="59:59" ht="15" customHeight="1">
      <c r="BG358647" s="985"/>
    </row>
    <row r="358684" spans="59:59" ht="15" customHeight="1">
      <c r="BG358684" s="984"/>
    </row>
    <row r="358685" spans="59:59" ht="15" customHeight="1">
      <c r="BG358685" s="985"/>
    </row>
    <row r="358722" spans="59:59" ht="15" customHeight="1">
      <c r="BG358722" s="984"/>
    </row>
    <row r="358723" spans="59:59" ht="15" customHeight="1">
      <c r="BG358723" s="985"/>
    </row>
    <row r="358760" spans="59:59" ht="15" customHeight="1">
      <c r="BG358760" s="984"/>
    </row>
    <row r="358761" spans="59:59" ht="15" customHeight="1">
      <c r="BG358761" s="985"/>
    </row>
    <row r="358798" spans="59:59" ht="15" customHeight="1">
      <c r="BG358798" s="984"/>
    </row>
    <row r="358799" spans="59:59" ht="15" customHeight="1">
      <c r="BG358799" s="985"/>
    </row>
    <row r="358836" spans="59:59" ht="15" customHeight="1">
      <c r="BG358836" s="984"/>
    </row>
    <row r="358837" spans="59:59" ht="15" customHeight="1">
      <c r="BG358837" s="985"/>
    </row>
    <row r="358874" spans="59:59" ht="15" customHeight="1">
      <c r="BG358874" s="984"/>
    </row>
    <row r="358875" spans="59:59" ht="15" customHeight="1">
      <c r="BG358875" s="985"/>
    </row>
    <row r="358912" spans="59:59" ht="15" customHeight="1">
      <c r="BG358912" s="984"/>
    </row>
    <row r="358913" spans="59:59" ht="15" customHeight="1">
      <c r="BG358913" s="985"/>
    </row>
    <row r="358950" spans="59:59" ht="15" customHeight="1">
      <c r="BG358950" s="984"/>
    </row>
    <row r="358951" spans="59:59" ht="15" customHeight="1">
      <c r="BG358951" s="985"/>
    </row>
    <row r="358988" spans="59:59" ht="15" customHeight="1">
      <c r="BG358988" s="984"/>
    </row>
    <row r="358989" spans="59:59" ht="15" customHeight="1">
      <c r="BG358989" s="985"/>
    </row>
    <row r="359026" spans="59:59" ht="15" customHeight="1">
      <c r="BG359026" s="984"/>
    </row>
    <row r="359027" spans="59:59" ht="15" customHeight="1">
      <c r="BG359027" s="985"/>
    </row>
    <row r="359064" spans="59:59" ht="15" customHeight="1">
      <c r="BG359064" s="984"/>
    </row>
    <row r="359065" spans="59:59" ht="15" customHeight="1">
      <c r="BG359065" s="985"/>
    </row>
    <row r="359102" spans="59:59" ht="15" customHeight="1">
      <c r="BG359102" s="984"/>
    </row>
    <row r="359103" spans="59:59" ht="15" customHeight="1">
      <c r="BG359103" s="985"/>
    </row>
    <row r="359140" spans="59:59" ht="15" customHeight="1">
      <c r="BG359140" s="984"/>
    </row>
    <row r="359141" spans="59:59" ht="15" customHeight="1">
      <c r="BG359141" s="985"/>
    </row>
    <row r="359178" spans="59:59" ht="15" customHeight="1">
      <c r="BG359178" s="984"/>
    </row>
    <row r="359179" spans="59:59" ht="15" customHeight="1">
      <c r="BG359179" s="985"/>
    </row>
    <row r="359216" spans="59:59" ht="15" customHeight="1">
      <c r="BG359216" s="984"/>
    </row>
    <row r="359217" spans="59:59" ht="15" customHeight="1">
      <c r="BG359217" s="985"/>
    </row>
    <row r="359254" spans="59:59" ht="15" customHeight="1">
      <c r="BG359254" s="984"/>
    </row>
    <row r="359255" spans="59:59" ht="15" customHeight="1">
      <c r="BG359255" s="985"/>
    </row>
    <row r="359292" spans="59:59" ht="15" customHeight="1">
      <c r="BG359292" s="984"/>
    </row>
    <row r="359293" spans="59:59" ht="15" customHeight="1">
      <c r="BG359293" s="985"/>
    </row>
    <row r="359330" spans="59:59" ht="15" customHeight="1">
      <c r="BG359330" s="984"/>
    </row>
    <row r="359331" spans="59:59" ht="15" customHeight="1">
      <c r="BG359331" s="985"/>
    </row>
    <row r="359368" spans="59:59" ht="15" customHeight="1">
      <c r="BG359368" s="984"/>
    </row>
    <row r="359369" spans="59:59" ht="15" customHeight="1">
      <c r="BG359369" s="985"/>
    </row>
    <row r="359406" spans="59:59" ht="15" customHeight="1">
      <c r="BG359406" s="984"/>
    </row>
    <row r="359407" spans="59:59" ht="15" customHeight="1">
      <c r="BG359407" s="985"/>
    </row>
    <row r="359444" spans="59:59" ht="15" customHeight="1">
      <c r="BG359444" s="984"/>
    </row>
    <row r="359445" spans="59:59" ht="15" customHeight="1">
      <c r="BG359445" s="985"/>
    </row>
    <row r="359482" spans="59:59" ht="15" customHeight="1">
      <c r="BG359482" s="984"/>
    </row>
    <row r="359483" spans="59:59" ht="15" customHeight="1">
      <c r="BG359483" s="985"/>
    </row>
    <row r="359520" spans="59:59" ht="15" customHeight="1">
      <c r="BG359520" s="984"/>
    </row>
    <row r="359521" spans="59:59" ht="15" customHeight="1">
      <c r="BG359521" s="985"/>
    </row>
    <row r="359558" spans="59:59" ht="15" customHeight="1">
      <c r="BG359558" s="984"/>
    </row>
    <row r="359559" spans="59:59" ht="15" customHeight="1">
      <c r="BG359559" s="985"/>
    </row>
    <row r="359596" spans="59:59" ht="15" customHeight="1">
      <c r="BG359596" s="984"/>
    </row>
    <row r="359597" spans="59:59" ht="15" customHeight="1">
      <c r="BG359597" s="985"/>
    </row>
    <row r="359634" spans="59:59" ht="15" customHeight="1">
      <c r="BG359634" s="984"/>
    </row>
    <row r="359635" spans="59:59" ht="15" customHeight="1">
      <c r="BG359635" s="985"/>
    </row>
    <row r="359672" spans="59:59" ht="15" customHeight="1">
      <c r="BG359672" s="984"/>
    </row>
    <row r="359673" spans="59:59" ht="15" customHeight="1">
      <c r="BG359673" s="985"/>
    </row>
    <row r="359710" spans="59:59" ht="15" customHeight="1">
      <c r="BG359710" s="984"/>
    </row>
    <row r="359711" spans="59:59" ht="15" customHeight="1">
      <c r="BG359711" s="985"/>
    </row>
    <row r="359748" spans="59:59" ht="15" customHeight="1">
      <c r="BG359748" s="984"/>
    </row>
    <row r="359749" spans="59:59" ht="15" customHeight="1">
      <c r="BG359749" s="985"/>
    </row>
    <row r="359786" spans="59:59" ht="15" customHeight="1">
      <c r="BG359786" s="984"/>
    </row>
    <row r="359787" spans="59:59" ht="15" customHeight="1">
      <c r="BG359787" s="985"/>
    </row>
    <row r="359824" spans="59:59" ht="15" customHeight="1">
      <c r="BG359824" s="984"/>
    </row>
    <row r="359825" spans="59:59" ht="15" customHeight="1">
      <c r="BG359825" s="985"/>
    </row>
    <row r="359862" spans="59:59" ht="15" customHeight="1">
      <c r="BG359862" s="984"/>
    </row>
    <row r="359863" spans="59:59" ht="15" customHeight="1">
      <c r="BG359863" s="985"/>
    </row>
    <row r="359900" spans="59:59" ht="15" customHeight="1">
      <c r="BG359900" s="984"/>
    </row>
    <row r="359901" spans="59:59" ht="15" customHeight="1">
      <c r="BG359901" s="985"/>
    </row>
    <row r="359938" spans="59:59" ht="15" customHeight="1">
      <c r="BG359938" s="984"/>
    </row>
    <row r="359939" spans="59:59" ht="15" customHeight="1">
      <c r="BG359939" s="985"/>
    </row>
    <row r="359976" spans="59:59" ht="15" customHeight="1">
      <c r="BG359976" s="984"/>
    </row>
    <row r="359977" spans="59:59" ht="15" customHeight="1">
      <c r="BG359977" s="985"/>
    </row>
    <row r="360014" spans="59:59" ht="15" customHeight="1">
      <c r="BG360014" s="984"/>
    </row>
    <row r="360015" spans="59:59" ht="15" customHeight="1">
      <c r="BG360015" s="985"/>
    </row>
    <row r="360052" spans="59:59" ht="15" customHeight="1">
      <c r="BG360052" s="984"/>
    </row>
    <row r="360053" spans="59:59" ht="15" customHeight="1">
      <c r="BG360053" s="985"/>
    </row>
    <row r="360090" spans="59:59" ht="15" customHeight="1">
      <c r="BG360090" s="984"/>
    </row>
    <row r="360091" spans="59:59" ht="15" customHeight="1">
      <c r="BG360091" s="985"/>
    </row>
    <row r="360128" spans="59:59" ht="15" customHeight="1">
      <c r="BG360128" s="984"/>
    </row>
    <row r="360129" spans="59:59" ht="15" customHeight="1">
      <c r="BG360129" s="985"/>
    </row>
    <row r="360166" spans="59:59" ht="15" customHeight="1">
      <c r="BG360166" s="984"/>
    </row>
    <row r="360167" spans="59:59" ht="15" customHeight="1">
      <c r="BG360167" s="985"/>
    </row>
    <row r="360204" spans="59:59" ht="15" customHeight="1">
      <c r="BG360204" s="984"/>
    </row>
    <row r="360205" spans="59:59" ht="15" customHeight="1">
      <c r="BG360205" s="985"/>
    </row>
    <row r="360242" spans="59:59" ht="15" customHeight="1">
      <c r="BG360242" s="984"/>
    </row>
    <row r="360243" spans="59:59" ht="15" customHeight="1">
      <c r="BG360243" s="985"/>
    </row>
    <row r="360280" spans="59:59" ht="15" customHeight="1">
      <c r="BG360280" s="984"/>
    </row>
    <row r="360281" spans="59:59" ht="15" customHeight="1">
      <c r="BG360281" s="985"/>
    </row>
    <row r="360318" spans="59:59" ht="15" customHeight="1">
      <c r="BG360318" s="984"/>
    </row>
    <row r="360319" spans="59:59" ht="15" customHeight="1">
      <c r="BG360319" s="985"/>
    </row>
    <row r="360356" spans="59:59" ht="15" customHeight="1">
      <c r="BG360356" s="984"/>
    </row>
    <row r="360357" spans="59:59" ht="15" customHeight="1">
      <c r="BG360357" s="985"/>
    </row>
    <row r="360394" spans="59:59" ht="15" customHeight="1">
      <c r="BG360394" s="984"/>
    </row>
    <row r="360395" spans="59:59" ht="15" customHeight="1">
      <c r="BG360395" s="985"/>
    </row>
    <row r="360432" spans="59:59" ht="15" customHeight="1">
      <c r="BG360432" s="984"/>
    </row>
    <row r="360433" spans="59:59" ht="15" customHeight="1">
      <c r="BG360433" s="985"/>
    </row>
    <row r="360470" spans="59:59" ht="15" customHeight="1">
      <c r="BG360470" s="984"/>
    </row>
    <row r="360471" spans="59:59" ht="15" customHeight="1">
      <c r="BG360471" s="985"/>
    </row>
    <row r="360508" spans="59:59" ht="15" customHeight="1">
      <c r="BG360508" s="984"/>
    </row>
    <row r="360509" spans="59:59" ht="15" customHeight="1">
      <c r="BG360509" s="985"/>
    </row>
    <row r="360546" spans="59:59" ht="15" customHeight="1">
      <c r="BG360546" s="984"/>
    </row>
    <row r="360547" spans="59:59" ht="15" customHeight="1">
      <c r="BG360547" s="985"/>
    </row>
    <row r="360584" spans="59:59" ht="15" customHeight="1">
      <c r="BG360584" s="984"/>
    </row>
    <row r="360585" spans="59:59" ht="15" customHeight="1">
      <c r="BG360585" s="985"/>
    </row>
    <row r="360622" spans="59:59" ht="15" customHeight="1">
      <c r="BG360622" s="984"/>
    </row>
    <row r="360623" spans="59:59" ht="15" customHeight="1">
      <c r="BG360623" s="985"/>
    </row>
    <row r="360660" spans="59:59" ht="15" customHeight="1">
      <c r="BG360660" s="984"/>
    </row>
    <row r="360661" spans="59:59" ht="15" customHeight="1">
      <c r="BG360661" s="985"/>
    </row>
    <row r="360698" spans="59:59" ht="15" customHeight="1">
      <c r="BG360698" s="984"/>
    </row>
    <row r="360699" spans="59:59" ht="15" customHeight="1">
      <c r="BG360699" s="985"/>
    </row>
    <row r="360736" spans="59:59" ht="15" customHeight="1">
      <c r="BG360736" s="984"/>
    </row>
    <row r="360737" spans="59:59" ht="15" customHeight="1">
      <c r="BG360737" s="985"/>
    </row>
    <row r="360774" spans="59:59" ht="15" customHeight="1">
      <c r="BG360774" s="984"/>
    </row>
    <row r="360775" spans="59:59" ht="15" customHeight="1">
      <c r="BG360775" s="985"/>
    </row>
    <row r="360812" spans="59:59" ht="15" customHeight="1">
      <c r="BG360812" s="984"/>
    </row>
    <row r="360813" spans="59:59" ht="15" customHeight="1">
      <c r="BG360813" s="985"/>
    </row>
    <row r="360850" spans="59:59" ht="15" customHeight="1">
      <c r="BG360850" s="984"/>
    </row>
    <row r="360851" spans="59:59" ht="15" customHeight="1">
      <c r="BG360851" s="985"/>
    </row>
    <row r="360888" spans="59:59" ht="15" customHeight="1">
      <c r="BG360888" s="984"/>
    </row>
    <row r="360889" spans="59:59" ht="15" customHeight="1">
      <c r="BG360889" s="985"/>
    </row>
    <row r="360926" spans="59:59" ht="15" customHeight="1">
      <c r="BG360926" s="984"/>
    </row>
    <row r="360927" spans="59:59" ht="15" customHeight="1">
      <c r="BG360927" s="985"/>
    </row>
    <row r="360964" spans="59:59" ht="15" customHeight="1">
      <c r="BG360964" s="984"/>
    </row>
    <row r="360965" spans="59:59" ht="15" customHeight="1">
      <c r="BG360965" s="985"/>
    </row>
    <row r="361002" spans="59:59" ht="15" customHeight="1">
      <c r="BG361002" s="984"/>
    </row>
    <row r="361003" spans="59:59" ht="15" customHeight="1">
      <c r="BG361003" s="985"/>
    </row>
    <row r="361040" spans="59:59" ht="15" customHeight="1">
      <c r="BG361040" s="984"/>
    </row>
    <row r="361041" spans="59:59" ht="15" customHeight="1">
      <c r="BG361041" s="985"/>
    </row>
    <row r="361078" spans="59:59" ht="15" customHeight="1">
      <c r="BG361078" s="984"/>
    </row>
    <row r="361079" spans="59:59" ht="15" customHeight="1">
      <c r="BG361079" s="985"/>
    </row>
    <row r="361116" spans="59:59" ht="15" customHeight="1">
      <c r="BG361116" s="984"/>
    </row>
    <row r="361117" spans="59:59" ht="15" customHeight="1">
      <c r="BG361117" s="985"/>
    </row>
    <row r="361154" spans="59:59" ht="15" customHeight="1">
      <c r="BG361154" s="984"/>
    </row>
    <row r="361155" spans="59:59" ht="15" customHeight="1">
      <c r="BG361155" s="985"/>
    </row>
    <row r="361192" spans="59:59" ht="15" customHeight="1">
      <c r="BG361192" s="984"/>
    </row>
    <row r="361193" spans="59:59" ht="15" customHeight="1">
      <c r="BG361193" s="985"/>
    </row>
    <row r="361230" spans="59:59" ht="15" customHeight="1">
      <c r="BG361230" s="984"/>
    </row>
    <row r="361231" spans="59:59" ht="15" customHeight="1">
      <c r="BG361231" s="985"/>
    </row>
    <row r="361268" spans="59:59" ht="15" customHeight="1">
      <c r="BG361268" s="984"/>
    </row>
    <row r="361269" spans="59:59" ht="15" customHeight="1">
      <c r="BG361269" s="985"/>
    </row>
    <row r="361306" spans="59:59" ht="15" customHeight="1">
      <c r="BG361306" s="984"/>
    </row>
    <row r="361307" spans="59:59" ht="15" customHeight="1">
      <c r="BG361307" s="985"/>
    </row>
    <row r="361344" spans="59:59" ht="15" customHeight="1">
      <c r="BG361344" s="984"/>
    </row>
    <row r="361345" spans="59:59" ht="15" customHeight="1">
      <c r="BG361345" s="985"/>
    </row>
    <row r="361382" spans="59:59" ht="15" customHeight="1">
      <c r="BG361382" s="984"/>
    </row>
    <row r="361383" spans="59:59" ht="15" customHeight="1">
      <c r="BG361383" s="985"/>
    </row>
    <row r="361420" spans="59:59" ht="15" customHeight="1">
      <c r="BG361420" s="984"/>
    </row>
    <row r="361421" spans="59:59" ht="15" customHeight="1">
      <c r="BG361421" s="985"/>
    </row>
    <row r="361458" spans="59:59" ht="15" customHeight="1">
      <c r="BG361458" s="984"/>
    </row>
    <row r="361459" spans="59:59" ht="15" customHeight="1">
      <c r="BG361459" s="985"/>
    </row>
    <row r="361496" spans="59:59" ht="15" customHeight="1">
      <c r="BG361496" s="984"/>
    </row>
    <row r="361497" spans="59:59" ht="15" customHeight="1">
      <c r="BG361497" s="985"/>
    </row>
    <row r="361534" spans="59:59" ht="15" customHeight="1">
      <c r="BG361534" s="984"/>
    </row>
    <row r="361535" spans="59:59" ht="15" customHeight="1">
      <c r="BG361535" s="985"/>
    </row>
    <row r="361572" spans="59:59" ht="15" customHeight="1">
      <c r="BG361572" s="984"/>
    </row>
    <row r="361573" spans="59:59" ht="15" customHeight="1">
      <c r="BG361573" s="985"/>
    </row>
    <row r="361610" spans="59:59" ht="15" customHeight="1">
      <c r="BG361610" s="984"/>
    </row>
    <row r="361611" spans="59:59" ht="15" customHeight="1">
      <c r="BG361611" s="985"/>
    </row>
    <row r="361648" spans="59:59" ht="15" customHeight="1">
      <c r="BG361648" s="984"/>
    </row>
    <row r="361649" spans="59:59" ht="15" customHeight="1">
      <c r="BG361649" s="985"/>
    </row>
    <row r="361686" spans="59:59" ht="15" customHeight="1">
      <c r="BG361686" s="984"/>
    </row>
    <row r="361687" spans="59:59" ht="15" customHeight="1">
      <c r="BG361687" s="985"/>
    </row>
    <row r="361724" spans="59:59" ht="15" customHeight="1">
      <c r="BG361724" s="984"/>
    </row>
    <row r="361725" spans="59:59" ht="15" customHeight="1">
      <c r="BG361725" s="985"/>
    </row>
    <row r="361762" spans="59:59" ht="15" customHeight="1">
      <c r="BG361762" s="984"/>
    </row>
    <row r="361763" spans="59:59" ht="15" customHeight="1">
      <c r="BG361763" s="985"/>
    </row>
    <row r="361800" spans="59:59" ht="15" customHeight="1">
      <c r="BG361800" s="984"/>
    </row>
    <row r="361801" spans="59:59" ht="15" customHeight="1">
      <c r="BG361801" s="985"/>
    </row>
    <row r="361838" spans="59:59" ht="15" customHeight="1">
      <c r="BG361838" s="984"/>
    </row>
    <row r="361839" spans="59:59" ht="15" customHeight="1">
      <c r="BG361839" s="985"/>
    </row>
    <row r="361876" spans="59:59" ht="15" customHeight="1">
      <c r="BG361876" s="984"/>
    </row>
    <row r="361877" spans="59:59" ht="15" customHeight="1">
      <c r="BG361877" s="985"/>
    </row>
    <row r="361914" spans="59:59" ht="15" customHeight="1">
      <c r="BG361914" s="984"/>
    </row>
    <row r="361915" spans="59:59" ht="15" customHeight="1">
      <c r="BG361915" s="985"/>
    </row>
    <row r="361952" spans="59:59" ht="15" customHeight="1">
      <c r="BG361952" s="984"/>
    </row>
    <row r="361953" spans="59:59" ht="15" customHeight="1">
      <c r="BG361953" s="985"/>
    </row>
    <row r="361990" spans="59:59" ht="15" customHeight="1">
      <c r="BG361990" s="984"/>
    </row>
    <row r="361991" spans="59:59" ht="15" customHeight="1">
      <c r="BG361991" s="985"/>
    </row>
    <row r="362028" spans="59:59" ht="15" customHeight="1">
      <c r="BG362028" s="984"/>
    </row>
    <row r="362029" spans="59:59" ht="15" customHeight="1">
      <c r="BG362029" s="985"/>
    </row>
    <row r="362066" spans="59:59" ht="15" customHeight="1">
      <c r="BG362066" s="984"/>
    </row>
    <row r="362067" spans="59:59" ht="15" customHeight="1">
      <c r="BG362067" s="985"/>
    </row>
    <row r="362104" spans="59:59" ht="15" customHeight="1">
      <c r="BG362104" s="984"/>
    </row>
    <row r="362105" spans="59:59" ht="15" customHeight="1">
      <c r="BG362105" s="985"/>
    </row>
    <row r="362142" spans="59:59" ht="15" customHeight="1">
      <c r="BG362142" s="984"/>
    </row>
    <row r="362143" spans="59:59" ht="15" customHeight="1">
      <c r="BG362143" s="985"/>
    </row>
    <row r="362180" spans="59:59" ht="15" customHeight="1">
      <c r="BG362180" s="984"/>
    </row>
    <row r="362181" spans="59:59" ht="15" customHeight="1">
      <c r="BG362181" s="985"/>
    </row>
    <row r="362218" spans="59:59" ht="15" customHeight="1">
      <c r="BG362218" s="984"/>
    </row>
    <row r="362219" spans="59:59" ht="15" customHeight="1">
      <c r="BG362219" s="985"/>
    </row>
    <row r="362256" spans="59:59" ht="15" customHeight="1">
      <c r="BG362256" s="984"/>
    </row>
    <row r="362257" spans="59:59" ht="15" customHeight="1">
      <c r="BG362257" s="985"/>
    </row>
    <row r="362294" spans="59:59" ht="15" customHeight="1">
      <c r="BG362294" s="984"/>
    </row>
    <row r="362295" spans="59:59" ht="15" customHeight="1">
      <c r="BG362295" s="985"/>
    </row>
    <row r="362332" spans="59:59" ht="15" customHeight="1">
      <c r="BG362332" s="984"/>
    </row>
    <row r="362333" spans="59:59" ht="15" customHeight="1">
      <c r="BG362333" s="985"/>
    </row>
    <row r="362370" spans="59:59" ht="15" customHeight="1">
      <c r="BG362370" s="984"/>
    </row>
    <row r="362371" spans="59:59" ht="15" customHeight="1">
      <c r="BG362371" s="985"/>
    </row>
    <row r="362408" spans="59:59" ht="15" customHeight="1">
      <c r="BG362408" s="984"/>
    </row>
    <row r="362409" spans="59:59" ht="15" customHeight="1">
      <c r="BG362409" s="985"/>
    </row>
    <row r="362446" spans="59:59" ht="15" customHeight="1">
      <c r="BG362446" s="984"/>
    </row>
    <row r="362447" spans="59:59" ht="15" customHeight="1">
      <c r="BG362447" s="985"/>
    </row>
    <row r="362484" spans="59:59" ht="15" customHeight="1">
      <c r="BG362484" s="984"/>
    </row>
    <row r="362485" spans="59:59" ht="15" customHeight="1">
      <c r="BG362485" s="985"/>
    </row>
    <row r="362522" spans="59:59" ht="15" customHeight="1">
      <c r="BG362522" s="984"/>
    </row>
    <row r="362523" spans="59:59" ht="15" customHeight="1">
      <c r="BG362523" s="985"/>
    </row>
    <row r="362560" spans="59:59" ht="15" customHeight="1">
      <c r="BG362560" s="984"/>
    </row>
    <row r="362561" spans="59:59" ht="15" customHeight="1">
      <c r="BG362561" s="985"/>
    </row>
    <row r="362598" spans="59:59" ht="15" customHeight="1">
      <c r="BG362598" s="984"/>
    </row>
    <row r="362599" spans="59:59" ht="15" customHeight="1">
      <c r="BG362599" s="985"/>
    </row>
    <row r="362636" spans="59:59" ht="15" customHeight="1">
      <c r="BG362636" s="984"/>
    </row>
    <row r="362637" spans="59:59" ht="15" customHeight="1">
      <c r="BG362637" s="985"/>
    </row>
    <row r="362674" spans="59:59" ht="15" customHeight="1">
      <c r="BG362674" s="984"/>
    </row>
    <row r="362675" spans="59:59" ht="15" customHeight="1">
      <c r="BG362675" s="985"/>
    </row>
    <row r="362712" spans="59:59" ht="15" customHeight="1">
      <c r="BG362712" s="984"/>
    </row>
    <row r="362713" spans="59:59" ht="15" customHeight="1">
      <c r="BG362713" s="985"/>
    </row>
    <row r="362750" spans="59:59" ht="15" customHeight="1">
      <c r="BG362750" s="984"/>
    </row>
    <row r="362751" spans="59:59" ht="15" customHeight="1">
      <c r="BG362751" s="985"/>
    </row>
    <row r="362788" spans="59:59" ht="15" customHeight="1">
      <c r="BG362788" s="984"/>
    </row>
    <row r="362789" spans="59:59" ht="15" customHeight="1">
      <c r="BG362789" s="985"/>
    </row>
    <row r="362826" spans="59:59" ht="15" customHeight="1">
      <c r="BG362826" s="984"/>
    </row>
    <row r="362827" spans="59:59" ht="15" customHeight="1">
      <c r="BG362827" s="985"/>
    </row>
    <row r="362864" spans="59:59" ht="15" customHeight="1">
      <c r="BG362864" s="984"/>
    </row>
    <row r="362865" spans="59:59" ht="15" customHeight="1">
      <c r="BG362865" s="985"/>
    </row>
    <row r="362902" spans="59:59" ht="15" customHeight="1">
      <c r="BG362902" s="984"/>
    </row>
    <row r="362903" spans="59:59" ht="15" customHeight="1">
      <c r="BG362903" s="985"/>
    </row>
    <row r="362940" spans="59:59" ht="15" customHeight="1">
      <c r="BG362940" s="984"/>
    </row>
    <row r="362941" spans="59:59" ht="15" customHeight="1">
      <c r="BG362941" s="985"/>
    </row>
    <row r="362978" spans="59:59" ht="15" customHeight="1">
      <c r="BG362978" s="984"/>
    </row>
    <row r="362979" spans="59:59" ht="15" customHeight="1">
      <c r="BG362979" s="985"/>
    </row>
    <row r="363016" spans="59:59" ht="15" customHeight="1">
      <c r="BG363016" s="984"/>
    </row>
    <row r="363017" spans="59:59" ht="15" customHeight="1">
      <c r="BG363017" s="985"/>
    </row>
    <row r="363054" spans="59:59" ht="15" customHeight="1">
      <c r="BG363054" s="984"/>
    </row>
    <row r="363055" spans="59:59" ht="15" customHeight="1">
      <c r="BG363055" s="985"/>
    </row>
    <row r="363092" spans="59:59" ht="15" customHeight="1">
      <c r="BG363092" s="984"/>
    </row>
    <row r="363093" spans="59:59" ht="15" customHeight="1">
      <c r="BG363093" s="985"/>
    </row>
    <row r="363130" spans="59:59" ht="15" customHeight="1">
      <c r="BG363130" s="984"/>
    </row>
    <row r="363131" spans="59:59" ht="15" customHeight="1">
      <c r="BG363131" s="985"/>
    </row>
    <row r="363168" spans="59:59" ht="15" customHeight="1">
      <c r="BG363168" s="984"/>
    </row>
    <row r="363169" spans="59:59" ht="15" customHeight="1">
      <c r="BG363169" s="985"/>
    </row>
    <row r="363206" spans="59:59" ht="15" customHeight="1">
      <c r="BG363206" s="984"/>
    </row>
    <row r="363207" spans="59:59" ht="15" customHeight="1">
      <c r="BG363207" s="985"/>
    </row>
    <row r="363244" spans="59:59" ht="15" customHeight="1">
      <c r="BG363244" s="984"/>
    </row>
    <row r="363245" spans="59:59" ht="15" customHeight="1">
      <c r="BG363245" s="985"/>
    </row>
    <row r="363282" spans="59:59" ht="15" customHeight="1">
      <c r="BG363282" s="984"/>
    </row>
    <row r="363283" spans="59:59" ht="15" customHeight="1">
      <c r="BG363283" s="985"/>
    </row>
    <row r="363320" spans="59:59" ht="15" customHeight="1">
      <c r="BG363320" s="984"/>
    </row>
    <row r="363321" spans="59:59" ht="15" customHeight="1">
      <c r="BG363321" s="985"/>
    </row>
    <row r="363358" spans="59:59" ht="15" customHeight="1">
      <c r="BG363358" s="984"/>
    </row>
    <row r="363359" spans="59:59" ht="15" customHeight="1">
      <c r="BG363359" s="985"/>
    </row>
    <row r="363396" spans="59:59" ht="15" customHeight="1">
      <c r="BG363396" s="984"/>
    </row>
    <row r="363397" spans="59:59" ht="15" customHeight="1">
      <c r="BG363397" s="985"/>
    </row>
    <row r="363434" spans="59:59" ht="15" customHeight="1">
      <c r="BG363434" s="984"/>
    </row>
    <row r="363435" spans="59:59" ht="15" customHeight="1">
      <c r="BG363435" s="985"/>
    </row>
    <row r="363472" spans="59:59" ht="15" customHeight="1">
      <c r="BG363472" s="984"/>
    </row>
    <row r="363473" spans="59:59" ht="15" customHeight="1">
      <c r="BG363473" s="985"/>
    </row>
    <row r="363510" spans="59:59" ht="15" customHeight="1">
      <c r="BG363510" s="984"/>
    </row>
    <row r="363511" spans="59:59" ht="15" customHeight="1">
      <c r="BG363511" s="985"/>
    </row>
    <row r="363548" spans="59:59" ht="15" customHeight="1">
      <c r="BG363548" s="984"/>
    </row>
    <row r="363549" spans="59:59" ht="15" customHeight="1">
      <c r="BG363549" s="985"/>
    </row>
    <row r="363586" spans="59:59" ht="15" customHeight="1">
      <c r="BG363586" s="984"/>
    </row>
    <row r="363587" spans="59:59" ht="15" customHeight="1">
      <c r="BG363587" s="985"/>
    </row>
    <row r="363624" spans="59:59" ht="15" customHeight="1">
      <c r="BG363624" s="984"/>
    </row>
    <row r="363625" spans="59:59" ht="15" customHeight="1">
      <c r="BG363625" s="985"/>
    </row>
    <row r="363662" spans="59:59" ht="15" customHeight="1">
      <c r="BG363662" s="984"/>
    </row>
    <row r="363663" spans="59:59" ht="15" customHeight="1">
      <c r="BG363663" s="985"/>
    </row>
    <row r="363700" spans="59:59" ht="15" customHeight="1">
      <c r="BG363700" s="984"/>
    </row>
    <row r="363701" spans="59:59" ht="15" customHeight="1">
      <c r="BG363701" s="985"/>
    </row>
    <row r="363738" spans="59:59" ht="15" customHeight="1">
      <c r="BG363738" s="984"/>
    </row>
    <row r="363739" spans="59:59" ht="15" customHeight="1">
      <c r="BG363739" s="985"/>
    </row>
    <row r="363776" spans="59:59" ht="15" customHeight="1">
      <c r="BG363776" s="984"/>
    </row>
    <row r="363777" spans="59:59" ht="15" customHeight="1">
      <c r="BG363777" s="985"/>
    </row>
    <row r="363814" spans="59:59" ht="15" customHeight="1">
      <c r="BG363814" s="984"/>
    </row>
    <row r="363815" spans="59:59" ht="15" customHeight="1">
      <c r="BG363815" s="985"/>
    </row>
    <row r="363852" spans="59:59" ht="15" customHeight="1">
      <c r="BG363852" s="984"/>
    </row>
    <row r="363853" spans="59:59" ht="15" customHeight="1">
      <c r="BG363853" s="985"/>
    </row>
    <row r="363890" spans="59:59" ht="15" customHeight="1">
      <c r="BG363890" s="984"/>
    </row>
    <row r="363891" spans="59:59" ht="15" customHeight="1">
      <c r="BG363891" s="985"/>
    </row>
    <row r="363928" spans="59:59" ht="15" customHeight="1">
      <c r="BG363928" s="984"/>
    </row>
    <row r="363929" spans="59:59" ht="15" customHeight="1">
      <c r="BG363929" s="985"/>
    </row>
    <row r="363966" spans="59:59" ht="15" customHeight="1">
      <c r="BG363966" s="984"/>
    </row>
    <row r="363967" spans="59:59" ht="15" customHeight="1">
      <c r="BG363967" s="985"/>
    </row>
    <row r="364004" spans="59:59" ht="15" customHeight="1">
      <c r="BG364004" s="984"/>
    </row>
    <row r="364005" spans="59:59" ht="15" customHeight="1">
      <c r="BG364005" s="985"/>
    </row>
    <row r="364042" spans="59:59" ht="15" customHeight="1">
      <c r="BG364042" s="984"/>
    </row>
    <row r="364043" spans="59:59" ht="15" customHeight="1">
      <c r="BG364043" s="985"/>
    </row>
    <row r="364080" spans="59:59" ht="15" customHeight="1">
      <c r="BG364080" s="984"/>
    </row>
    <row r="364081" spans="59:59" ht="15" customHeight="1">
      <c r="BG364081" s="985"/>
    </row>
    <row r="364118" spans="59:59" ht="15" customHeight="1">
      <c r="BG364118" s="984"/>
    </row>
    <row r="364119" spans="59:59" ht="15" customHeight="1">
      <c r="BG364119" s="985"/>
    </row>
    <row r="364156" spans="59:59" ht="15" customHeight="1">
      <c r="BG364156" s="984"/>
    </row>
    <row r="364157" spans="59:59" ht="15" customHeight="1">
      <c r="BG364157" s="985"/>
    </row>
    <row r="364194" spans="59:59" ht="15" customHeight="1">
      <c r="BG364194" s="984"/>
    </row>
    <row r="364195" spans="59:59" ht="15" customHeight="1">
      <c r="BG364195" s="985"/>
    </row>
    <row r="364232" spans="59:59" ht="15" customHeight="1">
      <c r="BG364232" s="984"/>
    </row>
    <row r="364233" spans="59:59" ht="15" customHeight="1">
      <c r="BG364233" s="985"/>
    </row>
    <row r="364270" spans="59:59" ht="15" customHeight="1">
      <c r="BG364270" s="984"/>
    </row>
    <row r="364271" spans="59:59" ht="15" customHeight="1">
      <c r="BG364271" s="985"/>
    </row>
    <row r="364308" spans="59:59" ht="15" customHeight="1">
      <c r="BG364308" s="984"/>
    </row>
    <row r="364309" spans="59:59" ht="15" customHeight="1">
      <c r="BG364309" s="985"/>
    </row>
    <row r="364346" spans="59:59" ht="15" customHeight="1">
      <c r="BG364346" s="984"/>
    </row>
    <row r="364347" spans="59:59" ht="15" customHeight="1">
      <c r="BG364347" s="985"/>
    </row>
    <row r="364384" spans="59:59" ht="15" customHeight="1">
      <c r="BG364384" s="984"/>
    </row>
    <row r="364385" spans="59:59" ht="15" customHeight="1">
      <c r="BG364385" s="985"/>
    </row>
    <row r="364422" spans="59:59" ht="15" customHeight="1">
      <c r="BG364422" s="984"/>
    </row>
    <row r="364423" spans="59:59" ht="15" customHeight="1">
      <c r="BG364423" s="985"/>
    </row>
    <row r="364460" spans="59:59" ht="15" customHeight="1">
      <c r="BG364460" s="984"/>
    </row>
    <row r="364461" spans="59:59" ht="15" customHeight="1">
      <c r="BG364461" s="985"/>
    </row>
    <row r="364498" spans="59:59" ht="15" customHeight="1">
      <c r="BG364498" s="984"/>
    </row>
    <row r="364499" spans="59:59" ht="15" customHeight="1">
      <c r="BG364499" s="985"/>
    </row>
    <row r="364536" spans="59:59" ht="15" customHeight="1">
      <c r="BG364536" s="984"/>
    </row>
    <row r="364537" spans="59:59" ht="15" customHeight="1">
      <c r="BG364537" s="985"/>
    </row>
    <row r="364574" spans="59:59" ht="15" customHeight="1">
      <c r="BG364574" s="984"/>
    </row>
    <row r="364575" spans="59:59" ht="15" customHeight="1">
      <c r="BG364575" s="985"/>
    </row>
    <row r="364612" spans="59:59" ht="15" customHeight="1">
      <c r="BG364612" s="984"/>
    </row>
    <row r="364613" spans="59:59" ht="15" customHeight="1">
      <c r="BG364613" s="985"/>
    </row>
    <row r="364650" spans="59:59" ht="15" customHeight="1">
      <c r="BG364650" s="984"/>
    </row>
    <row r="364651" spans="59:59" ht="15" customHeight="1">
      <c r="BG364651" s="985"/>
    </row>
    <row r="364688" spans="59:59" ht="15" customHeight="1">
      <c r="BG364688" s="984"/>
    </row>
    <row r="364689" spans="59:59" ht="15" customHeight="1">
      <c r="BG364689" s="985"/>
    </row>
    <row r="364726" spans="59:59" ht="15" customHeight="1">
      <c r="BG364726" s="984"/>
    </row>
    <row r="364727" spans="59:59" ht="15" customHeight="1">
      <c r="BG364727" s="985"/>
    </row>
    <row r="364764" spans="59:59" ht="15" customHeight="1">
      <c r="BG364764" s="984"/>
    </row>
    <row r="364765" spans="59:59" ht="15" customHeight="1">
      <c r="BG364765" s="985"/>
    </row>
    <row r="364802" spans="59:59" ht="15" customHeight="1">
      <c r="BG364802" s="984"/>
    </row>
    <row r="364803" spans="59:59" ht="15" customHeight="1">
      <c r="BG364803" s="985"/>
    </row>
    <row r="364840" spans="59:59" ht="15" customHeight="1">
      <c r="BG364840" s="984"/>
    </row>
    <row r="364841" spans="59:59" ht="15" customHeight="1">
      <c r="BG364841" s="985"/>
    </row>
    <row r="364878" spans="59:59" ht="15" customHeight="1">
      <c r="BG364878" s="984"/>
    </row>
    <row r="364879" spans="59:59" ht="15" customHeight="1">
      <c r="BG364879" s="985"/>
    </row>
    <row r="364916" spans="59:59" ht="15" customHeight="1">
      <c r="BG364916" s="984"/>
    </row>
    <row r="364917" spans="59:59" ht="15" customHeight="1">
      <c r="BG364917" s="985"/>
    </row>
    <row r="364954" spans="59:59" ht="15" customHeight="1">
      <c r="BG364954" s="984"/>
    </row>
    <row r="364955" spans="59:59" ht="15" customHeight="1">
      <c r="BG364955" s="985"/>
    </row>
    <row r="364992" spans="59:59" ht="15" customHeight="1">
      <c r="BG364992" s="984"/>
    </row>
    <row r="364993" spans="59:59" ht="15" customHeight="1">
      <c r="BG364993" s="985"/>
    </row>
    <row r="365030" spans="59:59" ht="15" customHeight="1">
      <c r="BG365030" s="984"/>
    </row>
    <row r="365031" spans="59:59" ht="15" customHeight="1">
      <c r="BG365031" s="985"/>
    </row>
    <row r="365068" spans="59:59" ht="15" customHeight="1">
      <c r="BG365068" s="984"/>
    </row>
    <row r="365069" spans="59:59" ht="15" customHeight="1">
      <c r="BG365069" s="985"/>
    </row>
    <row r="365106" spans="59:59" ht="15" customHeight="1">
      <c r="BG365106" s="984"/>
    </row>
    <row r="365107" spans="59:59" ht="15" customHeight="1">
      <c r="BG365107" s="985"/>
    </row>
    <row r="365144" spans="59:59" ht="15" customHeight="1">
      <c r="BG365144" s="984"/>
    </row>
    <row r="365145" spans="59:59" ht="15" customHeight="1">
      <c r="BG365145" s="985"/>
    </row>
    <row r="365182" spans="59:59" ht="15" customHeight="1">
      <c r="BG365182" s="984"/>
    </row>
    <row r="365183" spans="59:59" ht="15" customHeight="1">
      <c r="BG365183" s="985"/>
    </row>
    <row r="365220" spans="59:59" ht="15" customHeight="1">
      <c r="BG365220" s="984"/>
    </row>
    <row r="365221" spans="59:59" ht="15" customHeight="1">
      <c r="BG365221" s="985"/>
    </row>
    <row r="365258" spans="59:59" ht="15" customHeight="1">
      <c r="BG365258" s="984"/>
    </row>
    <row r="365259" spans="59:59" ht="15" customHeight="1">
      <c r="BG365259" s="985"/>
    </row>
    <row r="365296" spans="59:59" ht="15" customHeight="1">
      <c r="BG365296" s="984"/>
    </row>
    <row r="365297" spans="59:59" ht="15" customHeight="1">
      <c r="BG365297" s="985"/>
    </row>
    <row r="365334" spans="59:59" ht="15" customHeight="1">
      <c r="BG365334" s="984"/>
    </row>
    <row r="365335" spans="59:59" ht="15" customHeight="1">
      <c r="BG365335" s="985"/>
    </row>
    <row r="365372" spans="59:59" ht="15" customHeight="1">
      <c r="BG365372" s="984"/>
    </row>
    <row r="365373" spans="59:59" ht="15" customHeight="1">
      <c r="BG365373" s="985"/>
    </row>
    <row r="365410" spans="59:59" ht="15" customHeight="1">
      <c r="BG365410" s="984"/>
    </row>
    <row r="365411" spans="59:59" ht="15" customHeight="1">
      <c r="BG365411" s="985"/>
    </row>
    <row r="365448" spans="59:59" ht="15" customHeight="1">
      <c r="BG365448" s="984"/>
    </row>
    <row r="365449" spans="59:59" ht="15" customHeight="1">
      <c r="BG365449" s="985"/>
    </row>
    <row r="365486" spans="59:59" ht="15" customHeight="1">
      <c r="BG365486" s="984"/>
    </row>
    <row r="365487" spans="59:59" ht="15" customHeight="1">
      <c r="BG365487" s="985"/>
    </row>
    <row r="365524" spans="59:59" ht="15" customHeight="1">
      <c r="BG365524" s="984"/>
    </row>
    <row r="365525" spans="59:59" ht="15" customHeight="1">
      <c r="BG365525" s="985"/>
    </row>
    <row r="365562" spans="59:59" ht="15" customHeight="1">
      <c r="BG365562" s="984"/>
    </row>
    <row r="365563" spans="59:59" ht="15" customHeight="1">
      <c r="BG365563" s="985"/>
    </row>
    <row r="365600" spans="59:59" ht="15" customHeight="1">
      <c r="BG365600" s="984"/>
    </row>
    <row r="365601" spans="59:59" ht="15" customHeight="1">
      <c r="BG365601" s="985"/>
    </row>
    <row r="365638" spans="59:59" ht="15" customHeight="1">
      <c r="BG365638" s="984"/>
    </row>
    <row r="365639" spans="59:59" ht="15" customHeight="1">
      <c r="BG365639" s="985"/>
    </row>
    <row r="365676" spans="59:59" ht="15" customHeight="1">
      <c r="BG365676" s="984"/>
    </row>
    <row r="365677" spans="59:59" ht="15" customHeight="1">
      <c r="BG365677" s="985"/>
    </row>
    <row r="365714" spans="59:59" ht="15" customHeight="1">
      <c r="BG365714" s="984"/>
    </row>
    <row r="365715" spans="59:59" ht="15" customHeight="1">
      <c r="BG365715" s="985"/>
    </row>
    <row r="365752" spans="59:59" ht="15" customHeight="1">
      <c r="BG365752" s="984"/>
    </row>
    <row r="365753" spans="59:59" ht="15" customHeight="1">
      <c r="BG365753" s="985"/>
    </row>
    <row r="365790" spans="59:59" ht="15" customHeight="1">
      <c r="BG365790" s="984"/>
    </row>
    <row r="365791" spans="59:59" ht="15" customHeight="1">
      <c r="BG365791" s="985"/>
    </row>
    <row r="365828" spans="59:59" ht="15" customHeight="1">
      <c r="BG365828" s="984"/>
    </row>
    <row r="365829" spans="59:59" ht="15" customHeight="1">
      <c r="BG365829" s="985"/>
    </row>
    <row r="365866" spans="59:59" ht="15" customHeight="1">
      <c r="BG365866" s="984"/>
    </row>
    <row r="365867" spans="59:59" ht="15" customHeight="1">
      <c r="BG365867" s="985"/>
    </row>
    <row r="365904" spans="59:59" ht="15" customHeight="1">
      <c r="BG365904" s="984"/>
    </row>
    <row r="365905" spans="59:59" ht="15" customHeight="1">
      <c r="BG365905" s="985"/>
    </row>
    <row r="365942" spans="59:59" ht="15" customHeight="1">
      <c r="BG365942" s="984"/>
    </row>
    <row r="365943" spans="59:59" ht="15" customHeight="1">
      <c r="BG365943" s="985"/>
    </row>
    <row r="365980" spans="59:59" ht="15" customHeight="1">
      <c r="BG365980" s="984"/>
    </row>
    <row r="365981" spans="59:59" ht="15" customHeight="1">
      <c r="BG365981" s="985"/>
    </row>
    <row r="366018" spans="59:59" ht="15" customHeight="1">
      <c r="BG366018" s="984"/>
    </row>
    <row r="366019" spans="59:59" ht="15" customHeight="1">
      <c r="BG366019" s="985"/>
    </row>
    <row r="366056" spans="59:59" ht="15" customHeight="1">
      <c r="BG366056" s="984"/>
    </row>
    <row r="366057" spans="59:59" ht="15" customHeight="1">
      <c r="BG366057" s="985"/>
    </row>
    <row r="366094" spans="59:59" ht="15" customHeight="1">
      <c r="BG366094" s="984"/>
    </row>
    <row r="366095" spans="59:59" ht="15" customHeight="1">
      <c r="BG366095" s="985"/>
    </row>
    <row r="366132" spans="59:59" ht="15" customHeight="1">
      <c r="BG366132" s="984"/>
    </row>
    <row r="366133" spans="59:59" ht="15" customHeight="1">
      <c r="BG366133" s="985"/>
    </row>
    <row r="366170" spans="59:59" ht="15" customHeight="1">
      <c r="BG366170" s="984"/>
    </row>
    <row r="366171" spans="59:59" ht="15" customHeight="1">
      <c r="BG366171" s="985"/>
    </row>
    <row r="366208" spans="59:59" ht="15" customHeight="1">
      <c r="BG366208" s="984"/>
    </row>
    <row r="366209" spans="59:59" ht="15" customHeight="1">
      <c r="BG366209" s="985"/>
    </row>
    <row r="366246" spans="59:59" ht="15" customHeight="1">
      <c r="BG366246" s="984"/>
    </row>
    <row r="366247" spans="59:59" ht="15" customHeight="1">
      <c r="BG366247" s="985"/>
    </row>
    <row r="366284" spans="59:59" ht="15" customHeight="1">
      <c r="BG366284" s="984"/>
    </row>
    <row r="366285" spans="59:59" ht="15" customHeight="1">
      <c r="BG366285" s="985"/>
    </row>
    <row r="366322" spans="59:59" ht="15" customHeight="1">
      <c r="BG366322" s="984"/>
    </row>
    <row r="366323" spans="59:59" ht="15" customHeight="1">
      <c r="BG366323" s="985"/>
    </row>
    <row r="366360" spans="59:59" ht="15" customHeight="1">
      <c r="BG366360" s="984"/>
    </row>
    <row r="366361" spans="59:59" ht="15" customHeight="1">
      <c r="BG366361" s="985"/>
    </row>
    <row r="366398" spans="59:59" ht="15" customHeight="1">
      <c r="BG366398" s="984"/>
    </row>
    <row r="366399" spans="59:59" ht="15" customHeight="1">
      <c r="BG366399" s="985"/>
    </row>
    <row r="366436" spans="59:59" ht="15" customHeight="1">
      <c r="BG366436" s="984"/>
    </row>
    <row r="366437" spans="59:59" ht="15" customHeight="1">
      <c r="BG366437" s="985"/>
    </row>
    <row r="366474" spans="59:59" ht="15" customHeight="1">
      <c r="BG366474" s="984"/>
    </row>
    <row r="366475" spans="59:59" ht="15" customHeight="1">
      <c r="BG366475" s="985"/>
    </row>
    <row r="366512" spans="59:59" ht="15" customHeight="1">
      <c r="BG366512" s="984"/>
    </row>
    <row r="366513" spans="59:59" ht="15" customHeight="1">
      <c r="BG366513" s="985"/>
    </row>
    <row r="366550" spans="59:59" ht="15" customHeight="1">
      <c r="BG366550" s="984"/>
    </row>
    <row r="366551" spans="59:59" ht="15" customHeight="1">
      <c r="BG366551" s="985"/>
    </row>
    <row r="366588" spans="59:59" ht="15" customHeight="1">
      <c r="BG366588" s="984"/>
    </row>
    <row r="366589" spans="59:59" ht="15" customHeight="1">
      <c r="BG366589" s="985"/>
    </row>
    <row r="366626" spans="59:59" ht="15" customHeight="1">
      <c r="BG366626" s="984"/>
    </row>
    <row r="366627" spans="59:59" ht="15" customHeight="1">
      <c r="BG366627" s="985"/>
    </row>
    <row r="366664" spans="59:59" ht="15" customHeight="1">
      <c r="BG366664" s="984"/>
    </row>
    <row r="366665" spans="59:59" ht="15" customHeight="1">
      <c r="BG366665" s="985"/>
    </row>
    <row r="366702" spans="59:59" ht="15" customHeight="1">
      <c r="BG366702" s="984"/>
    </row>
    <row r="366703" spans="59:59" ht="15" customHeight="1">
      <c r="BG366703" s="985"/>
    </row>
    <row r="366740" spans="59:59" ht="15" customHeight="1">
      <c r="BG366740" s="984"/>
    </row>
    <row r="366741" spans="59:59" ht="15" customHeight="1">
      <c r="BG366741" s="985"/>
    </row>
    <row r="366778" spans="59:59" ht="15" customHeight="1">
      <c r="BG366778" s="984"/>
    </row>
    <row r="366779" spans="59:59" ht="15" customHeight="1">
      <c r="BG366779" s="985"/>
    </row>
    <row r="366816" spans="59:59" ht="15" customHeight="1">
      <c r="BG366816" s="984"/>
    </row>
    <row r="366817" spans="59:59" ht="15" customHeight="1">
      <c r="BG366817" s="985"/>
    </row>
    <row r="366854" spans="59:59" ht="15" customHeight="1">
      <c r="BG366854" s="984"/>
    </row>
    <row r="366855" spans="59:59" ht="15" customHeight="1">
      <c r="BG366855" s="985"/>
    </row>
    <row r="366892" spans="59:59" ht="15" customHeight="1">
      <c r="BG366892" s="984"/>
    </row>
    <row r="366893" spans="59:59" ht="15" customHeight="1">
      <c r="BG366893" s="985"/>
    </row>
    <row r="366930" spans="59:59" ht="15" customHeight="1">
      <c r="BG366930" s="984"/>
    </row>
    <row r="366931" spans="59:59" ht="15" customHeight="1">
      <c r="BG366931" s="985"/>
    </row>
    <row r="366968" spans="59:59" ht="15" customHeight="1">
      <c r="BG366968" s="984"/>
    </row>
    <row r="366969" spans="59:59" ht="15" customHeight="1">
      <c r="BG366969" s="985"/>
    </row>
    <row r="367006" spans="59:59" ht="15" customHeight="1">
      <c r="BG367006" s="984"/>
    </row>
    <row r="367007" spans="59:59" ht="15" customHeight="1">
      <c r="BG367007" s="985"/>
    </row>
    <row r="367044" spans="59:59" ht="15" customHeight="1">
      <c r="BG367044" s="984"/>
    </row>
    <row r="367045" spans="59:59" ht="15" customHeight="1">
      <c r="BG367045" s="985"/>
    </row>
    <row r="367082" spans="59:59" ht="15" customHeight="1">
      <c r="BG367082" s="984"/>
    </row>
    <row r="367083" spans="59:59" ht="15" customHeight="1">
      <c r="BG367083" s="985"/>
    </row>
    <row r="367120" spans="59:59" ht="15" customHeight="1">
      <c r="BG367120" s="984"/>
    </row>
    <row r="367121" spans="59:59" ht="15" customHeight="1">
      <c r="BG367121" s="985"/>
    </row>
    <row r="367158" spans="59:59" ht="15" customHeight="1">
      <c r="BG367158" s="984"/>
    </row>
    <row r="367159" spans="59:59" ht="15" customHeight="1">
      <c r="BG367159" s="985"/>
    </row>
    <row r="367196" spans="59:59" ht="15" customHeight="1">
      <c r="BG367196" s="984"/>
    </row>
    <row r="367197" spans="59:59" ht="15" customHeight="1">
      <c r="BG367197" s="985"/>
    </row>
    <row r="367234" spans="59:59" ht="15" customHeight="1">
      <c r="BG367234" s="984"/>
    </row>
    <row r="367235" spans="59:59" ht="15" customHeight="1">
      <c r="BG367235" s="985"/>
    </row>
    <row r="367272" spans="59:59" ht="15" customHeight="1">
      <c r="BG367272" s="984"/>
    </row>
    <row r="367273" spans="59:59" ht="15" customHeight="1">
      <c r="BG367273" s="985"/>
    </row>
    <row r="367310" spans="59:59" ht="15" customHeight="1">
      <c r="BG367310" s="984"/>
    </row>
    <row r="367311" spans="59:59" ht="15" customHeight="1">
      <c r="BG367311" s="985"/>
    </row>
    <row r="367348" spans="59:59" ht="15" customHeight="1">
      <c r="BG367348" s="984"/>
    </row>
    <row r="367349" spans="59:59" ht="15" customHeight="1">
      <c r="BG367349" s="985"/>
    </row>
    <row r="367386" spans="59:59" ht="15" customHeight="1">
      <c r="BG367386" s="984"/>
    </row>
    <row r="367387" spans="59:59" ht="15" customHeight="1">
      <c r="BG367387" s="985"/>
    </row>
    <row r="367424" spans="59:59" ht="15" customHeight="1">
      <c r="BG367424" s="984"/>
    </row>
    <row r="367425" spans="59:59" ht="15" customHeight="1">
      <c r="BG367425" s="985"/>
    </row>
    <row r="367462" spans="59:59" ht="15" customHeight="1">
      <c r="BG367462" s="984"/>
    </row>
    <row r="367463" spans="59:59" ht="15" customHeight="1">
      <c r="BG367463" s="985"/>
    </row>
    <row r="367500" spans="59:59" ht="15" customHeight="1">
      <c r="BG367500" s="984"/>
    </row>
    <row r="367501" spans="59:59" ht="15" customHeight="1">
      <c r="BG367501" s="985"/>
    </row>
    <row r="367538" spans="59:59" ht="15" customHeight="1">
      <c r="BG367538" s="984"/>
    </row>
    <row r="367539" spans="59:59" ht="15" customHeight="1">
      <c r="BG367539" s="985"/>
    </row>
    <row r="367576" spans="59:59" ht="15" customHeight="1">
      <c r="BG367576" s="984"/>
    </row>
    <row r="367577" spans="59:59" ht="15" customHeight="1">
      <c r="BG367577" s="985"/>
    </row>
    <row r="367614" spans="59:59" ht="15" customHeight="1">
      <c r="BG367614" s="984"/>
    </row>
    <row r="367615" spans="59:59" ht="15" customHeight="1">
      <c r="BG367615" s="985"/>
    </row>
    <row r="367652" spans="59:59" ht="15" customHeight="1">
      <c r="BG367652" s="984"/>
    </row>
    <row r="367653" spans="59:59" ht="15" customHeight="1">
      <c r="BG367653" s="985"/>
    </row>
    <row r="367690" spans="59:59" ht="15" customHeight="1">
      <c r="BG367690" s="984"/>
    </row>
    <row r="367691" spans="59:59" ht="15" customHeight="1">
      <c r="BG367691" s="985"/>
    </row>
    <row r="367728" spans="59:59" ht="15" customHeight="1">
      <c r="BG367728" s="984"/>
    </row>
    <row r="367729" spans="59:59" ht="15" customHeight="1">
      <c r="BG367729" s="985"/>
    </row>
    <row r="367766" spans="59:59" ht="15" customHeight="1">
      <c r="BG367766" s="984"/>
    </row>
    <row r="367767" spans="59:59" ht="15" customHeight="1">
      <c r="BG367767" s="985"/>
    </row>
    <row r="367804" spans="59:59" ht="15" customHeight="1">
      <c r="BG367804" s="984"/>
    </row>
    <row r="367805" spans="59:59" ht="15" customHeight="1">
      <c r="BG367805" s="985"/>
    </row>
    <row r="367842" spans="59:59" ht="15" customHeight="1">
      <c r="BG367842" s="984"/>
    </row>
    <row r="367843" spans="59:59" ht="15" customHeight="1">
      <c r="BG367843" s="985"/>
    </row>
    <row r="367880" spans="59:59" ht="15" customHeight="1">
      <c r="BG367880" s="984"/>
    </row>
    <row r="367881" spans="59:59" ht="15" customHeight="1">
      <c r="BG367881" s="985"/>
    </row>
    <row r="367918" spans="59:59" ht="15" customHeight="1">
      <c r="BG367918" s="984"/>
    </row>
    <row r="367919" spans="59:59" ht="15" customHeight="1">
      <c r="BG367919" s="985"/>
    </row>
    <row r="367956" spans="59:59" ht="15" customHeight="1">
      <c r="BG367956" s="984"/>
    </row>
    <row r="367957" spans="59:59" ht="15" customHeight="1">
      <c r="BG367957" s="985"/>
    </row>
    <row r="367994" spans="59:59" ht="15" customHeight="1">
      <c r="BG367994" s="984"/>
    </row>
    <row r="367995" spans="59:59" ht="15" customHeight="1">
      <c r="BG367995" s="985"/>
    </row>
    <row r="368032" spans="59:59" ht="15" customHeight="1">
      <c r="BG368032" s="984"/>
    </row>
    <row r="368033" spans="59:59" ht="15" customHeight="1">
      <c r="BG368033" s="985"/>
    </row>
    <row r="368070" spans="59:59" ht="15" customHeight="1">
      <c r="BG368070" s="984"/>
    </row>
    <row r="368071" spans="59:59" ht="15" customHeight="1">
      <c r="BG368071" s="985"/>
    </row>
    <row r="368108" spans="59:59" ht="15" customHeight="1">
      <c r="BG368108" s="984"/>
    </row>
    <row r="368109" spans="59:59" ht="15" customHeight="1">
      <c r="BG368109" s="985"/>
    </row>
    <row r="368146" spans="59:59" ht="15" customHeight="1">
      <c r="BG368146" s="984"/>
    </row>
    <row r="368147" spans="59:59" ht="15" customHeight="1">
      <c r="BG368147" s="985"/>
    </row>
    <row r="368184" spans="59:59" ht="15" customHeight="1">
      <c r="BG368184" s="984"/>
    </row>
    <row r="368185" spans="59:59" ht="15" customHeight="1">
      <c r="BG368185" s="985"/>
    </row>
    <row r="368222" spans="59:59" ht="15" customHeight="1">
      <c r="BG368222" s="984"/>
    </row>
    <row r="368223" spans="59:59" ht="15" customHeight="1">
      <c r="BG368223" s="985"/>
    </row>
    <row r="368260" spans="59:59" ht="15" customHeight="1">
      <c r="BG368260" s="984"/>
    </row>
    <row r="368261" spans="59:59" ht="15" customHeight="1">
      <c r="BG368261" s="985"/>
    </row>
    <row r="368298" spans="59:59" ht="15" customHeight="1">
      <c r="BG368298" s="984"/>
    </row>
    <row r="368299" spans="59:59" ht="15" customHeight="1">
      <c r="BG368299" s="985"/>
    </row>
    <row r="368336" spans="59:59" ht="15" customHeight="1">
      <c r="BG368336" s="984"/>
    </row>
    <row r="368337" spans="59:59" ht="15" customHeight="1">
      <c r="BG368337" s="985"/>
    </row>
    <row r="368374" spans="59:59" ht="15" customHeight="1">
      <c r="BG368374" s="984"/>
    </row>
    <row r="368375" spans="59:59" ht="15" customHeight="1">
      <c r="BG368375" s="985"/>
    </row>
    <row r="368412" spans="59:59" ht="15" customHeight="1">
      <c r="BG368412" s="984"/>
    </row>
    <row r="368413" spans="59:59" ht="15" customHeight="1">
      <c r="BG368413" s="985"/>
    </row>
    <row r="368450" spans="59:59" ht="15" customHeight="1">
      <c r="BG368450" s="984"/>
    </row>
    <row r="368451" spans="59:59" ht="15" customHeight="1">
      <c r="BG368451" s="985"/>
    </row>
    <row r="368488" spans="59:59" ht="15" customHeight="1">
      <c r="BG368488" s="984"/>
    </row>
    <row r="368489" spans="59:59" ht="15" customHeight="1">
      <c r="BG368489" s="985"/>
    </row>
    <row r="368526" spans="59:59" ht="15" customHeight="1">
      <c r="BG368526" s="984"/>
    </row>
    <row r="368527" spans="59:59" ht="15" customHeight="1">
      <c r="BG368527" s="985"/>
    </row>
    <row r="368564" spans="59:59" ht="15" customHeight="1">
      <c r="BG368564" s="984"/>
    </row>
    <row r="368565" spans="59:59" ht="15" customHeight="1">
      <c r="BG368565" s="985"/>
    </row>
    <row r="368602" spans="59:59" ht="15" customHeight="1">
      <c r="BG368602" s="984"/>
    </row>
    <row r="368603" spans="59:59" ht="15" customHeight="1">
      <c r="BG368603" s="985"/>
    </row>
    <row r="368640" spans="59:59" ht="15" customHeight="1">
      <c r="BG368640" s="984"/>
    </row>
    <row r="368641" spans="59:59" ht="15" customHeight="1">
      <c r="BG368641" s="985"/>
    </row>
    <row r="368678" spans="59:59" ht="15" customHeight="1">
      <c r="BG368678" s="984"/>
    </row>
    <row r="368679" spans="59:59" ht="15" customHeight="1">
      <c r="BG368679" s="985"/>
    </row>
    <row r="368716" spans="59:59" ht="15" customHeight="1">
      <c r="BG368716" s="984"/>
    </row>
    <row r="368717" spans="59:59" ht="15" customHeight="1">
      <c r="BG368717" s="985"/>
    </row>
    <row r="368754" spans="59:59" ht="15" customHeight="1">
      <c r="BG368754" s="984"/>
    </row>
    <row r="368755" spans="59:59" ht="15" customHeight="1">
      <c r="BG368755" s="985"/>
    </row>
    <row r="368792" spans="59:59" ht="15" customHeight="1">
      <c r="BG368792" s="984"/>
    </row>
    <row r="368793" spans="59:59" ht="15" customHeight="1">
      <c r="BG368793" s="985"/>
    </row>
    <row r="368830" spans="59:59" ht="15" customHeight="1">
      <c r="BG368830" s="984"/>
    </row>
    <row r="368831" spans="59:59" ht="15" customHeight="1">
      <c r="BG368831" s="985"/>
    </row>
    <row r="368868" spans="59:59" ht="15" customHeight="1">
      <c r="BG368868" s="984"/>
    </row>
    <row r="368869" spans="59:59" ht="15" customHeight="1">
      <c r="BG368869" s="985"/>
    </row>
    <row r="368906" spans="59:59" ht="15" customHeight="1">
      <c r="BG368906" s="984"/>
    </row>
    <row r="368907" spans="59:59" ht="15" customHeight="1">
      <c r="BG368907" s="985"/>
    </row>
    <row r="368944" spans="59:59" ht="15" customHeight="1">
      <c r="BG368944" s="984"/>
    </row>
    <row r="368945" spans="59:59" ht="15" customHeight="1">
      <c r="BG368945" s="985"/>
    </row>
    <row r="368982" spans="59:59" ht="15" customHeight="1">
      <c r="BG368982" s="984"/>
    </row>
    <row r="368983" spans="59:59" ht="15" customHeight="1">
      <c r="BG368983" s="985"/>
    </row>
    <row r="369020" spans="59:59" ht="15" customHeight="1">
      <c r="BG369020" s="984"/>
    </row>
    <row r="369021" spans="59:59" ht="15" customHeight="1">
      <c r="BG369021" s="985"/>
    </row>
    <row r="369058" spans="59:59" ht="15" customHeight="1">
      <c r="BG369058" s="984"/>
    </row>
    <row r="369059" spans="59:59" ht="15" customHeight="1">
      <c r="BG369059" s="985"/>
    </row>
    <row r="369096" spans="59:59" ht="15" customHeight="1">
      <c r="BG369096" s="984"/>
    </row>
    <row r="369097" spans="59:59" ht="15" customHeight="1">
      <c r="BG369097" s="985"/>
    </row>
    <row r="369134" spans="59:59" ht="15" customHeight="1">
      <c r="BG369134" s="984"/>
    </row>
    <row r="369135" spans="59:59" ht="15" customHeight="1">
      <c r="BG369135" s="985"/>
    </row>
    <row r="369172" spans="59:59" ht="15" customHeight="1">
      <c r="BG369172" s="984"/>
    </row>
    <row r="369173" spans="59:59" ht="15" customHeight="1">
      <c r="BG369173" s="985"/>
    </row>
    <row r="369210" spans="59:59" ht="15" customHeight="1">
      <c r="BG369210" s="984"/>
    </row>
    <row r="369211" spans="59:59" ht="15" customHeight="1">
      <c r="BG369211" s="985"/>
    </row>
    <row r="369248" spans="59:59" ht="15" customHeight="1">
      <c r="BG369248" s="984"/>
    </row>
    <row r="369249" spans="59:59" ht="15" customHeight="1">
      <c r="BG369249" s="985"/>
    </row>
    <row r="369286" spans="59:59" ht="15" customHeight="1">
      <c r="BG369286" s="984"/>
    </row>
    <row r="369287" spans="59:59" ht="15" customHeight="1">
      <c r="BG369287" s="985"/>
    </row>
    <row r="369324" spans="59:59" ht="15" customHeight="1">
      <c r="BG369324" s="984"/>
    </row>
    <row r="369325" spans="59:59" ht="15" customHeight="1">
      <c r="BG369325" s="985"/>
    </row>
    <row r="369362" spans="59:59" ht="15" customHeight="1">
      <c r="BG369362" s="984"/>
    </row>
    <row r="369363" spans="59:59" ht="15" customHeight="1">
      <c r="BG369363" s="985"/>
    </row>
    <row r="369400" spans="59:59" ht="15" customHeight="1">
      <c r="BG369400" s="984"/>
    </row>
    <row r="369401" spans="59:59" ht="15" customHeight="1">
      <c r="BG369401" s="985"/>
    </row>
    <row r="369438" spans="59:59" ht="15" customHeight="1">
      <c r="BG369438" s="984"/>
    </row>
    <row r="369439" spans="59:59" ht="15" customHeight="1">
      <c r="BG369439" s="985"/>
    </row>
    <row r="369476" spans="59:59" ht="15" customHeight="1">
      <c r="BG369476" s="984"/>
    </row>
    <row r="369477" spans="59:59" ht="15" customHeight="1">
      <c r="BG369477" s="985"/>
    </row>
    <row r="369514" spans="59:59" ht="15" customHeight="1">
      <c r="BG369514" s="984"/>
    </row>
    <row r="369515" spans="59:59" ht="15" customHeight="1">
      <c r="BG369515" s="985"/>
    </row>
    <row r="369552" spans="59:59" ht="15" customHeight="1">
      <c r="BG369552" s="984"/>
    </row>
    <row r="369553" spans="59:59" ht="15" customHeight="1">
      <c r="BG369553" s="985"/>
    </row>
    <row r="369590" spans="59:59" ht="15" customHeight="1">
      <c r="BG369590" s="984"/>
    </row>
    <row r="369591" spans="59:59" ht="15" customHeight="1">
      <c r="BG369591" s="985"/>
    </row>
    <row r="369628" spans="59:59" ht="15" customHeight="1">
      <c r="BG369628" s="984"/>
    </row>
    <row r="369629" spans="59:59" ht="15" customHeight="1">
      <c r="BG369629" s="985"/>
    </row>
    <row r="369666" spans="59:59" ht="15" customHeight="1">
      <c r="BG369666" s="984"/>
    </row>
    <row r="369667" spans="59:59" ht="15" customHeight="1">
      <c r="BG369667" s="985"/>
    </row>
    <row r="369704" spans="59:59" ht="15" customHeight="1">
      <c r="BG369704" s="984"/>
    </row>
    <row r="369705" spans="59:59" ht="15" customHeight="1">
      <c r="BG369705" s="985"/>
    </row>
    <row r="369742" spans="59:59" ht="15" customHeight="1">
      <c r="BG369742" s="984"/>
    </row>
    <row r="369743" spans="59:59" ht="15" customHeight="1">
      <c r="BG369743" s="985"/>
    </row>
    <row r="369780" spans="59:59" ht="15" customHeight="1">
      <c r="BG369780" s="984"/>
    </row>
    <row r="369781" spans="59:59" ht="15" customHeight="1">
      <c r="BG369781" s="985"/>
    </row>
    <row r="369818" spans="59:59" ht="15" customHeight="1">
      <c r="BG369818" s="984"/>
    </row>
    <row r="369819" spans="59:59" ht="15" customHeight="1">
      <c r="BG369819" s="985"/>
    </row>
    <row r="369856" spans="59:59" ht="15" customHeight="1">
      <c r="BG369856" s="984"/>
    </row>
    <row r="369857" spans="59:59" ht="15" customHeight="1">
      <c r="BG369857" s="985"/>
    </row>
    <row r="369894" spans="59:59" ht="15" customHeight="1">
      <c r="BG369894" s="984"/>
    </row>
    <row r="369895" spans="59:59" ht="15" customHeight="1">
      <c r="BG369895" s="985"/>
    </row>
    <row r="369932" spans="59:59" ht="15" customHeight="1">
      <c r="BG369932" s="984"/>
    </row>
    <row r="369933" spans="59:59" ht="15" customHeight="1">
      <c r="BG369933" s="985"/>
    </row>
    <row r="369970" spans="59:59" ht="15" customHeight="1">
      <c r="BG369970" s="984"/>
    </row>
    <row r="369971" spans="59:59" ht="15" customHeight="1">
      <c r="BG369971" s="985"/>
    </row>
    <row r="370008" spans="59:59" ht="15" customHeight="1">
      <c r="BG370008" s="984"/>
    </row>
    <row r="370009" spans="59:59" ht="15" customHeight="1">
      <c r="BG370009" s="985"/>
    </row>
    <row r="370046" spans="59:59" ht="15" customHeight="1">
      <c r="BG370046" s="984"/>
    </row>
    <row r="370047" spans="59:59" ht="15" customHeight="1">
      <c r="BG370047" s="985"/>
    </row>
    <row r="370084" spans="59:59" ht="15" customHeight="1">
      <c r="BG370084" s="984"/>
    </row>
    <row r="370085" spans="59:59" ht="15" customHeight="1">
      <c r="BG370085" s="985"/>
    </row>
    <row r="370122" spans="59:59" ht="15" customHeight="1">
      <c r="BG370122" s="984"/>
    </row>
    <row r="370123" spans="59:59" ht="15" customHeight="1">
      <c r="BG370123" s="985"/>
    </row>
    <row r="370160" spans="59:59" ht="15" customHeight="1">
      <c r="BG370160" s="984"/>
    </row>
    <row r="370161" spans="59:59" ht="15" customHeight="1">
      <c r="BG370161" s="985"/>
    </row>
    <row r="370198" spans="59:59" ht="15" customHeight="1">
      <c r="BG370198" s="984"/>
    </row>
    <row r="370199" spans="59:59" ht="15" customHeight="1">
      <c r="BG370199" s="985"/>
    </row>
    <row r="370236" spans="59:59" ht="15" customHeight="1">
      <c r="BG370236" s="984"/>
    </row>
    <row r="370237" spans="59:59" ht="15" customHeight="1">
      <c r="BG370237" s="985"/>
    </row>
    <row r="370274" spans="59:59" ht="15" customHeight="1">
      <c r="BG370274" s="984"/>
    </row>
    <row r="370275" spans="59:59" ht="15" customHeight="1">
      <c r="BG370275" s="985"/>
    </row>
    <row r="370312" spans="59:59" ht="15" customHeight="1">
      <c r="BG370312" s="984"/>
    </row>
    <row r="370313" spans="59:59" ht="15" customHeight="1">
      <c r="BG370313" s="985"/>
    </row>
    <row r="370350" spans="59:59" ht="15" customHeight="1">
      <c r="BG370350" s="984"/>
    </row>
    <row r="370351" spans="59:59" ht="15" customHeight="1">
      <c r="BG370351" s="985"/>
    </row>
    <row r="370388" spans="59:59" ht="15" customHeight="1">
      <c r="BG370388" s="984"/>
    </row>
    <row r="370389" spans="59:59" ht="15" customHeight="1">
      <c r="BG370389" s="985"/>
    </row>
    <row r="370426" spans="59:59" ht="15" customHeight="1">
      <c r="BG370426" s="984"/>
    </row>
    <row r="370427" spans="59:59" ht="15" customHeight="1">
      <c r="BG370427" s="985"/>
    </row>
    <row r="370464" spans="59:59" ht="15" customHeight="1">
      <c r="BG370464" s="984"/>
    </row>
    <row r="370465" spans="59:59" ht="15" customHeight="1">
      <c r="BG370465" s="985"/>
    </row>
    <row r="370502" spans="59:59" ht="15" customHeight="1">
      <c r="BG370502" s="984"/>
    </row>
    <row r="370503" spans="59:59" ht="15" customHeight="1">
      <c r="BG370503" s="985"/>
    </row>
    <row r="370540" spans="59:59" ht="15" customHeight="1">
      <c r="BG370540" s="984"/>
    </row>
    <row r="370541" spans="59:59" ht="15" customHeight="1">
      <c r="BG370541" s="985"/>
    </row>
    <row r="370578" spans="59:59" ht="15" customHeight="1">
      <c r="BG370578" s="984"/>
    </row>
    <row r="370579" spans="59:59" ht="15" customHeight="1">
      <c r="BG370579" s="985"/>
    </row>
    <row r="370616" spans="59:59" ht="15" customHeight="1">
      <c r="BG370616" s="984"/>
    </row>
    <row r="370617" spans="59:59" ht="15" customHeight="1">
      <c r="BG370617" s="985"/>
    </row>
    <row r="370654" spans="59:59" ht="15" customHeight="1">
      <c r="BG370654" s="984"/>
    </row>
    <row r="370655" spans="59:59" ht="15" customHeight="1">
      <c r="BG370655" s="985"/>
    </row>
    <row r="370692" spans="59:59" ht="15" customHeight="1">
      <c r="BG370692" s="984"/>
    </row>
    <row r="370693" spans="59:59" ht="15" customHeight="1">
      <c r="BG370693" s="985"/>
    </row>
    <row r="370730" spans="59:59" ht="15" customHeight="1">
      <c r="BG370730" s="984"/>
    </row>
    <row r="370731" spans="59:59" ht="15" customHeight="1">
      <c r="BG370731" s="985"/>
    </row>
    <row r="370768" spans="59:59" ht="15" customHeight="1">
      <c r="BG370768" s="984"/>
    </row>
    <row r="370769" spans="59:59" ht="15" customHeight="1">
      <c r="BG370769" s="985"/>
    </row>
    <row r="370806" spans="59:59" ht="15" customHeight="1">
      <c r="BG370806" s="984"/>
    </row>
    <row r="370807" spans="59:59" ht="15" customHeight="1">
      <c r="BG370807" s="985"/>
    </row>
    <row r="370844" spans="59:59" ht="15" customHeight="1">
      <c r="BG370844" s="984"/>
    </row>
    <row r="370845" spans="59:59" ht="15" customHeight="1">
      <c r="BG370845" s="985"/>
    </row>
    <row r="370882" spans="59:59" ht="15" customHeight="1">
      <c r="BG370882" s="984"/>
    </row>
    <row r="370883" spans="59:59" ht="15" customHeight="1">
      <c r="BG370883" s="985"/>
    </row>
    <row r="370920" spans="59:59" ht="15" customHeight="1">
      <c r="BG370920" s="984"/>
    </row>
    <row r="370921" spans="59:59" ht="15" customHeight="1">
      <c r="BG370921" s="985"/>
    </row>
    <row r="370958" spans="59:59" ht="15" customHeight="1">
      <c r="BG370958" s="984"/>
    </row>
    <row r="370959" spans="59:59" ht="15" customHeight="1">
      <c r="BG370959" s="985"/>
    </row>
    <row r="370996" spans="59:59" ht="15" customHeight="1">
      <c r="BG370996" s="984"/>
    </row>
    <row r="370997" spans="59:59" ht="15" customHeight="1">
      <c r="BG370997" s="985"/>
    </row>
    <row r="371034" spans="59:59" ht="15" customHeight="1">
      <c r="BG371034" s="984"/>
    </row>
    <row r="371035" spans="59:59" ht="15" customHeight="1">
      <c r="BG371035" s="985"/>
    </row>
    <row r="371072" spans="59:59" ht="15" customHeight="1">
      <c r="BG371072" s="984"/>
    </row>
    <row r="371073" spans="59:59" ht="15" customHeight="1">
      <c r="BG371073" s="985"/>
    </row>
    <row r="371110" spans="59:59" ht="15" customHeight="1">
      <c r="BG371110" s="984"/>
    </row>
    <row r="371111" spans="59:59" ht="15" customHeight="1">
      <c r="BG371111" s="985"/>
    </row>
    <row r="371148" spans="59:59" ht="15" customHeight="1">
      <c r="BG371148" s="984"/>
    </row>
    <row r="371149" spans="59:59" ht="15" customHeight="1">
      <c r="BG371149" s="985"/>
    </row>
    <row r="371186" spans="59:59" ht="15" customHeight="1">
      <c r="BG371186" s="984"/>
    </row>
    <row r="371187" spans="59:59" ht="15" customHeight="1">
      <c r="BG371187" s="985"/>
    </row>
    <row r="371224" spans="59:59" ht="15" customHeight="1">
      <c r="BG371224" s="984"/>
    </row>
    <row r="371225" spans="59:59" ht="15" customHeight="1">
      <c r="BG371225" s="985"/>
    </row>
    <row r="371262" spans="59:59" ht="15" customHeight="1">
      <c r="BG371262" s="984"/>
    </row>
    <row r="371263" spans="59:59" ht="15" customHeight="1">
      <c r="BG371263" s="985"/>
    </row>
    <row r="371300" spans="59:59" ht="15" customHeight="1">
      <c r="BG371300" s="984"/>
    </row>
    <row r="371301" spans="59:59" ht="15" customHeight="1">
      <c r="BG371301" s="985"/>
    </row>
    <row r="371338" spans="59:59" ht="15" customHeight="1">
      <c r="BG371338" s="984"/>
    </row>
    <row r="371339" spans="59:59" ht="15" customHeight="1">
      <c r="BG371339" s="985"/>
    </row>
    <row r="371376" spans="59:59" ht="15" customHeight="1">
      <c r="BG371376" s="984"/>
    </row>
    <row r="371377" spans="59:59" ht="15" customHeight="1">
      <c r="BG371377" s="985"/>
    </row>
    <row r="371414" spans="59:59" ht="15" customHeight="1">
      <c r="BG371414" s="984"/>
    </row>
    <row r="371415" spans="59:59" ht="15" customHeight="1">
      <c r="BG371415" s="985"/>
    </row>
    <row r="371452" spans="59:59" ht="15" customHeight="1">
      <c r="BG371452" s="984"/>
    </row>
    <row r="371453" spans="59:59" ht="15" customHeight="1">
      <c r="BG371453" s="985"/>
    </row>
    <row r="371490" spans="59:59" ht="15" customHeight="1">
      <c r="BG371490" s="984"/>
    </row>
    <row r="371491" spans="59:59" ht="15" customHeight="1">
      <c r="BG371491" s="985"/>
    </row>
    <row r="371528" spans="59:59" ht="15" customHeight="1">
      <c r="BG371528" s="984"/>
    </row>
    <row r="371529" spans="59:59" ht="15" customHeight="1">
      <c r="BG371529" s="985"/>
    </row>
    <row r="371566" spans="59:59" ht="15" customHeight="1">
      <c r="BG371566" s="984"/>
    </row>
    <row r="371567" spans="59:59" ht="15" customHeight="1">
      <c r="BG371567" s="985"/>
    </row>
    <row r="371604" spans="59:59" ht="15" customHeight="1">
      <c r="BG371604" s="984"/>
    </row>
    <row r="371605" spans="59:59" ht="15" customHeight="1">
      <c r="BG371605" s="985"/>
    </row>
    <row r="371642" spans="59:59" ht="15" customHeight="1">
      <c r="BG371642" s="984"/>
    </row>
    <row r="371643" spans="59:59" ht="15" customHeight="1">
      <c r="BG371643" s="985"/>
    </row>
    <row r="371680" spans="59:59" ht="15" customHeight="1">
      <c r="BG371680" s="984"/>
    </row>
    <row r="371681" spans="59:59" ht="15" customHeight="1">
      <c r="BG371681" s="985"/>
    </row>
    <row r="371718" spans="59:59" ht="15" customHeight="1">
      <c r="BG371718" s="984"/>
    </row>
    <row r="371719" spans="59:59" ht="15" customHeight="1">
      <c r="BG371719" s="985"/>
    </row>
    <row r="371756" spans="59:59" ht="15" customHeight="1">
      <c r="BG371756" s="984"/>
    </row>
    <row r="371757" spans="59:59" ht="15" customHeight="1">
      <c r="BG371757" s="985"/>
    </row>
    <row r="371794" spans="59:59" ht="15" customHeight="1">
      <c r="BG371794" s="984"/>
    </row>
    <row r="371795" spans="59:59" ht="15" customHeight="1">
      <c r="BG371795" s="985"/>
    </row>
    <row r="371832" spans="59:59" ht="15" customHeight="1">
      <c r="BG371832" s="984"/>
    </row>
    <row r="371833" spans="59:59" ht="15" customHeight="1">
      <c r="BG371833" s="985"/>
    </row>
    <row r="371870" spans="59:59" ht="15" customHeight="1">
      <c r="BG371870" s="984"/>
    </row>
    <row r="371871" spans="59:59" ht="15" customHeight="1">
      <c r="BG371871" s="985"/>
    </row>
    <row r="371908" spans="59:59" ht="15" customHeight="1">
      <c r="BG371908" s="984"/>
    </row>
    <row r="371909" spans="59:59" ht="15" customHeight="1">
      <c r="BG371909" s="985"/>
    </row>
    <row r="371946" spans="59:59" ht="15" customHeight="1">
      <c r="BG371946" s="984"/>
    </row>
    <row r="371947" spans="59:59" ht="15" customHeight="1">
      <c r="BG371947" s="985"/>
    </row>
    <row r="371984" spans="59:59" ht="15" customHeight="1">
      <c r="BG371984" s="984"/>
    </row>
    <row r="371985" spans="59:59" ht="15" customHeight="1">
      <c r="BG371985" s="985"/>
    </row>
    <row r="372022" spans="59:59" ht="15" customHeight="1">
      <c r="BG372022" s="984"/>
    </row>
    <row r="372023" spans="59:59" ht="15" customHeight="1">
      <c r="BG372023" s="985"/>
    </row>
    <row r="372060" spans="59:59" ht="15" customHeight="1">
      <c r="BG372060" s="984"/>
    </row>
    <row r="372061" spans="59:59" ht="15" customHeight="1">
      <c r="BG372061" s="985"/>
    </row>
    <row r="372098" spans="59:59" ht="15" customHeight="1">
      <c r="BG372098" s="984"/>
    </row>
    <row r="372099" spans="59:59" ht="15" customHeight="1">
      <c r="BG372099" s="985"/>
    </row>
    <row r="372136" spans="59:59" ht="15" customHeight="1">
      <c r="BG372136" s="984"/>
    </row>
    <row r="372137" spans="59:59" ht="15" customHeight="1">
      <c r="BG372137" s="985"/>
    </row>
    <row r="372174" spans="59:59" ht="15" customHeight="1">
      <c r="BG372174" s="984"/>
    </row>
    <row r="372175" spans="59:59" ht="15" customHeight="1">
      <c r="BG372175" s="985"/>
    </row>
    <row r="372212" spans="59:59" ht="15" customHeight="1">
      <c r="BG372212" s="984"/>
    </row>
    <row r="372213" spans="59:59" ht="15" customHeight="1">
      <c r="BG372213" s="985"/>
    </row>
    <row r="372250" spans="59:59" ht="15" customHeight="1">
      <c r="BG372250" s="984"/>
    </row>
    <row r="372251" spans="59:59" ht="15" customHeight="1">
      <c r="BG372251" s="985"/>
    </row>
    <row r="372288" spans="59:59" ht="15" customHeight="1">
      <c r="BG372288" s="984"/>
    </row>
    <row r="372289" spans="59:59" ht="15" customHeight="1">
      <c r="BG372289" s="985"/>
    </row>
    <row r="372326" spans="59:59" ht="15" customHeight="1">
      <c r="BG372326" s="984"/>
    </row>
    <row r="372327" spans="59:59" ht="15" customHeight="1">
      <c r="BG372327" s="985"/>
    </row>
    <row r="372364" spans="59:59" ht="15" customHeight="1">
      <c r="BG372364" s="984"/>
    </row>
    <row r="372365" spans="59:59" ht="15" customHeight="1">
      <c r="BG372365" s="985"/>
    </row>
    <row r="372402" spans="59:59" ht="15" customHeight="1">
      <c r="BG372402" s="984"/>
    </row>
    <row r="372403" spans="59:59" ht="15" customHeight="1">
      <c r="BG372403" s="985"/>
    </row>
    <row r="372440" spans="59:59" ht="15" customHeight="1">
      <c r="BG372440" s="984"/>
    </row>
    <row r="372441" spans="59:59" ht="15" customHeight="1">
      <c r="BG372441" s="985"/>
    </row>
    <row r="372478" spans="59:59" ht="15" customHeight="1">
      <c r="BG372478" s="984"/>
    </row>
    <row r="372479" spans="59:59" ht="15" customHeight="1">
      <c r="BG372479" s="985"/>
    </row>
    <row r="372516" spans="59:59" ht="15" customHeight="1">
      <c r="BG372516" s="984"/>
    </row>
    <row r="372517" spans="59:59" ht="15" customHeight="1">
      <c r="BG372517" s="985"/>
    </row>
    <row r="372554" spans="59:59" ht="15" customHeight="1">
      <c r="BG372554" s="984"/>
    </row>
    <row r="372555" spans="59:59" ht="15" customHeight="1">
      <c r="BG372555" s="985"/>
    </row>
    <row r="372592" spans="59:59" ht="15" customHeight="1">
      <c r="BG372592" s="984"/>
    </row>
    <row r="372593" spans="59:59" ht="15" customHeight="1">
      <c r="BG372593" s="985"/>
    </row>
    <row r="372630" spans="59:59" ht="15" customHeight="1">
      <c r="BG372630" s="984"/>
    </row>
    <row r="372631" spans="59:59" ht="15" customHeight="1">
      <c r="BG372631" s="985"/>
    </row>
    <row r="372668" spans="59:59" ht="15" customHeight="1">
      <c r="BG372668" s="984"/>
    </row>
    <row r="372669" spans="59:59" ht="15" customHeight="1">
      <c r="BG372669" s="985"/>
    </row>
    <row r="372706" spans="59:59" ht="15" customHeight="1">
      <c r="BG372706" s="984"/>
    </row>
    <row r="372707" spans="59:59" ht="15" customHeight="1">
      <c r="BG372707" s="985"/>
    </row>
    <row r="372744" spans="59:59" ht="15" customHeight="1">
      <c r="BG372744" s="984"/>
    </row>
    <row r="372745" spans="59:59" ht="15" customHeight="1">
      <c r="BG372745" s="985"/>
    </row>
    <row r="372782" spans="59:59" ht="15" customHeight="1">
      <c r="BG372782" s="984"/>
    </row>
    <row r="372783" spans="59:59" ht="15" customHeight="1">
      <c r="BG372783" s="985"/>
    </row>
    <row r="372820" spans="59:59" ht="15" customHeight="1">
      <c r="BG372820" s="984"/>
    </row>
    <row r="372821" spans="59:59" ht="15" customHeight="1">
      <c r="BG372821" s="985"/>
    </row>
    <row r="372858" spans="59:59" ht="15" customHeight="1">
      <c r="BG372858" s="984"/>
    </row>
    <row r="372859" spans="59:59" ht="15" customHeight="1">
      <c r="BG372859" s="985"/>
    </row>
    <row r="372896" spans="59:59" ht="15" customHeight="1">
      <c r="BG372896" s="984"/>
    </row>
    <row r="372897" spans="59:59" ht="15" customHeight="1">
      <c r="BG372897" s="985"/>
    </row>
    <row r="372934" spans="59:59" ht="15" customHeight="1">
      <c r="BG372934" s="984"/>
    </row>
    <row r="372935" spans="59:59" ht="15" customHeight="1">
      <c r="BG372935" s="985"/>
    </row>
    <row r="372972" spans="59:59" ht="15" customHeight="1">
      <c r="BG372972" s="984"/>
    </row>
    <row r="372973" spans="59:59" ht="15" customHeight="1">
      <c r="BG372973" s="985"/>
    </row>
    <row r="373010" spans="59:59" ht="15" customHeight="1">
      <c r="BG373010" s="984"/>
    </row>
    <row r="373011" spans="59:59" ht="15" customHeight="1">
      <c r="BG373011" s="985"/>
    </row>
    <row r="373048" spans="59:59" ht="15" customHeight="1">
      <c r="BG373048" s="984"/>
    </row>
    <row r="373049" spans="59:59" ht="15" customHeight="1">
      <c r="BG373049" s="985"/>
    </row>
    <row r="373086" spans="59:59" ht="15" customHeight="1">
      <c r="BG373086" s="984"/>
    </row>
    <row r="373087" spans="59:59" ht="15" customHeight="1">
      <c r="BG373087" s="985"/>
    </row>
    <row r="373124" spans="59:59" ht="15" customHeight="1">
      <c r="BG373124" s="984"/>
    </row>
    <row r="373125" spans="59:59" ht="15" customHeight="1">
      <c r="BG373125" s="985"/>
    </row>
    <row r="373162" spans="59:59" ht="15" customHeight="1">
      <c r="BG373162" s="984"/>
    </row>
    <row r="373163" spans="59:59" ht="15" customHeight="1">
      <c r="BG373163" s="985"/>
    </row>
    <row r="373200" spans="59:59" ht="15" customHeight="1">
      <c r="BG373200" s="984"/>
    </row>
    <row r="373201" spans="59:59" ht="15" customHeight="1">
      <c r="BG373201" s="985"/>
    </row>
    <row r="373238" spans="59:59" ht="15" customHeight="1">
      <c r="BG373238" s="984"/>
    </row>
    <row r="373239" spans="59:59" ht="15" customHeight="1">
      <c r="BG373239" s="985"/>
    </row>
    <row r="373276" spans="59:59" ht="15" customHeight="1">
      <c r="BG373276" s="984"/>
    </row>
    <row r="373277" spans="59:59" ht="15" customHeight="1">
      <c r="BG373277" s="985"/>
    </row>
    <row r="373314" spans="59:59" ht="15" customHeight="1">
      <c r="BG373314" s="984"/>
    </row>
    <row r="373315" spans="59:59" ht="15" customHeight="1">
      <c r="BG373315" s="985"/>
    </row>
    <row r="373352" spans="59:59" ht="15" customHeight="1">
      <c r="BG373352" s="984"/>
    </row>
    <row r="373353" spans="59:59" ht="15" customHeight="1">
      <c r="BG373353" s="985"/>
    </row>
    <row r="373390" spans="59:59" ht="15" customHeight="1">
      <c r="BG373390" s="984"/>
    </row>
    <row r="373391" spans="59:59" ht="15" customHeight="1">
      <c r="BG373391" s="985"/>
    </row>
    <row r="373428" spans="59:59" ht="15" customHeight="1">
      <c r="BG373428" s="984"/>
    </row>
    <row r="373429" spans="59:59" ht="15" customHeight="1">
      <c r="BG373429" s="985"/>
    </row>
    <row r="373466" spans="59:59" ht="15" customHeight="1">
      <c r="BG373466" s="984"/>
    </row>
    <row r="373467" spans="59:59" ht="15" customHeight="1">
      <c r="BG373467" s="985"/>
    </row>
    <row r="373504" spans="59:59" ht="15" customHeight="1">
      <c r="BG373504" s="984"/>
    </row>
    <row r="373505" spans="59:59" ht="15" customHeight="1">
      <c r="BG373505" s="985"/>
    </row>
    <row r="373542" spans="59:59" ht="15" customHeight="1">
      <c r="BG373542" s="984"/>
    </row>
    <row r="373543" spans="59:59" ht="15" customHeight="1">
      <c r="BG373543" s="985"/>
    </row>
    <row r="373580" spans="59:59" ht="15" customHeight="1">
      <c r="BG373580" s="984"/>
    </row>
    <row r="373581" spans="59:59" ht="15" customHeight="1">
      <c r="BG373581" s="985"/>
    </row>
    <row r="373618" spans="59:59" ht="15" customHeight="1">
      <c r="BG373618" s="984"/>
    </row>
    <row r="373619" spans="59:59" ht="15" customHeight="1">
      <c r="BG373619" s="985"/>
    </row>
    <row r="373656" spans="59:59" ht="15" customHeight="1">
      <c r="BG373656" s="984"/>
    </row>
    <row r="373657" spans="59:59" ht="15" customHeight="1">
      <c r="BG373657" s="985"/>
    </row>
    <row r="373694" spans="59:59" ht="15" customHeight="1">
      <c r="BG373694" s="984"/>
    </row>
    <row r="373695" spans="59:59" ht="15" customHeight="1">
      <c r="BG373695" s="985"/>
    </row>
    <row r="373732" spans="59:59" ht="15" customHeight="1">
      <c r="BG373732" s="984"/>
    </row>
    <row r="373733" spans="59:59" ht="15" customHeight="1">
      <c r="BG373733" s="985"/>
    </row>
    <row r="373770" spans="59:59" ht="15" customHeight="1">
      <c r="BG373770" s="984"/>
    </row>
    <row r="373771" spans="59:59" ht="15" customHeight="1">
      <c r="BG373771" s="985"/>
    </row>
    <row r="373808" spans="59:59" ht="15" customHeight="1">
      <c r="BG373808" s="984"/>
    </row>
    <row r="373809" spans="59:59" ht="15" customHeight="1">
      <c r="BG373809" s="985"/>
    </row>
    <row r="373846" spans="59:59" ht="15" customHeight="1">
      <c r="BG373846" s="984"/>
    </row>
    <row r="373847" spans="59:59" ht="15" customHeight="1">
      <c r="BG373847" s="985"/>
    </row>
    <row r="373884" spans="59:59" ht="15" customHeight="1">
      <c r="BG373884" s="984"/>
    </row>
    <row r="373885" spans="59:59" ht="15" customHeight="1">
      <c r="BG373885" s="985"/>
    </row>
    <row r="373922" spans="59:59" ht="15" customHeight="1">
      <c r="BG373922" s="984"/>
    </row>
    <row r="373923" spans="59:59" ht="15" customHeight="1">
      <c r="BG373923" s="985"/>
    </row>
    <row r="373960" spans="59:59" ht="15" customHeight="1">
      <c r="BG373960" s="984"/>
    </row>
    <row r="373961" spans="59:59" ht="15" customHeight="1">
      <c r="BG373961" s="985"/>
    </row>
    <row r="373998" spans="59:59" ht="15" customHeight="1">
      <c r="BG373998" s="984"/>
    </row>
    <row r="373999" spans="59:59" ht="15" customHeight="1">
      <c r="BG373999" s="985"/>
    </row>
    <row r="374036" spans="59:59" ht="15" customHeight="1">
      <c r="BG374036" s="984"/>
    </row>
    <row r="374037" spans="59:59" ht="15" customHeight="1">
      <c r="BG374037" s="985"/>
    </row>
    <row r="374074" spans="59:59" ht="15" customHeight="1">
      <c r="BG374074" s="984"/>
    </row>
    <row r="374075" spans="59:59" ht="15" customHeight="1">
      <c r="BG374075" s="985"/>
    </row>
    <row r="374112" spans="59:59" ht="15" customHeight="1">
      <c r="BG374112" s="984"/>
    </row>
    <row r="374113" spans="59:59" ht="15" customHeight="1">
      <c r="BG374113" s="985"/>
    </row>
    <row r="374150" spans="59:59" ht="15" customHeight="1">
      <c r="BG374150" s="984"/>
    </row>
    <row r="374151" spans="59:59" ht="15" customHeight="1">
      <c r="BG374151" s="985"/>
    </row>
    <row r="374188" spans="59:59" ht="15" customHeight="1">
      <c r="BG374188" s="984"/>
    </row>
    <row r="374189" spans="59:59" ht="15" customHeight="1">
      <c r="BG374189" s="985"/>
    </row>
    <row r="374226" spans="59:59" ht="15" customHeight="1">
      <c r="BG374226" s="984"/>
    </row>
    <row r="374227" spans="59:59" ht="15" customHeight="1">
      <c r="BG374227" s="985"/>
    </row>
    <row r="374264" spans="59:59" ht="15" customHeight="1">
      <c r="BG374264" s="984"/>
    </row>
    <row r="374265" spans="59:59" ht="15" customHeight="1">
      <c r="BG374265" s="985"/>
    </row>
    <row r="374302" spans="59:59" ht="15" customHeight="1">
      <c r="BG374302" s="984"/>
    </row>
    <row r="374303" spans="59:59" ht="15" customHeight="1">
      <c r="BG374303" s="985"/>
    </row>
    <row r="374340" spans="59:59" ht="15" customHeight="1">
      <c r="BG374340" s="984"/>
    </row>
    <row r="374341" spans="59:59" ht="15" customHeight="1">
      <c r="BG374341" s="985"/>
    </row>
    <row r="374378" spans="59:59" ht="15" customHeight="1">
      <c r="BG374378" s="984"/>
    </row>
    <row r="374379" spans="59:59" ht="15" customHeight="1">
      <c r="BG374379" s="985"/>
    </row>
    <row r="374416" spans="59:59" ht="15" customHeight="1">
      <c r="BG374416" s="984"/>
    </row>
    <row r="374417" spans="59:59" ht="15" customHeight="1">
      <c r="BG374417" s="985"/>
    </row>
    <row r="374454" spans="59:59" ht="15" customHeight="1">
      <c r="BG374454" s="984"/>
    </row>
    <row r="374455" spans="59:59" ht="15" customHeight="1">
      <c r="BG374455" s="985"/>
    </row>
    <row r="374492" spans="59:59" ht="15" customHeight="1">
      <c r="BG374492" s="984"/>
    </row>
    <row r="374493" spans="59:59" ht="15" customHeight="1">
      <c r="BG374493" s="985"/>
    </row>
    <row r="374530" spans="59:59" ht="15" customHeight="1">
      <c r="BG374530" s="984"/>
    </row>
    <row r="374531" spans="59:59" ht="15" customHeight="1">
      <c r="BG374531" s="985"/>
    </row>
    <row r="374568" spans="59:59" ht="15" customHeight="1">
      <c r="BG374568" s="984"/>
    </row>
    <row r="374569" spans="59:59" ht="15" customHeight="1">
      <c r="BG374569" s="985"/>
    </row>
    <row r="374606" spans="59:59" ht="15" customHeight="1">
      <c r="BG374606" s="984"/>
    </row>
    <row r="374607" spans="59:59" ht="15" customHeight="1">
      <c r="BG374607" s="985"/>
    </row>
    <row r="374644" spans="59:59" ht="15" customHeight="1">
      <c r="BG374644" s="984"/>
    </row>
    <row r="374645" spans="59:59" ht="15" customHeight="1">
      <c r="BG374645" s="985"/>
    </row>
    <row r="374682" spans="59:59" ht="15" customHeight="1">
      <c r="BG374682" s="984"/>
    </row>
    <row r="374683" spans="59:59" ht="15" customHeight="1">
      <c r="BG374683" s="985"/>
    </row>
    <row r="374720" spans="59:59" ht="15" customHeight="1">
      <c r="BG374720" s="984"/>
    </row>
    <row r="374721" spans="59:59" ht="15" customHeight="1">
      <c r="BG374721" s="985"/>
    </row>
    <row r="374758" spans="59:59" ht="15" customHeight="1">
      <c r="BG374758" s="984"/>
    </row>
    <row r="374759" spans="59:59" ht="15" customHeight="1">
      <c r="BG374759" s="985"/>
    </row>
    <row r="374796" spans="59:59" ht="15" customHeight="1">
      <c r="BG374796" s="984"/>
    </row>
    <row r="374797" spans="59:59" ht="15" customHeight="1">
      <c r="BG374797" s="985"/>
    </row>
    <row r="374834" spans="59:59" ht="15" customHeight="1">
      <c r="BG374834" s="984"/>
    </row>
    <row r="374835" spans="59:59" ht="15" customHeight="1">
      <c r="BG374835" s="985"/>
    </row>
    <row r="374872" spans="59:59" ht="15" customHeight="1">
      <c r="BG374872" s="984"/>
    </row>
    <row r="374873" spans="59:59" ht="15" customHeight="1">
      <c r="BG374873" s="985"/>
    </row>
    <row r="374910" spans="59:59" ht="15" customHeight="1">
      <c r="BG374910" s="984"/>
    </row>
    <row r="374911" spans="59:59" ht="15" customHeight="1">
      <c r="BG374911" s="985"/>
    </row>
    <row r="374948" spans="59:59" ht="15" customHeight="1">
      <c r="BG374948" s="984"/>
    </row>
    <row r="374949" spans="59:59" ht="15" customHeight="1">
      <c r="BG374949" s="985"/>
    </row>
    <row r="374986" spans="59:59" ht="15" customHeight="1">
      <c r="BG374986" s="984"/>
    </row>
    <row r="374987" spans="59:59" ht="15" customHeight="1">
      <c r="BG374987" s="985"/>
    </row>
    <row r="375024" spans="59:59" ht="15" customHeight="1">
      <c r="BG375024" s="984"/>
    </row>
    <row r="375025" spans="59:59" ht="15" customHeight="1">
      <c r="BG375025" s="985"/>
    </row>
    <row r="375062" spans="59:59" ht="15" customHeight="1">
      <c r="BG375062" s="984"/>
    </row>
    <row r="375063" spans="59:59" ht="15" customHeight="1">
      <c r="BG375063" s="985"/>
    </row>
    <row r="375100" spans="59:59" ht="15" customHeight="1">
      <c r="BG375100" s="984"/>
    </row>
    <row r="375101" spans="59:59" ht="15" customHeight="1">
      <c r="BG375101" s="985"/>
    </row>
    <row r="375138" spans="59:59" ht="15" customHeight="1">
      <c r="BG375138" s="984"/>
    </row>
    <row r="375139" spans="59:59" ht="15" customHeight="1">
      <c r="BG375139" s="985"/>
    </row>
    <row r="375176" spans="59:59" ht="15" customHeight="1">
      <c r="BG375176" s="984"/>
    </row>
    <row r="375177" spans="59:59" ht="15" customHeight="1">
      <c r="BG375177" s="985"/>
    </row>
    <row r="375214" spans="59:59" ht="15" customHeight="1">
      <c r="BG375214" s="984"/>
    </row>
    <row r="375215" spans="59:59" ht="15" customHeight="1">
      <c r="BG375215" s="985"/>
    </row>
    <row r="375252" spans="59:59" ht="15" customHeight="1">
      <c r="BG375252" s="984"/>
    </row>
    <row r="375253" spans="59:59" ht="15" customHeight="1">
      <c r="BG375253" s="985"/>
    </row>
    <row r="375290" spans="59:59" ht="15" customHeight="1">
      <c r="BG375290" s="984"/>
    </row>
    <row r="375291" spans="59:59" ht="15" customHeight="1">
      <c r="BG375291" s="985"/>
    </row>
    <row r="375328" spans="59:59" ht="15" customHeight="1">
      <c r="BG375328" s="984"/>
    </row>
    <row r="375329" spans="59:59" ht="15" customHeight="1">
      <c r="BG375329" s="985"/>
    </row>
    <row r="375366" spans="59:59" ht="15" customHeight="1">
      <c r="BG375366" s="984"/>
    </row>
    <row r="375367" spans="59:59" ht="15" customHeight="1">
      <c r="BG375367" s="985"/>
    </row>
    <row r="375404" spans="59:59" ht="15" customHeight="1">
      <c r="BG375404" s="984"/>
    </row>
    <row r="375405" spans="59:59" ht="15" customHeight="1">
      <c r="BG375405" s="985"/>
    </row>
    <row r="375442" spans="59:59" ht="15" customHeight="1">
      <c r="BG375442" s="984"/>
    </row>
    <row r="375443" spans="59:59" ht="15" customHeight="1">
      <c r="BG375443" s="985"/>
    </row>
    <row r="375480" spans="59:59" ht="15" customHeight="1">
      <c r="BG375480" s="984"/>
    </row>
    <row r="375481" spans="59:59" ht="15" customHeight="1">
      <c r="BG375481" s="985"/>
    </row>
    <row r="375518" spans="59:59" ht="15" customHeight="1">
      <c r="BG375518" s="984"/>
    </row>
    <row r="375519" spans="59:59" ht="15" customHeight="1">
      <c r="BG375519" s="985"/>
    </row>
    <row r="375556" spans="59:59" ht="15" customHeight="1">
      <c r="BG375556" s="984"/>
    </row>
    <row r="375557" spans="59:59" ht="15" customHeight="1">
      <c r="BG375557" s="985"/>
    </row>
    <row r="375594" spans="59:59" ht="15" customHeight="1">
      <c r="BG375594" s="984"/>
    </row>
    <row r="375595" spans="59:59" ht="15" customHeight="1">
      <c r="BG375595" s="985"/>
    </row>
    <row r="375632" spans="59:59" ht="15" customHeight="1">
      <c r="BG375632" s="984"/>
    </row>
    <row r="375633" spans="59:59" ht="15" customHeight="1">
      <c r="BG375633" s="985"/>
    </row>
    <row r="375670" spans="59:59" ht="15" customHeight="1">
      <c r="BG375670" s="984"/>
    </row>
    <row r="375671" spans="59:59" ht="15" customHeight="1">
      <c r="BG375671" s="985"/>
    </row>
    <row r="375708" spans="59:59" ht="15" customHeight="1">
      <c r="BG375708" s="984"/>
    </row>
    <row r="375709" spans="59:59" ht="15" customHeight="1">
      <c r="BG375709" s="985"/>
    </row>
    <row r="375746" spans="59:59" ht="15" customHeight="1">
      <c r="BG375746" s="984"/>
    </row>
    <row r="375747" spans="59:59" ht="15" customHeight="1">
      <c r="BG375747" s="985"/>
    </row>
    <row r="375784" spans="59:59" ht="15" customHeight="1">
      <c r="BG375784" s="984"/>
    </row>
    <row r="375785" spans="59:59" ht="15" customHeight="1">
      <c r="BG375785" s="985"/>
    </row>
    <row r="375822" spans="59:59" ht="15" customHeight="1">
      <c r="BG375822" s="984"/>
    </row>
    <row r="375823" spans="59:59" ht="15" customHeight="1">
      <c r="BG375823" s="985"/>
    </row>
    <row r="375860" spans="59:59" ht="15" customHeight="1">
      <c r="BG375860" s="984"/>
    </row>
    <row r="375861" spans="59:59" ht="15" customHeight="1">
      <c r="BG375861" s="985"/>
    </row>
    <row r="375898" spans="59:59" ht="15" customHeight="1">
      <c r="BG375898" s="984"/>
    </row>
    <row r="375899" spans="59:59" ht="15" customHeight="1">
      <c r="BG375899" s="985"/>
    </row>
    <row r="375936" spans="59:59" ht="15" customHeight="1">
      <c r="BG375936" s="984"/>
    </row>
    <row r="375937" spans="59:59" ht="15" customHeight="1">
      <c r="BG375937" s="985"/>
    </row>
    <row r="375974" spans="59:59" ht="15" customHeight="1">
      <c r="BG375974" s="984"/>
    </row>
    <row r="375975" spans="59:59" ht="15" customHeight="1">
      <c r="BG375975" s="985"/>
    </row>
    <row r="376012" spans="59:59" ht="15" customHeight="1">
      <c r="BG376012" s="984"/>
    </row>
    <row r="376013" spans="59:59" ht="15" customHeight="1">
      <c r="BG376013" s="985"/>
    </row>
    <row r="376050" spans="59:59" ht="15" customHeight="1">
      <c r="BG376050" s="984"/>
    </row>
    <row r="376051" spans="59:59" ht="15" customHeight="1">
      <c r="BG376051" s="985"/>
    </row>
    <row r="376088" spans="59:59" ht="15" customHeight="1">
      <c r="BG376088" s="984"/>
    </row>
    <row r="376089" spans="59:59" ht="15" customHeight="1">
      <c r="BG376089" s="985"/>
    </row>
    <row r="376126" spans="59:59" ht="15" customHeight="1">
      <c r="BG376126" s="984"/>
    </row>
    <row r="376127" spans="59:59" ht="15" customHeight="1">
      <c r="BG376127" s="985"/>
    </row>
    <row r="376164" spans="59:59" ht="15" customHeight="1">
      <c r="BG376164" s="984"/>
    </row>
    <row r="376165" spans="59:59" ht="15" customHeight="1">
      <c r="BG376165" s="985"/>
    </row>
    <row r="376202" spans="59:59" ht="15" customHeight="1">
      <c r="BG376202" s="984"/>
    </row>
    <row r="376203" spans="59:59" ht="15" customHeight="1">
      <c r="BG376203" s="985"/>
    </row>
    <row r="376240" spans="59:59" ht="15" customHeight="1">
      <c r="BG376240" s="984"/>
    </row>
    <row r="376241" spans="59:59" ht="15" customHeight="1">
      <c r="BG376241" s="985"/>
    </row>
    <row r="376278" spans="59:59" ht="15" customHeight="1">
      <c r="BG376278" s="984"/>
    </row>
    <row r="376279" spans="59:59" ht="15" customHeight="1">
      <c r="BG376279" s="985"/>
    </row>
    <row r="376316" spans="59:59" ht="15" customHeight="1">
      <c r="BG376316" s="984"/>
    </row>
    <row r="376317" spans="59:59" ht="15" customHeight="1">
      <c r="BG376317" s="985"/>
    </row>
    <row r="376354" spans="59:59" ht="15" customHeight="1">
      <c r="BG376354" s="984"/>
    </row>
    <row r="376355" spans="59:59" ht="15" customHeight="1">
      <c r="BG376355" s="985"/>
    </row>
    <row r="376392" spans="59:59" ht="15" customHeight="1">
      <c r="BG376392" s="984"/>
    </row>
    <row r="376393" spans="59:59" ht="15" customHeight="1">
      <c r="BG376393" s="985"/>
    </row>
    <row r="376430" spans="59:59" ht="15" customHeight="1">
      <c r="BG376430" s="984"/>
    </row>
    <row r="376431" spans="59:59" ht="15" customHeight="1">
      <c r="BG376431" s="985"/>
    </row>
    <row r="376468" spans="59:59" ht="15" customHeight="1">
      <c r="BG376468" s="984"/>
    </row>
    <row r="376469" spans="59:59" ht="15" customHeight="1">
      <c r="BG376469" s="985"/>
    </row>
    <row r="376506" spans="59:59" ht="15" customHeight="1">
      <c r="BG376506" s="984"/>
    </row>
    <row r="376507" spans="59:59" ht="15" customHeight="1">
      <c r="BG376507" s="985"/>
    </row>
    <row r="376544" spans="59:59" ht="15" customHeight="1">
      <c r="BG376544" s="984"/>
    </row>
    <row r="376545" spans="59:59" ht="15" customHeight="1">
      <c r="BG376545" s="985"/>
    </row>
    <row r="376582" spans="59:59" ht="15" customHeight="1">
      <c r="BG376582" s="984"/>
    </row>
    <row r="376583" spans="59:59" ht="15" customHeight="1">
      <c r="BG376583" s="985"/>
    </row>
    <row r="376620" spans="59:59" ht="15" customHeight="1">
      <c r="BG376620" s="984"/>
    </row>
    <row r="376621" spans="59:59" ht="15" customHeight="1">
      <c r="BG376621" s="985"/>
    </row>
    <row r="376658" spans="59:59" ht="15" customHeight="1">
      <c r="BG376658" s="984"/>
    </row>
    <row r="376659" spans="59:59" ht="15" customHeight="1">
      <c r="BG376659" s="985"/>
    </row>
    <row r="376696" spans="59:59" ht="15" customHeight="1">
      <c r="BG376696" s="984"/>
    </row>
    <row r="376697" spans="59:59" ht="15" customHeight="1">
      <c r="BG376697" s="985"/>
    </row>
    <row r="376734" spans="59:59" ht="15" customHeight="1">
      <c r="BG376734" s="984"/>
    </row>
    <row r="376735" spans="59:59" ht="15" customHeight="1">
      <c r="BG376735" s="985"/>
    </row>
    <row r="376772" spans="59:59" ht="15" customHeight="1">
      <c r="BG376772" s="984"/>
    </row>
    <row r="376773" spans="59:59" ht="15" customHeight="1">
      <c r="BG376773" s="985"/>
    </row>
    <row r="376810" spans="59:59" ht="15" customHeight="1">
      <c r="BG376810" s="984"/>
    </row>
    <row r="376811" spans="59:59" ht="15" customHeight="1">
      <c r="BG376811" s="985"/>
    </row>
    <row r="376848" spans="59:59" ht="15" customHeight="1">
      <c r="BG376848" s="984"/>
    </row>
    <row r="376849" spans="59:59" ht="15" customHeight="1">
      <c r="BG376849" s="985"/>
    </row>
    <row r="376886" spans="59:59" ht="15" customHeight="1">
      <c r="BG376886" s="984"/>
    </row>
    <row r="376887" spans="59:59" ht="15" customHeight="1">
      <c r="BG376887" s="985"/>
    </row>
    <row r="376924" spans="59:59" ht="15" customHeight="1">
      <c r="BG376924" s="984"/>
    </row>
    <row r="376925" spans="59:59" ht="15" customHeight="1">
      <c r="BG376925" s="985"/>
    </row>
    <row r="376962" spans="59:59" ht="15" customHeight="1">
      <c r="BG376962" s="984"/>
    </row>
    <row r="376963" spans="59:59" ht="15" customHeight="1">
      <c r="BG376963" s="985"/>
    </row>
    <row r="377000" spans="59:59" ht="15" customHeight="1">
      <c r="BG377000" s="984"/>
    </row>
    <row r="377001" spans="59:59" ht="15" customHeight="1">
      <c r="BG377001" s="985"/>
    </row>
    <row r="377038" spans="59:59" ht="15" customHeight="1">
      <c r="BG377038" s="984"/>
    </row>
    <row r="377039" spans="59:59" ht="15" customHeight="1">
      <c r="BG377039" s="985"/>
    </row>
    <row r="377076" spans="59:59" ht="15" customHeight="1">
      <c r="BG377076" s="984"/>
    </row>
    <row r="377077" spans="59:59" ht="15" customHeight="1">
      <c r="BG377077" s="985"/>
    </row>
    <row r="377114" spans="59:59" ht="15" customHeight="1">
      <c r="BG377114" s="984"/>
    </row>
    <row r="377115" spans="59:59" ht="15" customHeight="1">
      <c r="BG377115" s="985"/>
    </row>
    <row r="377152" spans="59:59" ht="15" customHeight="1">
      <c r="BG377152" s="984"/>
    </row>
    <row r="377153" spans="59:59" ht="15" customHeight="1">
      <c r="BG377153" s="985"/>
    </row>
    <row r="377190" spans="59:59" ht="15" customHeight="1">
      <c r="BG377190" s="984"/>
    </row>
    <row r="377191" spans="59:59" ht="15" customHeight="1">
      <c r="BG377191" s="985"/>
    </row>
    <row r="377228" spans="59:59" ht="15" customHeight="1">
      <c r="BG377228" s="984"/>
    </row>
    <row r="377229" spans="59:59" ht="15" customHeight="1">
      <c r="BG377229" s="985"/>
    </row>
    <row r="377266" spans="59:59" ht="15" customHeight="1">
      <c r="BG377266" s="984"/>
    </row>
    <row r="377267" spans="59:59" ht="15" customHeight="1">
      <c r="BG377267" s="985"/>
    </row>
    <row r="377304" spans="59:59" ht="15" customHeight="1">
      <c r="BG377304" s="984"/>
    </row>
    <row r="377305" spans="59:59" ht="15" customHeight="1">
      <c r="BG377305" s="985"/>
    </row>
    <row r="377342" spans="59:59" ht="15" customHeight="1">
      <c r="BG377342" s="984"/>
    </row>
    <row r="377343" spans="59:59" ht="15" customHeight="1">
      <c r="BG377343" s="985"/>
    </row>
    <row r="377380" spans="59:59" ht="15" customHeight="1">
      <c r="BG377380" s="984"/>
    </row>
    <row r="377381" spans="59:59" ht="15" customHeight="1">
      <c r="BG377381" s="985"/>
    </row>
    <row r="377418" spans="59:59" ht="15" customHeight="1">
      <c r="BG377418" s="984"/>
    </row>
    <row r="377419" spans="59:59" ht="15" customHeight="1">
      <c r="BG377419" s="985"/>
    </row>
    <row r="377456" spans="59:59" ht="15" customHeight="1">
      <c r="BG377456" s="984"/>
    </row>
    <row r="377457" spans="59:59" ht="15" customHeight="1">
      <c r="BG377457" s="985"/>
    </row>
    <row r="377494" spans="59:59" ht="15" customHeight="1">
      <c r="BG377494" s="984"/>
    </row>
    <row r="377495" spans="59:59" ht="15" customHeight="1">
      <c r="BG377495" s="985"/>
    </row>
    <row r="377532" spans="59:59" ht="15" customHeight="1">
      <c r="BG377532" s="984"/>
    </row>
    <row r="377533" spans="59:59" ht="15" customHeight="1">
      <c r="BG377533" s="985"/>
    </row>
    <row r="377570" spans="59:59" ht="15" customHeight="1">
      <c r="BG377570" s="984"/>
    </row>
    <row r="377571" spans="59:59" ht="15" customHeight="1">
      <c r="BG377571" s="985"/>
    </row>
    <row r="377608" spans="59:59" ht="15" customHeight="1">
      <c r="BG377608" s="984"/>
    </row>
    <row r="377609" spans="59:59" ht="15" customHeight="1">
      <c r="BG377609" s="985"/>
    </row>
    <row r="377646" spans="59:59" ht="15" customHeight="1">
      <c r="BG377646" s="984"/>
    </row>
    <row r="377647" spans="59:59" ht="15" customHeight="1">
      <c r="BG377647" s="985"/>
    </row>
    <row r="377684" spans="59:59" ht="15" customHeight="1">
      <c r="BG377684" s="984"/>
    </row>
    <row r="377685" spans="59:59" ht="15" customHeight="1">
      <c r="BG377685" s="985"/>
    </row>
    <row r="377722" spans="59:59" ht="15" customHeight="1">
      <c r="BG377722" s="984"/>
    </row>
    <row r="377723" spans="59:59" ht="15" customHeight="1">
      <c r="BG377723" s="985"/>
    </row>
    <row r="377760" spans="59:59" ht="15" customHeight="1">
      <c r="BG377760" s="984"/>
    </row>
    <row r="377761" spans="59:59" ht="15" customHeight="1">
      <c r="BG377761" s="985"/>
    </row>
    <row r="377798" spans="59:59" ht="15" customHeight="1">
      <c r="BG377798" s="984"/>
    </row>
    <row r="377799" spans="59:59" ht="15" customHeight="1">
      <c r="BG377799" s="985"/>
    </row>
    <row r="377836" spans="59:59" ht="15" customHeight="1">
      <c r="BG377836" s="984"/>
    </row>
    <row r="377837" spans="59:59" ht="15" customHeight="1">
      <c r="BG377837" s="985"/>
    </row>
    <row r="377874" spans="59:59" ht="15" customHeight="1">
      <c r="BG377874" s="984"/>
    </row>
    <row r="377875" spans="59:59" ht="15" customHeight="1">
      <c r="BG377875" s="985"/>
    </row>
    <row r="377912" spans="59:59" ht="15" customHeight="1">
      <c r="BG377912" s="984"/>
    </row>
    <row r="377913" spans="59:59" ht="15" customHeight="1">
      <c r="BG377913" s="985"/>
    </row>
    <row r="377950" spans="59:59" ht="15" customHeight="1">
      <c r="BG377950" s="984"/>
    </row>
    <row r="377951" spans="59:59" ht="15" customHeight="1">
      <c r="BG377951" s="985"/>
    </row>
    <row r="377988" spans="59:59" ht="15" customHeight="1">
      <c r="BG377988" s="984"/>
    </row>
    <row r="377989" spans="59:59" ht="15" customHeight="1">
      <c r="BG377989" s="985"/>
    </row>
    <row r="378026" spans="59:59" ht="15" customHeight="1">
      <c r="BG378026" s="984"/>
    </row>
    <row r="378027" spans="59:59" ht="15" customHeight="1">
      <c r="BG378027" s="985"/>
    </row>
    <row r="378064" spans="59:59" ht="15" customHeight="1">
      <c r="BG378064" s="984"/>
    </row>
    <row r="378065" spans="59:59" ht="15" customHeight="1">
      <c r="BG378065" s="985"/>
    </row>
    <row r="378102" spans="59:59" ht="15" customHeight="1">
      <c r="BG378102" s="984"/>
    </row>
    <row r="378103" spans="59:59" ht="15" customHeight="1">
      <c r="BG378103" s="985"/>
    </row>
    <row r="378140" spans="59:59" ht="15" customHeight="1">
      <c r="BG378140" s="984"/>
    </row>
    <row r="378141" spans="59:59" ht="15" customHeight="1">
      <c r="BG378141" s="985"/>
    </row>
    <row r="378178" spans="59:59" ht="15" customHeight="1">
      <c r="BG378178" s="984"/>
    </row>
    <row r="378179" spans="59:59" ht="15" customHeight="1">
      <c r="BG378179" s="985"/>
    </row>
    <row r="378216" spans="59:59" ht="15" customHeight="1">
      <c r="BG378216" s="984"/>
    </row>
    <row r="378217" spans="59:59" ht="15" customHeight="1">
      <c r="BG378217" s="985"/>
    </row>
    <row r="378254" spans="59:59" ht="15" customHeight="1">
      <c r="BG378254" s="984"/>
    </row>
    <row r="378255" spans="59:59" ht="15" customHeight="1">
      <c r="BG378255" s="985"/>
    </row>
    <row r="378292" spans="59:59" ht="15" customHeight="1">
      <c r="BG378292" s="984"/>
    </row>
    <row r="378293" spans="59:59" ht="15" customHeight="1">
      <c r="BG378293" s="985"/>
    </row>
    <row r="378330" spans="59:59" ht="15" customHeight="1">
      <c r="BG378330" s="984"/>
    </row>
    <row r="378331" spans="59:59" ht="15" customHeight="1">
      <c r="BG378331" s="985"/>
    </row>
    <row r="378368" spans="59:59" ht="15" customHeight="1">
      <c r="BG378368" s="984"/>
    </row>
    <row r="378369" spans="59:59" ht="15" customHeight="1">
      <c r="BG378369" s="985"/>
    </row>
    <row r="378406" spans="59:59" ht="15" customHeight="1">
      <c r="BG378406" s="984"/>
    </row>
    <row r="378407" spans="59:59" ht="15" customHeight="1">
      <c r="BG378407" s="985"/>
    </row>
    <row r="378444" spans="59:59" ht="15" customHeight="1">
      <c r="BG378444" s="984"/>
    </row>
    <row r="378445" spans="59:59" ht="15" customHeight="1">
      <c r="BG378445" s="985"/>
    </row>
    <row r="378482" spans="59:59" ht="15" customHeight="1">
      <c r="BG378482" s="984"/>
    </row>
    <row r="378483" spans="59:59" ht="15" customHeight="1">
      <c r="BG378483" s="985"/>
    </row>
    <row r="378520" spans="59:59" ht="15" customHeight="1">
      <c r="BG378520" s="984"/>
    </row>
    <row r="378521" spans="59:59" ht="15" customHeight="1">
      <c r="BG378521" s="985"/>
    </row>
    <row r="378558" spans="59:59" ht="15" customHeight="1">
      <c r="BG378558" s="984"/>
    </row>
    <row r="378559" spans="59:59" ht="15" customHeight="1">
      <c r="BG378559" s="985"/>
    </row>
    <row r="378596" spans="59:59" ht="15" customHeight="1">
      <c r="BG378596" s="984"/>
    </row>
    <row r="378597" spans="59:59" ht="15" customHeight="1">
      <c r="BG378597" s="985"/>
    </row>
    <row r="378634" spans="59:59" ht="15" customHeight="1">
      <c r="BG378634" s="984"/>
    </row>
    <row r="378635" spans="59:59" ht="15" customHeight="1">
      <c r="BG378635" s="985"/>
    </row>
    <row r="378672" spans="59:59" ht="15" customHeight="1">
      <c r="BG378672" s="984"/>
    </row>
    <row r="378673" spans="59:59" ht="15" customHeight="1">
      <c r="BG378673" s="985"/>
    </row>
    <row r="378710" spans="59:59" ht="15" customHeight="1">
      <c r="BG378710" s="984"/>
    </row>
    <row r="378711" spans="59:59" ht="15" customHeight="1">
      <c r="BG378711" s="985"/>
    </row>
    <row r="378748" spans="59:59" ht="15" customHeight="1">
      <c r="BG378748" s="984"/>
    </row>
    <row r="378749" spans="59:59" ht="15" customHeight="1">
      <c r="BG378749" s="985"/>
    </row>
    <row r="378786" spans="59:59" ht="15" customHeight="1">
      <c r="BG378786" s="984"/>
    </row>
    <row r="378787" spans="59:59" ht="15" customHeight="1">
      <c r="BG378787" s="985"/>
    </row>
    <row r="378824" spans="59:59" ht="15" customHeight="1">
      <c r="BG378824" s="984"/>
    </row>
    <row r="378825" spans="59:59" ht="15" customHeight="1">
      <c r="BG378825" s="985"/>
    </row>
    <row r="378862" spans="59:59" ht="15" customHeight="1">
      <c r="BG378862" s="984"/>
    </row>
    <row r="378863" spans="59:59" ht="15" customHeight="1">
      <c r="BG378863" s="985"/>
    </row>
    <row r="378900" spans="59:59" ht="15" customHeight="1">
      <c r="BG378900" s="984"/>
    </row>
    <row r="378901" spans="59:59" ht="15" customHeight="1">
      <c r="BG378901" s="985"/>
    </row>
    <row r="378938" spans="59:59" ht="15" customHeight="1">
      <c r="BG378938" s="984"/>
    </row>
    <row r="378939" spans="59:59" ht="15" customHeight="1">
      <c r="BG378939" s="985"/>
    </row>
    <row r="378976" spans="59:59" ht="15" customHeight="1">
      <c r="BG378976" s="984"/>
    </row>
    <row r="378977" spans="59:59" ht="15" customHeight="1">
      <c r="BG378977" s="985"/>
    </row>
    <row r="379014" spans="59:59" ht="15" customHeight="1">
      <c r="BG379014" s="984"/>
    </row>
    <row r="379015" spans="59:59" ht="15" customHeight="1">
      <c r="BG379015" s="985"/>
    </row>
    <row r="379052" spans="59:59" ht="15" customHeight="1">
      <c r="BG379052" s="984"/>
    </row>
    <row r="379053" spans="59:59" ht="15" customHeight="1">
      <c r="BG379053" s="985"/>
    </row>
    <row r="379090" spans="59:59" ht="15" customHeight="1">
      <c r="BG379090" s="984"/>
    </row>
    <row r="379091" spans="59:59" ht="15" customHeight="1">
      <c r="BG379091" s="985"/>
    </row>
    <row r="379128" spans="59:59" ht="15" customHeight="1">
      <c r="BG379128" s="984"/>
    </row>
    <row r="379129" spans="59:59" ht="15" customHeight="1">
      <c r="BG379129" s="985"/>
    </row>
    <row r="379166" spans="59:59" ht="15" customHeight="1">
      <c r="BG379166" s="984"/>
    </row>
    <row r="379167" spans="59:59" ht="15" customHeight="1">
      <c r="BG379167" s="985"/>
    </row>
    <row r="379204" spans="59:59" ht="15" customHeight="1">
      <c r="BG379204" s="984"/>
    </row>
    <row r="379205" spans="59:59" ht="15" customHeight="1">
      <c r="BG379205" s="985"/>
    </row>
    <row r="379242" spans="59:59" ht="15" customHeight="1">
      <c r="BG379242" s="984"/>
    </row>
    <row r="379243" spans="59:59" ht="15" customHeight="1">
      <c r="BG379243" s="985"/>
    </row>
    <row r="379280" spans="59:59" ht="15" customHeight="1">
      <c r="BG379280" s="984"/>
    </row>
    <row r="379281" spans="59:59" ht="15" customHeight="1">
      <c r="BG379281" s="985"/>
    </row>
    <row r="379318" spans="59:59" ht="15" customHeight="1">
      <c r="BG379318" s="984"/>
    </row>
    <row r="379319" spans="59:59" ht="15" customHeight="1">
      <c r="BG379319" s="985"/>
    </row>
    <row r="379356" spans="59:59" ht="15" customHeight="1">
      <c r="BG379356" s="984"/>
    </row>
    <row r="379357" spans="59:59" ht="15" customHeight="1">
      <c r="BG379357" s="985"/>
    </row>
    <row r="379394" spans="59:59" ht="15" customHeight="1">
      <c r="BG379394" s="984"/>
    </row>
    <row r="379395" spans="59:59" ht="15" customHeight="1">
      <c r="BG379395" s="985"/>
    </row>
    <row r="379432" spans="59:59" ht="15" customHeight="1">
      <c r="BG379432" s="984"/>
    </row>
    <row r="379433" spans="59:59" ht="15" customHeight="1">
      <c r="BG379433" s="985"/>
    </row>
    <row r="379470" spans="59:59" ht="15" customHeight="1">
      <c r="BG379470" s="984"/>
    </row>
    <row r="379471" spans="59:59" ht="15" customHeight="1">
      <c r="BG379471" s="985"/>
    </row>
    <row r="379508" spans="59:59" ht="15" customHeight="1">
      <c r="BG379508" s="984"/>
    </row>
    <row r="379509" spans="59:59" ht="15" customHeight="1">
      <c r="BG379509" s="985"/>
    </row>
    <row r="379546" spans="59:59" ht="15" customHeight="1">
      <c r="BG379546" s="984"/>
    </row>
    <row r="379547" spans="59:59" ht="15" customHeight="1">
      <c r="BG379547" s="985"/>
    </row>
    <row r="379584" spans="59:59" ht="15" customHeight="1">
      <c r="BG379584" s="984"/>
    </row>
    <row r="379585" spans="59:59" ht="15" customHeight="1">
      <c r="BG379585" s="985"/>
    </row>
    <row r="379622" spans="59:59" ht="15" customHeight="1">
      <c r="BG379622" s="984"/>
    </row>
    <row r="379623" spans="59:59" ht="15" customHeight="1">
      <c r="BG379623" s="985"/>
    </row>
    <row r="379660" spans="59:59" ht="15" customHeight="1">
      <c r="BG379660" s="984"/>
    </row>
    <row r="379661" spans="59:59" ht="15" customHeight="1">
      <c r="BG379661" s="985"/>
    </row>
    <row r="379698" spans="59:59" ht="15" customHeight="1">
      <c r="BG379698" s="984"/>
    </row>
    <row r="379699" spans="59:59" ht="15" customHeight="1">
      <c r="BG379699" s="985"/>
    </row>
    <row r="379736" spans="59:59" ht="15" customHeight="1">
      <c r="BG379736" s="984"/>
    </row>
    <row r="379737" spans="59:59" ht="15" customHeight="1">
      <c r="BG379737" s="985"/>
    </row>
    <row r="379774" spans="59:59" ht="15" customHeight="1">
      <c r="BG379774" s="984"/>
    </row>
    <row r="379775" spans="59:59" ht="15" customHeight="1">
      <c r="BG379775" s="985"/>
    </row>
    <row r="379812" spans="59:59" ht="15" customHeight="1">
      <c r="BG379812" s="984"/>
    </row>
    <row r="379813" spans="59:59" ht="15" customHeight="1">
      <c r="BG379813" s="985"/>
    </row>
    <row r="379850" spans="59:59" ht="15" customHeight="1">
      <c r="BG379850" s="984"/>
    </row>
    <row r="379851" spans="59:59" ht="15" customHeight="1">
      <c r="BG379851" s="985"/>
    </row>
    <row r="379888" spans="59:59" ht="15" customHeight="1">
      <c r="BG379888" s="984"/>
    </row>
    <row r="379889" spans="59:59" ht="15" customHeight="1">
      <c r="BG379889" s="985"/>
    </row>
    <row r="379926" spans="59:59" ht="15" customHeight="1">
      <c r="BG379926" s="984"/>
    </row>
    <row r="379927" spans="59:59" ht="15" customHeight="1">
      <c r="BG379927" s="985"/>
    </row>
    <row r="379964" spans="59:59" ht="15" customHeight="1">
      <c r="BG379964" s="984"/>
    </row>
    <row r="379965" spans="59:59" ht="15" customHeight="1">
      <c r="BG379965" s="985"/>
    </row>
    <row r="380002" spans="59:59" ht="15" customHeight="1">
      <c r="BG380002" s="984"/>
    </row>
    <row r="380003" spans="59:59" ht="15" customHeight="1">
      <c r="BG380003" s="985"/>
    </row>
    <row r="380040" spans="59:59" ht="15" customHeight="1">
      <c r="BG380040" s="984"/>
    </row>
    <row r="380041" spans="59:59" ht="15" customHeight="1">
      <c r="BG380041" s="985"/>
    </row>
    <row r="380078" spans="59:59" ht="15" customHeight="1">
      <c r="BG380078" s="984"/>
    </row>
    <row r="380079" spans="59:59" ht="15" customHeight="1">
      <c r="BG380079" s="985"/>
    </row>
    <row r="380116" spans="59:59" ht="15" customHeight="1">
      <c r="BG380116" s="984"/>
    </row>
    <row r="380117" spans="59:59" ht="15" customHeight="1">
      <c r="BG380117" s="985"/>
    </row>
    <row r="380154" spans="59:59" ht="15" customHeight="1">
      <c r="BG380154" s="984"/>
    </row>
    <row r="380155" spans="59:59" ht="15" customHeight="1">
      <c r="BG380155" s="985"/>
    </row>
    <row r="380192" spans="59:59" ht="15" customHeight="1">
      <c r="BG380192" s="984"/>
    </row>
    <row r="380193" spans="59:59" ht="15" customHeight="1">
      <c r="BG380193" s="985"/>
    </row>
    <row r="380230" spans="59:59" ht="15" customHeight="1">
      <c r="BG380230" s="984"/>
    </row>
    <row r="380231" spans="59:59" ht="15" customHeight="1">
      <c r="BG380231" s="985"/>
    </row>
    <row r="380268" spans="59:59" ht="15" customHeight="1">
      <c r="BG380268" s="984"/>
    </row>
    <row r="380269" spans="59:59" ht="15" customHeight="1">
      <c r="BG380269" s="985"/>
    </row>
    <row r="380306" spans="59:59" ht="15" customHeight="1">
      <c r="BG380306" s="984"/>
    </row>
    <row r="380307" spans="59:59" ht="15" customHeight="1">
      <c r="BG380307" s="985"/>
    </row>
    <row r="380344" spans="59:59" ht="15" customHeight="1">
      <c r="BG380344" s="984"/>
    </row>
    <row r="380345" spans="59:59" ht="15" customHeight="1">
      <c r="BG380345" s="985"/>
    </row>
    <row r="380382" spans="59:59" ht="15" customHeight="1">
      <c r="BG380382" s="984"/>
    </row>
    <row r="380383" spans="59:59" ht="15" customHeight="1">
      <c r="BG380383" s="985"/>
    </row>
    <row r="380420" spans="59:59" ht="15" customHeight="1">
      <c r="BG380420" s="984"/>
    </row>
    <row r="380421" spans="59:59" ht="15" customHeight="1">
      <c r="BG380421" s="985"/>
    </row>
    <row r="380458" spans="59:59" ht="15" customHeight="1">
      <c r="BG380458" s="984"/>
    </row>
    <row r="380459" spans="59:59" ht="15" customHeight="1">
      <c r="BG380459" s="985"/>
    </row>
    <row r="380496" spans="59:59" ht="15" customHeight="1">
      <c r="BG380496" s="984"/>
    </row>
    <row r="380497" spans="59:59" ht="15" customHeight="1">
      <c r="BG380497" s="985"/>
    </row>
    <row r="380534" spans="59:59" ht="15" customHeight="1">
      <c r="BG380534" s="984"/>
    </row>
    <row r="380535" spans="59:59" ht="15" customHeight="1">
      <c r="BG380535" s="985"/>
    </row>
    <row r="380572" spans="59:59" ht="15" customHeight="1">
      <c r="BG380572" s="984"/>
    </row>
    <row r="380573" spans="59:59" ht="15" customHeight="1">
      <c r="BG380573" s="985"/>
    </row>
    <row r="380610" spans="59:59" ht="15" customHeight="1">
      <c r="BG380610" s="984"/>
    </row>
    <row r="380611" spans="59:59" ht="15" customHeight="1">
      <c r="BG380611" s="985"/>
    </row>
    <row r="380648" spans="59:59" ht="15" customHeight="1">
      <c r="BG380648" s="984"/>
    </row>
    <row r="380649" spans="59:59" ht="15" customHeight="1">
      <c r="BG380649" s="985"/>
    </row>
    <row r="380686" spans="59:59" ht="15" customHeight="1">
      <c r="BG380686" s="984"/>
    </row>
    <row r="380687" spans="59:59" ht="15" customHeight="1">
      <c r="BG380687" s="985"/>
    </row>
    <row r="380724" spans="59:59" ht="15" customHeight="1">
      <c r="BG380724" s="984"/>
    </row>
    <row r="380725" spans="59:59" ht="15" customHeight="1">
      <c r="BG380725" s="985"/>
    </row>
    <row r="380762" spans="59:59" ht="15" customHeight="1">
      <c r="BG380762" s="984"/>
    </row>
    <row r="380763" spans="59:59" ht="15" customHeight="1">
      <c r="BG380763" s="985"/>
    </row>
    <row r="380800" spans="59:59" ht="15" customHeight="1">
      <c r="BG380800" s="984"/>
    </row>
    <row r="380801" spans="59:59" ht="15" customHeight="1">
      <c r="BG380801" s="985"/>
    </row>
    <row r="380838" spans="59:59" ht="15" customHeight="1">
      <c r="BG380838" s="984"/>
    </row>
    <row r="380839" spans="59:59" ht="15" customHeight="1">
      <c r="BG380839" s="985"/>
    </row>
    <row r="380876" spans="59:59" ht="15" customHeight="1">
      <c r="BG380876" s="984"/>
    </row>
    <row r="380877" spans="59:59" ht="15" customHeight="1">
      <c r="BG380877" s="985"/>
    </row>
    <row r="380914" spans="59:59" ht="15" customHeight="1">
      <c r="BG380914" s="984"/>
    </row>
    <row r="380915" spans="59:59" ht="15" customHeight="1">
      <c r="BG380915" s="985"/>
    </row>
    <row r="380952" spans="59:59" ht="15" customHeight="1">
      <c r="BG380952" s="984"/>
    </row>
    <row r="380953" spans="59:59" ht="15" customHeight="1">
      <c r="BG380953" s="985"/>
    </row>
    <row r="380990" spans="59:59" ht="15" customHeight="1">
      <c r="BG380990" s="984"/>
    </row>
    <row r="380991" spans="59:59" ht="15" customHeight="1">
      <c r="BG380991" s="985"/>
    </row>
    <row r="381028" spans="59:59" ht="15" customHeight="1">
      <c r="BG381028" s="984"/>
    </row>
    <row r="381029" spans="59:59" ht="15" customHeight="1">
      <c r="BG381029" s="985"/>
    </row>
    <row r="381066" spans="59:59" ht="15" customHeight="1">
      <c r="BG381066" s="984"/>
    </row>
    <row r="381067" spans="59:59" ht="15" customHeight="1">
      <c r="BG381067" s="985"/>
    </row>
    <row r="381104" spans="59:59" ht="15" customHeight="1">
      <c r="BG381104" s="984"/>
    </row>
    <row r="381105" spans="59:59" ht="15" customHeight="1">
      <c r="BG381105" s="985"/>
    </row>
    <row r="381142" spans="59:59" ht="15" customHeight="1">
      <c r="BG381142" s="984"/>
    </row>
    <row r="381143" spans="59:59" ht="15" customHeight="1">
      <c r="BG381143" s="985"/>
    </row>
    <row r="381180" spans="59:59" ht="15" customHeight="1">
      <c r="BG381180" s="984"/>
    </row>
    <row r="381181" spans="59:59" ht="15" customHeight="1">
      <c r="BG381181" s="985"/>
    </row>
    <row r="381218" spans="59:59" ht="15" customHeight="1">
      <c r="BG381218" s="984"/>
    </row>
    <row r="381219" spans="59:59" ht="15" customHeight="1">
      <c r="BG381219" s="985"/>
    </row>
    <row r="381256" spans="59:59" ht="15" customHeight="1">
      <c r="BG381256" s="984"/>
    </row>
    <row r="381257" spans="59:59" ht="15" customHeight="1">
      <c r="BG381257" s="985"/>
    </row>
    <row r="381294" spans="59:59" ht="15" customHeight="1">
      <c r="BG381294" s="984"/>
    </row>
    <row r="381295" spans="59:59" ht="15" customHeight="1">
      <c r="BG381295" s="985"/>
    </row>
    <row r="381332" spans="59:59" ht="15" customHeight="1">
      <c r="BG381332" s="984"/>
    </row>
    <row r="381333" spans="59:59" ht="15" customHeight="1">
      <c r="BG381333" s="985"/>
    </row>
    <row r="381370" spans="59:59" ht="15" customHeight="1">
      <c r="BG381370" s="984"/>
    </row>
    <row r="381371" spans="59:59" ht="15" customHeight="1">
      <c r="BG381371" s="985"/>
    </row>
    <row r="381408" spans="59:59" ht="15" customHeight="1">
      <c r="BG381408" s="984"/>
    </row>
    <row r="381409" spans="59:59" ht="15" customHeight="1">
      <c r="BG381409" s="985"/>
    </row>
    <row r="381446" spans="59:59" ht="15" customHeight="1">
      <c r="BG381446" s="984"/>
    </row>
    <row r="381447" spans="59:59" ht="15" customHeight="1">
      <c r="BG381447" s="985"/>
    </row>
    <row r="381484" spans="59:59" ht="15" customHeight="1">
      <c r="BG381484" s="984"/>
    </row>
    <row r="381485" spans="59:59" ht="15" customHeight="1">
      <c r="BG381485" s="985"/>
    </row>
    <row r="381522" spans="59:59" ht="15" customHeight="1">
      <c r="BG381522" s="984"/>
    </row>
    <row r="381523" spans="59:59" ht="15" customHeight="1">
      <c r="BG381523" s="985"/>
    </row>
    <row r="381560" spans="59:59" ht="15" customHeight="1">
      <c r="BG381560" s="984"/>
    </row>
    <row r="381561" spans="59:59" ht="15" customHeight="1">
      <c r="BG381561" s="985"/>
    </row>
    <row r="381598" spans="59:59" ht="15" customHeight="1">
      <c r="BG381598" s="984"/>
    </row>
    <row r="381599" spans="59:59" ht="15" customHeight="1">
      <c r="BG381599" s="985"/>
    </row>
    <row r="381636" spans="59:59" ht="15" customHeight="1">
      <c r="BG381636" s="984"/>
    </row>
    <row r="381637" spans="59:59" ht="15" customHeight="1">
      <c r="BG381637" s="985"/>
    </row>
    <row r="381674" spans="59:59" ht="15" customHeight="1">
      <c r="BG381674" s="984"/>
    </row>
    <row r="381675" spans="59:59" ht="15" customHeight="1">
      <c r="BG381675" s="985"/>
    </row>
    <row r="381712" spans="59:59" ht="15" customHeight="1">
      <c r="BG381712" s="984"/>
    </row>
    <row r="381713" spans="59:59" ht="15" customHeight="1">
      <c r="BG381713" s="985"/>
    </row>
    <row r="381750" spans="59:59" ht="15" customHeight="1">
      <c r="BG381750" s="984"/>
    </row>
    <row r="381751" spans="59:59" ht="15" customHeight="1">
      <c r="BG381751" s="985"/>
    </row>
    <row r="381788" spans="59:59" ht="15" customHeight="1">
      <c r="BG381788" s="984"/>
    </row>
    <row r="381789" spans="59:59" ht="15" customHeight="1">
      <c r="BG381789" s="985"/>
    </row>
    <row r="381826" spans="59:59" ht="15" customHeight="1">
      <c r="BG381826" s="984"/>
    </row>
    <row r="381827" spans="59:59" ht="15" customHeight="1">
      <c r="BG381827" s="985"/>
    </row>
    <row r="381864" spans="59:59" ht="15" customHeight="1">
      <c r="BG381864" s="984"/>
    </row>
    <row r="381865" spans="59:59" ht="15" customHeight="1">
      <c r="BG381865" s="985"/>
    </row>
    <row r="381902" spans="59:59" ht="15" customHeight="1">
      <c r="BG381902" s="984"/>
    </row>
    <row r="381903" spans="59:59" ht="15" customHeight="1">
      <c r="BG381903" s="985"/>
    </row>
    <row r="381940" spans="59:59" ht="15" customHeight="1">
      <c r="BG381940" s="984"/>
    </row>
    <row r="381941" spans="59:59" ht="15" customHeight="1">
      <c r="BG381941" s="985"/>
    </row>
    <row r="381978" spans="59:59" ht="15" customHeight="1">
      <c r="BG381978" s="984"/>
    </row>
    <row r="381979" spans="59:59" ht="15" customHeight="1">
      <c r="BG381979" s="985"/>
    </row>
    <row r="382016" spans="59:59" ht="15" customHeight="1">
      <c r="BG382016" s="984"/>
    </row>
    <row r="382017" spans="59:59" ht="15" customHeight="1">
      <c r="BG382017" s="985"/>
    </row>
    <row r="382054" spans="59:59" ht="15" customHeight="1">
      <c r="BG382054" s="984"/>
    </row>
    <row r="382055" spans="59:59" ht="15" customHeight="1">
      <c r="BG382055" s="985"/>
    </row>
    <row r="382092" spans="59:59" ht="15" customHeight="1">
      <c r="BG382092" s="984"/>
    </row>
    <row r="382093" spans="59:59" ht="15" customHeight="1">
      <c r="BG382093" s="985"/>
    </row>
    <row r="382130" spans="59:59" ht="15" customHeight="1">
      <c r="BG382130" s="984"/>
    </row>
    <row r="382131" spans="59:59" ht="15" customHeight="1">
      <c r="BG382131" s="985"/>
    </row>
    <row r="382168" spans="59:59" ht="15" customHeight="1">
      <c r="BG382168" s="984"/>
    </row>
    <row r="382169" spans="59:59" ht="15" customHeight="1">
      <c r="BG382169" s="985"/>
    </row>
    <row r="382206" spans="59:59" ht="15" customHeight="1">
      <c r="BG382206" s="984"/>
    </row>
    <row r="382207" spans="59:59" ht="15" customHeight="1">
      <c r="BG382207" s="985"/>
    </row>
    <row r="382244" spans="59:59" ht="15" customHeight="1">
      <c r="BG382244" s="984"/>
    </row>
    <row r="382245" spans="59:59" ht="15" customHeight="1">
      <c r="BG382245" s="985"/>
    </row>
    <row r="382282" spans="59:59" ht="15" customHeight="1">
      <c r="BG382282" s="984"/>
    </row>
    <row r="382283" spans="59:59" ht="15" customHeight="1">
      <c r="BG382283" s="985"/>
    </row>
    <row r="382320" spans="59:59" ht="15" customHeight="1">
      <c r="BG382320" s="984"/>
    </row>
    <row r="382321" spans="59:59" ht="15" customHeight="1">
      <c r="BG382321" s="985"/>
    </row>
    <row r="382358" spans="59:59" ht="15" customHeight="1">
      <c r="BG382358" s="984"/>
    </row>
    <row r="382359" spans="59:59" ht="15" customHeight="1">
      <c r="BG382359" s="985"/>
    </row>
    <row r="382396" spans="59:59" ht="15" customHeight="1">
      <c r="BG382396" s="984"/>
    </row>
    <row r="382397" spans="59:59" ht="15" customHeight="1">
      <c r="BG382397" s="985"/>
    </row>
    <row r="382434" spans="59:59" ht="15" customHeight="1">
      <c r="BG382434" s="984"/>
    </row>
    <row r="382435" spans="59:59" ht="15" customHeight="1">
      <c r="BG382435" s="985"/>
    </row>
    <row r="382472" spans="59:59" ht="15" customHeight="1">
      <c r="BG382472" s="984"/>
    </row>
    <row r="382473" spans="59:59" ht="15" customHeight="1">
      <c r="BG382473" s="985"/>
    </row>
    <row r="382510" spans="59:59" ht="15" customHeight="1">
      <c r="BG382510" s="984"/>
    </row>
    <row r="382511" spans="59:59" ht="15" customHeight="1">
      <c r="BG382511" s="985"/>
    </row>
    <row r="382548" spans="59:59" ht="15" customHeight="1">
      <c r="BG382548" s="984"/>
    </row>
    <row r="382549" spans="59:59" ht="15" customHeight="1">
      <c r="BG382549" s="985"/>
    </row>
    <row r="382586" spans="59:59" ht="15" customHeight="1">
      <c r="BG382586" s="984"/>
    </row>
    <row r="382587" spans="59:59" ht="15" customHeight="1">
      <c r="BG382587" s="985"/>
    </row>
    <row r="382624" spans="59:59" ht="15" customHeight="1">
      <c r="BG382624" s="984"/>
    </row>
    <row r="382625" spans="59:59" ht="15" customHeight="1">
      <c r="BG382625" s="985"/>
    </row>
    <row r="382662" spans="59:59" ht="15" customHeight="1">
      <c r="BG382662" s="984"/>
    </row>
    <row r="382663" spans="59:59" ht="15" customHeight="1">
      <c r="BG382663" s="985"/>
    </row>
    <row r="382700" spans="59:59" ht="15" customHeight="1">
      <c r="BG382700" s="984"/>
    </row>
    <row r="382701" spans="59:59" ht="15" customHeight="1">
      <c r="BG382701" s="985"/>
    </row>
    <row r="382738" spans="59:59" ht="15" customHeight="1">
      <c r="BG382738" s="984"/>
    </row>
    <row r="382739" spans="59:59" ht="15" customHeight="1">
      <c r="BG382739" s="985"/>
    </row>
    <row r="382776" spans="59:59" ht="15" customHeight="1">
      <c r="BG382776" s="984"/>
    </row>
    <row r="382777" spans="59:59" ht="15" customHeight="1">
      <c r="BG382777" s="985"/>
    </row>
    <row r="382814" spans="59:59" ht="15" customHeight="1">
      <c r="BG382814" s="984"/>
    </row>
    <row r="382815" spans="59:59" ht="15" customHeight="1">
      <c r="BG382815" s="985"/>
    </row>
    <row r="382852" spans="59:59" ht="15" customHeight="1">
      <c r="BG382852" s="984"/>
    </row>
    <row r="382853" spans="59:59" ht="15" customHeight="1">
      <c r="BG382853" s="985"/>
    </row>
    <row r="382890" spans="59:59" ht="15" customHeight="1">
      <c r="BG382890" s="984"/>
    </row>
    <row r="382891" spans="59:59" ht="15" customHeight="1">
      <c r="BG382891" s="985"/>
    </row>
    <row r="382928" spans="59:59" ht="15" customHeight="1">
      <c r="BG382928" s="984"/>
    </row>
    <row r="382929" spans="59:59" ht="15" customHeight="1">
      <c r="BG382929" s="985"/>
    </row>
    <row r="382966" spans="59:59" ht="15" customHeight="1">
      <c r="BG382966" s="984"/>
    </row>
    <row r="382967" spans="59:59" ht="15" customHeight="1">
      <c r="BG382967" s="985"/>
    </row>
    <row r="383004" spans="59:59" ht="15" customHeight="1">
      <c r="BG383004" s="984"/>
    </row>
    <row r="383005" spans="59:59" ht="15" customHeight="1">
      <c r="BG383005" s="985"/>
    </row>
    <row r="383042" spans="59:59" ht="15" customHeight="1">
      <c r="BG383042" s="984"/>
    </row>
    <row r="383043" spans="59:59" ht="15" customHeight="1">
      <c r="BG383043" s="985"/>
    </row>
    <row r="383080" spans="59:59" ht="15" customHeight="1">
      <c r="BG383080" s="984"/>
    </row>
    <row r="383081" spans="59:59" ht="15" customHeight="1">
      <c r="BG383081" s="985"/>
    </row>
    <row r="383118" spans="59:59" ht="15" customHeight="1">
      <c r="BG383118" s="984"/>
    </row>
    <row r="383119" spans="59:59" ht="15" customHeight="1">
      <c r="BG383119" s="985"/>
    </row>
    <row r="383156" spans="59:59" ht="15" customHeight="1">
      <c r="BG383156" s="984"/>
    </row>
    <row r="383157" spans="59:59" ht="15" customHeight="1">
      <c r="BG383157" s="985"/>
    </row>
    <row r="383194" spans="59:59" ht="15" customHeight="1">
      <c r="BG383194" s="984"/>
    </row>
    <row r="383195" spans="59:59" ht="15" customHeight="1">
      <c r="BG383195" s="985"/>
    </row>
    <row r="383232" spans="59:59" ht="15" customHeight="1">
      <c r="BG383232" s="984"/>
    </row>
    <row r="383233" spans="59:59" ht="15" customHeight="1">
      <c r="BG383233" s="985"/>
    </row>
    <row r="383270" spans="59:59" ht="15" customHeight="1">
      <c r="BG383270" s="984"/>
    </row>
    <row r="383271" spans="59:59" ht="15" customHeight="1">
      <c r="BG383271" s="985"/>
    </row>
    <row r="383308" spans="59:59" ht="15" customHeight="1">
      <c r="BG383308" s="984"/>
    </row>
    <row r="383309" spans="59:59" ht="15" customHeight="1">
      <c r="BG383309" s="985"/>
    </row>
    <row r="383346" spans="59:59" ht="15" customHeight="1">
      <c r="BG383346" s="984"/>
    </row>
    <row r="383347" spans="59:59" ht="15" customHeight="1">
      <c r="BG383347" s="985"/>
    </row>
    <row r="383384" spans="59:59" ht="15" customHeight="1">
      <c r="BG383384" s="984"/>
    </row>
    <row r="383385" spans="59:59" ht="15" customHeight="1">
      <c r="BG383385" s="985"/>
    </row>
    <row r="383422" spans="59:59" ht="15" customHeight="1">
      <c r="BG383422" s="984"/>
    </row>
    <row r="383423" spans="59:59" ht="15" customHeight="1">
      <c r="BG383423" s="985"/>
    </row>
    <row r="383460" spans="59:59" ht="15" customHeight="1">
      <c r="BG383460" s="984"/>
    </row>
    <row r="383461" spans="59:59" ht="15" customHeight="1">
      <c r="BG383461" s="985"/>
    </row>
    <row r="383498" spans="59:59" ht="15" customHeight="1">
      <c r="BG383498" s="984"/>
    </row>
    <row r="383499" spans="59:59" ht="15" customHeight="1">
      <c r="BG383499" s="985"/>
    </row>
    <row r="383536" spans="59:59" ht="15" customHeight="1">
      <c r="BG383536" s="984"/>
    </row>
    <row r="383537" spans="59:59" ht="15" customHeight="1">
      <c r="BG383537" s="985"/>
    </row>
    <row r="383574" spans="59:59" ht="15" customHeight="1">
      <c r="BG383574" s="984"/>
    </row>
    <row r="383575" spans="59:59" ht="15" customHeight="1">
      <c r="BG383575" s="985"/>
    </row>
    <row r="383612" spans="59:59" ht="15" customHeight="1">
      <c r="BG383612" s="984"/>
    </row>
    <row r="383613" spans="59:59" ht="15" customHeight="1">
      <c r="BG383613" s="985"/>
    </row>
    <row r="383650" spans="59:59" ht="15" customHeight="1">
      <c r="BG383650" s="984"/>
    </row>
    <row r="383651" spans="59:59" ht="15" customHeight="1">
      <c r="BG383651" s="985"/>
    </row>
    <row r="383688" spans="59:59" ht="15" customHeight="1">
      <c r="BG383688" s="984"/>
    </row>
    <row r="383689" spans="59:59" ht="15" customHeight="1">
      <c r="BG383689" s="985"/>
    </row>
    <row r="383726" spans="59:59" ht="15" customHeight="1">
      <c r="BG383726" s="984"/>
    </row>
    <row r="383727" spans="59:59" ht="15" customHeight="1">
      <c r="BG383727" s="985"/>
    </row>
    <row r="383764" spans="59:59" ht="15" customHeight="1">
      <c r="BG383764" s="984"/>
    </row>
    <row r="383765" spans="59:59" ht="15" customHeight="1">
      <c r="BG383765" s="985"/>
    </row>
    <row r="383802" spans="59:59" ht="15" customHeight="1">
      <c r="BG383802" s="984"/>
    </row>
    <row r="383803" spans="59:59" ht="15" customHeight="1">
      <c r="BG383803" s="985"/>
    </row>
    <row r="383840" spans="59:59" ht="15" customHeight="1">
      <c r="BG383840" s="984"/>
    </row>
    <row r="383841" spans="59:59" ht="15" customHeight="1">
      <c r="BG383841" s="985"/>
    </row>
    <row r="383878" spans="59:59" ht="15" customHeight="1">
      <c r="BG383878" s="984"/>
    </row>
    <row r="383879" spans="59:59" ht="15" customHeight="1">
      <c r="BG383879" s="985"/>
    </row>
    <row r="383916" spans="59:59" ht="15" customHeight="1">
      <c r="BG383916" s="984"/>
    </row>
    <row r="383917" spans="59:59" ht="15" customHeight="1">
      <c r="BG383917" s="985"/>
    </row>
    <row r="383954" spans="59:59" ht="15" customHeight="1">
      <c r="BG383954" s="984"/>
    </row>
    <row r="383955" spans="59:59" ht="15" customHeight="1">
      <c r="BG383955" s="985"/>
    </row>
    <row r="383992" spans="59:59" ht="15" customHeight="1">
      <c r="BG383992" s="984"/>
    </row>
    <row r="383993" spans="59:59" ht="15" customHeight="1">
      <c r="BG383993" s="985"/>
    </row>
    <row r="384030" spans="59:59" ht="15" customHeight="1">
      <c r="BG384030" s="984"/>
    </row>
    <row r="384031" spans="59:59" ht="15" customHeight="1">
      <c r="BG384031" s="985"/>
    </row>
    <row r="384068" spans="59:59" ht="15" customHeight="1">
      <c r="BG384068" s="984"/>
    </row>
    <row r="384069" spans="59:59" ht="15" customHeight="1">
      <c r="BG384069" s="985"/>
    </row>
    <row r="384106" spans="59:59" ht="15" customHeight="1">
      <c r="BG384106" s="984"/>
    </row>
    <row r="384107" spans="59:59" ht="15" customHeight="1">
      <c r="BG384107" s="985"/>
    </row>
    <row r="384144" spans="59:59" ht="15" customHeight="1">
      <c r="BG384144" s="984"/>
    </row>
    <row r="384145" spans="59:59" ht="15" customHeight="1">
      <c r="BG384145" s="985"/>
    </row>
    <row r="384182" spans="59:59" ht="15" customHeight="1">
      <c r="BG384182" s="984"/>
    </row>
    <row r="384183" spans="59:59" ht="15" customHeight="1">
      <c r="BG384183" s="985"/>
    </row>
    <row r="384220" spans="59:59" ht="15" customHeight="1">
      <c r="BG384220" s="984"/>
    </row>
    <row r="384221" spans="59:59" ht="15" customHeight="1">
      <c r="BG384221" s="985"/>
    </row>
    <row r="384258" spans="59:59" ht="15" customHeight="1">
      <c r="BG384258" s="984"/>
    </row>
    <row r="384259" spans="59:59" ht="15" customHeight="1">
      <c r="BG384259" s="985"/>
    </row>
    <row r="384296" spans="59:59" ht="15" customHeight="1">
      <c r="BG384296" s="984"/>
    </row>
    <row r="384297" spans="59:59" ht="15" customHeight="1">
      <c r="BG384297" s="985"/>
    </row>
    <row r="384334" spans="59:59" ht="15" customHeight="1">
      <c r="BG384334" s="984"/>
    </row>
    <row r="384335" spans="59:59" ht="15" customHeight="1">
      <c r="BG384335" s="985"/>
    </row>
    <row r="384372" spans="59:59" ht="15" customHeight="1">
      <c r="BG384372" s="984"/>
    </row>
    <row r="384373" spans="59:59" ht="15" customHeight="1">
      <c r="BG384373" s="985"/>
    </row>
    <row r="384410" spans="59:59" ht="15" customHeight="1">
      <c r="BG384410" s="984"/>
    </row>
    <row r="384411" spans="59:59" ht="15" customHeight="1">
      <c r="BG384411" s="985"/>
    </row>
    <row r="384448" spans="59:59" ht="15" customHeight="1">
      <c r="BG384448" s="984"/>
    </row>
    <row r="384449" spans="59:59" ht="15" customHeight="1">
      <c r="BG384449" s="985"/>
    </row>
    <row r="384486" spans="59:59" ht="15" customHeight="1">
      <c r="BG384486" s="984"/>
    </row>
    <row r="384487" spans="59:59" ht="15" customHeight="1">
      <c r="BG384487" s="985"/>
    </row>
    <row r="384524" spans="59:59" ht="15" customHeight="1">
      <c r="BG384524" s="984"/>
    </row>
    <row r="384525" spans="59:59" ht="15" customHeight="1">
      <c r="BG384525" s="985"/>
    </row>
    <row r="384562" spans="59:59" ht="15" customHeight="1">
      <c r="BG384562" s="984"/>
    </row>
    <row r="384563" spans="59:59" ht="15" customHeight="1">
      <c r="BG384563" s="985"/>
    </row>
    <row r="384600" spans="59:59" ht="15" customHeight="1">
      <c r="BG384600" s="984"/>
    </row>
    <row r="384601" spans="59:59" ht="15" customHeight="1">
      <c r="BG384601" s="985"/>
    </row>
    <row r="384638" spans="59:59" ht="15" customHeight="1">
      <c r="BG384638" s="984"/>
    </row>
    <row r="384639" spans="59:59" ht="15" customHeight="1">
      <c r="BG384639" s="985"/>
    </row>
    <row r="384676" spans="59:59" ht="15" customHeight="1">
      <c r="BG384676" s="984"/>
    </row>
    <row r="384677" spans="59:59" ht="15" customHeight="1">
      <c r="BG384677" s="985"/>
    </row>
    <row r="384714" spans="59:59" ht="15" customHeight="1">
      <c r="BG384714" s="984"/>
    </row>
    <row r="384715" spans="59:59" ht="15" customHeight="1">
      <c r="BG384715" s="985"/>
    </row>
    <row r="384752" spans="59:59" ht="15" customHeight="1">
      <c r="BG384752" s="984"/>
    </row>
    <row r="384753" spans="59:59" ht="15" customHeight="1">
      <c r="BG384753" s="985"/>
    </row>
    <row r="384790" spans="59:59" ht="15" customHeight="1">
      <c r="BG384790" s="984"/>
    </row>
    <row r="384791" spans="59:59" ht="15" customHeight="1">
      <c r="BG384791" s="985"/>
    </row>
    <row r="384828" spans="59:59" ht="15" customHeight="1">
      <c r="BG384828" s="984"/>
    </row>
    <row r="384829" spans="59:59" ht="15" customHeight="1">
      <c r="BG384829" s="985"/>
    </row>
    <row r="384866" spans="59:59" ht="15" customHeight="1">
      <c r="BG384866" s="984"/>
    </row>
    <row r="384867" spans="59:59" ht="15" customHeight="1">
      <c r="BG384867" s="985"/>
    </row>
    <row r="384904" spans="59:59" ht="15" customHeight="1">
      <c r="BG384904" s="984"/>
    </row>
    <row r="384905" spans="59:59" ht="15" customHeight="1">
      <c r="BG384905" s="985"/>
    </row>
    <row r="384942" spans="59:59" ht="15" customHeight="1">
      <c r="BG384942" s="984"/>
    </row>
    <row r="384943" spans="59:59" ht="15" customHeight="1">
      <c r="BG384943" s="985"/>
    </row>
    <row r="384980" spans="59:59" ht="15" customHeight="1">
      <c r="BG384980" s="984"/>
    </row>
    <row r="384981" spans="59:59" ht="15" customHeight="1">
      <c r="BG384981" s="985"/>
    </row>
    <row r="385018" spans="59:59" ht="15" customHeight="1">
      <c r="BG385018" s="984"/>
    </row>
    <row r="385019" spans="59:59" ht="15" customHeight="1">
      <c r="BG385019" s="985"/>
    </row>
    <row r="385056" spans="59:59" ht="15" customHeight="1">
      <c r="BG385056" s="984"/>
    </row>
    <row r="385057" spans="59:59" ht="15" customHeight="1">
      <c r="BG385057" s="985"/>
    </row>
    <row r="385094" spans="59:59" ht="15" customHeight="1">
      <c r="BG385094" s="984"/>
    </row>
    <row r="385095" spans="59:59" ht="15" customHeight="1">
      <c r="BG385095" s="985"/>
    </row>
    <row r="385132" spans="59:59" ht="15" customHeight="1">
      <c r="BG385132" s="984"/>
    </row>
    <row r="385133" spans="59:59" ht="15" customHeight="1">
      <c r="BG385133" s="985"/>
    </row>
    <row r="385170" spans="59:59" ht="15" customHeight="1">
      <c r="BG385170" s="984"/>
    </row>
    <row r="385171" spans="59:59" ht="15" customHeight="1">
      <c r="BG385171" s="985"/>
    </row>
    <row r="385208" spans="59:59" ht="15" customHeight="1">
      <c r="BG385208" s="984"/>
    </row>
    <row r="385209" spans="59:59" ht="15" customHeight="1">
      <c r="BG385209" s="985"/>
    </row>
    <row r="385246" spans="59:59" ht="15" customHeight="1">
      <c r="BG385246" s="984"/>
    </row>
    <row r="385247" spans="59:59" ht="15" customHeight="1">
      <c r="BG385247" s="985"/>
    </row>
    <row r="385284" spans="59:59" ht="15" customHeight="1">
      <c r="BG385284" s="984"/>
    </row>
    <row r="385285" spans="59:59" ht="15" customHeight="1">
      <c r="BG385285" s="985"/>
    </row>
    <row r="385322" spans="59:59" ht="15" customHeight="1">
      <c r="BG385322" s="984"/>
    </row>
    <row r="385323" spans="59:59" ht="15" customHeight="1">
      <c r="BG385323" s="985"/>
    </row>
    <row r="385360" spans="59:59" ht="15" customHeight="1">
      <c r="BG385360" s="984"/>
    </row>
    <row r="385361" spans="59:59" ht="15" customHeight="1">
      <c r="BG385361" s="985"/>
    </row>
    <row r="385398" spans="59:59" ht="15" customHeight="1">
      <c r="BG385398" s="984"/>
    </row>
    <row r="385399" spans="59:59" ht="15" customHeight="1">
      <c r="BG385399" s="985"/>
    </row>
    <row r="385436" spans="59:59" ht="15" customHeight="1">
      <c r="BG385436" s="984"/>
    </row>
    <row r="385437" spans="59:59" ht="15" customHeight="1">
      <c r="BG385437" s="985"/>
    </row>
    <row r="385474" spans="59:59" ht="15" customHeight="1">
      <c r="BG385474" s="984"/>
    </row>
    <row r="385475" spans="59:59" ht="15" customHeight="1">
      <c r="BG385475" s="985"/>
    </row>
    <row r="385512" spans="59:59" ht="15" customHeight="1">
      <c r="BG385512" s="984"/>
    </row>
    <row r="385513" spans="59:59" ht="15" customHeight="1">
      <c r="BG385513" s="985"/>
    </row>
    <row r="385550" spans="59:59" ht="15" customHeight="1">
      <c r="BG385550" s="984"/>
    </row>
    <row r="385551" spans="59:59" ht="15" customHeight="1">
      <c r="BG385551" s="985"/>
    </row>
    <row r="385588" spans="59:59" ht="15" customHeight="1">
      <c r="BG385588" s="984"/>
    </row>
    <row r="385589" spans="59:59" ht="15" customHeight="1">
      <c r="BG385589" s="985"/>
    </row>
    <row r="385626" spans="59:59" ht="15" customHeight="1">
      <c r="BG385626" s="984"/>
    </row>
    <row r="385627" spans="59:59" ht="15" customHeight="1">
      <c r="BG385627" s="985"/>
    </row>
    <row r="385664" spans="59:59" ht="15" customHeight="1">
      <c r="BG385664" s="984"/>
    </row>
    <row r="385665" spans="59:59" ht="15" customHeight="1">
      <c r="BG385665" s="985"/>
    </row>
    <row r="385702" spans="59:59" ht="15" customHeight="1">
      <c r="BG385702" s="984"/>
    </row>
    <row r="385703" spans="59:59" ht="15" customHeight="1">
      <c r="BG385703" s="985"/>
    </row>
    <row r="385740" spans="59:59" ht="15" customHeight="1">
      <c r="BG385740" s="984"/>
    </row>
    <row r="385741" spans="59:59" ht="15" customHeight="1">
      <c r="BG385741" s="985"/>
    </row>
    <row r="385778" spans="59:59" ht="15" customHeight="1">
      <c r="BG385778" s="984"/>
    </row>
    <row r="385779" spans="59:59" ht="15" customHeight="1">
      <c r="BG385779" s="985"/>
    </row>
    <row r="385816" spans="59:59" ht="15" customHeight="1">
      <c r="BG385816" s="984"/>
    </row>
    <row r="385817" spans="59:59" ht="15" customHeight="1">
      <c r="BG385817" s="985"/>
    </row>
    <row r="385854" spans="59:59" ht="15" customHeight="1">
      <c r="BG385854" s="984"/>
    </row>
    <row r="385855" spans="59:59" ht="15" customHeight="1">
      <c r="BG385855" s="985"/>
    </row>
    <row r="385892" spans="59:59" ht="15" customHeight="1">
      <c r="BG385892" s="984"/>
    </row>
    <row r="385893" spans="59:59" ht="15" customHeight="1">
      <c r="BG385893" s="985"/>
    </row>
    <row r="385930" spans="59:59" ht="15" customHeight="1">
      <c r="BG385930" s="984"/>
    </row>
    <row r="385931" spans="59:59" ht="15" customHeight="1">
      <c r="BG385931" s="985"/>
    </row>
    <row r="385968" spans="59:59" ht="15" customHeight="1">
      <c r="BG385968" s="984"/>
    </row>
    <row r="385969" spans="59:59" ht="15" customHeight="1">
      <c r="BG385969" s="985"/>
    </row>
    <row r="386006" spans="59:59" ht="15" customHeight="1">
      <c r="BG386006" s="984"/>
    </row>
    <row r="386007" spans="59:59" ht="15" customHeight="1">
      <c r="BG386007" s="985"/>
    </row>
    <row r="386044" spans="59:59" ht="15" customHeight="1">
      <c r="BG386044" s="984"/>
    </row>
    <row r="386045" spans="59:59" ht="15" customHeight="1">
      <c r="BG386045" s="985"/>
    </row>
    <row r="386082" spans="59:59" ht="15" customHeight="1">
      <c r="BG386082" s="984"/>
    </row>
    <row r="386083" spans="59:59" ht="15" customHeight="1">
      <c r="BG386083" s="985"/>
    </row>
    <row r="386120" spans="59:59" ht="15" customHeight="1">
      <c r="BG386120" s="984"/>
    </row>
    <row r="386121" spans="59:59" ht="15" customHeight="1">
      <c r="BG386121" s="985"/>
    </row>
    <row r="386158" spans="59:59" ht="15" customHeight="1">
      <c r="BG386158" s="984"/>
    </row>
    <row r="386159" spans="59:59" ht="15" customHeight="1">
      <c r="BG386159" s="985"/>
    </row>
    <row r="386196" spans="59:59" ht="15" customHeight="1">
      <c r="BG386196" s="984"/>
    </row>
    <row r="386197" spans="59:59" ht="15" customHeight="1">
      <c r="BG386197" s="985"/>
    </row>
    <row r="386234" spans="59:59" ht="15" customHeight="1">
      <c r="BG386234" s="984"/>
    </row>
    <row r="386235" spans="59:59" ht="15" customHeight="1">
      <c r="BG386235" s="985"/>
    </row>
    <row r="386272" spans="59:59" ht="15" customHeight="1">
      <c r="BG386272" s="984"/>
    </row>
    <row r="386273" spans="59:59" ht="15" customHeight="1">
      <c r="BG386273" s="985"/>
    </row>
    <row r="386310" spans="59:59" ht="15" customHeight="1">
      <c r="BG386310" s="984"/>
    </row>
    <row r="386311" spans="59:59" ht="15" customHeight="1">
      <c r="BG386311" s="985"/>
    </row>
    <row r="386348" spans="59:59" ht="15" customHeight="1">
      <c r="BG386348" s="984"/>
    </row>
    <row r="386349" spans="59:59" ht="15" customHeight="1">
      <c r="BG386349" s="985"/>
    </row>
    <row r="386386" spans="59:59" ht="15" customHeight="1">
      <c r="BG386386" s="984"/>
    </row>
    <row r="386387" spans="59:59" ht="15" customHeight="1">
      <c r="BG386387" s="985"/>
    </row>
    <row r="386424" spans="59:59" ht="15" customHeight="1">
      <c r="BG386424" s="984"/>
    </row>
    <row r="386425" spans="59:59" ht="15" customHeight="1">
      <c r="BG386425" s="985"/>
    </row>
    <row r="386462" spans="59:59" ht="15" customHeight="1">
      <c r="BG386462" s="984"/>
    </row>
    <row r="386463" spans="59:59" ht="15" customHeight="1">
      <c r="BG386463" s="985"/>
    </row>
    <row r="386500" spans="59:59" ht="15" customHeight="1">
      <c r="BG386500" s="984"/>
    </row>
    <row r="386501" spans="59:59" ht="15" customHeight="1">
      <c r="BG386501" s="985"/>
    </row>
    <row r="386538" spans="59:59" ht="15" customHeight="1">
      <c r="BG386538" s="984"/>
    </row>
    <row r="386539" spans="59:59" ht="15" customHeight="1">
      <c r="BG386539" s="985"/>
    </row>
    <row r="386576" spans="59:59" ht="15" customHeight="1">
      <c r="BG386576" s="984"/>
    </row>
    <row r="386577" spans="59:59" ht="15" customHeight="1">
      <c r="BG386577" s="985"/>
    </row>
    <row r="386614" spans="59:59" ht="15" customHeight="1">
      <c r="BG386614" s="984"/>
    </row>
    <row r="386615" spans="59:59" ht="15" customHeight="1">
      <c r="BG386615" s="985"/>
    </row>
    <row r="386652" spans="59:59" ht="15" customHeight="1">
      <c r="BG386652" s="984"/>
    </row>
    <row r="386653" spans="59:59" ht="15" customHeight="1">
      <c r="BG386653" s="985"/>
    </row>
    <row r="386690" spans="59:59" ht="15" customHeight="1">
      <c r="BG386690" s="984"/>
    </row>
    <row r="386691" spans="59:59" ht="15" customHeight="1">
      <c r="BG386691" s="985"/>
    </row>
    <row r="386728" spans="59:59" ht="15" customHeight="1">
      <c r="BG386728" s="984"/>
    </row>
    <row r="386729" spans="59:59" ht="15" customHeight="1">
      <c r="BG386729" s="985"/>
    </row>
    <row r="386766" spans="59:59" ht="15" customHeight="1">
      <c r="BG386766" s="984"/>
    </row>
    <row r="386767" spans="59:59" ht="15" customHeight="1">
      <c r="BG386767" s="985"/>
    </row>
    <row r="386804" spans="59:59" ht="15" customHeight="1">
      <c r="BG386804" s="984"/>
    </row>
    <row r="386805" spans="59:59" ht="15" customHeight="1">
      <c r="BG386805" s="985"/>
    </row>
    <row r="386842" spans="59:59" ht="15" customHeight="1">
      <c r="BG386842" s="984"/>
    </row>
    <row r="386843" spans="59:59" ht="15" customHeight="1">
      <c r="BG386843" s="985"/>
    </row>
    <row r="386880" spans="59:59" ht="15" customHeight="1">
      <c r="BG386880" s="984"/>
    </row>
    <row r="386881" spans="59:59" ht="15" customHeight="1">
      <c r="BG386881" s="985"/>
    </row>
    <row r="386918" spans="59:59" ht="15" customHeight="1">
      <c r="BG386918" s="984"/>
    </row>
    <row r="386919" spans="59:59" ht="15" customHeight="1">
      <c r="BG386919" s="985"/>
    </row>
    <row r="386956" spans="59:59" ht="15" customHeight="1">
      <c r="BG386956" s="984"/>
    </row>
    <row r="386957" spans="59:59" ht="15" customHeight="1">
      <c r="BG386957" s="985"/>
    </row>
    <row r="386994" spans="59:59" ht="15" customHeight="1">
      <c r="BG386994" s="984"/>
    </row>
    <row r="386995" spans="59:59" ht="15" customHeight="1">
      <c r="BG386995" s="985"/>
    </row>
    <row r="387032" spans="59:59" ht="15" customHeight="1">
      <c r="BG387032" s="984"/>
    </row>
    <row r="387033" spans="59:59" ht="15" customHeight="1">
      <c r="BG387033" s="985"/>
    </row>
    <row r="387070" spans="59:59" ht="15" customHeight="1">
      <c r="BG387070" s="984"/>
    </row>
    <row r="387071" spans="59:59" ht="15" customHeight="1">
      <c r="BG387071" s="985"/>
    </row>
    <row r="387108" spans="59:59" ht="15" customHeight="1">
      <c r="BG387108" s="984"/>
    </row>
    <row r="387109" spans="59:59" ht="15" customHeight="1">
      <c r="BG387109" s="985"/>
    </row>
    <row r="387146" spans="59:59" ht="15" customHeight="1">
      <c r="BG387146" s="984"/>
    </row>
    <row r="387147" spans="59:59" ht="15" customHeight="1">
      <c r="BG387147" s="985"/>
    </row>
    <row r="387184" spans="59:59" ht="15" customHeight="1">
      <c r="BG387184" s="984"/>
    </row>
    <row r="387185" spans="59:59" ht="15" customHeight="1">
      <c r="BG387185" s="985"/>
    </row>
    <row r="387222" spans="59:59" ht="15" customHeight="1">
      <c r="BG387222" s="984"/>
    </row>
    <row r="387223" spans="59:59" ht="15" customHeight="1">
      <c r="BG387223" s="985"/>
    </row>
    <row r="387260" spans="59:59" ht="15" customHeight="1">
      <c r="BG387260" s="984"/>
    </row>
    <row r="387261" spans="59:59" ht="15" customHeight="1">
      <c r="BG387261" s="985"/>
    </row>
    <row r="387298" spans="59:59" ht="15" customHeight="1">
      <c r="BG387298" s="984"/>
    </row>
    <row r="387299" spans="59:59" ht="15" customHeight="1">
      <c r="BG387299" s="985"/>
    </row>
    <row r="387336" spans="59:59" ht="15" customHeight="1">
      <c r="BG387336" s="984"/>
    </row>
    <row r="387337" spans="59:59" ht="15" customHeight="1">
      <c r="BG387337" s="985"/>
    </row>
    <row r="387374" spans="59:59" ht="15" customHeight="1">
      <c r="BG387374" s="984"/>
    </row>
    <row r="387375" spans="59:59" ht="15" customHeight="1">
      <c r="BG387375" s="985"/>
    </row>
    <row r="387412" spans="59:59" ht="15" customHeight="1">
      <c r="BG387412" s="984"/>
    </row>
    <row r="387413" spans="59:59" ht="15" customHeight="1">
      <c r="BG387413" s="985"/>
    </row>
    <row r="387450" spans="59:59" ht="15" customHeight="1">
      <c r="BG387450" s="984"/>
    </row>
    <row r="387451" spans="59:59" ht="15" customHeight="1">
      <c r="BG387451" s="985"/>
    </row>
    <row r="387488" spans="59:59" ht="15" customHeight="1">
      <c r="BG387488" s="984"/>
    </row>
    <row r="387489" spans="59:59" ht="15" customHeight="1">
      <c r="BG387489" s="985"/>
    </row>
    <row r="387526" spans="59:59" ht="15" customHeight="1">
      <c r="BG387526" s="984"/>
    </row>
    <row r="387527" spans="59:59" ht="15" customHeight="1">
      <c r="BG387527" s="985"/>
    </row>
    <row r="387564" spans="59:59" ht="15" customHeight="1">
      <c r="BG387564" s="984"/>
    </row>
    <row r="387565" spans="59:59" ht="15" customHeight="1">
      <c r="BG387565" s="985"/>
    </row>
    <row r="387602" spans="59:59" ht="15" customHeight="1">
      <c r="BG387602" s="984"/>
    </row>
    <row r="387603" spans="59:59" ht="15" customHeight="1">
      <c r="BG387603" s="985"/>
    </row>
    <row r="387640" spans="59:59" ht="15" customHeight="1">
      <c r="BG387640" s="984"/>
    </row>
    <row r="387641" spans="59:59" ht="15" customHeight="1">
      <c r="BG387641" s="985"/>
    </row>
    <row r="387678" spans="59:59" ht="15" customHeight="1">
      <c r="BG387678" s="984"/>
    </row>
    <row r="387679" spans="59:59" ht="15" customHeight="1">
      <c r="BG387679" s="985"/>
    </row>
    <row r="387716" spans="59:59" ht="15" customHeight="1">
      <c r="BG387716" s="984"/>
    </row>
    <row r="387717" spans="59:59" ht="15" customHeight="1">
      <c r="BG387717" s="985"/>
    </row>
    <row r="387754" spans="59:59" ht="15" customHeight="1">
      <c r="BG387754" s="984"/>
    </row>
    <row r="387755" spans="59:59" ht="15" customHeight="1">
      <c r="BG387755" s="985"/>
    </row>
    <row r="387792" spans="59:59" ht="15" customHeight="1">
      <c r="BG387792" s="984"/>
    </row>
    <row r="387793" spans="59:59" ht="15" customHeight="1">
      <c r="BG387793" s="985"/>
    </row>
    <row r="387830" spans="59:59" ht="15" customHeight="1">
      <c r="BG387830" s="984"/>
    </row>
    <row r="387831" spans="59:59" ht="15" customHeight="1">
      <c r="BG387831" s="985"/>
    </row>
    <row r="387868" spans="59:59" ht="15" customHeight="1">
      <c r="BG387868" s="984"/>
    </row>
    <row r="387869" spans="59:59" ht="15" customHeight="1">
      <c r="BG387869" s="985"/>
    </row>
    <row r="387906" spans="59:59" ht="15" customHeight="1">
      <c r="BG387906" s="984"/>
    </row>
    <row r="387907" spans="59:59" ht="15" customHeight="1">
      <c r="BG387907" s="985"/>
    </row>
    <row r="387944" spans="59:59" ht="15" customHeight="1">
      <c r="BG387944" s="984"/>
    </row>
    <row r="387945" spans="59:59" ht="15" customHeight="1">
      <c r="BG387945" s="985"/>
    </row>
    <row r="387982" spans="59:59" ht="15" customHeight="1">
      <c r="BG387982" s="984"/>
    </row>
    <row r="387983" spans="59:59" ht="15" customHeight="1">
      <c r="BG387983" s="985"/>
    </row>
    <row r="388020" spans="59:59" ht="15" customHeight="1">
      <c r="BG388020" s="984"/>
    </row>
    <row r="388021" spans="59:59" ht="15" customHeight="1">
      <c r="BG388021" s="985"/>
    </row>
    <row r="388058" spans="59:59" ht="15" customHeight="1">
      <c r="BG388058" s="984"/>
    </row>
    <row r="388059" spans="59:59" ht="15" customHeight="1">
      <c r="BG388059" s="985"/>
    </row>
    <row r="388096" spans="59:59" ht="15" customHeight="1">
      <c r="BG388096" s="984"/>
    </row>
    <row r="388097" spans="59:59" ht="15" customHeight="1">
      <c r="BG388097" s="985"/>
    </row>
    <row r="388134" spans="59:59" ht="15" customHeight="1">
      <c r="BG388134" s="984"/>
    </row>
    <row r="388135" spans="59:59" ht="15" customHeight="1">
      <c r="BG388135" s="985"/>
    </row>
    <row r="388172" spans="59:59" ht="15" customHeight="1">
      <c r="BG388172" s="984"/>
    </row>
    <row r="388173" spans="59:59" ht="15" customHeight="1">
      <c r="BG388173" s="985"/>
    </row>
    <row r="388210" spans="59:59" ht="15" customHeight="1">
      <c r="BG388210" s="984"/>
    </row>
    <row r="388211" spans="59:59" ht="15" customHeight="1">
      <c r="BG388211" s="985"/>
    </row>
    <row r="388248" spans="59:59" ht="15" customHeight="1">
      <c r="BG388248" s="984"/>
    </row>
    <row r="388249" spans="59:59" ht="15" customHeight="1">
      <c r="BG388249" s="985"/>
    </row>
    <row r="388286" spans="59:59" ht="15" customHeight="1">
      <c r="BG388286" s="984"/>
    </row>
    <row r="388287" spans="59:59" ht="15" customHeight="1">
      <c r="BG388287" s="985"/>
    </row>
    <row r="388324" spans="59:59" ht="15" customHeight="1">
      <c r="BG388324" s="984"/>
    </row>
    <row r="388325" spans="59:59" ht="15" customHeight="1">
      <c r="BG388325" s="985"/>
    </row>
    <row r="388362" spans="59:59" ht="15" customHeight="1">
      <c r="BG388362" s="984"/>
    </row>
    <row r="388363" spans="59:59" ht="15" customHeight="1">
      <c r="BG388363" s="985"/>
    </row>
    <row r="388400" spans="59:59" ht="15" customHeight="1">
      <c r="BG388400" s="984"/>
    </row>
    <row r="388401" spans="59:59" ht="15" customHeight="1">
      <c r="BG388401" s="985"/>
    </row>
    <row r="388438" spans="59:59" ht="15" customHeight="1">
      <c r="BG388438" s="984"/>
    </row>
    <row r="388439" spans="59:59" ht="15" customHeight="1">
      <c r="BG388439" s="985"/>
    </row>
    <row r="388476" spans="59:59" ht="15" customHeight="1">
      <c r="BG388476" s="984"/>
    </row>
    <row r="388477" spans="59:59" ht="15" customHeight="1">
      <c r="BG388477" s="985"/>
    </row>
    <row r="388514" spans="59:59" ht="15" customHeight="1">
      <c r="BG388514" s="984"/>
    </row>
    <row r="388515" spans="59:59" ht="15" customHeight="1">
      <c r="BG388515" s="985"/>
    </row>
    <row r="388552" spans="59:59" ht="15" customHeight="1">
      <c r="BG388552" s="984"/>
    </row>
    <row r="388553" spans="59:59" ht="15" customHeight="1">
      <c r="BG388553" s="985"/>
    </row>
    <row r="388590" spans="59:59" ht="15" customHeight="1">
      <c r="BG388590" s="984"/>
    </row>
    <row r="388591" spans="59:59" ht="15" customHeight="1">
      <c r="BG388591" s="985"/>
    </row>
    <row r="388628" spans="59:59" ht="15" customHeight="1">
      <c r="BG388628" s="984"/>
    </row>
    <row r="388629" spans="59:59" ht="15" customHeight="1">
      <c r="BG388629" s="985"/>
    </row>
    <row r="388666" spans="59:59" ht="15" customHeight="1">
      <c r="BG388666" s="984"/>
    </row>
    <row r="388667" spans="59:59" ht="15" customHeight="1">
      <c r="BG388667" s="985"/>
    </row>
    <row r="388704" spans="59:59" ht="15" customHeight="1">
      <c r="BG388704" s="984"/>
    </row>
    <row r="388705" spans="59:59" ht="15" customHeight="1">
      <c r="BG388705" s="985"/>
    </row>
    <row r="388742" spans="59:59" ht="15" customHeight="1">
      <c r="BG388742" s="984"/>
    </row>
    <row r="388743" spans="59:59" ht="15" customHeight="1">
      <c r="BG388743" s="985"/>
    </row>
    <row r="388780" spans="59:59" ht="15" customHeight="1">
      <c r="BG388780" s="984"/>
    </row>
    <row r="388781" spans="59:59" ht="15" customHeight="1">
      <c r="BG388781" s="985"/>
    </row>
    <row r="388818" spans="59:59" ht="15" customHeight="1">
      <c r="BG388818" s="984"/>
    </row>
    <row r="388819" spans="59:59" ht="15" customHeight="1">
      <c r="BG388819" s="985"/>
    </row>
    <row r="388856" spans="59:59" ht="15" customHeight="1">
      <c r="BG388856" s="984"/>
    </row>
    <row r="388857" spans="59:59" ht="15" customHeight="1">
      <c r="BG388857" s="985"/>
    </row>
    <row r="388894" spans="59:59" ht="15" customHeight="1">
      <c r="BG388894" s="984"/>
    </row>
    <row r="388895" spans="59:59" ht="15" customHeight="1">
      <c r="BG388895" s="985"/>
    </row>
    <row r="388932" spans="59:59" ht="15" customHeight="1">
      <c r="BG388932" s="984"/>
    </row>
    <row r="388933" spans="59:59" ht="15" customHeight="1">
      <c r="BG388933" s="985"/>
    </row>
    <row r="388970" spans="59:59" ht="15" customHeight="1">
      <c r="BG388970" s="984"/>
    </row>
    <row r="388971" spans="59:59" ht="15" customHeight="1">
      <c r="BG388971" s="985"/>
    </row>
    <row r="389008" spans="59:59" ht="15" customHeight="1">
      <c r="BG389008" s="984"/>
    </row>
    <row r="389009" spans="59:59" ht="15" customHeight="1">
      <c r="BG389009" s="985"/>
    </row>
    <row r="389046" spans="59:59" ht="15" customHeight="1">
      <c r="BG389046" s="984"/>
    </row>
    <row r="389047" spans="59:59" ht="15" customHeight="1">
      <c r="BG389047" s="985"/>
    </row>
    <row r="389084" spans="59:59" ht="15" customHeight="1">
      <c r="BG389084" s="984"/>
    </row>
    <row r="389085" spans="59:59" ht="15" customHeight="1">
      <c r="BG389085" s="985"/>
    </row>
    <row r="389122" spans="59:59" ht="15" customHeight="1">
      <c r="BG389122" s="984"/>
    </row>
    <row r="389123" spans="59:59" ht="15" customHeight="1">
      <c r="BG389123" s="985"/>
    </row>
    <row r="389160" spans="59:59" ht="15" customHeight="1">
      <c r="BG389160" s="984"/>
    </row>
    <row r="389161" spans="59:59" ht="15" customHeight="1">
      <c r="BG389161" s="985"/>
    </row>
    <row r="389198" spans="59:59" ht="15" customHeight="1">
      <c r="BG389198" s="984"/>
    </row>
    <row r="389199" spans="59:59" ht="15" customHeight="1">
      <c r="BG389199" s="985"/>
    </row>
    <row r="389236" spans="59:59" ht="15" customHeight="1">
      <c r="BG389236" s="984"/>
    </row>
    <row r="389237" spans="59:59" ht="15" customHeight="1">
      <c r="BG389237" s="985"/>
    </row>
    <row r="389274" spans="59:59" ht="15" customHeight="1">
      <c r="BG389274" s="984"/>
    </row>
    <row r="389275" spans="59:59" ht="15" customHeight="1">
      <c r="BG389275" s="985"/>
    </row>
    <row r="389312" spans="59:59" ht="15" customHeight="1">
      <c r="BG389312" s="984"/>
    </row>
    <row r="389313" spans="59:59" ht="15" customHeight="1">
      <c r="BG389313" s="985"/>
    </row>
    <row r="389350" spans="59:59" ht="15" customHeight="1">
      <c r="BG389350" s="984"/>
    </row>
    <row r="389351" spans="59:59" ht="15" customHeight="1">
      <c r="BG389351" s="985"/>
    </row>
    <row r="389388" spans="59:59" ht="15" customHeight="1">
      <c r="BG389388" s="984"/>
    </row>
    <row r="389389" spans="59:59" ht="15" customHeight="1">
      <c r="BG389389" s="985"/>
    </row>
    <row r="389426" spans="59:59" ht="15" customHeight="1">
      <c r="BG389426" s="984"/>
    </row>
    <row r="389427" spans="59:59" ht="15" customHeight="1">
      <c r="BG389427" s="985"/>
    </row>
    <row r="389464" spans="59:59" ht="15" customHeight="1">
      <c r="BG389464" s="984"/>
    </row>
    <row r="389465" spans="59:59" ht="15" customHeight="1">
      <c r="BG389465" s="985"/>
    </row>
    <row r="389502" spans="59:59" ht="15" customHeight="1">
      <c r="BG389502" s="984"/>
    </row>
    <row r="389503" spans="59:59" ht="15" customHeight="1">
      <c r="BG389503" s="985"/>
    </row>
    <row r="389540" spans="59:59" ht="15" customHeight="1">
      <c r="BG389540" s="984"/>
    </row>
    <row r="389541" spans="59:59" ht="15" customHeight="1">
      <c r="BG389541" s="985"/>
    </row>
    <row r="389578" spans="59:59" ht="15" customHeight="1">
      <c r="BG389578" s="984"/>
    </row>
    <row r="389579" spans="59:59" ht="15" customHeight="1">
      <c r="BG389579" s="985"/>
    </row>
    <row r="389616" spans="59:59" ht="15" customHeight="1">
      <c r="BG389616" s="984"/>
    </row>
    <row r="389617" spans="59:59" ht="15" customHeight="1">
      <c r="BG389617" s="985"/>
    </row>
    <row r="389654" spans="59:59" ht="15" customHeight="1">
      <c r="BG389654" s="984"/>
    </row>
    <row r="389655" spans="59:59" ht="15" customHeight="1">
      <c r="BG389655" s="985"/>
    </row>
    <row r="389692" spans="59:59" ht="15" customHeight="1">
      <c r="BG389692" s="984"/>
    </row>
    <row r="389693" spans="59:59" ht="15" customHeight="1">
      <c r="BG389693" s="985"/>
    </row>
    <row r="389730" spans="59:59" ht="15" customHeight="1">
      <c r="BG389730" s="984"/>
    </row>
    <row r="389731" spans="59:59" ht="15" customHeight="1">
      <c r="BG389731" s="985"/>
    </row>
    <row r="389768" spans="59:59" ht="15" customHeight="1">
      <c r="BG389768" s="984"/>
    </row>
    <row r="389769" spans="59:59" ht="15" customHeight="1">
      <c r="BG389769" s="985"/>
    </row>
    <row r="389806" spans="59:59" ht="15" customHeight="1">
      <c r="BG389806" s="984"/>
    </row>
    <row r="389807" spans="59:59" ht="15" customHeight="1">
      <c r="BG389807" s="985"/>
    </row>
    <row r="389844" spans="59:59" ht="15" customHeight="1">
      <c r="BG389844" s="984"/>
    </row>
    <row r="389845" spans="59:59" ht="15" customHeight="1">
      <c r="BG389845" s="985"/>
    </row>
    <row r="389882" spans="59:59" ht="15" customHeight="1">
      <c r="BG389882" s="984"/>
    </row>
    <row r="389883" spans="59:59" ht="15" customHeight="1">
      <c r="BG389883" s="985"/>
    </row>
    <row r="389920" spans="59:59" ht="15" customHeight="1">
      <c r="BG389920" s="984"/>
    </row>
    <row r="389921" spans="59:59" ht="15" customHeight="1">
      <c r="BG389921" s="985"/>
    </row>
    <row r="389958" spans="59:59" ht="15" customHeight="1">
      <c r="BG389958" s="984"/>
    </row>
    <row r="389959" spans="59:59" ht="15" customHeight="1">
      <c r="BG389959" s="985"/>
    </row>
    <row r="389996" spans="59:59" ht="15" customHeight="1">
      <c r="BG389996" s="984"/>
    </row>
    <row r="389997" spans="59:59" ht="15" customHeight="1">
      <c r="BG389997" s="985"/>
    </row>
    <row r="390034" spans="59:59" ht="15" customHeight="1">
      <c r="BG390034" s="984"/>
    </row>
    <row r="390035" spans="59:59" ht="15" customHeight="1">
      <c r="BG390035" s="985"/>
    </row>
    <row r="390072" spans="59:59" ht="15" customHeight="1">
      <c r="BG390072" s="984"/>
    </row>
    <row r="390073" spans="59:59" ht="15" customHeight="1">
      <c r="BG390073" s="985"/>
    </row>
    <row r="390110" spans="59:59" ht="15" customHeight="1">
      <c r="BG390110" s="984"/>
    </row>
    <row r="390111" spans="59:59" ht="15" customHeight="1">
      <c r="BG390111" s="985"/>
    </row>
    <row r="390148" spans="59:59" ht="15" customHeight="1">
      <c r="BG390148" s="984"/>
    </row>
    <row r="390149" spans="59:59" ht="15" customHeight="1">
      <c r="BG390149" s="985"/>
    </row>
    <row r="390186" spans="59:59" ht="15" customHeight="1">
      <c r="BG390186" s="984"/>
    </row>
    <row r="390187" spans="59:59" ht="15" customHeight="1">
      <c r="BG390187" s="985"/>
    </row>
    <row r="390224" spans="59:59" ht="15" customHeight="1">
      <c r="BG390224" s="984"/>
    </row>
    <row r="390225" spans="59:59" ht="15" customHeight="1">
      <c r="BG390225" s="985"/>
    </row>
    <row r="390262" spans="59:59" ht="15" customHeight="1">
      <c r="BG390262" s="984"/>
    </row>
    <row r="390263" spans="59:59" ht="15" customHeight="1">
      <c r="BG390263" s="985"/>
    </row>
    <row r="390300" spans="59:59" ht="15" customHeight="1">
      <c r="BG390300" s="984"/>
    </row>
    <row r="390301" spans="59:59" ht="15" customHeight="1">
      <c r="BG390301" s="985"/>
    </row>
    <row r="390338" spans="59:59" ht="15" customHeight="1">
      <c r="BG390338" s="984"/>
    </row>
    <row r="390339" spans="59:59" ht="15" customHeight="1">
      <c r="BG390339" s="985"/>
    </row>
    <row r="390376" spans="59:59" ht="15" customHeight="1">
      <c r="BG390376" s="984"/>
    </row>
    <row r="390377" spans="59:59" ht="15" customHeight="1">
      <c r="BG390377" s="985"/>
    </row>
    <row r="390414" spans="59:59" ht="15" customHeight="1">
      <c r="BG390414" s="984"/>
    </row>
    <row r="390415" spans="59:59" ht="15" customHeight="1">
      <c r="BG390415" s="985"/>
    </row>
    <row r="390452" spans="59:59" ht="15" customHeight="1">
      <c r="BG390452" s="984"/>
    </row>
    <row r="390453" spans="59:59" ht="15" customHeight="1">
      <c r="BG390453" s="985"/>
    </row>
    <row r="390490" spans="59:59" ht="15" customHeight="1">
      <c r="BG390490" s="984"/>
    </row>
    <row r="390491" spans="59:59" ht="15" customHeight="1">
      <c r="BG390491" s="985"/>
    </row>
    <row r="390528" spans="59:59" ht="15" customHeight="1">
      <c r="BG390528" s="984"/>
    </row>
    <row r="390529" spans="59:59" ht="15" customHeight="1">
      <c r="BG390529" s="985"/>
    </row>
    <row r="390566" spans="59:59" ht="15" customHeight="1">
      <c r="BG390566" s="984"/>
    </row>
    <row r="390567" spans="59:59" ht="15" customHeight="1">
      <c r="BG390567" s="985"/>
    </row>
    <row r="390604" spans="59:59" ht="15" customHeight="1">
      <c r="BG390604" s="984"/>
    </row>
    <row r="390605" spans="59:59" ht="15" customHeight="1">
      <c r="BG390605" s="985"/>
    </row>
    <row r="390642" spans="59:59" ht="15" customHeight="1">
      <c r="BG390642" s="984"/>
    </row>
    <row r="390643" spans="59:59" ht="15" customHeight="1">
      <c r="BG390643" s="985"/>
    </row>
    <row r="390680" spans="59:59" ht="15" customHeight="1">
      <c r="BG390680" s="984"/>
    </row>
    <row r="390681" spans="59:59" ht="15" customHeight="1">
      <c r="BG390681" s="985"/>
    </row>
    <row r="390718" spans="59:59" ht="15" customHeight="1">
      <c r="BG390718" s="984"/>
    </row>
    <row r="390719" spans="59:59" ht="15" customHeight="1">
      <c r="BG390719" s="985"/>
    </row>
    <row r="390756" spans="59:59" ht="15" customHeight="1">
      <c r="BG390756" s="984"/>
    </row>
    <row r="390757" spans="59:59" ht="15" customHeight="1">
      <c r="BG390757" s="985"/>
    </row>
    <row r="390794" spans="59:59" ht="15" customHeight="1">
      <c r="BG390794" s="984"/>
    </row>
    <row r="390795" spans="59:59" ht="15" customHeight="1">
      <c r="BG390795" s="985"/>
    </row>
    <row r="390832" spans="59:59" ht="15" customHeight="1">
      <c r="BG390832" s="984"/>
    </row>
    <row r="390833" spans="59:59" ht="15" customHeight="1">
      <c r="BG390833" s="985"/>
    </row>
    <row r="390870" spans="59:59" ht="15" customHeight="1">
      <c r="BG390870" s="984"/>
    </row>
    <row r="390871" spans="59:59" ht="15" customHeight="1">
      <c r="BG390871" s="985"/>
    </row>
    <row r="390908" spans="59:59" ht="15" customHeight="1">
      <c r="BG390908" s="984"/>
    </row>
    <row r="390909" spans="59:59" ht="15" customHeight="1">
      <c r="BG390909" s="985"/>
    </row>
    <row r="390946" spans="59:59" ht="15" customHeight="1">
      <c r="BG390946" s="984"/>
    </row>
    <row r="390947" spans="59:59" ht="15" customHeight="1">
      <c r="BG390947" s="985"/>
    </row>
    <row r="390984" spans="59:59" ht="15" customHeight="1">
      <c r="BG390984" s="984"/>
    </row>
    <row r="390985" spans="59:59" ht="15" customHeight="1">
      <c r="BG390985" s="985"/>
    </row>
    <row r="391022" spans="59:59" ht="15" customHeight="1">
      <c r="BG391022" s="984"/>
    </row>
    <row r="391023" spans="59:59" ht="15" customHeight="1">
      <c r="BG391023" s="985"/>
    </row>
    <row r="391060" spans="59:59" ht="15" customHeight="1">
      <c r="BG391060" s="984"/>
    </row>
    <row r="391061" spans="59:59" ht="15" customHeight="1">
      <c r="BG391061" s="985"/>
    </row>
    <row r="391098" spans="59:59" ht="15" customHeight="1">
      <c r="BG391098" s="984"/>
    </row>
    <row r="391099" spans="59:59" ht="15" customHeight="1">
      <c r="BG391099" s="985"/>
    </row>
    <row r="391136" spans="59:59" ht="15" customHeight="1">
      <c r="BG391136" s="984"/>
    </row>
    <row r="391137" spans="59:59" ht="15" customHeight="1">
      <c r="BG391137" s="985"/>
    </row>
    <row r="391174" spans="59:59" ht="15" customHeight="1">
      <c r="BG391174" s="984"/>
    </row>
    <row r="391175" spans="59:59" ht="15" customHeight="1">
      <c r="BG391175" s="985"/>
    </row>
    <row r="391212" spans="59:59" ht="15" customHeight="1">
      <c r="BG391212" s="984"/>
    </row>
    <row r="391213" spans="59:59" ht="15" customHeight="1">
      <c r="BG391213" s="985"/>
    </row>
    <row r="391250" spans="59:59" ht="15" customHeight="1">
      <c r="BG391250" s="984"/>
    </row>
    <row r="391251" spans="59:59" ht="15" customHeight="1">
      <c r="BG391251" s="985"/>
    </row>
    <row r="391288" spans="59:59" ht="15" customHeight="1">
      <c r="BG391288" s="984"/>
    </row>
    <row r="391289" spans="59:59" ht="15" customHeight="1">
      <c r="BG391289" s="985"/>
    </row>
    <row r="391326" spans="59:59" ht="15" customHeight="1">
      <c r="BG391326" s="984"/>
    </row>
    <row r="391327" spans="59:59" ht="15" customHeight="1">
      <c r="BG391327" s="985"/>
    </row>
    <row r="391364" spans="59:59" ht="15" customHeight="1">
      <c r="BG391364" s="984"/>
    </row>
    <row r="391365" spans="59:59" ht="15" customHeight="1">
      <c r="BG391365" s="985"/>
    </row>
    <row r="391402" spans="59:59" ht="15" customHeight="1">
      <c r="BG391402" s="984"/>
    </row>
    <row r="391403" spans="59:59" ht="15" customHeight="1">
      <c r="BG391403" s="985"/>
    </row>
    <row r="391440" spans="59:59" ht="15" customHeight="1">
      <c r="BG391440" s="984"/>
    </row>
    <row r="391441" spans="59:59" ht="15" customHeight="1">
      <c r="BG391441" s="985"/>
    </row>
    <row r="391478" spans="59:59" ht="15" customHeight="1">
      <c r="BG391478" s="984"/>
    </row>
    <row r="391479" spans="59:59" ht="15" customHeight="1">
      <c r="BG391479" s="985"/>
    </row>
    <row r="391516" spans="59:59" ht="15" customHeight="1">
      <c r="BG391516" s="984"/>
    </row>
    <row r="391517" spans="59:59" ht="15" customHeight="1">
      <c r="BG391517" s="985"/>
    </row>
    <row r="391554" spans="59:59" ht="15" customHeight="1">
      <c r="BG391554" s="984"/>
    </row>
    <row r="391555" spans="59:59" ht="15" customHeight="1">
      <c r="BG391555" s="985"/>
    </row>
    <row r="391592" spans="59:59" ht="15" customHeight="1">
      <c r="BG391592" s="984"/>
    </row>
    <row r="391593" spans="59:59" ht="15" customHeight="1">
      <c r="BG391593" s="985"/>
    </row>
    <row r="391630" spans="59:59" ht="15" customHeight="1">
      <c r="BG391630" s="984"/>
    </row>
    <row r="391631" spans="59:59" ht="15" customHeight="1">
      <c r="BG391631" s="985"/>
    </row>
    <row r="391668" spans="59:59" ht="15" customHeight="1">
      <c r="BG391668" s="984"/>
    </row>
    <row r="391669" spans="59:59" ht="15" customHeight="1">
      <c r="BG391669" s="985"/>
    </row>
    <row r="391706" spans="59:59" ht="15" customHeight="1">
      <c r="BG391706" s="984"/>
    </row>
    <row r="391707" spans="59:59" ht="15" customHeight="1">
      <c r="BG391707" s="985"/>
    </row>
    <row r="391744" spans="59:59" ht="15" customHeight="1">
      <c r="BG391744" s="984"/>
    </row>
    <row r="391745" spans="59:59" ht="15" customHeight="1">
      <c r="BG391745" s="985"/>
    </row>
    <row r="391782" spans="59:59" ht="15" customHeight="1">
      <c r="BG391782" s="984"/>
    </row>
    <row r="391783" spans="59:59" ht="15" customHeight="1">
      <c r="BG391783" s="985"/>
    </row>
    <row r="391820" spans="59:59" ht="15" customHeight="1">
      <c r="BG391820" s="984"/>
    </row>
    <row r="391821" spans="59:59" ht="15" customHeight="1">
      <c r="BG391821" s="985"/>
    </row>
    <row r="391858" spans="59:59" ht="15" customHeight="1">
      <c r="BG391858" s="984"/>
    </row>
    <row r="391859" spans="59:59" ht="15" customHeight="1">
      <c r="BG391859" s="985"/>
    </row>
    <row r="391896" spans="59:59" ht="15" customHeight="1">
      <c r="BG391896" s="984"/>
    </row>
    <row r="391897" spans="59:59" ht="15" customHeight="1">
      <c r="BG391897" s="985"/>
    </row>
    <row r="391934" spans="59:59" ht="15" customHeight="1">
      <c r="BG391934" s="984"/>
    </row>
    <row r="391935" spans="59:59" ht="15" customHeight="1">
      <c r="BG391935" s="985"/>
    </row>
    <row r="391972" spans="59:59" ht="15" customHeight="1">
      <c r="BG391972" s="984"/>
    </row>
    <row r="391973" spans="59:59" ht="15" customHeight="1">
      <c r="BG391973" s="985"/>
    </row>
    <row r="392010" spans="59:59" ht="15" customHeight="1">
      <c r="BG392010" s="984"/>
    </row>
    <row r="392011" spans="59:59" ht="15" customHeight="1">
      <c r="BG392011" s="985"/>
    </row>
    <row r="392048" spans="59:59" ht="15" customHeight="1">
      <c r="BG392048" s="984"/>
    </row>
    <row r="392049" spans="59:59" ht="15" customHeight="1">
      <c r="BG392049" s="985"/>
    </row>
    <row r="392086" spans="59:59" ht="15" customHeight="1">
      <c r="BG392086" s="984"/>
    </row>
    <row r="392087" spans="59:59" ht="15" customHeight="1">
      <c r="BG392087" s="985"/>
    </row>
    <row r="392124" spans="59:59" ht="15" customHeight="1">
      <c r="BG392124" s="984"/>
    </row>
    <row r="392125" spans="59:59" ht="15" customHeight="1">
      <c r="BG392125" s="985"/>
    </row>
    <row r="392162" spans="59:59" ht="15" customHeight="1">
      <c r="BG392162" s="984"/>
    </row>
    <row r="392163" spans="59:59" ht="15" customHeight="1">
      <c r="BG392163" s="985"/>
    </row>
    <row r="392200" spans="59:59" ht="15" customHeight="1">
      <c r="BG392200" s="984"/>
    </row>
    <row r="392201" spans="59:59" ht="15" customHeight="1">
      <c r="BG392201" s="985"/>
    </row>
    <row r="392238" spans="59:59" ht="15" customHeight="1">
      <c r="BG392238" s="984"/>
    </row>
    <row r="392239" spans="59:59" ht="15" customHeight="1">
      <c r="BG392239" s="985"/>
    </row>
    <row r="392276" spans="59:59" ht="15" customHeight="1">
      <c r="BG392276" s="984"/>
    </row>
    <row r="392277" spans="59:59" ht="15" customHeight="1">
      <c r="BG392277" s="985"/>
    </row>
    <row r="392314" spans="59:59" ht="15" customHeight="1">
      <c r="BG392314" s="984"/>
    </row>
    <row r="392315" spans="59:59" ht="15" customHeight="1">
      <c r="BG392315" s="985"/>
    </row>
    <row r="392352" spans="59:59" ht="15" customHeight="1">
      <c r="BG392352" s="984"/>
    </row>
    <row r="392353" spans="59:59" ht="15" customHeight="1">
      <c r="BG392353" s="985"/>
    </row>
    <row r="392390" spans="59:59" ht="15" customHeight="1">
      <c r="BG392390" s="984"/>
    </row>
    <row r="392391" spans="59:59" ht="15" customHeight="1">
      <c r="BG392391" s="985"/>
    </row>
    <row r="392428" spans="59:59" ht="15" customHeight="1">
      <c r="BG392428" s="984"/>
    </row>
    <row r="392429" spans="59:59" ht="15" customHeight="1">
      <c r="BG392429" s="985"/>
    </row>
    <row r="392466" spans="59:59" ht="15" customHeight="1">
      <c r="BG392466" s="984"/>
    </row>
    <row r="392467" spans="59:59" ht="15" customHeight="1">
      <c r="BG392467" s="985"/>
    </row>
    <row r="392504" spans="59:59" ht="15" customHeight="1">
      <c r="BG392504" s="984"/>
    </row>
    <row r="392505" spans="59:59" ht="15" customHeight="1">
      <c r="BG392505" s="985"/>
    </row>
    <row r="392542" spans="59:59" ht="15" customHeight="1">
      <c r="BG392542" s="984"/>
    </row>
    <row r="392543" spans="59:59" ht="15" customHeight="1">
      <c r="BG392543" s="985"/>
    </row>
    <row r="392580" spans="59:59" ht="15" customHeight="1">
      <c r="BG392580" s="984"/>
    </row>
    <row r="392581" spans="59:59" ht="15" customHeight="1">
      <c r="BG392581" s="985"/>
    </row>
    <row r="392618" spans="59:59" ht="15" customHeight="1">
      <c r="BG392618" s="984"/>
    </row>
    <row r="392619" spans="59:59" ht="15" customHeight="1">
      <c r="BG392619" s="985"/>
    </row>
    <row r="392656" spans="59:59" ht="15" customHeight="1">
      <c r="BG392656" s="984"/>
    </row>
    <row r="392657" spans="59:59" ht="15" customHeight="1">
      <c r="BG392657" s="985"/>
    </row>
    <row r="392694" spans="59:59" ht="15" customHeight="1">
      <c r="BG392694" s="984"/>
    </row>
    <row r="392695" spans="59:59" ht="15" customHeight="1">
      <c r="BG392695" s="985"/>
    </row>
    <row r="392732" spans="59:59" ht="15" customHeight="1">
      <c r="BG392732" s="984"/>
    </row>
    <row r="392733" spans="59:59" ht="15" customHeight="1">
      <c r="BG392733" s="985"/>
    </row>
    <row r="392770" spans="59:59" ht="15" customHeight="1">
      <c r="BG392770" s="984"/>
    </row>
    <row r="392771" spans="59:59" ht="15" customHeight="1">
      <c r="BG392771" s="985"/>
    </row>
    <row r="392808" spans="59:59" ht="15" customHeight="1">
      <c r="BG392808" s="984"/>
    </row>
    <row r="392809" spans="59:59" ht="15" customHeight="1">
      <c r="BG392809" s="985"/>
    </row>
    <row r="392846" spans="59:59" ht="15" customHeight="1">
      <c r="BG392846" s="984"/>
    </row>
    <row r="392847" spans="59:59" ht="15" customHeight="1">
      <c r="BG392847" s="985"/>
    </row>
    <row r="392884" spans="59:59" ht="15" customHeight="1">
      <c r="BG392884" s="984"/>
    </row>
    <row r="392885" spans="59:59" ht="15" customHeight="1">
      <c r="BG392885" s="985"/>
    </row>
    <row r="392922" spans="59:59" ht="15" customHeight="1">
      <c r="BG392922" s="984"/>
    </row>
    <row r="392923" spans="59:59" ht="15" customHeight="1">
      <c r="BG392923" s="985"/>
    </row>
    <row r="392960" spans="59:59" ht="15" customHeight="1">
      <c r="BG392960" s="984"/>
    </row>
    <row r="392961" spans="59:59" ht="15" customHeight="1">
      <c r="BG392961" s="985"/>
    </row>
    <row r="392998" spans="59:59" ht="15" customHeight="1">
      <c r="BG392998" s="984"/>
    </row>
    <row r="392999" spans="59:59" ht="15" customHeight="1">
      <c r="BG392999" s="985"/>
    </row>
    <row r="393036" spans="59:59" ht="15" customHeight="1">
      <c r="BG393036" s="984"/>
    </row>
    <row r="393037" spans="59:59" ht="15" customHeight="1">
      <c r="BG393037" s="985"/>
    </row>
    <row r="393074" spans="59:59" ht="15" customHeight="1">
      <c r="BG393074" s="984"/>
    </row>
    <row r="393075" spans="59:59" ht="15" customHeight="1">
      <c r="BG393075" s="985"/>
    </row>
    <row r="393112" spans="59:59" ht="15" customHeight="1">
      <c r="BG393112" s="984"/>
    </row>
    <row r="393113" spans="59:59" ht="15" customHeight="1">
      <c r="BG393113" s="985"/>
    </row>
    <row r="393150" spans="59:59" ht="15" customHeight="1">
      <c r="BG393150" s="984"/>
    </row>
    <row r="393151" spans="59:59" ht="15" customHeight="1">
      <c r="BG393151" s="985"/>
    </row>
    <row r="393188" spans="59:59" ht="15" customHeight="1">
      <c r="BG393188" s="984"/>
    </row>
    <row r="393189" spans="59:59" ht="15" customHeight="1">
      <c r="BG393189" s="985"/>
    </row>
    <row r="393226" spans="59:59" ht="15" customHeight="1">
      <c r="BG393226" s="984"/>
    </row>
    <row r="393227" spans="59:59" ht="15" customHeight="1">
      <c r="BG393227" s="985"/>
    </row>
    <row r="393264" spans="59:59" ht="15" customHeight="1">
      <c r="BG393264" s="984"/>
    </row>
    <row r="393265" spans="59:59" ht="15" customHeight="1">
      <c r="BG393265" s="985"/>
    </row>
    <row r="393302" spans="59:59" ht="15" customHeight="1">
      <c r="BG393302" s="984"/>
    </row>
    <row r="393303" spans="59:59" ht="15" customHeight="1">
      <c r="BG393303" s="985"/>
    </row>
    <row r="393340" spans="59:59" ht="15" customHeight="1">
      <c r="BG393340" s="984"/>
    </row>
    <row r="393341" spans="59:59" ht="15" customHeight="1">
      <c r="BG393341" s="985"/>
    </row>
    <row r="393378" spans="59:59" ht="15" customHeight="1">
      <c r="BG393378" s="984"/>
    </row>
    <row r="393379" spans="59:59" ht="15" customHeight="1">
      <c r="BG393379" s="985"/>
    </row>
    <row r="393416" spans="59:59" ht="15" customHeight="1">
      <c r="BG393416" s="984"/>
    </row>
    <row r="393417" spans="59:59" ht="15" customHeight="1">
      <c r="BG393417" s="985"/>
    </row>
    <row r="393454" spans="59:59" ht="15" customHeight="1">
      <c r="BG393454" s="984"/>
    </row>
    <row r="393455" spans="59:59" ht="15" customHeight="1">
      <c r="BG393455" s="985"/>
    </row>
    <row r="393492" spans="59:59" ht="15" customHeight="1">
      <c r="BG393492" s="984"/>
    </row>
    <row r="393493" spans="59:59" ht="15" customHeight="1">
      <c r="BG393493" s="985"/>
    </row>
    <row r="393530" spans="59:59" ht="15" customHeight="1">
      <c r="BG393530" s="984"/>
    </row>
    <row r="393531" spans="59:59" ht="15" customHeight="1">
      <c r="BG393531" s="985"/>
    </row>
    <row r="393568" spans="59:59" ht="15" customHeight="1">
      <c r="BG393568" s="984"/>
    </row>
    <row r="393569" spans="59:59" ht="15" customHeight="1">
      <c r="BG393569" s="985"/>
    </row>
    <row r="393606" spans="59:59" ht="15" customHeight="1">
      <c r="BG393606" s="984"/>
    </row>
    <row r="393607" spans="59:59" ht="15" customHeight="1">
      <c r="BG393607" s="985"/>
    </row>
    <row r="393644" spans="59:59" ht="15" customHeight="1">
      <c r="BG393644" s="984"/>
    </row>
    <row r="393645" spans="59:59" ht="15" customHeight="1">
      <c r="BG393645" s="985"/>
    </row>
    <row r="393682" spans="59:59" ht="15" customHeight="1">
      <c r="BG393682" s="984"/>
    </row>
    <row r="393683" spans="59:59" ht="15" customHeight="1">
      <c r="BG393683" s="985"/>
    </row>
    <row r="393720" spans="59:59" ht="15" customHeight="1">
      <c r="BG393720" s="984"/>
    </row>
    <row r="393721" spans="59:59" ht="15" customHeight="1">
      <c r="BG393721" s="985"/>
    </row>
    <row r="393758" spans="59:59" ht="15" customHeight="1">
      <c r="BG393758" s="984"/>
    </row>
    <row r="393759" spans="59:59" ht="15" customHeight="1">
      <c r="BG393759" s="985"/>
    </row>
    <row r="393796" spans="59:59" ht="15" customHeight="1">
      <c r="BG393796" s="984"/>
    </row>
    <row r="393797" spans="59:59" ht="15" customHeight="1">
      <c r="BG393797" s="985"/>
    </row>
    <row r="393834" spans="59:59" ht="15" customHeight="1">
      <c r="BG393834" s="984"/>
    </row>
    <row r="393835" spans="59:59" ht="15" customHeight="1">
      <c r="BG393835" s="985"/>
    </row>
    <row r="393872" spans="59:59" ht="15" customHeight="1">
      <c r="BG393872" s="984"/>
    </row>
    <row r="393873" spans="59:59" ht="15" customHeight="1">
      <c r="BG393873" s="985"/>
    </row>
    <row r="393910" spans="59:59" ht="15" customHeight="1">
      <c r="BG393910" s="984"/>
    </row>
    <row r="393911" spans="59:59" ht="15" customHeight="1">
      <c r="BG393911" s="985"/>
    </row>
    <row r="393948" spans="59:59" ht="15" customHeight="1">
      <c r="BG393948" s="984"/>
    </row>
    <row r="393949" spans="59:59" ht="15" customHeight="1">
      <c r="BG393949" s="985"/>
    </row>
    <row r="393986" spans="59:59" ht="15" customHeight="1">
      <c r="BG393986" s="984"/>
    </row>
    <row r="393987" spans="59:59" ht="15" customHeight="1">
      <c r="BG393987" s="985"/>
    </row>
    <row r="394024" spans="59:59" ht="15" customHeight="1">
      <c r="BG394024" s="984"/>
    </row>
    <row r="394025" spans="59:59" ht="15" customHeight="1">
      <c r="BG394025" s="985"/>
    </row>
    <row r="394062" spans="59:59" ht="15" customHeight="1">
      <c r="BG394062" s="984"/>
    </row>
    <row r="394063" spans="59:59" ht="15" customHeight="1">
      <c r="BG394063" s="985"/>
    </row>
    <row r="394100" spans="59:59" ht="15" customHeight="1">
      <c r="BG394100" s="984"/>
    </row>
    <row r="394101" spans="59:59" ht="15" customHeight="1">
      <c r="BG394101" s="985"/>
    </row>
    <row r="394138" spans="59:59" ht="15" customHeight="1">
      <c r="BG394138" s="984"/>
    </row>
    <row r="394139" spans="59:59" ht="15" customHeight="1">
      <c r="BG394139" s="985"/>
    </row>
    <row r="394176" spans="59:59" ht="15" customHeight="1">
      <c r="BG394176" s="984"/>
    </row>
    <row r="394177" spans="59:59" ht="15" customHeight="1">
      <c r="BG394177" s="985"/>
    </row>
    <row r="394214" spans="59:59" ht="15" customHeight="1">
      <c r="BG394214" s="984"/>
    </row>
    <row r="394215" spans="59:59" ht="15" customHeight="1">
      <c r="BG394215" s="985"/>
    </row>
    <row r="394252" spans="59:59" ht="15" customHeight="1">
      <c r="BG394252" s="984"/>
    </row>
    <row r="394253" spans="59:59" ht="15" customHeight="1">
      <c r="BG394253" s="985"/>
    </row>
    <row r="394290" spans="59:59" ht="15" customHeight="1">
      <c r="BG394290" s="984"/>
    </row>
    <row r="394291" spans="59:59" ht="15" customHeight="1">
      <c r="BG394291" s="985"/>
    </row>
    <row r="394328" spans="59:59" ht="15" customHeight="1">
      <c r="BG394328" s="984"/>
    </row>
    <row r="394329" spans="59:59" ht="15" customHeight="1">
      <c r="BG394329" s="985"/>
    </row>
    <row r="394366" spans="59:59" ht="15" customHeight="1">
      <c r="BG394366" s="984"/>
    </row>
    <row r="394367" spans="59:59" ht="15" customHeight="1">
      <c r="BG394367" s="985"/>
    </row>
    <row r="394404" spans="59:59" ht="15" customHeight="1">
      <c r="BG394404" s="984"/>
    </row>
    <row r="394405" spans="59:59" ht="15" customHeight="1">
      <c r="BG394405" s="985"/>
    </row>
    <row r="394442" spans="59:59" ht="15" customHeight="1">
      <c r="BG394442" s="984"/>
    </row>
    <row r="394443" spans="59:59" ht="15" customHeight="1">
      <c r="BG394443" s="985"/>
    </row>
    <row r="394480" spans="59:59" ht="15" customHeight="1">
      <c r="BG394480" s="984"/>
    </row>
    <row r="394481" spans="59:59" ht="15" customHeight="1">
      <c r="BG394481" s="985"/>
    </row>
    <row r="394518" spans="59:59" ht="15" customHeight="1">
      <c r="BG394518" s="984"/>
    </row>
    <row r="394519" spans="59:59" ht="15" customHeight="1">
      <c r="BG394519" s="985"/>
    </row>
    <row r="394556" spans="59:59" ht="15" customHeight="1">
      <c r="BG394556" s="984"/>
    </row>
    <row r="394557" spans="59:59" ht="15" customHeight="1">
      <c r="BG394557" s="985"/>
    </row>
    <row r="394594" spans="59:59" ht="15" customHeight="1">
      <c r="BG394594" s="984"/>
    </row>
    <row r="394595" spans="59:59" ht="15" customHeight="1">
      <c r="BG394595" s="985"/>
    </row>
    <row r="394632" spans="59:59" ht="15" customHeight="1">
      <c r="BG394632" s="984"/>
    </row>
    <row r="394633" spans="59:59" ht="15" customHeight="1">
      <c r="BG394633" s="985"/>
    </row>
    <row r="394670" spans="59:59" ht="15" customHeight="1">
      <c r="BG394670" s="984"/>
    </row>
    <row r="394671" spans="59:59" ht="15" customHeight="1">
      <c r="BG394671" s="985"/>
    </row>
    <row r="394708" spans="59:59" ht="15" customHeight="1">
      <c r="BG394708" s="984"/>
    </row>
    <row r="394709" spans="59:59" ht="15" customHeight="1">
      <c r="BG394709" s="985"/>
    </row>
    <row r="394746" spans="59:59" ht="15" customHeight="1">
      <c r="BG394746" s="984"/>
    </row>
    <row r="394747" spans="59:59" ht="15" customHeight="1">
      <c r="BG394747" s="985"/>
    </row>
    <row r="394784" spans="59:59" ht="15" customHeight="1">
      <c r="BG394784" s="984"/>
    </row>
    <row r="394785" spans="59:59" ht="15" customHeight="1">
      <c r="BG394785" s="985"/>
    </row>
    <row r="394822" spans="59:59" ht="15" customHeight="1">
      <c r="BG394822" s="984"/>
    </row>
    <row r="394823" spans="59:59" ht="15" customHeight="1">
      <c r="BG394823" s="985"/>
    </row>
    <row r="394860" spans="59:59" ht="15" customHeight="1">
      <c r="BG394860" s="984"/>
    </row>
    <row r="394861" spans="59:59" ht="15" customHeight="1">
      <c r="BG394861" s="985"/>
    </row>
    <row r="394898" spans="59:59" ht="15" customHeight="1">
      <c r="BG394898" s="984"/>
    </row>
    <row r="394899" spans="59:59" ht="15" customHeight="1">
      <c r="BG394899" s="985"/>
    </row>
    <row r="394936" spans="59:59" ht="15" customHeight="1">
      <c r="BG394936" s="984"/>
    </row>
    <row r="394937" spans="59:59" ht="15" customHeight="1">
      <c r="BG394937" s="985"/>
    </row>
    <row r="394974" spans="59:59" ht="15" customHeight="1">
      <c r="BG394974" s="984"/>
    </row>
    <row r="394975" spans="59:59" ht="15" customHeight="1">
      <c r="BG394975" s="985"/>
    </row>
    <row r="395012" spans="59:59" ht="15" customHeight="1">
      <c r="BG395012" s="984"/>
    </row>
    <row r="395013" spans="59:59" ht="15" customHeight="1">
      <c r="BG395013" s="985"/>
    </row>
    <row r="395050" spans="59:59" ht="15" customHeight="1">
      <c r="BG395050" s="984"/>
    </row>
    <row r="395051" spans="59:59" ht="15" customHeight="1">
      <c r="BG395051" s="985"/>
    </row>
    <row r="395088" spans="59:59" ht="15" customHeight="1">
      <c r="BG395088" s="984"/>
    </row>
    <row r="395089" spans="59:59" ht="15" customHeight="1">
      <c r="BG395089" s="985"/>
    </row>
    <row r="395126" spans="59:59" ht="15" customHeight="1">
      <c r="BG395126" s="984"/>
    </row>
    <row r="395127" spans="59:59" ht="15" customHeight="1">
      <c r="BG395127" s="985"/>
    </row>
    <row r="395164" spans="59:59" ht="15" customHeight="1">
      <c r="BG395164" s="984"/>
    </row>
    <row r="395165" spans="59:59" ht="15" customHeight="1">
      <c r="BG395165" s="985"/>
    </row>
    <row r="395202" spans="59:59" ht="15" customHeight="1">
      <c r="BG395202" s="984"/>
    </row>
    <row r="395203" spans="59:59" ht="15" customHeight="1">
      <c r="BG395203" s="985"/>
    </row>
    <row r="395240" spans="59:59" ht="15" customHeight="1">
      <c r="BG395240" s="984"/>
    </row>
    <row r="395241" spans="59:59" ht="15" customHeight="1">
      <c r="BG395241" s="985"/>
    </row>
    <row r="395278" spans="59:59" ht="15" customHeight="1">
      <c r="BG395278" s="984"/>
    </row>
    <row r="395279" spans="59:59" ht="15" customHeight="1">
      <c r="BG395279" s="985"/>
    </row>
    <row r="395316" spans="59:59" ht="15" customHeight="1">
      <c r="BG395316" s="984"/>
    </row>
    <row r="395317" spans="59:59" ht="15" customHeight="1">
      <c r="BG395317" s="985"/>
    </row>
    <row r="395354" spans="59:59" ht="15" customHeight="1">
      <c r="BG395354" s="984"/>
    </row>
    <row r="395355" spans="59:59" ht="15" customHeight="1">
      <c r="BG395355" s="985"/>
    </row>
    <row r="395392" spans="59:59" ht="15" customHeight="1">
      <c r="BG395392" s="984"/>
    </row>
    <row r="395393" spans="59:59" ht="15" customHeight="1">
      <c r="BG395393" s="985"/>
    </row>
    <row r="395430" spans="59:59" ht="15" customHeight="1">
      <c r="BG395430" s="984"/>
    </row>
    <row r="395431" spans="59:59" ht="15" customHeight="1">
      <c r="BG395431" s="985"/>
    </row>
    <row r="395468" spans="59:59" ht="15" customHeight="1">
      <c r="BG395468" s="984"/>
    </row>
    <row r="395469" spans="59:59" ht="15" customHeight="1">
      <c r="BG395469" s="985"/>
    </row>
    <row r="395506" spans="59:59" ht="15" customHeight="1">
      <c r="BG395506" s="984"/>
    </row>
    <row r="395507" spans="59:59" ht="15" customHeight="1">
      <c r="BG395507" s="985"/>
    </row>
    <row r="395544" spans="59:59" ht="15" customHeight="1">
      <c r="BG395544" s="984"/>
    </row>
    <row r="395545" spans="59:59" ht="15" customHeight="1">
      <c r="BG395545" s="985"/>
    </row>
    <row r="395582" spans="59:59" ht="15" customHeight="1">
      <c r="BG395582" s="984"/>
    </row>
    <row r="395583" spans="59:59" ht="15" customHeight="1">
      <c r="BG395583" s="985"/>
    </row>
    <row r="395620" spans="59:59" ht="15" customHeight="1">
      <c r="BG395620" s="984"/>
    </row>
    <row r="395621" spans="59:59" ht="15" customHeight="1">
      <c r="BG395621" s="985"/>
    </row>
    <row r="395658" spans="59:59" ht="15" customHeight="1">
      <c r="BG395658" s="984"/>
    </row>
    <row r="395659" spans="59:59" ht="15" customHeight="1">
      <c r="BG395659" s="985"/>
    </row>
    <row r="395696" spans="59:59" ht="15" customHeight="1">
      <c r="BG395696" s="984"/>
    </row>
    <row r="395697" spans="59:59" ht="15" customHeight="1">
      <c r="BG395697" s="985"/>
    </row>
    <row r="395734" spans="59:59" ht="15" customHeight="1">
      <c r="BG395734" s="984"/>
    </row>
    <row r="395735" spans="59:59" ht="15" customHeight="1">
      <c r="BG395735" s="985"/>
    </row>
    <row r="395772" spans="59:59" ht="15" customHeight="1">
      <c r="BG395772" s="984"/>
    </row>
    <row r="395773" spans="59:59" ht="15" customHeight="1">
      <c r="BG395773" s="985"/>
    </row>
    <row r="395810" spans="59:59" ht="15" customHeight="1">
      <c r="BG395810" s="984"/>
    </row>
    <row r="395811" spans="59:59" ht="15" customHeight="1">
      <c r="BG395811" s="985"/>
    </row>
    <row r="395848" spans="59:59" ht="15" customHeight="1">
      <c r="BG395848" s="984"/>
    </row>
    <row r="395849" spans="59:59" ht="15" customHeight="1">
      <c r="BG395849" s="985"/>
    </row>
    <row r="395886" spans="59:59" ht="15" customHeight="1">
      <c r="BG395886" s="984"/>
    </row>
    <row r="395887" spans="59:59" ht="15" customHeight="1">
      <c r="BG395887" s="985"/>
    </row>
    <row r="395924" spans="59:59" ht="15" customHeight="1">
      <c r="BG395924" s="984"/>
    </row>
    <row r="395925" spans="59:59" ht="15" customHeight="1">
      <c r="BG395925" s="985"/>
    </row>
    <row r="395962" spans="59:59" ht="15" customHeight="1">
      <c r="BG395962" s="984"/>
    </row>
    <row r="395963" spans="59:59" ht="15" customHeight="1">
      <c r="BG395963" s="985"/>
    </row>
    <row r="396000" spans="59:59" ht="15" customHeight="1">
      <c r="BG396000" s="984"/>
    </row>
    <row r="396001" spans="59:59" ht="15" customHeight="1">
      <c r="BG396001" s="985"/>
    </row>
    <row r="396038" spans="59:59" ht="15" customHeight="1">
      <c r="BG396038" s="984"/>
    </row>
    <row r="396039" spans="59:59" ht="15" customHeight="1">
      <c r="BG396039" s="985"/>
    </row>
    <row r="396076" spans="59:59" ht="15" customHeight="1">
      <c r="BG396076" s="984"/>
    </row>
    <row r="396077" spans="59:59" ht="15" customHeight="1">
      <c r="BG396077" s="985"/>
    </row>
    <row r="396114" spans="59:59" ht="15" customHeight="1">
      <c r="BG396114" s="984"/>
    </row>
    <row r="396115" spans="59:59" ht="15" customHeight="1">
      <c r="BG396115" s="985"/>
    </row>
    <row r="396152" spans="59:59" ht="15" customHeight="1">
      <c r="BG396152" s="984"/>
    </row>
    <row r="396153" spans="59:59" ht="15" customHeight="1">
      <c r="BG396153" s="985"/>
    </row>
    <row r="396190" spans="59:59" ht="15" customHeight="1">
      <c r="BG396190" s="984"/>
    </row>
    <row r="396191" spans="59:59" ht="15" customHeight="1">
      <c r="BG396191" s="985"/>
    </row>
    <row r="396228" spans="59:59" ht="15" customHeight="1">
      <c r="BG396228" s="984"/>
    </row>
    <row r="396229" spans="59:59" ht="15" customHeight="1">
      <c r="BG396229" s="985"/>
    </row>
    <row r="396266" spans="59:59" ht="15" customHeight="1">
      <c r="BG396266" s="984"/>
    </row>
    <row r="396267" spans="59:59" ht="15" customHeight="1">
      <c r="BG396267" s="985"/>
    </row>
    <row r="396304" spans="59:59" ht="15" customHeight="1">
      <c r="BG396304" s="984"/>
    </row>
    <row r="396305" spans="59:59" ht="15" customHeight="1">
      <c r="BG396305" s="985"/>
    </row>
    <row r="396342" spans="59:59" ht="15" customHeight="1">
      <c r="BG396342" s="984"/>
    </row>
    <row r="396343" spans="59:59" ht="15" customHeight="1">
      <c r="BG396343" s="985"/>
    </row>
    <row r="396380" spans="59:59" ht="15" customHeight="1">
      <c r="BG396380" s="984"/>
    </row>
    <row r="396381" spans="59:59" ht="15" customHeight="1">
      <c r="BG396381" s="985"/>
    </row>
    <row r="396418" spans="59:59" ht="15" customHeight="1">
      <c r="BG396418" s="984"/>
    </row>
    <row r="396419" spans="59:59" ht="15" customHeight="1">
      <c r="BG396419" s="985"/>
    </row>
    <row r="396456" spans="59:59" ht="15" customHeight="1">
      <c r="BG396456" s="984"/>
    </row>
    <row r="396457" spans="59:59" ht="15" customHeight="1">
      <c r="BG396457" s="985"/>
    </row>
    <row r="396494" spans="59:59" ht="15" customHeight="1">
      <c r="BG396494" s="984"/>
    </row>
    <row r="396495" spans="59:59" ht="15" customHeight="1">
      <c r="BG396495" s="985"/>
    </row>
    <row r="396532" spans="59:59" ht="15" customHeight="1">
      <c r="BG396532" s="984"/>
    </row>
    <row r="396533" spans="59:59" ht="15" customHeight="1">
      <c r="BG396533" s="985"/>
    </row>
    <row r="396570" spans="59:59" ht="15" customHeight="1">
      <c r="BG396570" s="984"/>
    </row>
    <row r="396571" spans="59:59" ht="15" customHeight="1">
      <c r="BG396571" s="985"/>
    </row>
    <row r="396608" spans="59:59" ht="15" customHeight="1">
      <c r="BG396608" s="984"/>
    </row>
    <row r="396609" spans="59:59" ht="15" customHeight="1">
      <c r="BG396609" s="985"/>
    </row>
    <row r="396646" spans="59:59" ht="15" customHeight="1">
      <c r="BG396646" s="984"/>
    </row>
    <row r="396647" spans="59:59" ht="15" customHeight="1">
      <c r="BG396647" s="985"/>
    </row>
    <row r="396684" spans="59:59" ht="15" customHeight="1">
      <c r="BG396684" s="984"/>
    </row>
    <row r="396685" spans="59:59" ht="15" customHeight="1">
      <c r="BG396685" s="985"/>
    </row>
    <row r="396722" spans="59:59" ht="15" customHeight="1">
      <c r="BG396722" s="984"/>
    </row>
    <row r="396723" spans="59:59" ht="15" customHeight="1">
      <c r="BG396723" s="985"/>
    </row>
    <row r="396760" spans="59:59" ht="15" customHeight="1">
      <c r="BG396760" s="984"/>
    </row>
    <row r="396761" spans="59:59" ht="15" customHeight="1">
      <c r="BG396761" s="985"/>
    </row>
    <row r="396798" spans="59:59" ht="15" customHeight="1">
      <c r="BG396798" s="984"/>
    </row>
    <row r="396799" spans="59:59" ht="15" customHeight="1">
      <c r="BG396799" s="985"/>
    </row>
    <row r="396836" spans="59:59" ht="15" customHeight="1">
      <c r="BG396836" s="984"/>
    </row>
    <row r="396837" spans="59:59" ht="15" customHeight="1">
      <c r="BG396837" s="985"/>
    </row>
    <row r="396874" spans="59:59" ht="15" customHeight="1">
      <c r="BG396874" s="984"/>
    </row>
    <row r="396875" spans="59:59" ht="15" customHeight="1">
      <c r="BG396875" s="985"/>
    </row>
    <row r="396912" spans="59:59" ht="15" customHeight="1">
      <c r="BG396912" s="984"/>
    </row>
    <row r="396913" spans="59:59" ht="15" customHeight="1">
      <c r="BG396913" s="985"/>
    </row>
    <row r="396950" spans="59:59" ht="15" customHeight="1">
      <c r="BG396950" s="984"/>
    </row>
    <row r="396951" spans="59:59" ht="15" customHeight="1">
      <c r="BG396951" s="985"/>
    </row>
    <row r="396988" spans="59:59" ht="15" customHeight="1">
      <c r="BG396988" s="984"/>
    </row>
    <row r="396989" spans="59:59" ht="15" customHeight="1">
      <c r="BG396989" s="985"/>
    </row>
    <row r="397026" spans="59:59" ht="15" customHeight="1">
      <c r="BG397026" s="984"/>
    </row>
    <row r="397027" spans="59:59" ht="15" customHeight="1">
      <c r="BG397027" s="985"/>
    </row>
    <row r="397064" spans="59:59" ht="15" customHeight="1">
      <c r="BG397064" s="984"/>
    </row>
    <row r="397065" spans="59:59" ht="15" customHeight="1">
      <c r="BG397065" s="985"/>
    </row>
    <row r="397102" spans="59:59" ht="15" customHeight="1">
      <c r="BG397102" s="984"/>
    </row>
    <row r="397103" spans="59:59" ht="15" customHeight="1">
      <c r="BG397103" s="985"/>
    </row>
    <row r="397140" spans="59:59" ht="15" customHeight="1">
      <c r="BG397140" s="984"/>
    </row>
    <row r="397141" spans="59:59" ht="15" customHeight="1">
      <c r="BG397141" s="985"/>
    </row>
    <row r="397178" spans="59:59" ht="15" customHeight="1">
      <c r="BG397178" s="984"/>
    </row>
    <row r="397179" spans="59:59" ht="15" customHeight="1">
      <c r="BG397179" s="985"/>
    </row>
    <row r="397216" spans="59:59" ht="15" customHeight="1">
      <c r="BG397216" s="984"/>
    </row>
    <row r="397217" spans="59:59" ht="15" customHeight="1">
      <c r="BG397217" s="985"/>
    </row>
    <row r="397254" spans="59:59" ht="15" customHeight="1">
      <c r="BG397254" s="984"/>
    </row>
    <row r="397255" spans="59:59" ht="15" customHeight="1">
      <c r="BG397255" s="985"/>
    </row>
    <row r="397292" spans="59:59" ht="15" customHeight="1">
      <c r="BG397292" s="984"/>
    </row>
    <row r="397293" spans="59:59" ht="15" customHeight="1">
      <c r="BG397293" s="985"/>
    </row>
    <row r="397330" spans="59:59" ht="15" customHeight="1">
      <c r="BG397330" s="984"/>
    </row>
    <row r="397331" spans="59:59" ht="15" customHeight="1">
      <c r="BG397331" s="985"/>
    </row>
    <row r="397368" spans="59:59" ht="15" customHeight="1">
      <c r="BG397368" s="984"/>
    </row>
    <row r="397369" spans="59:59" ht="15" customHeight="1">
      <c r="BG397369" s="985"/>
    </row>
    <row r="397406" spans="59:59" ht="15" customHeight="1">
      <c r="BG397406" s="984"/>
    </row>
    <row r="397407" spans="59:59" ht="15" customHeight="1">
      <c r="BG397407" s="985"/>
    </row>
    <row r="397444" spans="59:59" ht="15" customHeight="1">
      <c r="BG397444" s="984"/>
    </row>
    <row r="397445" spans="59:59" ht="15" customHeight="1">
      <c r="BG397445" s="985"/>
    </row>
    <row r="397482" spans="59:59" ht="15" customHeight="1">
      <c r="BG397482" s="984"/>
    </row>
    <row r="397483" spans="59:59" ht="15" customHeight="1">
      <c r="BG397483" s="985"/>
    </row>
    <row r="397520" spans="59:59" ht="15" customHeight="1">
      <c r="BG397520" s="984"/>
    </row>
    <row r="397521" spans="59:59" ht="15" customHeight="1">
      <c r="BG397521" s="985"/>
    </row>
    <row r="397558" spans="59:59" ht="15" customHeight="1">
      <c r="BG397558" s="984"/>
    </row>
    <row r="397559" spans="59:59" ht="15" customHeight="1">
      <c r="BG397559" s="985"/>
    </row>
    <row r="397596" spans="59:59" ht="15" customHeight="1">
      <c r="BG397596" s="984"/>
    </row>
    <row r="397597" spans="59:59" ht="15" customHeight="1">
      <c r="BG397597" s="985"/>
    </row>
    <row r="397634" spans="59:59" ht="15" customHeight="1">
      <c r="BG397634" s="984"/>
    </row>
    <row r="397635" spans="59:59" ht="15" customHeight="1">
      <c r="BG397635" s="985"/>
    </row>
    <row r="397672" spans="59:59" ht="15" customHeight="1">
      <c r="BG397672" s="984"/>
    </row>
    <row r="397673" spans="59:59" ht="15" customHeight="1">
      <c r="BG397673" s="985"/>
    </row>
    <row r="397710" spans="59:59" ht="15" customHeight="1">
      <c r="BG397710" s="984"/>
    </row>
    <row r="397711" spans="59:59" ht="15" customHeight="1">
      <c r="BG397711" s="985"/>
    </row>
    <row r="397748" spans="59:59" ht="15" customHeight="1">
      <c r="BG397748" s="984"/>
    </row>
    <row r="397749" spans="59:59" ht="15" customHeight="1">
      <c r="BG397749" s="985"/>
    </row>
    <row r="397786" spans="59:59" ht="15" customHeight="1">
      <c r="BG397786" s="984"/>
    </row>
    <row r="397787" spans="59:59" ht="15" customHeight="1">
      <c r="BG397787" s="985"/>
    </row>
    <row r="397824" spans="59:59" ht="15" customHeight="1">
      <c r="BG397824" s="984"/>
    </row>
    <row r="397825" spans="59:59" ht="15" customHeight="1">
      <c r="BG397825" s="985"/>
    </row>
    <row r="397862" spans="59:59" ht="15" customHeight="1">
      <c r="BG397862" s="984"/>
    </row>
    <row r="397863" spans="59:59" ht="15" customHeight="1">
      <c r="BG397863" s="985"/>
    </row>
    <row r="397900" spans="59:59" ht="15" customHeight="1">
      <c r="BG397900" s="984"/>
    </row>
    <row r="397901" spans="59:59" ht="15" customHeight="1">
      <c r="BG397901" s="985"/>
    </row>
    <row r="397938" spans="59:59" ht="15" customHeight="1">
      <c r="BG397938" s="984"/>
    </row>
    <row r="397939" spans="59:59" ht="15" customHeight="1">
      <c r="BG397939" s="985"/>
    </row>
    <row r="397976" spans="59:59" ht="15" customHeight="1">
      <c r="BG397976" s="984"/>
    </row>
    <row r="397977" spans="59:59" ht="15" customHeight="1">
      <c r="BG397977" s="985"/>
    </row>
    <row r="398014" spans="59:59" ht="15" customHeight="1">
      <c r="BG398014" s="984"/>
    </row>
    <row r="398015" spans="59:59" ht="15" customHeight="1">
      <c r="BG398015" s="985"/>
    </row>
    <row r="398052" spans="59:59" ht="15" customHeight="1">
      <c r="BG398052" s="984"/>
    </row>
    <row r="398053" spans="59:59" ht="15" customHeight="1">
      <c r="BG398053" s="985"/>
    </row>
    <row r="398090" spans="59:59" ht="15" customHeight="1">
      <c r="BG398090" s="984"/>
    </row>
    <row r="398091" spans="59:59" ht="15" customHeight="1">
      <c r="BG398091" s="985"/>
    </row>
    <row r="398128" spans="59:59" ht="15" customHeight="1">
      <c r="BG398128" s="984"/>
    </row>
    <row r="398129" spans="59:59" ht="15" customHeight="1">
      <c r="BG398129" s="985"/>
    </row>
    <row r="398166" spans="59:59" ht="15" customHeight="1">
      <c r="BG398166" s="984"/>
    </row>
    <row r="398167" spans="59:59" ht="15" customHeight="1">
      <c r="BG398167" s="985"/>
    </row>
    <row r="398204" spans="59:59" ht="15" customHeight="1">
      <c r="BG398204" s="984"/>
    </row>
    <row r="398205" spans="59:59" ht="15" customHeight="1">
      <c r="BG398205" s="985"/>
    </row>
    <row r="398242" spans="59:59" ht="15" customHeight="1">
      <c r="BG398242" s="984"/>
    </row>
    <row r="398243" spans="59:59" ht="15" customHeight="1">
      <c r="BG398243" s="985"/>
    </row>
    <row r="398280" spans="59:59" ht="15" customHeight="1">
      <c r="BG398280" s="984"/>
    </row>
    <row r="398281" spans="59:59" ht="15" customHeight="1">
      <c r="BG398281" s="985"/>
    </row>
    <row r="398318" spans="59:59" ht="15" customHeight="1">
      <c r="BG398318" s="984"/>
    </row>
    <row r="398319" spans="59:59" ht="15" customHeight="1">
      <c r="BG398319" s="985"/>
    </row>
    <row r="398356" spans="59:59" ht="15" customHeight="1">
      <c r="BG398356" s="984"/>
    </row>
    <row r="398357" spans="59:59" ht="15" customHeight="1">
      <c r="BG398357" s="985"/>
    </row>
    <row r="398394" spans="59:59" ht="15" customHeight="1">
      <c r="BG398394" s="984"/>
    </row>
    <row r="398395" spans="59:59" ht="15" customHeight="1">
      <c r="BG398395" s="985"/>
    </row>
    <row r="398432" spans="59:59" ht="15" customHeight="1">
      <c r="BG398432" s="984"/>
    </row>
    <row r="398433" spans="59:59" ht="15" customHeight="1">
      <c r="BG398433" s="985"/>
    </row>
    <row r="398470" spans="59:59" ht="15" customHeight="1">
      <c r="BG398470" s="984"/>
    </row>
    <row r="398471" spans="59:59" ht="15" customHeight="1">
      <c r="BG398471" s="985"/>
    </row>
    <row r="398508" spans="59:59" ht="15" customHeight="1">
      <c r="BG398508" s="984"/>
    </row>
    <row r="398509" spans="59:59" ht="15" customHeight="1">
      <c r="BG398509" s="985"/>
    </row>
    <row r="398546" spans="59:59" ht="15" customHeight="1">
      <c r="BG398546" s="984"/>
    </row>
    <row r="398547" spans="59:59" ht="15" customHeight="1">
      <c r="BG398547" s="985"/>
    </row>
    <row r="398584" spans="59:59" ht="15" customHeight="1">
      <c r="BG398584" s="984"/>
    </row>
    <row r="398585" spans="59:59" ht="15" customHeight="1">
      <c r="BG398585" s="985"/>
    </row>
    <row r="398622" spans="59:59" ht="15" customHeight="1">
      <c r="BG398622" s="984"/>
    </row>
    <row r="398623" spans="59:59" ht="15" customHeight="1">
      <c r="BG398623" s="985"/>
    </row>
    <row r="398660" spans="59:59" ht="15" customHeight="1">
      <c r="BG398660" s="984"/>
    </row>
    <row r="398661" spans="59:59" ht="15" customHeight="1">
      <c r="BG398661" s="985"/>
    </row>
    <row r="398698" spans="59:59" ht="15" customHeight="1">
      <c r="BG398698" s="984"/>
    </row>
    <row r="398699" spans="59:59" ht="15" customHeight="1">
      <c r="BG398699" s="985"/>
    </row>
    <row r="398736" spans="59:59" ht="15" customHeight="1">
      <c r="BG398736" s="984"/>
    </row>
    <row r="398737" spans="59:59" ht="15" customHeight="1">
      <c r="BG398737" s="985"/>
    </row>
    <row r="398774" spans="59:59" ht="15" customHeight="1">
      <c r="BG398774" s="984"/>
    </row>
    <row r="398775" spans="59:59" ht="15" customHeight="1">
      <c r="BG398775" s="985"/>
    </row>
    <row r="398812" spans="59:59" ht="15" customHeight="1">
      <c r="BG398812" s="984"/>
    </row>
    <row r="398813" spans="59:59" ht="15" customHeight="1">
      <c r="BG398813" s="985"/>
    </row>
    <row r="398850" spans="59:59" ht="15" customHeight="1">
      <c r="BG398850" s="984"/>
    </row>
    <row r="398851" spans="59:59" ht="15" customHeight="1">
      <c r="BG398851" s="985"/>
    </row>
    <row r="398888" spans="59:59" ht="15" customHeight="1">
      <c r="BG398888" s="984"/>
    </row>
    <row r="398889" spans="59:59" ht="15" customHeight="1">
      <c r="BG398889" s="985"/>
    </row>
    <row r="398926" spans="59:59" ht="15" customHeight="1">
      <c r="BG398926" s="984"/>
    </row>
    <row r="398927" spans="59:59" ht="15" customHeight="1">
      <c r="BG398927" s="985"/>
    </row>
    <row r="398964" spans="59:59" ht="15" customHeight="1">
      <c r="BG398964" s="984"/>
    </row>
    <row r="398965" spans="59:59" ht="15" customHeight="1">
      <c r="BG398965" s="985"/>
    </row>
    <row r="399002" spans="59:59" ht="15" customHeight="1">
      <c r="BG399002" s="984"/>
    </row>
    <row r="399003" spans="59:59" ht="15" customHeight="1">
      <c r="BG399003" s="985"/>
    </row>
    <row r="399040" spans="59:59" ht="15" customHeight="1">
      <c r="BG399040" s="984"/>
    </row>
    <row r="399041" spans="59:59" ht="15" customHeight="1">
      <c r="BG399041" s="985"/>
    </row>
    <row r="399078" spans="59:59" ht="15" customHeight="1">
      <c r="BG399078" s="984"/>
    </row>
    <row r="399079" spans="59:59" ht="15" customHeight="1">
      <c r="BG399079" s="985"/>
    </row>
    <row r="399116" spans="59:59" ht="15" customHeight="1">
      <c r="BG399116" s="984"/>
    </row>
    <row r="399117" spans="59:59" ht="15" customHeight="1">
      <c r="BG399117" s="985"/>
    </row>
    <row r="399154" spans="59:59" ht="15" customHeight="1">
      <c r="BG399154" s="984"/>
    </row>
    <row r="399155" spans="59:59" ht="15" customHeight="1">
      <c r="BG399155" s="985"/>
    </row>
    <row r="399192" spans="59:59" ht="15" customHeight="1">
      <c r="BG399192" s="984"/>
    </row>
    <row r="399193" spans="59:59" ht="15" customHeight="1">
      <c r="BG399193" s="985"/>
    </row>
    <row r="399230" spans="59:59" ht="15" customHeight="1">
      <c r="BG399230" s="984"/>
    </row>
    <row r="399231" spans="59:59" ht="15" customHeight="1">
      <c r="BG399231" s="985"/>
    </row>
    <row r="399268" spans="59:59" ht="15" customHeight="1">
      <c r="BG399268" s="984"/>
    </row>
    <row r="399269" spans="59:59" ht="15" customHeight="1">
      <c r="BG399269" s="985"/>
    </row>
    <row r="399306" spans="59:59" ht="15" customHeight="1">
      <c r="BG399306" s="984"/>
    </row>
    <row r="399307" spans="59:59" ht="15" customHeight="1">
      <c r="BG399307" s="985"/>
    </row>
    <row r="399344" spans="59:59" ht="15" customHeight="1">
      <c r="BG399344" s="984"/>
    </row>
    <row r="399345" spans="59:59" ht="15" customHeight="1">
      <c r="BG399345" s="985"/>
    </row>
    <row r="399382" spans="59:59" ht="15" customHeight="1">
      <c r="BG399382" s="984"/>
    </row>
    <row r="399383" spans="59:59" ht="15" customHeight="1">
      <c r="BG399383" s="985"/>
    </row>
    <row r="399420" spans="59:59" ht="15" customHeight="1">
      <c r="BG399420" s="984"/>
    </row>
    <row r="399421" spans="59:59" ht="15" customHeight="1">
      <c r="BG399421" s="985"/>
    </row>
    <row r="399458" spans="59:59" ht="15" customHeight="1">
      <c r="BG399458" s="984"/>
    </row>
    <row r="399459" spans="59:59" ht="15" customHeight="1">
      <c r="BG399459" s="985"/>
    </row>
    <row r="399496" spans="59:59" ht="15" customHeight="1">
      <c r="BG399496" s="984"/>
    </row>
    <row r="399497" spans="59:59" ht="15" customHeight="1">
      <c r="BG399497" s="985"/>
    </row>
    <row r="399534" spans="59:59" ht="15" customHeight="1">
      <c r="BG399534" s="984"/>
    </row>
    <row r="399535" spans="59:59" ht="15" customHeight="1">
      <c r="BG399535" s="985"/>
    </row>
    <row r="399572" spans="59:59" ht="15" customHeight="1">
      <c r="BG399572" s="984"/>
    </row>
    <row r="399573" spans="59:59" ht="15" customHeight="1">
      <c r="BG399573" s="985"/>
    </row>
    <row r="399610" spans="59:59" ht="15" customHeight="1">
      <c r="BG399610" s="984"/>
    </row>
    <row r="399611" spans="59:59" ht="15" customHeight="1">
      <c r="BG399611" s="985"/>
    </row>
    <row r="399648" spans="59:59" ht="15" customHeight="1">
      <c r="BG399648" s="984"/>
    </row>
    <row r="399649" spans="59:59" ht="15" customHeight="1">
      <c r="BG399649" s="985"/>
    </row>
    <row r="399686" spans="59:59" ht="15" customHeight="1">
      <c r="BG399686" s="984"/>
    </row>
    <row r="399687" spans="59:59" ht="15" customHeight="1">
      <c r="BG399687" s="985"/>
    </row>
    <row r="399724" spans="59:59" ht="15" customHeight="1">
      <c r="BG399724" s="984"/>
    </row>
    <row r="399725" spans="59:59" ht="15" customHeight="1">
      <c r="BG399725" s="985"/>
    </row>
    <row r="399762" spans="59:59" ht="15" customHeight="1">
      <c r="BG399762" s="984"/>
    </row>
    <row r="399763" spans="59:59" ht="15" customHeight="1">
      <c r="BG399763" s="985"/>
    </row>
    <row r="399800" spans="59:59" ht="15" customHeight="1">
      <c r="BG399800" s="984"/>
    </row>
    <row r="399801" spans="59:59" ht="15" customHeight="1">
      <c r="BG399801" s="985"/>
    </row>
    <row r="399838" spans="59:59" ht="15" customHeight="1">
      <c r="BG399838" s="984"/>
    </row>
    <row r="399839" spans="59:59" ht="15" customHeight="1">
      <c r="BG399839" s="985"/>
    </row>
    <row r="399876" spans="59:59" ht="15" customHeight="1">
      <c r="BG399876" s="984"/>
    </row>
    <row r="399877" spans="59:59" ht="15" customHeight="1">
      <c r="BG399877" s="985"/>
    </row>
    <row r="399914" spans="59:59" ht="15" customHeight="1">
      <c r="BG399914" s="984"/>
    </row>
    <row r="399915" spans="59:59" ht="15" customHeight="1">
      <c r="BG399915" s="985"/>
    </row>
    <row r="399952" spans="59:59" ht="15" customHeight="1">
      <c r="BG399952" s="984"/>
    </row>
    <row r="399953" spans="59:59" ht="15" customHeight="1">
      <c r="BG399953" s="985"/>
    </row>
    <row r="399990" spans="59:59" ht="15" customHeight="1">
      <c r="BG399990" s="984"/>
    </row>
    <row r="399991" spans="59:59" ht="15" customHeight="1">
      <c r="BG399991" s="985"/>
    </row>
    <row r="400028" spans="59:59" ht="15" customHeight="1">
      <c r="BG400028" s="984"/>
    </row>
    <row r="400029" spans="59:59" ht="15" customHeight="1">
      <c r="BG400029" s="985"/>
    </row>
    <row r="400066" spans="59:59" ht="15" customHeight="1">
      <c r="BG400066" s="984"/>
    </row>
    <row r="400067" spans="59:59" ht="15" customHeight="1">
      <c r="BG400067" s="985"/>
    </row>
    <row r="400104" spans="59:59" ht="15" customHeight="1">
      <c r="BG400104" s="984"/>
    </row>
    <row r="400105" spans="59:59" ht="15" customHeight="1">
      <c r="BG400105" s="985"/>
    </row>
    <row r="400142" spans="59:59" ht="15" customHeight="1">
      <c r="BG400142" s="984"/>
    </row>
    <row r="400143" spans="59:59" ht="15" customHeight="1">
      <c r="BG400143" s="985"/>
    </row>
    <row r="400180" spans="59:59" ht="15" customHeight="1">
      <c r="BG400180" s="984"/>
    </row>
    <row r="400181" spans="59:59" ht="15" customHeight="1">
      <c r="BG400181" s="985"/>
    </row>
    <row r="400218" spans="59:59" ht="15" customHeight="1">
      <c r="BG400218" s="984"/>
    </row>
    <row r="400219" spans="59:59" ht="15" customHeight="1">
      <c r="BG400219" s="985"/>
    </row>
    <row r="400256" spans="59:59" ht="15" customHeight="1">
      <c r="BG400256" s="984"/>
    </row>
    <row r="400257" spans="59:59" ht="15" customHeight="1">
      <c r="BG400257" s="985"/>
    </row>
    <row r="400294" spans="59:59" ht="15" customHeight="1">
      <c r="BG400294" s="984"/>
    </row>
    <row r="400295" spans="59:59" ht="15" customHeight="1">
      <c r="BG400295" s="985"/>
    </row>
    <row r="400332" spans="59:59" ht="15" customHeight="1">
      <c r="BG400332" s="984"/>
    </row>
    <row r="400333" spans="59:59" ht="15" customHeight="1">
      <c r="BG400333" s="985"/>
    </row>
    <row r="400370" spans="59:59" ht="15" customHeight="1">
      <c r="BG400370" s="984"/>
    </row>
    <row r="400371" spans="59:59" ht="15" customHeight="1">
      <c r="BG400371" s="985"/>
    </row>
    <row r="400408" spans="59:59" ht="15" customHeight="1">
      <c r="BG400408" s="984"/>
    </row>
    <row r="400409" spans="59:59" ht="15" customHeight="1">
      <c r="BG400409" s="985"/>
    </row>
    <row r="400446" spans="59:59" ht="15" customHeight="1">
      <c r="BG400446" s="984"/>
    </row>
    <row r="400447" spans="59:59" ht="15" customHeight="1">
      <c r="BG400447" s="985"/>
    </row>
    <row r="400484" spans="59:59" ht="15" customHeight="1">
      <c r="BG400484" s="984"/>
    </row>
    <row r="400485" spans="59:59" ht="15" customHeight="1">
      <c r="BG400485" s="985"/>
    </row>
    <row r="400522" spans="59:59" ht="15" customHeight="1">
      <c r="BG400522" s="984"/>
    </row>
    <row r="400523" spans="59:59" ht="15" customHeight="1">
      <c r="BG400523" s="985"/>
    </row>
    <row r="400560" spans="59:59" ht="15" customHeight="1">
      <c r="BG400560" s="984"/>
    </row>
    <row r="400561" spans="59:59" ht="15" customHeight="1">
      <c r="BG400561" s="985"/>
    </row>
    <row r="400598" spans="59:59" ht="15" customHeight="1">
      <c r="BG400598" s="984"/>
    </row>
    <row r="400599" spans="59:59" ht="15" customHeight="1">
      <c r="BG400599" s="985"/>
    </row>
    <row r="400636" spans="59:59" ht="15" customHeight="1">
      <c r="BG400636" s="984"/>
    </row>
    <row r="400637" spans="59:59" ht="15" customHeight="1">
      <c r="BG400637" s="985"/>
    </row>
    <row r="400674" spans="59:59" ht="15" customHeight="1">
      <c r="BG400674" s="984"/>
    </row>
    <row r="400675" spans="59:59" ht="15" customHeight="1">
      <c r="BG400675" s="985"/>
    </row>
    <row r="400712" spans="59:59" ht="15" customHeight="1">
      <c r="BG400712" s="984"/>
    </row>
    <row r="400713" spans="59:59" ht="15" customHeight="1">
      <c r="BG400713" s="985"/>
    </row>
    <row r="400750" spans="59:59" ht="15" customHeight="1">
      <c r="BG400750" s="984"/>
    </row>
    <row r="400751" spans="59:59" ht="15" customHeight="1">
      <c r="BG400751" s="985"/>
    </row>
    <row r="400788" spans="59:59" ht="15" customHeight="1">
      <c r="BG400788" s="984"/>
    </row>
    <row r="400789" spans="59:59" ht="15" customHeight="1">
      <c r="BG400789" s="985"/>
    </row>
    <row r="400826" spans="59:59" ht="15" customHeight="1">
      <c r="BG400826" s="984"/>
    </row>
    <row r="400827" spans="59:59" ht="15" customHeight="1">
      <c r="BG400827" s="985"/>
    </row>
    <row r="400864" spans="59:59" ht="15" customHeight="1">
      <c r="BG400864" s="984"/>
    </row>
    <row r="400865" spans="59:59" ht="15" customHeight="1">
      <c r="BG400865" s="985"/>
    </row>
    <row r="400902" spans="59:59" ht="15" customHeight="1">
      <c r="BG400902" s="984"/>
    </row>
    <row r="400903" spans="59:59" ht="15" customHeight="1">
      <c r="BG400903" s="985"/>
    </row>
    <row r="400940" spans="59:59" ht="15" customHeight="1">
      <c r="BG400940" s="984"/>
    </row>
    <row r="400941" spans="59:59" ht="15" customHeight="1">
      <c r="BG400941" s="985"/>
    </row>
    <row r="400978" spans="59:59" ht="15" customHeight="1">
      <c r="BG400978" s="984"/>
    </row>
    <row r="400979" spans="59:59" ht="15" customHeight="1">
      <c r="BG400979" s="985"/>
    </row>
    <row r="401016" spans="59:59" ht="15" customHeight="1">
      <c r="BG401016" s="984"/>
    </row>
    <row r="401017" spans="59:59" ht="15" customHeight="1">
      <c r="BG401017" s="985"/>
    </row>
    <row r="401054" spans="59:59" ht="15" customHeight="1">
      <c r="BG401054" s="984"/>
    </row>
    <row r="401055" spans="59:59" ht="15" customHeight="1">
      <c r="BG401055" s="985"/>
    </row>
    <row r="401092" spans="59:59" ht="15" customHeight="1">
      <c r="BG401092" s="984"/>
    </row>
    <row r="401093" spans="59:59" ht="15" customHeight="1">
      <c r="BG401093" s="985"/>
    </row>
    <row r="401130" spans="59:59" ht="15" customHeight="1">
      <c r="BG401130" s="984"/>
    </row>
    <row r="401131" spans="59:59" ht="15" customHeight="1">
      <c r="BG401131" s="985"/>
    </row>
    <row r="401168" spans="59:59" ht="15" customHeight="1">
      <c r="BG401168" s="984"/>
    </row>
    <row r="401169" spans="59:59" ht="15" customHeight="1">
      <c r="BG401169" s="985"/>
    </row>
    <row r="401206" spans="59:59" ht="15" customHeight="1">
      <c r="BG401206" s="984"/>
    </row>
    <row r="401207" spans="59:59" ht="15" customHeight="1">
      <c r="BG401207" s="985"/>
    </row>
    <row r="401244" spans="59:59" ht="15" customHeight="1">
      <c r="BG401244" s="984"/>
    </row>
    <row r="401245" spans="59:59" ht="15" customHeight="1">
      <c r="BG401245" s="985"/>
    </row>
    <row r="401282" spans="59:59" ht="15" customHeight="1">
      <c r="BG401282" s="984"/>
    </row>
    <row r="401283" spans="59:59" ht="15" customHeight="1">
      <c r="BG401283" s="985"/>
    </row>
    <row r="401320" spans="59:59" ht="15" customHeight="1">
      <c r="BG401320" s="984"/>
    </row>
    <row r="401321" spans="59:59" ht="15" customHeight="1">
      <c r="BG401321" s="985"/>
    </row>
    <row r="401358" spans="59:59" ht="15" customHeight="1">
      <c r="BG401358" s="984"/>
    </row>
    <row r="401359" spans="59:59" ht="15" customHeight="1">
      <c r="BG401359" s="985"/>
    </row>
    <row r="401396" spans="59:59" ht="15" customHeight="1">
      <c r="BG401396" s="984"/>
    </row>
    <row r="401397" spans="59:59" ht="15" customHeight="1">
      <c r="BG401397" s="985"/>
    </row>
    <row r="401434" spans="59:59" ht="15" customHeight="1">
      <c r="BG401434" s="984"/>
    </row>
    <row r="401435" spans="59:59" ht="15" customHeight="1">
      <c r="BG401435" s="985"/>
    </row>
    <row r="401472" spans="59:59" ht="15" customHeight="1">
      <c r="BG401472" s="984"/>
    </row>
    <row r="401473" spans="59:59" ht="15" customHeight="1">
      <c r="BG401473" s="985"/>
    </row>
    <row r="401510" spans="59:59" ht="15" customHeight="1">
      <c r="BG401510" s="984"/>
    </row>
    <row r="401511" spans="59:59" ht="15" customHeight="1">
      <c r="BG401511" s="985"/>
    </row>
    <row r="401548" spans="59:59" ht="15" customHeight="1">
      <c r="BG401548" s="984"/>
    </row>
    <row r="401549" spans="59:59" ht="15" customHeight="1">
      <c r="BG401549" s="985"/>
    </row>
    <row r="401586" spans="59:59" ht="15" customHeight="1">
      <c r="BG401586" s="984"/>
    </row>
    <row r="401587" spans="59:59" ht="15" customHeight="1">
      <c r="BG401587" s="985"/>
    </row>
    <row r="401624" spans="59:59" ht="15" customHeight="1">
      <c r="BG401624" s="984"/>
    </row>
    <row r="401625" spans="59:59" ht="15" customHeight="1">
      <c r="BG401625" s="985"/>
    </row>
    <row r="401662" spans="59:59" ht="15" customHeight="1">
      <c r="BG401662" s="984"/>
    </row>
    <row r="401663" spans="59:59" ht="15" customHeight="1">
      <c r="BG401663" s="985"/>
    </row>
    <row r="401700" spans="59:59" ht="15" customHeight="1">
      <c r="BG401700" s="984"/>
    </row>
    <row r="401701" spans="59:59" ht="15" customHeight="1">
      <c r="BG401701" s="985"/>
    </row>
    <row r="401738" spans="59:59" ht="15" customHeight="1">
      <c r="BG401738" s="984"/>
    </row>
    <row r="401739" spans="59:59" ht="15" customHeight="1">
      <c r="BG401739" s="985"/>
    </row>
    <row r="401776" spans="59:59" ht="15" customHeight="1">
      <c r="BG401776" s="984"/>
    </row>
    <row r="401777" spans="59:59" ht="15" customHeight="1">
      <c r="BG401777" s="985"/>
    </row>
    <row r="401814" spans="59:59" ht="15" customHeight="1">
      <c r="BG401814" s="984"/>
    </row>
    <row r="401815" spans="59:59" ht="15" customHeight="1">
      <c r="BG401815" s="985"/>
    </row>
    <row r="401852" spans="59:59" ht="15" customHeight="1">
      <c r="BG401852" s="984"/>
    </row>
    <row r="401853" spans="59:59" ht="15" customHeight="1">
      <c r="BG401853" s="985"/>
    </row>
    <row r="401890" spans="59:59" ht="15" customHeight="1">
      <c r="BG401890" s="984"/>
    </row>
    <row r="401891" spans="59:59" ht="15" customHeight="1">
      <c r="BG401891" s="985"/>
    </row>
    <row r="401928" spans="59:59" ht="15" customHeight="1">
      <c r="BG401928" s="984"/>
    </row>
    <row r="401929" spans="59:59" ht="15" customHeight="1">
      <c r="BG401929" s="985"/>
    </row>
    <row r="401966" spans="59:59" ht="15" customHeight="1">
      <c r="BG401966" s="984"/>
    </row>
    <row r="401967" spans="59:59" ht="15" customHeight="1">
      <c r="BG401967" s="985"/>
    </row>
    <row r="402004" spans="59:59" ht="15" customHeight="1">
      <c r="BG402004" s="984"/>
    </row>
    <row r="402005" spans="59:59" ht="15" customHeight="1">
      <c r="BG402005" s="985"/>
    </row>
    <row r="402042" spans="59:59" ht="15" customHeight="1">
      <c r="BG402042" s="984"/>
    </row>
    <row r="402043" spans="59:59" ht="15" customHeight="1">
      <c r="BG402043" s="985"/>
    </row>
    <row r="402080" spans="59:59" ht="15" customHeight="1">
      <c r="BG402080" s="984"/>
    </row>
    <row r="402081" spans="59:59" ht="15" customHeight="1">
      <c r="BG402081" s="985"/>
    </row>
    <row r="402118" spans="59:59" ht="15" customHeight="1">
      <c r="BG402118" s="984"/>
    </row>
    <row r="402119" spans="59:59" ht="15" customHeight="1">
      <c r="BG402119" s="985"/>
    </row>
    <row r="402156" spans="59:59" ht="15" customHeight="1">
      <c r="BG402156" s="984"/>
    </row>
    <row r="402157" spans="59:59" ht="15" customHeight="1">
      <c r="BG402157" s="985"/>
    </row>
    <row r="402194" spans="59:59" ht="15" customHeight="1">
      <c r="BG402194" s="984"/>
    </row>
    <row r="402195" spans="59:59" ht="15" customHeight="1">
      <c r="BG402195" s="985"/>
    </row>
    <row r="402232" spans="59:59" ht="15" customHeight="1">
      <c r="BG402232" s="984"/>
    </row>
    <row r="402233" spans="59:59" ht="15" customHeight="1">
      <c r="BG402233" s="985"/>
    </row>
    <row r="402270" spans="59:59" ht="15" customHeight="1">
      <c r="BG402270" s="984"/>
    </row>
    <row r="402271" spans="59:59" ht="15" customHeight="1">
      <c r="BG402271" s="985"/>
    </row>
    <row r="402308" spans="59:59" ht="15" customHeight="1">
      <c r="BG402308" s="984"/>
    </row>
    <row r="402309" spans="59:59" ht="15" customHeight="1">
      <c r="BG402309" s="985"/>
    </row>
    <row r="402346" spans="59:59" ht="15" customHeight="1">
      <c r="BG402346" s="984"/>
    </row>
    <row r="402347" spans="59:59" ht="15" customHeight="1">
      <c r="BG402347" s="985"/>
    </row>
    <row r="402384" spans="59:59" ht="15" customHeight="1">
      <c r="BG402384" s="984"/>
    </row>
    <row r="402385" spans="59:59" ht="15" customHeight="1">
      <c r="BG402385" s="985"/>
    </row>
    <row r="402422" spans="59:59" ht="15" customHeight="1">
      <c r="BG402422" s="984"/>
    </row>
    <row r="402423" spans="59:59" ht="15" customHeight="1">
      <c r="BG402423" s="985"/>
    </row>
    <row r="402460" spans="59:59" ht="15" customHeight="1">
      <c r="BG402460" s="984"/>
    </row>
    <row r="402461" spans="59:59" ht="15" customHeight="1">
      <c r="BG402461" s="985"/>
    </row>
    <row r="402498" spans="59:59" ht="15" customHeight="1">
      <c r="BG402498" s="984"/>
    </row>
    <row r="402499" spans="59:59" ht="15" customHeight="1">
      <c r="BG402499" s="985"/>
    </row>
    <row r="402536" spans="59:59" ht="15" customHeight="1">
      <c r="BG402536" s="984"/>
    </row>
    <row r="402537" spans="59:59" ht="15" customHeight="1">
      <c r="BG402537" s="985"/>
    </row>
    <row r="402574" spans="59:59" ht="15" customHeight="1">
      <c r="BG402574" s="984"/>
    </row>
    <row r="402575" spans="59:59" ht="15" customHeight="1">
      <c r="BG402575" s="985"/>
    </row>
    <row r="402612" spans="59:59" ht="15" customHeight="1">
      <c r="BG402612" s="984"/>
    </row>
    <row r="402613" spans="59:59" ht="15" customHeight="1">
      <c r="BG402613" s="985"/>
    </row>
    <row r="402650" spans="59:59" ht="15" customHeight="1">
      <c r="BG402650" s="984"/>
    </row>
    <row r="402651" spans="59:59" ht="15" customHeight="1">
      <c r="BG402651" s="985"/>
    </row>
    <row r="402688" spans="59:59" ht="15" customHeight="1">
      <c r="BG402688" s="984"/>
    </row>
    <row r="402689" spans="59:59" ht="15" customHeight="1">
      <c r="BG402689" s="985"/>
    </row>
    <row r="402726" spans="59:59" ht="15" customHeight="1">
      <c r="BG402726" s="984"/>
    </row>
    <row r="402727" spans="59:59" ht="15" customHeight="1">
      <c r="BG402727" s="985"/>
    </row>
    <row r="402764" spans="59:59" ht="15" customHeight="1">
      <c r="BG402764" s="984"/>
    </row>
    <row r="402765" spans="59:59" ht="15" customHeight="1">
      <c r="BG402765" s="985"/>
    </row>
    <row r="402802" spans="59:59" ht="15" customHeight="1">
      <c r="BG402802" s="984"/>
    </row>
    <row r="402803" spans="59:59" ht="15" customHeight="1">
      <c r="BG402803" s="985"/>
    </row>
    <row r="402840" spans="59:59" ht="15" customHeight="1">
      <c r="BG402840" s="984"/>
    </row>
    <row r="402841" spans="59:59" ht="15" customHeight="1">
      <c r="BG402841" s="985"/>
    </row>
    <row r="402878" spans="59:59" ht="15" customHeight="1">
      <c r="BG402878" s="984"/>
    </row>
    <row r="402879" spans="59:59" ht="15" customHeight="1">
      <c r="BG402879" s="985"/>
    </row>
    <row r="402916" spans="59:59" ht="15" customHeight="1">
      <c r="BG402916" s="984"/>
    </row>
    <row r="402917" spans="59:59" ht="15" customHeight="1">
      <c r="BG402917" s="985"/>
    </row>
    <row r="402954" spans="59:59" ht="15" customHeight="1">
      <c r="BG402954" s="984"/>
    </row>
    <row r="402955" spans="59:59" ht="15" customHeight="1">
      <c r="BG402955" s="985"/>
    </row>
    <row r="402992" spans="59:59" ht="15" customHeight="1">
      <c r="BG402992" s="984"/>
    </row>
    <row r="402993" spans="59:59" ht="15" customHeight="1">
      <c r="BG402993" s="985"/>
    </row>
    <row r="403030" spans="59:59" ht="15" customHeight="1">
      <c r="BG403030" s="984"/>
    </row>
    <row r="403031" spans="59:59" ht="15" customHeight="1">
      <c r="BG403031" s="985"/>
    </row>
    <row r="403068" spans="59:59" ht="15" customHeight="1">
      <c r="BG403068" s="984"/>
    </row>
    <row r="403069" spans="59:59" ht="15" customHeight="1">
      <c r="BG403069" s="985"/>
    </row>
    <row r="403106" spans="59:59" ht="15" customHeight="1">
      <c r="BG403106" s="984"/>
    </row>
    <row r="403107" spans="59:59" ht="15" customHeight="1">
      <c r="BG403107" s="985"/>
    </row>
    <row r="403144" spans="59:59" ht="15" customHeight="1">
      <c r="BG403144" s="984"/>
    </row>
    <row r="403145" spans="59:59" ht="15" customHeight="1">
      <c r="BG403145" s="985"/>
    </row>
    <row r="403182" spans="59:59" ht="15" customHeight="1">
      <c r="BG403182" s="984"/>
    </row>
    <row r="403183" spans="59:59" ht="15" customHeight="1">
      <c r="BG403183" s="985"/>
    </row>
    <row r="403220" spans="59:59" ht="15" customHeight="1">
      <c r="BG403220" s="984"/>
    </row>
    <row r="403221" spans="59:59" ht="15" customHeight="1">
      <c r="BG403221" s="985"/>
    </row>
    <row r="403258" spans="59:59" ht="15" customHeight="1">
      <c r="BG403258" s="984"/>
    </row>
    <row r="403259" spans="59:59" ht="15" customHeight="1">
      <c r="BG403259" s="985"/>
    </row>
    <row r="403296" spans="59:59" ht="15" customHeight="1">
      <c r="BG403296" s="984"/>
    </row>
    <row r="403297" spans="59:59" ht="15" customHeight="1">
      <c r="BG403297" s="985"/>
    </row>
    <row r="403334" spans="59:59" ht="15" customHeight="1">
      <c r="BG403334" s="984"/>
    </row>
    <row r="403335" spans="59:59" ht="15" customHeight="1">
      <c r="BG403335" s="985"/>
    </row>
    <row r="403372" spans="59:59" ht="15" customHeight="1">
      <c r="BG403372" s="984"/>
    </row>
    <row r="403373" spans="59:59" ht="15" customHeight="1">
      <c r="BG403373" s="985"/>
    </row>
    <row r="403410" spans="59:59" ht="15" customHeight="1">
      <c r="BG403410" s="984"/>
    </row>
    <row r="403411" spans="59:59" ht="15" customHeight="1">
      <c r="BG403411" s="985"/>
    </row>
    <row r="403448" spans="59:59" ht="15" customHeight="1">
      <c r="BG403448" s="984"/>
    </row>
    <row r="403449" spans="59:59" ht="15" customHeight="1">
      <c r="BG403449" s="985"/>
    </row>
    <row r="403486" spans="59:59" ht="15" customHeight="1">
      <c r="BG403486" s="984"/>
    </row>
    <row r="403487" spans="59:59" ht="15" customHeight="1">
      <c r="BG403487" s="985"/>
    </row>
    <row r="403524" spans="59:59" ht="15" customHeight="1">
      <c r="BG403524" s="984"/>
    </row>
    <row r="403525" spans="59:59" ht="15" customHeight="1">
      <c r="BG403525" s="985"/>
    </row>
    <row r="403562" spans="59:59" ht="15" customHeight="1">
      <c r="BG403562" s="984"/>
    </row>
    <row r="403563" spans="59:59" ht="15" customHeight="1">
      <c r="BG403563" s="985"/>
    </row>
    <row r="403600" spans="59:59" ht="15" customHeight="1">
      <c r="BG403600" s="984"/>
    </row>
    <row r="403601" spans="59:59" ht="15" customHeight="1">
      <c r="BG403601" s="985"/>
    </row>
    <row r="403638" spans="59:59" ht="15" customHeight="1">
      <c r="BG403638" s="984"/>
    </row>
    <row r="403639" spans="59:59" ht="15" customHeight="1">
      <c r="BG403639" s="985"/>
    </row>
    <row r="403676" spans="59:59" ht="15" customHeight="1">
      <c r="BG403676" s="984"/>
    </row>
    <row r="403677" spans="59:59" ht="15" customHeight="1">
      <c r="BG403677" s="985"/>
    </row>
    <row r="403714" spans="59:59" ht="15" customHeight="1">
      <c r="BG403714" s="984"/>
    </row>
    <row r="403715" spans="59:59" ht="15" customHeight="1">
      <c r="BG403715" s="985"/>
    </row>
    <row r="403752" spans="59:59" ht="15" customHeight="1">
      <c r="BG403752" s="984"/>
    </row>
    <row r="403753" spans="59:59" ht="15" customHeight="1">
      <c r="BG403753" s="985"/>
    </row>
    <row r="403790" spans="59:59" ht="15" customHeight="1">
      <c r="BG403790" s="984"/>
    </row>
    <row r="403791" spans="59:59" ht="15" customHeight="1">
      <c r="BG403791" s="985"/>
    </row>
    <row r="403828" spans="59:59" ht="15" customHeight="1">
      <c r="BG403828" s="984"/>
    </row>
    <row r="403829" spans="59:59" ht="15" customHeight="1">
      <c r="BG403829" s="985"/>
    </row>
    <row r="403866" spans="59:59" ht="15" customHeight="1">
      <c r="BG403866" s="984"/>
    </row>
    <row r="403867" spans="59:59" ht="15" customHeight="1">
      <c r="BG403867" s="985"/>
    </row>
    <row r="403904" spans="59:59" ht="15" customHeight="1">
      <c r="BG403904" s="984"/>
    </row>
    <row r="403905" spans="59:59" ht="15" customHeight="1">
      <c r="BG403905" s="985"/>
    </row>
    <row r="403942" spans="59:59" ht="15" customHeight="1">
      <c r="BG403942" s="984"/>
    </row>
    <row r="403943" spans="59:59" ht="15" customHeight="1">
      <c r="BG403943" s="985"/>
    </row>
    <row r="403980" spans="59:59" ht="15" customHeight="1">
      <c r="BG403980" s="984"/>
    </row>
    <row r="403981" spans="59:59" ht="15" customHeight="1">
      <c r="BG403981" s="985"/>
    </row>
    <row r="404018" spans="59:59" ht="15" customHeight="1">
      <c r="BG404018" s="984"/>
    </row>
    <row r="404019" spans="59:59" ht="15" customHeight="1">
      <c r="BG404019" s="985"/>
    </row>
    <row r="404056" spans="59:59" ht="15" customHeight="1">
      <c r="BG404056" s="984"/>
    </row>
    <row r="404057" spans="59:59" ht="15" customHeight="1">
      <c r="BG404057" s="985"/>
    </row>
    <row r="404094" spans="59:59" ht="15" customHeight="1">
      <c r="BG404094" s="984"/>
    </row>
    <row r="404095" spans="59:59" ht="15" customHeight="1">
      <c r="BG404095" s="985"/>
    </row>
    <row r="404132" spans="59:59" ht="15" customHeight="1">
      <c r="BG404132" s="984"/>
    </row>
    <row r="404133" spans="59:59" ht="15" customHeight="1">
      <c r="BG404133" s="985"/>
    </row>
    <row r="404170" spans="59:59" ht="15" customHeight="1">
      <c r="BG404170" s="984"/>
    </row>
    <row r="404171" spans="59:59" ht="15" customHeight="1">
      <c r="BG404171" s="985"/>
    </row>
    <row r="404208" spans="59:59" ht="15" customHeight="1">
      <c r="BG404208" s="984"/>
    </row>
    <row r="404209" spans="59:59" ht="15" customHeight="1">
      <c r="BG404209" s="985"/>
    </row>
    <row r="404246" spans="59:59" ht="15" customHeight="1">
      <c r="BG404246" s="984"/>
    </row>
    <row r="404247" spans="59:59" ht="15" customHeight="1">
      <c r="BG404247" s="985"/>
    </row>
    <row r="404284" spans="59:59" ht="15" customHeight="1">
      <c r="BG404284" s="984"/>
    </row>
    <row r="404285" spans="59:59" ht="15" customHeight="1">
      <c r="BG404285" s="985"/>
    </row>
    <row r="404322" spans="59:59" ht="15" customHeight="1">
      <c r="BG404322" s="984"/>
    </row>
    <row r="404323" spans="59:59" ht="15" customHeight="1">
      <c r="BG404323" s="985"/>
    </row>
    <row r="404360" spans="59:59" ht="15" customHeight="1">
      <c r="BG404360" s="984"/>
    </row>
    <row r="404361" spans="59:59" ht="15" customHeight="1">
      <c r="BG404361" s="985"/>
    </row>
    <row r="404398" spans="59:59" ht="15" customHeight="1">
      <c r="BG404398" s="984"/>
    </row>
    <row r="404399" spans="59:59" ht="15" customHeight="1">
      <c r="BG404399" s="985"/>
    </row>
    <row r="404436" spans="59:59" ht="15" customHeight="1">
      <c r="BG404436" s="984"/>
    </row>
    <row r="404437" spans="59:59" ht="15" customHeight="1">
      <c r="BG404437" s="985"/>
    </row>
    <row r="404474" spans="59:59" ht="15" customHeight="1">
      <c r="BG404474" s="984"/>
    </row>
    <row r="404475" spans="59:59" ht="15" customHeight="1">
      <c r="BG404475" s="985"/>
    </row>
    <row r="404512" spans="59:59" ht="15" customHeight="1">
      <c r="BG404512" s="984"/>
    </row>
    <row r="404513" spans="59:59" ht="15" customHeight="1">
      <c r="BG404513" s="985"/>
    </row>
    <row r="404550" spans="59:59" ht="15" customHeight="1">
      <c r="BG404550" s="984"/>
    </row>
    <row r="404551" spans="59:59" ht="15" customHeight="1">
      <c r="BG404551" s="985"/>
    </row>
    <row r="404588" spans="59:59" ht="15" customHeight="1">
      <c r="BG404588" s="984"/>
    </row>
    <row r="404589" spans="59:59" ht="15" customHeight="1">
      <c r="BG404589" s="985"/>
    </row>
    <row r="404626" spans="59:59" ht="15" customHeight="1">
      <c r="BG404626" s="984"/>
    </row>
    <row r="404627" spans="59:59" ht="15" customHeight="1">
      <c r="BG404627" s="985"/>
    </row>
    <row r="404664" spans="59:59" ht="15" customHeight="1">
      <c r="BG404664" s="984"/>
    </row>
    <row r="404665" spans="59:59" ht="15" customHeight="1">
      <c r="BG404665" s="985"/>
    </row>
    <row r="404702" spans="59:59" ht="15" customHeight="1">
      <c r="BG404702" s="984"/>
    </row>
    <row r="404703" spans="59:59" ht="15" customHeight="1">
      <c r="BG404703" s="985"/>
    </row>
    <row r="404740" spans="59:59" ht="15" customHeight="1">
      <c r="BG404740" s="984"/>
    </row>
    <row r="404741" spans="59:59" ht="15" customHeight="1">
      <c r="BG404741" s="985"/>
    </row>
    <row r="404778" spans="59:59" ht="15" customHeight="1">
      <c r="BG404778" s="984"/>
    </row>
    <row r="404779" spans="59:59" ht="15" customHeight="1">
      <c r="BG404779" s="985"/>
    </row>
    <row r="404816" spans="59:59" ht="15" customHeight="1">
      <c r="BG404816" s="984"/>
    </row>
    <row r="404817" spans="59:59" ht="15" customHeight="1">
      <c r="BG404817" s="985"/>
    </row>
    <row r="404854" spans="59:59" ht="15" customHeight="1">
      <c r="BG404854" s="984"/>
    </row>
    <row r="404855" spans="59:59" ht="15" customHeight="1">
      <c r="BG404855" s="985"/>
    </row>
    <row r="404892" spans="59:59" ht="15" customHeight="1">
      <c r="BG404892" s="984"/>
    </row>
    <row r="404893" spans="59:59" ht="15" customHeight="1">
      <c r="BG404893" s="985"/>
    </row>
    <row r="404930" spans="59:59" ht="15" customHeight="1">
      <c r="BG404930" s="984"/>
    </row>
    <row r="404931" spans="59:59" ht="15" customHeight="1">
      <c r="BG404931" s="985"/>
    </row>
    <row r="404968" spans="59:59" ht="15" customHeight="1">
      <c r="BG404968" s="984"/>
    </row>
    <row r="404969" spans="59:59" ht="15" customHeight="1">
      <c r="BG404969" s="985"/>
    </row>
    <row r="405006" spans="59:59" ht="15" customHeight="1">
      <c r="BG405006" s="984"/>
    </row>
    <row r="405007" spans="59:59" ht="15" customHeight="1">
      <c r="BG405007" s="985"/>
    </row>
    <row r="405044" spans="59:59" ht="15" customHeight="1">
      <c r="BG405044" s="984"/>
    </row>
    <row r="405045" spans="59:59" ht="15" customHeight="1">
      <c r="BG405045" s="985"/>
    </row>
    <row r="405082" spans="59:59" ht="15" customHeight="1">
      <c r="BG405082" s="984"/>
    </row>
    <row r="405083" spans="59:59" ht="15" customHeight="1">
      <c r="BG405083" s="985"/>
    </row>
    <row r="405120" spans="59:59" ht="15" customHeight="1">
      <c r="BG405120" s="984"/>
    </row>
    <row r="405121" spans="59:59" ht="15" customHeight="1">
      <c r="BG405121" s="985"/>
    </row>
    <row r="405158" spans="59:59" ht="15" customHeight="1">
      <c r="BG405158" s="984"/>
    </row>
    <row r="405159" spans="59:59" ht="15" customHeight="1">
      <c r="BG405159" s="985"/>
    </row>
    <row r="405196" spans="59:59" ht="15" customHeight="1">
      <c r="BG405196" s="984"/>
    </row>
    <row r="405197" spans="59:59" ht="15" customHeight="1">
      <c r="BG405197" s="985"/>
    </row>
    <row r="405234" spans="59:59" ht="15" customHeight="1">
      <c r="BG405234" s="984"/>
    </row>
    <row r="405235" spans="59:59" ht="15" customHeight="1">
      <c r="BG405235" s="985"/>
    </row>
    <row r="405272" spans="59:59" ht="15" customHeight="1">
      <c r="BG405272" s="984"/>
    </row>
    <row r="405273" spans="59:59" ht="15" customHeight="1">
      <c r="BG405273" s="985"/>
    </row>
    <row r="405310" spans="59:59" ht="15" customHeight="1">
      <c r="BG405310" s="984"/>
    </row>
    <row r="405311" spans="59:59" ht="15" customHeight="1">
      <c r="BG405311" s="985"/>
    </row>
    <row r="405348" spans="59:59" ht="15" customHeight="1">
      <c r="BG405348" s="984"/>
    </row>
    <row r="405349" spans="59:59" ht="15" customHeight="1">
      <c r="BG405349" s="985"/>
    </row>
    <row r="405386" spans="59:59" ht="15" customHeight="1">
      <c r="BG405386" s="984"/>
    </row>
    <row r="405387" spans="59:59" ht="15" customHeight="1">
      <c r="BG405387" s="985"/>
    </row>
    <row r="405424" spans="59:59" ht="15" customHeight="1">
      <c r="BG405424" s="984"/>
    </row>
    <row r="405425" spans="59:59" ht="15" customHeight="1">
      <c r="BG405425" s="985"/>
    </row>
    <row r="405462" spans="59:59" ht="15" customHeight="1">
      <c r="BG405462" s="984"/>
    </row>
    <row r="405463" spans="59:59" ht="15" customHeight="1">
      <c r="BG405463" s="985"/>
    </row>
    <row r="405500" spans="59:59" ht="15" customHeight="1">
      <c r="BG405500" s="984"/>
    </row>
    <row r="405501" spans="59:59" ht="15" customHeight="1">
      <c r="BG405501" s="985"/>
    </row>
    <row r="405538" spans="59:59" ht="15" customHeight="1">
      <c r="BG405538" s="984"/>
    </row>
    <row r="405539" spans="59:59" ht="15" customHeight="1">
      <c r="BG405539" s="985"/>
    </row>
    <row r="405576" spans="59:59" ht="15" customHeight="1">
      <c r="BG405576" s="984"/>
    </row>
    <row r="405577" spans="59:59" ht="15" customHeight="1">
      <c r="BG405577" s="985"/>
    </row>
    <row r="405614" spans="59:59" ht="15" customHeight="1">
      <c r="BG405614" s="984"/>
    </row>
    <row r="405615" spans="59:59" ht="15" customHeight="1">
      <c r="BG405615" s="985"/>
    </row>
    <row r="405652" spans="59:59" ht="15" customHeight="1">
      <c r="BG405652" s="984"/>
    </row>
    <row r="405653" spans="59:59" ht="15" customHeight="1">
      <c r="BG405653" s="985"/>
    </row>
    <row r="405690" spans="59:59" ht="15" customHeight="1">
      <c r="BG405690" s="984"/>
    </row>
    <row r="405691" spans="59:59" ht="15" customHeight="1">
      <c r="BG405691" s="985"/>
    </row>
    <row r="405728" spans="59:59" ht="15" customHeight="1">
      <c r="BG405728" s="984"/>
    </row>
    <row r="405729" spans="59:59" ht="15" customHeight="1">
      <c r="BG405729" s="985"/>
    </row>
    <row r="405766" spans="59:59" ht="15" customHeight="1">
      <c r="BG405766" s="984"/>
    </row>
    <row r="405767" spans="59:59" ht="15" customHeight="1">
      <c r="BG405767" s="985"/>
    </row>
    <row r="405804" spans="59:59" ht="15" customHeight="1">
      <c r="BG405804" s="984"/>
    </row>
    <row r="405805" spans="59:59" ht="15" customHeight="1">
      <c r="BG405805" s="985"/>
    </row>
    <row r="405842" spans="59:59" ht="15" customHeight="1">
      <c r="BG405842" s="984"/>
    </row>
    <row r="405843" spans="59:59" ht="15" customHeight="1">
      <c r="BG405843" s="985"/>
    </row>
    <row r="405880" spans="59:59" ht="15" customHeight="1">
      <c r="BG405880" s="984"/>
    </row>
    <row r="405881" spans="59:59" ht="15" customHeight="1">
      <c r="BG405881" s="985"/>
    </row>
    <row r="405918" spans="59:59" ht="15" customHeight="1">
      <c r="BG405918" s="984"/>
    </row>
    <row r="405919" spans="59:59" ht="15" customHeight="1">
      <c r="BG405919" s="985"/>
    </row>
    <row r="405956" spans="59:59" ht="15" customHeight="1">
      <c r="BG405956" s="984"/>
    </row>
    <row r="405957" spans="59:59" ht="15" customHeight="1">
      <c r="BG405957" s="985"/>
    </row>
    <row r="405994" spans="59:59" ht="15" customHeight="1">
      <c r="BG405994" s="984"/>
    </row>
    <row r="405995" spans="59:59" ht="15" customHeight="1">
      <c r="BG405995" s="985"/>
    </row>
    <row r="406032" spans="59:59" ht="15" customHeight="1">
      <c r="BG406032" s="984"/>
    </row>
    <row r="406033" spans="59:59" ht="15" customHeight="1">
      <c r="BG406033" s="985"/>
    </row>
    <row r="406070" spans="59:59" ht="15" customHeight="1">
      <c r="BG406070" s="984"/>
    </row>
    <row r="406071" spans="59:59" ht="15" customHeight="1">
      <c r="BG406071" s="985"/>
    </row>
    <row r="406108" spans="59:59" ht="15" customHeight="1">
      <c r="BG406108" s="984"/>
    </row>
    <row r="406109" spans="59:59" ht="15" customHeight="1">
      <c r="BG406109" s="985"/>
    </row>
    <row r="406146" spans="59:59" ht="15" customHeight="1">
      <c r="BG406146" s="984"/>
    </row>
    <row r="406147" spans="59:59" ht="15" customHeight="1">
      <c r="BG406147" s="985"/>
    </row>
    <row r="406184" spans="59:59" ht="15" customHeight="1">
      <c r="BG406184" s="984"/>
    </row>
    <row r="406185" spans="59:59" ht="15" customHeight="1">
      <c r="BG406185" s="985"/>
    </row>
    <row r="406222" spans="59:59" ht="15" customHeight="1">
      <c r="BG406222" s="984"/>
    </row>
    <row r="406223" spans="59:59" ht="15" customHeight="1">
      <c r="BG406223" s="985"/>
    </row>
    <row r="406260" spans="59:59" ht="15" customHeight="1">
      <c r="BG406260" s="984"/>
    </row>
    <row r="406261" spans="59:59" ht="15" customHeight="1">
      <c r="BG406261" s="985"/>
    </row>
    <row r="406298" spans="59:59" ht="15" customHeight="1">
      <c r="BG406298" s="984"/>
    </row>
    <row r="406299" spans="59:59" ht="15" customHeight="1">
      <c r="BG406299" s="985"/>
    </row>
    <row r="406336" spans="59:59" ht="15" customHeight="1">
      <c r="BG406336" s="984"/>
    </row>
    <row r="406337" spans="59:59" ht="15" customHeight="1">
      <c r="BG406337" s="985"/>
    </row>
    <row r="406374" spans="59:59" ht="15" customHeight="1">
      <c r="BG406374" s="984"/>
    </row>
    <row r="406375" spans="59:59" ht="15" customHeight="1">
      <c r="BG406375" s="985"/>
    </row>
    <row r="406412" spans="59:59" ht="15" customHeight="1">
      <c r="BG406412" s="984"/>
    </row>
    <row r="406413" spans="59:59" ht="15" customHeight="1">
      <c r="BG406413" s="985"/>
    </row>
    <row r="406450" spans="59:59" ht="15" customHeight="1">
      <c r="BG406450" s="984"/>
    </row>
    <row r="406451" spans="59:59" ht="15" customHeight="1">
      <c r="BG406451" s="985"/>
    </row>
    <row r="406488" spans="59:59" ht="15" customHeight="1">
      <c r="BG406488" s="984"/>
    </row>
    <row r="406489" spans="59:59" ht="15" customHeight="1">
      <c r="BG406489" s="985"/>
    </row>
    <row r="406526" spans="59:59" ht="15" customHeight="1">
      <c r="BG406526" s="984"/>
    </row>
    <row r="406527" spans="59:59" ht="15" customHeight="1">
      <c r="BG406527" s="985"/>
    </row>
    <row r="406564" spans="59:59" ht="15" customHeight="1">
      <c r="BG406564" s="984"/>
    </row>
    <row r="406565" spans="59:59" ht="15" customHeight="1">
      <c r="BG406565" s="985"/>
    </row>
    <row r="406602" spans="59:59" ht="15" customHeight="1">
      <c r="BG406602" s="984"/>
    </row>
    <row r="406603" spans="59:59" ht="15" customHeight="1">
      <c r="BG406603" s="985"/>
    </row>
    <row r="406640" spans="59:59" ht="15" customHeight="1">
      <c r="BG406640" s="984"/>
    </row>
    <row r="406641" spans="59:59" ht="15" customHeight="1">
      <c r="BG406641" s="985"/>
    </row>
    <row r="406678" spans="59:59" ht="15" customHeight="1">
      <c r="BG406678" s="984"/>
    </row>
    <row r="406679" spans="59:59" ht="15" customHeight="1">
      <c r="BG406679" s="985"/>
    </row>
    <row r="406716" spans="59:59" ht="15" customHeight="1">
      <c r="BG406716" s="984"/>
    </row>
    <row r="406717" spans="59:59" ht="15" customHeight="1">
      <c r="BG406717" s="985"/>
    </row>
    <row r="406754" spans="59:59" ht="15" customHeight="1">
      <c r="BG406754" s="984"/>
    </row>
    <row r="406755" spans="59:59" ht="15" customHeight="1">
      <c r="BG406755" s="985"/>
    </row>
    <row r="406792" spans="59:59" ht="15" customHeight="1">
      <c r="BG406792" s="984"/>
    </row>
    <row r="406793" spans="59:59" ht="15" customHeight="1">
      <c r="BG406793" s="985"/>
    </row>
    <row r="406830" spans="59:59" ht="15" customHeight="1">
      <c r="BG406830" s="984"/>
    </row>
    <row r="406831" spans="59:59" ht="15" customHeight="1">
      <c r="BG406831" s="985"/>
    </row>
    <row r="406868" spans="59:59" ht="15" customHeight="1">
      <c r="BG406868" s="984"/>
    </row>
    <row r="406869" spans="59:59" ht="15" customHeight="1">
      <c r="BG406869" s="985"/>
    </row>
    <row r="406906" spans="59:59" ht="15" customHeight="1">
      <c r="BG406906" s="984"/>
    </row>
    <row r="406907" spans="59:59" ht="15" customHeight="1">
      <c r="BG406907" s="985"/>
    </row>
    <row r="406944" spans="59:59" ht="15" customHeight="1">
      <c r="BG406944" s="984"/>
    </row>
    <row r="406945" spans="59:59" ht="15" customHeight="1">
      <c r="BG406945" s="985"/>
    </row>
    <row r="406982" spans="59:59" ht="15" customHeight="1">
      <c r="BG406982" s="984"/>
    </row>
    <row r="406983" spans="59:59" ht="15" customHeight="1">
      <c r="BG406983" s="985"/>
    </row>
    <row r="407020" spans="59:59" ht="15" customHeight="1">
      <c r="BG407020" s="984"/>
    </row>
    <row r="407021" spans="59:59" ht="15" customHeight="1">
      <c r="BG407021" s="985"/>
    </row>
    <row r="407058" spans="59:59" ht="15" customHeight="1">
      <c r="BG407058" s="984"/>
    </row>
    <row r="407059" spans="59:59" ht="15" customHeight="1">
      <c r="BG407059" s="985"/>
    </row>
    <row r="407096" spans="59:59" ht="15" customHeight="1">
      <c r="BG407096" s="984"/>
    </row>
    <row r="407097" spans="59:59" ht="15" customHeight="1">
      <c r="BG407097" s="985"/>
    </row>
    <row r="407134" spans="59:59" ht="15" customHeight="1">
      <c r="BG407134" s="984"/>
    </row>
    <row r="407135" spans="59:59" ht="15" customHeight="1">
      <c r="BG407135" s="985"/>
    </row>
    <row r="407172" spans="59:59" ht="15" customHeight="1">
      <c r="BG407172" s="984"/>
    </row>
    <row r="407173" spans="59:59" ht="15" customHeight="1">
      <c r="BG407173" s="985"/>
    </row>
    <row r="407210" spans="59:59" ht="15" customHeight="1">
      <c r="BG407210" s="984"/>
    </row>
    <row r="407211" spans="59:59" ht="15" customHeight="1">
      <c r="BG407211" s="985"/>
    </row>
    <row r="407248" spans="59:59" ht="15" customHeight="1">
      <c r="BG407248" s="984"/>
    </row>
    <row r="407249" spans="59:59" ht="15" customHeight="1">
      <c r="BG407249" s="985"/>
    </row>
    <row r="407286" spans="59:59" ht="15" customHeight="1">
      <c r="BG407286" s="984"/>
    </row>
    <row r="407287" spans="59:59" ht="15" customHeight="1">
      <c r="BG407287" s="985"/>
    </row>
    <row r="407324" spans="59:59" ht="15" customHeight="1">
      <c r="BG407324" s="984"/>
    </row>
    <row r="407325" spans="59:59" ht="15" customHeight="1">
      <c r="BG407325" s="985"/>
    </row>
    <row r="407362" spans="59:59" ht="15" customHeight="1">
      <c r="BG407362" s="984"/>
    </row>
    <row r="407363" spans="59:59" ht="15" customHeight="1">
      <c r="BG407363" s="985"/>
    </row>
    <row r="407400" spans="59:59" ht="15" customHeight="1">
      <c r="BG407400" s="984"/>
    </row>
    <row r="407401" spans="59:59" ht="15" customHeight="1">
      <c r="BG407401" s="985"/>
    </row>
    <row r="407438" spans="59:59" ht="15" customHeight="1">
      <c r="BG407438" s="984"/>
    </row>
    <row r="407439" spans="59:59" ht="15" customHeight="1">
      <c r="BG407439" s="985"/>
    </row>
    <row r="407476" spans="59:59" ht="15" customHeight="1">
      <c r="BG407476" s="984"/>
    </row>
    <row r="407477" spans="59:59" ht="15" customHeight="1">
      <c r="BG407477" s="985"/>
    </row>
    <row r="407514" spans="59:59" ht="15" customHeight="1">
      <c r="BG407514" s="984"/>
    </row>
    <row r="407515" spans="59:59" ht="15" customHeight="1">
      <c r="BG407515" s="985"/>
    </row>
    <row r="407552" spans="59:59" ht="15" customHeight="1">
      <c r="BG407552" s="984"/>
    </row>
    <row r="407553" spans="59:59" ht="15" customHeight="1">
      <c r="BG407553" s="985"/>
    </row>
    <row r="407590" spans="59:59" ht="15" customHeight="1">
      <c r="BG407590" s="984"/>
    </row>
    <row r="407591" spans="59:59" ht="15" customHeight="1">
      <c r="BG407591" s="985"/>
    </row>
    <row r="407628" spans="59:59" ht="15" customHeight="1">
      <c r="BG407628" s="984"/>
    </row>
    <row r="407629" spans="59:59" ht="15" customHeight="1">
      <c r="BG407629" s="985"/>
    </row>
    <row r="407666" spans="59:59" ht="15" customHeight="1">
      <c r="BG407666" s="984"/>
    </row>
    <row r="407667" spans="59:59" ht="15" customHeight="1">
      <c r="BG407667" s="985"/>
    </row>
    <row r="407704" spans="59:59" ht="15" customHeight="1">
      <c r="BG407704" s="984"/>
    </row>
    <row r="407705" spans="59:59" ht="15" customHeight="1">
      <c r="BG407705" s="985"/>
    </row>
    <row r="407742" spans="59:59" ht="15" customHeight="1">
      <c r="BG407742" s="984"/>
    </row>
    <row r="407743" spans="59:59" ht="15" customHeight="1">
      <c r="BG407743" s="985"/>
    </row>
    <row r="407780" spans="59:59" ht="15" customHeight="1">
      <c r="BG407780" s="984"/>
    </row>
    <row r="407781" spans="59:59" ht="15" customHeight="1">
      <c r="BG407781" s="985"/>
    </row>
    <row r="407818" spans="59:59" ht="15" customHeight="1">
      <c r="BG407818" s="984"/>
    </row>
    <row r="407819" spans="59:59" ht="15" customHeight="1">
      <c r="BG407819" s="985"/>
    </row>
    <row r="407856" spans="59:59" ht="15" customHeight="1">
      <c r="BG407856" s="984"/>
    </row>
    <row r="407857" spans="59:59" ht="15" customHeight="1">
      <c r="BG407857" s="985"/>
    </row>
    <row r="407894" spans="59:59" ht="15" customHeight="1">
      <c r="BG407894" s="984"/>
    </row>
    <row r="407895" spans="59:59" ht="15" customHeight="1">
      <c r="BG407895" s="985"/>
    </row>
    <row r="407932" spans="59:59" ht="15" customHeight="1">
      <c r="BG407932" s="984"/>
    </row>
    <row r="407933" spans="59:59" ht="15" customHeight="1">
      <c r="BG407933" s="985"/>
    </row>
    <row r="407970" spans="59:59" ht="15" customHeight="1">
      <c r="BG407970" s="984"/>
    </row>
    <row r="407971" spans="59:59" ht="15" customHeight="1">
      <c r="BG407971" s="985"/>
    </row>
    <row r="408008" spans="59:59" ht="15" customHeight="1">
      <c r="BG408008" s="984"/>
    </row>
    <row r="408009" spans="59:59" ht="15" customHeight="1">
      <c r="BG408009" s="985"/>
    </row>
    <row r="408046" spans="59:59" ht="15" customHeight="1">
      <c r="BG408046" s="984"/>
    </row>
    <row r="408047" spans="59:59" ht="15" customHeight="1">
      <c r="BG408047" s="985"/>
    </row>
    <row r="408084" spans="59:59" ht="15" customHeight="1">
      <c r="BG408084" s="984"/>
    </row>
    <row r="408085" spans="59:59" ht="15" customHeight="1">
      <c r="BG408085" s="985"/>
    </row>
    <row r="408122" spans="59:59" ht="15" customHeight="1">
      <c r="BG408122" s="984"/>
    </row>
    <row r="408123" spans="59:59" ht="15" customHeight="1">
      <c r="BG408123" s="985"/>
    </row>
    <row r="408160" spans="59:59" ht="15" customHeight="1">
      <c r="BG408160" s="984"/>
    </row>
    <row r="408161" spans="59:59" ht="15" customHeight="1">
      <c r="BG408161" s="985"/>
    </row>
    <row r="408198" spans="59:59" ht="15" customHeight="1">
      <c r="BG408198" s="984"/>
    </row>
    <row r="408199" spans="59:59" ht="15" customHeight="1">
      <c r="BG408199" s="985"/>
    </row>
    <row r="408236" spans="59:59" ht="15" customHeight="1">
      <c r="BG408236" s="984"/>
    </row>
    <row r="408237" spans="59:59" ht="15" customHeight="1">
      <c r="BG408237" s="985"/>
    </row>
    <row r="408274" spans="59:59" ht="15" customHeight="1">
      <c r="BG408274" s="984"/>
    </row>
    <row r="408275" spans="59:59" ht="15" customHeight="1">
      <c r="BG408275" s="985"/>
    </row>
    <row r="408312" spans="59:59" ht="15" customHeight="1">
      <c r="BG408312" s="984"/>
    </row>
    <row r="408313" spans="59:59" ht="15" customHeight="1">
      <c r="BG408313" s="985"/>
    </row>
    <row r="408350" spans="59:59" ht="15" customHeight="1">
      <c r="BG408350" s="984"/>
    </row>
    <row r="408351" spans="59:59" ht="15" customHeight="1">
      <c r="BG408351" s="985"/>
    </row>
    <row r="408388" spans="59:59" ht="15" customHeight="1">
      <c r="BG408388" s="984"/>
    </row>
    <row r="408389" spans="59:59" ht="15" customHeight="1">
      <c r="BG408389" s="985"/>
    </row>
    <row r="408426" spans="59:59" ht="15" customHeight="1">
      <c r="BG408426" s="984"/>
    </row>
    <row r="408427" spans="59:59" ht="15" customHeight="1">
      <c r="BG408427" s="985"/>
    </row>
    <row r="408464" spans="59:59" ht="15" customHeight="1">
      <c r="BG408464" s="984"/>
    </row>
    <row r="408465" spans="59:59" ht="15" customHeight="1">
      <c r="BG408465" s="985"/>
    </row>
    <row r="408502" spans="59:59" ht="15" customHeight="1">
      <c r="BG408502" s="984"/>
    </row>
    <row r="408503" spans="59:59" ht="15" customHeight="1">
      <c r="BG408503" s="985"/>
    </row>
    <row r="408540" spans="59:59" ht="15" customHeight="1">
      <c r="BG408540" s="984"/>
    </row>
    <row r="408541" spans="59:59" ht="15" customHeight="1">
      <c r="BG408541" s="985"/>
    </row>
    <row r="408578" spans="59:59" ht="15" customHeight="1">
      <c r="BG408578" s="984"/>
    </row>
    <row r="408579" spans="59:59" ht="15" customHeight="1">
      <c r="BG408579" s="985"/>
    </row>
    <row r="408616" spans="59:59" ht="15" customHeight="1">
      <c r="BG408616" s="984"/>
    </row>
    <row r="408617" spans="59:59" ht="15" customHeight="1">
      <c r="BG408617" s="985"/>
    </row>
    <row r="408654" spans="59:59" ht="15" customHeight="1">
      <c r="BG408654" s="984"/>
    </row>
    <row r="408655" spans="59:59" ht="15" customHeight="1">
      <c r="BG408655" s="985"/>
    </row>
    <row r="408692" spans="59:59" ht="15" customHeight="1">
      <c r="BG408692" s="984"/>
    </row>
    <row r="408693" spans="59:59" ht="15" customHeight="1">
      <c r="BG408693" s="985"/>
    </row>
    <row r="408730" spans="59:59" ht="15" customHeight="1">
      <c r="BG408730" s="984"/>
    </row>
    <row r="408731" spans="59:59" ht="15" customHeight="1">
      <c r="BG408731" s="985"/>
    </row>
    <row r="408768" spans="59:59" ht="15" customHeight="1">
      <c r="BG408768" s="984"/>
    </row>
    <row r="408769" spans="59:59" ht="15" customHeight="1">
      <c r="BG408769" s="985"/>
    </row>
    <row r="408806" spans="59:59" ht="15" customHeight="1">
      <c r="BG408806" s="984"/>
    </row>
    <row r="408807" spans="59:59" ht="15" customHeight="1">
      <c r="BG408807" s="985"/>
    </row>
    <row r="408844" spans="59:59" ht="15" customHeight="1">
      <c r="BG408844" s="984"/>
    </row>
    <row r="408845" spans="59:59" ht="15" customHeight="1">
      <c r="BG408845" s="985"/>
    </row>
    <row r="408882" spans="59:59" ht="15" customHeight="1">
      <c r="BG408882" s="984"/>
    </row>
    <row r="408883" spans="59:59" ht="15" customHeight="1">
      <c r="BG408883" s="985"/>
    </row>
    <row r="408920" spans="59:59" ht="15" customHeight="1">
      <c r="BG408920" s="984"/>
    </row>
    <row r="408921" spans="59:59" ht="15" customHeight="1">
      <c r="BG408921" s="985"/>
    </row>
    <row r="408958" spans="59:59" ht="15" customHeight="1">
      <c r="BG408958" s="984"/>
    </row>
    <row r="408959" spans="59:59" ht="15" customHeight="1">
      <c r="BG408959" s="985"/>
    </row>
    <row r="408996" spans="59:59" ht="15" customHeight="1">
      <c r="BG408996" s="984"/>
    </row>
    <row r="408997" spans="59:59" ht="15" customHeight="1">
      <c r="BG408997" s="985"/>
    </row>
    <row r="409034" spans="59:59" ht="15" customHeight="1">
      <c r="BG409034" s="984"/>
    </row>
    <row r="409035" spans="59:59" ht="15" customHeight="1">
      <c r="BG409035" s="985"/>
    </row>
    <row r="409072" spans="59:59" ht="15" customHeight="1">
      <c r="BG409072" s="984"/>
    </row>
    <row r="409073" spans="59:59" ht="15" customHeight="1">
      <c r="BG409073" s="985"/>
    </row>
    <row r="409110" spans="59:59" ht="15" customHeight="1">
      <c r="BG409110" s="984"/>
    </row>
    <row r="409111" spans="59:59" ht="15" customHeight="1">
      <c r="BG409111" s="985"/>
    </row>
    <row r="409148" spans="59:59" ht="15" customHeight="1">
      <c r="BG409148" s="984"/>
    </row>
    <row r="409149" spans="59:59" ht="15" customHeight="1">
      <c r="BG409149" s="985"/>
    </row>
    <row r="409186" spans="59:59" ht="15" customHeight="1">
      <c r="BG409186" s="984"/>
    </row>
    <row r="409187" spans="59:59" ht="15" customHeight="1">
      <c r="BG409187" s="985"/>
    </row>
    <row r="409224" spans="59:59" ht="15" customHeight="1">
      <c r="BG409224" s="984"/>
    </row>
    <row r="409225" spans="59:59" ht="15" customHeight="1">
      <c r="BG409225" s="985"/>
    </row>
    <row r="409262" spans="59:59" ht="15" customHeight="1">
      <c r="BG409262" s="984"/>
    </row>
    <row r="409263" spans="59:59" ht="15" customHeight="1">
      <c r="BG409263" s="985"/>
    </row>
    <row r="409300" spans="59:59" ht="15" customHeight="1">
      <c r="BG409300" s="984"/>
    </row>
    <row r="409301" spans="59:59" ht="15" customHeight="1">
      <c r="BG409301" s="985"/>
    </row>
    <row r="409338" spans="59:59" ht="15" customHeight="1">
      <c r="BG409338" s="984"/>
    </row>
    <row r="409339" spans="59:59" ht="15" customHeight="1">
      <c r="BG409339" s="985"/>
    </row>
    <row r="409376" spans="59:59" ht="15" customHeight="1">
      <c r="BG409376" s="984"/>
    </row>
    <row r="409377" spans="59:59" ht="15" customHeight="1">
      <c r="BG409377" s="985"/>
    </row>
    <row r="409414" spans="59:59" ht="15" customHeight="1">
      <c r="BG409414" s="984"/>
    </row>
    <row r="409415" spans="59:59" ht="15" customHeight="1">
      <c r="BG409415" s="985"/>
    </row>
    <row r="409452" spans="59:59" ht="15" customHeight="1">
      <c r="BG409452" s="984"/>
    </row>
    <row r="409453" spans="59:59" ht="15" customHeight="1">
      <c r="BG409453" s="985"/>
    </row>
    <row r="409490" spans="59:59" ht="15" customHeight="1">
      <c r="BG409490" s="984"/>
    </row>
    <row r="409491" spans="59:59" ht="15" customHeight="1">
      <c r="BG409491" s="985"/>
    </row>
    <row r="409528" spans="59:59" ht="15" customHeight="1">
      <c r="BG409528" s="984"/>
    </row>
    <row r="409529" spans="59:59" ht="15" customHeight="1">
      <c r="BG409529" s="985"/>
    </row>
    <row r="409566" spans="59:59" ht="15" customHeight="1">
      <c r="BG409566" s="984"/>
    </row>
    <row r="409567" spans="59:59" ht="15" customHeight="1">
      <c r="BG409567" s="985"/>
    </row>
    <row r="409604" spans="59:59" ht="15" customHeight="1">
      <c r="BG409604" s="984"/>
    </row>
    <row r="409605" spans="59:59" ht="15" customHeight="1">
      <c r="BG409605" s="985"/>
    </row>
    <row r="409642" spans="59:59" ht="15" customHeight="1">
      <c r="BG409642" s="984"/>
    </row>
    <row r="409643" spans="59:59" ht="15" customHeight="1">
      <c r="BG409643" s="985"/>
    </row>
    <row r="409680" spans="59:59" ht="15" customHeight="1">
      <c r="BG409680" s="984"/>
    </row>
    <row r="409681" spans="59:59" ht="15" customHeight="1">
      <c r="BG409681" s="985"/>
    </row>
    <row r="409718" spans="59:59" ht="15" customHeight="1">
      <c r="BG409718" s="984"/>
    </row>
    <row r="409719" spans="59:59" ht="15" customHeight="1">
      <c r="BG409719" s="985"/>
    </row>
    <row r="409756" spans="59:59" ht="15" customHeight="1">
      <c r="BG409756" s="984"/>
    </row>
    <row r="409757" spans="59:59" ht="15" customHeight="1">
      <c r="BG409757" s="985"/>
    </row>
    <row r="409794" spans="59:59" ht="15" customHeight="1">
      <c r="BG409794" s="984"/>
    </row>
    <row r="409795" spans="59:59" ht="15" customHeight="1">
      <c r="BG409795" s="985"/>
    </row>
    <row r="409832" spans="59:59" ht="15" customHeight="1">
      <c r="BG409832" s="984"/>
    </row>
    <row r="409833" spans="59:59" ht="15" customHeight="1">
      <c r="BG409833" s="985"/>
    </row>
    <row r="409870" spans="59:59" ht="15" customHeight="1">
      <c r="BG409870" s="984"/>
    </row>
    <row r="409871" spans="59:59" ht="15" customHeight="1">
      <c r="BG409871" s="985"/>
    </row>
    <row r="409908" spans="59:59" ht="15" customHeight="1">
      <c r="BG409908" s="984"/>
    </row>
    <row r="409909" spans="59:59" ht="15" customHeight="1">
      <c r="BG409909" s="985"/>
    </row>
    <row r="409946" spans="59:59" ht="15" customHeight="1">
      <c r="BG409946" s="984"/>
    </row>
    <row r="409947" spans="59:59" ht="15" customHeight="1">
      <c r="BG409947" s="985"/>
    </row>
    <row r="409984" spans="59:59" ht="15" customHeight="1">
      <c r="BG409984" s="984"/>
    </row>
    <row r="409985" spans="59:59" ht="15" customHeight="1">
      <c r="BG409985" s="985"/>
    </row>
    <row r="410022" spans="59:59" ht="15" customHeight="1">
      <c r="BG410022" s="984"/>
    </row>
    <row r="410023" spans="59:59" ht="15" customHeight="1">
      <c r="BG410023" s="985"/>
    </row>
    <row r="410060" spans="59:59" ht="15" customHeight="1">
      <c r="BG410060" s="984"/>
    </row>
    <row r="410061" spans="59:59" ht="15" customHeight="1">
      <c r="BG410061" s="985"/>
    </row>
    <row r="410098" spans="59:59" ht="15" customHeight="1">
      <c r="BG410098" s="984"/>
    </row>
    <row r="410099" spans="59:59" ht="15" customHeight="1">
      <c r="BG410099" s="985"/>
    </row>
    <row r="410136" spans="59:59" ht="15" customHeight="1">
      <c r="BG410136" s="984"/>
    </row>
    <row r="410137" spans="59:59" ht="15" customHeight="1">
      <c r="BG410137" s="985"/>
    </row>
    <row r="410174" spans="59:59" ht="15" customHeight="1">
      <c r="BG410174" s="984"/>
    </row>
    <row r="410175" spans="59:59" ht="15" customHeight="1">
      <c r="BG410175" s="985"/>
    </row>
    <row r="410212" spans="59:59" ht="15" customHeight="1">
      <c r="BG410212" s="984"/>
    </row>
    <row r="410213" spans="59:59" ht="15" customHeight="1">
      <c r="BG410213" s="985"/>
    </row>
    <row r="410250" spans="59:59" ht="15" customHeight="1">
      <c r="BG410250" s="984"/>
    </row>
    <row r="410251" spans="59:59" ht="15" customHeight="1">
      <c r="BG410251" s="985"/>
    </row>
    <row r="410288" spans="59:59" ht="15" customHeight="1">
      <c r="BG410288" s="984"/>
    </row>
    <row r="410289" spans="59:59" ht="15" customHeight="1">
      <c r="BG410289" s="985"/>
    </row>
    <row r="410326" spans="59:59" ht="15" customHeight="1">
      <c r="BG410326" s="984"/>
    </row>
    <row r="410327" spans="59:59" ht="15" customHeight="1">
      <c r="BG410327" s="985"/>
    </row>
    <row r="410364" spans="59:59" ht="15" customHeight="1">
      <c r="BG410364" s="984"/>
    </row>
    <row r="410365" spans="59:59" ht="15" customHeight="1">
      <c r="BG410365" s="985"/>
    </row>
    <row r="410402" spans="59:59" ht="15" customHeight="1">
      <c r="BG410402" s="984"/>
    </row>
    <row r="410403" spans="59:59" ht="15" customHeight="1">
      <c r="BG410403" s="985"/>
    </row>
    <row r="410440" spans="59:59" ht="15" customHeight="1">
      <c r="BG410440" s="984"/>
    </row>
    <row r="410441" spans="59:59" ht="15" customHeight="1">
      <c r="BG410441" s="985"/>
    </row>
    <row r="410478" spans="59:59" ht="15" customHeight="1">
      <c r="BG410478" s="984"/>
    </row>
    <row r="410479" spans="59:59" ht="15" customHeight="1">
      <c r="BG410479" s="985"/>
    </row>
    <row r="410516" spans="59:59" ht="15" customHeight="1">
      <c r="BG410516" s="984"/>
    </row>
    <row r="410517" spans="59:59" ht="15" customHeight="1">
      <c r="BG410517" s="985"/>
    </row>
    <row r="410554" spans="59:59" ht="15" customHeight="1">
      <c r="BG410554" s="984"/>
    </row>
    <row r="410555" spans="59:59" ht="15" customHeight="1">
      <c r="BG410555" s="985"/>
    </row>
    <row r="410592" spans="59:59" ht="15" customHeight="1">
      <c r="BG410592" s="984"/>
    </row>
    <row r="410593" spans="59:59" ht="15" customHeight="1">
      <c r="BG410593" s="985"/>
    </row>
    <row r="410630" spans="59:59" ht="15" customHeight="1">
      <c r="BG410630" s="984"/>
    </row>
    <row r="410631" spans="59:59" ht="15" customHeight="1">
      <c r="BG410631" s="985"/>
    </row>
    <row r="410668" spans="59:59" ht="15" customHeight="1">
      <c r="BG410668" s="984"/>
    </row>
    <row r="410669" spans="59:59" ht="15" customHeight="1">
      <c r="BG410669" s="985"/>
    </row>
    <row r="410706" spans="59:59" ht="15" customHeight="1">
      <c r="BG410706" s="984"/>
    </row>
    <row r="410707" spans="59:59" ht="15" customHeight="1">
      <c r="BG410707" s="985"/>
    </row>
    <row r="410744" spans="59:59" ht="15" customHeight="1">
      <c r="BG410744" s="984"/>
    </row>
    <row r="410745" spans="59:59" ht="15" customHeight="1">
      <c r="BG410745" s="985"/>
    </row>
    <row r="410782" spans="59:59" ht="15" customHeight="1">
      <c r="BG410782" s="984"/>
    </row>
    <row r="410783" spans="59:59" ht="15" customHeight="1">
      <c r="BG410783" s="985"/>
    </row>
    <row r="410820" spans="59:59" ht="15" customHeight="1">
      <c r="BG410820" s="984"/>
    </row>
    <row r="410821" spans="59:59" ht="15" customHeight="1">
      <c r="BG410821" s="985"/>
    </row>
    <row r="410858" spans="59:59" ht="15" customHeight="1">
      <c r="BG410858" s="984"/>
    </row>
    <row r="410859" spans="59:59" ht="15" customHeight="1">
      <c r="BG410859" s="985"/>
    </row>
    <row r="410896" spans="59:59" ht="15" customHeight="1">
      <c r="BG410896" s="984"/>
    </row>
    <row r="410897" spans="59:59" ht="15" customHeight="1">
      <c r="BG410897" s="985"/>
    </row>
    <row r="410934" spans="59:59" ht="15" customHeight="1">
      <c r="BG410934" s="984"/>
    </row>
    <row r="410935" spans="59:59" ht="15" customHeight="1">
      <c r="BG410935" s="985"/>
    </row>
    <row r="410972" spans="59:59" ht="15" customHeight="1">
      <c r="BG410972" s="984"/>
    </row>
    <row r="410973" spans="59:59" ht="15" customHeight="1">
      <c r="BG410973" s="985"/>
    </row>
    <row r="411010" spans="59:59" ht="15" customHeight="1">
      <c r="BG411010" s="984"/>
    </row>
    <row r="411011" spans="59:59" ht="15" customHeight="1">
      <c r="BG411011" s="985"/>
    </row>
    <row r="411048" spans="59:59" ht="15" customHeight="1">
      <c r="BG411048" s="984"/>
    </row>
    <row r="411049" spans="59:59" ht="15" customHeight="1">
      <c r="BG411049" s="985"/>
    </row>
    <row r="411086" spans="59:59" ht="15" customHeight="1">
      <c r="BG411086" s="984"/>
    </row>
    <row r="411087" spans="59:59" ht="15" customHeight="1">
      <c r="BG411087" s="985"/>
    </row>
    <row r="411124" spans="59:59" ht="15" customHeight="1">
      <c r="BG411124" s="984"/>
    </row>
    <row r="411125" spans="59:59" ht="15" customHeight="1">
      <c r="BG411125" s="985"/>
    </row>
    <row r="411162" spans="59:59" ht="15" customHeight="1">
      <c r="BG411162" s="984"/>
    </row>
    <row r="411163" spans="59:59" ht="15" customHeight="1">
      <c r="BG411163" s="985"/>
    </row>
    <row r="411200" spans="59:59" ht="15" customHeight="1">
      <c r="BG411200" s="984"/>
    </row>
    <row r="411201" spans="59:59" ht="15" customHeight="1">
      <c r="BG411201" s="985"/>
    </row>
    <row r="411238" spans="59:59" ht="15" customHeight="1">
      <c r="BG411238" s="984"/>
    </row>
    <row r="411239" spans="59:59" ht="15" customHeight="1">
      <c r="BG411239" s="985"/>
    </row>
    <row r="411276" spans="59:59" ht="15" customHeight="1">
      <c r="BG411276" s="984"/>
    </row>
    <row r="411277" spans="59:59" ht="15" customHeight="1">
      <c r="BG411277" s="985"/>
    </row>
    <row r="411314" spans="59:59" ht="15" customHeight="1">
      <c r="BG411314" s="984"/>
    </row>
    <row r="411315" spans="59:59" ht="15" customHeight="1">
      <c r="BG411315" s="985"/>
    </row>
    <row r="411352" spans="59:59" ht="15" customHeight="1">
      <c r="BG411352" s="984"/>
    </row>
    <row r="411353" spans="59:59" ht="15" customHeight="1">
      <c r="BG411353" s="985"/>
    </row>
    <row r="411390" spans="59:59" ht="15" customHeight="1">
      <c r="BG411390" s="984"/>
    </row>
    <row r="411391" spans="59:59" ht="15" customHeight="1">
      <c r="BG411391" s="985"/>
    </row>
    <row r="411428" spans="59:59" ht="15" customHeight="1">
      <c r="BG411428" s="984"/>
    </row>
    <row r="411429" spans="59:59" ht="15" customHeight="1">
      <c r="BG411429" s="985"/>
    </row>
    <row r="411466" spans="59:59" ht="15" customHeight="1">
      <c r="BG411466" s="984"/>
    </row>
    <row r="411467" spans="59:59" ht="15" customHeight="1">
      <c r="BG411467" s="985"/>
    </row>
    <row r="411504" spans="59:59" ht="15" customHeight="1">
      <c r="BG411504" s="984"/>
    </row>
    <row r="411505" spans="59:59" ht="15" customHeight="1">
      <c r="BG411505" s="985"/>
    </row>
    <row r="411542" spans="59:59" ht="15" customHeight="1">
      <c r="BG411542" s="984"/>
    </row>
    <row r="411543" spans="59:59" ht="15" customHeight="1">
      <c r="BG411543" s="985"/>
    </row>
    <row r="411580" spans="59:59" ht="15" customHeight="1">
      <c r="BG411580" s="984"/>
    </row>
    <row r="411581" spans="59:59" ht="15" customHeight="1">
      <c r="BG411581" s="985"/>
    </row>
    <row r="411618" spans="59:59" ht="15" customHeight="1">
      <c r="BG411618" s="984"/>
    </row>
    <row r="411619" spans="59:59" ht="15" customHeight="1">
      <c r="BG411619" s="985"/>
    </row>
    <row r="411656" spans="59:59" ht="15" customHeight="1">
      <c r="BG411656" s="984"/>
    </row>
    <row r="411657" spans="59:59" ht="15" customHeight="1">
      <c r="BG411657" s="985"/>
    </row>
    <row r="411694" spans="59:59" ht="15" customHeight="1">
      <c r="BG411694" s="984"/>
    </row>
    <row r="411695" spans="59:59" ht="15" customHeight="1">
      <c r="BG411695" s="985"/>
    </row>
    <row r="411732" spans="59:59" ht="15" customHeight="1">
      <c r="BG411732" s="984"/>
    </row>
    <row r="411733" spans="59:59" ht="15" customHeight="1">
      <c r="BG411733" s="985"/>
    </row>
    <row r="411770" spans="59:59" ht="15" customHeight="1">
      <c r="BG411770" s="984"/>
    </row>
    <row r="411771" spans="59:59" ht="15" customHeight="1">
      <c r="BG411771" s="985"/>
    </row>
    <row r="411808" spans="59:59" ht="15" customHeight="1">
      <c r="BG411808" s="984"/>
    </row>
    <row r="411809" spans="59:59" ht="15" customHeight="1">
      <c r="BG411809" s="985"/>
    </row>
    <row r="411846" spans="59:59" ht="15" customHeight="1">
      <c r="BG411846" s="984"/>
    </row>
    <row r="411847" spans="59:59" ht="15" customHeight="1">
      <c r="BG411847" s="985"/>
    </row>
    <row r="411884" spans="59:59" ht="15" customHeight="1">
      <c r="BG411884" s="984"/>
    </row>
    <row r="411885" spans="59:59" ht="15" customHeight="1">
      <c r="BG411885" s="985"/>
    </row>
    <row r="411922" spans="59:59" ht="15" customHeight="1">
      <c r="BG411922" s="984"/>
    </row>
    <row r="411923" spans="59:59" ht="15" customHeight="1">
      <c r="BG411923" s="985"/>
    </row>
    <row r="411960" spans="59:59" ht="15" customHeight="1">
      <c r="BG411960" s="984"/>
    </row>
    <row r="411961" spans="59:59" ht="15" customHeight="1">
      <c r="BG411961" s="985"/>
    </row>
    <row r="411998" spans="59:59" ht="15" customHeight="1">
      <c r="BG411998" s="984"/>
    </row>
    <row r="411999" spans="59:59" ht="15" customHeight="1">
      <c r="BG411999" s="985"/>
    </row>
    <row r="412036" spans="59:59" ht="15" customHeight="1">
      <c r="BG412036" s="984"/>
    </row>
    <row r="412037" spans="59:59" ht="15" customHeight="1">
      <c r="BG412037" s="985"/>
    </row>
    <row r="412074" spans="59:59" ht="15" customHeight="1">
      <c r="BG412074" s="984"/>
    </row>
    <row r="412075" spans="59:59" ht="15" customHeight="1">
      <c r="BG412075" s="985"/>
    </row>
    <row r="412112" spans="59:59" ht="15" customHeight="1">
      <c r="BG412112" s="984"/>
    </row>
    <row r="412113" spans="59:59" ht="15" customHeight="1">
      <c r="BG412113" s="985"/>
    </row>
    <row r="412150" spans="59:59" ht="15" customHeight="1">
      <c r="BG412150" s="984"/>
    </row>
    <row r="412151" spans="59:59" ht="15" customHeight="1">
      <c r="BG412151" s="985"/>
    </row>
    <row r="412188" spans="59:59" ht="15" customHeight="1">
      <c r="BG412188" s="984"/>
    </row>
    <row r="412189" spans="59:59" ht="15" customHeight="1">
      <c r="BG412189" s="985"/>
    </row>
    <row r="412226" spans="59:59" ht="15" customHeight="1">
      <c r="BG412226" s="984"/>
    </row>
    <row r="412227" spans="59:59" ht="15" customHeight="1">
      <c r="BG412227" s="985"/>
    </row>
    <row r="412264" spans="59:59" ht="15" customHeight="1">
      <c r="BG412264" s="984"/>
    </row>
    <row r="412265" spans="59:59" ht="15" customHeight="1">
      <c r="BG412265" s="985"/>
    </row>
    <row r="412302" spans="59:59" ht="15" customHeight="1">
      <c r="BG412302" s="984"/>
    </row>
    <row r="412303" spans="59:59" ht="15" customHeight="1">
      <c r="BG412303" s="985"/>
    </row>
    <row r="412340" spans="59:59" ht="15" customHeight="1">
      <c r="BG412340" s="984"/>
    </row>
    <row r="412341" spans="59:59" ht="15" customHeight="1">
      <c r="BG412341" s="985"/>
    </row>
    <row r="412378" spans="59:59" ht="15" customHeight="1">
      <c r="BG412378" s="984"/>
    </row>
    <row r="412379" spans="59:59" ht="15" customHeight="1">
      <c r="BG412379" s="985"/>
    </row>
    <row r="412416" spans="59:59" ht="15" customHeight="1">
      <c r="BG412416" s="984"/>
    </row>
    <row r="412417" spans="59:59" ht="15" customHeight="1">
      <c r="BG412417" s="985"/>
    </row>
    <row r="412454" spans="59:59" ht="15" customHeight="1">
      <c r="BG412454" s="984"/>
    </row>
    <row r="412455" spans="59:59" ht="15" customHeight="1">
      <c r="BG412455" s="985"/>
    </row>
    <row r="412492" spans="59:59" ht="15" customHeight="1">
      <c r="BG412492" s="984"/>
    </row>
    <row r="412493" spans="59:59" ht="15" customHeight="1">
      <c r="BG412493" s="985"/>
    </row>
    <row r="412530" spans="59:59" ht="15" customHeight="1">
      <c r="BG412530" s="984"/>
    </row>
    <row r="412531" spans="59:59" ht="15" customHeight="1">
      <c r="BG412531" s="985"/>
    </row>
    <row r="412568" spans="59:59" ht="15" customHeight="1">
      <c r="BG412568" s="984"/>
    </row>
    <row r="412569" spans="59:59" ht="15" customHeight="1">
      <c r="BG412569" s="985"/>
    </row>
    <row r="412606" spans="59:59" ht="15" customHeight="1">
      <c r="BG412606" s="984"/>
    </row>
    <row r="412607" spans="59:59" ht="15" customHeight="1">
      <c r="BG412607" s="985"/>
    </row>
    <row r="412644" spans="59:59" ht="15" customHeight="1">
      <c r="BG412644" s="984"/>
    </row>
    <row r="412645" spans="59:59" ht="15" customHeight="1">
      <c r="BG412645" s="985"/>
    </row>
    <row r="412682" spans="59:59" ht="15" customHeight="1">
      <c r="BG412682" s="984"/>
    </row>
    <row r="412683" spans="59:59" ht="15" customHeight="1">
      <c r="BG412683" s="985"/>
    </row>
    <row r="412720" spans="59:59" ht="15" customHeight="1">
      <c r="BG412720" s="984"/>
    </row>
    <row r="412721" spans="59:59" ht="15" customHeight="1">
      <c r="BG412721" s="985"/>
    </row>
    <row r="412758" spans="59:59" ht="15" customHeight="1">
      <c r="BG412758" s="984"/>
    </row>
    <row r="412759" spans="59:59" ht="15" customHeight="1">
      <c r="BG412759" s="985"/>
    </row>
    <row r="412796" spans="59:59" ht="15" customHeight="1">
      <c r="BG412796" s="984"/>
    </row>
    <row r="412797" spans="59:59" ht="15" customHeight="1">
      <c r="BG412797" s="985"/>
    </row>
    <row r="412834" spans="59:59" ht="15" customHeight="1">
      <c r="BG412834" s="984"/>
    </row>
    <row r="412835" spans="59:59" ht="15" customHeight="1">
      <c r="BG412835" s="985"/>
    </row>
    <row r="412872" spans="59:59" ht="15" customHeight="1">
      <c r="BG412872" s="984"/>
    </row>
    <row r="412873" spans="59:59" ht="15" customHeight="1">
      <c r="BG412873" s="985"/>
    </row>
    <row r="412910" spans="59:59" ht="15" customHeight="1">
      <c r="BG412910" s="984"/>
    </row>
    <row r="412911" spans="59:59" ht="15" customHeight="1">
      <c r="BG412911" s="985"/>
    </row>
    <row r="412948" spans="59:59" ht="15" customHeight="1">
      <c r="BG412948" s="984"/>
    </row>
    <row r="412949" spans="59:59" ht="15" customHeight="1">
      <c r="BG412949" s="985"/>
    </row>
    <row r="412986" spans="59:59" ht="15" customHeight="1">
      <c r="BG412986" s="984"/>
    </row>
    <row r="412987" spans="59:59" ht="15" customHeight="1">
      <c r="BG412987" s="985"/>
    </row>
    <row r="413024" spans="59:59" ht="15" customHeight="1">
      <c r="BG413024" s="984"/>
    </row>
    <row r="413025" spans="59:59" ht="15" customHeight="1">
      <c r="BG413025" s="985"/>
    </row>
    <row r="413062" spans="59:59" ht="15" customHeight="1">
      <c r="BG413062" s="984"/>
    </row>
    <row r="413063" spans="59:59" ht="15" customHeight="1">
      <c r="BG413063" s="985"/>
    </row>
    <row r="413100" spans="59:59" ht="15" customHeight="1">
      <c r="BG413100" s="984"/>
    </row>
    <row r="413101" spans="59:59" ht="15" customHeight="1">
      <c r="BG413101" s="985"/>
    </row>
    <row r="413138" spans="59:59" ht="15" customHeight="1">
      <c r="BG413138" s="984"/>
    </row>
    <row r="413139" spans="59:59" ht="15" customHeight="1">
      <c r="BG413139" s="985"/>
    </row>
    <row r="413176" spans="59:59" ht="15" customHeight="1">
      <c r="BG413176" s="984"/>
    </row>
    <row r="413177" spans="59:59" ht="15" customHeight="1">
      <c r="BG413177" s="985"/>
    </row>
    <row r="413214" spans="59:59" ht="15" customHeight="1">
      <c r="BG413214" s="984"/>
    </row>
    <row r="413215" spans="59:59" ht="15" customHeight="1">
      <c r="BG413215" s="985"/>
    </row>
    <row r="413252" spans="59:59" ht="15" customHeight="1">
      <c r="BG413252" s="984"/>
    </row>
    <row r="413253" spans="59:59" ht="15" customHeight="1">
      <c r="BG413253" s="985"/>
    </row>
    <row r="413290" spans="59:59" ht="15" customHeight="1">
      <c r="BG413290" s="984"/>
    </row>
    <row r="413291" spans="59:59" ht="15" customHeight="1">
      <c r="BG413291" s="985"/>
    </row>
    <row r="413328" spans="59:59" ht="15" customHeight="1">
      <c r="BG413328" s="984"/>
    </row>
    <row r="413329" spans="59:59" ht="15" customHeight="1">
      <c r="BG413329" s="985"/>
    </row>
    <row r="413366" spans="59:59" ht="15" customHeight="1">
      <c r="BG413366" s="984"/>
    </row>
    <row r="413367" spans="59:59" ht="15" customHeight="1">
      <c r="BG413367" s="985"/>
    </row>
    <row r="413404" spans="59:59" ht="15" customHeight="1">
      <c r="BG413404" s="984"/>
    </row>
    <row r="413405" spans="59:59" ht="15" customHeight="1">
      <c r="BG413405" s="985"/>
    </row>
    <row r="413442" spans="59:59" ht="15" customHeight="1">
      <c r="BG413442" s="984"/>
    </row>
    <row r="413443" spans="59:59" ht="15" customHeight="1">
      <c r="BG413443" s="985"/>
    </row>
    <row r="413480" spans="59:59" ht="15" customHeight="1">
      <c r="BG413480" s="984"/>
    </row>
    <row r="413481" spans="59:59" ht="15" customHeight="1">
      <c r="BG413481" s="985"/>
    </row>
    <row r="413518" spans="59:59" ht="15" customHeight="1">
      <c r="BG413518" s="984"/>
    </row>
    <row r="413519" spans="59:59" ht="15" customHeight="1">
      <c r="BG413519" s="985"/>
    </row>
    <row r="413556" spans="59:59" ht="15" customHeight="1">
      <c r="BG413556" s="984"/>
    </row>
    <row r="413557" spans="59:59" ht="15" customHeight="1">
      <c r="BG413557" s="985"/>
    </row>
    <row r="413594" spans="59:59" ht="15" customHeight="1">
      <c r="BG413594" s="984"/>
    </row>
    <row r="413595" spans="59:59" ht="15" customHeight="1">
      <c r="BG413595" s="985"/>
    </row>
    <row r="413632" spans="59:59" ht="15" customHeight="1">
      <c r="BG413632" s="984"/>
    </row>
    <row r="413633" spans="59:59" ht="15" customHeight="1">
      <c r="BG413633" s="985"/>
    </row>
    <row r="413670" spans="59:59" ht="15" customHeight="1">
      <c r="BG413670" s="984"/>
    </row>
    <row r="413671" spans="59:59" ht="15" customHeight="1">
      <c r="BG413671" s="985"/>
    </row>
    <row r="413708" spans="59:59" ht="15" customHeight="1">
      <c r="BG413708" s="984"/>
    </row>
    <row r="413709" spans="59:59" ht="15" customHeight="1">
      <c r="BG413709" s="985"/>
    </row>
    <row r="413746" spans="59:59" ht="15" customHeight="1">
      <c r="BG413746" s="984"/>
    </row>
    <row r="413747" spans="59:59" ht="15" customHeight="1">
      <c r="BG413747" s="985"/>
    </row>
    <row r="413784" spans="59:59" ht="15" customHeight="1">
      <c r="BG413784" s="984"/>
    </row>
    <row r="413785" spans="59:59" ht="15" customHeight="1">
      <c r="BG413785" s="985"/>
    </row>
    <row r="413822" spans="59:59" ht="15" customHeight="1">
      <c r="BG413822" s="984"/>
    </row>
    <row r="413823" spans="59:59" ht="15" customHeight="1">
      <c r="BG413823" s="985"/>
    </row>
    <row r="413860" spans="59:59" ht="15" customHeight="1">
      <c r="BG413860" s="984"/>
    </row>
    <row r="413861" spans="59:59" ht="15" customHeight="1">
      <c r="BG413861" s="985"/>
    </row>
    <row r="413898" spans="59:59" ht="15" customHeight="1">
      <c r="BG413898" s="984"/>
    </row>
    <row r="413899" spans="59:59" ht="15" customHeight="1">
      <c r="BG413899" s="985"/>
    </row>
    <row r="413936" spans="59:59" ht="15" customHeight="1">
      <c r="BG413936" s="984"/>
    </row>
    <row r="413937" spans="59:59" ht="15" customHeight="1">
      <c r="BG413937" s="985"/>
    </row>
    <row r="413974" spans="59:59" ht="15" customHeight="1">
      <c r="BG413974" s="984"/>
    </row>
    <row r="413975" spans="59:59" ht="15" customHeight="1">
      <c r="BG413975" s="985"/>
    </row>
    <row r="414012" spans="59:59" ht="15" customHeight="1">
      <c r="BG414012" s="984"/>
    </row>
    <row r="414013" spans="59:59" ht="15" customHeight="1">
      <c r="BG414013" s="985"/>
    </row>
    <row r="414050" spans="59:59" ht="15" customHeight="1">
      <c r="BG414050" s="984"/>
    </row>
    <row r="414051" spans="59:59" ht="15" customHeight="1">
      <c r="BG414051" s="985"/>
    </row>
    <row r="414088" spans="59:59" ht="15" customHeight="1">
      <c r="BG414088" s="984"/>
    </row>
    <row r="414089" spans="59:59" ht="15" customHeight="1">
      <c r="BG414089" s="985"/>
    </row>
    <row r="414126" spans="59:59" ht="15" customHeight="1">
      <c r="BG414126" s="984"/>
    </row>
    <row r="414127" spans="59:59" ht="15" customHeight="1">
      <c r="BG414127" s="985"/>
    </row>
    <row r="414164" spans="59:59" ht="15" customHeight="1">
      <c r="BG414164" s="984"/>
    </row>
    <row r="414165" spans="59:59" ht="15" customHeight="1">
      <c r="BG414165" s="985"/>
    </row>
    <row r="414202" spans="59:59" ht="15" customHeight="1">
      <c r="BG414202" s="984"/>
    </row>
    <row r="414203" spans="59:59" ht="15" customHeight="1">
      <c r="BG414203" s="985"/>
    </row>
    <row r="414240" spans="59:59" ht="15" customHeight="1">
      <c r="BG414240" s="984"/>
    </row>
    <row r="414241" spans="59:59" ht="15" customHeight="1">
      <c r="BG414241" s="985"/>
    </row>
    <row r="414278" spans="59:59" ht="15" customHeight="1">
      <c r="BG414278" s="984"/>
    </row>
    <row r="414279" spans="59:59" ht="15" customHeight="1">
      <c r="BG414279" s="985"/>
    </row>
    <row r="414316" spans="59:59" ht="15" customHeight="1">
      <c r="BG414316" s="984"/>
    </row>
    <row r="414317" spans="59:59" ht="15" customHeight="1">
      <c r="BG414317" s="985"/>
    </row>
    <row r="414354" spans="59:59" ht="15" customHeight="1">
      <c r="BG414354" s="984"/>
    </row>
    <row r="414355" spans="59:59" ht="15" customHeight="1">
      <c r="BG414355" s="985"/>
    </row>
    <row r="414392" spans="59:59" ht="15" customHeight="1">
      <c r="BG414392" s="984"/>
    </row>
    <row r="414393" spans="59:59" ht="15" customHeight="1">
      <c r="BG414393" s="985"/>
    </row>
    <row r="414430" spans="59:59" ht="15" customHeight="1">
      <c r="BG414430" s="984"/>
    </row>
    <row r="414431" spans="59:59" ht="15" customHeight="1">
      <c r="BG414431" s="985"/>
    </row>
    <row r="414468" spans="59:59" ht="15" customHeight="1">
      <c r="BG414468" s="984"/>
    </row>
    <row r="414469" spans="59:59" ht="15" customHeight="1">
      <c r="BG414469" s="985"/>
    </row>
    <row r="414506" spans="59:59" ht="15" customHeight="1">
      <c r="BG414506" s="984"/>
    </row>
    <row r="414507" spans="59:59" ht="15" customHeight="1">
      <c r="BG414507" s="985"/>
    </row>
    <row r="414544" spans="59:59" ht="15" customHeight="1">
      <c r="BG414544" s="984"/>
    </row>
    <row r="414545" spans="59:59" ht="15" customHeight="1">
      <c r="BG414545" s="985"/>
    </row>
    <row r="414582" spans="59:59" ht="15" customHeight="1">
      <c r="BG414582" s="984"/>
    </row>
    <row r="414583" spans="59:59" ht="15" customHeight="1">
      <c r="BG414583" s="985"/>
    </row>
    <row r="414620" spans="59:59" ht="15" customHeight="1">
      <c r="BG414620" s="984"/>
    </row>
    <row r="414621" spans="59:59" ht="15" customHeight="1">
      <c r="BG414621" s="985"/>
    </row>
    <row r="414658" spans="59:59" ht="15" customHeight="1">
      <c r="BG414658" s="984"/>
    </row>
    <row r="414659" spans="59:59" ht="15" customHeight="1">
      <c r="BG414659" s="985"/>
    </row>
    <row r="414696" spans="59:59" ht="15" customHeight="1">
      <c r="BG414696" s="984"/>
    </row>
    <row r="414697" spans="59:59" ht="15" customHeight="1">
      <c r="BG414697" s="985"/>
    </row>
    <row r="414734" spans="59:59" ht="15" customHeight="1">
      <c r="BG414734" s="984"/>
    </row>
    <row r="414735" spans="59:59" ht="15" customHeight="1">
      <c r="BG414735" s="985"/>
    </row>
    <row r="414772" spans="59:59" ht="15" customHeight="1">
      <c r="BG414772" s="984"/>
    </row>
    <row r="414773" spans="59:59" ht="15" customHeight="1">
      <c r="BG414773" s="985"/>
    </row>
    <row r="414810" spans="59:59" ht="15" customHeight="1">
      <c r="BG414810" s="984"/>
    </row>
    <row r="414811" spans="59:59" ht="15" customHeight="1">
      <c r="BG414811" s="985"/>
    </row>
    <row r="414848" spans="59:59" ht="15" customHeight="1">
      <c r="BG414848" s="984"/>
    </row>
    <row r="414849" spans="59:59" ht="15" customHeight="1">
      <c r="BG414849" s="985"/>
    </row>
    <row r="414886" spans="59:59" ht="15" customHeight="1">
      <c r="BG414886" s="984"/>
    </row>
    <row r="414887" spans="59:59" ht="15" customHeight="1">
      <c r="BG414887" s="985"/>
    </row>
    <row r="414924" spans="59:59" ht="15" customHeight="1">
      <c r="BG414924" s="984"/>
    </row>
    <row r="414925" spans="59:59" ht="15" customHeight="1">
      <c r="BG414925" s="985"/>
    </row>
    <row r="414962" spans="59:59" ht="15" customHeight="1">
      <c r="BG414962" s="984"/>
    </row>
    <row r="414963" spans="59:59" ht="15" customHeight="1">
      <c r="BG414963" s="985"/>
    </row>
    <row r="415000" spans="59:59" ht="15" customHeight="1">
      <c r="BG415000" s="984"/>
    </row>
    <row r="415001" spans="59:59" ht="15" customHeight="1">
      <c r="BG415001" s="985"/>
    </row>
    <row r="415038" spans="59:59" ht="15" customHeight="1">
      <c r="BG415038" s="984"/>
    </row>
    <row r="415039" spans="59:59" ht="15" customHeight="1">
      <c r="BG415039" s="985"/>
    </row>
    <row r="415076" spans="59:59" ht="15" customHeight="1">
      <c r="BG415076" s="984"/>
    </row>
    <row r="415077" spans="59:59" ht="15" customHeight="1">
      <c r="BG415077" s="985"/>
    </row>
    <row r="415114" spans="59:59" ht="15" customHeight="1">
      <c r="BG415114" s="984"/>
    </row>
    <row r="415115" spans="59:59" ht="15" customHeight="1">
      <c r="BG415115" s="985"/>
    </row>
    <row r="415152" spans="59:59" ht="15" customHeight="1">
      <c r="BG415152" s="984"/>
    </row>
    <row r="415153" spans="59:59" ht="15" customHeight="1">
      <c r="BG415153" s="985"/>
    </row>
    <row r="415190" spans="59:59" ht="15" customHeight="1">
      <c r="BG415190" s="984"/>
    </row>
    <row r="415191" spans="59:59" ht="15" customHeight="1">
      <c r="BG415191" s="985"/>
    </row>
    <row r="415228" spans="59:59" ht="15" customHeight="1">
      <c r="BG415228" s="984"/>
    </row>
    <row r="415229" spans="59:59" ht="15" customHeight="1">
      <c r="BG415229" s="985"/>
    </row>
    <row r="415266" spans="59:59" ht="15" customHeight="1">
      <c r="BG415266" s="984"/>
    </row>
    <row r="415267" spans="59:59" ht="15" customHeight="1">
      <c r="BG415267" s="985"/>
    </row>
    <row r="415304" spans="59:59" ht="15" customHeight="1">
      <c r="BG415304" s="984"/>
    </row>
    <row r="415305" spans="59:59" ht="15" customHeight="1">
      <c r="BG415305" s="985"/>
    </row>
    <row r="415342" spans="59:59" ht="15" customHeight="1">
      <c r="BG415342" s="984"/>
    </row>
    <row r="415343" spans="59:59" ht="15" customHeight="1">
      <c r="BG415343" s="985"/>
    </row>
    <row r="415380" spans="59:59" ht="15" customHeight="1">
      <c r="BG415380" s="984"/>
    </row>
    <row r="415381" spans="59:59" ht="15" customHeight="1">
      <c r="BG415381" s="985"/>
    </row>
    <row r="415418" spans="59:59" ht="15" customHeight="1">
      <c r="BG415418" s="984"/>
    </row>
    <row r="415419" spans="59:59" ht="15" customHeight="1">
      <c r="BG415419" s="985"/>
    </row>
    <row r="415456" spans="59:59" ht="15" customHeight="1">
      <c r="BG415456" s="984"/>
    </row>
    <row r="415457" spans="59:59" ht="15" customHeight="1">
      <c r="BG415457" s="985"/>
    </row>
    <row r="415494" spans="59:59" ht="15" customHeight="1">
      <c r="BG415494" s="984"/>
    </row>
    <row r="415495" spans="59:59" ht="15" customHeight="1">
      <c r="BG415495" s="985"/>
    </row>
    <row r="415532" spans="59:59" ht="15" customHeight="1">
      <c r="BG415532" s="984"/>
    </row>
    <row r="415533" spans="59:59" ht="15" customHeight="1">
      <c r="BG415533" s="985"/>
    </row>
    <row r="415570" spans="59:59" ht="15" customHeight="1">
      <c r="BG415570" s="984"/>
    </row>
    <row r="415571" spans="59:59" ht="15" customHeight="1">
      <c r="BG415571" s="985"/>
    </row>
    <row r="415608" spans="59:59" ht="15" customHeight="1">
      <c r="BG415608" s="984"/>
    </row>
    <row r="415609" spans="59:59" ht="15" customHeight="1">
      <c r="BG415609" s="985"/>
    </row>
    <row r="415646" spans="59:59" ht="15" customHeight="1">
      <c r="BG415646" s="984"/>
    </row>
    <row r="415647" spans="59:59" ht="15" customHeight="1">
      <c r="BG415647" s="985"/>
    </row>
    <row r="415684" spans="59:59" ht="15" customHeight="1">
      <c r="BG415684" s="984"/>
    </row>
    <row r="415685" spans="59:59" ht="15" customHeight="1">
      <c r="BG415685" s="985"/>
    </row>
    <row r="415722" spans="59:59" ht="15" customHeight="1">
      <c r="BG415722" s="984"/>
    </row>
    <row r="415723" spans="59:59" ht="15" customHeight="1">
      <c r="BG415723" s="985"/>
    </row>
    <row r="415760" spans="59:59" ht="15" customHeight="1">
      <c r="BG415760" s="984"/>
    </row>
    <row r="415761" spans="59:59" ht="15" customHeight="1">
      <c r="BG415761" s="985"/>
    </row>
    <row r="415798" spans="59:59" ht="15" customHeight="1">
      <c r="BG415798" s="984"/>
    </row>
    <row r="415799" spans="59:59" ht="15" customHeight="1">
      <c r="BG415799" s="985"/>
    </row>
    <row r="415836" spans="59:59" ht="15" customHeight="1">
      <c r="BG415836" s="984"/>
    </row>
    <row r="415837" spans="59:59" ht="15" customHeight="1">
      <c r="BG415837" s="985"/>
    </row>
    <row r="415874" spans="59:59" ht="15" customHeight="1">
      <c r="BG415874" s="984"/>
    </row>
    <row r="415875" spans="59:59" ht="15" customHeight="1">
      <c r="BG415875" s="985"/>
    </row>
    <row r="415912" spans="59:59" ht="15" customHeight="1">
      <c r="BG415912" s="984"/>
    </row>
    <row r="415913" spans="59:59" ht="15" customHeight="1">
      <c r="BG415913" s="985"/>
    </row>
    <row r="415950" spans="59:59" ht="15" customHeight="1">
      <c r="BG415950" s="984"/>
    </row>
    <row r="415951" spans="59:59" ht="15" customHeight="1">
      <c r="BG415951" s="985"/>
    </row>
    <row r="415988" spans="59:59" ht="15" customHeight="1">
      <c r="BG415988" s="984"/>
    </row>
    <row r="415989" spans="59:59" ht="15" customHeight="1">
      <c r="BG415989" s="985"/>
    </row>
    <row r="416026" spans="59:59" ht="15" customHeight="1">
      <c r="BG416026" s="984"/>
    </row>
    <row r="416027" spans="59:59" ht="15" customHeight="1">
      <c r="BG416027" s="985"/>
    </row>
    <row r="416064" spans="59:59" ht="15" customHeight="1">
      <c r="BG416064" s="984"/>
    </row>
    <row r="416065" spans="59:59" ht="15" customHeight="1">
      <c r="BG416065" s="985"/>
    </row>
    <row r="416102" spans="59:59" ht="15" customHeight="1">
      <c r="BG416102" s="984"/>
    </row>
    <row r="416103" spans="59:59" ht="15" customHeight="1">
      <c r="BG416103" s="985"/>
    </row>
    <row r="416140" spans="59:59" ht="15" customHeight="1">
      <c r="BG416140" s="984"/>
    </row>
    <row r="416141" spans="59:59" ht="15" customHeight="1">
      <c r="BG416141" s="985"/>
    </row>
    <row r="416178" spans="59:59" ht="15" customHeight="1">
      <c r="BG416178" s="984"/>
    </row>
    <row r="416179" spans="59:59" ht="15" customHeight="1">
      <c r="BG416179" s="985"/>
    </row>
    <row r="416216" spans="59:59" ht="15" customHeight="1">
      <c r="BG416216" s="984"/>
    </row>
    <row r="416217" spans="59:59" ht="15" customHeight="1">
      <c r="BG416217" s="985"/>
    </row>
    <row r="416254" spans="59:59" ht="15" customHeight="1">
      <c r="BG416254" s="984"/>
    </row>
    <row r="416255" spans="59:59" ht="15" customHeight="1">
      <c r="BG416255" s="985"/>
    </row>
    <row r="416292" spans="59:59" ht="15" customHeight="1">
      <c r="BG416292" s="984"/>
    </row>
    <row r="416293" spans="59:59" ht="15" customHeight="1">
      <c r="BG416293" s="985"/>
    </row>
    <row r="416330" spans="59:59" ht="15" customHeight="1">
      <c r="BG416330" s="984"/>
    </row>
    <row r="416331" spans="59:59" ht="15" customHeight="1">
      <c r="BG416331" s="985"/>
    </row>
    <row r="416368" spans="59:59" ht="15" customHeight="1">
      <c r="BG416368" s="984"/>
    </row>
    <row r="416369" spans="59:59" ht="15" customHeight="1">
      <c r="BG416369" s="985"/>
    </row>
    <row r="416406" spans="59:59" ht="15" customHeight="1">
      <c r="BG416406" s="984"/>
    </row>
    <row r="416407" spans="59:59" ht="15" customHeight="1">
      <c r="BG416407" s="985"/>
    </row>
    <row r="416444" spans="59:59" ht="15" customHeight="1">
      <c r="BG416444" s="984"/>
    </row>
    <row r="416445" spans="59:59" ht="15" customHeight="1">
      <c r="BG416445" s="985"/>
    </row>
    <row r="416482" spans="59:59" ht="15" customHeight="1">
      <c r="BG416482" s="984"/>
    </row>
    <row r="416483" spans="59:59" ht="15" customHeight="1">
      <c r="BG416483" s="985"/>
    </row>
    <row r="416520" spans="59:59" ht="15" customHeight="1">
      <c r="BG416520" s="984"/>
    </row>
    <row r="416521" spans="59:59" ht="15" customHeight="1">
      <c r="BG416521" s="985"/>
    </row>
    <row r="416558" spans="59:59" ht="15" customHeight="1">
      <c r="BG416558" s="984"/>
    </row>
    <row r="416559" spans="59:59" ht="15" customHeight="1">
      <c r="BG416559" s="985"/>
    </row>
    <row r="416596" spans="59:59" ht="15" customHeight="1">
      <c r="BG416596" s="984"/>
    </row>
    <row r="416597" spans="59:59" ht="15" customHeight="1">
      <c r="BG416597" s="985"/>
    </row>
    <row r="416634" spans="59:59" ht="15" customHeight="1">
      <c r="BG416634" s="984"/>
    </row>
    <row r="416635" spans="59:59" ht="15" customHeight="1">
      <c r="BG416635" s="985"/>
    </row>
    <row r="416672" spans="59:59" ht="15" customHeight="1">
      <c r="BG416672" s="984"/>
    </row>
    <row r="416673" spans="59:59" ht="15" customHeight="1">
      <c r="BG416673" s="985"/>
    </row>
    <row r="416710" spans="59:59" ht="15" customHeight="1">
      <c r="BG416710" s="984"/>
    </row>
    <row r="416711" spans="59:59" ht="15" customHeight="1">
      <c r="BG416711" s="985"/>
    </row>
    <row r="416748" spans="59:59" ht="15" customHeight="1">
      <c r="BG416748" s="984"/>
    </row>
    <row r="416749" spans="59:59" ht="15" customHeight="1">
      <c r="BG416749" s="985"/>
    </row>
    <row r="416786" spans="59:59" ht="15" customHeight="1">
      <c r="BG416786" s="984"/>
    </row>
    <row r="416787" spans="59:59" ht="15" customHeight="1">
      <c r="BG416787" s="985"/>
    </row>
    <row r="416824" spans="59:59" ht="15" customHeight="1">
      <c r="BG416824" s="984"/>
    </row>
    <row r="416825" spans="59:59" ht="15" customHeight="1">
      <c r="BG416825" s="985"/>
    </row>
    <row r="416862" spans="59:59" ht="15" customHeight="1">
      <c r="BG416862" s="984"/>
    </row>
    <row r="416863" spans="59:59" ht="15" customHeight="1">
      <c r="BG416863" s="985"/>
    </row>
    <row r="416900" spans="59:59" ht="15" customHeight="1">
      <c r="BG416900" s="984"/>
    </row>
    <row r="416901" spans="59:59" ht="15" customHeight="1">
      <c r="BG416901" s="985"/>
    </row>
    <row r="416938" spans="59:59" ht="15" customHeight="1">
      <c r="BG416938" s="984"/>
    </row>
    <row r="416939" spans="59:59" ht="15" customHeight="1">
      <c r="BG416939" s="985"/>
    </row>
    <row r="416976" spans="59:59" ht="15" customHeight="1">
      <c r="BG416976" s="984"/>
    </row>
    <row r="416977" spans="59:59" ht="15" customHeight="1">
      <c r="BG416977" s="985"/>
    </row>
    <row r="417014" spans="59:59" ht="15" customHeight="1">
      <c r="BG417014" s="984"/>
    </row>
    <row r="417015" spans="59:59" ht="15" customHeight="1">
      <c r="BG417015" s="985"/>
    </row>
    <row r="417052" spans="59:59" ht="15" customHeight="1">
      <c r="BG417052" s="984"/>
    </row>
    <row r="417053" spans="59:59" ht="15" customHeight="1">
      <c r="BG417053" s="985"/>
    </row>
    <row r="417090" spans="59:59" ht="15" customHeight="1">
      <c r="BG417090" s="984"/>
    </row>
    <row r="417091" spans="59:59" ht="15" customHeight="1">
      <c r="BG417091" s="985"/>
    </row>
    <row r="417128" spans="59:59" ht="15" customHeight="1">
      <c r="BG417128" s="984"/>
    </row>
    <row r="417129" spans="59:59" ht="15" customHeight="1">
      <c r="BG417129" s="985"/>
    </row>
    <row r="417166" spans="59:59" ht="15" customHeight="1">
      <c r="BG417166" s="984"/>
    </row>
    <row r="417167" spans="59:59" ht="15" customHeight="1">
      <c r="BG417167" s="985"/>
    </row>
    <row r="417204" spans="59:59" ht="15" customHeight="1">
      <c r="BG417204" s="984"/>
    </row>
    <row r="417205" spans="59:59" ht="15" customHeight="1">
      <c r="BG417205" s="985"/>
    </row>
    <row r="417242" spans="59:59" ht="15" customHeight="1">
      <c r="BG417242" s="984"/>
    </row>
    <row r="417243" spans="59:59" ht="15" customHeight="1">
      <c r="BG417243" s="985"/>
    </row>
    <row r="417280" spans="59:59" ht="15" customHeight="1">
      <c r="BG417280" s="984"/>
    </row>
    <row r="417281" spans="59:59" ht="15" customHeight="1">
      <c r="BG417281" s="985"/>
    </row>
    <row r="417318" spans="59:59" ht="15" customHeight="1">
      <c r="BG417318" s="984"/>
    </row>
    <row r="417319" spans="59:59" ht="15" customHeight="1">
      <c r="BG417319" s="985"/>
    </row>
    <row r="417356" spans="59:59" ht="15" customHeight="1">
      <c r="BG417356" s="984"/>
    </row>
    <row r="417357" spans="59:59" ht="15" customHeight="1">
      <c r="BG417357" s="985"/>
    </row>
    <row r="417394" spans="59:59" ht="15" customHeight="1">
      <c r="BG417394" s="984"/>
    </row>
    <row r="417395" spans="59:59" ht="15" customHeight="1">
      <c r="BG417395" s="985"/>
    </row>
    <row r="417432" spans="59:59" ht="15" customHeight="1">
      <c r="BG417432" s="984"/>
    </row>
    <row r="417433" spans="59:59" ht="15" customHeight="1">
      <c r="BG417433" s="985"/>
    </row>
    <row r="417470" spans="59:59" ht="15" customHeight="1">
      <c r="BG417470" s="984"/>
    </row>
    <row r="417471" spans="59:59" ht="15" customHeight="1">
      <c r="BG417471" s="985"/>
    </row>
    <row r="417508" spans="59:59" ht="15" customHeight="1">
      <c r="BG417508" s="984"/>
    </row>
    <row r="417509" spans="59:59" ht="15" customHeight="1">
      <c r="BG417509" s="985"/>
    </row>
    <row r="417546" spans="59:59" ht="15" customHeight="1">
      <c r="BG417546" s="984"/>
    </row>
    <row r="417547" spans="59:59" ht="15" customHeight="1">
      <c r="BG417547" s="985"/>
    </row>
    <row r="417584" spans="59:59" ht="15" customHeight="1">
      <c r="BG417584" s="984"/>
    </row>
    <row r="417585" spans="59:59" ht="15" customHeight="1">
      <c r="BG417585" s="985"/>
    </row>
    <row r="417622" spans="59:59" ht="15" customHeight="1">
      <c r="BG417622" s="984"/>
    </row>
    <row r="417623" spans="59:59" ht="15" customHeight="1">
      <c r="BG417623" s="985"/>
    </row>
    <row r="417660" spans="59:59" ht="15" customHeight="1">
      <c r="BG417660" s="984"/>
    </row>
    <row r="417661" spans="59:59" ht="15" customHeight="1">
      <c r="BG417661" s="985"/>
    </row>
    <row r="417698" spans="59:59" ht="15" customHeight="1">
      <c r="BG417698" s="984"/>
    </row>
    <row r="417699" spans="59:59" ht="15" customHeight="1">
      <c r="BG417699" s="985"/>
    </row>
    <row r="417736" spans="59:59" ht="15" customHeight="1">
      <c r="BG417736" s="984"/>
    </row>
    <row r="417737" spans="59:59" ht="15" customHeight="1">
      <c r="BG417737" s="985"/>
    </row>
    <row r="417774" spans="59:59" ht="15" customHeight="1">
      <c r="BG417774" s="984"/>
    </row>
    <row r="417775" spans="59:59" ht="15" customHeight="1">
      <c r="BG417775" s="985"/>
    </row>
    <row r="417812" spans="59:59" ht="15" customHeight="1">
      <c r="BG417812" s="984"/>
    </row>
    <row r="417813" spans="59:59" ht="15" customHeight="1">
      <c r="BG417813" s="985"/>
    </row>
    <row r="417850" spans="59:59" ht="15" customHeight="1">
      <c r="BG417850" s="984"/>
    </row>
    <row r="417851" spans="59:59" ht="15" customHeight="1">
      <c r="BG417851" s="985"/>
    </row>
    <row r="417888" spans="59:59" ht="15" customHeight="1">
      <c r="BG417888" s="984"/>
    </row>
    <row r="417889" spans="59:59" ht="15" customHeight="1">
      <c r="BG417889" s="985"/>
    </row>
    <row r="417926" spans="59:59" ht="15" customHeight="1">
      <c r="BG417926" s="984"/>
    </row>
    <row r="417927" spans="59:59" ht="15" customHeight="1">
      <c r="BG417927" s="985"/>
    </row>
    <row r="417964" spans="59:59" ht="15" customHeight="1">
      <c r="BG417964" s="984"/>
    </row>
    <row r="417965" spans="59:59" ht="15" customHeight="1">
      <c r="BG417965" s="985"/>
    </row>
    <row r="418002" spans="59:59" ht="15" customHeight="1">
      <c r="BG418002" s="984"/>
    </row>
    <row r="418003" spans="59:59" ht="15" customHeight="1">
      <c r="BG418003" s="985"/>
    </row>
    <row r="418040" spans="59:59" ht="15" customHeight="1">
      <c r="BG418040" s="984"/>
    </row>
    <row r="418041" spans="59:59" ht="15" customHeight="1">
      <c r="BG418041" s="985"/>
    </row>
    <row r="418078" spans="59:59" ht="15" customHeight="1">
      <c r="BG418078" s="984"/>
    </row>
    <row r="418079" spans="59:59" ht="15" customHeight="1">
      <c r="BG418079" s="985"/>
    </row>
    <row r="418116" spans="59:59" ht="15" customHeight="1">
      <c r="BG418116" s="984"/>
    </row>
    <row r="418117" spans="59:59" ht="15" customHeight="1">
      <c r="BG418117" s="985"/>
    </row>
    <row r="418154" spans="59:59" ht="15" customHeight="1">
      <c r="BG418154" s="984"/>
    </row>
    <row r="418155" spans="59:59" ht="15" customHeight="1">
      <c r="BG418155" s="985"/>
    </row>
    <row r="418192" spans="59:59" ht="15" customHeight="1">
      <c r="BG418192" s="984"/>
    </row>
    <row r="418193" spans="59:59" ht="15" customHeight="1">
      <c r="BG418193" s="985"/>
    </row>
    <row r="418230" spans="59:59" ht="15" customHeight="1">
      <c r="BG418230" s="984"/>
    </row>
    <row r="418231" spans="59:59" ht="15" customHeight="1">
      <c r="BG418231" s="985"/>
    </row>
    <row r="418268" spans="59:59" ht="15" customHeight="1">
      <c r="BG418268" s="984"/>
    </row>
    <row r="418269" spans="59:59" ht="15" customHeight="1">
      <c r="BG418269" s="985"/>
    </row>
    <row r="418306" spans="59:59" ht="15" customHeight="1">
      <c r="BG418306" s="984"/>
    </row>
    <row r="418307" spans="59:59" ht="15" customHeight="1">
      <c r="BG418307" s="985"/>
    </row>
    <row r="418344" spans="59:59" ht="15" customHeight="1">
      <c r="BG418344" s="984"/>
    </row>
    <row r="418345" spans="59:59" ht="15" customHeight="1">
      <c r="BG418345" s="985"/>
    </row>
    <row r="418382" spans="59:59" ht="15" customHeight="1">
      <c r="BG418382" s="984"/>
    </row>
    <row r="418383" spans="59:59" ht="15" customHeight="1">
      <c r="BG418383" s="985"/>
    </row>
    <row r="418420" spans="59:59" ht="15" customHeight="1">
      <c r="BG418420" s="984"/>
    </row>
    <row r="418421" spans="59:59" ht="15" customHeight="1">
      <c r="BG418421" s="985"/>
    </row>
    <row r="418458" spans="59:59" ht="15" customHeight="1">
      <c r="BG418458" s="984"/>
    </row>
    <row r="418459" spans="59:59" ht="15" customHeight="1">
      <c r="BG418459" s="985"/>
    </row>
    <row r="418496" spans="59:59" ht="15" customHeight="1">
      <c r="BG418496" s="984"/>
    </row>
    <row r="418497" spans="59:59" ht="15" customHeight="1">
      <c r="BG418497" s="985"/>
    </row>
    <row r="418534" spans="59:59" ht="15" customHeight="1">
      <c r="BG418534" s="984"/>
    </row>
    <row r="418535" spans="59:59" ht="15" customHeight="1">
      <c r="BG418535" s="985"/>
    </row>
    <row r="418572" spans="59:59" ht="15" customHeight="1">
      <c r="BG418572" s="984"/>
    </row>
    <row r="418573" spans="59:59" ht="15" customHeight="1">
      <c r="BG418573" s="985"/>
    </row>
    <row r="418610" spans="59:59" ht="15" customHeight="1">
      <c r="BG418610" s="984"/>
    </row>
    <row r="418611" spans="59:59" ht="15" customHeight="1">
      <c r="BG418611" s="985"/>
    </row>
    <row r="418648" spans="59:59" ht="15" customHeight="1">
      <c r="BG418648" s="984"/>
    </row>
    <row r="418649" spans="59:59" ht="15" customHeight="1">
      <c r="BG418649" s="985"/>
    </row>
    <row r="418686" spans="59:59" ht="15" customHeight="1">
      <c r="BG418686" s="984"/>
    </row>
    <row r="418687" spans="59:59" ht="15" customHeight="1">
      <c r="BG418687" s="985"/>
    </row>
    <row r="418724" spans="59:59" ht="15" customHeight="1">
      <c r="BG418724" s="984"/>
    </row>
    <row r="418725" spans="59:59" ht="15" customHeight="1">
      <c r="BG418725" s="985"/>
    </row>
    <row r="418762" spans="59:59" ht="15" customHeight="1">
      <c r="BG418762" s="984"/>
    </row>
    <row r="418763" spans="59:59" ht="15" customHeight="1">
      <c r="BG418763" s="985"/>
    </row>
    <row r="418800" spans="59:59" ht="15" customHeight="1">
      <c r="BG418800" s="984"/>
    </row>
    <row r="418801" spans="59:59" ht="15" customHeight="1">
      <c r="BG418801" s="985"/>
    </row>
    <row r="418838" spans="59:59" ht="15" customHeight="1">
      <c r="BG418838" s="984"/>
    </row>
    <row r="418839" spans="59:59" ht="15" customHeight="1">
      <c r="BG418839" s="985"/>
    </row>
    <row r="418876" spans="59:59" ht="15" customHeight="1">
      <c r="BG418876" s="984"/>
    </row>
    <row r="418877" spans="59:59" ht="15" customHeight="1">
      <c r="BG418877" s="985"/>
    </row>
    <row r="418914" spans="59:59" ht="15" customHeight="1">
      <c r="BG418914" s="984"/>
    </row>
    <row r="418915" spans="59:59" ht="15" customHeight="1">
      <c r="BG418915" s="985"/>
    </row>
    <row r="418952" spans="59:59" ht="15" customHeight="1">
      <c r="BG418952" s="984"/>
    </row>
    <row r="418953" spans="59:59" ht="15" customHeight="1">
      <c r="BG418953" s="985"/>
    </row>
    <row r="418990" spans="59:59" ht="15" customHeight="1">
      <c r="BG418990" s="984"/>
    </row>
    <row r="418991" spans="59:59" ht="15" customHeight="1">
      <c r="BG418991" s="985"/>
    </row>
    <row r="419028" spans="59:59" ht="15" customHeight="1">
      <c r="BG419028" s="984"/>
    </row>
    <row r="419029" spans="59:59" ht="15" customHeight="1">
      <c r="BG419029" s="985"/>
    </row>
    <row r="419066" spans="59:59" ht="15" customHeight="1">
      <c r="BG419066" s="984"/>
    </row>
    <row r="419067" spans="59:59" ht="15" customHeight="1">
      <c r="BG419067" s="985"/>
    </row>
    <row r="419104" spans="59:59" ht="15" customHeight="1">
      <c r="BG419104" s="984"/>
    </row>
    <row r="419105" spans="59:59" ht="15" customHeight="1">
      <c r="BG419105" s="985"/>
    </row>
    <row r="419142" spans="59:59" ht="15" customHeight="1">
      <c r="BG419142" s="984"/>
    </row>
    <row r="419143" spans="59:59" ht="15" customHeight="1">
      <c r="BG419143" s="985"/>
    </row>
    <row r="419180" spans="59:59" ht="15" customHeight="1">
      <c r="BG419180" s="984"/>
    </row>
    <row r="419181" spans="59:59" ht="15" customHeight="1">
      <c r="BG419181" s="985"/>
    </row>
    <row r="419218" spans="59:59" ht="15" customHeight="1">
      <c r="BG419218" s="984"/>
    </row>
    <row r="419219" spans="59:59" ht="15" customHeight="1">
      <c r="BG419219" s="985"/>
    </row>
    <row r="419256" spans="59:59" ht="15" customHeight="1">
      <c r="BG419256" s="984"/>
    </row>
    <row r="419257" spans="59:59" ht="15" customHeight="1">
      <c r="BG419257" s="985"/>
    </row>
    <row r="419294" spans="59:59" ht="15" customHeight="1">
      <c r="BG419294" s="984"/>
    </row>
    <row r="419295" spans="59:59" ht="15" customHeight="1">
      <c r="BG419295" s="985"/>
    </row>
    <row r="419332" spans="59:59" ht="15" customHeight="1">
      <c r="BG419332" s="984"/>
    </row>
    <row r="419333" spans="59:59" ht="15" customHeight="1">
      <c r="BG419333" s="985"/>
    </row>
    <row r="419370" spans="59:59" ht="15" customHeight="1">
      <c r="BG419370" s="984"/>
    </row>
    <row r="419371" spans="59:59" ht="15" customHeight="1">
      <c r="BG419371" s="985"/>
    </row>
    <row r="419408" spans="59:59" ht="15" customHeight="1">
      <c r="BG419408" s="984"/>
    </row>
    <row r="419409" spans="59:59" ht="15" customHeight="1">
      <c r="BG419409" s="985"/>
    </row>
    <row r="419446" spans="59:59" ht="15" customHeight="1">
      <c r="BG419446" s="984"/>
    </row>
    <row r="419447" spans="59:59" ht="15" customHeight="1">
      <c r="BG419447" s="985"/>
    </row>
    <row r="419484" spans="59:59" ht="15" customHeight="1">
      <c r="BG419484" s="984"/>
    </row>
    <row r="419485" spans="59:59" ht="15" customHeight="1">
      <c r="BG419485" s="985"/>
    </row>
    <row r="419522" spans="59:59" ht="15" customHeight="1">
      <c r="BG419522" s="984"/>
    </row>
    <row r="419523" spans="59:59" ht="15" customHeight="1">
      <c r="BG419523" s="985"/>
    </row>
    <row r="419560" spans="59:59" ht="15" customHeight="1">
      <c r="BG419560" s="984"/>
    </row>
    <row r="419561" spans="59:59" ht="15" customHeight="1">
      <c r="BG419561" s="985"/>
    </row>
    <row r="419598" spans="59:59" ht="15" customHeight="1">
      <c r="BG419598" s="984"/>
    </row>
    <row r="419599" spans="59:59" ht="15" customHeight="1">
      <c r="BG419599" s="985"/>
    </row>
    <row r="419636" spans="59:59" ht="15" customHeight="1">
      <c r="BG419636" s="984"/>
    </row>
    <row r="419637" spans="59:59" ht="15" customHeight="1">
      <c r="BG419637" s="985"/>
    </row>
    <row r="419674" spans="59:59" ht="15" customHeight="1">
      <c r="BG419674" s="984"/>
    </row>
    <row r="419675" spans="59:59" ht="15" customHeight="1">
      <c r="BG419675" s="985"/>
    </row>
    <row r="419712" spans="59:59" ht="15" customHeight="1">
      <c r="BG419712" s="984"/>
    </row>
    <row r="419713" spans="59:59" ht="15" customHeight="1">
      <c r="BG419713" s="985"/>
    </row>
    <row r="419750" spans="59:59" ht="15" customHeight="1">
      <c r="BG419750" s="984"/>
    </row>
    <row r="419751" spans="59:59" ht="15" customHeight="1">
      <c r="BG419751" s="985"/>
    </row>
    <row r="419788" spans="59:59" ht="15" customHeight="1">
      <c r="BG419788" s="984"/>
    </row>
    <row r="419789" spans="59:59" ht="15" customHeight="1">
      <c r="BG419789" s="985"/>
    </row>
    <row r="419826" spans="59:59" ht="15" customHeight="1">
      <c r="BG419826" s="984"/>
    </row>
    <row r="419827" spans="59:59" ht="15" customHeight="1">
      <c r="BG419827" s="985"/>
    </row>
    <row r="419864" spans="59:59" ht="15" customHeight="1">
      <c r="BG419864" s="984"/>
    </row>
    <row r="419865" spans="59:59" ht="15" customHeight="1">
      <c r="BG419865" s="985"/>
    </row>
    <row r="419902" spans="59:59" ht="15" customHeight="1">
      <c r="BG419902" s="984"/>
    </row>
    <row r="419903" spans="59:59" ht="15" customHeight="1">
      <c r="BG419903" s="985"/>
    </row>
    <row r="419940" spans="59:59" ht="15" customHeight="1">
      <c r="BG419940" s="984"/>
    </row>
    <row r="419941" spans="59:59" ht="15" customHeight="1">
      <c r="BG419941" s="985"/>
    </row>
    <row r="419978" spans="59:59" ht="15" customHeight="1">
      <c r="BG419978" s="984"/>
    </row>
    <row r="419979" spans="59:59" ht="15" customHeight="1">
      <c r="BG419979" s="985"/>
    </row>
    <row r="420016" spans="59:59" ht="15" customHeight="1">
      <c r="BG420016" s="984"/>
    </row>
    <row r="420017" spans="59:59" ht="15" customHeight="1">
      <c r="BG420017" s="985"/>
    </row>
    <row r="420054" spans="59:59" ht="15" customHeight="1">
      <c r="BG420054" s="984"/>
    </row>
    <row r="420055" spans="59:59" ht="15" customHeight="1">
      <c r="BG420055" s="985"/>
    </row>
    <row r="420092" spans="59:59" ht="15" customHeight="1">
      <c r="BG420092" s="984"/>
    </row>
    <row r="420093" spans="59:59" ht="15" customHeight="1">
      <c r="BG420093" s="985"/>
    </row>
    <row r="420130" spans="59:59" ht="15" customHeight="1">
      <c r="BG420130" s="984"/>
    </row>
    <row r="420131" spans="59:59" ht="15" customHeight="1">
      <c r="BG420131" s="985"/>
    </row>
    <row r="420168" spans="59:59" ht="15" customHeight="1">
      <c r="BG420168" s="984"/>
    </row>
    <row r="420169" spans="59:59" ht="15" customHeight="1">
      <c r="BG420169" s="985"/>
    </row>
    <row r="420206" spans="59:59" ht="15" customHeight="1">
      <c r="BG420206" s="984"/>
    </row>
    <row r="420207" spans="59:59" ht="15" customHeight="1">
      <c r="BG420207" s="985"/>
    </row>
    <row r="420244" spans="59:59" ht="15" customHeight="1">
      <c r="BG420244" s="984"/>
    </row>
    <row r="420245" spans="59:59" ht="15" customHeight="1">
      <c r="BG420245" s="985"/>
    </row>
    <row r="420282" spans="59:59" ht="15" customHeight="1">
      <c r="BG420282" s="984"/>
    </row>
    <row r="420283" spans="59:59" ht="15" customHeight="1">
      <c r="BG420283" s="985"/>
    </row>
    <row r="420320" spans="59:59" ht="15" customHeight="1">
      <c r="BG420320" s="984"/>
    </row>
    <row r="420321" spans="59:59" ht="15" customHeight="1">
      <c r="BG420321" s="985"/>
    </row>
    <row r="420358" spans="59:59" ht="15" customHeight="1">
      <c r="BG420358" s="984"/>
    </row>
    <row r="420359" spans="59:59" ht="15" customHeight="1">
      <c r="BG420359" s="985"/>
    </row>
    <row r="420396" spans="59:59" ht="15" customHeight="1">
      <c r="BG420396" s="984"/>
    </row>
    <row r="420397" spans="59:59" ht="15" customHeight="1">
      <c r="BG420397" s="985"/>
    </row>
    <row r="420434" spans="59:59" ht="15" customHeight="1">
      <c r="BG420434" s="984"/>
    </row>
    <row r="420435" spans="59:59" ht="15" customHeight="1">
      <c r="BG420435" s="985"/>
    </row>
    <row r="420472" spans="59:59" ht="15" customHeight="1">
      <c r="BG420472" s="984"/>
    </row>
    <row r="420473" spans="59:59" ht="15" customHeight="1">
      <c r="BG420473" s="985"/>
    </row>
    <row r="420510" spans="59:59" ht="15" customHeight="1">
      <c r="BG420510" s="984"/>
    </row>
    <row r="420511" spans="59:59" ht="15" customHeight="1">
      <c r="BG420511" s="985"/>
    </row>
    <row r="420548" spans="59:59" ht="15" customHeight="1">
      <c r="BG420548" s="984"/>
    </row>
    <row r="420549" spans="59:59" ht="15" customHeight="1">
      <c r="BG420549" s="985"/>
    </row>
    <row r="420586" spans="59:59" ht="15" customHeight="1">
      <c r="BG420586" s="984"/>
    </row>
    <row r="420587" spans="59:59" ht="15" customHeight="1">
      <c r="BG420587" s="985"/>
    </row>
    <row r="420624" spans="59:59" ht="15" customHeight="1">
      <c r="BG420624" s="984"/>
    </row>
    <row r="420625" spans="59:59" ht="15" customHeight="1">
      <c r="BG420625" s="985"/>
    </row>
    <row r="420662" spans="59:59" ht="15" customHeight="1">
      <c r="BG420662" s="984"/>
    </row>
    <row r="420663" spans="59:59" ht="15" customHeight="1">
      <c r="BG420663" s="985"/>
    </row>
    <row r="420700" spans="59:59" ht="15" customHeight="1">
      <c r="BG420700" s="984"/>
    </row>
    <row r="420701" spans="59:59" ht="15" customHeight="1">
      <c r="BG420701" s="985"/>
    </row>
    <row r="420738" spans="59:59" ht="15" customHeight="1">
      <c r="BG420738" s="984"/>
    </row>
    <row r="420739" spans="59:59" ht="15" customHeight="1">
      <c r="BG420739" s="985"/>
    </row>
    <row r="420776" spans="59:59" ht="15" customHeight="1">
      <c r="BG420776" s="984"/>
    </row>
    <row r="420777" spans="59:59" ht="15" customHeight="1">
      <c r="BG420777" s="985"/>
    </row>
    <row r="420814" spans="59:59" ht="15" customHeight="1">
      <c r="BG420814" s="984"/>
    </row>
    <row r="420815" spans="59:59" ht="15" customHeight="1">
      <c r="BG420815" s="985"/>
    </row>
    <row r="420852" spans="59:59" ht="15" customHeight="1">
      <c r="BG420852" s="984"/>
    </row>
    <row r="420853" spans="59:59" ht="15" customHeight="1">
      <c r="BG420853" s="985"/>
    </row>
    <row r="420890" spans="59:59" ht="15" customHeight="1">
      <c r="BG420890" s="984"/>
    </row>
    <row r="420891" spans="59:59" ht="15" customHeight="1">
      <c r="BG420891" s="985"/>
    </row>
    <row r="420928" spans="59:59" ht="15" customHeight="1">
      <c r="BG420928" s="984"/>
    </row>
    <row r="420929" spans="59:59" ht="15" customHeight="1">
      <c r="BG420929" s="985"/>
    </row>
    <row r="420966" spans="59:59" ht="15" customHeight="1">
      <c r="BG420966" s="984"/>
    </row>
    <row r="420967" spans="59:59" ht="15" customHeight="1">
      <c r="BG420967" s="985"/>
    </row>
    <row r="421004" spans="59:59" ht="15" customHeight="1">
      <c r="BG421004" s="984"/>
    </row>
    <row r="421005" spans="59:59" ht="15" customHeight="1">
      <c r="BG421005" s="985"/>
    </row>
    <row r="421042" spans="59:59" ht="15" customHeight="1">
      <c r="BG421042" s="984"/>
    </row>
    <row r="421043" spans="59:59" ht="15" customHeight="1">
      <c r="BG421043" s="985"/>
    </row>
    <row r="421080" spans="59:59" ht="15" customHeight="1">
      <c r="BG421080" s="984"/>
    </row>
    <row r="421081" spans="59:59" ht="15" customHeight="1">
      <c r="BG421081" s="985"/>
    </row>
    <row r="421118" spans="59:59" ht="15" customHeight="1">
      <c r="BG421118" s="984"/>
    </row>
    <row r="421119" spans="59:59" ht="15" customHeight="1">
      <c r="BG421119" s="985"/>
    </row>
    <row r="421156" spans="59:59" ht="15" customHeight="1">
      <c r="BG421156" s="984"/>
    </row>
    <row r="421157" spans="59:59" ht="15" customHeight="1">
      <c r="BG421157" s="985"/>
    </row>
    <row r="421194" spans="59:59" ht="15" customHeight="1">
      <c r="BG421194" s="984"/>
    </row>
    <row r="421195" spans="59:59" ht="15" customHeight="1">
      <c r="BG421195" s="985"/>
    </row>
    <row r="421232" spans="59:59" ht="15" customHeight="1">
      <c r="BG421232" s="984"/>
    </row>
    <row r="421233" spans="59:59" ht="15" customHeight="1">
      <c r="BG421233" s="985"/>
    </row>
    <row r="421270" spans="59:59" ht="15" customHeight="1">
      <c r="BG421270" s="984"/>
    </row>
    <row r="421271" spans="59:59" ht="15" customHeight="1">
      <c r="BG421271" s="985"/>
    </row>
    <row r="421308" spans="59:59" ht="15" customHeight="1">
      <c r="BG421308" s="984"/>
    </row>
    <row r="421309" spans="59:59" ht="15" customHeight="1">
      <c r="BG421309" s="985"/>
    </row>
    <row r="421346" spans="59:59" ht="15" customHeight="1">
      <c r="BG421346" s="984"/>
    </row>
    <row r="421347" spans="59:59" ht="15" customHeight="1">
      <c r="BG421347" s="985"/>
    </row>
    <row r="421384" spans="59:59" ht="15" customHeight="1">
      <c r="BG421384" s="984"/>
    </row>
    <row r="421385" spans="59:59" ht="15" customHeight="1">
      <c r="BG421385" s="985"/>
    </row>
    <row r="421422" spans="59:59" ht="15" customHeight="1">
      <c r="BG421422" s="984"/>
    </row>
    <row r="421423" spans="59:59" ht="15" customHeight="1">
      <c r="BG421423" s="985"/>
    </row>
    <row r="421460" spans="59:59" ht="15" customHeight="1">
      <c r="BG421460" s="984"/>
    </row>
    <row r="421461" spans="59:59" ht="15" customHeight="1">
      <c r="BG421461" s="985"/>
    </row>
    <row r="421498" spans="59:59" ht="15" customHeight="1">
      <c r="BG421498" s="984"/>
    </row>
    <row r="421499" spans="59:59" ht="15" customHeight="1">
      <c r="BG421499" s="985"/>
    </row>
    <row r="421536" spans="59:59" ht="15" customHeight="1">
      <c r="BG421536" s="984"/>
    </row>
    <row r="421537" spans="59:59" ht="15" customHeight="1">
      <c r="BG421537" s="985"/>
    </row>
    <row r="421574" spans="59:59" ht="15" customHeight="1">
      <c r="BG421574" s="984"/>
    </row>
    <row r="421575" spans="59:59" ht="15" customHeight="1">
      <c r="BG421575" s="985"/>
    </row>
    <row r="421612" spans="59:59" ht="15" customHeight="1">
      <c r="BG421612" s="984"/>
    </row>
    <row r="421613" spans="59:59" ht="15" customHeight="1">
      <c r="BG421613" s="985"/>
    </row>
    <row r="421650" spans="59:59" ht="15" customHeight="1">
      <c r="BG421650" s="984"/>
    </row>
    <row r="421651" spans="59:59" ht="15" customHeight="1">
      <c r="BG421651" s="985"/>
    </row>
    <row r="421688" spans="59:59" ht="15" customHeight="1">
      <c r="BG421688" s="984"/>
    </row>
    <row r="421689" spans="59:59" ht="15" customHeight="1">
      <c r="BG421689" s="985"/>
    </row>
    <row r="421726" spans="59:59" ht="15" customHeight="1">
      <c r="BG421726" s="984"/>
    </row>
    <row r="421727" spans="59:59" ht="15" customHeight="1">
      <c r="BG421727" s="985"/>
    </row>
    <row r="421764" spans="59:59" ht="15" customHeight="1">
      <c r="BG421764" s="984"/>
    </row>
    <row r="421765" spans="59:59" ht="15" customHeight="1">
      <c r="BG421765" s="985"/>
    </row>
    <row r="421802" spans="59:59" ht="15" customHeight="1">
      <c r="BG421802" s="984"/>
    </row>
    <row r="421803" spans="59:59" ht="15" customHeight="1">
      <c r="BG421803" s="985"/>
    </row>
    <row r="421840" spans="59:59" ht="15" customHeight="1">
      <c r="BG421840" s="984"/>
    </row>
    <row r="421841" spans="59:59" ht="15" customHeight="1">
      <c r="BG421841" s="985"/>
    </row>
    <row r="421878" spans="59:59" ht="15" customHeight="1">
      <c r="BG421878" s="984"/>
    </row>
    <row r="421879" spans="59:59" ht="15" customHeight="1">
      <c r="BG421879" s="985"/>
    </row>
    <row r="421916" spans="59:59" ht="15" customHeight="1">
      <c r="BG421916" s="984"/>
    </row>
    <row r="421917" spans="59:59" ht="15" customHeight="1">
      <c r="BG421917" s="985"/>
    </row>
    <row r="421954" spans="59:59" ht="15" customHeight="1">
      <c r="BG421954" s="984"/>
    </row>
    <row r="421955" spans="59:59" ht="15" customHeight="1">
      <c r="BG421955" s="985"/>
    </row>
    <row r="421992" spans="59:59" ht="15" customHeight="1">
      <c r="BG421992" s="984"/>
    </row>
    <row r="421993" spans="59:59" ht="15" customHeight="1">
      <c r="BG421993" s="985"/>
    </row>
    <row r="422030" spans="59:59" ht="15" customHeight="1">
      <c r="BG422030" s="984"/>
    </row>
    <row r="422031" spans="59:59" ht="15" customHeight="1">
      <c r="BG422031" s="985"/>
    </row>
    <row r="422068" spans="59:59" ht="15" customHeight="1">
      <c r="BG422068" s="984"/>
    </row>
    <row r="422069" spans="59:59" ht="15" customHeight="1">
      <c r="BG422069" s="985"/>
    </row>
    <row r="422106" spans="59:59" ht="15" customHeight="1">
      <c r="BG422106" s="984"/>
    </row>
    <row r="422107" spans="59:59" ht="15" customHeight="1">
      <c r="BG422107" s="985"/>
    </row>
    <row r="422144" spans="59:59" ht="15" customHeight="1">
      <c r="BG422144" s="984"/>
    </row>
    <row r="422145" spans="59:59" ht="15" customHeight="1">
      <c r="BG422145" s="985"/>
    </row>
    <row r="422182" spans="59:59" ht="15" customHeight="1">
      <c r="BG422182" s="984"/>
    </row>
    <row r="422183" spans="59:59" ht="15" customHeight="1">
      <c r="BG422183" s="985"/>
    </row>
    <row r="422220" spans="59:59" ht="15" customHeight="1">
      <c r="BG422220" s="984"/>
    </row>
    <row r="422221" spans="59:59" ht="15" customHeight="1">
      <c r="BG422221" s="985"/>
    </row>
    <row r="422258" spans="59:59" ht="15" customHeight="1">
      <c r="BG422258" s="984"/>
    </row>
    <row r="422259" spans="59:59" ht="15" customHeight="1">
      <c r="BG422259" s="985"/>
    </row>
    <row r="422296" spans="59:59" ht="15" customHeight="1">
      <c r="BG422296" s="984"/>
    </row>
    <row r="422297" spans="59:59" ht="15" customHeight="1">
      <c r="BG422297" s="985"/>
    </row>
    <row r="422334" spans="59:59" ht="15" customHeight="1">
      <c r="BG422334" s="984"/>
    </row>
    <row r="422335" spans="59:59" ht="15" customHeight="1">
      <c r="BG422335" s="985"/>
    </row>
    <row r="422372" spans="59:59" ht="15" customHeight="1">
      <c r="BG422372" s="984"/>
    </row>
    <row r="422373" spans="59:59" ht="15" customHeight="1">
      <c r="BG422373" s="985"/>
    </row>
    <row r="422410" spans="59:59" ht="15" customHeight="1">
      <c r="BG422410" s="984"/>
    </row>
    <row r="422411" spans="59:59" ht="15" customHeight="1">
      <c r="BG422411" s="985"/>
    </row>
    <row r="422448" spans="59:59" ht="15" customHeight="1">
      <c r="BG422448" s="984"/>
    </row>
    <row r="422449" spans="59:59" ht="15" customHeight="1">
      <c r="BG422449" s="985"/>
    </row>
    <row r="422486" spans="59:59" ht="15" customHeight="1">
      <c r="BG422486" s="984"/>
    </row>
    <row r="422487" spans="59:59" ht="15" customHeight="1">
      <c r="BG422487" s="985"/>
    </row>
    <row r="422524" spans="59:59" ht="15" customHeight="1">
      <c r="BG422524" s="984"/>
    </row>
    <row r="422525" spans="59:59" ht="15" customHeight="1">
      <c r="BG422525" s="985"/>
    </row>
    <row r="422562" spans="59:59" ht="15" customHeight="1">
      <c r="BG422562" s="984"/>
    </row>
    <row r="422563" spans="59:59" ht="15" customHeight="1">
      <c r="BG422563" s="985"/>
    </row>
    <row r="422600" spans="59:59" ht="15" customHeight="1">
      <c r="BG422600" s="984"/>
    </row>
    <row r="422601" spans="59:59" ht="15" customHeight="1">
      <c r="BG422601" s="985"/>
    </row>
    <row r="422638" spans="59:59" ht="15" customHeight="1">
      <c r="BG422638" s="984"/>
    </row>
    <row r="422639" spans="59:59" ht="15" customHeight="1">
      <c r="BG422639" s="985"/>
    </row>
    <row r="422676" spans="59:59" ht="15" customHeight="1">
      <c r="BG422676" s="984"/>
    </row>
    <row r="422677" spans="59:59" ht="15" customHeight="1">
      <c r="BG422677" s="985"/>
    </row>
    <row r="422714" spans="59:59" ht="15" customHeight="1">
      <c r="BG422714" s="984"/>
    </row>
    <row r="422715" spans="59:59" ht="15" customHeight="1">
      <c r="BG422715" s="985"/>
    </row>
    <row r="422752" spans="59:59" ht="15" customHeight="1">
      <c r="BG422752" s="984"/>
    </row>
    <row r="422753" spans="59:59" ht="15" customHeight="1">
      <c r="BG422753" s="985"/>
    </row>
    <row r="422790" spans="59:59" ht="15" customHeight="1">
      <c r="BG422790" s="984"/>
    </row>
    <row r="422791" spans="59:59" ht="15" customHeight="1">
      <c r="BG422791" s="985"/>
    </row>
    <row r="422828" spans="59:59" ht="15" customHeight="1">
      <c r="BG422828" s="984"/>
    </row>
    <row r="422829" spans="59:59" ht="15" customHeight="1">
      <c r="BG422829" s="985"/>
    </row>
    <row r="422866" spans="59:59" ht="15" customHeight="1">
      <c r="BG422866" s="984"/>
    </row>
    <row r="422867" spans="59:59" ht="15" customHeight="1">
      <c r="BG422867" s="985"/>
    </row>
    <row r="422904" spans="59:59" ht="15" customHeight="1">
      <c r="BG422904" s="984"/>
    </row>
    <row r="422905" spans="59:59" ht="15" customHeight="1">
      <c r="BG422905" s="985"/>
    </row>
    <row r="422942" spans="59:59" ht="15" customHeight="1">
      <c r="BG422942" s="984"/>
    </row>
    <row r="422943" spans="59:59" ht="15" customHeight="1">
      <c r="BG422943" s="985"/>
    </row>
    <row r="422980" spans="59:59" ht="15" customHeight="1">
      <c r="BG422980" s="984"/>
    </row>
    <row r="422981" spans="59:59" ht="15" customHeight="1">
      <c r="BG422981" s="985"/>
    </row>
    <row r="423018" spans="59:59" ht="15" customHeight="1">
      <c r="BG423018" s="984"/>
    </row>
    <row r="423019" spans="59:59" ht="15" customHeight="1">
      <c r="BG423019" s="985"/>
    </row>
    <row r="423056" spans="59:59" ht="15" customHeight="1">
      <c r="BG423056" s="984"/>
    </row>
    <row r="423057" spans="59:59" ht="15" customHeight="1">
      <c r="BG423057" s="985"/>
    </row>
    <row r="423094" spans="59:59" ht="15" customHeight="1">
      <c r="BG423094" s="984"/>
    </row>
    <row r="423095" spans="59:59" ht="15" customHeight="1">
      <c r="BG423095" s="985"/>
    </row>
    <row r="423132" spans="59:59" ht="15" customHeight="1">
      <c r="BG423132" s="984"/>
    </row>
    <row r="423133" spans="59:59" ht="15" customHeight="1">
      <c r="BG423133" s="985"/>
    </row>
    <row r="423170" spans="59:59" ht="15" customHeight="1">
      <c r="BG423170" s="984"/>
    </row>
    <row r="423171" spans="59:59" ht="15" customHeight="1">
      <c r="BG423171" s="985"/>
    </row>
    <row r="423208" spans="59:59" ht="15" customHeight="1">
      <c r="BG423208" s="984"/>
    </row>
    <row r="423209" spans="59:59" ht="15" customHeight="1">
      <c r="BG423209" s="985"/>
    </row>
    <row r="423246" spans="59:59" ht="15" customHeight="1">
      <c r="BG423246" s="984"/>
    </row>
    <row r="423247" spans="59:59" ht="15" customHeight="1">
      <c r="BG423247" s="985"/>
    </row>
    <row r="423284" spans="59:59" ht="15" customHeight="1">
      <c r="BG423284" s="984"/>
    </row>
    <row r="423285" spans="59:59" ht="15" customHeight="1">
      <c r="BG423285" s="985"/>
    </row>
    <row r="423322" spans="59:59" ht="15" customHeight="1">
      <c r="BG423322" s="984"/>
    </row>
    <row r="423323" spans="59:59" ht="15" customHeight="1">
      <c r="BG423323" s="985"/>
    </row>
    <row r="423360" spans="59:59" ht="15" customHeight="1">
      <c r="BG423360" s="984"/>
    </row>
    <row r="423361" spans="59:59" ht="15" customHeight="1">
      <c r="BG423361" s="985"/>
    </row>
    <row r="423398" spans="59:59" ht="15" customHeight="1">
      <c r="BG423398" s="984"/>
    </row>
    <row r="423399" spans="59:59" ht="15" customHeight="1">
      <c r="BG423399" s="985"/>
    </row>
    <row r="423436" spans="59:59" ht="15" customHeight="1">
      <c r="BG423436" s="984"/>
    </row>
    <row r="423437" spans="59:59" ht="15" customHeight="1">
      <c r="BG423437" s="985"/>
    </row>
    <row r="423474" spans="59:59" ht="15" customHeight="1">
      <c r="BG423474" s="984"/>
    </row>
    <row r="423475" spans="59:59" ht="15" customHeight="1">
      <c r="BG423475" s="985"/>
    </row>
    <row r="423512" spans="59:59" ht="15" customHeight="1">
      <c r="BG423512" s="984"/>
    </row>
    <row r="423513" spans="59:59" ht="15" customHeight="1">
      <c r="BG423513" s="985"/>
    </row>
    <row r="423550" spans="59:59" ht="15" customHeight="1">
      <c r="BG423550" s="984"/>
    </row>
    <row r="423551" spans="59:59" ht="15" customHeight="1">
      <c r="BG423551" s="985"/>
    </row>
    <row r="423588" spans="59:59" ht="15" customHeight="1">
      <c r="BG423588" s="984"/>
    </row>
    <row r="423589" spans="59:59" ht="15" customHeight="1">
      <c r="BG423589" s="985"/>
    </row>
    <row r="423626" spans="59:59" ht="15" customHeight="1">
      <c r="BG423626" s="984"/>
    </row>
    <row r="423627" spans="59:59" ht="15" customHeight="1">
      <c r="BG423627" s="985"/>
    </row>
    <row r="423664" spans="59:59" ht="15" customHeight="1">
      <c r="BG423664" s="984"/>
    </row>
    <row r="423665" spans="59:59" ht="15" customHeight="1">
      <c r="BG423665" s="985"/>
    </row>
    <row r="423702" spans="59:59" ht="15" customHeight="1">
      <c r="BG423702" s="984"/>
    </row>
    <row r="423703" spans="59:59" ht="15" customHeight="1">
      <c r="BG423703" s="985"/>
    </row>
    <row r="423740" spans="59:59" ht="15" customHeight="1">
      <c r="BG423740" s="984"/>
    </row>
    <row r="423741" spans="59:59" ht="15" customHeight="1">
      <c r="BG423741" s="985"/>
    </row>
    <row r="423778" spans="59:59" ht="15" customHeight="1">
      <c r="BG423778" s="984"/>
    </row>
    <row r="423779" spans="59:59" ht="15" customHeight="1">
      <c r="BG423779" s="985"/>
    </row>
    <row r="423816" spans="59:59" ht="15" customHeight="1">
      <c r="BG423816" s="984"/>
    </row>
    <row r="423817" spans="59:59" ht="15" customHeight="1">
      <c r="BG423817" s="985"/>
    </row>
    <row r="423854" spans="59:59" ht="15" customHeight="1">
      <c r="BG423854" s="984"/>
    </row>
    <row r="423855" spans="59:59" ht="15" customHeight="1">
      <c r="BG423855" s="985"/>
    </row>
    <row r="423892" spans="59:59" ht="15" customHeight="1">
      <c r="BG423892" s="984"/>
    </row>
    <row r="423893" spans="59:59" ht="15" customHeight="1">
      <c r="BG423893" s="985"/>
    </row>
    <row r="423930" spans="59:59" ht="15" customHeight="1">
      <c r="BG423930" s="984"/>
    </row>
    <row r="423931" spans="59:59" ht="15" customHeight="1">
      <c r="BG423931" s="985"/>
    </row>
    <row r="423968" spans="59:59" ht="15" customHeight="1">
      <c r="BG423968" s="984"/>
    </row>
    <row r="423969" spans="59:59" ht="15" customHeight="1">
      <c r="BG423969" s="985"/>
    </row>
    <row r="424006" spans="59:59" ht="15" customHeight="1">
      <c r="BG424006" s="984"/>
    </row>
    <row r="424007" spans="59:59" ht="15" customHeight="1">
      <c r="BG424007" s="985"/>
    </row>
    <row r="424044" spans="59:59" ht="15" customHeight="1">
      <c r="BG424044" s="984"/>
    </row>
    <row r="424045" spans="59:59" ht="15" customHeight="1">
      <c r="BG424045" s="985"/>
    </row>
    <row r="424082" spans="59:59" ht="15" customHeight="1">
      <c r="BG424082" s="984"/>
    </row>
    <row r="424083" spans="59:59" ht="15" customHeight="1">
      <c r="BG424083" s="985"/>
    </row>
    <row r="424120" spans="59:59" ht="15" customHeight="1">
      <c r="BG424120" s="984"/>
    </row>
    <row r="424121" spans="59:59" ht="15" customHeight="1">
      <c r="BG424121" s="985"/>
    </row>
    <row r="424158" spans="59:59" ht="15" customHeight="1">
      <c r="BG424158" s="984"/>
    </row>
    <row r="424159" spans="59:59" ht="15" customHeight="1">
      <c r="BG424159" s="985"/>
    </row>
    <row r="424196" spans="59:59" ht="15" customHeight="1">
      <c r="BG424196" s="984"/>
    </row>
    <row r="424197" spans="59:59" ht="15" customHeight="1">
      <c r="BG424197" s="985"/>
    </row>
    <row r="424234" spans="59:59" ht="15" customHeight="1">
      <c r="BG424234" s="984"/>
    </row>
    <row r="424235" spans="59:59" ht="15" customHeight="1">
      <c r="BG424235" s="985"/>
    </row>
    <row r="424272" spans="59:59" ht="15" customHeight="1">
      <c r="BG424272" s="984"/>
    </row>
    <row r="424273" spans="59:59" ht="15" customHeight="1">
      <c r="BG424273" s="985"/>
    </row>
    <row r="424310" spans="59:59" ht="15" customHeight="1">
      <c r="BG424310" s="984"/>
    </row>
    <row r="424311" spans="59:59" ht="15" customHeight="1">
      <c r="BG424311" s="985"/>
    </row>
    <row r="424348" spans="59:59" ht="15" customHeight="1">
      <c r="BG424348" s="984"/>
    </row>
    <row r="424349" spans="59:59" ht="15" customHeight="1">
      <c r="BG424349" s="985"/>
    </row>
    <row r="424386" spans="59:59" ht="15" customHeight="1">
      <c r="BG424386" s="984"/>
    </row>
    <row r="424387" spans="59:59" ht="15" customHeight="1">
      <c r="BG424387" s="985"/>
    </row>
    <row r="424424" spans="59:59" ht="15" customHeight="1">
      <c r="BG424424" s="984"/>
    </row>
    <row r="424425" spans="59:59" ht="15" customHeight="1">
      <c r="BG424425" s="985"/>
    </row>
    <row r="424462" spans="59:59" ht="15" customHeight="1">
      <c r="BG424462" s="984"/>
    </row>
    <row r="424463" spans="59:59" ht="15" customHeight="1">
      <c r="BG424463" s="985"/>
    </row>
    <row r="424500" spans="59:59" ht="15" customHeight="1">
      <c r="BG424500" s="984"/>
    </row>
    <row r="424501" spans="59:59" ht="15" customHeight="1">
      <c r="BG424501" s="985"/>
    </row>
    <row r="424538" spans="59:59" ht="15" customHeight="1">
      <c r="BG424538" s="984"/>
    </row>
    <row r="424539" spans="59:59" ht="15" customHeight="1">
      <c r="BG424539" s="985"/>
    </row>
    <row r="424576" spans="59:59" ht="15" customHeight="1">
      <c r="BG424576" s="984"/>
    </row>
    <row r="424577" spans="59:59" ht="15" customHeight="1">
      <c r="BG424577" s="985"/>
    </row>
    <row r="424614" spans="59:59" ht="15" customHeight="1">
      <c r="BG424614" s="984"/>
    </row>
    <row r="424615" spans="59:59" ht="15" customHeight="1">
      <c r="BG424615" s="985"/>
    </row>
    <row r="424652" spans="59:59" ht="15" customHeight="1">
      <c r="BG424652" s="984"/>
    </row>
    <row r="424653" spans="59:59" ht="15" customHeight="1">
      <c r="BG424653" s="985"/>
    </row>
    <row r="424690" spans="59:59" ht="15" customHeight="1">
      <c r="BG424690" s="984"/>
    </row>
    <row r="424691" spans="59:59" ht="15" customHeight="1">
      <c r="BG424691" s="985"/>
    </row>
    <row r="424728" spans="59:59" ht="15" customHeight="1">
      <c r="BG424728" s="984"/>
    </row>
    <row r="424729" spans="59:59" ht="15" customHeight="1">
      <c r="BG424729" s="985"/>
    </row>
    <row r="424766" spans="59:59" ht="15" customHeight="1">
      <c r="BG424766" s="984"/>
    </row>
    <row r="424767" spans="59:59" ht="15" customHeight="1">
      <c r="BG424767" s="985"/>
    </row>
    <row r="424804" spans="59:59" ht="15" customHeight="1">
      <c r="BG424804" s="984"/>
    </row>
    <row r="424805" spans="59:59" ht="15" customHeight="1">
      <c r="BG424805" s="985"/>
    </row>
    <row r="424842" spans="59:59" ht="15" customHeight="1">
      <c r="BG424842" s="984"/>
    </row>
    <row r="424843" spans="59:59" ht="15" customHeight="1">
      <c r="BG424843" s="985"/>
    </row>
    <row r="424880" spans="59:59" ht="15" customHeight="1">
      <c r="BG424880" s="984"/>
    </row>
    <row r="424881" spans="59:59" ht="15" customHeight="1">
      <c r="BG424881" s="985"/>
    </row>
    <row r="424918" spans="59:59" ht="15" customHeight="1">
      <c r="BG424918" s="984"/>
    </row>
    <row r="424919" spans="59:59" ht="15" customHeight="1">
      <c r="BG424919" s="985"/>
    </row>
    <row r="424956" spans="59:59" ht="15" customHeight="1">
      <c r="BG424956" s="984"/>
    </row>
    <row r="424957" spans="59:59" ht="15" customHeight="1">
      <c r="BG424957" s="985"/>
    </row>
    <row r="424994" spans="59:59" ht="15" customHeight="1">
      <c r="BG424994" s="984"/>
    </row>
    <row r="424995" spans="59:59" ht="15" customHeight="1">
      <c r="BG424995" s="985"/>
    </row>
    <row r="425032" spans="59:59" ht="15" customHeight="1">
      <c r="BG425032" s="984"/>
    </row>
    <row r="425033" spans="59:59" ht="15" customHeight="1">
      <c r="BG425033" s="985"/>
    </row>
    <row r="425070" spans="59:59" ht="15" customHeight="1">
      <c r="BG425070" s="984"/>
    </row>
    <row r="425071" spans="59:59" ht="15" customHeight="1">
      <c r="BG425071" s="985"/>
    </row>
    <row r="425108" spans="59:59" ht="15" customHeight="1">
      <c r="BG425108" s="984"/>
    </row>
    <row r="425109" spans="59:59" ht="15" customHeight="1">
      <c r="BG425109" s="985"/>
    </row>
    <row r="425146" spans="59:59" ht="15" customHeight="1">
      <c r="BG425146" s="984"/>
    </row>
    <row r="425147" spans="59:59" ht="15" customHeight="1">
      <c r="BG425147" s="985"/>
    </row>
    <row r="425184" spans="59:59" ht="15" customHeight="1">
      <c r="BG425184" s="984"/>
    </row>
    <row r="425185" spans="59:59" ht="15" customHeight="1">
      <c r="BG425185" s="985"/>
    </row>
    <row r="425222" spans="59:59" ht="15" customHeight="1">
      <c r="BG425222" s="984"/>
    </row>
    <row r="425223" spans="59:59" ht="15" customHeight="1">
      <c r="BG425223" s="985"/>
    </row>
    <row r="425260" spans="59:59" ht="15" customHeight="1">
      <c r="BG425260" s="984"/>
    </row>
    <row r="425261" spans="59:59" ht="15" customHeight="1">
      <c r="BG425261" s="985"/>
    </row>
    <row r="425298" spans="59:59" ht="15" customHeight="1">
      <c r="BG425298" s="984"/>
    </row>
    <row r="425299" spans="59:59" ht="15" customHeight="1">
      <c r="BG425299" s="985"/>
    </row>
    <row r="425336" spans="59:59" ht="15" customHeight="1">
      <c r="BG425336" s="984"/>
    </row>
    <row r="425337" spans="59:59" ht="15" customHeight="1">
      <c r="BG425337" s="985"/>
    </row>
    <row r="425374" spans="59:59" ht="15" customHeight="1">
      <c r="BG425374" s="984"/>
    </row>
    <row r="425375" spans="59:59" ht="15" customHeight="1">
      <c r="BG425375" s="985"/>
    </row>
    <row r="425412" spans="59:59" ht="15" customHeight="1">
      <c r="BG425412" s="984"/>
    </row>
    <row r="425413" spans="59:59" ht="15" customHeight="1">
      <c r="BG425413" s="985"/>
    </row>
    <row r="425450" spans="59:59" ht="15" customHeight="1">
      <c r="BG425450" s="984"/>
    </row>
    <row r="425451" spans="59:59" ht="15" customHeight="1">
      <c r="BG425451" s="985"/>
    </row>
    <row r="425488" spans="59:59" ht="15" customHeight="1">
      <c r="BG425488" s="984"/>
    </row>
    <row r="425489" spans="59:59" ht="15" customHeight="1">
      <c r="BG425489" s="985"/>
    </row>
    <row r="425526" spans="59:59" ht="15" customHeight="1">
      <c r="BG425526" s="984"/>
    </row>
    <row r="425527" spans="59:59" ht="15" customHeight="1">
      <c r="BG425527" s="985"/>
    </row>
    <row r="425564" spans="59:59" ht="15" customHeight="1">
      <c r="BG425564" s="984"/>
    </row>
    <row r="425565" spans="59:59" ht="15" customHeight="1">
      <c r="BG425565" s="985"/>
    </row>
    <row r="425602" spans="59:59" ht="15" customHeight="1">
      <c r="BG425602" s="984"/>
    </row>
    <row r="425603" spans="59:59" ht="15" customHeight="1">
      <c r="BG425603" s="985"/>
    </row>
    <row r="425640" spans="59:59" ht="15" customHeight="1">
      <c r="BG425640" s="984"/>
    </row>
    <row r="425641" spans="59:59" ht="15" customHeight="1">
      <c r="BG425641" s="985"/>
    </row>
    <row r="425678" spans="59:59" ht="15" customHeight="1">
      <c r="BG425678" s="984"/>
    </row>
    <row r="425679" spans="59:59" ht="15" customHeight="1">
      <c r="BG425679" s="985"/>
    </row>
    <row r="425716" spans="59:59" ht="15" customHeight="1">
      <c r="BG425716" s="984"/>
    </row>
    <row r="425717" spans="59:59" ht="15" customHeight="1">
      <c r="BG425717" s="985"/>
    </row>
    <row r="425754" spans="59:59" ht="15" customHeight="1">
      <c r="BG425754" s="984"/>
    </row>
    <row r="425755" spans="59:59" ht="15" customHeight="1">
      <c r="BG425755" s="985"/>
    </row>
    <row r="425792" spans="59:59" ht="15" customHeight="1">
      <c r="BG425792" s="984"/>
    </row>
    <row r="425793" spans="59:59" ht="15" customHeight="1">
      <c r="BG425793" s="985"/>
    </row>
    <row r="425830" spans="59:59" ht="15" customHeight="1">
      <c r="BG425830" s="984"/>
    </row>
    <row r="425831" spans="59:59" ht="15" customHeight="1">
      <c r="BG425831" s="985"/>
    </row>
    <row r="425868" spans="59:59" ht="15" customHeight="1">
      <c r="BG425868" s="984"/>
    </row>
    <row r="425869" spans="59:59" ht="15" customHeight="1">
      <c r="BG425869" s="985"/>
    </row>
    <row r="425906" spans="59:59" ht="15" customHeight="1">
      <c r="BG425906" s="984"/>
    </row>
    <row r="425907" spans="59:59" ht="15" customHeight="1">
      <c r="BG425907" s="985"/>
    </row>
    <row r="425944" spans="59:59" ht="15" customHeight="1">
      <c r="BG425944" s="984"/>
    </row>
    <row r="425945" spans="59:59" ht="15" customHeight="1">
      <c r="BG425945" s="985"/>
    </row>
    <row r="425982" spans="59:59" ht="15" customHeight="1">
      <c r="BG425982" s="984"/>
    </row>
    <row r="425983" spans="59:59" ht="15" customHeight="1">
      <c r="BG425983" s="985"/>
    </row>
    <row r="426020" spans="59:59" ht="15" customHeight="1">
      <c r="BG426020" s="984"/>
    </row>
    <row r="426021" spans="59:59" ht="15" customHeight="1">
      <c r="BG426021" s="985"/>
    </row>
    <row r="426058" spans="59:59" ht="15" customHeight="1">
      <c r="BG426058" s="984"/>
    </row>
    <row r="426059" spans="59:59" ht="15" customHeight="1">
      <c r="BG426059" s="985"/>
    </row>
    <row r="426096" spans="59:59" ht="15" customHeight="1">
      <c r="BG426096" s="984"/>
    </row>
    <row r="426097" spans="59:59" ht="15" customHeight="1">
      <c r="BG426097" s="985"/>
    </row>
    <row r="426134" spans="59:59" ht="15" customHeight="1">
      <c r="BG426134" s="984"/>
    </row>
    <row r="426135" spans="59:59" ht="15" customHeight="1">
      <c r="BG426135" s="985"/>
    </row>
    <row r="426172" spans="59:59" ht="15" customHeight="1">
      <c r="BG426172" s="984"/>
    </row>
    <row r="426173" spans="59:59" ht="15" customHeight="1">
      <c r="BG426173" s="985"/>
    </row>
    <row r="426210" spans="59:59" ht="15" customHeight="1">
      <c r="BG426210" s="984"/>
    </row>
    <row r="426211" spans="59:59" ht="15" customHeight="1">
      <c r="BG426211" s="985"/>
    </row>
    <row r="426248" spans="59:59" ht="15" customHeight="1">
      <c r="BG426248" s="984"/>
    </row>
    <row r="426249" spans="59:59" ht="15" customHeight="1">
      <c r="BG426249" s="985"/>
    </row>
    <row r="426286" spans="59:59" ht="15" customHeight="1">
      <c r="BG426286" s="984"/>
    </row>
    <row r="426287" spans="59:59" ht="15" customHeight="1">
      <c r="BG426287" s="985"/>
    </row>
    <row r="426324" spans="59:59" ht="15" customHeight="1">
      <c r="BG426324" s="984"/>
    </row>
    <row r="426325" spans="59:59" ht="15" customHeight="1">
      <c r="BG426325" s="985"/>
    </row>
    <row r="426362" spans="59:59" ht="15" customHeight="1">
      <c r="BG426362" s="984"/>
    </row>
    <row r="426363" spans="59:59" ht="15" customHeight="1">
      <c r="BG426363" s="985"/>
    </row>
    <row r="426400" spans="59:59" ht="15" customHeight="1">
      <c r="BG426400" s="984"/>
    </row>
    <row r="426401" spans="59:59" ht="15" customHeight="1">
      <c r="BG426401" s="985"/>
    </row>
    <row r="426438" spans="59:59" ht="15" customHeight="1">
      <c r="BG426438" s="984"/>
    </row>
    <row r="426439" spans="59:59" ht="15" customHeight="1">
      <c r="BG426439" s="985"/>
    </row>
    <row r="426476" spans="59:59" ht="15" customHeight="1">
      <c r="BG426476" s="984"/>
    </row>
    <row r="426477" spans="59:59" ht="15" customHeight="1">
      <c r="BG426477" s="985"/>
    </row>
    <row r="426514" spans="59:59" ht="15" customHeight="1">
      <c r="BG426514" s="984"/>
    </row>
    <row r="426515" spans="59:59" ht="15" customHeight="1">
      <c r="BG426515" s="985"/>
    </row>
    <row r="426552" spans="59:59" ht="15" customHeight="1">
      <c r="BG426552" s="984"/>
    </row>
    <row r="426553" spans="59:59" ht="15" customHeight="1">
      <c r="BG426553" s="985"/>
    </row>
    <row r="426590" spans="59:59" ht="15" customHeight="1">
      <c r="BG426590" s="984"/>
    </row>
    <row r="426591" spans="59:59" ht="15" customHeight="1">
      <c r="BG426591" s="985"/>
    </row>
    <row r="426628" spans="59:59" ht="15" customHeight="1">
      <c r="BG426628" s="984"/>
    </row>
    <row r="426629" spans="59:59" ht="15" customHeight="1">
      <c r="BG426629" s="985"/>
    </row>
    <row r="426666" spans="59:59" ht="15" customHeight="1">
      <c r="BG426666" s="984"/>
    </row>
    <row r="426667" spans="59:59" ht="15" customHeight="1">
      <c r="BG426667" s="985"/>
    </row>
    <row r="426704" spans="59:59" ht="15" customHeight="1">
      <c r="BG426704" s="984"/>
    </row>
    <row r="426705" spans="59:59" ht="15" customHeight="1">
      <c r="BG426705" s="985"/>
    </row>
    <row r="426742" spans="59:59" ht="15" customHeight="1">
      <c r="BG426742" s="984"/>
    </row>
    <row r="426743" spans="59:59" ht="15" customHeight="1">
      <c r="BG426743" s="985"/>
    </row>
    <row r="426780" spans="59:59" ht="15" customHeight="1">
      <c r="BG426780" s="984"/>
    </row>
    <row r="426781" spans="59:59" ht="15" customHeight="1">
      <c r="BG426781" s="985"/>
    </row>
    <row r="426818" spans="59:59" ht="15" customHeight="1">
      <c r="BG426818" s="984"/>
    </row>
    <row r="426819" spans="59:59" ht="15" customHeight="1">
      <c r="BG426819" s="985"/>
    </row>
    <row r="426856" spans="59:59" ht="15" customHeight="1">
      <c r="BG426856" s="984"/>
    </row>
    <row r="426857" spans="59:59" ht="15" customHeight="1">
      <c r="BG426857" s="985"/>
    </row>
    <row r="426894" spans="59:59" ht="15" customHeight="1">
      <c r="BG426894" s="984"/>
    </row>
    <row r="426895" spans="59:59" ht="15" customHeight="1">
      <c r="BG426895" s="985"/>
    </row>
    <row r="426932" spans="59:59" ht="15" customHeight="1">
      <c r="BG426932" s="984"/>
    </row>
    <row r="426933" spans="59:59" ht="15" customHeight="1">
      <c r="BG426933" s="985"/>
    </row>
    <row r="426970" spans="59:59" ht="15" customHeight="1">
      <c r="BG426970" s="984"/>
    </row>
    <row r="426971" spans="59:59" ht="15" customHeight="1">
      <c r="BG426971" s="985"/>
    </row>
    <row r="427008" spans="59:59" ht="15" customHeight="1">
      <c r="BG427008" s="984"/>
    </row>
    <row r="427009" spans="59:59" ht="15" customHeight="1">
      <c r="BG427009" s="985"/>
    </row>
    <row r="427046" spans="59:59" ht="15" customHeight="1">
      <c r="BG427046" s="984"/>
    </row>
    <row r="427047" spans="59:59" ht="15" customHeight="1">
      <c r="BG427047" s="985"/>
    </row>
    <row r="427084" spans="59:59" ht="15" customHeight="1">
      <c r="BG427084" s="984"/>
    </row>
    <row r="427085" spans="59:59" ht="15" customHeight="1">
      <c r="BG427085" s="985"/>
    </row>
    <row r="427122" spans="59:59" ht="15" customHeight="1">
      <c r="BG427122" s="984"/>
    </row>
    <row r="427123" spans="59:59" ht="15" customHeight="1">
      <c r="BG427123" s="985"/>
    </row>
    <row r="427160" spans="59:59" ht="15" customHeight="1">
      <c r="BG427160" s="984"/>
    </row>
    <row r="427161" spans="59:59" ht="15" customHeight="1">
      <c r="BG427161" s="985"/>
    </row>
    <row r="427198" spans="59:59" ht="15" customHeight="1">
      <c r="BG427198" s="984"/>
    </row>
    <row r="427199" spans="59:59" ht="15" customHeight="1">
      <c r="BG427199" s="985"/>
    </row>
    <row r="427236" spans="59:59" ht="15" customHeight="1">
      <c r="BG427236" s="984"/>
    </row>
    <row r="427237" spans="59:59" ht="15" customHeight="1">
      <c r="BG427237" s="985"/>
    </row>
    <row r="427274" spans="59:59" ht="15" customHeight="1">
      <c r="BG427274" s="984"/>
    </row>
    <row r="427275" spans="59:59" ht="15" customHeight="1">
      <c r="BG427275" s="985"/>
    </row>
    <row r="427312" spans="59:59" ht="15" customHeight="1">
      <c r="BG427312" s="984"/>
    </row>
    <row r="427313" spans="59:59" ht="15" customHeight="1">
      <c r="BG427313" s="985"/>
    </row>
    <row r="427350" spans="59:59" ht="15" customHeight="1">
      <c r="BG427350" s="984"/>
    </row>
    <row r="427351" spans="59:59" ht="15" customHeight="1">
      <c r="BG427351" s="985"/>
    </row>
    <row r="427388" spans="59:59" ht="15" customHeight="1">
      <c r="BG427388" s="984"/>
    </row>
    <row r="427389" spans="59:59" ht="15" customHeight="1">
      <c r="BG427389" s="985"/>
    </row>
    <row r="427426" spans="59:59" ht="15" customHeight="1">
      <c r="BG427426" s="984"/>
    </row>
    <row r="427427" spans="59:59" ht="15" customHeight="1">
      <c r="BG427427" s="985"/>
    </row>
    <row r="427464" spans="59:59" ht="15" customHeight="1">
      <c r="BG427464" s="984"/>
    </row>
    <row r="427465" spans="59:59" ht="15" customHeight="1">
      <c r="BG427465" s="985"/>
    </row>
    <row r="427502" spans="59:59" ht="15" customHeight="1">
      <c r="BG427502" s="984"/>
    </row>
    <row r="427503" spans="59:59" ht="15" customHeight="1">
      <c r="BG427503" s="985"/>
    </row>
    <row r="427540" spans="59:59" ht="15" customHeight="1">
      <c r="BG427540" s="984"/>
    </row>
    <row r="427541" spans="59:59" ht="15" customHeight="1">
      <c r="BG427541" s="985"/>
    </row>
    <row r="427578" spans="59:59" ht="15" customHeight="1">
      <c r="BG427578" s="984"/>
    </row>
    <row r="427579" spans="59:59" ht="15" customHeight="1">
      <c r="BG427579" s="985"/>
    </row>
    <row r="427616" spans="59:59" ht="15" customHeight="1">
      <c r="BG427616" s="984"/>
    </row>
    <row r="427617" spans="59:59" ht="15" customHeight="1">
      <c r="BG427617" s="985"/>
    </row>
    <row r="427654" spans="59:59" ht="15" customHeight="1">
      <c r="BG427654" s="984"/>
    </row>
    <row r="427655" spans="59:59" ht="15" customHeight="1">
      <c r="BG427655" s="985"/>
    </row>
    <row r="427692" spans="59:59" ht="15" customHeight="1">
      <c r="BG427692" s="984"/>
    </row>
    <row r="427693" spans="59:59" ht="15" customHeight="1">
      <c r="BG427693" s="985"/>
    </row>
    <row r="427730" spans="59:59" ht="15" customHeight="1">
      <c r="BG427730" s="984"/>
    </row>
    <row r="427731" spans="59:59" ht="15" customHeight="1">
      <c r="BG427731" s="985"/>
    </row>
    <row r="427768" spans="59:59" ht="15" customHeight="1">
      <c r="BG427768" s="984"/>
    </row>
    <row r="427769" spans="59:59" ht="15" customHeight="1">
      <c r="BG427769" s="985"/>
    </row>
    <row r="427806" spans="59:59" ht="15" customHeight="1">
      <c r="BG427806" s="984"/>
    </row>
    <row r="427807" spans="59:59" ht="15" customHeight="1">
      <c r="BG427807" s="985"/>
    </row>
    <row r="427844" spans="59:59" ht="15" customHeight="1">
      <c r="BG427844" s="984"/>
    </row>
    <row r="427845" spans="59:59" ht="15" customHeight="1">
      <c r="BG427845" s="985"/>
    </row>
    <row r="427882" spans="59:59" ht="15" customHeight="1">
      <c r="BG427882" s="984"/>
    </row>
    <row r="427883" spans="59:59" ht="15" customHeight="1">
      <c r="BG427883" s="985"/>
    </row>
    <row r="427920" spans="59:59" ht="15" customHeight="1">
      <c r="BG427920" s="984"/>
    </row>
    <row r="427921" spans="59:59" ht="15" customHeight="1">
      <c r="BG427921" s="985"/>
    </row>
    <row r="427958" spans="59:59" ht="15" customHeight="1">
      <c r="BG427958" s="984"/>
    </row>
    <row r="427959" spans="59:59" ht="15" customHeight="1">
      <c r="BG427959" s="985"/>
    </row>
    <row r="427996" spans="59:59" ht="15" customHeight="1">
      <c r="BG427996" s="984"/>
    </row>
    <row r="427997" spans="59:59" ht="15" customHeight="1">
      <c r="BG427997" s="985"/>
    </row>
    <row r="428034" spans="59:59" ht="15" customHeight="1">
      <c r="BG428034" s="984"/>
    </row>
    <row r="428035" spans="59:59" ht="15" customHeight="1">
      <c r="BG428035" s="985"/>
    </row>
    <row r="428072" spans="59:59" ht="15" customHeight="1">
      <c r="BG428072" s="984"/>
    </row>
    <row r="428073" spans="59:59" ht="15" customHeight="1">
      <c r="BG428073" s="985"/>
    </row>
    <row r="428110" spans="59:59" ht="15" customHeight="1">
      <c r="BG428110" s="984"/>
    </row>
    <row r="428111" spans="59:59" ht="15" customHeight="1">
      <c r="BG428111" s="985"/>
    </row>
    <row r="428148" spans="59:59" ht="15" customHeight="1">
      <c r="BG428148" s="984"/>
    </row>
    <row r="428149" spans="59:59" ht="15" customHeight="1">
      <c r="BG428149" s="985"/>
    </row>
    <row r="428186" spans="59:59" ht="15" customHeight="1">
      <c r="BG428186" s="984"/>
    </row>
    <row r="428187" spans="59:59" ht="15" customHeight="1">
      <c r="BG428187" s="985"/>
    </row>
    <row r="428224" spans="59:59" ht="15" customHeight="1">
      <c r="BG428224" s="984"/>
    </row>
    <row r="428225" spans="59:59" ht="15" customHeight="1">
      <c r="BG428225" s="985"/>
    </row>
    <row r="428262" spans="59:59" ht="15" customHeight="1">
      <c r="BG428262" s="984"/>
    </row>
    <row r="428263" spans="59:59" ht="15" customHeight="1">
      <c r="BG428263" s="985"/>
    </row>
    <row r="428300" spans="59:59" ht="15" customHeight="1">
      <c r="BG428300" s="984"/>
    </row>
    <row r="428301" spans="59:59" ht="15" customHeight="1">
      <c r="BG428301" s="985"/>
    </row>
    <row r="428338" spans="59:59" ht="15" customHeight="1">
      <c r="BG428338" s="984"/>
    </row>
    <row r="428339" spans="59:59" ht="15" customHeight="1">
      <c r="BG428339" s="985"/>
    </row>
    <row r="428376" spans="59:59" ht="15" customHeight="1">
      <c r="BG428376" s="984"/>
    </row>
    <row r="428377" spans="59:59" ht="15" customHeight="1">
      <c r="BG428377" s="985"/>
    </row>
    <row r="428414" spans="59:59" ht="15" customHeight="1">
      <c r="BG428414" s="984"/>
    </row>
    <row r="428415" spans="59:59" ht="15" customHeight="1">
      <c r="BG428415" s="985"/>
    </row>
    <row r="428452" spans="59:59" ht="15" customHeight="1">
      <c r="BG428452" s="984"/>
    </row>
    <row r="428453" spans="59:59" ht="15" customHeight="1">
      <c r="BG428453" s="985"/>
    </row>
    <row r="428490" spans="59:59" ht="15" customHeight="1">
      <c r="BG428490" s="984"/>
    </row>
    <row r="428491" spans="59:59" ht="15" customHeight="1">
      <c r="BG428491" s="985"/>
    </row>
    <row r="428528" spans="59:59" ht="15" customHeight="1">
      <c r="BG428528" s="984"/>
    </row>
    <row r="428529" spans="59:59" ht="15" customHeight="1">
      <c r="BG428529" s="985"/>
    </row>
    <row r="428566" spans="59:59" ht="15" customHeight="1">
      <c r="BG428566" s="984"/>
    </row>
    <row r="428567" spans="59:59" ht="15" customHeight="1">
      <c r="BG428567" s="985"/>
    </row>
    <row r="428604" spans="59:59" ht="15" customHeight="1">
      <c r="BG428604" s="984"/>
    </row>
    <row r="428605" spans="59:59" ht="15" customHeight="1">
      <c r="BG428605" s="985"/>
    </row>
    <row r="428642" spans="59:59" ht="15" customHeight="1">
      <c r="BG428642" s="984"/>
    </row>
    <row r="428643" spans="59:59" ht="15" customHeight="1">
      <c r="BG428643" s="985"/>
    </row>
    <row r="428680" spans="59:59" ht="15" customHeight="1">
      <c r="BG428680" s="984"/>
    </row>
    <row r="428681" spans="59:59" ht="15" customHeight="1">
      <c r="BG428681" s="985"/>
    </row>
    <row r="428718" spans="59:59" ht="15" customHeight="1">
      <c r="BG428718" s="984"/>
    </row>
    <row r="428719" spans="59:59" ht="15" customHeight="1">
      <c r="BG428719" s="985"/>
    </row>
    <row r="428756" spans="59:59" ht="15" customHeight="1">
      <c r="BG428756" s="984"/>
    </row>
    <row r="428757" spans="59:59" ht="15" customHeight="1">
      <c r="BG428757" s="985"/>
    </row>
    <row r="428794" spans="59:59" ht="15" customHeight="1">
      <c r="BG428794" s="984"/>
    </row>
    <row r="428795" spans="59:59" ht="15" customHeight="1">
      <c r="BG428795" s="985"/>
    </row>
    <row r="428832" spans="59:59" ht="15" customHeight="1">
      <c r="BG428832" s="984"/>
    </row>
    <row r="428833" spans="59:59" ht="15" customHeight="1">
      <c r="BG428833" s="985"/>
    </row>
    <row r="428870" spans="59:59" ht="15" customHeight="1">
      <c r="BG428870" s="984"/>
    </row>
    <row r="428871" spans="59:59" ht="15" customHeight="1">
      <c r="BG428871" s="985"/>
    </row>
    <row r="428908" spans="59:59" ht="15" customHeight="1">
      <c r="BG428908" s="984"/>
    </row>
    <row r="428909" spans="59:59" ht="15" customHeight="1">
      <c r="BG428909" s="985"/>
    </row>
    <row r="428946" spans="59:59" ht="15" customHeight="1">
      <c r="BG428946" s="984"/>
    </row>
    <row r="428947" spans="59:59" ht="15" customHeight="1">
      <c r="BG428947" s="985"/>
    </row>
    <row r="428984" spans="59:59" ht="15" customHeight="1">
      <c r="BG428984" s="984"/>
    </row>
    <row r="428985" spans="59:59" ht="15" customHeight="1">
      <c r="BG428985" s="985"/>
    </row>
    <row r="429022" spans="59:59" ht="15" customHeight="1">
      <c r="BG429022" s="984"/>
    </row>
    <row r="429023" spans="59:59" ht="15" customHeight="1">
      <c r="BG429023" s="985"/>
    </row>
    <row r="429060" spans="59:59" ht="15" customHeight="1">
      <c r="BG429060" s="984"/>
    </row>
    <row r="429061" spans="59:59" ht="15" customHeight="1">
      <c r="BG429061" s="985"/>
    </row>
    <row r="429098" spans="59:59" ht="15" customHeight="1">
      <c r="BG429098" s="984"/>
    </row>
    <row r="429099" spans="59:59" ht="15" customHeight="1">
      <c r="BG429099" s="985"/>
    </row>
    <row r="429136" spans="59:59" ht="15" customHeight="1">
      <c r="BG429136" s="984"/>
    </row>
    <row r="429137" spans="59:59" ht="15" customHeight="1">
      <c r="BG429137" s="985"/>
    </row>
    <row r="429174" spans="59:59" ht="15" customHeight="1">
      <c r="BG429174" s="984"/>
    </row>
    <row r="429175" spans="59:59" ht="15" customHeight="1">
      <c r="BG429175" s="985"/>
    </row>
    <row r="429212" spans="59:59" ht="15" customHeight="1">
      <c r="BG429212" s="984"/>
    </row>
    <row r="429213" spans="59:59" ht="15" customHeight="1">
      <c r="BG429213" s="985"/>
    </row>
    <row r="429250" spans="59:59" ht="15" customHeight="1">
      <c r="BG429250" s="984"/>
    </row>
    <row r="429251" spans="59:59" ht="15" customHeight="1">
      <c r="BG429251" s="985"/>
    </row>
    <row r="429288" spans="59:59" ht="15" customHeight="1">
      <c r="BG429288" s="984"/>
    </row>
    <row r="429289" spans="59:59" ht="15" customHeight="1">
      <c r="BG429289" s="985"/>
    </row>
    <row r="429326" spans="59:59" ht="15" customHeight="1">
      <c r="BG429326" s="984"/>
    </row>
    <row r="429327" spans="59:59" ht="15" customHeight="1">
      <c r="BG429327" s="985"/>
    </row>
    <row r="429364" spans="59:59" ht="15" customHeight="1">
      <c r="BG429364" s="984"/>
    </row>
    <row r="429365" spans="59:59" ht="15" customHeight="1">
      <c r="BG429365" s="985"/>
    </row>
    <row r="429402" spans="59:59" ht="15" customHeight="1">
      <c r="BG429402" s="984"/>
    </row>
    <row r="429403" spans="59:59" ht="15" customHeight="1">
      <c r="BG429403" s="985"/>
    </row>
    <row r="429440" spans="59:59" ht="15" customHeight="1">
      <c r="BG429440" s="984"/>
    </row>
    <row r="429441" spans="59:59" ht="15" customHeight="1">
      <c r="BG429441" s="985"/>
    </row>
    <row r="429478" spans="59:59" ht="15" customHeight="1">
      <c r="BG429478" s="984"/>
    </row>
    <row r="429479" spans="59:59" ht="15" customHeight="1">
      <c r="BG429479" s="985"/>
    </row>
    <row r="429516" spans="59:59" ht="15" customHeight="1">
      <c r="BG429516" s="984"/>
    </row>
    <row r="429517" spans="59:59" ht="15" customHeight="1">
      <c r="BG429517" s="985"/>
    </row>
    <row r="429554" spans="59:59" ht="15" customHeight="1">
      <c r="BG429554" s="984"/>
    </row>
    <row r="429555" spans="59:59" ht="15" customHeight="1">
      <c r="BG429555" s="985"/>
    </row>
    <row r="429592" spans="59:59" ht="15" customHeight="1">
      <c r="BG429592" s="984"/>
    </row>
    <row r="429593" spans="59:59" ht="15" customHeight="1">
      <c r="BG429593" s="985"/>
    </row>
    <row r="429630" spans="59:59" ht="15" customHeight="1">
      <c r="BG429630" s="984"/>
    </row>
    <row r="429631" spans="59:59" ht="15" customHeight="1">
      <c r="BG429631" s="985"/>
    </row>
    <row r="429668" spans="59:59" ht="15" customHeight="1">
      <c r="BG429668" s="984"/>
    </row>
    <row r="429669" spans="59:59" ht="15" customHeight="1">
      <c r="BG429669" s="985"/>
    </row>
    <row r="429706" spans="59:59" ht="15" customHeight="1">
      <c r="BG429706" s="984"/>
    </row>
    <row r="429707" spans="59:59" ht="15" customHeight="1">
      <c r="BG429707" s="985"/>
    </row>
    <row r="429744" spans="59:59" ht="15" customHeight="1">
      <c r="BG429744" s="984"/>
    </row>
    <row r="429745" spans="59:59" ht="15" customHeight="1">
      <c r="BG429745" s="985"/>
    </row>
    <row r="429782" spans="59:59" ht="15" customHeight="1">
      <c r="BG429782" s="984"/>
    </row>
    <row r="429783" spans="59:59" ht="15" customHeight="1">
      <c r="BG429783" s="985"/>
    </row>
    <row r="429820" spans="59:59" ht="15" customHeight="1">
      <c r="BG429820" s="984"/>
    </row>
    <row r="429821" spans="59:59" ht="15" customHeight="1">
      <c r="BG429821" s="985"/>
    </row>
    <row r="429858" spans="59:59" ht="15" customHeight="1">
      <c r="BG429858" s="984"/>
    </row>
    <row r="429859" spans="59:59" ht="15" customHeight="1">
      <c r="BG429859" s="985"/>
    </row>
    <row r="429896" spans="59:59" ht="15" customHeight="1">
      <c r="BG429896" s="984"/>
    </row>
    <row r="429897" spans="59:59" ht="15" customHeight="1">
      <c r="BG429897" s="985"/>
    </row>
    <row r="429934" spans="59:59" ht="15" customHeight="1">
      <c r="BG429934" s="984"/>
    </row>
    <row r="429935" spans="59:59" ht="15" customHeight="1">
      <c r="BG429935" s="985"/>
    </row>
    <row r="429972" spans="59:59" ht="15" customHeight="1">
      <c r="BG429972" s="984"/>
    </row>
    <row r="429973" spans="59:59" ht="15" customHeight="1">
      <c r="BG429973" s="985"/>
    </row>
    <row r="430010" spans="59:59" ht="15" customHeight="1">
      <c r="BG430010" s="984"/>
    </row>
    <row r="430011" spans="59:59" ht="15" customHeight="1">
      <c r="BG430011" s="985"/>
    </row>
    <row r="430048" spans="59:59" ht="15" customHeight="1">
      <c r="BG430048" s="984"/>
    </row>
    <row r="430049" spans="59:59" ht="15" customHeight="1">
      <c r="BG430049" s="985"/>
    </row>
    <row r="430086" spans="59:59" ht="15" customHeight="1">
      <c r="BG430086" s="984"/>
    </row>
    <row r="430087" spans="59:59" ht="15" customHeight="1">
      <c r="BG430087" s="985"/>
    </row>
    <row r="430124" spans="59:59" ht="15" customHeight="1">
      <c r="BG430124" s="984"/>
    </row>
    <row r="430125" spans="59:59" ht="15" customHeight="1">
      <c r="BG430125" s="985"/>
    </row>
    <row r="430162" spans="59:59" ht="15" customHeight="1">
      <c r="BG430162" s="984"/>
    </row>
    <row r="430163" spans="59:59" ht="15" customHeight="1">
      <c r="BG430163" s="985"/>
    </row>
    <row r="430200" spans="59:59" ht="15" customHeight="1">
      <c r="BG430200" s="984"/>
    </row>
    <row r="430201" spans="59:59" ht="15" customHeight="1">
      <c r="BG430201" s="985"/>
    </row>
    <row r="430238" spans="59:59" ht="15" customHeight="1">
      <c r="BG430238" s="984"/>
    </row>
    <row r="430239" spans="59:59" ht="15" customHeight="1">
      <c r="BG430239" s="985"/>
    </row>
    <row r="430276" spans="59:59" ht="15" customHeight="1">
      <c r="BG430276" s="984"/>
    </row>
    <row r="430277" spans="59:59" ht="15" customHeight="1">
      <c r="BG430277" s="985"/>
    </row>
    <row r="430314" spans="59:59" ht="15" customHeight="1">
      <c r="BG430314" s="984"/>
    </row>
    <row r="430315" spans="59:59" ht="15" customHeight="1">
      <c r="BG430315" s="985"/>
    </row>
    <row r="430352" spans="59:59" ht="15" customHeight="1">
      <c r="BG430352" s="984"/>
    </row>
    <row r="430353" spans="59:59" ht="15" customHeight="1">
      <c r="BG430353" s="985"/>
    </row>
    <row r="430390" spans="59:59" ht="15" customHeight="1">
      <c r="BG430390" s="984"/>
    </row>
    <row r="430391" spans="59:59" ht="15" customHeight="1">
      <c r="BG430391" s="985"/>
    </row>
    <row r="430428" spans="59:59" ht="15" customHeight="1">
      <c r="BG430428" s="984"/>
    </row>
    <row r="430429" spans="59:59" ht="15" customHeight="1">
      <c r="BG430429" s="985"/>
    </row>
    <row r="430466" spans="59:59" ht="15" customHeight="1">
      <c r="BG430466" s="984"/>
    </row>
    <row r="430467" spans="59:59" ht="15" customHeight="1">
      <c r="BG430467" s="985"/>
    </row>
    <row r="430504" spans="59:59" ht="15" customHeight="1">
      <c r="BG430504" s="984"/>
    </row>
    <row r="430505" spans="59:59" ht="15" customHeight="1">
      <c r="BG430505" s="985"/>
    </row>
    <row r="430542" spans="59:59" ht="15" customHeight="1">
      <c r="BG430542" s="984"/>
    </row>
    <row r="430543" spans="59:59" ht="15" customHeight="1">
      <c r="BG430543" s="985"/>
    </row>
    <row r="430580" spans="59:59" ht="15" customHeight="1">
      <c r="BG430580" s="984"/>
    </row>
    <row r="430581" spans="59:59" ht="15" customHeight="1">
      <c r="BG430581" s="985"/>
    </row>
    <row r="430618" spans="59:59" ht="15" customHeight="1">
      <c r="BG430618" s="984"/>
    </row>
    <row r="430619" spans="59:59" ht="15" customHeight="1">
      <c r="BG430619" s="985"/>
    </row>
    <row r="430656" spans="59:59" ht="15" customHeight="1">
      <c r="BG430656" s="984"/>
    </row>
    <row r="430657" spans="59:59" ht="15" customHeight="1">
      <c r="BG430657" s="985"/>
    </row>
    <row r="430694" spans="59:59" ht="15" customHeight="1">
      <c r="BG430694" s="984"/>
    </row>
    <row r="430695" spans="59:59" ht="15" customHeight="1">
      <c r="BG430695" s="985"/>
    </row>
    <row r="430732" spans="59:59" ht="15" customHeight="1">
      <c r="BG430732" s="984"/>
    </row>
    <row r="430733" spans="59:59" ht="15" customHeight="1">
      <c r="BG430733" s="985"/>
    </row>
    <row r="430770" spans="59:59" ht="15" customHeight="1">
      <c r="BG430770" s="984"/>
    </row>
    <row r="430771" spans="59:59" ht="15" customHeight="1">
      <c r="BG430771" s="985"/>
    </row>
    <row r="430808" spans="59:59" ht="15" customHeight="1">
      <c r="BG430808" s="984"/>
    </row>
    <row r="430809" spans="59:59" ht="15" customHeight="1">
      <c r="BG430809" s="985"/>
    </row>
    <row r="430846" spans="59:59" ht="15" customHeight="1">
      <c r="BG430846" s="984"/>
    </row>
    <row r="430847" spans="59:59" ht="15" customHeight="1">
      <c r="BG430847" s="985"/>
    </row>
    <row r="430884" spans="59:59" ht="15" customHeight="1">
      <c r="BG430884" s="984"/>
    </row>
    <row r="430885" spans="59:59" ht="15" customHeight="1">
      <c r="BG430885" s="985"/>
    </row>
    <row r="430922" spans="59:59" ht="15" customHeight="1">
      <c r="BG430922" s="984"/>
    </row>
    <row r="430923" spans="59:59" ht="15" customHeight="1">
      <c r="BG430923" s="985"/>
    </row>
    <row r="430960" spans="59:59" ht="15" customHeight="1">
      <c r="BG430960" s="984"/>
    </row>
    <row r="430961" spans="59:59" ht="15" customHeight="1">
      <c r="BG430961" s="985"/>
    </row>
    <row r="430998" spans="59:59" ht="15" customHeight="1">
      <c r="BG430998" s="984"/>
    </row>
    <row r="430999" spans="59:59" ht="15" customHeight="1">
      <c r="BG430999" s="985"/>
    </row>
    <row r="431036" spans="59:59" ht="15" customHeight="1">
      <c r="BG431036" s="984"/>
    </row>
    <row r="431037" spans="59:59" ht="15" customHeight="1">
      <c r="BG431037" s="985"/>
    </row>
    <row r="431074" spans="59:59" ht="15" customHeight="1">
      <c r="BG431074" s="984"/>
    </row>
    <row r="431075" spans="59:59" ht="15" customHeight="1">
      <c r="BG431075" s="985"/>
    </row>
    <row r="431112" spans="59:59" ht="15" customHeight="1">
      <c r="BG431112" s="984"/>
    </row>
    <row r="431113" spans="59:59" ht="15" customHeight="1">
      <c r="BG431113" s="985"/>
    </row>
    <row r="431150" spans="59:59" ht="15" customHeight="1">
      <c r="BG431150" s="984"/>
    </row>
    <row r="431151" spans="59:59" ht="15" customHeight="1">
      <c r="BG431151" s="985"/>
    </row>
    <row r="431188" spans="59:59" ht="15" customHeight="1">
      <c r="BG431188" s="984"/>
    </row>
    <row r="431189" spans="59:59" ht="15" customHeight="1">
      <c r="BG431189" s="985"/>
    </row>
    <row r="431226" spans="59:59" ht="15" customHeight="1">
      <c r="BG431226" s="984"/>
    </row>
    <row r="431227" spans="59:59" ht="15" customHeight="1">
      <c r="BG431227" s="985"/>
    </row>
    <row r="431264" spans="59:59" ht="15" customHeight="1">
      <c r="BG431264" s="984"/>
    </row>
    <row r="431265" spans="59:59" ht="15" customHeight="1">
      <c r="BG431265" s="985"/>
    </row>
    <row r="431302" spans="59:59" ht="15" customHeight="1">
      <c r="BG431302" s="984"/>
    </row>
    <row r="431303" spans="59:59" ht="15" customHeight="1">
      <c r="BG431303" s="985"/>
    </row>
    <row r="431340" spans="59:59" ht="15" customHeight="1">
      <c r="BG431340" s="984"/>
    </row>
    <row r="431341" spans="59:59" ht="15" customHeight="1">
      <c r="BG431341" s="985"/>
    </row>
    <row r="431378" spans="59:59" ht="15" customHeight="1">
      <c r="BG431378" s="984"/>
    </row>
    <row r="431379" spans="59:59" ht="15" customHeight="1">
      <c r="BG431379" s="985"/>
    </row>
    <row r="431416" spans="59:59" ht="15" customHeight="1">
      <c r="BG431416" s="984"/>
    </row>
    <row r="431417" spans="59:59" ht="15" customHeight="1">
      <c r="BG431417" s="985"/>
    </row>
    <row r="431454" spans="59:59" ht="15" customHeight="1">
      <c r="BG431454" s="984"/>
    </row>
    <row r="431455" spans="59:59" ht="15" customHeight="1">
      <c r="BG431455" s="985"/>
    </row>
    <row r="431492" spans="59:59" ht="15" customHeight="1">
      <c r="BG431492" s="984"/>
    </row>
    <row r="431493" spans="59:59" ht="15" customHeight="1">
      <c r="BG431493" s="985"/>
    </row>
    <row r="431530" spans="59:59" ht="15" customHeight="1">
      <c r="BG431530" s="984"/>
    </row>
    <row r="431531" spans="59:59" ht="15" customHeight="1">
      <c r="BG431531" s="985"/>
    </row>
    <row r="431568" spans="59:59" ht="15" customHeight="1">
      <c r="BG431568" s="984"/>
    </row>
    <row r="431569" spans="59:59" ht="15" customHeight="1">
      <c r="BG431569" s="985"/>
    </row>
    <row r="431606" spans="59:59" ht="15" customHeight="1">
      <c r="BG431606" s="984"/>
    </row>
    <row r="431607" spans="59:59" ht="15" customHeight="1">
      <c r="BG431607" s="985"/>
    </row>
    <row r="431644" spans="59:59" ht="15" customHeight="1">
      <c r="BG431644" s="984"/>
    </row>
    <row r="431645" spans="59:59" ht="15" customHeight="1">
      <c r="BG431645" s="985"/>
    </row>
    <row r="431682" spans="59:59" ht="15" customHeight="1">
      <c r="BG431682" s="984"/>
    </row>
    <row r="431683" spans="59:59" ht="15" customHeight="1">
      <c r="BG431683" s="985"/>
    </row>
    <row r="431720" spans="59:59" ht="15" customHeight="1">
      <c r="BG431720" s="984"/>
    </row>
    <row r="431721" spans="59:59" ht="15" customHeight="1">
      <c r="BG431721" s="985"/>
    </row>
    <row r="431758" spans="59:59" ht="15" customHeight="1">
      <c r="BG431758" s="984"/>
    </row>
    <row r="431759" spans="59:59" ht="15" customHeight="1">
      <c r="BG431759" s="985"/>
    </row>
    <row r="431796" spans="59:59" ht="15" customHeight="1">
      <c r="BG431796" s="984"/>
    </row>
    <row r="431797" spans="59:59" ht="15" customHeight="1">
      <c r="BG431797" s="985"/>
    </row>
    <row r="431834" spans="59:59" ht="15" customHeight="1">
      <c r="BG431834" s="984"/>
    </row>
    <row r="431835" spans="59:59" ht="15" customHeight="1">
      <c r="BG431835" s="985"/>
    </row>
    <row r="431872" spans="59:59" ht="15" customHeight="1">
      <c r="BG431872" s="984"/>
    </row>
    <row r="431873" spans="59:59" ht="15" customHeight="1">
      <c r="BG431873" s="985"/>
    </row>
    <row r="431910" spans="59:59" ht="15" customHeight="1">
      <c r="BG431910" s="984"/>
    </row>
    <row r="431911" spans="59:59" ht="15" customHeight="1">
      <c r="BG431911" s="985"/>
    </row>
    <row r="431948" spans="59:59" ht="15" customHeight="1">
      <c r="BG431948" s="984"/>
    </row>
    <row r="431949" spans="59:59" ht="15" customHeight="1">
      <c r="BG431949" s="985"/>
    </row>
    <row r="431986" spans="59:59" ht="15" customHeight="1">
      <c r="BG431986" s="984"/>
    </row>
    <row r="431987" spans="59:59" ht="15" customHeight="1">
      <c r="BG431987" s="985"/>
    </row>
    <row r="432024" spans="59:59" ht="15" customHeight="1">
      <c r="BG432024" s="984"/>
    </row>
    <row r="432025" spans="59:59" ht="15" customHeight="1">
      <c r="BG432025" s="985"/>
    </row>
    <row r="432062" spans="59:59" ht="15" customHeight="1">
      <c r="BG432062" s="984"/>
    </row>
    <row r="432063" spans="59:59" ht="15" customHeight="1">
      <c r="BG432063" s="985"/>
    </row>
    <row r="432100" spans="59:59" ht="15" customHeight="1">
      <c r="BG432100" s="984"/>
    </row>
    <row r="432101" spans="59:59" ht="15" customHeight="1">
      <c r="BG432101" s="985"/>
    </row>
    <row r="432138" spans="59:59" ht="15" customHeight="1">
      <c r="BG432138" s="984"/>
    </row>
    <row r="432139" spans="59:59" ht="15" customHeight="1">
      <c r="BG432139" s="985"/>
    </row>
    <row r="432176" spans="59:59" ht="15" customHeight="1">
      <c r="BG432176" s="984"/>
    </row>
    <row r="432177" spans="59:59" ht="15" customHeight="1">
      <c r="BG432177" s="985"/>
    </row>
    <row r="432214" spans="59:59" ht="15" customHeight="1">
      <c r="BG432214" s="984"/>
    </row>
    <row r="432215" spans="59:59" ht="15" customHeight="1">
      <c r="BG432215" s="985"/>
    </row>
    <row r="432252" spans="59:59" ht="15" customHeight="1">
      <c r="BG432252" s="984"/>
    </row>
    <row r="432253" spans="59:59" ht="15" customHeight="1">
      <c r="BG432253" s="985"/>
    </row>
    <row r="432290" spans="59:59" ht="15" customHeight="1">
      <c r="BG432290" s="984"/>
    </row>
    <row r="432291" spans="59:59" ht="15" customHeight="1">
      <c r="BG432291" s="985"/>
    </row>
    <row r="432328" spans="59:59" ht="15" customHeight="1">
      <c r="BG432328" s="984"/>
    </row>
    <row r="432329" spans="59:59" ht="15" customHeight="1">
      <c r="BG432329" s="985"/>
    </row>
    <row r="432366" spans="59:59" ht="15" customHeight="1">
      <c r="BG432366" s="984"/>
    </row>
    <row r="432367" spans="59:59" ht="15" customHeight="1">
      <c r="BG432367" s="985"/>
    </row>
    <row r="432404" spans="59:59" ht="15" customHeight="1">
      <c r="BG432404" s="984"/>
    </row>
    <row r="432405" spans="59:59" ht="15" customHeight="1">
      <c r="BG432405" s="985"/>
    </row>
    <row r="432442" spans="59:59" ht="15" customHeight="1">
      <c r="BG432442" s="984"/>
    </row>
    <row r="432443" spans="59:59" ht="15" customHeight="1">
      <c r="BG432443" s="985"/>
    </row>
    <row r="432480" spans="59:59" ht="15" customHeight="1">
      <c r="BG432480" s="984"/>
    </row>
    <row r="432481" spans="59:59" ht="15" customHeight="1">
      <c r="BG432481" s="985"/>
    </row>
    <row r="432518" spans="59:59" ht="15" customHeight="1">
      <c r="BG432518" s="984"/>
    </row>
    <row r="432519" spans="59:59" ht="15" customHeight="1">
      <c r="BG432519" s="985"/>
    </row>
    <row r="432556" spans="59:59" ht="15" customHeight="1">
      <c r="BG432556" s="984"/>
    </row>
    <row r="432557" spans="59:59" ht="15" customHeight="1">
      <c r="BG432557" s="985"/>
    </row>
    <row r="432594" spans="59:59" ht="15" customHeight="1">
      <c r="BG432594" s="984"/>
    </row>
    <row r="432595" spans="59:59" ht="15" customHeight="1">
      <c r="BG432595" s="985"/>
    </row>
    <row r="432632" spans="59:59" ht="15" customHeight="1">
      <c r="BG432632" s="984"/>
    </row>
    <row r="432633" spans="59:59" ht="15" customHeight="1">
      <c r="BG432633" s="985"/>
    </row>
    <row r="432670" spans="59:59" ht="15" customHeight="1">
      <c r="BG432670" s="984"/>
    </row>
    <row r="432671" spans="59:59" ht="15" customHeight="1">
      <c r="BG432671" s="985"/>
    </row>
    <row r="432708" spans="59:59" ht="15" customHeight="1">
      <c r="BG432708" s="984"/>
    </row>
    <row r="432709" spans="59:59" ht="15" customHeight="1">
      <c r="BG432709" s="985"/>
    </row>
    <row r="432746" spans="59:59" ht="15" customHeight="1">
      <c r="BG432746" s="984"/>
    </row>
    <row r="432747" spans="59:59" ht="15" customHeight="1">
      <c r="BG432747" s="985"/>
    </row>
    <row r="432784" spans="59:59" ht="15" customHeight="1">
      <c r="BG432784" s="984"/>
    </row>
    <row r="432785" spans="59:59" ht="15" customHeight="1">
      <c r="BG432785" s="985"/>
    </row>
    <row r="432822" spans="59:59" ht="15" customHeight="1">
      <c r="BG432822" s="984"/>
    </row>
    <row r="432823" spans="59:59" ht="15" customHeight="1">
      <c r="BG432823" s="985"/>
    </row>
    <row r="432860" spans="59:59" ht="15" customHeight="1">
      <c r="BG432860" s="984"/>
    </row>
    <row r="432861" spans="59:59" ht="15" customHeight="1">
      <c r="BG432861" s="985"/>
    </row>
    <row r="432898" spans="59:59" ht="15" customHeight="1">
      <c r="BG432898" s="984"/>
    </row>
    <row r="432899" spans="59:59" ht="15" customHeight="1">
      <c r="BG432899" s="985"/>
    </row>
    <row r="432936" spans="59:59" ht="15" customHeight="1">
      <c r="BG432936" s="984"/>
    </row>
    <row r="432937" spans="59:59" ht="15" customHeight="1">
      <c r="BG432937" s="985"/>
    </row>
    <row r="432974" spans="59:59" ht="15" customHeight="1">
      <c r="BG432974" s="984"/>
    </row>
    <row r="432975" spans="59:59" ht="15" customHeight="1">
      <c r="BG432975" s="985"/>
    </row>
    <row r="433012" spans="59:59" ht="15" customHeight="1">
      <c r="BG433012" s="984"/>
    </row>
    <row r="433013" spans="59:59" ht="15" customHeight="1">
      <c r="BG433013" s="985"/>
    </row>
    <row r="433050" spans="59:59" ht="15" customHeight="1">
      <c r="BG433050" s="984"/>
    </row>
    <row r="433051" spans="59:59" ht="15" customHeight="1">
      <c r="BG433051" s="985"/>
    </row>
    <row r="433088" spans="59:59" ht="15" customHeight="1">
      <c r="BG433088" s="984"/>
    </row>
    <row r="433089" spans="59:59" ht="15" customHeight="1">
      <c r="BG433089" s="985"/>
    </row>
    <row r="433126" spans="59:59" ht="15" customHeight="1">
      <c r="BG433126" s="984"/>
    </row>
    <row r="433127" spans="59:59" ht="15" customHeight="1">
      <c r="BG433127" s="985"/>
    </row>
    <row r="433164" spans="59:59" ht="15" customHeight="1">
      <c r="BG433164" s="984"/>
    </row>
    <row r="433165" spans="59:59" ht="15" customHeight="1">
      <c r="BG433165" s="985"/>
    </row>
    <row r="433202" spans="59:59" ht="15" customHeight="1">
      <c r="BG433202" s="984"/>
    </row>
    <row r="433203" spans="59:59" ht="15" customHeight="1">
      <c r="BG433203" s="985"/>
    </row>
    <row r="433240" spans="59:59" ht="15" customHeight="1">
      <c r="BG433240" s="984"/>
    </row>
    <row r="433241" spans="59:59" ht="15" customHeight="1">
      <c r="BG433241" s="985"/>
    </row>
    <row r="433278" spans="59:59" ht="15" customHeight="1">
      <c r="BG433278" s="984"/>
    </row>
    <row r="433279" spans="59:59" ht="15" customHeight="1">
      <c r="BG433279" s="985"/>
    </row>
    <row r="433316" spans="59:59" ht="15" customHeight="1">
      <c r="BG433316" s="984"/>
    </row>
    <row r="433317" spans="59:59" ht="15" customHeight="1">
      <c r="BG433317" s="985"/>
    </row>
    <row r="433354" spans="59:59" ht="15" customHeight="1">
      <c r="BG433354" s="984"/>
    </row>
    <row r="433355" spans="59:59" ht="15" customHeight="1">
      <c r="BG433355" s="985"/>
    </row>
    <row r="433392" spans="59:59" ht="15" customHeight="1">
      <c r="BG433392" s="984"/>
    </row>
    <row r="433393" spans="59:59" ht="15" customHeight="1">
      <c r="BG433393" s="985"/>
    </row>
    <row r="433430" spans="59:59" ht="15" customHeight="1">
      <c r="BG433430" s="984"/>
    </row>
    <row r="433431" spans="59:59" ht="15" customHeight="1">
      <c r="BG433431" s="985"/>
    </row>
    <row r="433468" spans="59:59" ht="15" customHeight="1">
      <c r="BG433468" s="984"/>
    </row>
    <row r="433469" spans="59:59" ht="15" customHeight="1">
      <c r="BG433469" s="985"/>
    </row>
    <row r="433506" spans="59:59" ht="15" customHeight="1">
      <c r="BG433506" s="984"/>
    </row>
    <row r="433507" spans="59:59" ht="15" customHeight="1">
      <c r="BG433507" s="985"/>
    </row>
    <row r="433544" spans="59:59" ht="15" customHeight="1">
      <c r="BG433544" s="984"/>
    </row>
    <row r="433545" spans="59:59" ht="15" customHeight="1">
      <c r="BG433545" s="985"/>
    </row>
    <row r="433582" spans="59:59" ht="15" customHeight="1">
      <c r="BG433582" s="984"/>
    </row>
    <row r="433583" spans="59:59" ht="15" customHeight="1">
      <c r="BG433583" s="985"/>
    </row>
    <row r="433620" spans="59:59" ht="15" customHeight="1">
      <c r="BG433620" s="984"/>
    </row>
    <row r="433621" spans="59:59" ht="15" customHeight="1">
      <c r="BG433621" s="985"/>
    </row>
    <row r="433658" spans="59:59" ht="15" customHeight="1">
      <c r="BG433658" s="984"/>
    </row>
    <row r="433659" spans="59:59" ht="15" customHeight="1">
      <c r="BG433659" s="985"/>
    </row>
    <row r="433696" spans="59:59" ht="15" customHeight="1">
      <c r="BG433696" s="984"/>
    </row>
    <row r="433697" spans="59:59" ht="15" customHeight="1">
      <c r="BG433697" s="985"/>
    </row>
    <row r="433734" spans="59:59" ht="15" customHeight="1">
      <c r="BG433734" s="984"/>
    </row>
    <row r="433735" spans="59:59" ht="15" customHeight="1">
      <c r="BG433735" s="985"/>
    </row>
    <row r="433772" spans="59:59" ht="15" customHeight="1">
      <c r="BG433772" s="984"/>
    </row>
    <row r="433773" spans="59:59" ht="15" customHeight="1">
      <c r="BG433773" s="985"/>
    </row>
    <row r="433810" spans="59:59" ht="15" customHeight="1">
      <c r="BG433810" s="984"/>
    </row>
    <row r="433811" spans="59:59" ht="15" customHeight="1">
      <c r="BG433811" s="985"/>
    </row>
    <row r="433848" spans="59:59" ht="15" customHeight="1">
      <c r="BG433848" s="984"/>
    </row>
    <row r="433849" spans="59:59" ht="15" customHeight="1">
      <c r="BG433849" s="985"/>
    </row>
    <row r="433886" spans="59:59" ht="15" customHeight="1">
      <c r="BG433886" s="984"/>
    </row>
    <row r="433887" spans="59:59" ht="15" customHeight="1">
      <c r="BG433887" s="985"/>
    </row>
    <row r="433924" spans="59:59" ht="15" customHeight="1">
      <c r="BG433924" s="984"/>
    </row>
    <row r="433925" spans="59:59" ht="15" customHeight="1">
      <c r="BG433925" s="985"/>
    </row>
    <row r="433962" spans="59:59" ht="15" customHeight="1">
      <c r="BG433962" s="984"/>
    </row>
    <row r="433963" spans="59:59" ht="15" customHeight="1">
      <c r="BG433963" s="985"/>
    </row>
    <row r="434000" spans="59:59" ht="15" customHeight="1">
      <c r="BG434000" s="984"/>
    </row>
    <row r="434001" spans="59:59" ht="15" customHeight="1">
      <c r="BG434001" s="985"/>
    </row>
    <row r="434038" spans="59:59" ht="15" customHeight="1">
      <c r="BG434038" s="984"/>
    </row>
    <row r="434039" spans="59:59" ht="15" customHeight="1">
      <c r="BG434039" s="985"/>
    </row>
    <row r="434076" spans="59:59" ht="15" customHeight="1">
      <c r="BG434076" s="984"/>
    </row>
    <row r="434077" spans="59:59" ht="15" customHeight="1">
      <c r="BG434077" s="985"/>
    </row>
    <row r="434114" spans="59:59" ht="15" customHeight="1">
      <c r="BG434114" s="984"/>
    </row>
    <row r="434115" spans="59:59" ht="15" customHeight="1">
      <c r="BG434115" s="985"/>
    </row>
    <row r="434152" spans="59:59" ht="15" customHeight="1">
      <c r="BG434152" s="984"/>
    </row>
    <row r="434153" spans="59:59" ht="15" customHeight="1">
      <c r="BG434153" s="985"/>
    </row>
    <row r="434190" spans="59:59" ht="15" customHeight="1">
      <c r="BG434190" s="984"/>
    </row>
    <row r="434191" spans="59:59" ht="15" customHeight="1">
      <c r="BG434191" s="985"/>
    </row>
    <row r="434228" spans="59:59" ht="15" customHeight="1">
      <c r="BG434228" s="984"/>
    </row>
    <row r="434229" spans="59:59" ht="15" customHeight="1">
      <c r="BG434229" s="985"/>
    </row>
    <row r="434266" spans="59:59" ht="15" customHeight="1">
      <c r="BG434266" s="984"/>
    </row>
    <row r="434267" spans="59:59" ht="15" customHeight="1">
      <c r="BG434267" s="985"/>
    </row>
    <row r="434304" spans="59:59" ht="15" customHeight="1">
      <c r="BG434304" s="984"/>
    </row>
    <row r="434305" spans="59:59" ht="15" customHeight="1">
      <c r="BG434305" s="985"/>
    </row>
    <row r="434342" spans="59:59" ht="15" customHeight="1">
      <c r="BG434342" s="984"/>
    </row>
    <row r="434343" spans="59:59" ht="15" customHeight="1">
      <c r="BG434343" s="985"/>
    </row>
    <row r="434380" spans="59:59" ht="15" customHeight="1">
      <c r="BG434380" s="984"/>
    </row>
    <row r="434381" spans="59:59" ht="15" customHeight="1">
      <c r="BG434381" s="985"/>
    </row>
    <row r="434418" spans="59:59" ht="15" customHeight="1">
      <c r="BG434418" s="984"/>
    </row>
    <row r="434419" spans="59:59" ht="15" customHeight="1">
      <c r="BG434419" s="985"/>
    </row>
    <row r="434456" spans="59:59" ht="15" customHeight="1">
      <c r="BG434456" s="984"/>
    </row>
    <row r="434457" spans="59:59" ht="15" customHeight="1">
      <c r="BG434457" s="985"/>
    </row>
    <row r="434494" spans="59:59" ht="15" customHeight="1">
      <c r="BG434494" s="984"/>
    </row>
    <row r="434495" spans="59:59" ht="15" customHeight="1">
      <c r="BG434495" s="985"/>
    </row>
    <row r="434532" spans="59:59" ht="15" customHeight="1">
      <c r="BG434532" s="984"/>
    </row>
    <row r="434533" spans="59:59" ht="15" customHeight="1">
      <c r="BG434533" s="985"/>
    </row>
    <row r="434570" spans="59:59" ht="15" customHeight="1">
      <c r="BG434570" s="984"/>
    </row>
    <row r="434571" spans="59:59" ht="15" customHeight="1">
      <c r="BG434571" s="985"/>
    </row>
    <row r="434608" spans="59:59" ht="15" customHeight="1">
      <c r="BG434608" s="984"/>
    </row>
    <row r="434609" spans="59:59" ht="15" customHeight="1">
      <c r="BG434609" s="985"/>
    </row>
    <row r="434646" spans="59:59" ht="15" customHeight="1">
      <c r="BG434646" s="984"/>
    </row>
    <row r="434647" spans="59:59" ht="15" customHeight="1">
      <c r="BG434647" s="985"/>
    </row>
    <row r="434684" spans="59:59" ht="15" customHeight="1">
      <c r="BG434684" s="984"/>
    </row>
    <row r="434685" spans="59:59" ht="15" customHeight="1">
      <c r="BG434685" s="985"/>
    </row>
    <row r="434722" spans="59:59" ht="15" customHeight="1">
      <c r="BG434722" s="984"/>
    </row>
    <row r="434723" spans="59:59" ht="15" customHeight="1">
      <c r="BG434723" s="985"/>
    </row>
    <row r="434760" spans="59:59" ht="15" customHeight="1">
      <c r="BG434760" s="984"/>
    </row>
    <row r="434761" spans="59:59" ht="15" customHeight="1">
      <c r="BG434761" s="985"/>
    </row>
    <row r="434798" spans="59:59" ht="15" customHeight="1">
      <c r="BG434798" s="984"/>
    </row>
    <row r="434799" spans="59:59" ht="15" customHeight="1">
      <c r="BG434799" s="985"/>
    </row>
    <row r="434836" spans="59:59" ht="15" customHeight="1">
      <c r="BG434836" s="984"/>
    </row>
    <row r="434837" spans="59:59" ht="15" customHeight="1">
      <c r="BG434837" s="985"/>
    </row>
    <row r="434874" spans="59:59" ht="15" customHeight="1">
      <c r="BG434874" s="984"/>
    </row>
    <row r="434875" spans="59:59" ht="15" customHeight="1">
      <c r="BG434875" s="985"/>
    </row>
    <row r="434912" spans="59:59" ht="15" customHeight="1">
      <c r="BG434912" s="984"/>
    </row>
    <row r="434913" spans="59:59" ht="15" customHeight="1">
      <c r="BG434913" s="985"/>
    </row>
    <row r="434950" spans="59:59" ht="15" customHeight="1">
      <c r="BG434950" s="984"/>
    </row>
    <row r="434951" spans="59:59" ht="15" customHeight="1">
      <c r="BG434951" s="985"/>
    </row>
    <row r="434988" spans="59:59" ht="15" customHeight="1">
      <c r="BG434988" s="984"/>
    </row>
    <row r="434989" spans="59:59" ht="15" customHeight="1">
      <c r="BG434989" s="985"/>
    </row>
    <row r="435026" spans="59:59" ht="15" customHeight="1">
      <c r="BG435026" s="984"/>
    </row>
    <row r="435027" spans="59:59" ht="15" customHeight="1">
      <c r="BG435027" s="985"/>
    </row>
    <row r="435064" spans="59:59" ht="15" customHeight="1">
      <c r="BG435064" s="984"/>
    </row>
    <row r="435065" spans="59:59" ht="15" customHeight="1">
      <c r="BG435065" s="985"/>
    </row>
    <row r="435102" spans="59:59" ht="15" customHeight="1">
      <c r="BG435102" s="984"/>
    </row>
    <row r="435103" spans="59:59" ht="15" customHeight="1">
      <c r="BG435103" s="985"/>
    </row>
    <row r="435140" spans="59:59" ht="15" customHeight="1">
      <c r="BG435140" s="984"/>
    </row>
    <row r="435141" spans="59:59" ht="15" customHeight="1">
      <c r="BG435141" s="985"/>
    </row>
    <row r="435178" spans="59:59" ht="15" customHeight="1">
      <c r="BG435178" s="984"/>
    </row>
    <row r="435179" spans="59:59" ht="15" customHeight="1">
      <c r="BG435179" s="985"/>
    </row>
    <row r="435216" spans="59:59" ht="15" customHeight="1">
      <c r="BG435216" s="984"/>
    </row>
    <row r="435217" spans="59:59" ht="15" customHeight="1">
      <c r="BG435217" s="985"/>
    </row>
    <row r="435254" spans="59:59" ht="15" customHeight="1">
      <c r="BG435254" s="984"/>
    </row>
    <row r="435255" spans="59:59" ht="15" customHeight="1">
      <c r="BG435255" s="985"/>
    </row>
    <row r="435292" spans="59:59" ht="15" customHeight="1">
      <c r="BG435292" s="984"/>
    </row>
    <row r="435293" spans="59:59" ht="15" customHeight="1">
      <c r="BG435293" s="985"/>
    </row>
    <row r="435330" spans="59:59" ht="15" customHeight="1">
      <c r="BG435330" s="984"/>
    </row>
    <row r="435331" spans="59:59" ht="15" customHeight="1">
      <c r="BG435331" s="985"/>
    </row>
    <row r="435368" spans="59:59" ht="15" customHeight="1">
      <c r="BG435368" s="984"/>
    </row>
    <row r="435369" spans="59:59" ht="15" customHeight="1">
      <c r="BG435369" s="985"/>
    </row>
    <row r="435406" spans="59:59" ht="15" customHeight="1">
      <c r="BG435406" s="984"/>
    </row>
    <row r="435407" spans="59:59" ht="15" customHeight="1">
      <c r="BG435407" s="985"/>
    </row>
    <row r="435444" spans="59:59" ht="15" customHeight="1">
      <c r="BG435444" s="984"/>
    </row>
    <row r="435445" spans="59:59" ht="15" customHeight="1">
      <c r="BG435445" s="985"/>
    </row>
    <row r="435482" spans="59:59" ht="15" customHeight="1">
      <c r="BG435482" s="984"/>
    </row>
    <row r="435483" spans="59:59" ht="15" customHeight="1">
      <c r="BG435483" s="985"/>
    </row>
    <row r="435520" spans="59:59" ht="15" customHeight="1">
      <c r="BG435520" s="984"/>
    </row>
    <row r="435521" spans="59:59" ht="15" customHeight="1">
      <c r="BG435521" s="985"/>
    </row>
    <row r="435558" spans="59:59" ht="15" customHeight="1">
      <c r="BG435558" s="984"/>
    </row>
    <row r="435559" spans="59:59" ht="15" customHeight="1">
      <c r="BG435559" s="985"/>
    </row>
    <row r="435596" spans="59:59" ht="15" customHeight="1">
      <c r="BG435596" s="984"/>
    </row>
    <row r="435597" spans="59:59" ht="15" customHeight="1">
      <c r="BG435597" s="985"/>
    </row>
    <row r="435634" spans="59:59" ht="15" customHeight="1">
      <c r="BG435634" s="984"/>
    </row>
    <row r="435635" spans="59:59" ht="15" customHeight="1">
      <c r="BG435635" s="985"/>
    </row>
    <row r="435672" spans="59:59" ht="15" customHeight="1">
      <c r="BG435672" s="984"/>
    </row>
    <row r="435673" spans="59:59" ht="15" customHeight="1">
      <c r="BG435673" s="985"/>
    </row>
    <row r="435710" spans="59:59" ht="15" customHeight="1">
      <c r="BG435710" s="984"/>
    </row>
    <row r="435711" spans="59:59" ht="15" customHeight="1">
      <c r="BG435711" s="985"/>
    </row>
    <row r="435748" spans="59:59" ht="15" customHeight="1">
      <c r="BG435748" s="984"/>
    </row>
    <row r="435749" spans="59:59" ht="15" customHeight="1">
      <c r="BG435749" s="985"/>
    </row>
    <row r="435786" spans="59:59" ht="15" customHeight="1">
      <c r="BG435786" s="984"/>
    </row>
    <row r="435787" spans="59:59" ht="15" customHeight="1">
      <c r="BG435787" s="985"/>
    </row>
    <row r="435824" spans="59:59" ht="15" customHeight="1">
      <c r="BG435824" s="984"/>
    </row>
    <row r="435825" spans="59:59" ht="15" customHeight="1">
      <c r="BG435825" s="985"/>
    </row>
    <row r="435862" spans="59:59" ht="15" customHeight="1">
      <c r="BG435862" s="984"/>
    </row>
    <row r="435863" spans="59:59" ht="15" customHeight="1">
      <c r="BG435863" s="985"/>
    </row>
    <row r="435900" spans="59:59" ht="15" customHeight="1">
      <c r="BG435900" s="984"/>
    </row>
    <row r="435901" spans="59:59" ht="15" customHeight="1">
      <c r="BG435901" s="985"/>
    </row>
    <row r="435938" spans="59:59" ht="15" customHeight="1">
      <c r="BG435938" s="984"/>
    </row>
    <row r="435939" spans="59:59" ht="15" customHeight="1">
      <c r="BG435939" s="985"/>
    </row>
    <row r="435976" spans="59:59" ht="15" customHeight="1">
      <c r="BG435976" s="984"/>
    </row>
    <row r="435977" spans="59:59" ht="15" customHeight="1">
      <c r="BG435977" s="985"/>
    </row>
    <row r="436014" spans="59:59" ht="15" customHeight="1">
      <c r="BG436014" s="984"/>
    </row>
    <row r="436015" spans="59:59" ht="15" customHeight="1">
      <c r="BG436015" s="985"/>
    </row>
    <row r="436052" spans="59:59" ht="15" customHeight="1">
      <c r="BG436052" s="984"/>
    </row>
    <row r="436053" spans="59:59" ht="15" customHeight="1">
      <c r="BG436053" s="985"/>
    </row>
    <row r="436090" spans="59:59" ht="15" customHeight="1">
      <c r="BG436090" s="984"/>
    </row>
    <row r="436091" spans="59:59" ht="15" customHeight="1">
      <c r="BG436091" s="985"/>
    </row>
    <row r="436128" spans="59:59" ht="15" customHeight="1">
      <c r="BG436128" s="984"/>
    </row>
    <row r="436129" spans="59:59" ht="15" customHeight="1">
      <c r="BG436129" s="985"/>
    </row>
    <row r="436166" spans="59:59" ht="15" customHeight="1">
      <c r="BG436166" s="984"/>
    </row>
    <row r="436167" spans="59:59" ht="15" customHeight="1">
      <c r="BG436167" s="985"/>
    </row>
    <row r="436204" spans="59:59" ht="15" customHeight="1">
      <c r="BG436204" s="984"/>
    </row>
    <row r="436205" spans="59:59" ht="15" customHeight="1">
      <c r="BG436205" s="985"/>
    </row>
    <row r="436242" spans="59:59" ht="15" customHeight="1">
      <c r="BG436242" s="984"/>
    </row>
    <row r="436243" spans="59:59" ht="15" customHeight="1">
      <c r="BG436243" s="985"/>
    </row>
    <row r="436280" spans="59:59" ht="15" customHeight="1">
      <c r="BG436280" s="984"/>
    </row>
    <row r="436281" spans="59:59" ht="15" customHeight="1">
      <c r="BG436281" s="985"/>
    </row>
    <row r="436318" spans="59:59" ht="15" customHeight="1">
      <c r="BG436318" s="984"/>
    </row>
    <row r="436319" spans="59:59" ht="15" customHeight="1">
      <c r="BG436319" s="985"/>
    </row>
    <row r="436356" spans="59:59" ht="15" customHeight="1">
      <c r="BG436356" s="984"/>
    </row>
    <row r="436357" spans="59:59" ht="15" customHeight="1">
      <c r="BG436357" s="985"/>
    </row>
    <row r="436394" spans="59:59" ht="15" customHeight="1">
      <c r="BG436394" s="984"/>
    </row>
    <row r="436395" spans="59:59" ht="15" customHeight="1">
      <c r="BG436395" s="985"/>
    </row>
    <row r="436432" spans="59:59" ht="15" customHeight="1">
      <c r="BG436432" s="984"/>
    </row>
    <row r="436433" spans="59:59" ht="15" customHeight="1">
      <c r="BG436433" s="985"/>
    </row>
    <row r="436470" spans="59:59" ht="15" customHeight="1">
      <c r="BG436470" s="984"/>
    </row>
    <row r="436471" spans="59:59" ht="15" customHeight="1">
      <c r="BG436471" s="985"/>
    </row>
    <row r="436508" spans="59:59" ht="15" customHeight="1">
      <c r="BG436508" s="984"/>
    </row>
    <row r="436509" spans="59:59" ht="15" customHeight="1">
      <c r="BG436509" s="985"/>
    </row>
    <row r="436546" spans="59:59" ht="15" customHeight="1">
      <c r="BG436546" s="984"/>
    </row>
    <row r="436547" spans="59:59" ht="15" customHeight="1">
      <c r="BG436547" s="985"/>
    </row>
    <row r="436584" spans="59:59" ht="15" customHeight="1">
      <c r="BG436584" s="984"/>
    </row>
    <row r="436585" spans="59:59" ht="15" customHeight="1">
      <c r="BG436585" s="985"/>
    </row>
    <row r="436622" spans="59:59" ht="15" customHeight="1">
      <c r="BG436622" s="984"/>
    </row>
    <row r="436623" spans="59:59" ht="15" customHeight="1">
      <c r="BG436623" s="985"/>
    </row>
    <row r="436660" spans="59:59" ht="15" customHeight="1">
      <c r="BG436660" s="984"/>
    </row>
    <row r="436661" spans="59:59" ht="15" customHeight="1">
      <c r="BG436661" s="985"/>
    </row>
    <row r="436698" spans="59:59" ht="15" customHeight="1">
      <c r="BG436698" s="984"/>
    </row>
    <row r="436699" spans="59:59" ht="15" customHeight="1">
      <c r="BG436699" s="985"/>
    </row>
    <row r="436736" spans="59:59" ht="15" customHeight="1">
      <c r="BG436736" s="984"/>
    </row>
    <row r="436737" spans="59:59" ht="15" customHeight="1">
      <c r="BG436737" s="985"/>
    </row>
    <row r="436774" spans="59:59" ht="15" customHeight="1">
      <c r="BG436774" s="984"/>
    </row>
    <row r="436775" spans="59:59" ht="15" customHeight="1">
      <c r="BG436775" s="985"/>
    </row>
    <row r="436812" spans="59:59" ht="15" customHeight="1">
      <c r="BG436812" s="984"/>
    </row>
    <row r="436813" spans="59:59" ht="15" customHeight="1">
      <c r="BG436813" s="985"/>
    </row>
    <row r="436850" spans="59:59" ht="15" customHeight="1">
      <c r="BG436850" s="984"/>
    </row>
    <row r="436851" spans="59:59" ht="15" customHeight="1">
      <c r="BG436851" s="985"/>
    </row>
    <row r="436888" spans="59:59" ht="15" customHeight="1">
      <c r="BG436888" s="984"/>
    </row>
    <row r="436889" spans="59:59" ht="15" customHeight="1">
      <c r="BG436889" s="985"/>
    </row>
    <row r="436926" spans="59:59" ht="15" customHeight="1">
      <c r="BG436926" s="984"/>
    </row>
    <row r="436927" spans="59:59" ht="15" customHeight="1">
      <c r="BG436927" s="985"/>
    </row>
    <row r="436964" spans="59:59" ht="15" customHeight="1">
      <c r="BG436964" s="984"/>
    </row>
    <row r="436965" spans="59:59" ht="15" customHeight="1">
      <c r="BG436965" s="985"/>
    </row>
    <row r="437002" spans="59:59" ht="15" customHeight="1">
      <c r="BG437002" s="984"/>
    </row>
    <row r="437003" spans="59:59" ht="15" customHeight="1">
      <c r="BG437003" s="985"/>
    </row>
    <row r="437040" spans="59:59" ht="15" customHeight="1">
      <c r="BG437040" s="984"/>
    </row>
    <row r="437041" spans="59:59" ht="15" customHeight="1">
      <c r="BG437041" s="985"/>
    </row>
    <row r="437078" spans="59:59" ht="15" customHeight="1">
      <c r="BG437078" s="984"/>
    </row>
    <row r="437079" spans="59:59" ht="15" customHeight="1">
      <c r="BG437079" s="985"/>
    </row>
    <row r="437116" spans="59:59" ht="15" customHeight="1">
      <c r="BG437116" s="984"/>
    </row>
    <row r="437117" spans="59:59" ht="15" customHeight="1">
      <c r="BG437117" s="985"/>
    </row>
    <row r="437154" spans="59:59" ht="15" customHeight="1">
      <c r="BG437154" s="984"/>
    </row>
    <row r="437155" spans="59:59" ht="15" customHeight="1">
      <c r="BG437155" s="985"/>
    </row>
    <row r="437192" spans="59:59" ht="15" customHeight="1">
      <c r="BG437192" s="984"/>
    </row>
    <row r="437193" spans="59:59" ht="15" customHeight="1">
      <c r="BG437193" s="985"/>
    </row>
    <row r="437230" spans="59:59" ht="15" customHeight="1">
      <c r="BG437230" s="984"/>
    </row>
    <row r="437231" spans="59:59" ht="15" customHeight="1">
      <c r="BG437231" s="985"/>
    </row>
    <row r="437268" spans="59:59" ht="15" customHeight="1">
      <c r="BG437268" s="984"/>
    </row>
    <row r="437269" spans="59:59" ht="15" customHeight="1">
      <c r="BG437269" s="985"/>
    </row>
    <row r="437306" spans="59:59" ht="15" customHeight="1">
      <c r="BG437306" s="984"/>
    </row>
    <row r="437307" spans="59:59" ht="15" customHeight="1">
      <c r="BG437307" s="985"/>
    </row>
    <row r="437344" spans="59:59" ht="15" customHeight="1">
      <c r="BG437344" s="984"/>
    </row>
    <row r="437345" spans="59:59" ht="15" customHeight="1">
      <c r="BG437345" s="985"/>
    </row>
    <row r="437382" spans="59:59" ht="15" customHeight="1">
      <c r="BG437382" s="984"/>
    </row>
    <row r="437383" spans="59:59" ht="15" customHeight="1">
      <c r="BG437383" s="985"/>
    </row>
    <row r="437420" spans="59:59" ht="15" customHeight="1">
      <c r="BG437420" s="984"/>
    </row>
    <row r="437421" spans="59:59" ht="15" customHeight="1">
      <c r="BG437421" s="985"/>
    </row>
    <row r="437458" spans="59:59" ht="15" customHeight="1">
      <c r="BG437458" s="984"/>
    </row>
    <row r="437459" spans="59:59" ht="15" customHeight="1">
      <c r="BG437459" s="985"/>
    </row>
    <row r="437496" spans="59:59" ht="15" customHeight="1">
      <c r="BG437496" s="984"/>
    </row>
    <row r="437497" spans="59:59" ht="15" customHeight="1">
      <c r="BG437497" s="985"/>
    </row>
    <row r="437534" spans="59:59" ht="15" customHeight="1">
      <c r="BG437534" s="984"/>
    </row>
    <row r="437535" spans="59:59" ht="15" customHeight="1">
      <c r="BG437535" s="985"/>
    </row>
    <row r="437572" spans="59:59" ht="15" customHeight="1">
      <c r="BG437572" s="984"/>
    </row>
    <row r="437573" spans="59:59" ht="15" customHeight="1">
      <c r="BG437573" s="985"/>
    </row>
    <row r="437610" spans="59:59" ht="15" customHeight="1">
      <c r="BG437610" s="984"/>
    </row>
    <row r="437611" spans="59:59" ht="15" customHeight="1">
      <c r="BG437611" s="985"/>
    </row>
    <row r="437648" spans="59:59" ht="15" customHeight="1">
      <c r="BG437648" s="984"/>
    </row>
    <row r="437649" spans="59:59" ht="15" customHeight="1">
      <c r="BG437649" s="985"/>
    </row>
    <row r="437686" spans="59:59" ht="15" customHeight="1">
      <c r="BG437686" s="984"/>
    </row>
    <row r="437687" spans="59:59" ht="15" customHeight="1">
      <c r="BG437687" s="985"/>
    </row>
    <row r="437724" spans="59:59" ht="15" customHeight="1">
      <c r="BG437724" s="984"/>
    </row>
    <row r="437725" spans="59:59" ht="15" customHeight="1">
      <c r="BG437725" s="985"/>
    </row>
    <row r="437762" spans="59:59" ht="15" customHeight="1">
      <c r="BG437762" s="984"/>
    </row>
    <row r="437763" spans="59:59" ht="15" customHeight="1">
      <c r="BG437763" s="985"/>
    </row>
    <row r="437800" spans="59:59" ht="15" customHeight="1">
      <c r="BG437800" s="984"/>
    </row>
    <row r="437801" spans="59:59" ht="15" customHeight="1">
      <c r="BG437801" s="985"/>
    </row>
    <row r="437838" spans="59:59" ht="15" customHeight="1">
      <c r="BG437838" s="984"/>
    </row>
    <row r="437839" spans="59:59" ht="15" customHeight="1">
      <c r="BG437839" s="985"/>
    </row>
    <row r="437876" spans="59:59" ht="15" customHeight="1">
      <c r="BG437876" s="984"/>
    </row>
    <row r="437877" spans="59:59" ht="15" customHeight="1">
      <c r="BG437877" s="985"/>
    </row>
    <row r="437914" spans="59:59" ht="15" customHeight="1">
      <c r="BG437914" s="984"/>
    </row>
    <row r="437915" spans="59:59" ht="15" customHeight="1">
      <c r="BG437915" s="985"/>
    </row>
    <row r="437952" spans="59:59" ht="15" customHeight="1">
      <c r="BG437952" s="984"/>
    </row>
    <row r="437953" spans="59:59" ht="15" customHeight="1">
      <c r="BG437953" s="985"/>
    </row>
    <row r="437990" spans="59:59" ht="15" customHeight="1">
      <c r="BG437990" s="984"/>
    </row>
    <row r="437991" spans="59:59" ht="15" customHeight="1">
      <c r="BG437991" s="985"/>
    </row>
    <row r="438028" spans="59:59" ht="15" customHeight="1">
      <c r="BG438028" s="984"/>
    </row>
    <row r="438029" spans="59:59" ht="15" customHeight="1">
      <c r="BG438029" s="985"/>
    </row>
    <row r="438066" spans="59:59" ht="15" customHeight="1">
      <c r="BG438066" s="984"/>
    </row>
    <row r="438067" spans="59:59" ht="15" customHeight="1">
      <c r="BG438067" s="985"/>
    </row>
    <row r="438104" spans="59:59" ht="15" customHeight="1">
      <c r="BG438104" s="984"/>
    </row>
    <row r="438105" spans="59:59" ht="15" customHeight="1">
      <c r="BG438105" s="985"/>
    </row>
    <row r="438142" spans="59:59" ht="15" customHeight="1">
      <c r="BG438142" s="984"/>
    </row>
    <row r="438143" spans="59:59" ht="15" customHeight="1">
      <c r="BG438143" s="985"/>
    </row>
    <row r="438180" spans="59:59" ht="15" customHeight="1">
      <c r="BG438180" s="984"/>
    </row>
    <row r="438181" spans="59:59" ht="15" customHeight="1">
      <c r="BG438181" s="985"/>
    </row>
    <row r="438218" spans="59:59" ht="15" customHeight="1">
      <c r="BG438218" s="984"/>
    </row>
    <row r="438219" spans="59:59" ht="15" customHeight="1">
      <c r="BG438219" s="985"/>
    </row>
    <row r="438256" spans="59:59" ht="15" customHeight="1">
      <c r="BG438256" s="984"/>
    </row>
    <row r="438257" spans="59:59" ht="15" customHeight="1">
      <c r="BG438257" s="985"/>
    </row>
    <row r="438294" spans="59:59" ht="15" customHeight="1">
      <c r="BG438294" s="984"/>
    </row>
    <row r="438295" spans="59:59" ht="15" customHeight="1">
      <c r="BG438295" s="985"/>
    </row>
    <row r="438332" spans="59:59" ht="15" customHeight="1">
      <c r="BG438332" s="984"/>
    </row>
    <row r="438333" spans="59:59" ht="15" customHeight="1">
      <c r="BG438333" s="985"/>
    </row>
    <row r="438370" spans="59:59" ht="15" customHeight="1">
      <c r="BG438370" s="984"/>
    </row>
    <row r="438371" spans="59:59" ht="15" customHeight="1">
      <c r="BG438371" s="985"/>
    </row>
    <row r="438408" spans="59:59" ht="15" customHeight="1">
      <c r="BG438408" s="984"/>
    </row>
    <row r="438409" spans="59:59" ht="15" customHeight="1">
      <c r="BG438409" s="985"/>
    </row>
    <row r="438446" spans="59:59" ht="15" customHeight="1">
      <c r="BG438446" s="984"/>
    </row>
    <row r="438447" spans="59:59" ht="15" customHeight="1">
      <c r="BG438447" s="985"/>
    </row>
    <row r="438484" spans="59:59" ht="15" customHeight="1">
      <c r="BG438484" s="984"/>
    </row>
    <row r="438485" spans="59:59" ht="15" customHeight="1">
      <c r="BG438485" s="985"/>
    </row>
    <row r="438522" spans="59:59" ht="15" customHeight="1">
      <c r="BG438522" s="984"/>
    </row>
    <row r="438523" spans="59:59" ht="15" customHeight="1">
      <c r="BG438523" s="985"/>
    </row>
    <row r="438560" spans="59:59" ht="15" customHeight="1">
      <c r="BG438560" s="984"/>
    </row>
    <row r="438561" spans="59:59" ht="15" customHeight="1">
      <c r="BG438561" s="985"/>
    </row>
    <row r="438598" spans="59:59" ht="15" customHeight="1">
      <c r="BG438598" s="984"/>
    </row>
    <row r="438599" spans="59:59" ht="15" customHeight="1">
      <c r="BG438599" s="985"/>
    </row>
    <row r="438636" spans="59:59" ht="15" customHeight="1">
      <c r="BG438636" s="984"/>
    </row>
    <row r="438637" spans="59:59" ht="15" customHeight="1">
      <c r="BG438637" s="985"/>
    </row>
    <row r="438674" spans="59:59" ht="15" customHeight="1">
      <c r="BG438674" s="984"/>
    </row>
    <row r="438675" spans="59:59" ht="15" customHeight="1">
      <c r="BG438675" s="985"/>
    </row>
    <row r="438712" spans="59:59" ht="15" customHeight="1">
      <c r="BG438712" s="984"/>
    </row>
    <row r="438713" spans="59:59" ht="15" customHeight="1">
      <c r="BG438713" s="985"/>
    </row>
    <row r="438750" spans="59:59" ht="15" customHeight="1">
      <c r="BG438750" s="984"/>
    </row>
    <row r="438751" spans="59:59" ht="15" customHeight="1">
      <c r="BG438751" s="985"/>
    </row>
    <row r="438788" spans="59:59" ht="15" customHeight="1">
      <c r="BG438788" s="984"/>
    </row>
    <row r="438789" spans="59:59" ht="15" customHeight="1">
      <c r="BG438789" s="985"/>
    </row>
    <row r="438826" spans="59:59" ht="15" customHeight="1">
      <c r="BG438826" s="984"/>
    </row>
    <row r="438827" spans="59:59" ht="15" customHeight="1">
      <c r="BG438827" s="985"/>
    </row>
    <row r="438864" spans="59:59" ht="15" customHeight="1">
      <c r="BG438864" s="984"/>
    </row>
    <row r="438865" spans="59:59" ht="15" customHeight="1">
      <c r="BG438865" s="985"/>
    </row>
    <row r="438902" spans="59:59" ht="15" customHeight="1">
      <c r="BG438902" s="984"/>
    </row>
    <row r="438903" spans="59:59" ht="15" customHeight="1">
      <c r="BG438903" s="985"/>
    </row>
    <row r="438940" spans="59:59" ht="15" customHeight="1">
      <c r="BG438940" s="984"/>
    </row>
    <row r="438941" spans="59:59" ht="15" customHeight="1">
      <c r="BG438941" s="985"/>
    </row>
    <row r="438978" spans="59:59" ht="15" customHeight="1">
      <c r="BG438978" s="984"/>
    </row>
    <row r="438979" spans="59:59" ht="15" customHeight="1">
      <c r="BG438979" s="985"/>
    </row>
    <row r="439016" spans="59:59" ht="15" customHeight="1">
      <c r="BG439016" s="984"/>
    </row>
    <row r="439017" spans="59:59" ht="15" customHeight="1">
      <c r="BG439017" s="985"/>
    </row>
    <row r="439054" spans="59:59" ht="15" customHeight="1">
      <c r="BG439054" s="984"/>
    </row>
    <row r="439055" spans="59:59" ht="15" customHeight="1">
      <c r="BG439055" s="985"/>
    </row>
    <row r="439092" spans="59:59" ht="15" customHeight="1">
      <c r="BG439092" s="984"/>
    </row>
    <row r="439093" spans="59:59" ht="15" customHeight="1">
      <c r="BG439093" s="985"/>
    </row>
    <row r="439130" spans="59:59" ht="15" customHeight="1">
      <c r="BG439130" s="984"/>
    </row>
    <row r="439131" spans="59:59" ht="15" customHeight="1">
      <c r="BG439131" s="985"/>
    </row>
    <row r="439168" spans="59:59" ht="15" customHeight="1">
      <c r="BG439168" s="984"/>
    </row>
    <row r="439169" spans="59:59" ht="15" customHeight="1">
      <c r="BG439169" s="985"/>
    </row>
    <row r="439206" spans="59:59" ht="15" customHeight="1">
      <c r="BG439206" s="984"/>
    </row>
    <row r="439207" spans="59:59" ht="15" customHeight="1">
      <c r="BG439207" s="985"/>
    </row>
    <row r="439244" spans="59:59" ht="15" customHeight="1">
      <c r="BG439244" s="984"/>
    </row>
    <row r="439245" spans="59:59" ht="15" customHeight="1">
      <c r="BG439245" s="985"/>
    </row>
    <row r="439282" spans="59:59" ht="15" customHeight="1">
      <c r="BG439282" s="984"/>
    </row>
    <row r="439283" spans="59:59" ht="15" customHeight="1">
      <c r="BG439283" s="985"/>
    </row>
    <row r="439320" spans="59:59" ht="15" customHeight="1">
      <c r="BG439320" s="984"/>
    </row>
    <row r="439321" spans="59:59" ht="15" customHeight="1">
      <c r="BG439321" s="985"/>
    </row>
    <row r="439358" spans="59:59" ht="15" customHeight="1">
      <c r="BG439358" s="984"/>
    </row>
    <row r="439359" spans="59:59" ht="15" customHeight="1">
      <c r="BG439359" s="985"/>
    </row>
    <row r="439396" spans="59:59" ht="15" customHeight="1">
      <c r="BG439396" s="984"/>
    </row>
    <row r="439397" spans="59:59" ht="15" customHeight="1">
      <c r="BG439397" s="985"/>
    </row>
    <row r="439434" spans="59:59" ht="15" customHeight="1">
      <c r="BG439434" s="984"/>
    </row>
    <row r="439435" spans="59:59" ht="15" customHeight="1">
      <c r="BG439435" s="985"/>
    </row>
    <row r="439472" spans="59:59" ht="15" customHeight="1">
      <c r="BG439472" s="984"/>
    </row>
    <row r="439473" spans="59:59" ht="15" customHeight="1">
      <c r="BG439473" s="985"/>
    </row>
    <row r="439510" spans="59:59" ht="15" customHeight="1">
      <c r="BG439510" s="984"/>
    </row>
    <row r="439511" spans="59:59" ht="15" customHeight="1">
      <c r="BG439511" s="985"/>
    </row>
    <row r="439548" spans="59:59" ht="15" customHeight="1">
      <c r="BG439548" s="984"/>
    </row>
    <row r="439549" spans="59:59" ht="15" customHeight="1">
      <c r="BG439549" s="985"/>
    </row>
    <row r="439586" spans="59:59" ht="15" customHeight="1">
      <c r="BG439586" s="984"/>
    </row>
    <row r="439587" spans="59:59" ht="15" customHeight="1">
      <c r="BG439587" s="985"/>
    </row>
    <row r="439624" spans="59:59" ht="15" customHeight="1">
      <c r="BG439624" s="984"/>
    </row>
    <row r="439625" spans="59:59" ht="15" customHeight="1">
      <c r="BG439625" s="985"/>
    </row>
    <row r="439662" spans="59:59" ht="15" customHeight="1">
      <c r="BG439662" s="984"/>
    </row>
    <row r="439663" spans="59:59" ht="15" customHeight="1">
      <c r="BG439663" s="985"/>
    </row>
    <row r="439700" spans="59:59" ht="15" customHeight="1">
      <c r="BG439700" s="984"/>
    </row>
    <row r="439701" spans="59:59" ht="15" customHeight="1">
      <c r="BG439701" s="985"/>
    </row>
    <row r="439738" spans="59:59" ht="15" customHeight="1">
      <c r="BG439738" s="984"/>
    </row>
    <row r="439739" spans="59:59" ht="15" customHeight="1">
      <c r="BG439739" s="985"/>
    </row>
    <row r="439776" spans="59:59" ht="15" customHeight="1">
      <c r="BG439776" s="984"/>
    </row>
    <row r="439777" spans="59:59" ht="15" customHeight="1">
      <c r="BG439777" s="985"/>
    </row>
    <row r="439814" spans="59:59" ht="15" customHeight="1">
      <c r="BG439814" s="984"/>
    </row>
    <row r="439815" spans="59:59" ht="15" customHeight="1">
      <c r="BG439815" s="985"/>
    </row>
    <row r="439852" spans="59:59" ht="15" customHeight="1">
      <c r="BG439852" s="984"/>
    </row>
    <row r="439853" spans="59:59" ht="15" customHeight="1">
      <c r="BG439853" s="985"/>
    </row>
    <row r="439890" spans="59:59" ht="15" customHeight="1">
      <c r="BG439890" s="984"/>
    </row>
    <row r="439891" spans="59:59" ht="15" customHeight="1">
      <c r="BG439891" s="985"/>
    </row>
    <row r="439928" spans="59:59" ht="15" customHeight="1">
      <c r="BG439928" s="984"/>
    </row>
    <row r="439929" spans="59:59" ht="15" customHeight="1">
      <c r="BG439929" s="985"/>
    </row>
    <row r="439966" spans="59:59" ht="15" customHeight="1">
      <c r="BG439966" s="984"/>
    </row>
    <row r="439967" spans="59:59" ht="15" customHeight="1">
      <c r="BG439967" s="985"/>
    </row>
    <row r="440004" spans="59:59" ht="15" customHeight="1">
      <c r="BG440004" s="984"/>
    </row>
    <row r="440005" spans="59:59" ht="15" customHeight="1">
      <c r="BG440005" s="985"/>
    </row>
    <row r="440042" spans="59:59" ht="15" customHeight="1">
      <c r="BG440042" s="984"/>
    </row>
    <row r="440043" spans="59:59" ht="15" customHeight="1">
      <c r="BG440043" s="985"/>
    </row>
    <row r="440080" spans="59:59" ht="15" customHeight="1">
      <c r="BG440080" s="984"/>
    </row>
    <row r="440081" spans="59:59" ht="15" customHeight="1">
      <c r="BG440081" s="985"/>
    </row>
    <row r="440118" spans="59:59" ht="15" customHeight="1">
      <c r="BG440118" s="984"/>
    </row>
    <row r="440119" spans="59:59" ht="15" customHeight="1">
      <c r="BG440119" s="985"/>
    </row>
    <row r="440156" spans="59:59" ht="15" customHeight="1">
      <c r="BG440156" s="984"/>
    </row>
    <row r="440157" spans="59:59" ht="15" customHeight="1">
      <c r="BG440157" s="985"/>
    </row>
    <row r="440194" spans="59:59" ht="15" customHeight="1">
      <c r="BG440194" s="984"/>
    </row>
    <row r="440195" spans="59:59" ht="15" customHeight="1">
      <c r="BG440195" s="985"/>
    </row>
    <row r="440232" spans="59:59" ht="15" customHeight="1">
      <c r="BG440232" s="984"/>
    </row>
    <row r="440233" spans="59:59" ht="15" customHeight="1">
      <c r="BG440233" s="985"/>
    </row>
    <row r="440270" spans="59:59" ht="15" customHeight="1">
      <c r="BG440270" s="984"/>
    </row>
    <row r="440271" spans="59:59" ht="15" customHeight="1">
      <c r="BG440271" s="985"/>
    </row>
    <row r="440308" spans="59:59" ht="15" customHeight="1">
      <c r="BG440308" s="984"/>
    </row>
    <row r="440309" spans="59:59" ht="15" customHeight="1">
      <c r="BG440309" s="985"/>
    </row>
    <row r="440346" spans="59:59" ht="15" customHeight="1">
      <c r="BG440346" s="984"/>
    </row>
    <row r="440347" spans="59:59" ht="15" customHeight="1">
      <c r="BG440347" s="985"/>
    </row>
    <row r="440384" spans="59:59" ht="15" customHeight="1">
      <c r="BG440384" s="984"/>
    </row>
    <row r="440385" spans="59:59" ht="15" customHeight="1">
      <c r="BG440385" s="985"/>
    </row>
    <row r="440422" spans="59:59" ht="15" customHeight="1">
      <c r="BG440422" s="984"/>
    </row>
    <row r="440423" spans="59:59" ht="15" customHeight="1">
      <c r="BG440423" s="985"/>
    </row>
    <row r="440460" spans="59:59" ht="15" customHeight="1">
      <c r="BG440460" s="984"/>
    </row>
    <row r="440461" spans="59:59" ht="15" customHeight="1">
      <c r="BG440461" s="985"/>
    </row>
    <row r="440498" spans="59:59" ht="15" customHeight="1">
      <c r="BG440498" s="984"/>
    </row>
    <row r="440499" spans="59:59" ht="15" customHeight="1">
      <c r="BG440499" s="985"/>
    </row>
    <row r="440536" spans="59:59" ht="15" customHeight="1">
      <c r="BG440536" s="984"/>
    </row>
    <row r="440537" spans="59:59" ht="15" customHeight="1">
      <c r="BG440537" s="985"/>
    </row>
    <row r="440574" spans="59:59" ht="15" customHeight="1">
      <c r="BG440574" s="984"/>
    </row>
    <row r="440575" spans="59:59" ht="15" customHeight="1">
      <c r="BG440575" s="985"/>
    </row>
    <row r="440612" spans="59:59" ht="15" customHeight="1">
      <c r="BG440612" s="984"/>
    </row>
    <row r="440613" spans="59:59" ht="15" customHeight="1">
      <c r="BG440613" s="985"/>
    </row>
    <row r="440650" spans="59:59" ht="15" customHeight="1">
      <c r="BG440650" s="984"/>
    </row>
    <row r="440651" spans="59:59" ht="15" customHeight="1">
      <c r="BG440651" s="985"/>
    </row>
    <row r="440688" spans="59:59" ht="15" customHeight="1">
      <c r="BG440688" s="984"/>
    </row>
    <row r="440689" spans="59:59" ht="15" customHeight="1">
      <c r="BG440689" s="985"/>
    </row>
    <row r="440726" spans="59:59" ht="15" customHeight="1">
      <c r="BG440726" s="984"/>
    </row>
    <row r="440727" spans="59:59" ht="15" customHeight="1">
      <c r="BG440727" s="985"/>
    </row>
    <row r="440764" spans="59:59" ht="15" customHeight="1">
      <c r="BG440764" s="984"/>
    </row>
    <row r="440765" spans="59:59" ht="15" customHeight="1">
      <c r="BG440765" s="985"/>
    </row>
    <row r="440802" spans="59:59" ht="15" customHeight="1">
      <c r="BG440802" s="984"/>
    </row>
    <row r="440803" spans="59:59" ht="15" customHeight="1">
      <c r="BG440803" s="985"/>
    </row>
    <row r="440840" spans="59:59" ht="15" customHeight="1">
      <c r="BG440840" s="984"/>
    </row>
    <row r="440841" spans="59:59" ht="15" customHeight="1">
      <c r="BG440841" s="985"/>
    </row>
    <row r="440878" spans="59:59" ht="15" customHeight="1">
      <c r="BG440878" s="984"/>
    </row>
    <row r="440879" spans="59:59" ht="15" customHeight="1">
      <c r="BG440879" s="985"/>
    </row>
    <row r="440916" spans="59:59" ht="15" customHeight="1">
      <c r="BG440916" s="984"/>
    </row>
    <row r="440917" spans="59:59" ht="15" customHeight="1">
      <c r="BG440917" s="985"/>
    </row>
    <row r="440954" spans="59:59" ht="15" customHeight="1">
      <c r="BG440954" s="984"/>
    </row>
    <row r="440955" spans="59:59" ht="15" customHeight="1">
      <c r="BG440955" s="985"/>
    </row>
    <row r="440992" spans="59:59" ht="15" customHeight="1">
      <c r="BG440992" s="984"/>
    </row>
    <row r="440993" spans="59:59" ht="15" customHeight="1">
      <c r="BG440993" s="985"/>
    </row>
    <row r="441030" spans="59:59" ht="15" customHeight="1">
      <c r="BG441030" s="984"/>
    </row>
    <row r="441031" spans="59:59" ht="15" customHeight="1">
      <c r="BG441031" s="985"/>
    </row>
    <row r="441068" spans="59:59" ht="15" customHeight="1">
      <c r="BG441068" s="984"/>
    </row>
    <row r="441069" spans="59:59" ht="15" customHeight="1">
      <c r="BG441069" s="985"/>
    </row>
    <row r="441106" spans="59:59" ht="15" customHeight="1">
      <c r="BG441106" s="984"/>
    </row>
    <row r="441107" spans="59:59" ht="15" customHeight="1">
      <c r="BG441107" s="985"/>
    </row>
    <row r="441144" spans="59:59" ht="15" customHeight="1">
      <c r="BG441144" s="984"/>
    </row>
    <row r="441145" spans="59:59" ht="15" customHeight="1">
      <c r="BG441145" s="985"/>
    </row>
    <row r="441182" spans="59:59" ht="15" customHeight="1">
      <c r="BG441182" s="984"/>
    </row>
    <row r="441183" spans="59:59" ht="15" customHeight="1">
      <c r="BG441183" s="985"/>
    </row>
    <row r="441220" spans="59:59" ht="15" customHeight="1">
      <c r="BG441220" s="984"/>
    </row>
    <row r="441221" spans="59:59" ht="15" customHeight="1">
      <c r="BG441221" s="985"/>
    </row>
    <row r="441258" spans="59:59" ht="15" customHeight="1">
      <c r="BG441258" s="984"/>
    </row>
    <row r="441259" spans="59:59" ht="15" customHeight="1">
      <c r="BG441259" s="985"/>
    </row>
    <row r="441296" spans="59:59" ht="15" customHeight="1">
      <c r="BG441296" s="984"/>
    </row>
    <row r="441297" spans="59:59" ht="15" customHeight="1">
      <c r="BG441297" s="985"/>
    </row>
    <row r="441334" spans="59:59" ht="15" customHeight="1">
      <c r="BG441334" s="984"/>
    </row>
    <row r="441335" spans="59:59" ht="15" customHeight="1">
      <c r="BG441335" s="985"/>
    </row>
    <row r="441372" spans="59:59" ht="15" customHeight="1">
      <c r="BG441372" s="984"/>
    </row>
    <row r="441373" spans="59:59" ht="15" customHeight="1">
      <c r="BG441373" s="985"/>
    </row>
    <row r="441410" spans="59:59" ht="15" customHeight="1">
      <c r="BG441410" s="984"/>
    </row>
    <row r="441411" spans="59:59" ht="15" customHeight="1">
      <c r="BG441411" s="985"/>
    </row>
    <row r="441448" spans="59:59" ht="15" customHeight="1">
      <c r="BG441448" s="984"/>
    </row>
    <row r="441449" spans="59:59" ht="15" customHeight="1">
      <c r="BG441449" s="985"/>
    </row>
    <row r="441486" spans="59:59" ht="15" customHeight="1">
      <c r="BG441486" s="984"/>
    </row>
    <row r="441487" spans="59:59" ht="15" customHeight="1">
      <c r="BG441487" s="985"/>
    </row>
    <row r="441524" spans="59:59" ht="15" customHeight="1">
      <c r="BG441524" s="984"/>
    </row>
    <row r="441525" spans="59:59" ht="15" customHeight="1">
      <c r="BG441525" s="985"/>
    </row>
    <row r="441562" spans="59:59" ht="15" customHeight="1">
      <c r="BG441562" s="984"/>
    </row>
    <row r="441563" spans="59:59" ht="15" customHeight="1">
      <c r="BG441563" s="985"/>
    </row>
    <row r="441600" spans="59:59" ht="15" customHeight="1">
      <c r="BG441600" s="984"/>
    </row>
    <row r="441601" spans="59:59" ht="15" customHeight="1">
      <c r="BG441601" s="985"/>
    </row>
    <row r="441638" spans="59:59" ht="15" customHeight="1">
      <c r="BG441638" s="984"/>
    </row>
    <row r="441639" spans="59:59" ht="15" customHeight="1">
      <c r="BG441639" s="985"/>
    </row>
    <row r="441676" spans="59:59" ht="15" customHeight="1">
      <c r="BG441676" s="984"/>
    </row>
    <row r="441677" spans="59:59" ht="15" customHeight="1">
      <c r="BG441677" s="985"/>
    </row>
    <row r="441714" spans="59:59" ht="15" customHeight="1">
      <c r="BG441714" s="984"/>
    </row>
    <row r="441715" spans="59:59" ht="15" customHeight="1">
      <c r="BG441715" s="985"/>
    </row>
    <row r="441752" spans="59:59" ht="15" customHeight="1">
      <c r="BG441752" s="984"/>
    </row>
    <row r="441753" spans="59:59" ht="15" customHeight="1">
      <c r="BG441753" s="985"/>
    </row>
    <row r="441790" spans="59:59" ht="15" customHeight="1">
      <c r="BG441790" s="984"/>
    </row>
    <row r="441791" spans="59:59" ht="15" customHeight="1">
      <c r="BG441791" s="985"/>
    </row>
    <row r="441828" spans="59:59" ht="15" customHeight="1">
      <c r="BG441828" s="984"/>
    </row>
    <row r="441829" spans="59:59" ht="15" customHeight="1">
      <c r="BG441829" s="985"/>
    </row>
    <row r="441866" spans="59:59" ht="15" customHeight="1">
      <c r="BG441866" s="984"/>
    </row>
    <row r="441867" spans="59:59" ht="15" customHeight="1">
      <c r="BG441867" s="985"/>
    </row>
    <row r="441904" spans="59:59" ht="15" customHeight="1">
      <c r="BG441904" s="984"/>
    </row>
    <row r="441905" spans="59:59" ht="15" customHeight="1">
      <c r="BG441905" s="985"/>
    </row>
    <row r="441942" spans="59:59" ht="15" customHeight="1">
      <c r="BG441942" s="984"/>
    </row>
    <row r="441943" spans="59:59" ht="15" customHeight="1">
      <c r="BG441943" s="985"/>
    </row>
    <row r="441980" spans="59:59" ht="15" customHeight="1">
      <c r="BG441980" s="984"/>
    </row>
    <row r="441981" spans="59:59" ht="15" customHeight="1">
      <c r="BG441981" s="985"/>
    </row>
    <row r="442018" spans="59:59" ht="15" customHeight="1">
      <c r="BG442018" s="984"/>
    </row>
    <row r="442019" spans="59:59" ht="15" customHeight="1">
      <c r="BG442019" s="985"/>
    </row>
    <row r="442056" spans="59:59" ht="15" customHeight="1">
      <c r="BG442056" s="984"/>
    </row>
    <row r="442057" spans="59:59" ht="15" customHeight="1">
      <c r="BG442057" s="985"/>
    </row>
    <row r="442094" spans="59:59" ht="15" customHeight="1">
      <c r="BG442094" s="984"/>
    </row>
    <row r="442095" spans="59:59" ht="15" customHeight="1">
      <c r="BG442095" s="985"/>
    </row>
    <row r="442132" spans="59:59" ht="15" customHeight="1">
      <c r="BG442132" s="984"/>
    </row>
    <row r="442133" spans="59:59" ht="15" customHeight="1">
      <c r="BG442133" s="985"/>
    </row>
    <row r="442170" spans="59:59" ht="15" customHeight="1">
      <c r="BG442170" s="984"/>
    </row>
    <row r="442171" spans="59:59" ht="15" customHeight="1">
      <c r="BG442171" s="985"/>
    </row>
    <row r="442208" spans="59:59" ht="15" customHeight="1">
      <c r="BG442208" s="984"/>
    </row>
    <row r="442209" spans="59:59" ht="15" customHeight="1">
      <c r="BG442209" s="985"/>
    </row>
    <row r="442246" spans="59:59" ht="15" customHeight="1">
      <c r="BG442246" s="984"/>
    </row>
    <row r="442247" spans="59:59" ht="15" customHeight="1">
      <c r="BG442247" s="985"/>
    </row>
    <row r="442284" spans="59:59" ht="15" customHeight="1">
      <c r="BG442284" s="984"/>
    </row>
    <row r="442285" spans="59:59" ht="15" customHeight="1">
      <c r="BG442285" s="985"/>
    </row>
    <row r="442322" spans="59:59" ht="15" customHeight="1">
      <c r="BG442322" s="984"/>
    </row>
    <row r="442323" spans="59:59" ht="15" customHeight="1">
      <c r="BG442323" s="985"/>
    </row>
    <row r="442360" spans="59:59" ht="15" customHeight="1">
      <c r="BG442360" s="984"/>
    </row>
    <row r="442361" spans="59:59" ht="15" customHeight="1">
      <c r="BG442361" s="985"/>
    </row>
    <row r="442398" spans="59:59" ht="15" customHeight="1">
      <c r="BG442398" s="984"/>
    </row>
    <row r="442399" spans="59:59" ht="15" customHeight="1">
      <c r="BG442399" s="985"/>
    </row>
    <row r="442436" spans="59:59" ht="15" customHeight="1">
      <c r="BG442436" s="984"/>
    </row>
    <row r="442437" spans="59:59" ht="15" customHeight="1">
      <c r="BG442437" s="985"/>
    </row>
    <row r="442474" spans="59:59" ht="15" customHeight="1">
      <c r="BG442474" s="984"/>
    </row>
    <row r="442475" spans="59:59" ht="15" customHeight="1">
      <c r="BG442475" s="985"/>
    </row>
    <row r="442512" spans="59:59" ht="15" customHeight="1">
      <c r="BG442512" s="984"/>
    </row>
    <row r="442513" spans="59:59" ht="15" customHeight="1">
      <c r="BG442513" s="985"/>
    </row>
    <row r="442550" spans="59:59" ht="15" customHeight="1">
      <c r="BG442550" s="984"/>
    </row>
    <row r="442551" spans="59:59" ht="15" customHeight="1">
      <c r="BG442551" s="985"/>
    </row>
    <row r="442588" spans="59:59" ht="15" customHeight="1">
      <c r="BG442588" s="984"/>
    </row>
    <row r="442589" spans="59:59" ht="15" customHeight="1">
      <c r="BG442589" s="985"/>
    </row>
    <row r="442626" spans="59:59" ht="15" customHeight="1">
      <c r="BG442626" s="984"/>
    </row>
    <row r="442627" spans="59:59" ht="15" customHeight="1">
      <c r="BG442627" s="985"/>
    </row>
    <row r="442664" spans="59:59" ht="15" customHeight="1">
      <c r="BG442664" s="984"/>
    </row>
    <row r="442665" spans="59:59" ht="15" customHeight="1">
      <c r="BG442665" s="985"/>
    </row>
    <row r="442702" spans="59:59" ht="15" customHeight="1">
      <c r="BG442702" s="984"/>
    </row>
    <row r="442703" spans="59:59" ht="15" customHeight="1">
      <c r="BG442703" s="985"/>
    </row>
    <row r="442740" spans="59:59" ht="15" customHeight="1">
      <c r="BG442740" s="984"/>
    </row>
    <row r="442741" spans="59:59" ht="15" customHeight="1">
      <c r="BG442741" s="985"/>
    </row>
    <row r="442778" spans="59:59" ht="15" customHeight="1">
      <c r="BG442778" s="984"/>
    </row>
    <row r="442779" spans="59:59" ht="15" customHeight="1">
      <c r="BG442779" s="985"/>
    </row>
    <row r="442816" spans="59:59" ht="15" customHeight="1">
      <c r="BG442816" s="984"/>
    </row>
    <row r="442817" spans="59:59" ht="15" customHeight="1">
      <c r="BG442817" s="985"/>
    </row>
    <row r="442854" spans="59:59" ht="15" customHeight="1">
      <c r="BG442854" s="984"/>
    </row>
    <row r="442855" spans="59:59" ht="15" customHeight="1">
      <c r="BG442855" s="985"/>
    </row>
    <row r="442892" spans="59:59" ht="15" customHeight="1">
      <c r="BG442892" s="984"/>
    </row>
    <row r="442893" spans="59:59" ht="15" customHeight="1">
      <c r="BG442893" s="985"/>
    </row>
    <row r="442930" spans="59:59" ht="15" customHeight="1">
      <c r="BG442930" s="984"/>
    </row>
    <row r="442931" spans="59:59" ht="15" customHeight="1">
      <c r="BG442931" s="985"/>
    </row>
    <row r="442968" spans="59:59" ht="15" customHeight="1">
      <c r="BG442968" s="984"/>
    </row>
    <row r="442969" spans="59:59" ht="15" customHeight="1">
      <c r="BG442969" s="985"/>
    </row>
    <row r="443006" spans="59:59" ht="15" customHeight="1">
      <c r="BG443006" s="984"/>
    </row>
    <row r="443007" spans="59:59" ht="15" customHeight="1">
      <c r="BG443007" s="985"/>
    </row>
    <row r="443044" spans="59:59" ht="15" customHeight="1">
      <c r="BG443044" s="984"/>
    </row>
    <row r="443045" spans="59:59" ht="15" customHeight="1">
      <c r="BG443045" s="985"/>
    </row>
    <row r="443082" spans="59:59" ht="15" customHeight="1">
      <c r="BG443082" s="984"/>
    </row>
    <row r="443083" spans="59:59" ht="15" customHeight="1">
      <c r="BG443083" s="985"/>
    </row>
    <row r="443120" spans="59:59" ht="15" customHeight="1">
      <c r="BG443120" s="984"/>
    </row>
    <row r="443121" spans="59:59" ht="15" customHeight="1">
      <c r="BG443121" s="985"/>
    </row>
    <row r="443158" spans="59:59" ht="15" customHeight="1">
      <c r="BG443158" s="984"/>
    </row>
    <row r="443159" spans="59:59" ht="15" customHeight="1">
      <c r="BG443159" s="985"/>
    </row>
    <row r="443196" spans="59:59" ht="15" customHeight="1">
      <c r="BG443196" s="984"/>
    </row>
    <row r="443197" spans="59:59" ht="15" customHeight="1">
      <c r="BG443197" s="985"/>
    </row>
    <row r="443234" spans="59:59" ht="15" customHeight="1">
      <c r="BG443234" s="984"/>
    </row>
    <row r="443235" spans="59:59" ht="15" customHeight="1">
      <c r="BG443235" s="985"/>
    </row>
    <row r="443272" spans="59:59" ht="15" customHeight="1">
      <c r="BG443272" s="984"/>
    </row>
    <row r="443273" spans="59:59" ht="15" customHeight="1">
      <c r="BG443273" s="985"/>
    </row>
    <row r="443310" spans="59:59" ht="15" customHeight="1">
      <c r="BG443310" s="984"/>
    </row>
    <row r="443311" spans="59:59" ht="15" customHeight="1">
      <c r="BG443311" s="985"/>
    </row>
    <row r="443348" spans="59:59" ht="15" customHeight="1">
      <c r="BG443348" s="984"/>
    </row>
    <row r="443349" spans="59:59" ht="15" customHeight="1">
      <c r="BG443349" s="985"/>
    </row>
    <row r="443386" spans="59:59" ht="15" customHeight="1">
      <c r="BG443386" s="984"/>
    </row>
    <row r="443387" spans="59:59" ht="15" customHeight="1">
      <c r="BG443387" s="985"/>
    </row>
    <row r="443424" spans="59:59" ht="15" customHeight="1">
      <c r="BG443424" s="984"/>
    </row>
    <row r="443425" spans="59:59" ht="15" customHeight="1">
      <c r="BG443425" s="985"/>
    </row>
    <row r="443462" spans="59:59" ht="15" customHeight="1">
      <c r="BG443462" s="984"/>
    </row>
    <row r="443463" spans="59:59" ht="15" customHeight="1">
      <c r="BG443463" s="985"/>
    </row>
    <row r="443500" spans="59:59" ht="15" customHeight="1">
      <c r="BG443500" s="984"/>
    </row>
    <row r="443501" spans="59:59" ht="15" customHeight="1">
      <c r="BG443501" s="985"/>
    </row>
    <row r="443538" spans="59:59" ht="15" customHeight="1">
      <c r="BG443538" s="984"/>
    </row>
    <row r="443539" spans="59:59" ht="15" customHeight="1">
      <c r="BG443539" s="985"/>
    </row>
    <row r="443576" spans="59:59" ht="15" customHeight="1">
      <c r="BG443576" s="984"/>
    </row>
    <row r="443577" spans="59:59" ht="15" customHeight="1">
      <c r="BG443577" s="985"/>
    </row>
    <row r="443614" spans="59:59" ht="15" customHeight="1">
      <c r="BG443614" s="984"/>
    </row>
    <row r="443615" spans="59:59" ht="15" customHeight="1">
      <c r="BG443615" s="985"/>
    </row>
    <row r="443652" spans="59:59" ht="15" customHeight="1">
      <c r="BG443652" s="984"/>
    </row>
    <row r="443653" spans="59:59" ht="15" customHeight="1">
      <c r="BG443653" s="985"/>
    </row>
    <row r="443690" spans="59:59" ht="15" customHeight="1">
      <c r="BG443690" s="984"/>
    </row>
    <row r="443691" spans="59:59" ht="15" customHeight="1">
      <c r="BG443691" s="985"/>
    </row>
    <row r="443728" spans="59:59" ht="15" customHeight="1">
      <c r="BG443728" s="984"/>
    </row>
    <row r="443729" spans="59:59" ht="15" customHeight="1">
      <c r="BG443729" s="985"/>
    </row>
    <row r="443766" spans="59:59" ht="15" customHeight="1">
      <c r="BG443766" s="984"/>
    </row>
    <row r="443767" spans="59:59" ht="15" customHeight="1">
      <c r="BG443767" s="985"/>
    </row>
    <row r="443804" spans="59:59" ht="15" customHeight="1">
      <c r="BG443804" s="984"/>
    </row>
    <row r="443805" spans="59:59" ht="15" customHeight="1">
      <c r="BG443805" s="985"/>
    </row>
    <row r="443842" spans="59:59" ht="15" customHeight="1">
      <c r="BG443842" s="984"/>
    </row>
    <row r="443843" spans="59:59" ht="15" customHeight="1">
      <c r="BG443843" s="985"/>
    </row>
    <row r="443880" spans="59:59" ht="15" customHeight="1">
      <c r="BG443880" s="984"/>
    </row>
    <row r="443881" spans="59:59" ht="15" customHeight="1">
      <c r="BG443881" s="985"/>
    </row>
    <row r="443918" spans="59:59" ht="15" customHeight="1">
      <c r="BG443918" s="984"/>
    </row>
    <row r="443919" spans="59:59" ht="15" customHeight="1">
      <c r="BG443919" s="985"/>
    </row>
    <row r="443956" spans="59:59" ht="15" customHeight="1">
      <c r="BG443956" s="984"/>
    </row>
    <row r="443957" spans="59:59" ht="15" customHeight="1">
      <c r="BG443957" s="985"/>
    </row>
    <row r="443994" spans="59:59" ht="15" customHeight="1">
      <c r="BG443994" s="984"/>
    </row>
    <row r="443995" spans="59:59" ht="15" customHeight="1">
      <c r="BG443995" s="985"/>
    </row>
    <row r="444032" spans="59:59" ht="15" customHeight="1">
      <c r="BG444032" s="984"/>
    </row>
    <row r="444033" spans="59:59" ht="15" customHeight="1">
      <c r="BG444033" s="985"/>
    </row>
    <row r="444070" spans="59:59" ht="15" customHeight="1">
      <c r="BG444070" s="984"/>
    </row>
    <row r="444071" spans="59:59" ht="15" customHeight="1">
      <c r="BG444071" s="985"/>
    </row>
    <row r="444108" spans="59:59" ht="15" customHeight="1">
      <c r="BG444108" s="984"/>
    </row>
    <row r="444109" spans="59:59" ht="15" customHeight="1">
      <c r="BG444109" s="985"/>
    </row>
    <row r="444146" spans="59:59" ht="15" customHeight="1">
      <c r="BG444146" s="984"/>
    </row>
    <row r="444147" spans="59:59" ht="15" customHeight="1">
      <c r="BG444147" s="985"/>
    </row>
    <row r="444184" spans="59:59" ht="15" customHeight="1">
      <c r="BG444184" s="984"/>
    </row>
    <row r="444185" spans="59:59" ht="15" customHeight="1">
      <c r="BG444185" s="985"/>
    </row>
    <row r="444222" spans="59:59" ht="15" customHeight="1">
      <c r="BG444222" s="984"/>
    </row>
    <row r="444223" spans="59:59" ht="15" customHeight="1">
      <c r="BG444223" s="985"/>
    </row>
    <row r="444260" spans="59:59" ht="15" customHeight="1">
      <c r="BG444260" s="984"/>
    </row>
    <row r="444261" spans="59:59" ht="15" customHeight="1">
      <c r="BG444261" s="985"/>
    </row>
    <row r="444298" spans="59:59" ht="15" customHeight="1">
      <c r="BG444298" s="984"/>
    </row>
    <row r="444299" spans="59:59" ht="15" customHeight="1">
      <c r="BG444299" s="985"/>
    </row>
    <row r="444336" spans="59:59" ht="15" customHeight="1">
      <c r="BG444336" s="984"/>
    </row>
    <row r="444337" spans="59:59" ht="15" customHeight="1">
      <c r="BG444337" s="985"/>
    </row>
    <row r="444374" spans="59:59" ht="15" customHeight="1">
      <c r="BG444374" s="984"/>
    </row>
    <row r="444375" spans="59:59" ht="15" customHeight="1">
      <c r="BG444375" s="985"/>
    </row>
    <row r="444412" spans="59:59" ht="15" customHeight="1">
      <c r="BG444412" s="984"/>
    </row>
    <row r="444413" spans="59:59" ht="15" customHeight="1">
      <c r="BG444413" s="985"/>
    </row>
    <row r="444450" spans="59:59" ht="15" customHeight="1">
      <c r="BG444450" s="984"/>
    </row>
    <row r="444451" spans="59:59" ht="15" customHeight="1">
      <c r="BG444451" s="985"/>
    </row>
    <row r="444488" spans="59:59" ht="15" customHeight="1">
      <c r="BG444488" s="984"/>
    </row>
    <row r="444489" spans="59:59" ht="15" customHeight="1">
      <c r="BG444489" s="985"/>
    </row>
    <row r="444526" spans="59:59" ht="15" customHeight="1">
      <c r="BG444526" s="984"/>
    </row>
    <row r="444527" spans="59:59" ht="15" customHeight="1">
      <c r="BG444527" s="985"/>
    </row>
    <row r="444564" spans="59:59" ht="15" customHeight="1">
      <c r="BG444564" s="984"/>
    </row>
    <row r="444565" spans="59:59" ht="15" customHeight="1">
      <c r="BG444565" s="985"/>
    </row>
    <row r="444602" spans="59:59" ht="15" customHeight="1">
      <c r="BG444602" s="984"/>
    </row>
    <row r="444603" spans="59:59" ht="15" customHeight="1">
      <c r="BG444603" s="985"/>
    </row>
    <row r="444640" spans="59:59" ht="15" customHeight="1">
      <c r="BG444640" s="984"/>
    </row>
    <row r="444641" spans="59:59" ht="15" customHeight="1">
      <c r="BG444641" s="985"/>
    </row>
    <row r="444678" spans="59:59" ht="15" customHeight="1">
      <c r="BG444678" s="984"/>
    </row>
    <row r="444679" spans="59:59" ht="15" customHeight="1">
      <c r="BG444679" s="985"/>
    </row>
    <row r="444716" spans="59:59" ht="15" customHeight="1">
      <c r="BG444716" s="984"/>
    </row>
    <row r="444717" spans="59:59" ht="15" customHeight="1">
      <c r="BG444717" s="985"/>
    </row>
    <row r="444754" spans="59:59" ht="15" customHeight="1">
      <c r="BG444754" s="984"/>
    </row>
    <row r="444755" spans="59:59" ht="15" customHeight="1">
      <c r="BG444755" s="985"/>
    </row>
    <row r="444792" spans="59:59" ht="15" customHeight="1">
      <c r="BG444792" s="984"/>
    </row>
    <row r="444793" spans="59:59" ht="15" customHeight="1">
      <c r="BG444793" s="985"/>
    </row>
    <row r="444830" spans="59:59" ht="15" customHeight="1">
      <c r="BG444830" s="984"/>
    </row>
    <row r="444831" spans="59:59" ht="15" customHeight="1">
      <c r="BG444831" s="985"/>
    </row>
    <row r="444868" spans="59:59" ht="15" customHeight="1">
      <c r="BG444868" s="984"/>
    </row>
    <row r="444869" spans="59:59" ht="15" customHeight="1">
      <c r="BG444869" s="985"/>
    </row>
    <row r="444906" spans="59:59" ht="15" customHeight="1">
      <c r="BG444906" s="984"/>
    </row>
    <row r="444907" spans="59:59" ht="15" customHeight="1">
      <c r="BG444907" s="985"/>
    </row>
    <row r="444944" spans="59:59" ht="15" customHeight="1">
      <c r="BG444944" s="984"/>
    </row>
    <row r="444945" spans="59:59" ht="15" customHeight="1">
      <c r="BG444945" s="985"/>
    </row>
    <row r="444982" spans="59:59" ht="15" customHeight="1">
      <c r="BG444982" s="984"/>
    </row>
    <row r="444983" spans="59:59" ht="15" customHeight="1">
      <c r="BG444983" s="985"/>
    </row>
    <row r="445020" spans="59:59" ht="15" customHeight="1">
      <c r="BG445020" s="984"/>
    </row>
    <row r="445021" spans="59:59" ht="15" customHeight="1">
      <c r="BG445021" s="985"/>
    </row>
    <row r="445058" spans="59:59" ht="15" customHeight="1">
      <c r="BG445058" s="984"/>
    </row>
    <row r="445059" spans="59:59" ht="15" customHeight="1">
      <c r="BG445059" s="985"/>
    </row>
    <row r="445096" spans="59:59" ht="15" customHeight="1">
      <c r="BG445096" s="984"/>
    </row>
    <row r="445097" spans="59:59" ht="15" customHeight="1">
      <c r="BG445097" s="985"/>
    </row>
    <row r="445134" spans="59:59" ht="15" customHeight="1">
      <c r="BG445134" s="984"/>
    </row>
    <row r="445135" spans="59:59" ht="15" customHeight="1">
      <c r="BG445135" s="985"/>
    </row>
    <row r="445172" spans="59:59" ht="15" customHeight="1">
      <c r="BG445172" s="984"/>
    </row>
    <row r="445173" spans="59:59" ht="15" customHeight="1">
      <c r="BG445173" s="985"/>
    </row>
    <row r="445210" spans="59:59" ht="15" customHeight="1">
      <c r="BG445210" s="984"/>
    </row>
    <row r="445211" spans="59:59" ht="15" customHeight="1">
      <c r="BG445211" s="985"/>
    </row>
    <row r="445248" spans="59:59" ht="15" customHeight="1">
      <c r="BG445248" s="984"/>
    </row>
    <row r="445249" spans="59:59" ht="15" customHeight="1">
      <c r="BG445249" s="985"/>
    </row>
    <row r="445286" spans="59:59" ht="15" customHeight="1">
      <c r="BG445286" s="984"/>
    </row>
    <row r="445287" spans="59:59" ht="15" customHeight="1">
      <c r="BG445287" s="985"/>
    </row>
    <row r="445324" spans="59:59" ht="15" customHeight="1">
      <c r="BG445324" s="984"/>
    </row>
    <row r="445325" spans="59:59" ht="15" customHeight="1">
      <c r="BG445325" s="985"/>
    </row>
    <row r="445362" spans="59:59" ht="15" customHeight="1">
      <c r="BG445362" s="984"/>
    </row>
    <row r="445363" spans="59:59" ht="15" customHeight="1">
      <c r="BG445363" s="985"/>
    </row>
    <row r="445400" spans="59:59" ht="15" customHeight="1">
      <c r="BG445400" s="984"/>
    </row>
    <row r="445401" spans="59:59" ht="15" customHeight="1">
      <c r="BG445401" s="985"/>
    </row>
    <row r="445438" spans="59:59" ht="15" customHeight="1">
      <c r="BG445438" s="984"/>
    </row>
    <row r="445439" spans="59:59" ht="15" customHeight="1">
      <c r="BG445439" s="985"/>
    </row>
    <row r="445476" spans="59:59" ht="15" customHeight="1">
      <c r="BG445476" s="984"/>
    </row>
    <row r="445477" spans="59:59" ht="15" customHeight="1">
      <c r="BG445477" s="985"/>
    </row>
    <row r="445514" spans="59:59" ht="15" customHeight="1">
      <c r="BG445514" s="984"/>
    </row>
    <row r="445515" spans="59:59" ht="15" customHeight="1">
      <c r="BG445515" s="985"/>
    </row>
    <row r="445552" spans="59:59" ht="15" customHeight="1">
      <c r="BG445552" s="984"/>
    </row>
    <row r="445553" spans="59:59" ht="15" customHeight="1">
      <c r="BG445553" s="985"/>
    </row>
    <row r="445590" spans="59:59" ht="15" customHeight="1">
      <c r="BG445590" s="984"/>
    </row>
    <row r="445591" spans="59:59" ht="15" customHeight="1">
      <c r="BG445591" s="985"/>
    </row>
    <row r="445628" spans="59:59" ht="15" customHeight="1">
      <c r="BG445628" s="984"/>
    </row>
    <row r="445629" spans="59:59" ht="15" customHeight="1">
      <c r="BG445629" s="985"/>
    </row>
    <row r="445666" spans="59:59" ht="15" customHeight="1">
      <c r="BG445666" s="984"/>
    </row>
    <row r="445667" spans="59:59" ht="15" customHeight="1">
      <c r="BG445667" s="985"/>
    </row>
    <row r="445704" spans="59:59" ht="15" customHeight="1">
      <c r="BG445704" s="984"/>
    </row>
    <row r="445705" spans="59:59" ht="15" customHeight="1">
      <c r="BG445705" s="985"/>
    </row>
    <row r="445742" spans="59:59" ht="15" customHeight="1">
      <c r="BG445742" s="984"/>
    </row>
    <row r="445743" spans="59:59" ht="15" customHeight="1">
      <c r="BG445743" s="985"/>
    </row>
    <row r="445780" spans="59:59" ht="15" customHeight="1">
      <c r="BG445780" s="984"/>
    </row>
    <row r="445781" spans="59:59" ht="15" customHeight="1">
      <c r="BG445781" s="985"/>
    </row>
    <row r="445818" spans="59:59" ht="15" customHeight="1">
      <c r="BG445818" s="984"/>
    </row>
    <row r="445819" spans="59:59" ht="15" customHeight="1">
      <c r="BG445819" s="985"/>
    </row>
    <row r="445856" spans="59:59" ht="15" customHeight="1">
      <c r="BG445856" s="984"/>
    </row>
    <row r="445857" spans="59:59" ht="15" customHeight="1">
      <c r="BG445857" s="985"/>
    </row>
    <row r="445894" spans="59:59" ht="15" customHeight="1">
      <c r="BG445894" s="984"/>
    </row>
    <row r="445895" spans="59:59" ht="15" customHeight="1">
      <c r="BG445895" s="985"/>
    </row>
    <row r="445932" spans="59:59" ht="15" customHeight="1">
      <c r="BG445932" s="984"/>
    </row>
    <row r="445933" spans="59:59" ht="15" customHeight="1">
      <c r="BG445933" s="985"/>
    </row>
    <row r="445970" spans="59:59" ht="15" customHeight="1">
      <c r="BG445970" s="984"/>
    </row>
    <row r="445971" spans="59:59" ht="15" customHeight="1">
      <c r="BG445971" s="985"/>
    </row>
    <row r="446008" spans="59:59" ht="15" customHeight="1">
      <c r="BG446008" s="984"/>
    </row>
    <row r="446009" spans="59:59" ht="15" customHeight="1">
      <c r="BG446009" s="985"/>
    </row>
    <row r="446046" spans="59:59" ht="15" customHeight="1">
      <c r="BG446046" s="984"/>
    </row>
    <row r="446047" spans="59:59" ht="15" customHeight="1">
      <c r="BG446047" s="985"/>
    </row>
    <row r="446084" spans="59:59" ht="15" customHeight="1">
      <c r="BG446084" s="984"/>
    </row>
    <row r="446085" spans="59:59" ht="15" customHeight="1">
      <c r="BG446085" s="985"/>
    </row>
    <row r="446122" spans="59:59" ht="15" customHeight="1">
      <c r="BG446122" s="984"/>
    </row>
    <row r="446123" spans="59:59" ht="15" customHeight="1">
      <c r="BG446123" s="985"/>
    </row>
    <row r="446160" spans="59:59" ht="15" customHeight="1">
      <c r="BG446160" s="984"/>
    </row>
    <row r="446161" spans="59:59" ht="15" customHeight="1">
      <c r="BG446161" s="985"/>
    </row>
    <row r="446198" spans="59:59" ht="15" customHeight="1">
      <c r="BG446198" s="984"/>
    </row>
    <row r="446199" spans="59:59" ht="15" customHeight="1">
      <c r="BG446199" s="985"/>
    </row>
    <row r="446236" spans="59:59" ht="15" customHeight="1">
      <c r="BG446236" s="984"/>
    </row>
    <row r="446237" spans="59:59" ht="15" customHeight="1">
      <c r="BG446237" s="985"/>
    </row>
    <row r="446274" spans="59:59" ht="15" customHeight="1">
      <c r="BG446274" s="984"/>
    </row>
    <row r="446275" spans="59:59" ht="15" customHeight="1">
      <c r="BG446275" s="985"/>
    </row>
    <row r="446312" spans="59:59" ht="15" customHeight="1">
      <c r="BG446312" s="984"/>
    </row>
    <row r="446313" spans="59:59" ht="15" customHeight="1">
      <c r="BG446313" s="985"/>
    </row>
    <row r="446350" spans="59:59" ht="15" customHeight="1">
      <c r="BG446350" s="984"/>
    </row>
    <row r="446351" spans="59:59" ht="15" customHeight="1">
      <c r="BG446351" s="985"/>
    </row>
    <row r="446388" spans="59:59" ht="15" customHeight="1">
      <c r="BG446388" s="984"/>
    </row>
    <row r="446389" spans="59:59" ht="15" customHeight="1">
      <c r="BG446389" s="985"/>
    </row>
    <row r="446426" spans="59:59" ht="15" customHeight="1">
      <c r="BG446426" s="984"/>
    </row>
    <row r="446427" spans="59:59" ht="15" customHeight="1">
      <c r="BG446427" s="985"/>
    </row>
    <row r="446464" spans="59:59" ht="15" customHeight="1">
      <c r="BG446464" s="984"/>
    </row>
    <row r="446465" spans="59:59" ht="15" customHeight="1">
      <c r="BG446465" s="985"/>
    </row>
    <row r="446502" spans="59:59" ht="15" customHeight="1">
      <c r="BG446502" s="984"/>
    </row>
    <row r="446503" spans="59:59" ht="15" customHeight="1">
      <c r="BG446503" s="985"/>
    </row>
    <row r="446540" spans="59:59" ht="15" customHeight="1">
      <c r="BG446540" s="984"/>
    </row>
    <row r="446541" spans="59:59" ht="15" customHeight="1">
      <c r="BG446541" s="985"/>
    </row>
    <row r="446578" spans="59:59" ht="15" customHeight="1">
      <c r="BG446578" s="984"/>
    </row>
    <row r="446579" spans="59:59" ht="15" customHeight="1">
      <c r="BG446579" s="985"/>
    </row>
    <row r="446616" spans="59:59" ht="15" customHeight="1">
      <c r="BG446616" s="984"/>
    </row>
    <row r="446617" spans="59:59" ht="15" customHeight="1">
      <c r="BG446617" s="985"/>
    </row>
    <row r="446654" spans="59:59" ht="15" customHeight="1">
      <c r="BG446654" s="984"/>
    </row>
    <row r="446655" spans="59:59" ht="15" customHeight="1">
      <c r="BG446655" s="985"/>
    </row>
    <row r="446692" spans="59:59" ht="15" customHeight="1">
      <c r="BG446692" s="984"/>
    </row>
    <row r="446693" spans="59:59" ht="15" customHeight="1">
      <c r="BG446693" s="985"/>
    </row>
    <row r="446730" spans="59:59" ht="15" customHeight="1">
      <c r="BG446730" s="984"/>
    </row>
    <row r="446731" spans="59:59" ht="15" customHeight="1">
      <c r="BG446731" s="985"/>
    </row>
    <row r="446768" spans="59:59" ht="15" customHeight="1">
      <c r="BG446768" s="984"/>
    </row>
    <row r="446769" spans="59:59" ht="15" customHeight="1">
      <c r="BG446769" s="985"/>
    </row>
    <row r="446806" spans="59:59" ht="15" customHeight="1">
      <c r="BG446806" s="984"/>
    </row>
    <row r="446807" spans="59:59" ht="15" customHeight="1">
      <c r="BG446807" s="985"/>
    </row>
    <row r="446844" spans="59:59" ht="15" customHeight="1">
      <c r="BG446844" s="984"/>
    </row>
    <row r="446845" spans="59:59" ht="15" customHeight="1">
      <c r="BG446845" s="985"/>
    </row>
    <row r="446882" spans="59:59" ht="15" customHeight="1">
      <c r="BG446882" s="984"/>
    </row>
    <row r="446883" spans="59:59" ht="15" customHeight="1">
      <c r="BG446883" s="985"/>
    </row>
    <row r="446920" spans="59:59" ht="15" customHeight="1">
      <c r="BG446920" s="984"/>
    </row>
    <row r="446921" spans="59:59" ht="15" customHeight="1">
      <c r="BG446921" s="985"/>
    </row>
    <row r="446958" spans="59:59" ht="15" customHeight="1">
      <c r="BG446958" s="984"/>
    </row>
    <row r="446959" spans="59:59" ht="15" customHeight="1">
      <c r="BG446959" s="985"/>
    </row>
    <row r="446996" spans="59:59" ht="15" customHeight="1">
      <c r="BG446996" s="984"/>
    </row>
    <row r="446997" spans="59:59" ht="15" customHeight="1">
      <c r="BG446997" s="985"/>
    </row>
    <row r="447034" spans="59:59" ht="15" customHeight="1">
      <c r="BG447034" s="984"/>
    </row>
    <row r="447035" spans="59:59" ht="15" customHeight="1">
      <c r="BG447035" s="985"/>
    </row>
    <row r="447072" spans="59:59" ht="15" customHeight="1">
      <c r="BG447072" s="984"/>
    </row>
    <row r="447073" spans="59:59" ht="15" customHeight="1">
      <c r="BG447073" s="985"/>
    </row>
    <row r="447110" spans="59:59" ht="15" customHeight="1">
      <c r="BG447110" s="984"/>
    </row>
    <row r="447111" spans="59:59" ht="15" customHeight="1">
      <c r="BG447111" s="985"/>
    </row>
    <row r="447148" spans="59:59" ht="15" customHeight="1">
      <c r="BG447148" s="984"/>
    </row>
    <row r="447149" spans="59:59" ht="15" customHeight="1">
      <c r="BG447149" s="985"/>
    </row>
    <row r="447186" spans="59:59" ht="15" customHeight="1">
      <c r="BG447186" s="984"/>
    </row>
    <row r="447187" spans="59:59" ht="15" customHeight="1">
      <c r="BG447187" s="985"/>
    </row>
    <row r="447224" spans="59:59" ht="15" customHeight="1">
      <c r="BG447224" s="984"/>
    </row>
    <row r="447225" spans="59:59" ht="15" customHeight="1">
      <c r="BG447225" s="985"/>
    </row>
    <row r="447262" spans="59:59" ht="15" customHeight="1">
      <c r="BG447262" s="984"/>
    </row>
    <row r="447263" spans="59:59" ht="15" customHeight="1">
      <c r="BG447263" s="985"/>
    </row>
    <row r="447300" spans="59:59" ht="15" customHeight="1">
      <c r="BG447300" s="984"/>
    </row>
    <row r="447301" spans="59:59" ht="15" customHeight="1">
      <c r="BG447301" s="985"/>
    </row>
    <row r="447338" spans="59:59" ht="15" customHeight="1">
      <c r="BG447338" s="984"/>
    </row>
    <row r="447339" spans="59:59" ht="15" customHeight="1">
      <c r="BG447339" s="985"/>
    </row>
    <row r="447376" spans="59:59" ht="15" customHeight="1">
      <c r="BG447376" s="984"/>
    </row>
    <row r="447377" spans="59:59" ht="15" customHeight="1">
      <c r="BG447377" s="985"/>
    </row>
    <row r="447414" spans="59:59" ht="15" customHeight="1">
      <c r="BG447414" s="984"/>
    </row>
    <row r="447415" spans="59:59" ht="15" customHeight="1">
      <c r="BG447415" s="985"/>
    </row>
    <row r="447452" spans="59:59" ht="15" customHeight="1">
      <c r="BG447452" s="984"/>
    </row>
    <row r="447453" spans="59:59" ht="15" customHeight="1">
      <c r="BG447453" s="985"/>
    </row>
    <row r="447490" spans="59:59" ht="15" customHeight="1">
      <c r="BG447490" s="984"/>
    </row>
    <row r="447491" spans="59:59" ht="15" customHeight="1">
      <c r="BG447491" s="985"/>
    </row>
    <row r="447528" spans="59:59" ht="15" customHeight="1">
      <c r="BG447528" s="984"/>
    </row>
    <row r="447529" spans="59:59" ht="15" customHeight="1">
      <c r="BG447529" s="985"/>
    </row>
    <row r="447566" spans="59:59" ht="15" customHeight="1">
      <c r="BG447566" s="984"/>
    </row>
    <row r="447567" spans="59:59" ht="15" customHeight="1">
      <c r="BG447567" s="985"/>
    </row>
    <row r="447604" spans="59:59" ht="15" customHeight="1">
      <c r="BG447604" s="984"/>
    </row>
    <row r="447605" spans="59:59" ht="15" customHeight="1">
      <c r="BG447605" s="985"/>
    </row>
    <row r="447642" spans="59:59" ht="15" customHeight="1">
      <c r="BG447642" s="984"/>
    </row>
    <row r="447643" spans="59:59" ht="15" customHeight="1">
      <c r="BG447643" s="985"/>
    </row>
    <row r="447680" spans="59:59" ht="15" customHeight="1">
      <c r="BG447680" s="984"/>
    </row>
    <row r="447681" spans="59:59" ht="15" customHeight="1">
      <c r="BG447681" s="985"/>
    </row>
    <row r="447718" spans="59:59" ht="15" customHeight="1">
      <c r="BG447718" s="984"/>
    </row>
    <row r="447719" spans="59:59" ht="15" customHeight="1">
      <c r="BG447719" s="985"/>
    </row>
    <row r="447756" spans="59:59" ht="15" customHeight="1">
      <c r="BG447756" s="984"/>
    </row>
    <row r="447757" spans="59:59" ht="15" customHeight="1">
      <c r="BG447757" s="985"/>
    </row>
    <row r="447794" spans="59:59" ht="15" customHeight="1">
      <c r="BG447794" s="984"/>
    </row>
    <row r="447795" spans="59:59" ht="15" customHeight="1">
      <c r="BG447795" s="985"/>
    </row>
    <row r="447832" spans="59:59" ht="15" customHeight="1">
      <c r="BG447832" s="984"/>
    </row>
    <row r="447833" spans="59:59" ht="15" customHeight="1">
      <c r="BG447833" s="985"/>
    </row>
    <row r="447870" spans="59:59" ht="15" customHeight="1">
      <c r="BG447870" s="984"/>
    </row>
    <row r="447871" spans="59:59" ht="15" customHeight="1">
      <c r="BG447871" s="985"/>
    </row>
    <row r="447908" spans="59:59" ht="15" customHeight="1">
      <c r="BG447908" s="984"/>
    </row>
    <row r="447909" spans="59:59" ht="15" customHeight="1">
      <c r="BG447909" s="985"/>
    </row>
    <row r="447946" spans="59:59" ht="15" customHeight="1">
      <c r="BG447946" s="984"/>
    </row>
    <row r="447947" spans="59:59" ht="15" customHeight="1">
      <c r="BG447947" s="985"/>
    </row>
    <row r="447984" spans="59:59" ht="15" customHeight="1">
      <c r="BG447984" s="984"/>
    </row>
    <row r="447985" spans="59:59" ht="15" customHeight="1">
      <c r="BG447985" s="985"/>
    </row>
    <row r="448022" spans="59:59" ht="15" customHeight="1">
      <c r="BG448022" s="984"/>
    </row>
    <row r="448023" spans="59:59" ht="15" customHeight="1">
      <c r="BG448023" s="985"/>
    </row>
    <row r="448060" spans="59:59" ht="15" customHeight="1">
      <c r="BG448060" s="984"/>
    </row>
    <row r="448061" spans="59:59" ht="15" customHeight="1">
      <c r="BG448061" s="985"/>
    </row>
    <row r="448098" spans="59:59" ht="15" customHeight="1">
      <c r="BG448098" s="984"/>
    </row>
    <row r="448099" spans="59:59" ht="15" customHeight="1">
      <c r="BG448099" s="985"/>
    </row>
    <row r="448136" spans="59:59" ht="15" customHeight="1">
      <c r="BG448136" s="984"/>
    </row>
    <row r="448137" spans="59:59" ht="15" customHeight="1">
      <c r="BG448137" s="985"/>
    </row>
    <row r="448174" spans="59:59" ht="15" customHeight="1">
      <c r="BG448174" s="984"/>
    </row>
    <row r="448175" spans="59:59" ht="15" customHeight="1">
      <c r="BG448175" s="985"/>
    </row>
    <row r="448212" spans="59:59" ht="15" customHeight="1">
      <c r="BG448212" s="984"/>
    </row>
    <row r="448213" spans="59:59" ht="15" customHeight="1">
      <c r="BG448213" s="985"/>
    </row>
    <row r="448250" spans="59:59" ht="15" customHeight="1">
      <c r="BG448250" s="984"/>
    </row>
    <row r="448251" spans="59:59" ht="15" customHeight="1">
      <c r="BG448251" s="985"/>
    </row>
    <row r="448288" spans="59:59" ht="15" customHeight="1">
      <c r="BG448288" s="984"/>
    </row>
    <row r="448289" spans="59:59" ht="15" customHeight="1">
      <c r="BG448289" s="985"/>
    </row>
    <row r="448326" spans="59:59" ht="15" customHeight="1">
      <c r="BG448326" s="984"/>
    </row>
    <row r="448327" spans="59:59" ht="15" customHeight="1">
      <c r="BG448327" s="985"/>
    </row>
    <row r="448364" spans="59:59" ht="15" customHeight="1">
      <c r="BG448364" s="984"/>
    </row>
    <row r="448365" spans="59:59" ht="15" customHeight="1">
      <c r="BG448365" s="985"/>
    </row>
    <row r="448402" spans="59:59" ht="15" customHeight="1">
      <c r="BG448402" s="984"/>
    </row>
    <row r="448403" spans="59:59" ht="15" customHeight="1">
      <c r="BG448403" s="985"/>
    </row>
    <row r="448440" spans="59:59" ht="15" customHeight="1">
      <c r="BG448440" s="984"/>
    </row>
    <row r="448441" spans="59:59" ht="15" customHeight="1">
      <c r="BG448441" s="985"/>
    </row>
    <row r="448478" spans="59:59" ht="15" customHeight="1">
      <c r="BG448478" s="984"/>
    </row>
    <row r="448479" spans="59:59" ht="15" customHeight="1">
      <c r="BG448479" s="985"/>
    </row>
    <row r="448516" spans="59:59" ht="15" customHeight="1">
      <c r="BG448516" s="984"/>
    </row>
    <row r="448517" spans="59:59" ht="15" customHeight="1">
      <c r="BG448517" s="985"/>
    </row>
    <row r="448554" spans="59:59" ht="15" customHeight="1">
      <c r="BG448554" s="984"/>
    </row>
    <row r="448555" spans="59:59" ht="15" customHeight="1">
      <c r="BG448555" s="985"/>
    </row>
    <row r="448592" spans="59:59" ht="15" customHeight="1">
      <c r="BG448592" s="984"/>
    </row>
    <row r="448593" spans="59:59" ht="15" customHeight="1">
      <c r="BG448593" s="985"/>
    </row>
    <row r="448630" spans="59:59" ht="15" customHeight="1">
      <c r="BG448630" s="984"/>
    </row>
    <row r="448631" spans="59:59" ht="15" customHeight="1">
      <c r="BG448631" s="985"/>
    </row>
    <row r="448668" spans="59:59" ht="15" customHeight="1">
      <c r="BG448668" s="984"/>
    </row>
    <row r="448669" spans="59:59" ht="15" customHeight="1">
      <c r="BG448669" s="985"/>
    </row>
    <row r="448706" spans="59:59" ht="15" customHeight="1">
      <c r="BG448706" s="984"/>
    </row>
    <row r="448707" spans="59:59" ht="15" customHeight="1">
      <c r="BG448707" s="985"/>
    </row>
    <row r="448744" spans="59:59" ht="15" customHeight="1">
      <c r="BG448744" s="984"/>
    </row>
    <row r="448745" spans="59:59" ht="15" customHeight="1">
      <c r="BG448745" s="985"/>
    </row>
    <row r="448782" spans="59:59" ht="15" customHeight="1">
      <c r="BG448782" s="984"/>
    </row>
    <row r="448783" spans="59:59" ht="15" customHeight="1">
      <c r="BG448783" s="985"/>
    </row>
    <row r="448820" spans="59:59" ht="15" customHeight="1">
      <c r="BG448820" s="984"/>
    </row>
    <row r="448821" spans="59:59" ht="15" customHeight="1">
      <c r="BG448821" s="985"/>
    </row>
    <row r="448858" spans="59:59" ht="15" customHeight="1">
      <c r="BG448858" s="984"/>
    </row>
    <row r="448859" spans="59:59" ht="15" customHeight="1">
      <c r="BG448859" s="985"/>
    </row>
    <row r="448896" spans="59:59" ht="15" customHeight="1">
      <c r="BG448896" s="984"/>
    </row>
    <row r="448897" spans="59:59" ht="15" customHeight="1">
      <c r="BG448897" s="985"/>
    </row>
    <row r="448934" spans="59:59" ht="15" customHeight="1">
      <c r="BG448934" s="984"/>
    </row>
    <row r="448935" spans="59:59" ht="15" customHeight="1">
      <c r="BG448935" s="985"/>
    </row>
    <row r="448972" spans="59:59" ht="15" customHeight="1">
      <c r="BG448972" s="984"/>
    </row>
    <row r="448973" spans="59:59" ht="15" customHeight="1">
      <c r="BG448973" s="985"/>
    </row>
    <row r="449010" spans="59:59" ht="15" customHeight="1">
      <c r="BG449010" s="984"/>
    </row>
    <row r="449011" spans="59:59" ht="15" customHeight="1">
      <c r="BG449011" s="985"/>
    </row>
    <row r="449048" spans="59:59" ht="15" customHeight="1">
      <c r="BG449048" s="984"/>
    </row>
    <row r="449049" spans="59:59" ht="15" customHeight="1">
      <c r="BG449049" s="985"/>
    </row>
    <row r="449086" spans="59:59" ht="15" customHeight="1">
      <c r="BG449086" s="984"/>
    </row>
    <row r="449087" spans="59:59" ht="15" customHeight="1">
      <c r="BG449087" s="985"/>
    </row>
    <row r="449124" spans="59:59" ht="15" customHeight="1">
      <c r="BG449124" s="984"/>
    </row>
    <row r="449125" spans="59:59" ht="15" customHeight="1">
      <c r="BG449125" s="985"/>
    </row>
    <row r="449162" spans="59:59" ht="15" customHeight="1">
      <c r="BG449162" s="984"/>
    </row>
    <row r="449163" spans="59:59" ht="15" customHeight="1">
      <c r="BG449163" s="985"/>
    </row>
    <row r="449200" spans="59:59" ht="15" customHeight="1">
      <c r="BG449200" s="984"/>
    </row>
    <row r="449201" spans="59:59" ht="15" customHeight="1">
      <c r="BG449201" s="985"/>
    </row>
    <row r="449238" spans="59:59" ht="15" customHeight="1">
      <c r="BG449238" s="984"/>
    </row>
    <row r="449239" spans="59:59" ht="15" customHeight="1">
      <c r="BG449239" s="985"/>
    </row>
    <row r="449276" spans="59:59" ht="15" customHeight="1">
      <c r="BG449276" s="984"/>
    </row>
    <row r="449277" spans="59:59" ht="15" customHeight="1">
      <c r="BG449277" s="985"/>
    </row>
    <row r="449314" spans="59:59" ht="15" customHeight="1">
      <c r="BG449314" s="984"/>
    </row>
    <row r="449315" spans="59:59" ht="15" customHeight="1">
      <c r="BG449315" s="985"/>
    </row>
    <row r="449352" spans="59:59" ht="15" customHeight="1">
      <c r="BG449352" s="984"/>
    </row>
    <row r="449353" spans="59:59" ht="15" customHeight="1">
      <c r="BG449353" s="985"/>
    </row>
    <row r="449390" spans="59:59" ht="15" customHeight="1">
      <c r="BG449390" s="984"/>
    </row>
    <row r="449391" spans="59:59" ht="15" customHeight="1">
      <c r="BG449391" s="985"/>
    </row>
    <row r="449428" spans="59:59" ht="15" customHeight="1">
      <c r="BG449428" s="984"/>
    </row>
    <row r="449429" spans="59:59" ht="15" customHeight="1">
      <c r="BG449429" s="985"/>
    </row>
    <row r="449466" spans="59:59" ht="15" customHeight="1">
      <c r="BG449466" s="984"/>
    </row>
    <row r="449467" spans="59:59" ht="15" customHeight="1">
      <c r="BG449467" s="985"/>
    </row>
    <row r="449504" spans="59:59" ht="15" customHeight="1">
      <c r="BG449504" s="984"/>
    </row>
    <row r="449505" spans="59:59" ht="15" customHeight="1">
      <c r="BG449505" s="985"/>
    </row>
    <row r="449542" spans="59:59" ht="15" customHeight="1">
      <c r="BG449542" s="984"/>
    </row>
    <row r="449543" spans="59:59" ht="15" customHeight="1">
      <c r="BG449543" s="985"/>
    </row>
    <row r="449580" spans="59:59" ht="15" customHeight="1">
      <c r="BG449580" s="984"/>
    </row>
    <row r="449581" spans="59:59" ht="15" customHeight="1">
      <c r="BG449581" s="985"/>
    </row>
    <row r="449618" spans="59:59" ht="15" customHeight="1">
      <c r="BG449618" s="984"/>
    </row>
    <row r="449619" spans="59:59" ht="15" customHeight="1">
      <c r="BG449619" s="985"/>
    </row>
    <row r="449656" spans="59:59" ht="15" customHeight="1">
      <c r="BG449656" s="984"/>
    </row>
    <row r="449657" spans="59:59" ht="15" customHeight="1">
      <c r="BG449657" s="985"/>
    </row>
    <row r="449694" spans="59:59" ht="15" customHeight="1">
      <c r="BG449694" s="984"/>
    </row>
    <row r="449695" spans="59:59" ht="15" customHeight="1">
      <c r="BG449695" s="985"/>
    </row>
    <row r="449732" spans="59:59" ht="15" customHeight="1">
      <c r="BG449732" s="984"/>
    </row>
    <row r="449733" spans="59:59" ht="15" customHeight="1">
      <c r="BG449733" s="985"/>
    </row>
    <row r="449770" spans="59:59" ht="15" customHeight="1">
      <c r="BG449770" s="984"/>
    </row>
    <row r="449771" spans="59:59" ht="15" customHeight="1">
      <c r="BG449771" s="985"/>
    </row>
    <row r="449808" spans="59:59" ht="15" customHeight="1">
      <c r="BG449808" s="984"/>
    </row>
    <row r="449809" spans="59:59" ht="15" customHeight="1">
      <c r="BG449809" s="985"/>
    </row>
    <row r="449846" spans="59:59" ht="15" customHeight="1">
      <c r="BG449846" s="984"/>
    </row>
    <row r="449847" spans="59:59" ht="15" customHeight="1">
      <c r="BG449847" s="985"/>
    </row>
    <row r="449884" spans="59:59" ht="15" customHeight="1">
      <c r="BG449884" s="984"/>
    </row>
    <row r="449885" spans="59:59" ht="15" customHeight="1">
      <c r="BG449885" s="985"/>
    </row>
    <row r="449922" spans="59:59" ht="15" customHeight="1">
      <c r="BG449922" s="984"/>
    </row>
    <row r="449923" spans="59:59" ht="15" customHeight="1">
      <c r="BG449923" s="985"/>
    </row>
    <row r="449960" spans="59:59" ht="15" customHeight="1">
      <c r="BG449960" s="984"/>
    </row>
    <row r="449961" spans="59:59" ht="15" customHeight="1">
      <c r="BG449961" s="985"/>
    </row>
    <row r="449998" spans="59:59" ht="15" customHeight="1">
      <c r="BG449998" s="984"/>
    </row>
    <row r="449999" spans="59:59" ht="15" customHeight="1">
      <c r="BG449999" s="985"/>
    </row>
    <row r="450036" spans="59:59" ht="15" customHeight="1">
      <c r="BG450036" s="984"/>
    </row>
    <row r="450037" spans="59:59" ht="15" customHeight="1">
      <c r="BG450037" s="985"/>
    </row>
    <row r="450074" spans="59:59" ht="15" customHeight="1">
      <c r="BG450074" s="984"/>
    </row>
    <row r="450075" spans="59:59" ht="15" customHeight="1">
      <c r="BG450075" s="985"/>
    </row>
    <row r="450112" spans="59:59" ht="15" customHeight="1">
      <c r="BG450112" s="984"/>
    </row>
    <row r="450113" spans="59:59" ht="15" customHeight="1">
      <c r="BG450113" s="985"/>
    </row>
    <row r="450150" spans="59:59" ht="15" customHeight="1">
      <c r="BG450150" s="984"/>
    </row>
    <row r="450151" spans="59:59" ht="15" customHeight="1">
      <c r="BG450151" s="985"/>
    </row>
    <row r="450188" spans="59:59" ht="15" customHeight="1">
      <c r="BG450188" s="984"/>
    </row>
    <row r="450189" spans="59:59" ht="15" customHeight="1">
      <c r="BG450189" s="985"/>
    </row>
    <row r="450226" spans="59:59" ht="15" customHeight="1">
      <c r="BG450226" s="984"/>
    </row>
    <row r="450227" spans="59:59" ht="15" customHeight="1">
      <c r="BG450227" s="985"/>
    </row>
    <row r="450264" spans="59:59" ht="15" customHeight="1">
      <c r="BG450264" s="984"/>
    </row>
    <row r="450265" spans="59:59" ht="15" customHeight="1">
      <c r="BG450265" s="985"/>
    </row>
    <row r="450302" spans="59:59" ht="15" customHeight="1">
      <c r="BG450302" s="984"/>
    </row>
    <row r="450303" spans="59:59" ht="15" customHeight="1">
      <c r="BG450303" s="985"/>
    </row>
    <row r="450340" spans="59:59" ht="15" customHeight="1">
      <c r="BG450340" s="984"/>
    </row>
    <row r="450341" spans="59:59" ht="15" customHeight="1">
      <c r="BG450341" s="985"/>
    </row>
    <row r="450378" spans="59:59" ht="15" customHeight="1">
      <c r="BG450378" s="984"/>
    </row>
    <row r="450379" spans="59:59" ht="15" customHeight="1">
      <c r="BG450379" s="985"/>
    </row>
    <row r="450416" spans="59:59" ht="15" customHeight="1">
      <c r="BG450416" s="984"/>
    </row>
    <row r="450417" spans="59:59" ht="15" customHeight="1">
      <c r="BG450417" s="985"/>
    </row>
    <row r="450454" spans="59:59" ht="15" customHeight="1">
      <c r="BG450454" s="984"/>
    </row>
    <row r="450455" spans="59:59" ht="15" customHeight="1">
      <c r="BG450455" s="985"/>
    </row>
    <row r="450492" spans="59:59" ht="15" customHeight="1">
      <c r="BG450492" s="984"/>
    </row>
    <row r="450493" spans="59:59" ht="15" customHeight="1">
      <c r="BG450493" s="985"/>
    </row>
    <row r="450530" spans="59:59" ht="15" customHeight="1">
      <c r="BG450530" s="984"/>
    </row>
    <row r="450531" spans="59:59" ht="15" customHeight="1">
      <c r="BG450531" s="985"/>
    </row>
    <row r="450568" spans="59:59" ht="15" customHeight="1">
      <c r="BG450568" s="984"/>
    </row>
    <row r="450569" spans="59:59" ht="15" customHeight="1">
      <c r="BG450569" s="985"/>
    </row>
    <row r="450606" spans="59:59" ht="15" customHeight="1">
      <c r="BG450606" s="984"/>
    </row>
    <row r="450607" spans="59:59" ht="15" customHeight="1">
      <c r="BG450607" s="985"/>
    </row>
    <row r="450644" spans="59:59" ht="15" customHeight="1">
      <c r="BG450644" s="984"/>
    </row>
    <row r="450645" spans="59:59" ht="15" customHeight="1">
      <c r="BG450645" s="985"/>
    </row>
    <row r="450682" spans="59:59" ht="15" customHeight="1">
      <c r="BG450682" s="984"/>
    </row>
    <row r="450683" spans="59:59" ht="15" customHeight="1">
      <c r="BG450683" s="985"/>
    </row>
    <row r="450720" spans="59:59" ht="15" customHeight="1">
      <c r="BG450720" s="984"/>
    </row>
    <row r="450721" spans="59:59" ht="15" customHeight="1">
      <c r="BG450721" s="985"/>
    </row>
    <row r="450758" spans="59:59" ht="15" customHeight="1">
      <c r="BG450758" s="984"/>
    </row>
    <row r="450759" spans="59:59" ht="15" customHeight="1">
      <c r="BG450759" s="985"/>
    </row>
    <row r="450796" spans="59:59" ht="15" customHeight="1">
      <c r="BG450796" s="984"/>
    </row>
    <row r="450797" spans="59:59" ht="15" customHeight="1">
      <c r="BG450797" s="985"/>
    </row>
    <row r="450834" spans="59:59" ht="15" customHeight="1">
      <c r="BG450834" s="984"/>
    </row>
    <row r="450835" spans="59:59" ht="15" customHeight="1">
      <c r="BG450835" s="985"/>
    </row>
    <row r="450872" spans="59:59" ht="15" customHeight="1">
      <c r="BG450872" s="984"/>
    </row>
    <row r="450873" spans="59:59" ht="15" customHeight="1">
      <c r="BG450873" s="985"/>
    </row>
    <row r="450910" spans="59:59" ht="15" customHeight="1">
      <c r="BG450910" s="984"/>
    </row>
    <row r="450911" spans="59:59" ht="15" customHeight="1">
      <c r="BG450911" s="985"/>
    </row>
    <row r="450948" spans="59:59" ht="15" customHeight="1">
      <c r="BG450948" s="984"/>
    </row>
    <row r="450949" spans="59:59" ht="15" customHeight="1">
      <c r="BG450949" s="985"/>
    </row>
    <row r="450986" spans="59:59" ht="15" customHeight="1">
      <c r="BG450986" s="984"/>
    </row>
    <row r="450987" spans="59:59" ht="15" customHeight="1">
      <c r="BG450987" s="985"/>
    </row>
    <row r="451024" spans="59:59" ht="15" customHeight="1">
      <c r="BG451024" s="984"/>
    </row>
    <row r="451025" spans="59:59" ht="15" customHeight="1">
      <c r="BG451025" s="985"/>
    </row>
    <row r="451062" spans="59:59" ht="15" customHeight="1">
      <c r="BG451062" s="984"/>
    </row>
    <row r="451063" spans="59:59" ht="15" customHeight="1">
      <c r="BG451063" s="985"/>
    </row>
    <row r="451100" spans="59:59" ht="15" customHeight="1">
      <c r="BG451100" s="984"/>
    </row>
    <row r="451101" spans="59:59" ht="15" customHeight="1">
      <c r="BG451101" s="985"/>
    </row>
    <row r="451138" spans="59:59" ht="15" customHeight="1">
      <c r="BG451138" s="984"/>
    </row>
    <row r="451139" spans="59:59" ht="15" customHeight="1">
      <c r="BG451139" s="985"/>
    </row>
    <row r="451176" spans="59:59" ht="15" customHeight="1">
      <c r="BG451176" s="984"/>
    </row>
    <row r="451177" spans="59:59" ht="15" customHeight="1">
      <c r="BG451177" s="985"/>
    </row>
    <row r="451214" spans="59:59" ht="15" customHeight="1">
      <c r="BG451214" s="984"/>
    </row>
    <row r="451215" spans="59:59" ht="15" customHeight="1">
      <c r="BG451215" s="985"/>
    </row>
    <row r="451252" spans="59:59" ht="15" customHeight="1">
      <c r="BG451252" s="984"/>
    </row>
    <row r="451253" spans="59:59" ht="15" customHeight="1">
      <c r="BG451253" s="985"/>
    </row>
    <row r="451290" spans="59:59" ht="15" customHeight="1">
      <c r="BG451290" s="984"/>
    </row>
    <row r="451291" spans="59:59" ht="15" customHeight="1">
      <c r="BG451291" s="985"/>
    </row>
    <row r="451328" spans="59:59" ht="15" customHeight="1">
      <c r="BG451328" s="984"/>
    </row>
    <row r="451329" spans="59:59" ht="15" customHeight="1">
      <c r="BG451329" s="985"/>
    </row>
    <row r="451366" spans="59:59" ht="15" customHeight="1">
      <c r="BG451366" s="984"/>
    </row>
    <row r="451367" spans="59:59" ht="15" customHeight="1">
      <c r="BG451367" s="985"/>
    </row>
    <row r="451404" spans="59:59" ht="15" customHeight="1">
      <c r="BG451404" s="984"/>
    </row>
    <row r="451405" spans="59:59" ht="15" customHeight="1">
      <c r="BG451405" s="985"/>
    </row>
    <row r="451442" spans="59:59" ht="15" customHeight="1">
      <c r="BG451442" s="984"/>
    </row>
    <row r="451443" spans="59:59" ht="15" customHeight="1">
      <c r="BG451443" s="985"/>
    </row>
    <row r="451480" spans="59:59" ht="15" customHeight="1">
      <c r="BG451480" s="984"/>
    </row>
    <row r="451481" spans="59:59" ht="15" customHeight="1">
      <c r="BG451481" s="985"/>
    </row>
    <row r="451518" spans="59:59" ht="15" customHeight="1">
      <c r="BG451518" s="984"/>
    </row>
    <row r="451519" spans="59:59" ht="15" customHeight="1">
      <c r="BG451519" s="985"/>
    </row>
    <row r="451556" spans="59:59" ht="15" customHeight="1">
      <c r="BG451556" s="984"/>
    </row>
    <row r="451557" spans="59:59" ht="15" customHeight="1">
      <c r="BG451557" s="985"/>
    </row>
    <row r="451594" spans="59:59" ht="15" customHeight="1">
      <c r="BG451594" s="984"/>
    </row>
    <row r="451595" spans="59:59" ht="15" customHeight="1">
      <c r="BG451595" s="985"/>
    </row>
    <row r="451632" spans="59:59" ht="15" customHeight="1">
      <c r="BG451632" s="984"/>
    </row>
    <row r="451633" spans="59:59" ht="15" customHeight="1">
      <c r="BG451633" s="985"/>
    </row>
    <row r="451670" spans="59:59" ht="15" customHeight="1">
      <c r="BG451670" s="984"/>
    </row>
    <row r="451671" spans="59:59" ht="15" customHeight="1">
      <c r="BG451671" s="985"/>
    </row>
    <row r="451708" spans="59:59" ht="15" customHeight="1">
      <c r="BG451708" s="984"/>
    </row>
    <row r="451709" spans="59:59" ht="15" customHeight="1">
      <c r="BG451709" s="985"/>
    </row>
    <row r="451746" spans="59:59" ht="15" customHeight="1">
      <c r="BG451746" s="984"/>
    </row>
    <row r="451747" spans="59:59" ht="15" customHeight="1">
      <c r="BG451747" s="985"/>
    </row>
    <row r="451784" spans="59:59" ht="15" customHeight="1">
      <c r="BG451784" s="984"/>
    </row>
    <row r="451785" spans="59:59" ht="15" customHeight="1">
      <c r="BG451785" s="985"/>
    </row>
    <row r="451822" spans="59:59" ht="15" customHeight="1">
      <c r="BG451822" s="984"/>
    </row>
    <row r="451823" spans="59:59" ht="15" customHeight="1">
      <c r="BG451823" s="985"/>
    </row>
    <row r="451860" spans="59:59" ht="15" customHeight="1">
      <c r="BG451860" s="984"/>
    </row>
    <row r="451861" spans="59:59" ht="15" customHeight="1">
      <c r="BG451861" s="985"/>
    </row>
    <row r="451898" spans="59:59" ht="15" customHeight="1">
      <c r="BG451898" s="984"/>
    </row>
    <row r="451899" spans="59:59" ht="15" customHeight="1">
      <c r="BG451899" s="985"/>
    </row>
    <row r="451936" spans="59:59" ht="15" customHeight="1">
      <c r="BG451936" s="984"/>
    </row>
    <row r="451937" spans="59:59" ht="15" customHeight="1">
      <c r="BG451937" s="985"/>
    </row>
    <row r="451974" spans="59:59" ht="15" customHeight="1">
      <c r="BG451974" s="984"/>
    </row>
    <row r="451975" spans="59:59" ht="15" customHeight="1">
      <c r="BG451975" s="985"/>
    </row>
    <row r="452012" spans="59:59" ht="15" customHeight="1">
      <c r="BG452012" s="984"/>
    </row>
    <row r="452013" spans="59:59" ht="15" customHeight="1">
      <c r="BG452013" s="985"/>
    </row>
    <row r="452050" spans="59:59" ht="15" customHeight="1">
      <c r="BG452050" s="984"/>
    </row>
    <row r="452051" spans="59:59" ht="15" customHeight="1">
      <c r="BG452051" s="985"/>
    </row>
    <row r="452088" spans="59:59" ht="15" customHeight="1">
      <c r="BG452088" s="984"/>
    </row>
    <row r="452089" spans="59:59" ht="15" customHeight="1">
      <c r="BG452089" s="985"/>
    </row>
    <row r="452126" spans="59:59" ht="15" customHeight="1">
      <c r="BG452126" s="984"/>
    </row>
    <row r="452127" spans="59:59" ht="15" customHeight="1">
      <c r="BG452127" s="985"/>
    </row>
    <row r="452164" spans="59:59" ht="15" customHeight="1">
      <c r="BG452164" s="984"/>
    </row>
    <row r="452165" spans="59:59" ht="15" customHeight="1">
      <c r="BG452165" s="985"/>
    </row>
    <row r="452202" spans="59:59" ht="15" customHeight="1">
      <c r="BG452202" s="984"/>
    </row>
    <row r="452203" spans="59:59" ht="15" customHeight="1">
      <c r="BG452203" s="985"/>
    </row>
    <row r="452240" spans="59:59" ht="15" customHeight="1">
      <c r="BG452240" s="984"/>
    </row>
    <row r="452241" spans="59:59" ht="15" customHeight="1">
      <c r="BG452241" s="985"/>
    </row>
    <row r="452278" spans="59:59" ht="15" customHeight="1">
      <c r="BG452278" s="984"/>
    </row>
    <row r="452279" spans="59:59" ht="15" customHeight="1">
      <c r="BG452279" s="985"/>
    </row>
    <row r="452316" spans="59:59" ht="15" customHeight="1">
      <c r="BG452316" s="984"/>
    </row>
    <row r="452317" spans="59:59" ht="15" customHeight="1">
      <c r="BG452317" s="985"/>
    </row>
    <row r="452354" spans="59:59" ht="15" customHeight="1">
      <c r="BG452354" s="984"/>
    </row>
    <row r="452355" spans="59:59" ht="15" customHeight="1">
      <c r="BG452355" s="985"/>
    </row>
    <row r="452392" spans="59:59" ht="15" customHeight="1">
      <c r="BG452392" s="984"/>
    </row>
    <row r="452393" spans="59:59" ht="15" customHeight="1">
      <c r="BG452393" s="985"/>
    </row>
    <row r="452430" spans="59:59" ht="15" customHeight="1">
      <c r="BG452430" s="984"/>
    </row>
    <row r="452431" spans="59:59" ht="15" customHeight="1">
      <c r="BG452431" s="985"/>
    </row>
    <row r="452468" spans="59:59" ht="15" customHeight="1">
      <c r="BG452468" s="984"/>
    </row>
    <row r="452469" spans="59:59" ht="15" customHeight="1">
      <c r="BG452469" s="985"/>
    </row>
    <row r="452506" spans="59:59" ht="15" customHeight="1">
      <c r="BG452506" s="984"/>
    </row>
    <row r="452507" spans="59:59" ht="15" customHeight="1">
      <c r="BG452507" s="985"/>
    </row>
    <row r="452544" spans="59:59" ht="15" customHeight="1">
      <c r="BG452544" s="984"/>
    </row>
    <row r="452545" spans="59:59" ht="15" customHeight="1">
      <c r="BG452545" s="985"/>
    </row>
    <row r="452582" spans="59:59" ht="15" customHeight="1">
      <c r="BG452582" s="984"/>
    </row>
    <row r="452583" spans="59:59" ht="15" customHeight="1">
      <c r="BG452583" s="985"/>
    </row>
    <row r="452620" spans="59:59" ht="15" customHeight="1">
      <c r="BG452620" s="984"/>
    </row>
    <row r="452621" spans="59:59" ht="15" customHeight="1">
      <c r="BG452621" s="985"/>
    </row>
    <row r="452658" spans="59:59" ht="15" customHeight="1">
      <c r="BG452658" s="984"/>
    </row>
    <row r="452659" spans="59:59" ht="15" customHeight="1">
      <c r="BG452659" s="985"/>
    </row>
    <row r="452696" spans="59:59" ht="15" customHeight="1">
      <c r="BG452696" s="984"/>
    </row>
    <row r="452697" spans="59:59" ht="15" customHeight="1">
      <c r="BG452697" s="985"/>
    </row>
    <row r="452734" spans="59:59" ht="15" customHeight="1">
      <c r="BG452734" s="984"/>
    </row>
    <row r="452735" spans="59:59" ht="15" customHeight="1">
      <c r="BG452735" s="985"/>
    </row>
    <row r="452772" spans="59:59" ht="15" customHeight="1">
      <c r="BG452772" s="984"/>
    </row>
    <row r="452773" spans="59:59" ht="15" customHeight="1">
      <c r="BG452773" s="985"/>
    </row>
    <row r="452810" spans="59:59" ht="15" customHeight="1">
      <c r="BG452810" s="984"/>
    </row>
    <row r="452811" spans="59:59" ht="15" customHeight="1">
      <c r="BG452811" s="985"/>
    </row>
    <row r="452848" spans="59:59" ht="15" customHeight="1">
      <c r="BG452848" s="984"/>
    </row>
    <row r="452849" spans="59:59" ht="15" customHeight="1">
      <c r="BG452849" s="985"/>
    </row>
    <row r="452886" spans="59:59" ht="15" customHeight="1">
      <c r="BG452886" s="984"/>
    </row>
    <row r="452887" spans="59:59" ht="15" customHeight="1">
      <c r="BG452887" s="985"/>
    </row>
    <row r="452924" spans="59:59" ht="15" customHeight="1">
      <c r="BG452924" s="984"/>
    </row>
    <row r="452925" spans="59:59" ht="15" customHeight="1">
      <c r="BG452925" s="985"/>
    </row>
    <row r="452962" spans="59:59" ht="15" customHeight="1">
      <c r="BG452962" s="984"/>
    </row>
    <row r="452963" spans="59:59" ht="15" customHeight="1">
      <c r="BG452963" s="985"/>
    </row>
    <row r="453000" spans="59:59" ht="15" customHeight="1">
      <c r="BG453000" s="984"/>
    </row>
    <row r="453001" spans="59:59" ht="15" customHeight="1">
      <c r="BG453001" s="985"/>
    </row>
    <row r="453038" spans="59:59" ht="15" customHeight="1">
      <c r="BG453038" s="984"/>
    </row>
    <row r="453039" spans="59:59" ht="15" customHeight="1">
      <c r="BG453039" s="985"/>
    </row>
    <row r="453076" spans="59:59" ht="15" customHeight="1">
      <c r="BG453076" s="984"/>
    </row>
    <row r="453077" spans="59:59" ht="15" customHeight="1">
      <c r="BG453077" s="985"/>
    </row>
    <row r="453114" spans="59:59" ht="15" customHeight="1">
      <c r="BG453114" s="984"/>
    </row>
    <row r="453115" spans="59:59" ht="15" customHeight="1">
      <c r="BG453115" s="985"/>
    </row>
    <row r="453152" spans="59:59" ht="15" customHeight="1">
      <c r="BG453152" s="984"/>
    </row>
    <row r="453153" spans="59:59" ht="15" customHeight="1">
      <c r="BG453153" s="985"/>
    </row>
    <row r="453190" spans="59:59" ht="15" customHeight="1">
      <c r="BG453190" s="984"/>
    </row>
    <row r="453191" spans="59:59" ht="15" customHeight="1">
      <c r="BG453191" s="985"/>
    </row>
    <row r="453228" spans="59:59" ht="15" customHeight="1">
      <c r="BG453228" s="984"/>
    </row>
    <row r="453229" spans="59:59" ht="15" customHeight="1">
      <c r="BG453229" s="985"/>
    </row>
    <row r="453266" spans="59:59" ht="15" customHeight="1">
      <c r="BG453266" s="984"/>
    </row>
    <row r="453267" spans="59:59" ht="15" customHeight="1">
      <c r="BG453267" s="985"/>
    </row>
    <row r="453304" spans="59:59" ht="15" customHeight="1">
      <c r="BG453304" s="984"/>
    </row>
    <row r="453305" spans="59:59" ht="15" customHeight="1">
      <c r="BG453305" s="985"/>
    </row>
    <row r="453342" spans="59:59" ht="15" customHeight="1">
      <c r="BG453342" s="984"/>
    </row>
    <row r="453343" spans="59:59" ht="15" customHeight="1">
      <c r="BG453343" s="985"/>
    </row>
    <row r="453380" spans="59:59" ht="15" customHeight="1">
      <c r="BG453380" s="984"/>
    </row>
    <row r="453381" spans="59:59" ht="15" customHeight="1">
      <c r="BG453381" s="985"/>
    </row>
    <row r="453418" spans="59:59" ht="15" customHeight="1">
      <c r="BG453418" s="984"/>
    </row>
    <row r="453419" spans="59:59" ht="15" customHeight="1">
      <c r="BG453419" s="985"/>
    </row>
    <row r="453456" spans="59:59" ht="15" customHeight="1">
      <c r="BG453456" s="984"/>
    </row>
    <row r="453457" spans="59:59" ht="15" customHeight="1">
      <c r="BG453457" s="985"/>
    </row>
    <row r="453494" spans="59:59" ht="15" customHeight="1">
      <c r="BG453494" s="984"/>
    </row>
    <row r="453495" spans="59:59" ht="15" customHeight="1">
      <c r="BG453495" s="985"/>
    </row>
    <row r="453532" spans="59:59" ht="15" customHeight="1">
      <c r="BG453532" s="984"/>
    </row>
    <row r="453533" spans="59:59" ht="15" customHeight="1">
      <c r="BG453533" s="985"/>
    </row>
    <row r="453570" spans="59:59" ht="15" customHeight="1">
      <c r="BG453570" s="984"/>
    </row>
    <row r="453571" spans="59:59" ht="15" customHeight="1">
      <c r="BG453571" s="985"/>
    </row>
    <row r="453608" spans="59:59" ht="15" customHeight="1">
      <c r="BG453608" s="984"/>
    </row>
    <row r="453609" spans="59:59" ht="15" customHeight="1">
      <c r="BG453609" s="985"/>
    </row>
    <row r="453646" spans="59:59" ht="15" customHeight="1">
      <c r="BG453646" s="984"/>
    </row>
    <row r="453647" spans="59:59" ht="15" customHeight="1">
      <c r="BG453647" s="985"/>
    </row>
    <row r="453684" spans="59:59" ht="15" customHeight="1">
      <c r="BG453684" s="984"/>
    </row>
    <row r="453685" spans="59:59" ht="15" customHeight="1">
      <c r="BG453685" s="985"/>
    </row>
    <row r="453722" spans="59:59" ht="15" customHeight="1">
      <c r="BG453722" s="984"/>
    </row>
    <row r="453723" spans="59:59" ht="15" customHeight="1">
      <c r="BG453723" s="985"/>
    </row>
    <row r="453760" spans="59:59" ht="15" customHeight="1">
      <c r="BG453760" s="984"/>
    </row>
    <row r="453761" spans="59:59" ht="15" customHeight="1">
      <c r="BG453761" s="985"/>
    </row>
    <row r="453798" spans="59:59" ht="15" customHeight="1">
      <c r="BG453798" s="984"/>
    </row>
    <row r="453799" spans="59:59" ht="15" customHeight="1">
      <c r="BG453799" s="985"/>
    </row>
    <row r="453836" spans="59:59" ht="15" customHeight="1">
      <c r="BG453836" s="984"/>
    </row>
    <row r="453837" spans="59:59" ht="15" customHeight="1">
      <c r="BG453837" s="985"/>
    </row>
    <row r="453874" spans="59:59" ht="15" customHeight="1">
      <c r="BG453874" s="984"/>
    </row>
    <row r="453875" spans="59:59" ht="15" customHeight="1">
      <c r="BG453875" s="985"/>
    </row>
    <row r="453912" spans="59:59" ht="15" customHeight="1">
      <c r="BG453912" s="984"/>
    </row>
    <row r="453913" spans="59:59" ht="15" customHeight="1">
      <c r="BG453913" s="985"/>
    </row>
    <row r="453950" spans="59:59" ht="15" customHeight="1">
      <c r="BG453950" s="984"/>
    </row>
    <row r="453951" spans="59:59" ht="15" customHeight="1">
      <c r="BG453951" s="985"/>
    </row>
    <row r="453988" spans="59:59" ht="15" customHeight="1">
      <c r="BG453988" s="984"/>
    </row>
    <row r="453989" spans="59:59" ht="15" customHeight="1">
      <c r="BG453989" s="985"/>
    </row>
    <row r="454026" spans="59:59" ht="15" customHeight="1">
      <c r="BG454026" s="984"/>
    </row>
    <row r="454027" spans="59:59" ht="15" customHeight="1">
      <c r="BG454027" s="985"/>
    </row>
    <row r="454064" spans="59:59" ht="15" customHeight="1">
      <c r="BG454064" s="984"/>
    </row>
    <row r="454065" spans="59:59" ht="15" customHeight="1">
      <c r="BG454065" s="985"/>
    </row>
    <row r="454102" spans="59:59" ht="15" customHeight="1">
      <c r="BG454102" s="984"/>
    </row>
    <row r="454103" spans="59:59" ht="15" customHeight="1">
      <c r="BG454103" s="985"/>
    </row>
    <row r="454140" spans="59:59" ht="15" customHeight="1">
      <c r="BG454140" s="984"/>
    </row>
    <row r="454141" spans="59:59" ht="15" customHeight="1">
      <c r="BG454141" s="985"/>
    </row>
    <row r="454178" spans="59:59" ht="15" customHeight="1">
      <c r="BG454178" s="984"/>
    </row>
    <row r="454179" spans="59:59" ht="15" customHeight="1">
      <c r="BG454179" s="985"/>
    </row>
    <row r="454216" spans="59:59" ht="15" customHeight="1">
      <c r="BG454216" s="984"/>
    </row>
    <row r="454217" spans="59:59" ht="15" customHeight="1">
      <c r="BG454217" s="985"/>
    </row>
    <row r="454254" spans="59:59" ht="15" customHeight="1">
      <c r="BG454254" s="984"/>
    </row>
    <row r="454255" spans="59:59" ht="15" customHeight="1">
      <c r="BG454255" s="985"/>
    </row>
    <row r="454292" spans="59:59" ht="15" customHeight="1">
      <c r="BG454292" s="984"/>
    </row>
    <row r="454293" spans="59:59" ht="15" customHeight="1">
      <c r="BG454293" s="985"/>
    </row>
    <row r="454330" spans="59:59" ht="15" customHeight="1">
      <c r="BG454330" s="984"/>
    </row>
    <row r="454331" spans="59:59" ht="15" customHeight="1">
      <c r="BG454331" s="985"/>
    </row>
    <row r="454368" spans="59:59" ht="15" customHeight="1">
      <c r="BG454368" s="984"/>
    </row>
    <row r="454369" spans="59:59" ht="15" customHeight="1">
      <c r="BG454369" s="985"/>
    </row>
    <row r="454406" spans="59:59" ht="15" customHeight="1">
      <c r="BG454406" s="984"/>
    </row>
    <row r="454407" spans="59:59" ht="15" customHeight="1">
      <c r="BG454407" s="985"/>
    </row>
    <row r="454444" spans="59:59" ht="15" customHeight="1">
      <c r="BG454444" s="984"/>
    </row>
    <row r="454445" spans="59:59" ht="15" customHeight="1">
      <c r="BG454445" s="985"/>
    </row>
    <row r="454482" spans="59:59" ht="15" customHeight="1">
      <c r="BG454482" s="984"/>
    </row>
    <row r="454483" spans="59:59" ht="15" customHeight="1">
      <c r="BG454483" s="985"/>
    </row>
    <row r="454520" spans="59:59" ht="15" customHeight="1">
      <c r="BG454520" s="984"/>
    </row>
    <row r="454521" spans="59:59" ht="15" customHeight="1">
      <c r="BG454521" s="985"/>
    </row>
    <row r="454558" spans="59:59" ht="15" customHeight="1">
      <c r="BG454558" s="984"/>
    </row>
    <row r="454559" spans="59:59" ht="15" customHeight="1">
      <c r="BG454559" s="985"/>
    </row>
    <row r="454596" spans="59:59" ht="15" customHeight="1">
      <c r="BG454596" s="984"/>
    </row>
    <row r="454597" spans="59:59" ht="15" customHeight="1">
      <c r="BG454597" s="985"/>
    </row>
    <row r="454634" spans="59:59" ht="15" customHeight="1">
      <c r="BG454634" s="984"/>
    </row>
    <row r="454635" spans="59:59" ht="15" customHeight="1">
      <c r="BG454635" s="985"/>
    </row>
    <row r="454672" spans="59:59" ht="15" customHeight="1">
      <c r="BG454672" s="984"/>
    </row>
    <row r="454673" spans="59:59" ht="15" customHeight="1">
      <c r="BG454673" s="985"/>
    </row>
    <row r="454710" spans="59:59" ht="15" customHeight="1">
      <c r="BG454710" s="984"/>
    </row>
    <row r="454711" spans="59:59" ht="15" customHeight="1">
      <c r="BG454711" s="985"/>
    </row>
    <row r="454748" spans="59:59" ht="15" customHeight="1">
      <c r="BG454748" s="984"/>
    </row>
    <row r="454749" spans="59:59" ht="15" customHeight="1">
      <c r="BG454749" s="985"/>
    </row>
    <row r="454786" spans="59:59" ht="15" customHeight="1">
      <c r="BG454786" s="984"/>
    </row>
    <row r="454787" spans="59:59" ht="15" customHeight="1">
      <c r="BG454787" s="985"/>
    </row>
    <row r="454824" spans="59:59" ht="15" customHeight="1">
      <c r="BG454824" s="984"/>
    </row>
    <row r="454825" spans="59:59" ht="15" customHeight="1">
      <c r="BG454825" s="985"/>
    </row>
    <row r="454862" spans="59:59" ht="15" customHeight="1">
      <c r="BG454862" s="984"/>
    </row>
    <row r="454863" spans="59:59" ht="15" customHeight="1">
      <c r="BG454863" s="985"/>
    </row>
    <row r="454900" spans="59:59" ht="15" customHeight="1">
      <c r="BG454900" s="984"/>
    </row>
    <row r="454901" spans="59:59" ht="15" customHeight="1">
      <c r="BG454901" s="985"/>
    </row>
    <row r="454938" spans="59:59" ht="15" customHeight="1">
      <c r="BG454938" s="984"/>
    </row>
    <row r="454939" spans="59:59" ht="15" customHeight="1">
      <c r="BG454939" s="985"/>
    </row>
    <row r="454976" spans="59:59" ht="15" customHeight="1">
      <c r="BG454976" s="984"/>
    </row>
    <row r="454977" spans="59:59" ht="15" customHeight="1">
      <c r="BG454977" s="985"/>
    </row>
    <row r="455014" spans="59:59" ht="15" customHeight="1">
      <c r="BG455014" s="984"/>
    </row>
    <row r="455015" spans="59:59" ht="15" customHeight="1">
      <c r="BG455015" s="985"/>
    </row>
    <row r="455052" spans="59:59" ht="15" customHeight="1">
      <c r="BG455052" s="984"/>
    </row>
    <row r="455053" spans="59:59" ht="15" customHeight="1">
      <c r="BG455053" s="985"/>
    </row>
    <row r="455090" spans="59:59" ht="15" customHeight="1">
      <c r="BG455090" s="984"/>
    </row>
    <row r="455091" spans="59:59" ht="15" customHeight="1">
      <c r="BG455091" s="985"/>
    </row>
    <row r="455128" spans="59:59" ht="15" customHeight="1">
      <c r="BG455128" s="984"/>
    </row>
    <row r="455129" spans="59:59" ht="15" customHeight="1">
      <c r="BG455129" s="985"/>
    </row>
    <row r="455166" spans="59:59" ht="15" customHeight="1">
      <c r="BG455166" s="984"/>
    </row>
    <row r="455167" spans="59:59" ht="15" customHeight="1">
      <c r="BG455167" s="985"/>
    </row>
    <row r="455204" spans="59:59" ht="15" customHeight="1">
      <c r="BG455204" s="984"/>
    </row>
    <row r="455205" spans="59:59" ht="15" customHeight="1">
      <c r="BG455205" s="985"/>
    </row>
    <row r="455242" spans="59:59" ht="15" customHeight="1">
      <c r="BG455242" s="984"/>
    </row>
    <row r="455243" spans="59:59" ht="15" customHeight="1">
      <c r="BG455243" s="985"/>
    </row>
    <row r="455280" spans="59:59" ht="15" customHeight="1">
      <c r="BG455280" s="984"/>
    </row>
    <row r="455281" spans="59:59" ht="15" customHeight="1">
      <c r="BG455281" s="985"/>
    </row>
    <row r="455318" spans="59:59" ht="15" customHeight="1">
      <c r="BG455318" s="984"/>
    </row>
    <row r="455319" spans="59:59" ht="15" customHeight="1">
      <c r="BG455319" s="985"/>
    </row>
    <row r="455356" spans="59:59" ht="15" customHeight="1">
      <c r="BG455356" s="984"/>
    </row>
    <row r="455357" spans="59:59" ht="15" customHeight="1">
      <c r="BG455357" s="985"/>
    </row>
    <row r="455394" spans="59:59" ht="15" customHeight="1">
      <c r="BG455394" s="984"/>
    </row>
    <row r="455395" spans="59:59" ht="15" customHeight="1">
      <c r="BG455395" s="985"/>
    </row>
    <row r="455432" spans="59:59" ht="15" customHeight="1">
      <c r="BG455432" s="984"/>
    </row>
    <row r="455433" spans="59:59" ht="15" customHeight="1">
      <c r="BG455433" s="985"/>
    </row>
    <row r="455470" spans="59:59" ht="15" customHeight="1">
      <c r="BG455470" s="984"/>
    </row>
    <row r="455471" spans="59:59" ht="15" customHeight="1">
      <c r="BG455471" s="985"/>
    </row>
    <row r="455508" spans="59:59" ht="15" customHeight="1">
      <c r="BG455508" s="984"/>
    </row>
    <row r="455509" spans="59:59" ht="15" customHeight="1">
      <c r="BG455509" s="985"/>
    </row>
    <row r="455546" spans="59:59" ht="15" customHeight="1">
      <c r="BG455546" s="984"/>
    </row>
    <row r="455547" spans="59:59" ht="15" customHeight="1">
      <c r="BG455547" s="985"/>
    </row>
    <row r="455584" spans="59:59" ht="15" customHeight="1">
      <c r="BG455584" s="984"/>
    </row>
    <row r="455585" spans="59:59" ht="15" customHeight="1">
      <c r="BG455585" s="985"/>
    </row>
    <row r="455622" spans="59:59" ht="15" customHeight="1">
      <c r="BG455622" s="984"/>
    </row>
    <row r="455623" spans="59:59" ht="15" customHeight="1">
      <c r="BG455623" s="985"/>
    </row>
    <row r="455660" spans="59:59" ht="15" customHeight="1">
      <c r="BG455660" s="984"/>
    </row>
    <row r="455661" spans="59:59" ht="15" customHeight="1">
      <c r="BG455661" s="985"/>
    </row>
    <row r="455698" spans="59:59" ht="15" customHeight="1">
      <c r="BG455698" s="984"/>
    </row>
    <row r="455699" spans="59:59" ht="15" customHeight="1">
      <c r="BG455699" s="985"/>
    </row>
    <row r="455736" spans="59:59" ht="15" customHeight="1">
      <c r="BG455736" s="984"/>
    </row>
    <row r="455737" spans="59:59" ht="15" customHeight="1">
      <c r="BG455737" s="985"/>
    </row>
    <row r="455774" spans="59:59" ht="15" customHeight="1">
      <c r="BG455774" s="984"/>
    </row>
    <row r="455775" spans="59:59" ht="15" customHeight="1">
      <c r="BG455775" s="985"/>
    </row>
    <row r="455812" spans="59:59" ht="15" customHeight="1">
      <c r="BG455812" s="984"/>
    </row>
    <row r="455813" spans="59:59" ht="15" customHeight="1">
      <c r="BG455813" s="985"/>
    </row>
    <row r="455850" spans="59:59" ht="15" customHeight="1">
      <c r="BG455850" s="984"/>
    </row>
    <row r="455851" spans="59:59" ht="15" customHeight="1">
      <c r="BG455851" s="985"/>
    </row>
    <row r="455888" spans="59:59" ht="15" customHeight="1">
      <c r="BG455888" s="984"/>
    </row>
    <row r="455889" spans="59:59" ht="15" customHeight="1">
      <c r="BG455889" s="985"/>
    </row>
    <row r="455926" spans="59:59" ht="15" customHeight="1">
      <c r="BG455926" s="984"/>
    </row>
    <row r="455927" spans="59:59" ht="15" customHeight="1">
      <c r="BG455927" s="985"/>
    </row>
    <row r="455964" spans="59:59" ht="15" customHeight="1">
      <c r="BG455964" s="984"/>
    </row>
    <row r="455965" spans="59:59" ht="15" customHeight="1">
      <c r="BG455965" s="985"/>
    </row>
    <row r="456002" spans="59:59" ht="15" customHeight="1">
      <c r="BG456002" s="984"/>
    </row>
    <row r="456003" spans="59:59" ht="15" customHeight="1">
      <c r="BG456003" s="985"/>
    </row>
    <row r="456040" spans="59:59" ht="15" customHeight="1">
      <c r="BG456040" s="984"/>
    </row>
    <row r="456041" spans="59:59" ht="15" customHeight="1">
      <c r="BG456041" s="985"/>
    </row>
    <row r="456078" spans="59:59" ht="15" customHeight="1">
      <c r="BG456078" s="984"/>
    </row>
    <row r="456079" spans="59:59" ht="15" customHeight="1">
      <c r="BG456079" s="985"/>
    </row>
    <row r="456116" spans="59:59" ht="15" customHeight="1">
      <c r="BG456116" s="984"/>
    </row>
    <row r="456117" spans="59:59" ht="15" customHeight="1">
      <c r="BG456117" s="985"/>
    </row>
    <row r="456154" spans="59:59" ht="15" customHeight="1">
      <c r="BG456154" s="984"/>
    </row>
    <row r="456155" spans="59:59" ht="15" customHeight="1">
      <c r="BG456155" s="985"/>
    </row>
    <row r="456192" spans="59:59" ht="15" customHeight="1">
      <c r="BG456192" s="984"/>
    </row>
    <row r="456193" spans="59:59" ht="15" customHeight="1">
      <c r="BG456193" s="985"/>
    </row>
    <row r="456230" spans="59:59" ht="15" customHeight="1">
      <c r="BG456230" s="984"/>
    </row>
    <row r="456231" spans="59:59" ht="15" customHeight="1">
      <c r="BG456231" s="985"/>
    </row>
    <row r="456268" spans="59:59" ht="15" customHeight="1">
      <c r="BG456268" s="984"/>
    </row>
    <row r="456269" spans="59:59" ht="15" customHeight="1">
      <c r="BG456269" s="985"/>
    </row>
    <row r="456306" spans="59:59" ht="15" customHeight="1">
      <c r="BG456306" s="984"/>
    </row>
    <row r="456307" spans="59:59" ht="15" customHeight="1">
      <c r="BG456307" s="985"/>
    </row>
    <row r="456344" spans="59:59" ht="15" customHeight="1">
      <c r="BG456344" s="984"/>
    </row>
    <row r="456345" spans="59:59" ht="15" customHeight="1">
      <c r="BG456345" s="985"/>
    </row>
    <row r="456382" spans="59:59" ht="15" customHeight="1">
      <c r="BG456382" s="984"/>
    </row>
    <row r="456383" spans="59:59" ht="15" customHeight="1">
      <c r="BG456383" s="985"/>
    </row>
    <row r="456420" spans="59:59" ht="15" customHeight="1">
      <c r="BG456420" s="984"/>
    </row>
    <row r="456421" spans="59:59" ht="15" customHeight="1">
      <c r="BG456421" s="985"/>
    </row>
    <row r="456458" spans="59:59" ht="15" customHeight="1">
      <c r="BG456458" s="984"/>
    </row>
    <row r="456459" spans="59:59" ht="15" customHeight="1">
      <c r="BG456459" s="985"/>
    </row>
    <row r="456496" spans="59:59" ht="15" customHeight="1">
      <c r="BG456496" s="984"/>
    </row>
    <row r="456497" spans="59:59" ht="15" customHeight="1">
      <c r="BG456497" s="985"/>
    </row>
    <row r="456534" spans="59:59" ht="15" customHeight="1">
      <c r="BG456534" s="984"/>
    </row>
    <row r="456535" spans="59:59" ht="15" customHeight="1">
      <c r="BG456535" s="985"/>
    </row>
    <row r="456572" spans="59:59" ht="15" customHeight="1">
      <c r="BG456572" s="984"/>
    </row>
    <row r="456573" spans="59:59" ht="15" customHeight="1">
      <c r="BG456573" s="985"/>
    </row>
    <row r="456610" spans="59:59" ht="15" customHeight="1">
      <c r="BG456610" s="984"/>
    </row>
    <row r="456611" spans="59:59" ht="15" customHeight="1">
      <c r="BG456611" s="985"/>
    </row>
    <row r="456648" spans="59:59" ht="15" customHeight="1">
      <c r="BG456648" s="984"/>
    </row>
    <row r="456649" spans="59:59" ht="15" customHeight="1">
      <c r="BG456649" s="985"/>
    </row>
    <row r="456686" spans="59:59" ht="15" customHeight="1">
      <c r="BG456686" s="984"/>
    </row>
    <row r="456687" spans="59:59" ht="15" customHeight="1">
      <c r="BG456687" s="985"/>
    </row>
    <row r="456724" spans="59:59" ht="15" customHeight="1">
      <c r="BG456724" s="984"/>
    </row>
    <row r="456725" spans="59:59" ht="15" customHeight="1">
      <c r="BG456725" s="985"/>
    </row>
    <row r="456762" spans="59:59" ht="15" customHeight="1">
      <c r="BG456762" s="984"/>
    </row>
    <row r="456763" spans="59:59" ht="15" customHeight="1">
      <c r="BG456763" s="985"/>
    </row>
    <row r="456800" spans="59:59" ht="15" customHeight="1">
      <c r="BG456800" s="984"/>
    </row>
    <row r="456801" spans="59:59" ht="15" customHeight="1">
      <c r="BG456801" s="985"/>
    </row>
    <row r="456838" spans="59:59" ht="15" customHeight="1">
      <c r="BG456838" s="984"/>
    </row>
    <row r="456839" spans="59:59" ht="15" customHeight="1">
      <c r="BG456839" s="985"/>
    </row>
    <row r="456876" spans="59:59" ht="15" customHeight="1">
      <c r="BG456876" s="984"/>
    </row>
    <row r="456877" spans="59:59" ht="15" customHeight="1">
      <c r="BG456877" s="985"/>
    </row>
    <row r="456914" spans="59:59" ht="15" customHeight="1">
      <c r="BG456914" s="984"/>
    </row>
    <row r="456915" spans="59:59" ht="15" customHeight="1">
      <c r="BG456915" s="985"/>
    </row>
    <row r="456952" spans="59:59" ht="15" customHeight="1">
      <c r="BG456952" s="984"/>
    </row>
    <row r="456953" spans="59:59" ht="15" customHeight="1">
      <c r="BG456953" s="985"/>
    </row>
    <row r="456990" spans="59:59" ht="15" customHeight="1">
      <c r="BG456990" s="984"/>
    </row>
    <row r="456991" spans="59:59" ht="15" customHeight="1">
      <c r="BG456991" s="985"/>
    </row>
    <row r="457028" spans="59:59" ht="15" customHeight="1">
      <c r="BG457028" s="984"/>
    </row>
    <row r="457029" spans="59:59" ht="15" customHeight="1">
      <c r="BG457029" s="985"/>
    </row>
    <row r="457066" spans="59:59" ht="15" customHeight="1">
      <c r="BG457066" s="984"/>
    </row>
    <row r="457067" spans="59:59" ht="15" customHeight="1">
      <c r="BG457067" s="985"/>
    </row>
    <row r="457104" spans="59:59" ht="15" customHeight="1">
      <c r="BG457104" s="984"/>
    </row>
    <row r="457105" spans="59:59" ht="15" customHeight="1">
      <c r="BG457105" s="985"/>
    </row>
    <row r="457142" spans="59:59" ht="15" customHeight="1">
      <c r="BG457142" s="984"/>
    </row>
    <row r="457143" spans="59:59" ht="15" customHeight="1">
      <c r="BG457143" s="985"/>
    </row>
    <row r="457180" spans="59:59" ht="15" customHeight="1">
      <c r="BG457180" s="984"/>
    </row>
    <row r="457181" spans="59:59" ht="15" customHeight="1">
      <c r="BG457181" s="985"/>
    </row>
    <row r="457218" spans="59:59" ht="15" customHeight="1">
      <c r="BG457218" s="984"/>
    </row>
    <row r="457219" spans="59:59" ht="15" customHeight="1">
      <c r="BG457219" s="985"/>
    </row>
    <row r="457256" spans="59:59" ht="15" customHeight="1">
      <c r="BG457256" s="984"/>
    </row>
    <row r="457257" spans="59:59" ht="15" customHeight="1">
      <c r="BG457257" s="985"/>
    </row>
    <row r="457294" spans="59:59" ht="15" customHeight="1">
      <c r="BG457294" s="984"/>
    </row>
    <row r="457295" spans="59:59" ht="15" customHeight="1">
      <c r="BG457295" s="985"/>
    </row>
    <row r="457332" spans="59:59" ht="15" customHeight="1">
      <c r="BG457332" s="984"/>
    </row>
    <row r="457333" spans="59:59" ht="15" customHeight="1">
      <c r="BG457333" s="985"/>
    </row>
    <row r="457370" spans="59:59" ht="15" customHeight="1">
      <c r="BG457370" s="984"/>
    </row>
    <row r="457371" spans="59:59" ht="15" customHeight="1">
      <c r="BG457371" s="985"/>
    </row>
    <row r="457408" spans="59:59" ht="15" customHeight="1">
      <c r="BG457408" s="984"/>
    </row>
    <row r="457409" spans="59:59" ht="15" customHeight="1">
      <c r="BG457409" s="985"/>
    </row>
    <row r="457446" spans="59:59" ht="15" customHeight="1">
      <c r="BG457446" s="984"/>
    </row>
    <row r="457447" spans="59:59" ht="15" customHeight="1">
      <c r="BG457447" s="985"/>
    </row>
    <row r="457484" spans="59:59" ht="15" customHeight="1">
      <c r="BG457484" s="984"/>
    </row>
    <row r="457485" spans="59:59" ht="15" customHeight="1">
      <c r="BG457485" s="985"/>
    </row>
    <row r="457522" spans="59:59" ht="15" customHeight="1">
      <c r="BG457522" s="984"/>
    </row>
    <row r="457523" spans="59:59" ht="15" customHeight="1">
      <c r="BG457523" s="985"/>
    </row>
    <row r="457560" spans="59:59" ht="15" customHeight="1">
      <c r="BG457560" s="984"/>
    </row>
    <row r="457561" spans="59:59" ht="15" customHeight="1">
      <c r="BG457561" s="985"/>
    </row>
    <row r="457598" spans="59:59" ht="15" customHeight="1">
      <c r="BG457598" s="984"/>
    </row>
    <row r="457599" spans="59:59" ht="15" customHeight="1">
      <c r="BG457599" s="985"/>
    </row>
    <row r="457636" spans="59:59" ht="15" customHeight="1">
      <c r="BG457636" s="984"/>
    </row>
    <row r="457637" spans="59:59" ht="15" customHeight="1">
      <c r="BG457637" s="985"/>
    </row>
    <row r="457674" spans="59:59" ht="15" customHeight="1">
      <c r="BG457674" s="984"/>
    </row>
    <row r="457675" spans="59:59" ht="15" customHeight="1">
      <c r="BG457675" s="985"/>
    </row>
    <row r="457712" spans="59:59" ht="15" customHeight="1">
      <c r="BG457712" s="984"/>
    </row>
    <row r="457713" spans="59:59" ht="15" customHeight="1">
      <c r="BG457713" s="985"/>
    </row>
    <row r="457750" spans="59:59" ht="15" customHeight="1">
      <c r="BG457750" s="984"/>
    </row>
    <row r="457751" spans="59:59" ht="15" customHeight="1">
      <c r="BG457751" s="985"/>
    </row>
    <row r="457788" spans="59:59" ht="15" customHeight="1">
      <c r="BG457788" s="984"/>
    </row>
    <row r="457789" spans="59:59" ht="15" customHeight="1">
      <c r="BG457789" s="985"/>
    </row>
    <row r="457826" spans="59:59" ht="15" customHeight="1">
      <c r="BG457826" s="984"/>
    </row>
    <row r="457827" spans="59:59" ht="15" customHeight="1">
      <c r="BG457827" s="985"/>
    </row>
    <row r="457864" spans="59:59" ht="15" customHeight="1">
      <c r="BG457864" s="984"/>
    </row>
    <row r="457865" spans="59:59" ht="15" customHeight="1">
      <c r="BG457865" s="985"/>
    </row>
    <row r="457902" spans="59:59" ht="15" customHeight="1">
      <c r="BG457902" s="984"/>
    </row>
    <row r="457903" spans="59:59" ht="15" customHeight="1">
      <c r="BG457903" s="985"/>
    </row>
    <row r="457940" spans="59:59" ht="15" customHeight="1">
      <c r="BG457940" s="984"/>
    </row>
    <row r="457941" spans="59:59" ht="15" customHeight="1">
      <c r="BG457941" s="985"/>
    </row>
    <row r="457978" spans="59:59" ht="15" customHeight="1">
      <c r="BG457978" s="984"/>
    </row>
    <row r="457979" spans="59:59" ht="15" customHeight="1">
      <c r="BG457979" s="985"/>
    </row>
    <row r="458016" spans="59:59" ht="15" customHeight="1">
      <c r="BG458016" s="984"/>
    </row>
    <row r="458017" spans="59:59" ht="15" customHeight="1">
      <c r="BG458017" s="985"/>
    </row>
    <row r="458054" spans="59:59" ht="15" customHeight="1">
      <c r="BG458054" s="984"/>
    </row>
    <row r="458055" spans="59:59" ht="15" customHeight="1">
      <c r="BG458055" s="985"/>
    </row>
    <row r="458092" spans="59:59" ht="15" customHeight="1">
      <c r="BG458092" s="984"/>
    </row>
    <row r="458093" spans="59:59" ht="15" customHeight="1">
      <c r="BG458093" s="985"/>
    </row>
    <row r="458130" spans="59:59" ht="15" customHeight="1">
      <c r="BG458130" s="984"/>
    </row>
    <row r="458131" spans="59:59" ht="15" customHeight="1">
      <c r="BG458131" s="985"/>
    </row>
    <row r="458168" spans="59:59" ht="15" customHeight="1">
      <c r="BG458168" s="984"/>
    </row>
    <row r="458169" spans="59:59" ht="15" customHeight="1">
      <c r="BG458169" s="985"/>
    </row>
    <row r="458206" spans="59:59" ht="15" customHeight="1">
      <c r="BG458206" s="984"/>
    </row>
    <row r="458207" spans="59:59" ht="15" customHeight="1">
      <c r="BG458207" s="985"/>
    </row>
    <row r="458244" spans="59:59" ht="15" customHeight="1">
      <c r="BG458244" s="984"/>
    </row>
    <row r="458245" spans="59:59" ht="15" customHeight="1">
      <c r="BG458245" s="985"/>
    </row>
    <row r="458282" spans="59:59" ht="15" customHeight="1">
      <c r="BG458282" s="984"/>
    </row>
    <row r="458283" spans="59:59" ht="15" customHeight="1">
      <c r="BG458283" s="985"/>
    </row>
    <row r="458320" spans="59:59" ht="15" customHeight="1">
      <c r="BG458320" s="984"/>
    </row>
    <row r="458321" spans="59:59" ht="15" customHeight="1">
      <c r="BG458321" s="985"/>
    </row>
    <row r="458358" spans="59:59" ht="15" customHeight="1">
      <c r="BG458358" s="984"/>
    </row>
    <row r="458359" spans="59:59" ht="15" customHeight="1">
      <c r="BG458359" s="985"/>
    </row>
    <row r="458396" spans="59:59" ht="15" customHeight="1">
      <c r="BG458396" s="984"/>
    </row>
    <row r="458397" spans="59:59" ht="15" customHeight="1">
      <c r="BG458397" s="985"/>
    </row>
    <row r="458434" spans="59:59" ht="15" customHeight="1">
      <c r="BG458434" s="984"/>
    </row>
    <row r="458435" spans="59:59" ht="15" customHeight="1">
      <c r="BG458435" s="985"/>
    </row>
    <row r="458472" spans="59:59" ht="15" customHeight="1">
      <c r="BG458472" s="984"/>
    </row>
    <row r="458473" spans="59:59" ht="15" customHeight="1">
      <c r="BG458473" s="985"/>
    </row>
    <row r="458510" spans="59:59" ht="15" customHeight="1">
      <c r="BG458510" s="984"/>
    </row>
    <row r="458511" spans="59:59" ht="15" customHeight="1">
      <c r="BG458511" s="985"/>
    </row>
    <row r="458548" spans="59:59" ht="15" customHeight="1">
      <c r="BG458548" s="984"/>
    </row>
    <row r="458549" spans="59:59" ht="15" customHeight="1">
      <c r="BG458549" s="985"/>
    </row>
    <row r="458586" spans="59:59" ht="15" customHeight="1">
      <c r="BG458586" s="984"/>
    </row>
    <row r="458587" spans="59:59" ht="15" customHeight="1">
      <c r="BG458587" s="985"/>
    </row>
    <row r="458624" spans="59:59" ht="15" customHeight="1">
      <c r="BG458624" s="984"/>
    </row>
    <row r="458625" spans="59:59" ht="15" customHeight="1">
      <c r="BG458625" s="985"/>
    </row>
    <row r="458662" spans="59:59" ht="15" customHeight="1">
      <c r="BG458662" s="984"/>
    </row>
    <row r="458663" spans="59:59" ht="15" customHeight="1">
      <c r="BG458663" s="985"/>
    </row>
    <row r="458700" spans="59:59" ht="15" customHeight="1">
      <c r="BG458700" s="984"/>
    </row>
    <row r="458701" spans="59:59" ht="15" customHeight="1">
      <c r="BG458701" s="985"/>
    </row>
    <row r="458738" spans="59:59" ht="15" customHeight="1">
      <c r="BG458738" s="984"/>
    </row>
    <row r="458739" spans="59:59" ht="15" customHeight="1">
      <c r="BG458739" s="985"/>
    </row>
    <row r="458776" spans="59:59" ht="15" customHeight="1">
      <c r="BG458776" s="984"/>
    </row>
    <row r="458777" spans="59:59" ht="15" customHeight="1">
      <c r="BG458777" s="985"/>
    </row>
    <row r="458814" spans="59:59" ht="15" customHeight="1">
      <c r="BG458814" s="984"/>
    </row>
    <row r="458815" spans="59:59" ht="15" customHeight="1">
      <c r="BG458815" s="985"/>
    </row>
    <row r="458852" spans="59:59" ht="15" customHeight="1">
      <c r="BG458852" s="984"/>
    </row>
    <row r="458853" spans="59:59" ht="15" customHeight="1">
      <c r="BG458853" s="985"/>
    </row>
    <row r="458890" spans="59:59" ht="15" customHeight="1">
      <c r="BG458890" s="984"/>
    </row>
    <row r="458891" spans="59:59" ht="15" customHeight="1">
      <c r="BG458891" s="985"/>
    </row>
    <row r="458928" spans="59:59" ht="15" customHeight="1">
      <c r="BG458928" s="984"/>
    </row>
    <row r="458929" spans="59:59" ht="15" customHeight="1">
      <c r="BG458929" s="985"/>
    </row>
    <row r="458966" spans="59:59" ht="15" customHeight="1">
      <c r="BG458966" s="984"/>
    </row>
    <row r="458967" spans="59:59" ht="15" customHeight="1">
      <c r="BG458967" s="985"/>
    </row>
    <row r="459004" spans="59:59" ht="15" customHeight="1">
      <c r="BG459004" s="984"/>
    </row>
    <row r="459005" spans="59:59" ht="15" customHeight="1">
      <c r="BG459005" s="985"/>
    </row>
    <row r="459042" spans="59:59" ht="15" customHeight="1">
      <c r="BG459042" s="984"/>
    </row>
    <row r="459043" spans="59:59" ht="15" customHeight="1">
      <c r="BG459043" s="985"/>
    </row>
    <row r="459080" spans="59:59" ht="15" customHeight="1">
      <c r="BG459080" s="984"/>
    </row>
    <row r="459081" spans="59:59" ht="15" customHeight="1">
      <c r="BG459081" s="985"/>
    </row>
    <row r="459118" spans="59:59" ht="15" customHeight="1">
      <c r="BG459118" s="984"/>
    </row>
    <row r="459119" spans="59:59" ht="15" customHeight="1">
      <c r="BG459119" s="985"/>
    </row>
    <row r="459156" spans="59:59" ht="15" customHeight="1">
      <c r="BG459156" s="984"/>
    </row>
    <row r="459157" spans="59:59" ht="15" customHeight="1">
      <c r="BG459157" s="985"/>
    </row>
    <row r="459194" spans="59:59" ht="15" customHeight="1">
      <c r="BG459194" s="984"/>
    </row>
    <row r="459195" spans="59:59" ht="15" customHeight="1">
      <c r="BG459195" s="985"/>
    </row>
    <row r="459232" spans="59:59" ht="15" customHeight="1">
      <c r="BG459232" s="984"/>
    </row>
    <row r="459233" spans="59:59" ht="15" customHeight="1">
      <c r="BG459233" s="985"/>
    </row>
    <row r="459270" spans="59:59" ht="15" customHeight="1">
      <c r="BG459270" s="984"/>
    </row>
    <row r="459271" spans="59:59" ht="15" customHeight="1">
      <c r="BG459271" s="985"/>
    </row>
    <row r="459308" spans="59:59" ht="15" customHeight="1">
      <c r="BG459308" s="984"/>
    </row>
    <row r="459309" spans="59:59" ht="15" customHeight="1">
      <c r="BG459309" s="985"/>
    </row>
    <row r="459346" spans="59:59" ht="15" customHeight="1">
      <c r="BG459346" s="984"/>
    </row>
    <row r="459347" spans="59:59" ht="15" customHeight="1">
      <c r="BG459347" s="985"/>
    </row>
    <row r="459384" spans="59:59" ht="15" customHeight="1">
      <c r="BG459384" s="984"/>
    </row>
    <row r="459385" spans="59:59" ht="15" customHeight="1">
      <c r="BG459385" s="985"/>
    </row>
    <row r="459422" spans="59:59" ht="15" customHeight="1">
      <c r="BG459422" s="984"/>
    </row>
    <row r="459423" spans="59:59" ht="15" customHeight="1">
      <c r="BG459423" s="985"/>
    </row>
    <row r="459460" spans="59:59" ht="15" customHeight="1">
      <c r="BG459460" s="984"/>
    </row>
    <row r="459461" spans="59:59" ht="15" customHeight="1">
      <c r="BG459461" s="985"/>
    </row>
    <row r="459498" spans="59:59" ht="15" customHeight="1">
      <c r="BG459498" s="984"/>
    </row>
    <row r="459499" spans="59:59" ht="15" customHeight="1">
      <c r="BG459499" s="985"/>
    </row>
    <row r="459536" spans="59:59" ht="15" customHeight="1">
      <c r="BG459536" s="984"/>
    </row>
    <row r="459537" spans="59:59" ht="15" customHeight="1">
      <c r="BG459537" s="985"/>
    </row>
    <row r="459574" spans="59:59" ht="15" customHeight="1">
      <c r="BG459574" s="984"/>
    </row>
    <row r="459575" spans="59:59" ht="15" customHeight="1">
      <c r="BG459575" s="985"/>
    </row>
    <row r="459612" spans="59:59" ht="15" customHeight="1">
      <c r="BG459612" s="984"/>
    </row>
    <row r="459613" spans="59:59" ht="15" customHeight="1">
      <c r="BG459613" s="985"/>
    </row>
    <row r="459650" spans="59:59" ht="15" customHeight="1">
      <c r="BG459650" s="984"/>
    </row>
    <row r="459651" spans="59:59" ht="15" customHeight="1">
      <c r="BG459651" s="985"/>
    </row>
    <row r="459688" spans="59:59" ht="15" customHeight="1">
      <c r="BG459688" s="984"/>
    </row>
    <row r="459689" spans="59:59" ht="15" customHeight="1">
      <c r="BG459689" s="985"/>
    </row>
    <row r="459726" spans="59:59" ht="15" customHeight="1">
      <c r="BG459726" s="984"/>
    </row>
    <row r="459727" spans="59:59" ht="15" customHeight="1">
      <c r="BG459727" s="985"/>
    </row>
    <row r="459764" spans="59:59" ht="15" customHeight="1">
      <c r="BG459764" s="984"/>
    </row>
    <row r="459765" spans="59:59" ht="15" customHeight="1">
      <c r="BG459765" s="985"/>
    </row>
    <row r="459802" spans="59:59" ht="15" customHeight="1">
      <c r="BG459802" s="984"/>
    </row>
    <row r="459803" spans="59:59" ht="15" customHeight="1">
      <c r="BG459803" s="985"/>
    </row>
    <row r="459840" spans="59:59" ht="15" customHeight="1">
      <c r="BG459840" s="984"/>
    </row>
    <row r="459841" spans="59:59" ht="15" customHeight="1">
      <c r="BG459841" s="985"/>
    </row>
    <row r="459878" spans="59:59" ht="15" customHeight="1">
      <c r="BG459878" s="984"/>
    </row>
    <row r="459879" spans="59:59" ht="15" customHeight="1">
      <c r="BG459879" s="985"/>
    </row>
    <row r="459916" spans="59:59" ht="15" customHeight="1">
      <c r="BG459916" s="984"/>
    </row>
    <row r="459917" spans="59:59" ht="15" customHeight="1">
      <c r="BG459917" s="985"/>
    </row>
    <row r="459954" spans="59:59" ht="15" customHeight="1">
      <c r="BG459954" s="984"/>
    </row>
    <row r="459955" spans="59:59" ht="15" customHeight="1">
      <c r="BG459955" s="985"/>
    </row>
    <row r="459992" spans="59:59" ht="15" customHeight="1">
      <c r="BG459992" s="984"/>
    </row>
    <row r="459993" spans="59:59" ht="15" customHeight="1">
      <c r="BG459993" s="985"/>
    </row>
    <row r="460030" spans="59:59" ht="15" customHeight="1">
      <c r="BG460030" s="984"/>
    </row>
    <row r="460031" spans="59:59" ht="15" customHeight="1">
      <c r="BG460031" s="985"/>
    </row>
    <row r="460068" spans="59:59" ht="15" customHeight="1">
      <c r="BG460068" s="984"/>
    </row>
    <row r="460069" spans="59:59" ht="15" customHeight="1">
      <c r="BG460069" s="985"/>
    </row>
    <row r="460106" spans="59:59" ht="15" customHeight="1">
      <c r="BG460106" s="984"/>
    </row>
    <row r="460107" spans="59:59" ht="15" customHeight="1">
      <c r="BG460107" s="985"/>
    </row>
    <row r="460144" spans="59:59" ht="15" customHeight="1">
      <c r="BG460144" s="984"/>
    </row>
    <row r="460145" spans="59:59" ht="15" customHeight="1">
      <c r="BG460145" s="985"/>
    </row>
    <row r="460182" spans="59:59" ht="15" customHeight="1">
      <c r="BG460182" s="984"/>
    </row>
    <row r="460183" spans="59:59" ht="15" customHeight="1">
      <c r="BG460183" s="985"/>
    </row>
    <row r="460220" spans="59:59" ht="15" customHeight="1">
      <c r="BG460220" s="984"/>
    </row>
    <row r="460221" spans="59:59" ht="15" customHeight="1">
      <c r="BG460221" s="985"/>
    </row>
    <row r="460258" spans="59:59" ht="15" customHeight="1">
      <c r="BG460258" s="984"/>
    </row>
    <row r="460259" spans="59:59" ht="15" customHeight="1">
      <c r="BG460259" s="985"/>
    </row>
    <row r="460296" spans="59:59" ht="15" customHeight="1">
      <c r="BG460296" s="984"/>
    </row>
    <row r="460297" spans="59:59" ht="15" customHeight="1">
      <c r="BG460297" s="985"/>
    </row>
    <row r="460334" spans="59:59" ht="15" customHeight="1">
      <c r="BG460334" s="984"/>
    </row>
    <row r="460335" spans="59:59" ht="15" customHeight="1">
      <c r="BG460335" s="985"/>
    </row>
    <row r="460372" spans="59:59" ht="15" customHeight="1">
      <c r="BG460372" s="984"/>
    </row>
    <row r="460373" spans="59:59" ht="15" customHeight="1">
      <c r="BG460373" s="985"/>
    </row>
    <row r="460410" spans="59:59" ht="15" customHeight="1">
      <c r="BG460410" s="984"/>
    </row>
    <row r="460411" spans="59:59" ht="15" customHeight="1">
      <c r="BG460411" s="985"/>
    </row>
    <row r="460448" spans="59:59" ht="15" customHeight="1">
      <c r="BG460448" s="984"/>
    </row>
    <row r="460449" spans="59:59" ht="15" customHeight="1">
      <c r="BG460449" s="985"/>
    </row>
    <row r="460486" spans="59:59" ht="15" customHeight="1">
      <c r="BG460486" s="984"/>
    </row>
    <row r="460487" spans="59:59" ht="15" customHeight="1">
      <c r="BG460487" s="985"/>
    </row>
    <row r="460524" spans="59:59" ht="15" customHeight="1">
      <c r="BG460524" s="984"/>
    </row>
    <row r="460525" spans="59:59" ht="15" customHeight="1">
      <c r="BG460525" s="985"/>
    </row>
    <row r="460562" spans="59:59" ht="15" customHeight="1">
      <c r="BG460562" s="984"/>
    </row>
    <row r="460563" spans="59:59" ht="15" customHeight="1">
      <c r="BG460563" s="985"/>
    </row>
    <row r="460600" spans="59:59" ht="15" customHeight="1">
      <c r="BG460600" s="984"/>
    </row>
    <row r="460601" spans="59:59" ht="15" customHeight="1">
      <c r="BG460601" s="985"/>
    </row>
    <row r="460638" spans="59:59" ht="15" customHeight="1">
      <c r="BG460638" s="984"/>
    </row>
    <row r="460639" spans="59:59" ht="15" customHeight="1">
      <c r="BG460639" s="985"/>
    </row>
    <row r="460676" spans="59:59" ht="15" customHeight="1">
      <c r="BG460676" s="984"/>
    </row>
    <row r="460677" spans="59:59" ht="15" customHeight="1">
      <c r="BG460677" s="985"/>
    </row>
    <row r="460714" spans="59:59" ht="15" customHeight="1">
      <c r="BG460714" s="984"/>
    </row>
    <row r="460715" spans="59:59" ht="15" customHeight="1">
      <c r="BG460715" s="985"/>
    </row>
    <row r="460752" spans="59:59" ht="15" customHeight="1">
      <c r="BG460752" s="984"/>
    </row>
    <row r="460753" spans="59:59" ht="15" customHeight="1">
      <c r="BG460753" s="985"/>
    </row>
    <row r="460790" spans="59:59" ht="15" customHeight="1">
      <c r="BG460790" s="984"/>
    </row>
    <row r="460791" spans="59:59" ht="15" customHeight="1">
      <c r="BG460791" s="985"/>
    </row>
    <row r="460828" spans="59:59" ht="15" customHeight="1">
      <c r="BG460828" s="984"/>
    </row>
    <row r="460829" spans="59:59" ht="15" customHeight="1">
      <c r="BG460829" s="985"/>
    </row>
    <row r="460866" spans="59:59" ht="15" customHeight="1">
      <c r="BG460866" s="984"/>
    </row>
    <row r="460867" spans="59:59" ht="15" customHeight="1">
      <c r="BG460867" s="985"/>
    </row>
    <row r="460904" spans="59:59" ht="15" customHeight="1">
      <c r="BG460904" s="984"/>
    </row>
    <row r="460905" spans="59:59" ht="15" customHeight="1">
      <c r="BG460905" s="985"/>
    </row>
    <row r="460942" spans="59:59" ht="15" customHeight="1">
      <c r="BG460942" s="984"/>
    </row>
    <row r="460943" spans="59:59" ht="15" customHeight="1">
      <c r="BG460943" s="985"/>
    </row>
    <row r="460980" spans="59:59" ht="15" customHeight="1">
      <c r="BG460980" s="984"/>
    </row>
    <row r="460981" spans="59:59" ht="15" customHeight="1">
      <c r="BG460981" s="985"/>
    </row>
    <row r="461018" spans="59:59" ht="15" customHeight="1">
      <c r="BG461018" s="984"/>
    </row>
    <row r="461019" spans="59:59" ht="15" customHeight="1">
      <c r="BG461019" s="985"/>
    </row>
    <row r="461056" spans="59:59" ht="15" customHeight="1">
      <c r="BG461056" s="984"/>
    </row>
    <row r="461057" spans="59:59" ht="15" customHeight="1">
      <c r="BG461057" s="985"/>
    </row>
    <row r="461094" spans="59:59" ht="15" customHeight="1">
      <c r="BG461094" s="984"/>
    </row>
    <row r="461095" spans="59:59" ht="15" customHeight="1">
      <c r="BG461095" s="985"/>
    </row>
    <row r="461132" spans="59:59" ht="15" customHeight="1">
      <c r="BG461132" s="984"/>
    </row>
    <row r="461133" spans="59:59" ht="15" customHeight="1">
      <c r="BG461133" s="985"/>
    </row>
    <row r="461170" spans="59:59" ht="15" customHeight="1">
      <c r="BG461170" s="984"/>
    </row>
    <row r="461171" spans="59:59" ht="15" customHeight="1">
      <c r="BG461171" s="985"/>
    </row>
    <row r="461208" spans="59:59" ht="15" customHeight="1">
      <c r="BG461208" s="984"/>
    </row>
    <row r="461209" spans="59:59" ht="15" customHeight="1">
      <c r="BG461209" s="985"/>
    </row>
    <row r="461246" spans="59:59" ht="15" customHeight="1">
      <c r="BG461246" s="984"/>
    </row>
    <row r="461247" spans="59:59" ht="15" customHeight="1">
      <c r="BG461247" s="985"/>
    </row>
    <row r="461284" spans="59:59" ht="15" customHeight="1">
      <c r="BG461284" s="984"/>
    </row>
    <row r="461285" spans="59:59" ht="15" customHeight="1">
      <c r="BG461285" s="985"/>
    </row>
    <row r="461322" spans="59:59" ht="15" customHeight="1">
      <c r="BG461322" s="984"/>
    </row>
    <row r="461323" spans="59:59" ht="15" customHeight="1">
      <c r="BG461323" s="985"/>
    </row>
    <row r="461360" spans="59:59" ht="15" customHeight="1">
      <c r="BG461360" s="984"/>
    </row>
    <row r="461361" spans="59:59" ht="15" customHeight="1">
      <c r="BG461361" s="985"/>
    </row>
    <row r="461398" spans="59:59" ht="15" customHeight="1">
      <c r="BG461398" s="984"/>
    </row>
    <row r="461399" spans="59:59" ht="15" customHeight="1">
      <c r="BG461399" s="985"/>
    </row>
    <row r="461436" spans="59:59" ht="15" customHeight="1">
      <c r="BG461436" s="984"/>
    </row>
    <row r="461437" spans="59:59" ht="15" customHeight="1">
      <c r="BG461437" s="985"/>
    </row>
    <row r="461474" spans="59:59" ht="15" customHeight="1">
      <c r="BG461474" s="984"/>
    </row>
    <row r="461475" spans="59:59" ht="15" customHeight="1">
      <c r="BG461475" s="985"/>
    </row>
    <row r="461512" spans="59:59" ht="15" customHeight="1">
      <c r="BG461512" s="984"/>
    </row>
    <row r="461513" spans="59:59" ht="15" customHeight="1">
      <c r="BG461513" s="985"/>
    </row>
    <row r="461550" spans="59:59" ht="15" customHeight="1">
      <c r="BG461550" s="984"/>
    </row>
    <row r="461551" spans="59:59" ht="15" customHeight="1">
      <c r="BG461551" s="985"/>
    </row>
    <row r="461588" spans="59:59" ht="15" customHeight="1">
      <c r="BG461588" s="984"/>
    </row>
    <row r="461589" spans="59:59" ht="15" customHeight="1">
      <c r="BG461589" s="985"/>
    </row>
    <row r="461626" spans="59:59" ht="15" customHeight="1">
      <c r="BG461626" s="984"/>
    </row>
    <row r="461627" spans="59:59" ht="15" customHeight="1">
      <c r="BG461627" s="985"/>
    </row>
    <row r="461664" spans="59:59" ht="15" customHeight="1">
      <c r="BG461664" s="984"/>
    </row>
    <row r="461665" spans="59:59" ht="15" customHeight="1">
      <c r="BG461665" s="985"/>
    </row>
    <row r="461702" spans="59:59" ht="15" customHeight="1">
      <c r="BG461702" s="984"/>
    </row>
    <row r="461703" spans="59:59" ht="15" customHeight="1">
      <c r="BG461703" s="985"/>
    </row>
    <row r="461740" spans="59:59" ht="15" customHeight="1">
      <c r="BG461740" s="984"/>
    </row>
    <row r="461741" spans="59:59" ht="15" customHeight="1">
      <c r="BG461741" s="985"/>
    </row>
    <row r="461778" spans="59:59" ht="15" customHeight="1">
      <c r="BG461778" s="984"/>
    </row>
    <row r="461779" spans="59:59" ht="15" customHeight="1">
      <c r="BG461779" s="985"/>
    </row>
    <row r="461816" spans="59:59" ht="15" customHeight="1">
      <c r="BG461816" s="984"/>
    </row>
    <row r="461817" spans="59:59" ht="15" customHeight="1">
      <c r="BG461817" s="985"/>
    </row>
    <row r="461854" spans="59:59" ht="15" customHeight="1">
      <c r="BG461854" s="984"/>
    </row>
    <row r="461855" spans="59:59" ht="15" customHeight="1">
      <c r="BG461855" s="985"/>
    </row>
    <row r="461892" spans="59:59" ht="15" customHeight="1">
      <c r="BG461892" s="984"/>
    </row>
    <row r="461893" spans="59:59" ht="15" customHeight="1">
      <c r="BG461893" s="985"/>
    </row>
    <row r="461930" spans="59:59" ht="15" customHeight="1">
      <c r="BG461930" s="984"/>
    </row>
    <row r="461931" spans="59:59" ht="15" customHeight="1">
      <c r="BG461931" s="985"/>
    </row>
    <row r="461968" spans="59:59" ht="15" customHeight="1">
      <c r="BG461968" s="984"/>
    </row>
    <row r="461969" spans="59:59" ht="15" customHeight="1">
      <c r="BG461969" s="985"/>
    </row>
    <row r="462006" spans="59:59" ht="15" customHeight="1">
      <c r="BG462006" s="984"/>
    </row>
    <row r="462007" spans="59:59" ht="15" customHeight="1">
      <c r="BG462007" s="985"/>
    </row>
    <row r="462044" spans="59:59" ht="15" customHeight="1">
      <c r="BG462044" s="984"/>
    </row>
    <row r="462045" spans="59:59" ht="15" customHeight="1">
      <c r="BG462045" s="985"/>
    </row>
    <row r="462082" spans="59:59" ht="15" customHeight="1">
      <c r="BG462082" s="984"/>
    </row>
    <row r="462083" spans="59:59" ht="15" customHeight="1">
      <c r="BG462083" s="985"/>
    </row>
    <row r="462120" spans="59:59" ht="15" customHeight="1">
      <c r="BG462120" s="984"/>
    </row>
    <row r="462121" spans="59:59" ht="15" customHeight="1">
      <c r="BG462121" s="985"/>
    </row>
    <row r="462158" spans="59:59" ht="15" customHeight="1">
      <c r="BG462158" s="984"/>
    </row>
    <row r="462159" spans="59:59" ht="15" customHeight="1">
      <c r="BG462159" s="985"/>
    </row>
    <row r="462196" spans="59:59" ht="15" customHeight="1">
      <c r="BG462196" s="984"/>
    </row>
    <row r="462197" spans="59:59" ht="15" customHeight="1">
      <c r="BG462197" s="985"/>
    </row>
    <row r="462234" spans="59:59" ht="15" customHeight="1">
      <c r="BG462234" s="984"/>
    </row>
    <row r="462235" spans="59:59" ht="15" customHeight="1">
      <c r="BG462235" s="985"/>
    </row>
    <row r="462272" spans="59:59" ht="15" customHeight="1">
      <c r="BG462272" s="984"/>
    </row>
    <row r="462273" spans="59:59" ht="15" customHeight="1">
      <c r="BG462273" s="985"/>
    </row>
    <row r="462310" spans="59:59" ht="15" customHeight="1">
      <c r="BG462310" s="984"/>
    </row>
    <row r="462311" spans="59:59" ht="15" customHeight="1">
      <c r="BG462311" s="985"/>
    </row>
    <row r="462348" spans="59:59" ht="15" customHeight="1">
      <c r="BG462348" s="984"/>
    </row>
    <row r="462349" spans="59:59" ht="15" customHeight="1">
      <c r="BG462349" s="985"/>
    </row>
    <row r="462386" spans="59:59" ht="15" customHeight="1">
      <c r="BG462386" s="984"/>
    </row>
    <row r="462387" spans="59:59" ht="15" customHeight="1">
      <c r="BG462387" s="985"/>
    </row>
    <row r="462424" spans="59:59" ht="15" customHeight="1">
      <c r="BG462424" s="984"/>
    </row>
    <row r="462425" spans="59:59" ht="15" customHeight="1">
      <c r="BG462425" s="985"/>
    </row>
    <row r="462462" spans="59:59" ht="15" customHeight="1">
      <c r="BG462462" s="984"/>
    </row>
    <row r="462463" spans="59:59" ht="15" customHeight="1">
      <c r="BG462463" s="985"/>
    </row>
    <row r="462500" spans="59:59" ht="15" customHeight="1">
      <c r="BG462500" s="984"/>
    </row>
    <row r="462501" spans="59:59" ht="15" customHeight="1">
      <c r="BG462501" s="985"/>
    </row>
    <row r="462538" spans="59:59" ht="15" customHeight="1">
      <c r="BG462538" s="984"/>
    </row>
    <row r="462539" spans="59:59" ht="15" customHeight="1">
      <c r="BG462539" s="985"/>
    </row>
    <row r="462576" spans="59:59" ht="15" customHeight="1">
      <c r="BG462576" s="984"/>
    </row>
    <row r="462577" spans="59:59" ht="15" customHeight="1">
      <c r="BG462577" s="985"/>
    </row>
    <row r="462614" spans="59:59" ht="15" customHeight="1">
      <c r="BG462614" s="984"/>
    </row>
    <row r="462615" spans="59:59" ht="15" customHeight="1">
      <c r="BG462615" s="985"/>
    </row>
    <row r="462652" spans="59:59" ht="15" customHeight="1">
      <c r="BG462652" s="984"/>
    </row>
    <row r="462653" spans="59:59" ht="15" customHeight="1">
      <c r="BG462653" s="985"/>
    </row>
    <row r="462690" spans="59:59" ht="15" customHeight="1">
      <c r="BG462690" s="984"/>
    </row>
    <row r="462691" spans="59:59" ht="15" customHeight="1">
      <c r="BG462691" s="985"/>
    </row>
    <row r="462728" spans="59:59" ht="15" customHeight="1">
      <c r="BG462728" s="984"/>
    </row>
    <row r="462729" spans="59:59" ht="15" customHeight="1">
      <c r="BG462729" s="985"/>
    </row>
    <row r="462766" spans="59:59" ht="15" customHeight="1">
      <c r="BG462766" s="984"/>
    </row>
    <row r="462767" spans="59:59" ht="15" customHeight="1">
      <c r="BG462767" s="985"/>
    </row>
    <row r="462804" spans="59:59" ht="15" customHeight="1">
      <c r="BG462804" s="984"/>
    </row>
    <row r="462805" spans="59:59" ht="15" customHeight="1">
      <c r="BG462805" s="985"/>
    </row>
    <row r="462842" spans="59:59" ht="15" customHeight="1">
      <c r="BG462842" s="984"/>
    </row>
    <row r="462843" spans="59:59" ht="15" customHeight="1">
      <c r="BG462843" s="985"/>
    </row>
    <row r="462880" spans="59:59" ht="15" customHeight="1">
      <c r="BG462880" s="984"/>
    </row>
    <row r="462881" spans="59:59" ht="15" customHeight="1">
      <c r="BG462881" s="985"/>
    </row>
    <row r="462918" spans="59:59" ht="15" customHeight="1">
      <c r="BG462918" s="984"/>
    </row>
    <row r="462919" spans="59:59" ht="15" customHeight="1">
      <c r="BG462919" s="985"/>
    </row>
    <row r="462956" spans="59:59" ht="15" customHeight="1">
      <c r="BG462956" s="984"/>
    </row>
    <row r="462957" spans="59:59" ht="15" customHeight="1">
      <c r="BG462957" s="985"/>
    </row>
    <row r="462994" spans="59:59" ht="15" customHeight="1">
      <c r="BG462994" s="984"/>
    </row>
    <row r="462995" spans="59:59" ht="15" customHeight="1">
      <c r="BG462995" s="985"/>
    </row>
    <row r="463032" spans="59:59" ht="15" customHeight="1">
      <c r="BG463032" s="984"/>
    </row>
    <row r="463033" spans="59:59" ht="15" customHeight="1">
      <c r="BG463033" s="985"/>
    </row>
    <row r="463070" spans="59:59" ht="15" customHeight="1">
      <c r="BG463070" s="984"/>
    </row>
    <row r="463071" spans="59:59" ht="15" customHeight="1">
      <c r="BG463071" s="985"/>
    </row>
    <row r="463108" spans="59:59" ht="15" customHeight="1">
      <c r="BG463108" s="984"/>
    </row>
    <row r="463109" spans="59:59" ht="15" customHeight="1">
      <c r="BG463109" s="985"/>
    </row>
    <row r="463146" spans="59:59" ht="15" customHeight="1">
      <c r="BG463146" s="984"/>
    </row>
    <row r="463147" spans="59:59" ht="15" customHeight="1">
      <c r="BG463147" s="985"/>
    </row>
    <row r="463184" spans="59:59" ht="15" customHeight="1">
      <c r="BG463184" s="984"/>
    </row>
    <row r="463185" spans="59:59" ht="15" customHeight="1">
      <c r="BG463185" s="985"/>
    </row>
    <row r="463222" spans="59:59" ht="15" customHeight="1">
      <c r="BG463222" s="984"/>
    </row>
    <row r="463223" spans="59:59" ht="15" customHeight="1">
      <c r="BG463223" s="985"/>
    </row>
    <row r="463260" spans="59:59" ht="15" customHeight="1">
      <c r="BG463260" s="984"/>
    </row>
    <row r="463261" spans="59:59" ht="15" customHeight="1">
      <c r="BG463261" s="985"/>
    </row>
    <row r="463298" spans="59:59" ht="15" customHeight="1">
      <c r="BG463298" s="984"/>
    </row>
    <row r="463299" spans="59:59" ht="15" customHeight="1">
      <c r="BG463299" s="985"/>
    </row>
    <row r="463336" spans="59:59" ht="15" customHeight="1">
      <c r="BG463336" s="984"/>
    </row>
    <row r="463337" spans="59:59" ht="15" customHeight="1">
      <c r="BG463337" s="985"/>
    </row>
    <row r="463374" spans="59:59" ht="15" customHeight="1">
      <c r="BG463374" s="984"/>
    </row>
    <row r="463375" spans="59:59" ht="15" customHeight="1">
      <c r="BG463375" s="985"/>
    </row>
    <row r="463412" spans="59:59" ht="15" customHeight="1">
      <c r="BG463412" s="984"/>
    </row>
    <row r="463413" spans="59:59" ht="15" customHeight="1">
      <c r="BG463413" s="985"/>
    </row>
    <row r="463450" spans="59:59" ht="15" customHeight="1">
      <c r="BG463450" s="984"/>
    </row>
    <row r="463451" spans="59:59" ht="15" customHeight="1">
      <c r="BG463451" s="985"/>
    </row>
    <row r="463488" spans="59:59" ht="15" customHeight="1">
      <c r="BG463488" s="984"/>
    </row>
    <row r="463489" spans="59:59" ht="15" customHeight="1">
      <c r="BG463489" s="985"/>
    </row>
    <row r="463526" spans="59:59" ht="15" customHeight="1">
      <c r="BG463526" s="984"/>
    </row>
    <row r="463527" spans="59:59" ht="15" customHeight="1">
      <c r="BG463527" s="985"/>
    </row>
    <row r="463564" spans="59:59" ht="15" customHeight="1">
      <c r="BG463564" s="984"/>
    </row>
    <row r="463565" spans="59:59" ht="15" customHeight="1">
      <c r="BG463565" s="985"/>
    </row>
    <row r="463602" spans="59:59" ht="15" customHeight="1">
      <c r="BG463602" s="984"/>
    </row>
    <row r="463603" spans="59:59" ht="15" customHeight="1">
      <c r="BG463603" s="985"/>
    </row>
    <row r="463640" spans="59:59" ht="15" customHeight="1">
      <c r="BG463640" s="984"/>
    </row>
    <row r="463641" spans="59:59" ht="15" customHeight="1">
      <c r="BG463641" s="985"/>
    </row>
    <row r="463678" spans="59:59" ht="15" customHeight="1">
      <c r="BG463678" s="984"/>
    </row>
    <row r="463679" spans="59:59" ht="15" customHeight="1">
      <c r="BG463679" s="985"/>
    </row>
    <row r="463716" spans="59:59" ht="15" customHeight="1">
      <c r="BG463716" s="984"/>
    </row>
    <row r="463717" spans="59:59" ht="15" customHeight="1">
      <c r="BG463717" s="985"/>
    </row>
    <row r="463754" spans="59:59" ht="15" customHeight="1">
      <c r="BG463754" s="984"/>
    </row>
    <row r="463755" spans="59:59" ht="15" customHeight="1">
      <c r="BG463755" s="985"/>
    </row>
    <row r="463792" spans="59:59" ht="15" customHeight="1">
      <c r="BG463792" s="984"/>
    </row>
    <row r="463793" spans="59:59" ht="15" customHeight="1">
      <c r="BG463793" s="985"/>
    </row>
    <row r="463830" spans="59:59" ht="15" customHeight="1">
      <c r="BG463830" s="984"/>
    </row>
    <row r="463831" spans="59:59" ht="15" customHeight="1">
      <c r="BG463831" s="985"/>
    </row>
    <row r="463868" spans="59:59" ht="15" customHeight="1">
      <c r="BG463868" s="984"/>
    </row>
    <row r="463869" spans="59:59" ht="15" customHeight="1">
      <c r="BG463869" s="985"/>
    </row>
    <row r="463906" spans="59:59" ht="15" customHeight="1">
      <c r="BG463906" s="984"/>
    </row>
    <row r="463907" spans="59:59" ht="15" customHeight="1">
      <c r="BG463907" s="985"/>
    </row>
    <row r="463944" spans="59:59" ht="15" customHeight="1">
      <c r="BG463944" s="984"/>
    </row>
    <row r="463945" spans="59:59" ht="15" customHeight="1">
      <c r="BG463945" s="985"/>
    </row>
    <row r="463982" spans="59:59" ht="15" customHeight="1">
      <c r="BG463982" s="984"/>
    </row>
    <row r="463983" spans="59:59" ht="15" customHeight="1">
      <c r="BG463983" s="985"/>
    </row>
    <row r="464020" spans="59:59" ht="15" customHeight="1">
      <c r="BG464020" s="984"/>
    </row>
    <row r="464021" spans="59:59" ht="15" customHeight="1">
      <c r="BG464021" s="985"/>
    </row>
    <row r="464058" spans="59:59" ht="15" customHeight="1">
      <c r="BG464058" s="984"/>
    </row>
    <row r="464059" spans="59:59" ht="15" customHeight="1">
      <c r="BG464059" s="985"/>
    </row>
    <row r="464096" spans="59:59" ht="15" customHeight="1">
      <c r="BG464096" s="984"/>
    </row>
    <row r="464097" spans="59:59" ht="15" customHeight="1">
      <c r="BG464097" s="985"/>
    </row>
    <row r="464134" spans="59:59" ht="15" customHeight="1">
      <c r="BG464134" s="984"/>
    </row>
    <row r="464135" spans="59:59" ht="15" customHeight="1">
      <c r="BG464135" s="985"/>
    </row>
    <row r="464172" spans="59:59" ht="15" customHeight="1">
      <c r="BG464172" s="984"/>
    </row>
    <row r="464173" spans="59:59" ht="15" customHeight="1">
      <c r="BG464173" s="985"/>
    </row>
    <row r="464210" spans="59:59" ht="15" customHeight="1">
      <c r="BG464210" s="984"/>
    </row>
    <row r="464211" spans="59:59" ht="15" customHeight="1">
      <c r="BG464211" s="985"/>
    </row>
    <row r="464248" spans="59:59" ht="15" customHeight="1">
      <c r="BG464248" s="984"/>
    </row>
    <row r="464249" spans="59:59" ht="15" customHeight="1">
      <c r="BG464249" s="985"/>
    </row>
    <row r="464286" spans="59:59" ht="15" customHeight="1">
      <c r="BG464286" s="984"/>
    </row>
    <row r="464287" spans="59:59" ht="15" customHeight="1">
      <c r="BG464287" s="985"/>
    </row>
    <row r="464324" spans="59:59" ht="15" customHeight="1">
      <c r="BG464324" s="984"/>
    </row>
    <row r="464325" spans="59:59" ht="15" customHeight="1">
      <c r="BG464325" s="985"/>
    </row>
    <row r="464362" spans="59:59" ht="15" customHeight="1">
      <c r="BG464362" s="984"/>
    </row>
    <row r="464363" spans="59:59" ht="15" customHeight="1">
      <c r="BG464363" s="985"/>
    </row>
    <row r="464400" spans="59:59" ht="15" customHeight="1">
      <c r="BG464400" s="984"/>
    </row>
    <row r="464401" spans="59:59" ht="15" customHeight="1">
      <c r="BG464401" s="985"/>
    </row>
    <row r="464438" spans="59:59" ht="15" customHeight="1">
      <c r="BG464438" s="984"/>
    </row>
    <row r="464439" spans="59:59" ht="15" customHeight="1">
      <c r="BG464439" s="985"/>
    </row>
    <row r="464476" spans="59:59" ht="15" customHeight="1">
      <c r="BG464476" s="984"/>
    </row>
    <row r="464477" spans="59:59" ht="15" customHeight="1">
      <c r="BG464477" s="985"/>
    </row>
    <row r="464514" spans="59:59" ht="15" customHeight="1">
      <c r="BG464514" s="984"/>
    </row>
    <row r="464515" spans="59:59" ht="15" customHeight="1">
      <c r="BG464515" s="985"/>
    </row>
    <row r="464552" spans="59:59" ht="15" customHeight="1">
      <c r="BG464552" s="984"/>
    </row>
    <row r="464553" spans="59:59" ht="15" customHeight="1">
      <c r="BG464553" s="985"/>
    </row>
    <row r="464590" spans="59:59" ht="15" customHeight="1">
      <c r="BG464590" s="984"/>
    </row>
    <row r="464591" spans="59:59" ht="15" customHeight="1">
      <c r="BG464591" s="985"/>
    </row>
    <row r="464628" spans="59:59" ht="15" customHeight="1">
      <c r="BG464628" s="984"/>
    </row>
    <row r="464629" spans="59:59" ht="15" customHeight="1">
      <c r="BG464629" s="985"/>
    </row>
    <row r="464666" spans="59:59" ht="15" customHeight="1">
      <c r="BG464666" s="984"/>
    </row>
    <row r="464667" spans="59:59" ht="15" customHeight="1">
      <c r="BG464667" s="985"/>
    </row>
    <row r="464704" spans="59:59" ht="15" customHeight="1">
      <c r="BG464704" s="984"/>
    </row>
    <row r="464705" spans="59:59" ht="15" customHeight="1">
      <c r="BG464705" s="985"/>
    </row>
    <row r="464742" spans="59:59" ht="15" customHeight="1">
      <c r="BG464742" s="984"/>
    </row>
    <row r="464743" spans="59:59" ht="15" customHeight="1">
      <c r="BG464743" s="985"/>
    </row>
    <row r="464780" spans="59:59" ht="15" customHeight="1">
      <c r="BG464780" s="984"/>
    </row>
    <row r="464781" spans="59:59" ht="15" customHeight="1">
      <c r="BG464781" s="985"/>
    </row>
    <row r="464818" spans="59:59" ht="15" customHeight="1">
      <c r="BG464818" s="984"/>
    </row>
    <row r="464819" spans="59:59" ht="15" customHeight="1">
      <c r="BG464819" s="985"/>
    </row>
    <row r="464856" spans="59:59" ht="15" customHeight="1">
      <c r="BG464856" s="984"/>
    </row>
    <row r="464857" spans="59:59" ht="15" customHeight="1">
      <c r="BG464857" s="985"/>
    </row>
    <row r="464894" spans="59:59" ht="15" customHeight="1">
      <c r="BG464894" s="984"/>
    </row>
    <row r="464895" spans="59:59" ht="15" customHeight="1">
      <c r="BG464895" s="985"/>
    </row>
    <row r="464932" spans="59:59" ht="15" customHeight="1">
      <c r="BG464932" s="984"/>
    </row>
    <row r="464933" spans="59:59" ht="15" customHeight="1">
      <c r="BG464933" s="985"/>
    </row>
    <row r="464970" spans="59:59" ht="15" customHeight="1">
      <c r="BG464970" s="984"/>
    </row>
    <row r="464971" spans="59:59" ht="15" customHeight="1">
      <c r="BG464971" s="985"/>
    </row>
    <row r="465008" spans="59:59" ht="15" customHeight="1">
      <c r="BG465008" s="984"/>
    </row>
    <row r="465009" spans="59:59" ht="15" customHeight="1">
      <c r="BG465009" s="985"/>
    </row>
    <row r="465046" spans="59:59" ht="15" customHeight="1">
      <c r="BG465046" s="984"/>
    </row>
    <row r="465047" spans="59:59" ht="15" customHeight="1">
      <c r="BG465047" s="985"/>
    </row>
    <row r="465084" spans="59:59" ht="15" customHeight="1">
      <c r="BG465084" s="984"/>
    </row>
    <row r="465085" spans="59:59" ht="15" customHeight="1">
      <c r="BG465085" s="985"/>
    </row>
    <row r="465122" spans="59:59" ht="15" customHeight="1">
      <c r="BG465122" s="984"/>
    </row>
    <row r="465123" spans="59:59" ht="15" customHeight="1">
      <c r="BG465123" s="985"/>
    </row>
    <row r="465160" spans="59:59" ht="15" customHeight="1">
      <c r="BG465160" s="984"/>
    </row>
    <row r="465161" spans="59:59" ht="15" customHeight="1">
      <c r="BG465161" s="985"/>
    </row>
    <row r="465198" spans="59:59" ht="15" customHeight="1">
      <c r="BG465198" s="984"/>
    </row>
    <row r="465199" spans="59:59" ht="15" customHeight="1">
      <c r="BG465199" s="985"/>
    </row>
    <row r="465236" spans="59:59" ht="15" customHeight="1">
      <c r="BG465236" s="984"/>
    </row>
    <row r="465237" spans="59:59" ht="15" customHeight="1">
      <c r="BG465237" s="985"/>
    </row>
    <row r="465274" spans="59:59" ht="15" customHeight="1">
      <c r="BG465274" s="984"/>
    </row>
    <row r="465275" spans="59:59" ht="15" customHeight="1">
      <c r="BG465275" s="985"/>
    </row>
    <row r="465312" spans="59:59" ht="15" customHeight="1">
      <c r="BG465312" s="984"/>
    </row>
    <row r="465313" spans="59:59" ht="15" customHeight="1">
      <c r="BG465313" s="985"/>
    </row>
    <row r="465350" spans="59:59" ht="15" customHeight="1">
      <c r="BG465350" s="984"/>
    </row>
    <row r="465351" spans="59:59" ht="15" customHeight="1">
      <c r="BG465351" s="985"/>
    </row>
    <row r="465388" spans="59:59" ht="15" customHeight="1">
      <c r="BG465388" s="984"/>
    </row>
    <row r="465389" spans="59:59" ht="15" customHeight="1">
      <c r="BG465389" s="985"/>
    </row>
    <row r="465426" spans="59:59" ht="15" customHeight="1">
      <c r="BG465426" s="984"/>
    </row>
    <row r="465427" spans="59:59" ht="15" customHeight="1">
      <c r="BG465427" s="985"/>
    </row>
    <row r="465464" spans="59:59" ht="15" customHeight="1">
      <c r="BG465464" s="984"/>
    </row>
    <row r="465465" spans="59:59" ht="15" customHeight="1">
      <c r="BG465465" s="985"/>
    </row>
    <row r="465502" spans="59:59" ht="15" customHeight="1">
      <c r="BG465502" s="984"/>
    </row>
    <row r="465503" spans="59:59" ht="15" customHeight="1">
      <c r="BG465503" s="985"/>
    </row>
    <row r="465540" spans="59:59" ht="15" customHeight="1">
      <c r="BG465540" s="984"/>
    </row>
    <row r="465541" spans="59:59" ht="15" customHeight="1">
      <c r="BG465541" s="985"/>
    </row>
    <row r="465578" spans="59:59" ht="15" customHeight="1">
      <c r="BG465578" s="984"/>
    </row>
    <row r="465579" spans="59:59" ht="15" customHeight="1">
      <c r="BG465579" s="985"/>
    </row>
    <row r="465616" spans="59:59" ht="15" customHeight="1">
      <c r="BG465616" s="984"/>
    </row>
    <row r="465617" spans="59:59" ht="15" customHeight="1">
      <c r="BG465617" s="985"/>
    </row>
    <row r="465654" spans="59:59" ht="15" customHeight="1">
      <c r="BG465654" s="984"/>
    </row>
    <row r="465655" spans="59:59" ht="15" customHeight="1">
      <c r="BG465655" s="985"/>
    </row>
    <row r="465692" spans="59:59" ht="15" customHeight="1">
      <c r="BG465692" s="984"/>
    </row>
    <row r="465693" spans="59:59" ht="15" customHeight="1">
      <c r="BG465693" s="985"/>
    </row>
    <row r="465730" spans="59:59" ht="15" customHeight="1">
      <c r="BG465730" s="984"/>
    </row>
    <row r="465731" spans="59:59" ht="15" customHeight="1">
      <c r="BG465731" s="985"/>
    </row>
    <row r="465768" spans="59:59" ht="15" customHeight="1">
      <c r="BG465768" s="984"/>
    </row>
    <row r="465769" spans="59:59" ht="15" customHeight="1">
      <c r="BG465769" s="985"/>
    </row>
    <row r="465806" spans="59:59" ht="15" customHeight="1">
      <c r="BG465806" s="984"/>
    </row>
    <row r="465807" spans="59:59" ht="15" customHeight="1">
      <c r="BG465807" s="985"/>
    </row>
    <row r="465844" spans="59:59" ht="15" customHeight="1">
      <c r="BG465844" s="984"/>
    </row>
    <row r="465845" spans="59:59" ht="15" customHeight="1">
      <c r="BG465845" s="985"/>
    </row>
    <row r="465882" spans="59:59" ht="15" customHeight="1">
      <c r="BG465882" s="984"/>
    </row>
    <row r="465883" spans="59:59" ht="15" customHeight="1">
      <c r="BG465883" s="985"/>
    </row>
    <row r="465920" spans="59:59" ht="15" customHeight="1">
      <c r="BG465920" s="984"/>
    </row>
    <row r="465921" spans="59:59" ht="15" customHeight="1">
      <c r="BG465921" s="985"/>
    </row>
    <row r="465958" spans="59:59" ht="15" customHeight="1">
      <c r="BG465958" s="984"/>
    </row>
    <row r="465959" spans="59:59" ht="15" customHeight="1">
      <c r="BG465959" s="985"/>
    </row>
    <row r="465996" spans="59:59" ht="15" customHeight="1">
      <c r="BG465996" s="984"/>
    </row>
    <row r="465997" spans="59:59" ht="15" customHeight="1">
      <c r="BG465997" s="985"/>
    </row>
    <row r="466034" spans="59:59" ht="15" customHeight="1">
      <c r="BG466034" s="984"/>
    </row>
    <row r="466035" spans="59:59" ht="15" customHeight="1">
      <c r="BG466035" s="985"/>
    </row>
    <row r="466072" spans="59:59" ht="15" customHeight="1">
      <c r="BG466072" s="984"/>
    </row>
    <row r="466073" spans="59:59" ht="15" customHeight="1">
      <c r="BG466073" s="985"/>
    </row>
    <row r="466110" spans="59:59" ht="15" customHeight="1">
      <c r="BG466110" s="984"/>
    </row>
    <row r="466111" spans="59:59" ht="15" customHeight="1">
      <c r="BG466111" s="985"/>
    </row>
    <row r="466148" spans="59:59" ht="15" customHeight="1">
      <c r="BG466148" s="984"/>
    </row>
    <row r="466149" spans="59:59" ht="15" customHeight="1">
      <c r="BG466149" s="985"/>
    </row>
    <row r="466186" spans="59:59" ht="15" customHeight="1">
      <c r="BG466186" s="984"/>
    </row>
    <row r="466187" spans="59:59" ht="15" customHeight="1">
      <c r="BG466187" s="985"/>
    </row>
    <row r="466224" spans="59:59" ht="15" customHeight="1">
      <c r="BG466224" s="984"/>
    </row>
    <row r="466225" spans="59:59" ht="15" customHeight="1">
      <c r="BG466225" s="985"/>
    </row>
    <row r="466262" spans="59:59" ht="15" customHeight="1">
      <c r="BG466262" s="984"/>
    </row>
    <row r="466263" spans="59:59" ht="15" customHeight="1">
      <c r="BG466263" s="985"/>
    </row>
    <row r="466300" spans="59:59" ht="15" customHeight="1">
      <c r="BG466300" s="984"/>
    </row>
    <row r="466301" spans="59:59" ht="15" customHeight="1">
      <c r="BG466301" s="985"/>
    </row>
    <row r="466338" spans="59:59" ht="15" customHeight="1">
      <c r="BG466338" s="984"/>
    </row>
    <row r="466339" spans="59:59" ht="15" customHeight="1">
      <c r="BG466339" s="985"/>
    </row>
    <row r="466376" spans="59:59" ht="15" customHeight="1">
      <c r="BG466376" s="984"/>
    </row>
    <row r="466377" spans="59:59" ht="15" customHeight="1">
      <c r="BG466377" s="985"/>
    </row>
    <row r="466414" spans="59:59" ht="15" customHeight="1">
      <c r="BG466414" s="984"/>
    </row>
    <row r="466415" spans="59:59" ht="15" customHeight="1">
      <c r="BG466415" s="985"/>
    </row>
    <row r="466452" spans="59:59" ht="15" customHeight="1">
      <c r="BG466452" s="984"/>
    </row>
    <row r="466453" spans="59:59" ht="15" customHeight="1">
      <c r="BG466453" s="985"/>
    </row>
    <row r="466490" spans="59:59" ht="15" customHeight="1">
      <c r="BG466490" s="984"/>
    </row>
    <row r="466491" spans="59:59" ht="15" customHeight="1">
      <c r="BG466491" s="985"/>
    </row>
    <row r="466528" spans="59:59" ht="15" customHeight="1">
      <c r="BG466528" s="984"/>
    </row>
    <row r="466529" spans="59:59" ht="15" customHeight="1">
      <c r="BG466529" s="985"/>
    </row>
    <row r="466566" spans="59:59" ht="15" customHeight="1">
      <c r="BG466566" s="984"/>
    </row>
    <row r="466567" spans="59:59" ht="15" customHeight="1">
      <c r="BG466567" s="985"/>
    </row>
    <row r="466604" spans="59:59" ht="15" customHeight="1">
      <c r="BG466604" s="984"/>
    </row>
    <row r="466605" spans="59:59" ht="15" customHeight="1">
      <c r="BG466605" s="985"/>
    </row>
    <row r="466642" spans="59:59" ht="15" customHeight="1">
      <c r="BG466642" s="984"/>
    </row>
    <row r="466643" spans="59:59" ht="15" customHeight="1">
      <c r="BG466643" s="985"/>
    </row>
    <row r="466680" spans="59:59" ht="15" customHeight="1">
      <c r="BG466680" s="984"/>
    </row>
    <row r="466681" spans="59:59" ht="15" customHeight="1">
      <c r="BG466681" s="985"/>
    </row>
    <row r="466718" spans="59:59" ht="15" customHeight="1">
      <c r="BG466718" s="984"/>
    </row>
    <row r="466719" spans="59:59" ht="15" customHeight="1">
      <c r="BG466719" s="985"/>
    </row>
    <row r="466756" spans="59:59" ht="15" customHeight="1">
      <c r="BG466756" s="984"/>
    </row>
    <row r="466757" spans="59:59" ht="15" customHeight="1">
      <c r="BG466757" s="985"/>
    </row>
    <row r="466794" spans="59:59" ht="15" customHeight="1">
      <c r="BG466794" s="984"/>
    </row>
    <row r="466795" spans="59:59" ht="15" customHeight="1">
      <c r="BG466795" s="985"/>
    </row>
    <row r="466832" spans="59:59" ht="15" customHeight="1">
      <c r="BG466832" s="984"/>
    </row>
    <row r="466833" spans="59:59" ht="15" customHeight="1">
      <c r="BG466833" s="985"/>
    </row>
    <row r="466870" spans="59:59" ht="15" customHeight="1">
      <c r="BG466870" s="984"/>
    </row>
    <row r="466871" spans="59:59" ht="15" customHeight="1">
      <c r="BG466871" s="985"/>
    </row>
    <row r="466908" spans="59:59" ht="15" customHeight="1">
      <c r="BG466908" s="984"/>
    </row>
    <row r="466909" spans="59:59" ht="15" customHeight="1">
      <c r="BG466909" s="985"/>
    </row>
    <row r="466946" spans="59:59" ht="15" customHeight="1">
      <c r="BG466946" s="984"/>
    </row>
    <row r="466947" spans="59:59" ht="15" customHeight="1">
      <c r="BG466947" s="985"/>
    </row>
    <row r="466984" spans="59:59" ht="15" customHeight="1">
      <c r="BG466984" s="984"/>
    </row>
    <row r="466985" spans="59:59" ht="15" customHeight="1">
      <c r="BG466985" s="985"/>
    </row>
    <row r="467022" spans="59:59" ht="15" customHeight="1">
      <c r="BG467022" s="984"/>
    </row>
    <row r="467023" spans="59:59" ht="15" customHeight="1">
      <c r="BG467023" s="985"/>
    </row>
    <row r="467060" spans="59:59" ht="15" customHeight="1">
      <c r="BG467060" s="984"/>
    </row>
    <row r="467061" spans="59:59" ht="15" customHeight="1">
      <c r="BG467061" s="985"/>
    </row>
    <row r="467098" spans="59:59" ht="15" customHeight="1">
      <c r="BG467098" s="984"/>
    </row>
    <row r="467099" spans="59:59" ht="15" customHeight="1">
      <c r="BG467099" s="985"/>
    </row>
    <row r="467136" spans="59:59" ht="15" customHeight="1">
      <c r="BG467136" s="984"/>
    </row>
    <row r="467137" spans="59:59" ht="15" customHeight="1">
      <c r="BG467137" s="985"/>
    </row>
    <row r="467174" spans="59:59" ht="15" customHeight="1">
      <c r="BG467174" s="984"/>
    </row>
    <row r="467175" spans="59:59" ht="15" customHeight="1">
      <c r="BG467175" s="985"/>
    </row>
    <row r="467212" spans="59:59" ht="15" customHeight="1">
      <c r="BG467212" s="984"/>
    </row>
    <row r="467213" spans="59:59" ht="15" customHeight="1">
      <c r="BG467213" s="985"/>
    </row>
    <row r="467250" spans="59:59" ht="15" customHeight="1">
      <c r="BG467250" s="984"/>
    </row>
    <row r="467251" spans="59:59" ht="15" customHeight="1">
      <c r="BG467251" s="985"/>
    </row>
    <row r="467288" spans="59:59" ht="15" customHeight="1">
      <c r="BG467288" s="984"/>
    </row>
    <row r="467289" spans="59:59" ht="15" customHeight="1">
      <c r="BG467289" s="985"/>
    </row>
    <row r="467326" spans="59:59" ht="15" customHeight="1">
      <c r="BG467326" s="984"/>
    </row>
    <row r="467327" spans="59:59" ht="15" customHeight="1">
      <c r="BG467327" s="985"/>
    </row>
    <row r="467364" spans="59:59" ht="15" customHeight="1">
      <c r="BG467364" s="984"/>
    </row>
    <row r="467365" spans="59:59" ht="15" customHeight="1">
      <c r="BG467365" s="985"/>
    </row>
    <row r="467402" spans="59:59" ht="15" customHeight="1">
      <c r="BG467402" s="984"/>
    </row>
    <row r="467403" spans="59:59" ht="15" customHeight="1">
      <c r="BG467403" s="985"/>
    </row>
    <row r="467440" spans="59:59" ht="15" customHeight="1">
      <c r="BG467440" s="984"/>
    </row>
    <row r="467441" spans="59:59" ht="15" customHeight="1">
      <c r="BG467441" s="985"/>
    </row>
    <row r="467478" spans="59:59" ht="15" customHeight="1">
      <c r="BG467478" s="984"/>
    </row>
    <row r="467479" spans="59:59" ht="15" customHeight="1">
      <c r="BG467479" s="985"/>
    </row>
    <row r="467516" spans="59:59" ht="15" customHeight="1">
      <c r="BG467516" s="984"/>
    </row>
    <row r="467517" spans="59:59" ht="15" customHeight="1">
      <c r="BG467517" s="985"/>
    </row>
    <row r="467554" spans="59:59" ht="15" customHeight="1">
      <c r="BG467554" s="984"/>
    </row>
    <row r="467555" spans="59:59" ht="15" customHeight="1">
      <c r="BG467555" s="985"/>
    </row>
    <row r="467592" spans="59:59" ht="15" customHeight="1">
      <c r="BG467592" s="984"/>
    </row>
    <row r="467593" spans="59:59" ht="15" customHeight="1">
      <c r="BG467593" s="985"/>
    </row>
    <row r="467630" spans="59:59" ht="15" customHeight="1">
      <c r="BG467630" s="984"/>
    </row>
    <row r="467631" spans="59:59" ht="15" customHeight="1">
      <c r="BG467631" s="985"/>
    </row>
    <row r="467668" spans="59:59" ht="15" customHeight="1">
      <c r="BG467668" s="984"/>
    </row>
    <row r="467669" spans="59:59" ht="15" customHeight="1">
      <c r="BG467669" s="985"/>
    </row>
    <row r="467706" spans="59:59" ht="15" customHeight="1">
      <c r="BG467706" s="984"/>
    </row>
    <row r="467707" spans="59:59" ht="15" customHeight="1">
      <c r="BG467707" s="985"/>
    </row>
    <row r="467744" spans="59:59" ht="15" customHeight="1">
      <c r="BG467744" s="984"/>
    </row>
    <row r="467745" spans="59:59" ht="15" customHeight="1">
      <c r="BG467745" s="985"/>
    </row>
    <row r="467782" spans="59:59" ht="15" customHeight="1">
      <c r="BG467782" s="984"/>
    </row>
    <row r="467783" spans="59:59" ht="15" customHeight="1">
      <c r="BG467783" s="985"/>
    </row>
    <row r="467820" spans="59:59" ht="15" customHeight="1">
      <c r="BG467820" s="984"/>
    </row>
    <row r="467821" spans="59:59" ht="15" customHeight="1">
      <c r="BG467821" s="985"/>
    </row>
    <row r="467858" spans="59:59" ht="15" customHeight="1">
      <c r="BG467858" s="984"/>
    </row>
    <row r="467859" spans="59:59" ht="15" customHeight="1">
      <c r="BG467859" s="985"/>
    </row>
    <row r="467896" spans="59:59" ht="15" customHeight="1">
      <c r="BG467896" s="984"/>
    </row>
    <row r="467897" spans="59:59" ht="15" customHeight="1">
      <c r="BG467897" s="985"/>
    </row>
    <row r="467934" spans="59:59" ht="15" customHeight="1">
      <c r="BG467934" s="984"/>
    </row>
    <row r="467935" spans="59:59" ht="15" customHeight="1">
      <c r="BG467935" s="985"/>
    </row>
    <row r="467972" spans="59:59" ht="15" customHeight="1">
      <c r="BG467972" s="984"/>
    </row>
    <row r="467973" spans="59:59" ht="15" customHeight="1">
      <c r="BG467973" s="985"/>
    </row>
    <row r="468010" spans="59:59" ht="15" customHeight="1">
      <c r="BG468010" s="984"/>
    </row>
    <row r="468011" spans="59:59" ht="15" customHeight="1">
      <c r="BG468011" s="985"/>
    </row>
    <row r="468048" spans="59:59" ht="15" customHeight="1">
      <c r="BG468048" s="984"/>
    </row>
    <row r="468049" spans="59:59" ht="15" customHeight="1">
      <c r="BG468049" s="985"/>
    </row>
    <row r="468086" spans="59:59" ht="15" customHeight="1">
      <c r="BG468086" s="984"/>
    </row>
    <row r="468087" spans="59:59" ht="15" customHeight="1">
      <c r="BG468087" s="985"/>
    </row>
    <row r="468124" spans="59:59" ht="15" customHeight="1">
      <c r="BG468124" s="984"/>
    </row>
    <row r="468125" spans="59:59" ht="15" customHeight="1">
      <c r="BG468125" s="985"/>
    </row>
    <row r="468162" spans="59:59" ht="15" customHeight="1">
      <c r="BG468162" s="984"/>
    </row>
    <row r="468163" spans="59:59" ht="15" customHeight="1">
      <c r="BG468163" s="985"/>
    </row>
    <row r="468200" spans="59:59" ht="15" customHeight="1">
      <c r="BG468200" s="984"/>
    </row>
    <row r="468201" spans="59:59" ht="15" customHeight="1">
      <c r="BG468201" s="985"/>
    </row>
    <row r="468238" spans="59:59" ht="15" customHeight="1">
      <c r="BG468238" s="984"/>
    </row>
    <row r="468239" spans="59:59" ht="15" customHeight="1">
      <c r="BG468239" s="985"/>
    </row>
    <row r="468276" spans="59:59" ht="15" customHeight="1">
      <c r="BG468276" s="984"/>
    </row>
    <row r="468277" spans="59:59" ht="15" customHeight="1">
      <c r="BG468277" s="985"/>
    </row>
    <row r="468314" spans="59:59" ht="15" customHeight="1">
      <c r="BG468314" s="984"/>
    </row>
    <row r="468315" spans="59:59" ht="15" customHeight="1">
      <c r="BG468315" s="985"/>
    </row>
    <row r="468352" spans="59:59" ht="15" customHeight="1">
      <c r="BG468352" s="984"/>
    </row>
    <row r="468353" spans="59:59" ht="15" customHeight="1">
      <c r="BG468353" s="985"/>
    </row>
    <row r="468390" spans="59:59" ht="15" customHeight="1">
      <c r="BG468390" s="984"/>
    </row>
    <row r="468391" spans="59:59" ht="15" customHeight="1">
      <c r="BG468391" s="985"/>
    </row>
    <row r="468428" spans="59:59" ht="15" customHeight="1">
      <c r="BG468428" s="984"/>
    </row>
    <row r="468429" spans="59:59" ht="15" customHeight="1">
      <c r="BG468429" s="985"/>
    </row>
    <row r="468466" spans="59:59" ht="15" customHeight="1">
      <c r="BG468466" s="984"/>
    </row>
    <row r="468467" spans="59:59" ht="15" customHeight="1">
      <c r="BG468467" s="985"/>
    </row>
    <row r="468504" spans="59:59" ht="15" customHeight="1">
      <c r="BG468504" s="984"/>
    </row>
    <row r="468505" spans="59:59" ht="15" customHeight="1">
      <c r="BG468505" s="985"/>
    </row>
    <row r="468542" spans="59:59" ht="15" customHeight="1">
      <c r="BG468542" s="984"/>
    </row>
    <row r="468543" spans="59:59" ht="15" customHeight="1">
      <c r="BG468543" s="985"/>
    </row>
    <row r="468580" spans="59:59" ht="15" customHeight="1">
      <c r="BG468580" s="984"/>
    </row>
    <row r="468581" spans="59:59" ht="15" customHeight="1">
      <c r="BG468581" s="985"/>
    </row>
    <row r="468618" spans="59:59" ht="15" customHeight="1">
      <c r="BG468618" s="984"/>
    </row>
    <row r="468619" spans="59:59" ht="15" customHeight="1">
      <c r="BG468619" s="985"/>
    </row>
    <row r="468656" spans="59:59" ht="15" customHeight="1">
      <c r="BG468656" s="984"/>
    </row>
    <row r="468657" spans="59:59" ht="15" customHeight="1">
      <c r="BG468657" s="985"/>
    </row>
    <row r="468694" spans="59:59" ht="15" customHeight="1">
      <c r="BG468694" s="984"/>
    </row>
    <row r="468695" spans="59:59" ht="15" customHeight="1">
      <c r="BG468695" s="985"/>
    </row>
    <row r="468732" spans="59:59" ht="15" customHeight="1">
      <c r="BG468732" s="984"/>
    </row>
    <row r="468733" spans="59:59" ht="15" customHeight="1">
      <c r="BG468733" s="985"/>
    </row>
    <row r="468770" spans="59:59" ht="15" customHeight="1">
      <c r="BG468770" s="984"/>
    </row>
    <row r="468771" spans="59:59" ht="15" customHeight="1">
      <c r="BG468771" s="985"/>
    </row>
    <row r="468808" spans="59:59" ht="15" customHeight="1">
      <c r="BG468808" s="984"/>
    </row>
    <row r="468809" spans="59:59" ht="15" customHeight="1">
      <c r="BG468809" s="985"/>
    </row>
    <row r="468846" spans="59:59" ht="15" customHeight="1">
      <c r="BG468846" s="984"/>
    </row>
    <row r="468847" spans="59:59" ht="15" customHeight="1">
      <c r="BG468847" s="985"/>
    </row>
    <row r="468884" spans="59:59" ht="15" customHeight="1">
      <c r="BG468884" s="984"/>
    </row>
    <row r="468885" spans="59:59" ht="15" customHeight="1">
      <c r="BG468885" s="985"/>
    </row>
    <row r="468922" spans="59:59" ht="15" customHeight="1">
      <c r="BG468922" s="984"/>
    </row>
    <row r="468923" spans="59:59" ht="15" customHeight="1">
      <c r="BG468923" s="985"/>
    </row>
    <row r="468960" spans="59:59" ht="15" customHeight="1">
      <c r="BG468960" s="984"/>
    </row>
    <row r="468961" spans="59:59" ht="15" customHeight="1">
      <c r="BG468961" s="985"/>
    </row>
    <row r="468998" spans="59:59" ht="15" customHeight="1">
      <c r="BG468998" s="984"/>
    </row>
    <row r="468999" spans="59:59" ht="15" customHeight="1">
      <c r="BG468999" s="985"/>
    </row>
    <row r="469036" spans="59:59" ht="15" customHeight="1">
      <c r="BG469036" s="984"/>
    </row>
    <row r="469037" spans="59:59" ht="15" customHeight="1">
      <c r="BG469037" s="985"/>
    </row>
    <row r="469074" spans="59:59" ht="15" customHeight="1">
      <c r="BG469074" s="984"/>
    </row>
    <row r="469075" spans="59:59" ht="15" customHeight="1">
      <c r="BG469075" s="985"/>
    </row>
    <row r="469112" spans="59:59" ht="15" customHeight="1">
      <c r="BG469112" s="984"/>
    </row>
    <row r="469113" spans="59:59" ht="15" customHeight="1">
      <c r="BG469113" s="985"/>
    </row>
    <row r="469150" spans="59:59" ht="15" customHeight="1">
      <c r="BG469150" s="984"/>
    </row>
    <row r="469151" spans="59:59" ht="15" customHeight="1">
      <c r="BG469151" s="985"/>
    </row>
    <row r="469188" spans="59:59" ht="15" customHeight="1">
      <c r="BG469188" s="984"/>
    </row>
    <row r="469189" spans="59:59" ht="15" customHeight="1">
      <c r="BG469189" s="985"/>
    </row>
    <row r="469226" spans="59:59" ht="15" customHeight="1">
      <c r="BG469226" s="984"/>
    </row>
    <row r="469227" spans="59:59" ht="15" customHeight="1">
      <c r="BG469227" s="985"/>
    </row>
    <row r="469264" spans="59:59" ht="15" customHeight="1">
      <c r="BG469264" s="984"/>
    </row>
    <row r="469265" spans="59:59" ht="15" customHeight="1">
      <c r="BG469265" s="985"/>
    </row>
    <row r="469302" spans="59:59" ht="15" customHeight="1">
      <c r="BG469302" s="984"/>
    </row>
    <row r="469303" spans="59:59" ht="15" customHeight="1">
      <c r="BG469303" s="985"/>
    </row>
    <row r="469340" spans="59:59" ht="15" customHeight="1">
      <c r="BG469340" s="984"/>
    </row>
    <row r="469341" spans="59:59" ht="15" customHeight="1">
      <c r="BG469341" s="985"/>
    </row>
    <row r="469378" spans="59:59" ht="15" customHeight="1">
      <c r="BG469378" s="984"/>
    </row>
    <row r="469379" spans="59:59" ht="15" customHeight="1">
      <c r="BG469379" s="985"/>
    </row>
    <row r="469416" spans="59:59" ht="15" customHeight="1">
      <c r="BG469416" s="984"/>
    </row>
    <row r="469417" spans="59:59" ht="15" customHeight="1">
      <c r="BG469417" s="985"/>
    </row>
    <row r="469454" spans="59:59" ht="15" customHeight="1">
      <c r="BG469454" s="984"/>
    </row>
    <row r="469455" spans="59:59" ht="15" customHeight="1">
      <c r="BG469455" s="985"/>
    </row>
    <row r="469492" spans="59:59" ht="15" customHeight="1">
      <c r="BG469492" s="984"/>
    </row>
    <row r="469493" spans="59:59" ht="15" customHeight="1">
      <c r="BG469493" s="985"/>
    </row>
    <row r="469530" spans="59:59" ht="15" customHeight="1">
      <c r="BG469530" s="984"/>
    </row>
    <row r="469531" spans="59:59" ht="15" customHeight="1">
      <c r="BG469531" s="985"/>
    </row>
    <row r="469568" spans="59:59" ht="15" customHeight="1">
      <c r="BG469568" s="984"/>
    </row>
    <row r="469569" spans="59:59" ht="15" customHeight="1">
      <c r="BG469569" s="985"/>
    </row>
    <row r="469606" spans="59:59" ht="15" customHeight="1">
      <c r="BG469606" s="984"/>
    </row>
    <row r="469607" spans="59:59" ht="15" customHeight="1">
      <c r="BG469607" s="985"/>
    </row>
    <row r="469644" spans="59:59" ht="15" customHeight="1">
      <c r="BG469644" s="984"/>
    </row>
    <row r="469645" spans="59:59" ht="15" customHeight="1">
      <c r="BG469645" s="985"/>
    </row>
    <row r="469682" spans="59:59" ht="15" customHeight="1">
      <c r="BG469682" s="984"/>
    </row>
    <row r="469683" spans="59:59" ht="15" customHeight="1">
      <c r="BG469683" s="985"/>
    </row>
    <row r="469720" spans="59:59" ht="15" customHeight="1">
      <c r="BG469720" s="984"/>
    </row>
    <row r="469721" spans="59:59" ht="15" customHeight="1">
      <c r="BG469721" s="985"/>
    </row>
    <row r="469758" spans="59:59" ht="15" customHeight="1">
      <c r="BG469758" s="984"/>
    </row>
    <row r="469759" spans="59:59" ht="15" customHeight="1">
      <c r="BG469759" s="985"/>
    </row>
    <row r="469796" spans="59:59" ht="15" customHeight="1">
      <c r="BG469796" s="984"/>
    </row>
    <row r="469797" spans="59:59" ht="15" customHeight="1">
      <c r="BG469797" s="985"/>
    </row>
    <row r="469834" spans="59:59" ht="15" customHeight="1">
      <c r="BG469834" s="984"/>
    </row>
    <row r="469835" spans="59:59" ht="15" customHeight="1">
      <c r="BG469835" s="985"/>
    </row>
    <row r="469872" spans="59:59" ht="15" customHeight="1">
      <c r="BG469872" s="984"/>
    </row>
    <row r="469873" spans="59:59" ht="15" customHeight="1">
      <c r="BG469873" s="985"/>
    </row>
    <row r="469910" spans="59:59" ht="15" customHeight="1">
      <c r="BG469910" s="984"/>
    </row>
    <row r="469911" spans="59:59" ht="15" customHeight="1">
      <c r="BG469911" s="985"/>
    </row>
    <row r="469948" spans="59:59" ht="15" customHeight="1">
      <c r="BG469948" s="984"/>
    </row>
    <row r="469949" spans="59:59" ht="15" customHeight="1">
      <c r="BG469949" s="985"/>
    </row>
    <row r="469986" spans="59:59" ht="15" customHeight="1">
      <c r="BG469986" s="984"/>
    </row>
    <row r="469987" spans="59:59" ht="15" customHeight="1">
      <c r="BG469987" s="985"/>
    </row>
    <row r="470024" spans="59:59" ht="15" customHeight="1">
      <c r="BG470024" s="984"/>
    </row>
    <row r="470025" spans="59:59" ht="15" customHeight="1">
      <c r="BG470025" s="985"/>
    </row>
    <row r="470062" spans="59:59" ht="15" customHeight="1">
      <c r="BG470062" s="984"/>
    </row>
    <row r="470063" spans="59:59" ht="15" customHeight="1">
      <c r="BG470063" s="985"/>
    </row>
    <row r="470100" spans="59:59" ht="15" customHeight="1">
      <c r="BG470100" s="984"/>
    </row>
    <row r="470101" spans="59:59" ht="15" customHeight="1">
      <c r="BG470101" s="985"/>
    </row>
    <row r="470138" spans="59:59" ht="15" customHeight="1">
      <c r="BG470138" s="984"/>
    </row>
    <row r="470139" spans="59:59" ht="15" customHeight="1">
      <c r="BG470139" s="985"/>
    </row>
    <row r="470176" spans="59:59" ht="15" customHeight="1">
      <c r="BG470176" s="984"/>
    </row>
    <row r="470177" spans="59:59" ht="15" customHeight="1">
      <c r="BG470177" s="985"/>
    </row>
    <row r="470214" spans="59:59" ht="15" customHeight="1">
      <c r="BG470214" s="984"/>
    </row>
    <row r="470215" spans="59:59" ht="15" customHeight="1">
      <c r="BG470215" s="985"/>
    </row>
    <row r="470252" spans="59:59" ht="15" customHeight="1">
      <c r="BG470252" s="984"/>
    </row>
    <row r="470253" spans="59:59" ht="15" customHeight="1">
      <c r="BG470253" s="985"/>
    </row>
    <row r="470290" spans="59:59" ht="15" customHeight="1">
      <c r="BG470290" s="984"/>
    </row>
    <row r="470291" spans="59:59" ht="15" customHeight="1">
      <c r="BG470291" s="985"/>
    </row>
    <row r="470328" spans="59:59" ht="15" customHeight="1">
      <c r="BG470328" s="984"/>
    </row>
    <row r="470329" spans="59:59" ht="15" customHeight="1">
      <c r="BG470329" s="985"/>
    </row>
    <row r="470366" spans="59:59" ht="15" customHeight="1">
      <c r="BG470366" s="984"/>
    </row>
    <row r="470367" spans="59:59" ht="15" customHeight="1">
      <c r="BG470367" s="985"/>
    </row>
    <row r="470404" spans="59:59" ht="15" customHeight="1">
      <c r="BG470404" s="984"/>
    </row>
    <row r="470405" spans="59:59" ht="15" customHeight="1">
      <c r="BG470405" s="985"/>
    </row>
    <row r="470442" spans="59:59" ht="15" customHeight="1">
      <c r="BG470442" s="984"/>
    </row>
    <row r="470443" spans="59:59" ht="15" customHeight="1">
      <c r="BG470443" s="985"/>
    </row>
    <row r="470480" spans="59:59" ht="15" customHeight="1">
      <c r="BG470480" s="984"/>
    </row>
    <row r="470481" spans="59:59" ht="15" customHeight="1">
      <c r="BG470481" s="985"/>
    </row>
    <row r="470518" spans="59:59" ht="15" customHeight="1">
      <c r="BG470518" s="984"/>
    </row>
    <row r="470519" spans="59:59" ht="15" customHeight="1">
      <c r="BG470519" s="985"/>
    </row>
    <row r="470556" spans="59:59" ht="15" customHeight="1">
      <c r="BG470556" s="984"/>
    </row>
    <row r="470557" spans="59:59" ht="15" customHeight="1">
      <c r="BG470557" s="985"/>
    </row>
    <row r="470594" spans="59:59" ht="15" customHeight="1">
      <c r="BG470594" s="984"/>
    </row>
    <row r="470595" spans="59:59" ht="15" customHeight="1">
      <c r="BG470595" s="985"/>
    </row>
    <row r="470632" spans="59:59" ht="15" customHeight="1">
      <c r="BG470632" s="984"/>
    </row>
    <row r="470633" spans="59:59" ht="15" customHeight="1">
      <c r="BG470633" s="985"/>
    </row>
    <row r="470670" spans="59:59" ht="15" customHeight="1">
      <c r="BG470670" s="984"/>
    </row>
    <row r="470671" spans="59:59" ht="15" customHeight="1">
      <c r="BG470671" s="985"/>
    </row>
    <row r="470708" spans="59:59" ht="15" customHeight="1">
      <c r="BG470708" s="984"/>
    </row>
    <row r="470709" spans="59:59" ht="15" customHeight="1">
      <c r="BG470709" s="985"/>
    </row>
    <row r="470746" spans="59:59" ht="15" customHeight="1">
      <c r="BG470746" s="984"/>
    </row>
    <row r="470747" spans="59:59" ht="15" customHeight="1">
      <c r="BG470747" s="985"/>
    </row>
    <row r="470784" spans="59:59" ht="15" customHeight="1">
      <c r="BG470784" s="984"/>
    </row>
    <row r="470785" spans="59:59" ht="15" customHeight="1">
      <c r="BG470785" s="985"/>
    </row>
    <row r="470822" spans="59:59" ht="15" customHeight="1">
      <c r="BG470822" s="984"/>
    </row>
    <row r="470823" spans="59:59" ht="15" customHeight="1">
      <c r="BG470823" s="985"/>
    </row>
    <row r="470860" spans="59:59" ht="15" customHeight="1">
      <c r="BG470860" s="984"/>
    </row>
    <row r="470861" spans="59:59" ht="15" customHeight="1">
      <c r="BG470861" s="985"/>
    </row>
    <row r="470898" spans="59:59" ht="15" customHeight="1">
      <c r="BG470898" s="984"/>
    </row>
    <row r="470899" spans="59:59" ht="15" customHeight="1">
      <c r="BG470899" s="985"/>
    </row>
    <row r="470936" spans="59:59" ht="15" customHeight="1">
      <c r="BG470936" s="984"/>
    </row>
    <row r="470937" spans="59:59" ht="15" customHeight="1">
      <c r="BG470937" s="985"/>
    </row>
    <row r="470974" spans="59:59" ht="15" customHeight="1">
      <c r="BG470974" s="984"/>
    </row>
    <row r="470975" spans="59:59" ht="15" customHeight="1">
      <c r="BG470975" s="985"/>
    </row>
    <row r="471012" spans="59:59" ht="15" customHeight="1">
      <c r="BG471012" s="984"/>
    </row>
    <row r="471013" spans="59:59" ht="15" customHeight="1">
      <c r="BG471013" s="985"/>
    </row>
    <row r="471050" spans="59:59" ht="15" customHeight="1">
      <c r="BG471050" s="984"/>
    </row>
    <row r="471051" spans="59:59" ht="15" customHeight="1">
      <c r="BG471051" s="985"/>
    </row>
    <row r="471088" spans="59:59" ht="15" customHeight="1">
      <c r="BG471088" s="984"/>
    </row>
    <row r="471089" spans="59:59" ht="15" customHeight="1">
      <c r="BG471089" s="985"/>
    </row>
    <row r="471126" spans="59:59" ht="15" customHeight="1">
      <c r="BG471126" s="984"/>
    </row>
    <row r="471127" spans="59:59" ht="15" customHeight="1">
      <c r="BG471127" s="985"/>
    </row>
    <row r="471164" spans="59:59" ht="15" customHeight="1">
      <c r="BG471164" s="984"/>
    </row>
    <row r="471165" spans="59:59" ht="15" customHeight="1">
      <c r="BG471165" s="985"/>
    </row>
    <row r="471202" spans="59:59" ht="15" customHeight="1">
      <c r="BG471202" s="984"/>
    </row>
    <row r="471203" spans="59:59" ht="15" customHeight="1">
      <c r="BG471203" s="985"/>
    </row>
    <row r="471240" spans="59:59" ht="15" customHeight="1">
      <c r="BG471240" s="984"/>
    </row>
    <row r="471241" spans="59:59" ht="15" customHeight="1">
      <c r="BG471241" s="985"/>
    </row>
    <row r="471278" spans="59:59" ht="15" customHeight="1">
      <c r="BG471278" s="984"/>
    </row>
    <row r="471279" spans="59:59" ht="15" customHeight="1">
      <c r="BG471279" s="985"/>
    </row>
    <row r="471316" spans="59:59" ht="15" customHeight="1">
      <c r="BG471316" s="984"/>
    </row>
    <row r="471317" spans="59:59" ht="15" customHeight="1">
      <c r="BG471317" s="985"/>
    </row>
    <row r="471354" spans="59:59" ht="15" customHeight="1">
      <c r="BG471354" s="984"/>
    </row>
    <row r="471355" spans="59:59" ht="15" customHeight="1">
      <c r="BG471355" s="985"/>
    </row>
    <row r="471392" spans="59:59" ht="15" customHeight="1">
      <c r="BG471392" s="984"/>
    </row>
    <row r="471393" spans="59:59" ht="15" customHeight="1">
      <c r="BG471393" s="985"/>
    </row>
    <row r="471430" spans="59:59" ht="15" customHeight="1">
      <c r="BG471430" s="984"/>
    </row>
    <row r="471431" spans="59:59" ht="15" customHeight="1">
      <c r="BG471431" s="985"/>
    </row>
    <row r="471468" spans="59:59" ht="15" customHeight="1">
      <c r="BG471468" s="984"/>
    </row>
    <row r="471469" spans="59:59" ht="15" customHeight="1">
      <c r="BG471469" s="985"/>
    </row>
    <row r="471506" spans="59:59" ht="15" customHeight="1">
      <c r="BG471506" s="984"/>
    </row>
    <row r="471507" spans="59:59" ht="15" customHeight="1">
      <c r="BG471507" s="985"/>
    </row>
    <row r="471544" spans="59:59" ht="15" customHeight="1">
      <c r="BG471544" s="984"/>
    </row>
    <row r="471545" spans="59:59" ht="15" customHeight="1">
      <c r="BG471545" s="985"/>
    </row>
    <row r="471582" spans="59:59" ht="15" customHeight="1">
      <c r="BG471582" s="984"/>
    </row>
    <row r="471583" spans="59:59" ht="15" customHeight="1">
      <c r="BG471583" s="985"/>
    </row>
    <row r="471620" spans="59:59" ht="15" customHeight="1">
      <c r="BG471620" s="984"/>
    </row>
    <row r="471621" spans="59:59" ht="15" customHeight="1">
      <c r="BG471621" s="985"/>
    </row>
    <row r="471658" spans="59:59" ht="15" customHeight="1">
      <c r="BG471658" s="984"/>
    </row>
    <row r="471659" spans="59:59" ht="15" customHeight="1">
      <c r="BG471659" s="985"/>
    </row>
    <row r="471696" spans="59:59" ht="15" customHeight="1">
      <c r="BG471696" s="984"/>
    </row>
    <row r="471697" spans="59:59" ht="15" customHeight="1">
      <c r="BG471697" s="985"/>
    </row>
    <row r="471734" spans="59:59" ht="15" customHeight="1">
      <c r="BG471734" s="984"/>
    </row>
    <row r="471735" spans="59:59" ht="15" customHeight="1">
      <c r="BG471735" s="985"/>
    </row>
    <row r="471772" spans="59:59" ht="15" customHeight="1">
      <c r="BG471772" s="984"/>
    </row>
    <row r="471773" spans="59:59" ht="15" customHeight="1">
      <c r="BG471773" s="985"/>
    </row>
    <row r="471810" spans="59:59" ht="15" customHeight="1">
      <c r="BG471810" s="984"/>
    </row>
    <row r="471811" spans="59:59" ht="15" customHeight="1">
      <c r="BG471811" s="985"/>
    </row>
    <row r="471848" spans="59:59" ht="15" customHeight="1">
      <c r="BG471848" s="984"/>
    </row>
    <row r="471849" spans="59:59" ht="15" customHeight="1">
      <c r="BG471849" s="985"/>
    </row>
    <row r="471886" spans="59:59" ht="15" customHeight="1">
      <c r="BG471886" s="984"/>
    </row>
    <row r="471887" spans="59:59" ht="15" customHeight="1">
      <c r="BG471887" s="985"/>
    </row>
    <row r="471924" spans="59:59" ht="15" customHeight="1">
      <c r="BG471924" s="984"/>
    </row>
    <row r="471925" spans="59:59" ht="15" customHeight="1">
      <c r="BG471925" s="985"/>
    </row>
    <row r="471962" spans="59:59" ht="15" customHeight="1">
      <c r="BG471962" s="984"/>
    </row>
    <row r="471963" spans="59:59" ht="15" customHeight="1">
      <c r="BG471963" s="985"/>
    </row>
    <row r="472000" spans="59:59" ht="15" customHeight="1">
      <c r="BG472000" s="984"/>
    </row>
    <row r="472001" spans="59:59" ht="15" customHeight="1">
      <c r="BG472001" s="985"/>
    </row>
    <row r="472038" spans="59:59" ht="15" customHeight="1">
      <c r="BG472038" s="984"/>
    </row>
    <row r="472039" spans="59:59" ht="15" customHeight="1">
      <c r="BG472039" s="985"/>
    </row>
    <row r="472076" spans="59:59" ht="15" customHeight="1">
      <c r="BG472076" s="984"/>
    </row>
    <row r="472077" spans="59:59" ht="15" customHeight="1">
      <c r="BG472077" s="985"/>
    </row>
    <row r="472114" spans="59:59" ht="15" customHeight="1">
      <c r="BG472114" s="984"/>
    </row>
    <row r="472115" spans="59:59" ht="15" customHeight="1">
      <c r="BG472115" s="985"/>
    </row>
    <row r="472152" spans="59:59" ht="15" customHeight="1">
      <c r="BG472152" s="984"/>
    </row>
    <row r="472153" spans="59:59" ht="15" customHeight="1">
      <c r="BG472153" s="985"/>
    </row>
    <row r="472190" spans="59:59" ht="15" customHeight="1">
      <c r="BG472190" s="984"/>
    </row>
    <row r="472191" spans="59:59" ht="15" customHeight="1">
      <c r="BG472191" s="985"/>
    </row>
    <row r="472228" spans="59:59" ht="15" customHeight="1">
      <c r="BG472228" s="984"/>
    </row>
    <row r="472229" spans="59:59" ht="15" customHeight="1">
      <c r="BG472229" s="985"/>
    </row>
    <row r="472266" spans="59:59" ht="15" customHeight="1">
      <c r="BG472266" s="984"/>
    </row>
    <row r="472267" spans="59:59" ht="15" customHeight="1">
      <c r="BG472267" s="985"/>
    </row>
    <row r="472304" spans="59:59" ht="15" customHeight="1">
      <c r="BG472304" s="984"/>
    </row>
    <row r="472305" spans="59:59" ht="15" customHeight="1">
      <c r="BG472305" s="985"/>
    </row>
    <row r="472342" spans="59:59" ht="15" customHeight="1">
      <c r="BG472342" s="984"/>
    </row>
    <row r="472343" spans="59:59" ht="15" customHeight="1">
      <c r="BG472343" s="985"/>
    </row>
    <row r="472380" spans="59:59" ht="15" customHeight="1">
      <c r="BG472380" s="984"/>
    </row>
    <row r="472381" spans="59:59" ht="15" customHeight="1">
      <c r="BG472381" s="985"/>
    </row>
    <row r="472418" spans="59:59" ht="15" customHeight="1">
      <c r="BG472418" s="984"/>
    </row>
    <row r="472419" spans="59:59" ht="15" customHeight="1">
      <c r="BG472419" s="985"/>
    </row>
    <row r="472456" spans="59:59" ht="15" customHeight="1">
      <c r="BG472456" s="984"/>
    </row>
    <row r="472457" spans="59:59" ht="15" customHeight="1">
      <c r="BG472457" s="985"/>
    </row>
    <row r="472494" spans="59:59" ht="15" customHeight="1">
      <c r="BG472494" s="984"/>
    </row>
    <row r="472495" spans="59:59" ht="15" customHeight="1">
      <c r="BG472495" s="985"/>
    </row>
    <row r="472532" spans="59:59" ht="15" customHeight="1">
      <c r="BG472532" s="984"/>
    </row>
    <row r="472533" spans="59:59" ht="15" customHeight="1">
      <c r="BG472533" s="985"/>
    </row>
    <row r="472570" spans="59:59" ht="15" customHeight="1">
      <c r="BG472570" s="984"/>
    </row>
    <row r="472571" spans="59:59" ht="15" customHeight="1">
      <c r="BG472571" s="985"/>
    </row>
    <row r="472608" spans="59:59" ht="15" customHeight="1">
      <c r="BG472608" s="984"/>
    </row>
    <row r="472609" spans="59:59" ht="15" customHeight="1">
      <c r="BG472609" s="985"/>
    </row>
    <row r="472646" spans="59:59" ht="15" customHeight="1">
      <c r="BG472646" s="984"/>
    </row>
    <row r="472647" spans="59:59" ht="15" customHeight="1">
      <c r="BG472647" s="985"/>
    </row>
    <row r="472684" spans="59:59" ht="15" customHeight="1">
      <c r="BG472684" s="984"/>
    </row>
    <row r="472685" spans="59:59" ht="15" customHeight="1">
      <c r="BG472685" s="985"/>
    </row>
    <row r="472722" spans="59:59" ht="15" customHeight="1">
      <c r="BG472722" s="984"/>
    </row>
    <row r="472723" spans="59:59" ht="15" customHeight="1">
      <c r="BG472723" s="985"/>
    </row>
    <row r="472760" spans="59:59" ht="15" customHeight="1">
      <c r="BG472760" s="984"/>
    </row>
    <row r="472761" spans="59:59" ht="15" customHeight="1">
      <c r="BG472761" s="985"/>
    </row>
    <row r="472798" spans="59:59" ht="15" customHeight="1">
      <c r="BG472798" s="984"/>
    </row>
    <row r="472799" spans="59:59" ht="15" customHeight="1">
      <c r="BG472799" s="985"/>
    </row>
    <row r="472836" spans="59:59" ht="15" customHeight="1">
      <c r="BG472836" s="984"/>
    </row>
    <row r="472837" spans="59:59" ht="15" customHeight="1">
      <c r="BG472837" s="985"/>
    </row>
    <row r="472874" spans="59:59" ht="15" customHeight="1">
      <c r="BG472874" s="984"/>
    </row>
    <row r="472875" spans="59:59" ht="15" customHeight="1">
      <c r="BG472875" s="985"/>
    </row>
    <row r="472912" spans="59:59" ht="15" customHeight="1">
      <c r="BG472912" s="984"/>
    </row>
    <row r="472913" spans="59:59" ht="15" customHeight="1">
      <c r="BG472913" s="985"/>
    </row>
    <row r="472950" spans="59:59" ht="15" customHeight="1">
      <c r="BG472950" s="984"/>
    </row>
    <row r="472951" spans="59:59" ht="15" customHeight="1">
      <c r="BG472951" s="985"/>
    </row>
    <row r="472988" spans="59:59" ht="15" customHeight="1">
      <c r="BG472988" s="984"/>
    </row>
    <row r="472989" spans="59:59" ht="15" customHeight="1">
      <c r="BG472989" s="985"/>
    </row>
    <row r="473026" spans="59:59" ht="15" customHeight="1">
      <c r="BG473026" s="984"/>
    </row>
    <row r="473027" spans="59:59" ht="15" customHeight="1">
      <c r="BG473027" s="985"/>
    </row>
    <row r="473064" spans="59:59" ht="15" customHeight="1">
      <c r="BG473064" s="984"/>
    </row>
    <row r="473065" spans="59:59" ht="15" customHeight="1">
      <c r="BG473065" s="985"/>
    </row>
    <row r="473102" spans="59:59" ht="15" customHeight="1">
      <c r="BG473102" s="984"/>
    </row>
    <row r="473103" spans="59:59" ht="15" customHeight="1">
      <c r="BG473103" s="985"/>
    </row>
    <row r="473140" spans="59:59" ht="15" customHeight="1">
      <c r="BG473140" s="984"/>
    </row>
    <row r="473141" spans="59:59" ht="15" customHeight="1">
      <c r="BG473141" s="985"/>
    </row>
    <row r="473178" spans="59:59" ht="15" customHeight="1">
      <c r="BG473178" s="984"/>
    </row>
    <row r="473179" spans="59:59" ht="15" customHeight="1">
      <c r="BG473179" s="985"/>
    </row>
    <row r="473216" spans="59:59" ht="15" customHeight="1">
      <c r="BG473216" s="984"/>
    </row>
    <row r="473217" spans="59:59" ht="15" customHeight="1">
      <c r="BG473217" s="985"/>
    </row>
    <row r="473254" spans="59:59" ht="15" customHeight="1">
      <c r="BG473254" s="984"/>
    </row>
    <row r="473255" spans="59:59" ht="15" customHeight="1">
      <c r="BG473255" s="985"/>
    </row>
    <row r="473292" spans="59:59" ht="15" customHeight="1">
      <c r="BG473292" s="984"/>
    </row>
    <row r="473293" spans="59:59" ht="15" customHeight="1">
      <c r="BG473293" s="985"/>
    </row>
    <row r="473330" spans="59:59" ht="15" customHeight="1">
      <c r="BG473330" s="984"/>
    </row>
    <row r="473331" spans="59:59" ht="15" customHeight="1">
      <c r="BG473331" s="985"/>
    </row>
    <row r="473368" spans="59:59" ht="15" customHeight="1">
      <c r="BG473368" s="984"/>
    </row>
    <row r="473369" spans="59:59" ht="15" customHeight="1">
      <c r="BG473369" s="985"/>
    </row>
    <row r="473406" spans="59:59" ht="15" customHeight="1">
      <c r="BG473406" s="984"/>
    </row>
    <row r="473407" spans="59:59" ht="15" customHeight="1">
      <c r="BG473407" s="985"/>
    </row>
    <row r="473444" spans="59:59" ht="15" customHeight="1">
      <c r="BG473444" s="984"/>
    </row>
    <row r="473445" spans="59:59" ht="15" customHeight="1">
      <c r="BG473445" s="985"/>
    </row>
    <row r="473482" spans="59:59" ht="15" customHeight="1">
      <c r="BG473482" s="984"/>
    </row>
    <row r="473483" spans="59:59" ht="15" customHeight="1">
      <c r="BG473483" s="985"/>
    </row>
    <row r="473520" spans="59:59" ht="15" customHeight="1">
      <c r="BG473520" s="984"/>
    </row>
    <row r="473521" spans="59:59" ht="15" customHeight="1">
      <c r="BG473521" s="985"/>
    </row>
    <row r="473558" spans="59:59" ht="15" customHeight="1">
      <c r="BG473558" s="984"/>
    </row>
    <row r="473559" spans="59:59" ht="15" customHeight="1">
      <c r="BG473559" s="985"/>
    </row>
    <row r="473596" spans="59:59" ht="15" customHeight="1">
      <c r="BG473596" s="984"/>
    </row>
    <row r="473597" spans="59:59" ht="15" customHeight="1">
      <c r="BG473597" s="985"/>
    </row>
    <row r="473634" spans="59:59" ht="15" customHeight="1">
      <c r="BG473634" s="984"/>
    </row>
    <row r="473635" spans="59:59" ht="15" customHeight="1">
      <c r="BG473635" s="985"/>
    </row>
    <row r="473672" spans="59:59" ht="15" customHeight="1">
      <c r="BG473672" s="984"/>
    </row>
    <row r="473673" spans="59:59" ht="15" customHeight="1">
      <c r="BG473673" s="985"/>
    </row>
    <row r="473710" spans="59:59" ht="15" customHeight="1">
      <c r="BG473710" s="984"/>
    </row>
    <row r="473711" spans="59:59" ht="15" customHeight="1">
      <c r="BG473711" s="985"/>
    </row>
    <row r="473748" spans="59:59" ht="15" customHeight="1">
      <c r="BG473748" s="984"/>
    </row>
    <row r="473749" spans="59:59" ht="15" customHeight="1">
      <c r="BG473749" s="985"/>
    </row>
    <row r="473786" spans="59:59" ht="15" customHeight="1">
      <c r="BG473786" s="984"/>
    </row>
    <row r="473787" spans="59:59" ht="15" customHeight="1">
      <c r="BG473787" s="985"/>
    </row>
    <row r="473824" spans="59:59" ht="15" customHeight="1">
      <c r="BG473824" s="984"/>
    </row>
    <row r="473825" spans="59:59" ht="15" customHeight="1">
      <c r="BG473825" s="985"/>
    </row>
    <row r="473862" spans="59:59" ht="15" customHeight="1">
      <c r="BG473862" s="984"/>
    </row>
    <row r="473863" spans="59:59" ht="15" customHeight="1">
      <c r="BG473863" s="985"/>
    </row>
    <row r="473900" spans="59:59" ht="15" customHeight="1">
      <c r="BG473900" s="984"/>
    </row>
    <row r="473901" spans="59:59" ht="15" customHeight="1">
      <c r="BG473901" s="985"/>
    </row>
    <row r="473938" spans="59:59" ht="15" customHeight="1">
      <c r="BG473938" s="984"/>
    </row>
    <row r="473939" spans="59:59" ht="15" customHeight="1">
      <c r="BG473939" s="985"/>
    </row>
    <row r="473976" spans="59:59" ht="15" customHeight="1">
      <c r="BG473976" s="984"/>
    </row>
    <row r="473977" spans="59:59" ht="15" customHeight="1">
      <c r="BG473977" s="985"/>
    </row>
    <row r="474014" spans="59:59" ht="15" customHeight="1">
      <c r="BG474014" s="984"/>
    </row>
    <row r="474015" spans="59:59" ht="15" customHeight="1">
      <c r="BG474015" s="985"/>
    </row>
    <row r="474052" spans="59:59" ht="15" customHeight="1">
      <c r="BG474052" s="984"/>
    </row>
    <row r="474053" spans="59:59" ht="15" customHeight="1">
      <c r="BG474053" s="985"/>
    </row>
    <row r="474090" spans="59:59" ht="15" customHeight="1">
      <c r="BG474090" s="984"/>
    </row>
    <row r="474091" spans="59:59" ht="15" customHeight="1">
      <c r="BG474091" s="985"/>
    </row>
    <row r="474128" spans="59:59" ht="15" customHeight="1">
      <c r="BG474128" s="984"/>
    </row>
    <row r="474129" spans="59:59" ht="15" customHeight="1">
      <c r="BG474129" s="985"/>
    </row>
    <row r="474166" spans="59:59" ht="15" customHeight="1">
      <c r="BG474166" s="984"/>
    </row>
    <row r="474167" spans="59:59" ht="15" customHeight="1">
      <c r="BG474167" s="985"/>
    </row>
    <row r="474204" spans="59:59" ht="15" customHeight="1">
      <c r="BG474204" s="984"/>
    </row>
    <row r="474205" spans="59:59" ht="15" customHeight="1">
      <c r="BG474205" s="985"/>
    </row>
    <row r="474242" spans="59:59" ht="15" customHeight="1">
      <c r="BG474242" s="984"/>
    </row>
    <row r="474243" spans="59:59" ht="15" customHeight="1">
      <c r="BG474243" s="985"/>
    </row>
    <row r="474280" spans="59:59" ht="15" customHeight="1">
      <c r="BG474280" s="984"/>
    </row>
    <row r="474281" spans="59:59" ht="15" customHeight="1">
      <c r="BG474281" s="985"/>
    </row>
    <row r="474318" spans="59:59" ht="15" customHeight="1">
      <c r="BG474318" s="984"/>
    </row>
    <row r="474319" spans="59:59" ht="15" customHeight="1">
      <c r="BG474319" s="985"/>
    </row>
    <row r="474356" spans="59:59" ht="15" customHeight="1">
      <c r="BG474356" s="984"/>
    </row>
    <row r="474357" spans="59:59" ht="15" customHeight="1">
      <c r="BG474357" s="985"/>
    </row>
    <row r="474394" spans="59:59" ht="15" customHeight="1">
      <c r="BG474394" s="984"/>
    </row>
    <row r="474395" spans="59:59" ht="15" customHeight="1">
      <c r="BG474395" s="985"/>
    </row>
    <row r="474432" spans="59:59" ht="15" customHeight="1">
      <c r="BG474432" s="984"/>
    </row>
    <row r="474433" spans="59:59" ht="15" customHeight="1">
      <c r="BG474433" s="985"/>
    </row>
    <row r="474470" spans="59:59" ht="15" customHeight="1">
      <c r="BG474470" s="984"/>
    </row>
    <row r="474471" spans="59:59" ht="15" customHeight="1">
      <c r="BG474471" s="985"/>
    </row>
    <row r="474508" spans="59:59" ht="15" customHeight="1">
      <c r="BG474508" s="984"/>
    </row>
    <row r="474509" spans="59:59" ht="15" customHeight="1">
      <c r="BG474509" s="985"/>
    </row>
    <row r="474546" spans="59:59" ht="15" customHeight="1">
      <c r="BG474546" s="984"/>
    </row>
    <row r="474547" spans="59:59" ht="15" customHeight="1">
      <c r="BG474547" s="985"/>
    </row>
    <row r="474584" spans="59:59" ht="15" customHeight="1">
      <c r="BG474584" s="984"/>
    </row>
    <row r="474585" spans="59:59" ht="15" customHeight="1">
      <c r="BG474585" s="985"/>
    </row>
    <row r="474622" spans="59:59" ht="15" customHeight="1">
      <c r="BG474622" s="984"/>
    </row>
    <row r="474623" spans="59:59" ht="15" customHeight="1">
      <c r="BG474623" s="985"/>
    </row>
    <row r="474660" spans="59:59" ht="15" customHeight="1">
      <c r="BG474660" s="984"/>
    </row>
    <row r="474661" spans="59:59" ht="15" customHeight="1">
      <c r="BG474661" s="985"/>
    </row>
    <row r="474698" spans="59:59" ht="15" customHeight="1">
      <c r="BG474698" s="984"/>
    </row>
    <row r="474699" spans="59:59" ht="15" customHeight="1">
      <c r="BG474699" s="985"/>
    </row>
    <row r="474736" spans="59:59" ht="15" customHeight="1">
      <c r="BG474736" s="984"/>
    </row>
    <row r="474737" spans="59:59" ht="15" customHeight="1">
      <c r="BG474737" s="985"/>
    </row>
    <row r="474774" spans="59:59" ht="15" customHeight="1">
      <c r="BG474774" s="984"/>
    </row>
    <row r="474775" spans="59:59" ht="15" customHeight="1">
      <c r="BG474775" s="985"/>
    </row>
    <row r="474812" spans="59:59" ht="15" customHeight="1">
      <c r="BG474812" s="984"/>
    </row>
    <row r="474813" spans="59:59" ht="15" customHeight="1">
      <c r="BG474813" s="985"/>
    </row>
    <row r="474850" spans="59:59" ht="15" customHeight="1">
      <c r="BG474850" s="984"/>
    </row>
    <row r="474851" spans="59:59" ht="15" customHeight="1">
      <c r="BG474851" s="985"/>
    </row>
    <row r="474888" spans="59:59" ht="15" customHeight="1">
      <c r="BG474888" s="984"/>
    </row>
    <row r="474889" spans="59:59" ht="15" customHeight="1">
      <c r="BG474889" s="985"/>
    </row>
    <row r="474926" spans="59:59" ht="15" customHeight="1">
      <c r="BG474926" s="984"/>
    </row>
    <row r="474927" spans="59:59" ht="15" customHeight="1">
      <c r="BG474927" s="985"/>
    </row>
    <row r="474964" spans="59:59" ht="15" customHeight="1">
      <c r="BG474964" s="984"/>
    </row>
    <row r="474965" spans="59:59" ht="15" customHeight="1">
      <c r="BG474965" s="985"/>
    </row>
    <row r="475002" spans="59:59" ht="15" customHeight="1">
      <c r="BG475002" s="984"/>
    </row>
    <row r="475003" spans="59:59" ht="15" customHeight="1">
      <c r="BG475003" s="985"/>
    </row>
    <row r="475040" spans="59:59" ht="15" customHeight="1">
      <c r="BG475040" s="984"/>
    </row>
    <row r="475041" spans="59:59" ht="15" customHeight="1">
      <c r="BG475041" s="985"/>
    </row>
    <row r="475078" spans="59:59" ht="15" customHeight="1">
      <c r="BG475078" s="984"/>
    </row>
    <row r="475079" spans="59:59" ht="15" customHeight="1">
      <c r="BG475079" s="985"/>
    </row>
    <row r="475116" spans="59:59" ht="15" customHeight="1">
      <c r="BG475116" s="984"/>
    </row>
    <row r="475117" spans="59:59" ht="15" customHeight="1">
      <c r="BG475117" s="985"/>
    </row>
    <row r="475154" spans="59:59" ht="15" customHeight="1">
      <c r="BG475154" s="984"/>
    </row>
    <row r="475155" spans="59:59" ht="15" customHeight="1">
      <c r="BG475155" s="985"/>
    </row>
    <row r="475192" spans="59:59" ht="15" customHeight="1">
      <c r="BG475192" s="984"/>
    </row>
    <row r="475193" spans="59:59" ht="15" customHeight="1">
      <c r="BG475193" s="985"/>
    </row>
    <row r="475230" spans="59:59" ht="15" customHeight="1">
      <c r="BG475230" s="984"/>
    </row>
    <row r="475231" spans="59:59" ht="15" customHeight="1">
      <c r="BG475231" s="985"/>
    </row>
    <row r="475268" spans="59:59" ht="15" customHeight="1">
      <c r="BG475268" s="984"/>
    </row>
    <row r="475269" spans="59:59" ht="15" customHeight="1">
      <c r="BG475269" s="985"/>
    </row>
    <row r="475306" spans="59:59" ht="15" customHeight="1">
      <c r="BG475306" s="984"/>
    </row>
    <row r="475307" spans="59:59" ht="15" customHeight="1">
      <c r="BG475307" s="985"/>
    </row>
    <row r="475344" spans="59:59" ht="15" customHeight="1">
      <c r="BG475344" s="984"/>
    </row>
    <row r="475345" spans="59:59" ht="15" customHeight="1">
      <c r="BG475345" s="985"/>
    </row>
    <row r="475382" spans="59:59" ht="15" customHeight="1">
      <c r="BG475382" s="984"/>
    </row>
    <row r="475383" spans="59:59" ht="15" customHeight="1">
      <c r="BG475383" s="985"/>
    </row>
    <row r="475420" spans="59:59" ht="15" customHeight="1">
      <c r="BG475420" s="984"/>
    </row>
    <row r="475421" spans="59:59" ht="15" customHeight="1">
      <c r="BG475421" s="985"/>
    </row>
    <row r="475458" spans="59:59" ht="15" customHeight="1">
      <c r="BG475458" s="984"/>
    </row>
    <row r="475459" spans="59:59" ht="15" customHeight="1">
      <c r="BG475459" s="985"/>
    </row>
    <row r="475496" spans="59:59" ht="15" customHeight="1">
      <c r="BG475496" s="984"/>
    </row>
    <row r="475497" spans="59:59" ht="15" customHeight="1">
      <c r="BG475497" s="985"/>
    </row>
    <row r="475534" spans="59:59" ht="15" customHeight="1">
      <c r="BG475534" s="984"/>
    </row>
    <row r="475535" spans="59:59" ht="15" customHeight="1">
      <c r="BG475535" s="985"/>
    </row>
    <row r="475572" spans="59:59" ht="15" customHeight="1">
      <c r="BG475572" s="984"/>
    </row>
    <row r="475573" spans="59:59" ht="15" customHeight="1">
      <c r="BG475573" s="985"/>
    </row>
    <row r="475610" spans="59:59" ht="15" customHeight="1">
      <c r="BG475610" s="984"/>
    </row>
    <row r="475611" spans="59:59" ht="15" customHeight="1">
      <c r="BG475611" s="985"/>
    </row>
    <row r="475648" spans="59:59" ht="15" customHeight="1">
      <c r="BG475648" s="984"/>
    </row>
    <row r="475649" spans="59:59" ht="15" customHeight="1">
      <c r="BG475649" s="985"/>
    </row>
    <row r="475686" spans="59:59" ht="15" customHeight="1">
      <c r="BG475686" s="984"/>
    </row>
    <row r="475687" spans="59:59" ht="15" customHeight="1">
      <c r="BG475687" s="985"/>
    </row>
    <row r="475724" spans="59:59" ht="15" customHeight="1">
      <c r="BG475724" s="984"/>
    </row>
    <row r="475725" spans="59:59" ht="15" customHeight="1">
      <c r="BG475725" s="985"/>
    </row>
    <row r="475762" spans="59:59" ht="15" customHeight="1">
      <c r="BG475762" s="984"/>
    </row>
    <row r="475763" spans="59:59" ht="15" customHeight="1">
      <c r="BG475763" s="985"/>
    </row>
    <row r="475800" spans="59:59" ht="15" customHeight="1">
      <c r="BG475800" s="984"/>
    </row>
    <row r="475801" spans="59:59" ht="15" customHeight="1">
      <c r="BG475801" s="985"/>
    </row>
    <row r="475838" spans="59:59" ht="15" customHeight="1">
      <c r="BG475838" s="984"/>
    </row>
    <row r="475839" spans="59:59" ht="15" customHeight="1">
      <c r="BG475839" s="985"/>
    </row>
    <row r="475876" spans="59:59" ht="15" customHeight="1">
      <c r="BG475876" s="984"/>
    </row>
    <row r="475877" spans="59:59" ht="15" customHeight="1">
      <c r="BG475877" s="985"/>
    </row>
    <row r="475914" spans="59:59" ht="15" customHeight="1">
      <c r="BG475914" s="984"/>
    </row>
    <row r="475915" spans="59:59" ht="15" customHeight="1">
      <c r="BG475915" s="985"/>
    </row>
    <row r="475952" spans="59:59" ht="15" customHeight="1">
      <c r="BG475952" s="984"/>
    </row>
    <row r="475953" spans="59:59" ht="15" customHeight="1">
      <c r="BG475953" s="985"/>
    </row>
    <row r="475990" spans="59:59" ht="15" customHeight="1">
      <c r="BG475990" s="984"/>
    </row>
    <row r="475991" spans="59:59" ht="15" customHeight="1">
      <c r="BG475991" s="985"/>
    </row>
    <row r="476028" spans="59:59" ht="15" customHeight="1">
      <c r="BG476028" s="984"/>
    </row>
    <row r="476029" spans="59:59" ht="15" customHeight="1">
      <c r="BG476029" s="985"/>
    </row>
    <row r="476066" spans="59:59" ht="15" customHeight="1">
      <c r="BG476066" s="984"/>
    </row>
    <row r="476067" spans="59:59" ht="15" customHeight="1">
      <c r="BG476067" s="985"/>
    </row>
    <row r="476104" spans="59:59" ht="15" customHeight="1">
      <c r="BG476104" s="984"/>
    </row>
    <row r="476105" spans="59:59" ht="15" customHeight="1">
      <c r="BG476105" s="985"/>
    </row>
    <row r="476142" spans="59:59" ht="15" customHeight="1">
      <c r="BG476142" s="984"/>
    </row>
    <row r="476143" spans="59:59" ht="15" customHeight="1">
      <c r="BG476143" s="985"/>
    </row>
    <row r="476180" spans="59:59" ht="15" customHeight="1">
      <c r="BG476180" s="984"/>
    </row>
    <row r="476181" spans="59:59" ht="15" customHeight="1">
      <c r="BG476181" s="985"/>
    </row>
    <row r="476218" spans="59:59" ht="15" customHeight="1">
      <c r="BG476218" s="984"/>
    </row>
    <row r="476219" spans="59:59" ht="15" customHeight="1">
      <c r="BG476219" s="985"/>
    </row>
    <row r="476256" spans="59:59" ht="15" customHeight="1">
      <c r="BG476256" s="984"/>
    </row>
    <row r="476257" spans="59:59" ht="15" customHeight="1">
      <c r="BG476257" s="985"/>
    </row>
    <row r="476294" spans="59:59" ht="15" customHeight="1">
      <c r="BG476294" s="984"/>
    </row>
    <row r="476295" spans="59:59" ht="15" customHeight="1">
      <c r="BG476295" s="985"/>
    </row>
    <row r="476332" spans="59:59" ht="15" customHeight="1">
      <c r="BG476332" s="984"/>
    </row>
    <row r="476333" spans="59:59" ht="15" customHeight="1">
      <c r="BG476333" s="985"/>
    </row>
    <row r="476370" spans="59:59" ht="15" customHeight="1">
      <c r="BG476370" s="984"/>
    </row>
    <row r="476371" spans="59:59" ht="15" customHeight="1">
      <c r="BG476371" s="985"/>
    </row>
    <row r="476408" spans="59:59" ht="15" customHeight="1">
      <c r="BG476408" s="984"/>
    </row>
    <row r="476409" spans="59:59" ht="15" customHeight="1">
      <c r="BG476409" s="985"/>
    </row>
    <row r="476446" spans="59:59" ht="15" customHeight="1">
      <c r="BG476446" s="984"/>
    </row>
    <row r="476447" spans="59:59" ht="15" customHeight="1">
      <c r="BG476447" s="985"/>
    </row>
    <row r="476484" spans="59:59" ht="15" customHeight="1">
      <c r="BG476484" s="984"/>
    </row>
    <row r="476485" spans="59:59" ht="15" customHeight="1">
      <c r="BG476485" s="985"/>
    </row>
    <row r="476522" spans="59:59" ht="15" customHeight="1">
      <c r="BG476522" s="984"/>
    </row>
    <row r="476523" spans="59:59" ht="15" customHeight="1">
      <c r="BG476523" s="985"/>
    </row>
    <row r="476560" spans="59:59" ht="15" customHeight="1">
      <c r="BG476560" s="984"/>
    </row>
    <row r="476561" spans="59:59" ht="15" customHeight="1">
      <c r="BG476561" s="985"/>
    </row>
    <row r="476598" spans="59:59" ht="15" customHeight="1">
      <c r="BG476598" s="984"/>
    </row>
    <row r="476599" spans="59:59" ht="15" customHeight="1">
      <c r="BG476599" s="985"/>
    </row>
    <row r="476636" spans="59:59" ht="15" customHeight="1">
      <c r="BG476636" s="984"/>
    </row>
    <row r="476637" spans="59:59" ht="15" customHeight="1">
      <c r="BG476637" s="985"/>
    </row>
    <row r="476674" spans="59:59" ht="15" customHeight="1">
      <c r="BG476674" s="984"/>
    </row>
    <row r="476675" spans="59:59" ht="15" customHeight="1">
      <c r="BG476675" s="985"/>
    </row>
    <row r="476712" spans="59:59" ht="15" customHeight="1">
      <c r="BG476712" s="984"/>
    </row>
    <row r="476713" spans="59:59" ht="15" customHeight="1">
      <c r="BG476713" s="985"/>
    </row>
    <row r="476750" spans="59:59" ht="15" customHeight="1">
      <c r="BG476750" s="984"/>
    </row>
    <row r="476751" spans="59:59" ht="15" customHeight="1">
      <c r="BG476751" s="985"/>
    </row>
    <row r="476788" spans="59:59" ht="15" customHeight="1">
      <c r="BG476788" s="984"/>
    </row>
    <row r="476789" spans="59:59" ht="15" customHeight="1">
      <c r="BG476789" s="985"/>
    </row>
    <row r="476826" spans="59:59" ht="15" customHeight="1">
      <c r="BG476826" s="984"/>
    </row>
    <row r="476827" spans="59:59" ht="15" customHeight="1">
      <c r="BG476827" s="985"/>
    </row>
    <row r="476864" spans="59:59" ht="15" customHeight="1">
      <c r="BG476864" s="984"/>
    </row>
    <row r="476865" spans="59:59" ht="15" customHeight="1">
      <c r="BG476865" s="985"/>
    </row>
    <row r="476902" spans="59:59" ht="15" customHeight="1">
      <c r="BG476902" s="984"/>
    </row>
    <row r="476903" spans="59:59" ht="15" customHeight="1">
      <c r="BG476903" s="985"/>
    </row>
    <row r="476940" spans="59:59" ht="15" customHeight="1">
      <c r="BG476940" s="984"/>
    </row>
    <row r="476941" spans="59:59" ht="15" customHeight="1">
      <c r="BG476941" s="985"/>
    </row>
    <row r="476978" spans="59:59" ht="15" customHeight="1">
      <c r="BG476978" s="984"/>
    </row>
    <row r="476979" spans="59:59" ht="15" customHeight="1">
      <c r="BG476979" s="985"/>
    </row>
    <row r="477016" spans="59:59" ht="15" customHeight="1">
      <c r="BG477016" s="984"/>
    </row>
    <row r="477017" spans="59:59" ht="15" customHeight="1">
      <c r="BG477017" s="985"/>
    </row>
    <row r="477054" spans="59:59" ht="15" customHeight="1">
      <c r="BG477054" s="984"/>
    </row>
    <row r="477055" spans="59:59" ht="15" customHeight="1">
      <c r="BG477055" s="985"/>
    </row>
    <row r="477092" spans="59:59" ht="15" customHeight="1">
      <c r="BG477092" s="984"/>
    </row>
    <row r="477093" spans="59:59" ht="15" customHeight="1">
      <c r="BG477093" s="985"/>
    </row>
    <row r="477130" spans="59:59" ht="15" customHeight="1">
      <c r="BG477130" s="984"/>
    </row>
    <row r="477131" spans="59:59" ht="15" customHeight="1">
      <c r="BG477131" s="985"/>
    </row>
    <row r="477168" spans="59:59" ht="15" customHeight="1">
      <c r="BG477168" s="984"/>
    </row>
    <row r="477169" spans="59:59" ht="15" customHeight="1">
      <c r="BG477169" s="985"/>
    </row>
    <row r="477206" spans="59:59" ht="15" customHeight="1">
      <c r="BG477206" s="984"/>
    </row>
    <row r="477207" spans="59:59" ht="15" customHeight="1">
      <c r="BG477207" s="985"/>
    </row>
    <row r="477244" spans="59:59" ht="15" customHeight="1">
      <c r="BG477244" s="984"/>
    </row>
    <row r="477245" spans="59:59" ht="15" customHeight="1">
      <c r="BG477245" s="985"/>
    </row>
    <row r="477282" spans="59:59" ht="15" customHeight="1">
      <c r="BG477282" s="984"/>
    </row>
    <row r="477283" spans="59:59" ht="15" customHeight="1">
      <c r="BG477283" s="985"/>
    </row>
    <row r="477320" spans="59:59" ht="15" customHeight="1">
      <c r="BG477320" s="984"/>
    </row>
    <row r="477321" spans="59:59" ht="15" customHeight="1">
      <c r="BG477321" s="985"/>
    </row>
    <row r="477358" spans="59:59" ht="15" customHeight="1">
      <c r="BG477358" s="984"/>
    </row>
    <row r="477359" spans="59:59" ht="15" customHeight="1">
      <c r="BG477359" s="985"/>
    </row>
    <row r="477396" spans="59:59" ht="15" customHeight="1">
      <c r="BG477396" s="984"/>
    </row>
    <row r="477397" spans="59:59" ht="15" customHeight="1">
      <c r="BG477397" s="985"/>
    </row>
    <row r="477434" spans="59:59" ht="15" customHeight="1">
      <c r="BG477434" s="984"/>
    </row>
    <row r="477435" spans="59:59" ht="15" customHeight="1">
      <c r="BG477435" s="985"/>
    </row>
    <row r="477472" spans="59:59" ht="15" customHeight="1">
      <c r="BG477472" s="984"/>
    </row>
    <row r="477473" spans="59:59" ht="15" customHeight="1">
      <c r="BG477473" s="985"/>
    </row>
    <row r="477510" spans="59:59" ht="15" customHeight="1">
      <c r="BG477510" s="984"/>
    </row>
    <row r="477511" spans="59:59" ht="15" customHeight="1">
      <c r="BG477511" s="985"/>
    </row>
    <row r="477548" spans="59:59" ht="15" customHeight="1">
      <c r="BG477548" s="984"/>
    </row>
    <row r="477549" spans="59:59" ht="15" customHeight="1">
      <c r="BG477549" s="985"/>
    </row>
    <row r="477586" spans="59:59" ht="15" customHeight="1">
      <c r="BG477586" s="984"/>
    </row>
    <row r="477587" spans="59:59" ht="15" customHeight="1">
      <c r="BG477587" s="985"/>
    </row>
    <row r="477624" spans="59:59" ht="15" customHeight="1">
      <c r="BG477624" s="984"/>
    </row>
    <row r="477625" spans="59:59" ht="15" customHeight="1">
      <c r="BG477625" s="985"/>
    </row>
    <row r="477662" spans="59:59" ht="15" customHeight="1">
      <c r="BG477662" s="984"/>
    </row>
    <row r="477663" spans="59:59" ht="15" customHeight="1">
      <c r="BG477663" s="985"/>
    </row>
    <row r="477700" spans="59:59" ht="15" customHeight="1">
      <c r="BG477700" s="984"/>
    </row>
    <row r="477701" spans="59:59" ht="15" customHeight="1">
      <c r="BG477701" s="985"/>
    </row>
    <row r="477738" spans="59:59" ht="15" customHeight="1">
      <c r="BG477738" s="984"/>
    </row>
    <row r="477739" spans="59:59" ht="15" customHeight="1">
      <c r="BG477739" s="985"/>
    </row>
    <row r="477776" spans="59:59" ht="15" customHeight="1">
      <c r="BG477776" s="984"/>
    </row>
    <row r="477777" spans="59:59" ht="15" customHeight="1">
      <c r="BG477777" s="985"/>
    </row>
    <row r="477814" spans="59:59" ht="15" customHeight="1">
      <c r="BG477814" s="984"/>
    </row>
    <row r="477815" spans="59:59" ht="15" customHeight="1">
      <c r="BG477815" s="985"/>
    </row>
    <row r="477852" spans="59:59" ht="15" customHeight="1">
      <c r="BG477852" s="984"/>
    </row>
    <row r="477853" spans="59:59" ht="15" customHeight="1">
      <c r="BG477853" s="985"/>
    </row>
    <row r="477890" spans="59:59" ht="15" customHeight="1">
      <c r="BG477890" s="984"/>
    </row>
    <row r="477891" spans="59:59" ht="15" customHeight="1">
      <c r="BG477891" s="985"/>
    </row>
    <row r="477928" spans="59:59" ht="15" customHeight="1">
      <c r="BG477928" s="984"/>
    </row>
    <row r="477929" spans="59:59" ht="15" customHeight="1">
      <c r="BG477929" s="985"/>
    </row>
    <row r="477966" spans="59:59" ht="15" customHeight="1">
      <c r="BG477966" s="984"/>
    </row>
    <row r="477967" spans="59:59" ht="15" customHeight="1">
      <c r="BG477967" s="985"/>
    </row>
    <row r="478004" spans="59:59" ht="15" customHeight="1">
      <c r="BG478004" s="984"/>
    </row>
    <row r="478005" spans="59:59" ht="15" customHeight="1">
      <c r="BG478005" s="985"/>
    </row>
    <row r="478042" spans="59:59" ht="15" customHeight="1">
      <c r="BG478042" s="984"/>
    </row>
    <row r="478043" spans="59:59" ht="15" customHeight="1">
      <c r="BG478043" s="985"/>
    </row>
    <row r="478080" spans="59:59" ht="15" customHeight="1">
      <c r="BG478080" s="984"/>
    </row>
    <row r="478081" spans="59:59" ht="15" customHeight="1">
      <c r="BG478081" s="985"/>
    </row>
    <row r="478118" spans="59:59" ht="15" customHeight="1">
      <c r="BG478118" s="984"/>
    </row>
    <row r="478119" spans="59:59" ht="15" customHeight="1">
      <c r="BG478119" s="985"/>
    </row>
    <row r="478156" spans="59:59" ht="15" customHeight="1">
      <c r="BG478156" s="984"/>
    </row>
    <row r="478157" spans="59:59" ht="15" customHeight="1">
      <c r="BG478157" s="985"/>
    </row>
    <row r="478194" spans="59:59" ht="15" customHeight="1">
      <c r="BG478194" s="984"/>
    </row>
    <row r="478195" spans="59:59" ht="15" customHeight="1">
      <c r="BG478195" s="985"/>
    </row>
    <row r="478232" spans="59:59" ht="15" customHeight="1">
      <c r="BG478232" s="984"/>
    </row>
    <row r="478233" spans="59:59" ht="15" customHeight="1">
      <c r="BG478233" s="985"/>
    </row>
    <row r="478270" spans="59:59" ht="15" customHeight="1">
      <c r="BG478270" s="984"/>
    </row>
    <row r="478271" spans="59:59" ht="15" customHeight="1">
      <c r="BG478271" s="985"/>
    </row>
    <row r="478308" spans="59:59" ht="15" customHeight="1">
      <c r="BG478308" s="984"/>
    </row>
    <row r="478309" spans="59:59" ht="15" customHeight="1">
      <c r="BG478309" s="985"/>
    </row>
    <row r="478346" spans="59:59" ht="15" customHeight="1">
      <c r="BG478346" s="984"/>
    </row>
    <row r="478347" spans="59:59" ht="15" customHeight="1">
      <c r="BG478347" s="985"/>
    </row>
    <row r="478384" spans="59:59" ht="15" customHeight="1">
      <c r="BG478384" s="984"/>
    </row>
    <row r="478385" spans="59:59" ht="15" customHeight="1">
      <c r="BG478385" s="985"/>
    </row>
    <row r="478422" spans="59:59" ht="15" customHeight="1">
      <c r="BG478422" s="984"/>
    </row>
    <row r="478423" spans="59:59" ht="15" customHeight="1">
      <c r="BG478423" s="985"/>
    </row>
    <row r="478460" spans="59:59" ht="15" customHeight="1">
      <c r="BG478460" s="984"/>
    </row>
    <row r="478461" spans="59:59" ht="15" customHeight="1">
      <c r="BG478461" s="985"/>
    </row>
    <row r="478498" spans="59:59" ht="15" customHeight="1">
      <c r="BG478498" s="984"/>
    </row>
    <row r="478499" spans="59:59" ht="15" customHeight="1">
      <c r="BG478499" s="985"/>
    </row>
    <row r="478536" spans="59:59" ht="15" customHeight="1">
      <c r="BG478536" s="984"/>
    </row>
    <row r="478537" spans="59:59" ht="15" customHeight="1">
      <c r="BG478537" s="985"/>
    </row>
    <row r="478574" spans="59:59" ht="15" customHeight="1">
      <c r="BG478574" s="984"/>
    </row>
    <row r="478575" spans="59:59" ht="15" customHeight="1">
      <c r="BG478575" s="985"/>
    </row>
    <row r="478612" spans="59:59" ht="15" customHeight="1">
      <c r="BG478612" s="984"/>
    </row>
    <row r="478613" spans="59:59" ht="15" customHeight="1">
      <c r="BG478613" s="985"/>
    </row>
    <row r="478650" spans="59:59" ht="15" customHeight="1">
      <c r="BG478650" s="984"/>
    </row>
    <row r="478651" spans="59:59" ht="15" customHeight="1">
      <c r="BG478651" s="985"/>
    </row>
    <row r="478688" spans="59:59" ht="15" customHeight="1">
      <c r="BG478688" s="984"/>
    </row>
    <row r="478689" spans="59:59" ht="15" customHeight="1">
      <c r="BG478689" s="985"/>
    </row>
    <row r="478726" spans="59:59" ht="15" customHeight="1">
      <c r="BG478726" s="984"/>
    </row>
    <row r="478727" spans="59:59" ht="15" customHeight="1">
      <c r="BG478727" s="985"/>
    </row>
    <row r="478764" spans="59:59" ht="15" customHeight="1">
      <c r="BG478764" s="984"/>
    </row>
    <row r="478765" spans="59:59" ht="15" customHeight="1">
      <c r="BG478765" s="985"/>
    </row>
    <row r="478802" spans="59:59" ht="15" customHeight="1">
      <c r="BG478802" s="984"/>
    </row>
    <row r="478803" spans="59:59" ht="15" customHeight="1">
      <c r="BG478803" s="985"/>
    </row>
    <row r="478840" spans="59:59" ht="15" customHeight="1">
      <c r="BG478840" s="984"/>
    </row>
    <row r="478841" spans="59:59" ht="15" customHeight="1">
      <c r="BG478841" s="985"/>
    </row>
    <row r="478878" spans="59:59" ht="15" customHeight="1">
      <c r="BG478878" s="984"/>
    </row>
    <row r="478879" spans="59:59" ht="15" customHeight="1">
      <c r="BG478879" s="985"/>
    </row>
    <row r="478916" spans="59:59" ht="15" customHeight="1">
      <c r="BG478916" s="984"/>
    </row>
    <row r="478917" spans="59:59" ht="15" customHeight="1">
      <c r="BG478917" s="985"/>
    </row>
    <row r="478954" spans="59:59" ht="15" customHeight="1">
      <c r="BG478954" s="984"/>
    </row>
    <row r="478955" spans="59:59" ht="15" customHeight="1">
      <c r="BG478955" s="985"/>
    </row>
    <row r="478992" spans="59:59" ht="15" customHeight="1">
      <c r="BG478992" s="984"/>
    </row>
    <row r="478993" spans="59:59" ht="15" customHeight="1">
      <c r="BG478993" s="985"/>
    </row>
    <row r="479030" spans="59:59" ht="15" customHeight="1">
      <c r="BG479030" s="984"/>
    </row>
    <row r="479031" spans="59:59" ht="15" customHeight="1">
      <c r="BG479031" s="985"/>
    </row>
    <row r="479068" spans="59:59" ht="15" customHeight="1">
      <c r="BG479068" s="984"/>
    </row>
    <row r="479069" spans="59:59" ht="15" customHeight="1">
      <c r="BG479069" s="985"/>
    </row>
    <row r="479106" spans="59:59" ht="15" customHeight="1">
      <c r="BG479106" s="984"/>
    </row>
    <row r="479107" spans="59:59" ht="15" customHeight="1">
      <c r="BG479107" s="985"/>
    </row>
    <row r="479144" spans="59:59" ht="15" customHeight="1">
      <c r="BG479144" s="984"/>
    </row>
    <row r="479145" spans="59:59" ht="15" customHeight="1">
      <c r="BG479145" s="985"/>
    </row>
    <row r="479182" spans="59:59" ht="15" customHeight="1">
      <c r="BG479182" s="984"/>
    </row>
    <row r="479183" spans="59:59" ht="15" customHeight="1">
      <c r="BG479183" s="985"/>
    </row>
    <row r="479220" spans="59:59" ht="15" customHeight="1">
      <c r="BG479220" s="984"/>
    </row>
    <row r="479221" spans="59:59" ht="15" customHeight="1">
      <c r="BG479221" s="985"/>
    </row>
    <row r="479258" spans="59:59" ht="15" customHeight="1">
      <c r="BG479258" s="984"/>
    </row>
    <row r="479259" spans="59:59" ht="15" customHeight="1">
      <c r="BG479259" s="985"/>
    </row>
    <row r="479296" spans="59:59" ht="15" customHeight="1">
      <c r="BG479296" s="984"/>
    </row>
    <row r="479297" spans="59:59" ht="15" customHeight="1">
      <c r="BG479297" s="985"/>
    </row>
    <row r="479334" spans="59:59" ht="15" customHeight="1">
      <c r="BG479334" s="984"/>
    </row>
    <row r="479335" spans="59:59" ht="15" customHeight="1">
      <c r="BG479335" s="985"/>
    </row>
    <row r="479372" spans="59:59" ht="15" customHeight="1">
      <c r="BG479372" s="984"/>
    </row>
    <row r="479373" spans="59:59" ht="15" customHeight="1">
      <c r="BG479373" s="985"/>
    </row>
    <row r="479410" spans="59:59" ht="15" customHeight="1">
      <c r="BG479410" s="984"/>
    </row>
    <row r="479411" spans="59:59" ht="15" customHeight="1">
      <c r="BG479411" s="985"/>
    </row>
    <row r="479448" spans="59:59" ht="15" customHeight="1">
      <c r="BG479448" s="984"/>
    </row>
    <row r="479449" spans="59:59" ht="15" customHeight="1">
      <c r="BG479449" s="985"/>
    </row>
    <row r="479486" spans="59:59" ht="15" customHeight="1">
      <c r="BG479486" s="984"/>
    </row>
    <row r="479487" spans="59:59" ht="15" customHeight="1">
      <c r="BG479487" s="985"/>
    </row>
    <row r="479524" spans="59:59" ht="15" customHeight="1">
      <c r="BG479524" s="984"/>
    </row>
    <row r="479525" spans="59:59" ht="15" customHeight="1">
      <c r="BG479525" s="985"/>
    </row>
    <row r="479562" spans="59:59" ht="15" customHeight="1">
      <c r="BG479562" s="984"/>
    </row>
    <row r="479563" spans="59:59" ht="15" customHeight="1">
      <c r="BG479563" s="985"/>
    </row>
    <row r="479600" spans="59:59" ht="15" customHeight="1">
      <c r="BG479600" s="984"/>
    </row>
    <row r="479601" spans="59:59" ht="15" customHeight="1">
      <c r="BG479601" s="985"/>
    </row>
    <row r="479638" spans="59:59" ht="15" customHeight="1">
      <c r="BG479638" s="984"/>
    </row>
    <row r="479639" spans="59:59" ht="15" customHeight="1">
      <c r="BG479639" s="985"/>
    </row>
    <row r="479676" spans="59:59" ht="15" customHeight="1">
      <c r="BG479676" s="984"/>
    </row>
    <row r="479677" spans="59:59" ht="15" customHeight="1">
      <c r="BG479677" s="985"/>
    </row>
    <row r="479714" spans="59:59" ht="15" customHeight="1">
      <c r="BG479714" s="984"/>
    </row>
    <row r="479715" spans="59:59" ht="15" customHeight="1">
      <c r="BG479715" s="985"/>
    </row>
    <row r="479752" spans="59:59" ht="15" customHeight="1">
      <c r="BG479752" s="984"/>
    </row>
    <row r="479753" spans="59:59" ht="15" customHeight="1">
      <c r="BG479753" s="985"/>
    </row>
    <row r="479790" spans="59:59" ht="15" customHeight="1">
      <c r="BG479790" s="984"/>
    </row>
    <row r="479791" spans="59:59" ht="15" customHeight="1">
      <c r="BG479791" s="985"/>
    </row>
    <row r="479828" spans="59:59" ht="15" customHeight="1">
      <c r="BG479828" s="984"/>
    </row>
    <row r="479829" spans="59:59" ht="15" customHeight="1">
      <c r="BG479829" s="985"/>
    </row>
    <row r="479866" spans="59:59" ht="15" customHeight="1">
      <c r="BG479866" s="984"/>
    </row>
    <row r="479867" spans="59:59" ht="15" customHeight="1">
      <c r="BG479867" s="985"/>
    </row>
    <row r="479904" spans="59:59" ht="15" customHeight="1">
      <c r="BG479904" s="984"/>
    </row>
    <row r="479905" spans="59:59" ht="15" customHeight="1">
      <c r="BG479905" s="985"/>
    </row>
    <row r="479942" spans="59:59" ht="15" customHeight="1">
      <c r="BG479942" s="984"/>
    </row>
    <row r="479943" spans="59:59" ht="15" customHeight="1">
      <c r="BG479943" s="985"/>
    </row>
    <row r="479980" spans="59:59" ht="15" customHeight="1">
      <c r="BG479980" s="984"/>
    </row>
    <row r="479981" spans="59:59" ht="15" customHeight="1">
      <c r="BG479981" s="985"/>
    </row>
    <row r="480018" spans="59:59" ht="15" customHeight="1">
      <c r="BG480018" s="984"/>
    </row>
    <row r="480019" spans="59:59" ht="15" customHeight="1">
      <c r="BG480019" s="985"/>
    </row>
    <row r="480056" spans="59:59" ht="15" customHeight="1">
      <c r="BG480056" s="984"/>
    </row>
    <row r="480057" spans="59:59" ht="15" customHeight="1">
      <c r="BG480057" s="985"/>
    </row>
    <row r="480094" spans="59:59" ht="15" customHeight="1">
      <c r="BG480094" s="984"/>
    </row>
    <row r="480095" spans="59:59" ht="15" customHeight="1">
      <c r="BG480095" s="985"/>
    </row>
    <row r="480132" spans="59:59" ht="15" customHeight="1">
      <c r="BG480132" s="984"/>
    </row>
    <row r="480133" spans="59:59" ht="15" customHeight="1">
      <c r="BG480133" s="985"/>
    </row>
    <row r="480170" spans="59:59" ht="15" customHeight="1">
      <c r="BG480170" s="984"/>
    </row>
    <row r="480171" spans="59:59" ht="15" customHeight="1">
      <c r="BG480171" s="985"/>
    </row>
    <row r="480208" spans="59:59" ht="15" customHeight="1">
      <c r="BG480208" s="984"/>
    </row>
    <row r="480209" spans="59:59" ht="15" customHeight="1">
      <c r="BG480209" s="985"/>
    </row>
    <row r="480246" spans="59:59" ht="15" customHeight="1">
      <c r="BG480246" s="984"/>
    </row>
    <row r="480247" spans="59:59" ht="15" customHeight="1">
      <c r="BG480247" s="985"/>
    </row>
    <row r="480284" spans="59:59" ht="15" customHeight="1">
      <c r="BG480284" s="984"/>
    </row>
    <row r="480285" spans="59:59" ht="15" customHeight="1">
      <c r="BG480285" s="985"/>
    </row>
    <row r="480322" spans="59:59" ht="15" customHeight="1">
      <c r="BG480322" s="984"/>
    </row>
    <row r="480323" spans="59:59" ht="15" customHeight="1">
      <c r="BG480323" s="985"/>
    </row>
    <row r="480360" spans="59:59" ht="15" customHeight="1">
      <c r="BG480360" s="984"/>
    </row>
    <row r="480361" spans="59:59" ht="15" customHeight="1">
      <c r="BG480361" s="985"/>
    </row>
    <row r="480398" spans="59:59" ht="15" customHeight="1">
      <c r="BG480398" s="984"/>
    </row>
    <row r="480399" spans="59:59" ht="15" customHeight="1">
      <c r="BG480399" s="985"/>
    </row>
    <row r="480436" spans="59:59" ht="15" customHeight="1">
      <c r="BG480436" s="984"/>
    </row>
    <row r="480437" spans="59:59" ht="15" customHeight="1">
      <c r="BG480437" s="985"/>
    </row>
    <row r="480474" spans="59:59" ht="15" customHeight="1">
      <c r="BG480474" s="984"/>
    </row>
    <row r="480475" spans="59:59" ht="15" customHeight="1">
      <c r="BG480475" s="985"/>
    </row>
    <row r="480512" spans="59:59" ht="15" customHeight="1">
      <c r="BG480512" s="984"/>
    </row>
    <row r="480513" spans="59:59" ht="15" customHeight="1">
      <c r="BG480513" s="985"/>
    </row>
    <row r="480550" spans="59:59" ht="15" customHeight="1">
      <c r="BG480550" s="984"/>
    </row>
    <row r="480551" spans="59:59" ht="15" customHeight="1">
      <c r="BG480551" s="985"/>
    </row>
    <row r="480588" spans="59:59" ht="15" customHeight="1">
      <c r="BG480588" s="984"/>
    </row>
    <row r="480589" spans="59:59" ht="15" customHeight="1">
      <c r="BG480589" s="985"/>
    </row>
    <row r="480626" spans="59:59" ht="15" customHeight="1">
      <c r="BG480626" s="984"/>
    </row>
    <row r="480627" spans="59:59" ht="15" customHeight="1">
      <c r="BG480627" s="985"/>
    </row>
    <row r="480664" spans="59:59" ht="15" customHeight="1">
      <c r="BG480664" s="984"/>
    </row>
    <row r="480665" spans="59:59" ht="15" customHeight="1">
      <c r="BG480665" s="985"/>
    </row>
    <row r="480702" spans="59:59" ht="15" customHeight="1">
      <c r="BG480702" s="984"/>
    </row>
    <row r="480703" spans="59:59" ht="15" customHeight="1">
      <c r="BG480703" s="985"/>
    </row>
    <row r="480740" spans="59:59" ht="15" customHeight="1">
      <c r="BG480740" s="984"/>
    </row>
    <row r="480741" spans="59:59" ht="15" customHeight="1">
      <c r="BG480741" s="985"/>
    </row>
    <row r="480778" spans="59:59" ht="15" customHeight="1">
      <c r="BG480778" s="984"/>
    </row>
    <row r="480779" spans="59:59" ht="15" customHeight="1">
      <c r="BG480779" s="985"/>
    </row>
    <row r="480816" spans="59:59" ht="15" customHeight="1">
      <c r="BG480816" s="984"/>
    </row>
    <row r="480817" spans="59:59" ht="15" customHeight="1">
      <c r="BG480817" s="985"/>
    </row>
    <row r="480854" spans="59:59" ht="15" customHeight="1">
      <c r="BG480854" s="984"/>
    </row>
    <row r="480855" spans="59:59" ht="15" customHeight="1">
      <c r="BG480855" s="985"/>
    </row>
    <row r="480892" spans="59:59" ht="15" customHeight="1">
      <c r="BG480892" s="984"/>
    </row>
    <row r="480893" spans="59:59" ht="15" customHeight="1">
      <c r="BG480893" s="985"/>
    </row>
    <row r="480930" spans="59:59" ht="15" customHeight="1">
      <c r="BG480930" s="984"/>
    </row>
    <row r="480931" spans="59:59" ht="15" customHeight="1">
      <c r="BG480931" s="985"/>
    </row>
    <row r="480968" spans="59:59" ht="15" customHeight="1">
      <c r="BG480968" s="984"/>
    </row>
    <row r="480969" spans="59:59" ht="15" customHeight="1">
      <c r="BG480969" s="985"/>
    </row>
    <row r="481006" spans="59:59" ht="15" customHeight="1">
      <c r="BG481006" s="984"/>
    </row>
    <row r="481007" spans="59:59" ht="15" customHeight="1">
      <c r="BG481007" s="985"/>
    </row>
    <row r="481044" spans="59:59" ht="15" customHeight="1">
      <c r="BG481044" s="984"/>
    </row>
    <row r="481045" spans="59:59" ht="15" customHeight="1">
      <c r="BG481045" s="985"/>
    </row>
    <row r="481082" spans="59:59" ht="15" customHeight="1">
      <c r="BG481082" s="984"/>
    </row>
    <row r="481083" spans="59:59" ht="15" customHeight="1">
      <c r="BG481083" s="985"/>
    </row>
    <row r="481120" spans="59:59" ht="15" customHeight="1">
      <c r="BG481120" s="984"/>
    </row>
    <row r="481121" spans="59:59" ht="15" customHeight="1">
      <c r="BG481121" s="985"/>
    </row>
    <row r="481158" spans="59:59" ht="15" customHeight="1">
      <c r="BG481158" s="984"/>
    </row>
    <row r="481159" spans="59:59" ht="15" customHeight="1">
      <c r="BG481159" s="985"/>
    </row>
    <row r="481196" spans="59:59" ht="15" customHeight="1">
      <c r="BG481196" s="984"/>
    </row>
    <row r="481197" spans="59:59" ht="15" customHeight="1">
      <c r="BG481197" s="985"/>
    </row>
    <row r="481234" spans="59:59" ht="15" customHeight="1">
      <c r="BG481234" s="984"/>
    </row>
    <row r="481235" spans="59:59" ht="15" customHeight="1">
      <c r="BG481235" s="985"/>
    </row>
    <row r="481272" spans="59:59" ht="15" customHeight="1">
      <c r="BG481272" s="984"/>
    </row>
    <row r="481273" spans="59:59" ht="15" customHeight="1">
      <c r="BG481273" s="985"/>
    </row>
    <row r="481310" spans="59:59" ht="15" customHeight="1">
      <c r="BG481310" s="984"/>
    </row>
    <row r="481311" spans="59:59" ht="15" customHeight="1">
      <c r="BG481311" s="985"/>
    </row>
    <row r="481348" spans="59:59" ht="15" customHeight="1">
      <c r="BG481348" s="984"/>
    </row>
    <row r="481349" spans="59:59" ht="15" customHeight="1">
      <c r="BG481349" s="985"/>
    </row>
    <row r="481386" spans="59:59" ht="15" customHeight="1">
      <c r="BG481386" s="984"/>
    </row>
    <row r="481387" spans="59:59" ht="15" customHeight="1">
      <c r="BG481387" s="985"/>
    </row>
    <row r="481424" spans="59:59" ht="15" customHeight="1">
      <c r="BG481424" s="984"/>
    </row>
    <row r="481425" spans="59:59" ht="15" customHeight="1">
      <c r="BG481425" s="985"/>
    </row>
    <row r="481462" spans="59:59" ht="15" customHeight="1">
      <c r="BG481462" s="984"/>
    </row>
    <row r="481463" spans="59:59" ht="15" customHeight="1">
      <c r="BG481463" s="985"/>
    </row>
    <row r="481500" spans="59:59" ht="15" customHeight="1">
      <c r="BG481500" s="984"/>
    </row>
    <row r="481501" spans="59:59" ht="15" customHeight="1">
      <c r="BG481501" s="985"/>
    </row>
    <row r="481538" spans="59:59" ht="15" customHeight="1">
      <c r="BG481538" s="984"/>
    </row>
    <row r="481539" spans="59:59" ht="15" customHeight="1">
      <c r="BG481539" s="985"/>
    </row>
    <row r="481576" spans="59:59" ht="15" customHeight="1">
      <c r="BG481576" s="984"/>
    </row>
    <row r="481577" spans="59:59" ht="15" customHeight="1">
      <c r="BG481577" s="985"/>
    </row>
    <row r="481614" spans="59:59" ht="15" customHeight="1">
      <c r="BG481614" s="984"/>
    </row>
    <row r="481615" spans="59:59" ht="15" customHeight="1">
      <c r="BG481615" s="985"/>
    </row>
    <row r="481652" spans="59:59" ht="15" customHeight="1">
      <c r="BG481652" s="984"/>
    </row>
    <row r="481653" spans="59:59" ht="15" customHeight="1">
      <c r="BG481653" s="985"/>
    </row>
    <row r="481690" spans="59:59" ht="15" customHeight="1">
      <c r="BG481690" s="984"/>
    </row>
    <row r="481691" spans="59:59" ht="15" customHeight="1">
      <c r="BG481691" s="985"/>
    </row>
    <row r="481728" spans="59:59" ht="15" customHeight="1">
      <c r="BG481728" s="984"/>
    </row>
    <row r="481729" spans="59:59" ht="15" customHeight="1">
      <c r="BG481729" s="985"/>
    </row>
    <row r="481766" spans="59:59" ht="15" customHeight="1">
      <c r="BG481766" s="984"/>
    </row>
    <row r="481767" spans="59:59" ht="15" customHeight="1">
      <c r="BG481767" s="985"/>
    </row>
    <row r="481804" spans="59:59" ht="15" customHeight="1">
      <c r="BG481804" s="984"/>
    </row>
    <row r="481805" spans="59:59" ht="15" customHeight="1">
      <c r="BG481805" s="985"/>
    </row>
    <row r="481842" spans="59:59" ht="15" customHeight="1">
      <c r="BG481842" s="984"/>
    </row>
    <row r="481843" spans="59:59" ht="15" customHeight="1">
      <c r="BG481843" s="985"/>
    </row>
    <row r="481880" spans="59:59" ht="15" customHeight="1">
      <c r="BG481880" s="984"/>
    </row>
    <row r="481881" spans="59:59" ht="15" customHeight="1">
      <c r="BG481881" s="985"/>
    </row>
    <row r="481918" spans="59:59" ht="15" customHeight="1">
      <c r="BG481918" s="984"/>
    </row>
    <row r="481919" spans="59:59" ht="15" customHeight="1">
      <c r="BG481919" s="985"/>
    </row>
    <row r="481956" spans="59:59" ht="15" customHeight="1">
      <c r="BG481956" s="984"/>
    </row>
    <row r="481957" spans="59:59" ht="15" customHeight="1">
      <c r="BG481957" s="985"/>
    </row>
    <row r="481994" spans="59:59" ht="15" customHeight="1">
      <c r="BG481994" s="984"/>
    </row>
    <row r="481995" spans="59:59" ht="15" customHeight="1">
      <c r="BG481995" s="985"/>
    </row>
    <row r="482032" spans="59:59" ht="15" customHeight="1">
      <c r="BG482032" s="984"/>
    </row>
    <row r="482033" spans="59:59" ht="15" customHeight="1">
      <c r="BG482033" s="985"/>
    </row>
    <row r="482070" spans="59:59" ht="15" customHeight="1">
      <c r="BG482070" s="984"/>
    </row>
    <row r="482071" spans="59:59" ht="15" customHeight="1">
      <c r="BG482071" s="985"/>
    </row>
    <row r="482108" spans="59:59" ht="15" customHeight="1">
      <c r="BG482108" s="984"/>
    </row>
    <row r="482109" spans="59:59" ht="15" customHeight="1">
      <c r="BG482109" s="985"/>
    </row>
    <row r="482146" spans="59:59" ht="15" customHeight="1">
      <c r="BG482146" s="984"/>
    </row>
    <row r="482147" spans="59:59" ht="15" customHeight="1">
      <c r="BG482147" s="985"/>
    </row>
    <row r="482184" spans="59:59" ht="15" customHeight="1">
      <c r="BG482184" s="984"/>
    </row>
    <row r="482185" spans="59:59" ht="15" customHeight="1">
      <c r="BG482185" s="985"/>
    </row>
    <row r="482222" spans="59:59" ht="15" customHeight="1">
      <c r="BG482222" s="984"/>
    </row>
    <row r="482223" spans="59:59" ht="15" customHeight="1">
      <c r="BG482223" s="985"/>
    </row>
    <row r="482260" spans="59:59" ht="15" customHeight="1">
      <c r="BG482260" s="984"/>
    </row>
    <row r="482261" spans="59:59" ht="15" customHeight="1">
      <c r="BG482261" s="985"/>
    </row>
    <row r="482298" spans="59:59" ht="15" customHeight="1">
      <c r="BG482298" s="984"/>
    </row>
    <row r="482299" spans="59:59" ht="15" customHeight="1">
      <c r="BG482299" s="985"/>
    </row>
    <row r="482336" spans="59:59" ht="15" customHeight="1">
      <c r="BG482336" s="984"/>
    </row>
    <row r="482337" spans="59:59" ht="15" customHeight="1">
      <c r="BG482337" s="985"/>
    </row>
    <row r="482374" spans="59:59" ht="15" customHeight="1">
      <c r="BG482374" s="984"/>
    </row>
    <row r="482375" spans="59:59" ht="15" customHeight="1">
      <c r="BG482375" s="985"/>
    </row>
    <row r="482412" spans="59:59" ht="15" customHeight="1">
      <c r="BG482412" s="984"/>
    </row>
    <row r="482413" spans="59:59" ht="15" customHeight="1">
      <c r="BG482413" s="985"/>
    </row>
    <row r="482450" spans="59:59" ht="15" customHeight="1">
      <c r="BG482450" s="984"/>
    </row>
    <row r="482451" spans="59:59" ht="15" customHeight="1">
      <c r="BG482451" s="985"/>
    </row>
    <row r="482488" spans="59:59" ht="15" customHeight="1">
      <c r="BG482488" s="984"/>
    </row>
    <row r="482489" spans="59:59" ht="15" customHeight="1">
      <c r="BG482489" s="985"/>
    </row>
    <row r="482526" spans="59:59" ht="15" customHeight="1">
      <c r="BG482526" s="984"/>
    </row>
    <row r="482527" spans="59:59" ht="15" customHeight="1">
      <c r="BG482527" s="985"/>
    </row>
    <row r="482564" spans="59:59" ht="15" customHeight="1">
      <c r="BG482564" s="984"/>
    </row>
    <row r="482565" spans="59:59" ht="15" customHeight="1">
      <c r="BG482565" s="985"/>
    </row>
    <row r="482602" spans="59:59" ht="15" customHeight="1">
      <c r="BG482602" s="984"/>
    </row>
    <row r="482603" spans="59:59" ht="15" customHeight="1">
      <c r="BG482603" s="985"/>
    </row>
    <row r="482640" spans="59:59" ht="15" customHeight="1">
      <c r="BG482640" s="984"/>
    </row>
    <row r="482641" spans="59:59" ht="15" customHeight="1">
      <c r="BG482641" s="985"/>
    </row>
    <row r="482678" spans="59:59" ht="15" customHeight="1">
      <c r="BG482678" s="984"/>
    </row>
    <row r="482679" spans="59:59" ht="15" customHeight="1">
      <c r="BG482679" s="985"/>
    </row>
    <row r="482716" spans="59:59" ht="15" customHeight="1">
      <c r="BG482716" s="984"/>
    </row>
    <row r="482717" spans="59:59" ht="15" customHeight="1">
      <c r="BG482717" s="985"/>
    </row>
    <row r="482754" spans="59:59" ht="15" customHeight="1">
      <c r="BG482754" s="984"/>
    </row>
    <row r="482755" spans="59:59" ht="15" customHeight="1">
      <c r="BG482755" s="985"/>
    </row>
    <row r="482792" spans="59:59" ht="15" customHeight="1">
      <c r="BG482792" s="984"/>
    </row>
    <row r="482793" spans="59:59" ht="15" customHeight="1">
      <c r="BG482793" s="985"/>
    </row>
    <row r="482830" spans="59:59" ht="15" customHeight="1">
      <c r="BG482830" s="984"/>
    </row>
    <row r="482831" spans="59:59" ht="15" customHeight="1">
      <c r="BG482831" s="985"/>
    </row>
    <row r="482868" spans="59:59" ht="15" customHeight="1">
      <c r="BG482868" s="984"/>
    </row>
    <row r="482869" spans="59:59" ht="15" customHeight="1">
      <c r="BG482869" s="985"/>
    </row>
    <row r="482906" spans="59:59" ht="15" customHeight="1">
      <c r="BG482906" s="984"/>
    </row>
    <row r="482907" spans="59:59" ht="15" customHeight="1">
      <c r="BG482907" s="985"/>
    </row>
    <row r="482944" spans="59:59" ht="15" customHeight="1">
      <c r="BG482944" s="984"/>
    </row>
    <row r="482945" spans="59:59" ht="15" customHeight="1">
      <c r="BG482945" s="985"/>
    </row>
    <row r="482982" spans="59:59" ht="15" customHeight="1">
      <c r="BG482982" s="984"/>
    </row>
    <row r="482983" spans="59:59" ht="15" customHeight="1">
      <c r="BG482983" s="985"/>
    </row>
    <row r="483020" spans="59:59" ht="15" customHeight="1">
      <c r="BG483020" s="984"/>
    </row>
    <row r="483021" spans="59:59" ht="15" customHeight="1">
      <c r="BG483021" s="985"/>
    </row>
    <row r="483058" spans="59:59" ht="15" customHeight="1">
      <c r="BG483058" s="984"/>
    </row>
    <row r="483059" spans="59:59" ht="15" customHeight="1">
      <c r="BG483059" s="985"/>
    </row>
    <row r="483096" spans="59:59" ht="15" customHeight="1">
      <c r="BG483096" s="984"/>
    </row>
    <row r="483097" spans="59:59" ht="15" customHeight="1">
      <c r="BG483097" s="985"/>
    </row>
    <row r="483134" spans="59:59" ht="15" customHeight="1">
      <c r="BG483134" s="984"/>
    </row>
    <row r="483135" spans="59:59" ht="15" customHeight="1">
      <c r="BG483135" s="985"/>
    </row>
    <row r="483172" spans="59:59" ht="15" customHeight="1">
      <c r="BG483172" s="984"/>
    </row>
    <row r="483173" spans="59:59" ht="15" customHeight="1">
      <c r="BG483173" s="985"/>
    </row>
    <row r="483210" spans="59:59" ht="15" customHeight="1">
      <c r="BG483210" s="984"/>
    </row>
    <row r="483211" spans="59:59" ht="15" customHeight="1">
      <c r="BG483211" s="985"/>
    </row>
    <row r="483248" spans="59:59" ht="15" customHeight="1">
      <c r="BG483248" s="984"/>
    </row>
    <row r="483249" spans="59:59" ht="15" customHeight="1">
      <c r="BG483249" s="985"/>
    </row>
    <row r="483286" spans="59:59" ht="15" customHeight="1">
      <c r="BG483286" s="984"/>
    </row>
    <row r="483287" spans="59:59" ht="15" customHeight="1">
      <c r="BG483287" s="985"/>
    </row>
    <row r="483324" spans="59:59" ht="15" customHeight="1">
      <c r="BG483324" s="984"/>
    </row>
    <row r="483325" spans="59:59" ht="15" customHeight="1">
      <c r="BG483325" s="985"/>
    </row>
    <row r="483362" spans="59:59" ht="15" customHeight="1">
      <c r="BG483362" s="984"/>
    </row>
    <row r="483363" spans="59:59" ht="15" customHeight="1">
      <c r="BG483363" s="985"/>
    </row>
    <row r="483400" spans="59:59" ht="15" customHeight="1">
      <c r="BG483400" s="984"/>
    </row>
    <row r="483401" spans="59:59" ht="15" customHeight="1">
      <c r="BG483401" s="985"/>
    </row>
    <row r="483438" spans="59:59" ht="15" customHeight="1">
      <c r="BG483438" s="984"/>
    </row>
    <row r="483439" spans="59:59" ht="15" customHeight="1">
      <c r="BG483439" s="985"/>
    </row>
    <row r="483476" spans="59:59" ht="15" customHeight="1">
      <c r="BG483476" s="984"/>
    </row>
    <row r="483477" spans="59:59" ht="15" customHeight="1">
      <c r="BG483477" s="985"/>
    </row>
    <row r="483514" spans="59:59" ht="15" customHeight="1">
      <c r="BG483514" s="984"/>
    </row>
    <row r="483515" spans="59:59" ht="15" customHeight="1">
      <c r="BG483515" s="985"/>
    </row>
    <row r="483552" spans="59:59" ht="15" customHeight="1">
      <c r="BG483552" s="984"/>
    </row>
    <row r="483553" spans="59:59" ht="15" customHeight="1">
      <c r="BG483553" s="985"/>
    </row>
    <row r="483590" spans="59:59" ht="15" customHeight="1">
      <c r="BG483590" s="984"/>
    </row>
    <row r="483591" spans="59:59" ht="15" customHeight="1">
      <c r="BG483591" s="985"/>
    </row>
    <row r="483628" spans="59:59" ht="15" customHeight="1">
      <c r="BG483628" s="984"/>
    </row>
    <row r="483629" spans="59:59" ht="15" customHeight="1">
      <c r="BG483629" s="985"/>
    </row>
    <row r="483666" spans="59:59" ht="15" customHeight="1">
      <c r="BG483666" s="984"/>
    </row>
    <row r="483667" spans="59:59" ht="15" customHeight="1">
      <c r="BG483667" s="985"/>
    </row>
    <row r="483704" spans="59:59" ht="15" customHeight="1">
      <c r="BG483704" s="984"/>
    </row>
    <row r="483705" spans="59:59" ht="15" customHeight="1">
      <c r="BG483705" s="985"/>
    </row>
    <row r="483742" spans="59:59" ht="15" customHeight="1">
      <c r="BG483742" s="984"/>
    </row>
    <row r="483743" spans="59:59" ht="15" customHeight="1">
      <c r="BG483743" s="985"/>
    </row>
    <row r="483780" spans="59:59" ht="15" customHeight="1">
      <c r="BG483780" s="984"/>
    </row>
    <row r="483781" spans="59:59" ht="15" customHeight="1">
      <c r="BG483781" s="985"/>
    </row>
    <row r="483818" spans="59:59" ht="15" customHeight="1">
      <c r="BG483818" s="984"/>
    </row>
    <row r="483819" spans="59:59" ht="15" customHeight="1">
      <c r="BG483819" s="985"/>
    </row>
    <row r="483856" spans="59:59" ht="15" customHeight="1">
      <c r="BG483856" s="984"/>
    </row>
    <row r="483857" spans="59:59" ht="15" customHeight="1">
      <c r="BG483857" s="985"/>
    </row>
    <row r="483894" spans="59:59" ht="15" customHeight="1">
      <c r="BG483894" s="984"/>
    </row>
    <row r="483895" spans="59:59" ht="15" customHeight="1">
      <c r="BG483895" s="985"/>
    </row>
    <row r="483932" spans="59:59" ht="15" customHeight="1">
      <c r="BG483932" s="984"/>
    </row>
    <row r="483933" spans="59:59" ht="15" customHeight="1">
      <c r="BG483933" s="985"/>
    </row>
    <row r="483970" spans="59:59" ht="15" customHeight="1">
      <c r="BG483970" s="984"/>
    </row>
    <row r="483971" spans="59:59" ht="15" customHeight="1">
      <c r="BG483971" s="985"/>
    </row>
    <row r="484008" spans="59:59" ht="15" customHeight="1">
      <c r="BG484008" s="984"/>
    </row>
    <row r="484009" spans="59:59" ht="15" customHeight="1">
      <c r="BG484009" s="985"/>
    </row>
    <row r="484046" spans="59:59" ht="15" customHeight="1">
      <c r="BG484046" s="984"/>
    </row>
    <row r="484047" spans="59:59" ht="15" customHeight="1">
      <c r="BG484047" s="985"/>
    </row>
    <row r="484084" spans="59:59" ht="15" customHeight="1">
      <c r="BG484084" s="984"/>
    </row>
    <row r="484085" spans="59:59" ht="15" customHeight="1">
      <c r="BG484085" s="985"/>
    </row>
    <row r="484122" spans="59:59" ht="15" customHeight="1">
      <c r="BG484122" s="984"/>
    </row>
    <row r="484123" spans="59:59" ht="15" customHeight="1">
      <c r="BG484123" s="985"/>
    </row>
    <row r="484160" spans="59:59" ht="15" customHeight="1">
      <c r="BG484160" s="984"/>
    </row>
    <row r="484161" spans="59:59" ht="15" customHeight="1">
      <c r="BG484161" s="985"/>
    </row>
    <row r="484198" spans="59:59" ht="15" customHeight="1">
      <c r="BG484198" s="984"/>
    </row>
    <row r="484199" spans="59:59" ht="15" customHeight="1">
      <c r="BG484199" s="985"/>
    </row>
    <row r="484236" spans="59:59" ht="15" customHeight="1">
      <c r="BG484236" s="984"/>
    </row>
    <row r="484237" spans="59:59" ht="15" customHeight="1">
      <c r="BG484237" s="985"/>
    </row>
    <row r="484274" spans="59:59" ht="15" customHeight="1">
      <c r="BG484274" s="984"/>
    </row>
    <row r="484275" spans="59:59" ht="15" customHeight="1">
      <c r="BG484275" s="985"/>
    </row>
    <row r="484312" spans="59:59" ht="15" customHeight="1">
      <c r="BG484312" s="984"/>
    </row>
    <row r="484313" spans="59:59" ht="15" customHeight="1">
      <c r="BG484313" s="985"/>
    </row>
    <row r="484350" spans="59:59" ht="15" customHeight="1">
      <c r="BG484350" s="984"/>
    </row>
    <row r="484351" spans="59:59" ht="15" customHeight="1">
      <c r="BG484351" s="985"/>
    </row>
    <row r="484388" spans="59:59" ht="15" customHeight="1">
      <c r="BG484388" s="984"/>
    </row>
    <row r="484389" spans="59:59" ht="15" customHeight="1">
      <c r="BG484389" s="985"/>
    </row>
    <row r="484426" spans="59:59" ht="15" customHeight="1">
      <c r="BG484426" s="984"/>
    </row>
    <row r="484427" spans="59:59" ht="15" customHeight="1">
      <c r="BG484427" s="985"/>
    </row>
    <row r="484464" spans="59:59" ht="15" customHeight="1">
      <c r="BG484464" s="984"/>
    </row>
    <row r="484465" spans="59:59" ht="15" customHeight="1">
      <c r="BG484465" s="985"/>
    </row>
    <row r="484502" spans="59:59" ht="15" customHeight="1">
      <c r="BG484502" s="984"/>
    </row>
    <row r="484503" spans="59:59" ht="15" customHeight="1">
      <c r="BG484503" s="985"/>
    </row>
    <row r="484540" spans="59:59" ht="15" customHeight="1">
      <c r="BG484540" s="984"/>
    </row>
    <row r="484541" spans="59:59" ht="15" customHeight="1">
      <c r="BG484541" s="985"/>
    </row>
    <row r="484578" spans="59:59" ht="15" customHeight="1">
      <c r="BG484578" s="984"/>
    </row>
    <row r="484579" spans="59:59" ht="15" customHeight="1">
      <c r="BG484579" s="985"/>
    </row>
    <row r="484616" spans="59:59" ht="15" customHeight="1">
      <c r="BG484616" s="984"/>
    </row>
    <row r="484617" spans="59:59" ht="15" customHeight="1">
      <c r="BG484617" s="985"/>
    </row>
    <row r="484654" spans="59:59" ht="15" customHeight="1">
      <c r="BG484654" s="984"/>
    </row>
    <row r="484655" spans="59:59" ht="15" customHeight="1">
      <c r="BG484655" s="985"/>
    </row>
    <row r="484692" spans="59:59" ht="15" customHeight="1">
      <c r="BG484692" s="984"/>
    </row>
    <row r="484693" spans="59:59" ht="15" customHeight="1">
      <c r="BG484693" s="985"/>
    </row>
    <row r="484730" spans="59:59" ht="15" customHeight="1">
      <c r="BG484730" s="984"/>
    </row>
    <row r="484731" spans="59:59" ht="15" customHeight="1">
      <c r="BG484731" s="985"/>
    </row>
    <row r="484768" spans="59:59" ht="15" customHeight="1">
      <c r="BG484768" s="984"/>
    </row>
    <row r="484769" spans="59:59" ht="15" customHeight="1">
      <c r="BG484769" s="985"/>
    </row>
    <row r="484806" spans="59:59" ht="15" customHeight="1">
      <c r="BG484806" s="984"/>
    </row>
    <row r="484807" spans="59:59" ht="15" customHeight="1">
      <c r="BG484807" s="985"/>
    </row>
    <row r="484844" spans="59:59" ht="15" customHeight="1">
      <c r="BG484844" s="984"/>
    </row>
    <row r="484845" spans="59:59" ht="15" customHeight="1">
      <c r="BG484845" s="985"/>
    </row>
    <row r="484882" spans="59:59" ht="15" customHeight="1">
      <c r="BG484882" s="984"/>
    </row>
    <row r="484883" spans="59:59" ht="15" customHeight="1">
      <c r="BG484883" s="985"/>
    </row>
    <row r="484920" spans="59:59" ht="15" customHeight="1">
      <c r="BG484920" s="984"/>
    </row>
    <row r="484921" spans="59:59" ht="15" customHeight="1">
      <c r="BG484921" s="985"/>
    </row>
    <row r="484958" spans="59:59" ht="15" customHeight="1">
      <c r="BG484958" s="984"/>
    </row>
    <row r="484959" spans="59:59" ht="15" customHeight="1">
      <c r="BG484959" s="985"/>
    </row>
    <row r="484996" spans="59:59" ht="15" customHeight="1">
      <c r="BG484996" s="984"/>
    </row>
    <row r="484997" spans="59:59" ht="15" customHeight="1">
      <c r="BG484997" s="985"/>
    </row>
    <row r="485034" spans="59:59" ht="15" customHeight="1">
      <c r="BG485034" s="984"/>
    </row>
    <row r="485035" spans="59:59" ht="15" customHeight="1">
      <c r="BG485035" s="985"/>
    </row>
    <row r="485072" spans="59:59" ht="15" customHeight="1">
      <c r="BG485072" s="984"/>
    </row>
    <row r="485073" spans="59:59" ht="15" customHeight="1">
      <c r="BG485073" s="985"/>
    </row>
    <row r="485110" spans="59:59" ht="15" customHeight="1">
      <c r="BG485110" s="984"/>
    </row>
    <row r="485111" spans="59:59" ht="15" customHeight="1">
      <c r="BG485111" s="985"/>
    </row>
    <row r="485148" spans="59:59" ht="15" customHeight="1">
      <c r="BG485148" s="984"/>
    </row>
    <row r="485149" spans="59:59" ht="15" customHeight="1">
      <c r="BG485149" s="985"/>
    </row>
    <row r="485186" spans="59:59" ht="15" customHeight="1">
      <c r="BG485186" s="984"/>
    </row>
    <row r="485187" spans="59:59" ht="15" customHeight="1">
      <c r="BG485187" s="985"/>
    </row>
    <row r="485224" spans="59:59" ht="15" customHeight="1">
      <c r="BG485224" s="984"/>
    </row>
    <row r="485225" spans="59:59" ht="15" customHeight="1">
      <c r="BG485225" s="985"/>
    </row>
    <row r="485262" spans="59:59" ht="15" customHeight="1">
      <c r="BG485262" s="984"/>
    </row>
    <row r="485263" spans="59:59" ht="15" customHeight="1">
      <c r="BG485263" s="985"/>
    </row>
    <row r="485300" spans="59:59" ht="15" customHeight="1">
      <c r="BG485300" s="984"/>
    </row>
    <row r="485301" spans="59:59" ht="15" customHeight="1">
      <c r="BG485301" s="985"/>
    </row>
    <row r="485338" spans="59:59" ht="15" customHeight="1">
      <c r="BG485338" s="984"/>
    </row>
    <row r="485339" spans="59:59" ht="15" customHeight="1">
      <c r="BG485339" s="985"/>
    </row>
    <row r="485376" spans="59:59" ht="15" customHeight="1">
      <c r="BG485376" s="984"/>
    </row>
    <row r="485377" spans="59:59" ht="15" customHeight="1">
      <c r="BG485377" s="985"/>
    </row>
    <row r="485414" spans="59:59" ht="15" customHeight="1">
      <c r="BG485414" s="984"/>
    </row>
    <row r="485415" spans="59:59" ht="15" customHeight="1">
      <c r="BG485415" s="985"/>
    </row>
    <row r="485452" spans="59:59" ht="15" customHeight="1">
      <c r="BG485452" s="984"/>
    </row>
    <row r="485453" spans="59:59" ht="15" customHeight="1">
      <c r="BG485453" s="985"/>
    </row>
    <row r="485490" spans="59:59" ht="15" customHeight="1">
      <c r="BG485490" s="984"/>
    </row>
    <row r="485491" spans="59:59" ht="15" customHeight="1">
      <c r="BG485491" s="985"/>
    </row>
    <row r="485528" spans="59:59" ht="15" customHeight="1">
      <c r="BG485528" s="984"/>
    </row>
    <row r="485529" spans="59:59" ht="15" customHeight="1">
      <c r="BG485529" s="985"/>
    </row>
    <row r="485566" spans="59:59" ht="15" customHeight="1">
      <c r="BG485566" s="984"/>
    </row>
    <row r="485567" spans="59:59" ht="15" customHeight="1">
      <c r="BG485567" s="985"/>
    </row>
    <row r="485604" spans="59:59" ht="15" customHeight="1">
      <c r="BG485604" s="984"/>
    </row>
    <row r="485605" spans="59:59" ht="15" customHeight="1">
      <c r="BG485605" s="985"/>
    </row>
    <row r="485642" spans="59:59" ht="15" customHeight="1">
      <c r="BG485642" s="984"/>
    </row>
    <row r="485643" spans="59:59" ht="15" customHeight="1">
      <c r="BG485643" s="985"/>
    </row>
    <row r="485680" spans="59:59" ht="15" customHeight="1">
      <c r="BG485680" s="984"/>
    </row>
    <row r="485681" spans="59:59" ht="15" customHeight="1">
      <c r="BG485681" s="985"/>
    </row>
    <row r="485718" spans="59:59" ht="15" customHeight="1">
      <c r="BG485718" s="984"/>
    </row>
    <row r="485719" spans="59:59" ht="15" customHeight="1">
      <c r="BG485719" s="985"/>
    </row>
    <row r="485756" spans="59:59" ht="15" customHeight="1">
      <c r="BG485756" s="984"/>
    </row>
    <row r="485757" spans="59:59" ht="15" customHeight="1">
      <c r="BG485757" s="985"/>
    </row>
    <row r="485794" spans="59:59" ht="15" customHeight="1">
      <c r="BG485794" s="984"/>
    </row>
    <row r="485795" spans="59:59" ht="15" customHeight="1">
      <c r="BG485795" s="985"/>
    </row>
    <row r="485832" spans="59:59" ht="15" customHeight="1">
      <c r="BG485832" s="984"/>
    </row>
    <row r="485833" spans="59:59" ht="15" customHeight="1">
      <c r="BG485833" s="985"/>
    </row>
    <row r="485870" spans="59:59" ht="15" customHeight="1">
      <c r="BG485870" s="984"/>
    </row>
    <row r="485871" spans="59:59" ht="15" customHeight="1">
      <c r="BG485871" s="985"/>
    </row>
    <row r="485908" spans="59:59" ht="15" customHeight="1">
      <c r="BG485908" s="984"/>
    </row>
    <row r="485909" spans="59:59" ht="15" customHeight="1">
      <c r="BG485909" s="985"/>
    </row>
    <row r="485946" spans="59:59" ht="15" customHeight="1">
      <c r="BG485946" s="984"/>
    </row>
    <row r="485947" spans="59:59" ht="15" customHeight="1">
      <c r="BG485947" s="985"/>
    </row>
    <row r="485984" spans="59:59" ht="15" customHeight="1">
      <c r="BG485984" s="984"/>
    </row>
    <row r="485985" spans="59:59" ht="15" customHeight="1">
      <c r="BG485985" s="985"/>
    </row>
    <row r="486022" spans="59:59" ht="15" customHeight="1">
      <c r="BG486022" s="984"/>
    </row>
    <row r="486023" spans="59:59" ht="15" customHeight="1">
      <c r="BG486023" s="985"/>
    </row>
    <row r="486060" spans="59:59" ht="15" customHeight="1">
      <c r="BG486060" s="984"/>
    </row>
    <row r="486061" spans="59:59" ht="15" customHeight="1">
      <c r="BG486061" s="985"/>
    </row>
    <row r="486098" spans="59:59" ht="15" customHeight="1">
      <c r="BG486098" s="984"/>
    </row>
    <row r="486099" spans="59:59" ht="15" customHeight="1">
      <c r="BG486099" s="985"/>
    </row>
    <row r="486136" spans="59:59" ht="15" customHeight="1">
      <c r="BG486136" s="984"/>
    </row>
    <row r="486137" spans="59:59" ht="15" customHeight="1">
      <c r="BG486137" s="985"/>
    </row>
    <row r="486174" spans="59:59" ht="15" customHeight="1">
      <c r="BG486174" s="984"/>
    </row>
    <row r="486175" spans="59:59" ht="15" customHeight="1">
      <c r="BG486175" s="985"/>
    </row>
    <row r="486212" spans="59:59" ht="15" customHeight="1">
      <c r="BG486212" s="984"/>
    </row>
    <row r="486213" spans="59:59" ht="15" customHeight="1">
      <c r="BG486213" s="985"/>
    </row>
    <row r="486250" spans="59:59" ht="15" customHeight="1">
      <c r="BG486250" s="984"/>
    </row>
    <row r="486251" spans="59:59" ht="15" customHeight="1">
      <c r="BG486251" s="985"/>
    </row>
    <row r="486288" spans="59:59" ht="15" customHeight="1">
      <c r="BG486288" s="984"/>
    </row>
    <row r="486289" spans="59:59" ht="15" customHeight="1">
      <c r="BG486289" s="985"/>
    </row>
    <row r="486326" spans="59:59" ht="15" customHeight="1">
      <c r="BG486326" s="984"/>
    </row>
    <row r="486327" spans="59:59" ht="15" customHeight="1">
      <c r="BG486327" s="985"/>
    </row>
    <row r="486364" spans="59:59" ht="15" customHeight="1">
      <c r="BG486364" s="984"/>
    </row>
    <row r="486365" spans="59:59" ht="15" customHeight="1">
      <c r="BG486365" s="985"/>
    </row>
    <row r="486402" spans="59:59" ht="15" customHeight="1">
      <c r="BG486402" s="984"/>
    </row>
    <row r="486403" spans="59:59" ht="15" customHeight="1">
      <c r="BG486403" s="985"/>
    </row>
    <row r="486440" spans="59:59" ht="15" customHeight="1">
      <c r="BG486440" s="984"/>
    </row>
    <row r="486441" spans="59:59" ht="15" customHeight="1">
      <c r="BG486441" s="985"/>
    </row>
    <row r="486478" spans="59:59" ht="15" customHeight="1">
      <c r="BG486478" s="984"/>
    </row>
    <row r="486479" spans="59:59" ht="15" customHeight="1">
      <c r="BG486479" s="985"/>
    </row>
    <row r="486516" spans="59:59" ht="15" customHeight="1">
      <c r="BG486516" s="984"/>
    </row>
    <row r="486517" spans="59:59" ht="15" customHeight="1">
      <c r="BG486517" s="985"/>
    </row>
    <row r="486554" spans="59:59" ht="15" customHeight="1">
      <c r="BG486554" s="984"/>
    </row>
    <row r="486555" spans="59:59" ht="15" customHeight="1">
      <c r="BG486555" s="985"/>
    </row>
    <row r="486592" spans="59:59" ht="15" customHeight="1">
      <c r="BG486592" s="984"/>
    </row>
    <row r="486593" spans="59:59" ht="15" customHeight="1">
      <c r="BG486593" s="985"/>
    </row>
    <row r="486630" spans="59:59" ht="15" customHeight="1">
      <c r="BG486630" s="984"/>
    </row>
    <row r="486631" spans="59:59" ht="15" customHeight="1">
      <c r="BG486631" s="985"/>
    </row>
    <row r="486668" spans="59:59" ht="15" customHeight="1">
      <c r="BG486668" s="984"/>
    </row>
    <row r="486669" spans="59:59" ht="15" customHeight="1">
      <c r="BG486669" s="985"/>
    </row>
    <row r="486706" spans="59:59" ht="15" customHeight="1">
      <c r="BG486706" s="984"/>
    </row>
    <row r="486707" spans="59:59" ht="15" customHeight="1">
      <c r="BG486707" s="985"/>
    </row>
    <row r="486744" spans="59:59" ht="15" customHeight="1">
      <c r="BG486744" s="984"/>
    </row>
    <row r="486745" spans="59:59" ht="15" customHeight="1">
      <c r="BG486745" s="985"/>
    </row>
    <row r="486782" spans="59:59" ht="15" customHeight="1">
      <c r="BG486782" s="984"/>
    </row>
    <row r="486783" spans="59:59" ht="15" customHeight="1">
      <c r="BG486783" s="985"/>
    </row>
    <row r="486820" spans="59:59" ht="15" customHeight="1">
      <c r="BG486820" s="984"/>
    </row>
    <row r="486821" spans="59:59" ht="15" customHeight="1">
      <c r="BG486821" s="985"/>
    </row>
    <row r="486858" spans="59:59" ht="15" customHeight="1">
      <c r="BG486858" s="984"/>
    </row>
    <row r="486859" spans="59:59" ht="15" customHeight="1">
      <c r="BG486859" s="985"/>
    </row>
    <row r="486896" spans="59:59" ht="15" customHeight="1">
      <c r="BG486896" s="984"/>
    </row>
    <row r="486897" spans="59:59" ht="15" customHeight="1">
      <c r="BG486897" s="985"/>
    </row>
    <row r="486934" spans="59:59" ht="15" customHeight="1">
      <c r="BG486934" s="984"/>
    </row>
    <row r="486935" spans="59:59" ht="15" customHeight="1">
      <c r="BG486935" s="985"/>
    </row>
    <row r="486972" spans="59:59" ht="15" customHeight="1">
      <c r="BG486972" s="984"/>
    </row>
    <row r="486973" spans="59:59" ht="15" customHeight="1">
      <c r="BG486973" s="985"/>
    </row>
    <row r="487010" spans="59:59" ht="15" customHeight="1">
      <c r="BG487010" s="984"/>
    </row>
    <row r="487011" spans="59:59" ht="15" customHeight="1">
      <c r="BG487011" s="985"/>
    </row>
    <row r="487048" spans="59:59" ht="15" customHeight="1">
      <c r="BG487048" s="984"/>
    </row>
    <row r="487049" spans="59:59" ht="15" customHeight="1">
      <c r="BG487049" s="985"/>
    </row>
    <row r="487086" spans="59:59" ht="15" customHeight="1">
      <c r="BG487086" s="984"/>
    </row>
    <row r="487087" spans="59:59" ht="15" customHeight="1">
      <c r="BG487087" s="985"/>
    </row>
    <row r="487124" spans="59:59" ht="15" customHeight="1">
      <c r="BG487124" s="984"/>
    </row>
    <row r="487125" spans="59:59" ht="15" customHeight="1">
      <c r="BG487125" s="985"/>
    </row>
    <row r="487162" spans="59:59" ht="15" customHeight="1">
      <c r="BG487162" s="984"/>
    </row>
    <row r="487163" spans="59:59" ht="15" customHeight="1">
      <c r="BG487163" s="985"/>
    </row>
    <row r="487200" spans="59:59" ht="15" customHeight="1">
      <c r="BG487200" s="984"/>
    </row>
    <row r="487201" spans="59:59" ht="15" customHeight="1">
      <c r="BG487201" s="985"/>
    </row>
    <row r="487238" spans="59:59" ht="15" customHeight="1">
      <c r="BG487238" s="984"/>
    </row>
    <row r="487239" spans="59:59" ht="15" customHeight="1">
      <c r="BG487239" s="985"/>
    </row>
    <row r="487276" spans="59:59" ht="15" customHeight="1">
      <c r="BG487276" s="984"/>
    </row>
    <row r="487277" spans="59:59" ht="15" customHeight="1">
      <c r="BG487277" s="985"/>
    </row>
    <row r="487314" spans="59:59" ht="15" customHeight="1">
      <c r="BG487314" s="984"/>
    </row>
    <row r="487315" spans="59:59" ht="15" customHeight="1">
      <c r="BG487315" s="985"/>
    </row>
    <row r="487352" spans="59:59" ht="15" customHeight="1">
      <c r="BG487352" s="984"/>
    </row>
    <row r="487353" spans="59:59" ht="15" customHeight="1">
      <c r="BG487353" s="985"/>
    </row>
    <row r="487390" spans="59:59" ht="15" customHeight="1">
      <c r="BG487390" s="984"/>
    </row>
    <row r="487391" spans="59:59" ht="15" customHeight="1">
      <c r="BG487391" s="985"/>
    </row>
    <row r="487428" spans="59:59" ht="15" customHeight="1">
      <c r="BG487428" s="984"/>
    </row>
    <row r="487429" spans="59:59" ht="15" customHeight="1">
      <c r="BG487429" s="985"/>
    </row>
    <row r="487466" spans="59:59" ht="15" customHeight="1">
      <c r="BG487466" s="984"/>
    </row>
    <row r="487467" spans="59:59" ht="15" customHeight="1">
      <c r="BG487467" s="985"/>
    </row>
    <row r="487504" spans="59:59" ht="15" customHeight="1">
      <c r="BG487504" s="984"/>
    </row>
    <row r="487505" spans="59:59" ht="15" customHeight="1">
      <c r="BG487505" s="985"/>
    </row>
    <row r="487542" spans="59:59" ht="15" customHeight="1">
      <c r="BG487542" s="984"/>
    </row>
    <row r="487543" spans="59:59" ht="15" customHeight="1">
      <c r="BG487543" s="985"/>
    </row>
    <row r="487580" spans="59:59" ht="15" customHeight="1">
      <c r="BG487580" s="984"/>
    </row>
    <row r="487581" spans="59:59" ht="15" customHeight="1">
      <c r="BG487581" s="985"/>
    </row>
    <row r="487618" spans="59:59" ht="15" customHeight="1">
      <c r="BG487618" s="984"/>
    </row>
    <row r="487619" spans="59:59" ht="15" customHeight="1">
      <c r="BG487619" s="985"/>
    </row>
    <row r="487656" spans="59:59" ht="15" customHeight="1">
      <c r="BG487656" s="984"/>
    </row>
    <row r="487657" spans="59:59" ht="15" customHeight="1">
      <c r="BG487657" s="985"/>
    </row>
    <row r="487694" spans="59:59" ht="15" customHeight="1">
      <c r="BG487694" s="984"/>
    </row>
    <row r="487695" spans="59:59" ht="15" customHeight="1">
      <c r="BG487695" s="985"/>
    </row>
    <row r="487732" spans="59:59" ht="15" customHeight="1">
      <c r="BG487732" s="984"/>
    </row>
    <row r="487733" spans="59:59" ht="15" customHeight="1">
      <c r="BG487733" s="985"/>
    </row>
    <row r="487770" spans="59:59" ht="15" customHeight="1">
      <c r="BG487770" s="984"/>
    </row>
    <row r="487771" spans="59:59" ht="15" customHeight="1">
      <c r="BG487771" s="985"/>
    </row>
    <row r="487808" spans="59:59" ht="15" customHeight="1">
      <c r="BG487808" s="984"/>
    </row>
    <row r="487809" spans="59:59" ht="15" customHeight="1">
      <c r="BG487809" s="985"/>
    </row>
    <row r="487846" spans="59:59" ht="15" customHeight="1">
      <c r="BG487846" s="984"/>
    </row>
    <row r="487847" spans="59:59" ht="15" customHeight="1">
      <c r="BG487847" s="985"/>
    </row>
    <row r="487884" spans="59:59" ht="15" customHeight="1">
      <c r="BG487884" s="984"/>
    </row>
    <row r="487885" spans="59:59" ht="15" customHeight="1">
      <c r="BG487885" s="985"/>
    </row>
    <row r="487922" spans="59:59" ht="15" customHeight="1">
      <c r="BG487922" s="984"/>
    </row>
    <row r="487923" spans="59:59" ht="15" customHeight="1">
      <c r="BG487923" s="985"/>
    </row>
    <row r="487960" spans="59:59" ht="15" customHeight="1">
      <c r="BG487960" s="984"/>
    </row>
    <row r="487961" spans="59:59" ht="15" customHeight="1">
      <c r="BG487961" s="985"/>
    </row>
    <row r="487998" spans="59:59" ht="15" customHeight="1">
      <c r="BG487998" s="984"/>
    </row>
    <row r="487999" spans="59:59" ht="15" customHeight="1">
      <c r="BG487999" s="985"/>
    </row>
    <row r="488036" spans="59:59" ht="15" customHeight="1">
      <c r="BG488036" s="984"/>
    </row>
    <row r="488037" spans="59:59" ht="15" customHeight="1">
      <c r="BG488037" s="985"/>
    </row>
    <row r="488074" spans="59:59" ht="15" customHeight="1">
      <c r="BG488074" s="984"/>
    </row>
    <row r="488075" spans="59:59" ht="15" customHeight="1">
      <c r="BG488075" s="985"/>
    </row>
    <row r="488112" spans="59:59" ht="15" customHeight="1">
      <c r="BG488112" s="984"/>
    </row>
    <row r="488113" spans="59:59" ht="15" customHeight="1">
      <c r="BG488113" s="985"/>
    </row>
    <row r="488150" spans="59:59" ht="15" customHeight="1">
      <c r="BG488150" s="984"/>
    </row>
    <row r="488151" spans="59:59" ht="15" customHeight="1">
      <c r="BG488151" s="985"/>
    </row>
    <row r="488188" spans="59:59" ht="15" customHeight="1">
      <c r="BG488188" s="984"/>
    </row>
    <row r="488189" spans="59:59" ht="15" customHeight="1">
      <c r="BG488189" s="985"/>
    </row>
    <row r="488226" spans="59:59" ht="15" customHeight="1">
      <c r="BG488226" s="984"/>
    </row>
    <row r="488227" spans="59:59" ht="15" customHeight="1">
      <c r="BG488227" s="985"/>
    </row>
    <row r="488264" spans="59:59" ht="15" customHeight="1">
      <c r="BG488264" s="984"/>
    </row>
    <row r="488265" spans="59:59" ht="15" customHeight="1">
      <c r="BG488265" s="985"/>
    </row>
    <row r="488302" spans="59:59" ht="15" customHeight="1">
      <c r="BG488302" s="984"/>
    </row>
    <row r="488303" spans="59:59" ht="15" customHeight="1">
      <c r="BG488303" s="985"/>
    </row>
    <row r="488340" spans="59:59" ht="15" customHeight="1">
      <c r="BG488340" s="984"/>
    </row>
    <row r="488341" spans="59:59" ht="15" customHeight="1">
      <c r="BG488341" s="985"/>
    </row>
    <row r="488378" spans="59:59" ht="15" customHeight="1">
      <c r="BG488378" s="984"/>
    </row>
    <row r="488379" spans="59:59" ht="15" customHeight="1">
      <c r="BG488379" s="985"/>
    </row>
    <row r="488416" spans="59:59" ht="15" customHeight="1">
      <c r="BG488416" s="984"/>
    </row>
    <row r="488417" spans="59:59" ht="15" customHeight="1">
      <c r="BG488417" s="985"/>
    </row>
    <row r="488454" spans="59:59" ht="15" customHeight="1">
      <c r="BG488454" s="984"/>
    </row>
    <row r="488455" spans="59:59" ht="15" customHeight="1">
      <c r="BG488455" s="985"/>
    </row>
    <row r="488492" spans="59:59" ht="15" customHeight="1">
      <c r="BG488492" s="984"/>
    </row>
    <row r="488493" spans="59:59" ht="15" customHeight="1">
      <c r="BG488493" s="985"/>
    </row>
    <row r="488530" spans="59:59" ht="15" customHeight="1">
      <c r="BG488530" s="984"/>
    </row>
    <row r="488531" spans="59:59" ht="15" customHeight="1">
      <c r="BG488531" s="985"/>
    </row>
    <row r="488568" spans="59:59" ht="15" customHeight="1">
      <c r="BG488568" s="984"/>
    </row>
    <row r="488569" spans="59:59" ht="15" customHeight="1">
      <c r="BG488569" s="985"/>
    </row>
    <row r="488606" spans="59:59" ht="15" customHeight="1">
      <c r="BG488606" s="984"/>
    </row>
    <row r="488607" spans="59:59" ht="15" customHeight="1">
      <c r="BG488607" s="985"/>
    </row>
    <row r="488644" spans="59:59" ht="15" customHeight="1">
      <c r="BG488644" s="984"/>
    </row>
    <row r="488645" spans="59:59" ht="15" customHeight="1">
      <c r="BG488645" s="985"/>
    </row>
    <row r="488682" spans="59:59" ht="15" customHeight="1">
      <c r="BG488682" s="984"/>
    </row>
    <row r="488683" spans="59:59" ht="15" customHeight="1">
      <c r="BG488683" s="985"/>
    </row>
    <row r="488720" spans="59:59" ht="15" customHeight="1">
      <c r="BG488720" s="984"/>
    </row>
    <row r="488721" spans="59:59" ht="15" customHeight="1">
      <c r="BG488721" s="985"/>
    </row>
    <row r="488758" spans="59:59" ht="15" customHeight="1">
      <c r="BG488758" s="984"/>
    </row>
    <row r="488759" spans="59:59" ht="15" customHeight="1">
      <c r="BG488759" s="985"/>
    </row>
    <row r="488796" spans="59:59" ht="15" customHeight="1">
      <c r="BG488796" s="984"/>
    </row>
    <row r="488797" spans="59:59" ht="15" customHeight="1">
      <c r="BG488797" s="985"/>
    </row>
    <row r="488834" spans="59:59" ht="15" customHeight="1">
      <c r="BG488834" s="984"/>
    </row>
    <row r="488835" spans="59:59" ht="15" customHeight="1">
      <c r="BG488835" s="985"/>
    </row>
    <row r="488872" spans="59:59" ht="15" customHeight="1">
      <c r="BG488872" s="984"/>
    </row>
    <row r="488873" spans="59:59" ht="15" customHeight="1">
      <c r="BG488873" s="985"/>
    </row>
    <row r="488910" spans="59:59" ht="15" customHeight="1">
      <c r="BG488910" s="984"/>
    </row>
    <row r="488911" spans="59:59" ht="15" customHeight="1">
      <c r="BG488911" s="985"/>
    </row>
    <row r="488948" spans="59:59" ht="15" customHeight="1">
      <c r="BG488948" s="984"/>
    </row>
    <row r="488949" spans="59:59" ht="15" customHeight="1">
      <c r="BG488949" s="985"/>
    </row>
    <row r="488986" spans="59:59" ht="15" customHeight="1">
      <c r="BG488986" s="984"/>
    </row>
    <row r="488987" spans="59:59" ht="15" customHeight="1">
      <c r="BG488987" s="985"/>
    </row>
    <row r="489024" spans="59:59" ht="15" customHeight="1">
      <c r="BG489024" s="984"/>
    </row>
    <row r="489025" spans="59:59" ht="15" customHeight="1">
      <c r="BG489025" s="985"/>
    </row>
    <row r="489062" spans="59:59" ht="15" customHeight="1">
      <c r="BG489062" s="984"/>
    </row>
    <row r="489063" spans="59:59" ht="15" customHeight="1">
      <c r="BG489063" s="985"/>
    </row>
    <row r="489100" spans="59:59" ht="15" customHeight="1">
      <c r="BG489100" s="984"/>
    </row>
    <row r="489101" spans="59:59" ht="15" customHeight="1">
      <c r="BG489101" s="985"/>
    </row>
    <row r="489138" spans="59:59" ht="15" customHeight="1">
      <c r="BG489138" s="984"/>
    </row>
    <row r="489139" spans="59:59" ht="15" customHeight="1">
      <c r="BG489139" s="985"/>
    </row>
    <row r="489176" spans="59:59" ht="15" customHeight="1">
      <c r="BG489176" s="984"/>
    </row>
    <row r="489177" spans="59:59" ht="15" customHeight="1">
      <c r="BG489177" s="985"/>
    </row>
    <row r="489214" spans="59:59" ht="15" customHeight="1">
      <c r="BG489214" s="984"/>
    </row>
    <row r="489215" spans="59:59" ht="15" customHeight="1">
      <c r="BG489215" s="985"/>
    </row>
    <row r="489252" spans="59:59" ht="15" customHeight="1">
      <c r="BG489252" s="984"/>
    </row>
    <row r="489253" spans="59:59" ht="15" customHeight="1">
      <c r="BG489253" s="985"/>
    </row>
    <row r="489290" spans="59:59" ht="15" customHeight="1">
      <c r="BG489290" s="984"/>
    </row>
    <row r="489291" spans="59:59" ht="15" customHeight="1">
      <c r="BG489291" s="985"/>
    </row>
    <row r="489328" spans="59:59" ht="15" customHeight="1">
      <c r="BG489328" s="984"/>
    </row>
    <row r="489329" spans="59:59" ht="15" customHeight="1">
      <c r="BG489329" s="985"/>
    </row>
    <row r="489366" spans="59:59" ht="15" customHeight="1">
      <c r="BG489366" s="984"/>
    </row>
    <row r="489367" spans="59:59" ht="15" customHeight="1">
      <c r="BG489367" s="985"/>
    </row>
    <row r="489404" spans="59:59" ht="15" customHeight="1">
      <c r="BG489404" s="984"/>
    </row>
    <row r="489405" spans="59:59" ht="15" customHeight="1">
      <c r="BG489405" s="985"/>
    </row>
    <row r="489442" spans="59:59" ht="15" customHeight="1">
      <c r="BG489442" s="984"/>
    </row>
    <row r="489443" spans="59:59" ht="15" customHeight="1">
      <c r="BG489443" s="985"/>
    </row>
    <row r="489480" spans="59:59" ht="15" customHeight="1">
      <c r="BG489480" s="984"/>
    </row>
    <row r="489481" spans="59:59" ht="15" customHeight="1">
      <c r="BG489481" s="985"/>
    </row>
    <row r="489518" spans="59:59" ht="15" customHeight="1">
      <c r="BG489518" s="984"/>
    </row>
    <row r="489519" spans="59:59" ht="15" customHeight="1">
      <c r="BG489519" s="985"/>
    </row>
    <row r="489556" spans="59:59" ht="15" customHeight="1">
      <c r="BG489556" s="984"/>
    </row>
    <row r="489557" spans="59:59" ht="15" customHeight="1">
      <c r="BG489557" s="985"/>
    </row>
    <row r="489594" spans="59:59" ht="15" customHeight="1">
      <c r="BG489594" s="984"/>
    </row>
    <row r="489595" spans="59:59" ht="15" customHeight="1">
      <c r="BG489595" s="985"/>
    </row>
    <row r="489632" spans="59:59" ht="15" customHeight="1">
      <c r="BG489632" s="984"/>
    </row>
    <row r="489633" spans="59:59" ht="15" customHeight="1">
      <c r="BG489633" s="985"/>
    </row>
    <row r="489670" spans="59:59" ht="15" customHeight="1">
      <c r="BG489670" s="984"/>
    </row>
    <row r="489671" spans="59:59" ht="15" customHeight="1">
      <c r="BG489671" s="985"/>
    </row>
    <row r="489708" spans="59:59" ht="15" customHeight="1">
      <c r="BG489708" s="984"/>
    </row>
    <row r="489709" spans="59:59" ht="15" customHeight="1">
      <c r="BG489709" s="985"/>
    </row>
    <row r="489746" spans="59:59" ht="15" customHeight="1">
      <c r="BG489746" s="984"/>
    </row>
    <row r="489747" spans="59:59" ht="15" customHeight="1">
      <c r="BG489747" s="985"/>
    </row>
    <row r="489784" spans="59:59" ht="15" customHeight="1">
      <c r="BG489784" s="984"/>
    </row>
    <row r="489785" spans="59:59" ht="15" customHeight="1">
      <c r="BG489785" s="985"/>
    </row>
    <row r="489822" spans="59:59" ht="15" customHeight="1">
      <c r="BG489822" s="984"/>
    </row>
    <row r="489823" spans="59:59" ht="15" customHeight="1">
      <c r="BG489823" s="985"/>
    </row>
    <row r="489860" spans="59:59" ht="15" customHeight="1">
      <c r="BG489860" s="984"/>
    </row>
    <row r="489861" spans="59:59" ht="15" customHeight="1">
      <c r="BG489861" s="985"/>
    </row>
    <row r="489898" spans="59:59" ht="15" customHeight="1">
      <c r="BG489898" s="984"/>
    </row>
    <row r="489899" spans="59:59" ht="15" customHeight="1">
      <c r="BG489899" s="985"/>
    </row>
    <row r="489936" spans="59:59" ht="15" customHeight="1">
      <c r="BG489936" s="984"/>
    </row>
    <row r="489937" spans="59:59" ht="15" customHeight="1">
      <c r="BG489937" s="985"/>
    </row>
    <row r="489974" spans="59:59" ht="15" customHeight="1">
      <c r="BG489974" s="984"/>
    </row>
    <row r="489975" spans="59:59" ht="15" customHeight="1">
      <c r="BG489975" s="985"/>
    </row>
    <row r="490012" spans="59:59" ht="15" customHeight="1">
      <c r="BG490012" s="984"/>
    </row>
    <row r="490013" spans="59:59" ht="15" customHeight="1">
      <c r="BG490013" s="985"/>
    </row>
    <row r="490050" spans="59:59" ht="15" customHeight="1">
      <c r="BG490050" s="984"/>
    </row>
    <row r="490051" spans="59:59" ht="15" customHeight="1">
      <c r="BG490051" s="985"/>
    </row>
    <row r="490088" spans="59:59" ht="15" customHeight="1">
      <c r="BG490088" s="984"/>
    </row>
    <row r="490089" spans="59:59" ht="15" customHeight="1">
      <c r="BG490089" s="985"/>
    </row>
    <row r="490126" spans="59:59" ht="15" customHeight="1">
      <c r="BG490126" s="984"/>
    </row>
    <row r="490127" spans="59:59" ht="15" customHeight="1">
      <c r="BG490127" s="985"/>
    </row>
    <row r="490164" spans="59:59" ht="15" customHeight="1">
      <c r="BG490164" s="984"/>
    </row>
    <row r="490165" spans="59:59" ht="15" customHeight="1">
      <c r="BG490165" s="985"/>
    </row>
    <row r="490202" spans="59:59" ht="15" customHeight="1">
      <c r="BG490202" s="984"/>
    </row>
    <row r="490203" spans="59:59" ht="15" customHeight="1">
      <c r="BG490203" s="985"/>
    </row>
    <row r="490240" spans="59:59" ht="15" customHeight="1">
      <c r="BG490240" s="984"/>
    </row>
    <row r="490241" spans="59:59" ht="15" customHeight="1">
      <c r="BG490241" s="985"/>
    </row>
    <row r="490278" spans="59:59" ht="15" customHeight="1">
      <c r="BG490278" s="984"/>
    </row>
    <row r="490279" spans="59:59" ht="15" customHeight="1">
      <c r="BG490279" s="985"/>
    </row>
    <row r="490316" spans="59:59" ht="15" customHeight="1">
      <c r="BG490316" s="984"/>
    </row>
    <row r="490317" spans="59:59" ht="15" customHeight="1">
      <c r="BG490317" s="985"/>
    </row>
    <row r="490354" spans="59:59" ht="15" customHeight="1">
      <c r="BG490354" s="984"/>
    </row>
    <row r="490355" spans="59:59" ht="15" customHeight="1">
      <c r="BG490355" s="985"/>
    </row>
    <row r="490392" spans="59:59" ht="15" customHeight="1">
      <c r="BG490392" s="984"/>
    </row>
    <row r="490393" spans="59:59" ht="15" customHeight="1">
      <c r="BG490393" s="985"/>
    </row>
    <row r="490430" spans="59:59" ht="15" customHeight="1">
      <c r="BG490430" s="984"/>
    </row>
    <row r="490431" spans="59:59" ht="15" customHeight="1">
      <c r="BG490431" s="985"/>
    </row>
    <row r="490468" spans="59:59" ht="15" customHeight="1">
      <c r="BG490468" s="984"/>
    </row>
    <row r="490469" spans="59:59" ht="15" customHeight="1">
      <c r="BG490469" s="985"/>
    </row>
    <row r="490506" spans="59:59" ht="15" customHeight="1">
      <c r="BG490506" s="984"/>
    </row>
    <row r="490507" spans="59:59" ht="15" customHeight="1">
      <c r="BG490507" s="985"/>
    </row>
    <row r="490544" spans="59:59" ht="15" customHeight="1">
      <c r="BG490544" s="984"/>
    </row>
    <row r="490545" spans="59:59" ht="15" customHeight="1">
      <c r="BG490545" s="985"/>
    </row>
    <row r="490582" spans="59:59" ht="15" customHeight="1">
      <c r="BG490582" s="984"/>
    </row>
    <row r="490583" spans="59:59" ht="15" customHeight="1">
      <c r="BG490583" s="985"/>
    </row>
    <row r="490620" spans="59:59" ht="15" customHeight="1">
      <c r="BG490620" s="984"/>
    </row>
    <row r="490621" spans="59:59" ht="15" customHeight="1">
      <c r="BG490621" s="985"/>
    </row>
    <row r="490658" spans="59:59" ht="15" customHeight="1">
      <c r="BG490658" s="984"/>
    </row>
    <row r="490659" spans="59:59" ht="15" customHeight="1">
      <c r="BG490659" s="985"/>
    </row>
    <row r="490696" spans="59:59" ht="15" customHeight="1">
      <c r="BG490696" s="984"/>
    </row>
    <row r="490697" spans="59:59" ht="15" customHeight="1">
      <c r="BG490697" s="985"/>
    </row>
    <row r="490734" spans="59:59" ht="15" customHeight="1">
      <c r="BG490734" s="984"/>
    </row>
    <row r="490735" spans="59:59" ht="15" customHeight="1">
      <c r="BG490735" s="985"/>
    </row>
    <row r="490772" spans="59:59" ht="15" customHeight="1">
      <c r="BG490772" s="984"/>
    </row>
    <row r="490773" spans="59:59" ht="15" customHeight="1">
      <c r="BG490773" s="985"/>
    </row>
    <row r="490810" spans="59:59" ht="15" customHeight="1">
      <c r="BG490810" s="984"/>
    </row>
    <row r="490811" spans="59:59" ht="15" customHeight="1">
      <c r="BG490811" s="985"/>
    </row>
    <row r="490848" spans="59:59" ht="15" customHeight="1">
      <c r="BG490848" s="984"/>
    </row>
    <row r="490849" spans="59:59" ht="15" customHeight="1">
      <c r="BG490849" s="985"/>
    </row>
    <row r="490886" spans="59:59" ht="15" customHeight="1">
      <c r="BG490886" s="984"/>
    </row>
    <row r="490887" spans="59:59" ht="15" customHeight="1">
      <c r="BG490887" s="985"/>
    </row>
    <row r="490924" spans="59:59" ht="15" customHeight="1">
      <c r="BG490924" s="984"/>
    </row>
    <row r="490925" spans="59:59" ht="15" customHeight="1">
      <c r="BG490925" s="985"/>
    </row>
    <row r="490962" spans="59:59" ht="15" customHeight="1">
      <c r="BG490962" s="984"/>
    </row>
    <row r="490963" spans="59:59" ht="15" customHeight="1">
      <c r="BG490963" s="985"/>
    </row>
    <row r="491000" spans="59:59" ht="15" customHeight="1">
      <c r="BG491000" s="984"/>
    </row>
    <row r="491001" spans="59:59" ht="15" customHeight="1">
      <c r="BG491001" s="985"/>
    </row>
    <row r="491038" spans="59:59" ht="15" customHeight="1">
      <c r="BG491038" s="984"/>
    </row>
    <row r="491039" spans="59:59" ht="15" customHeight="1">
      <c r="BG491039" s="985"/>
    </row>
    <row r="491076" spans="59:59" ht="15" customHeight="1">
      <c r="BG491076" s="984"/>
    </row>
    <row r="491077" spans="59:59" ht="15" customHeight="1">
      <c r="BG491077" s="985"/>
    </row>
    <row r="491114" spans="59:59" ht="15" customHeight="1">
      <c r="BG491114" s="984"/>
    </row>
    <row r="491115" spans="59:59" ht="15" customHeight="1">
      <c r="BG491115" s="985"/>
    </row>
    <row r="491152" spans="59:59" ht="15" customHeight="1">
      <c r="BG491152" s="984"/>
    </row>
    <row r="491153" spans="59:59" ht="15" customHeight="1">
      <c r="BG491153" s="985"/>
    </row>
    <row r="491190" spans="59:59" ht="15" customHeight="1">
      <c r="BG491190" s="984"/>
    </row>
    <row r="491191" spans="59:59" ht="15" customHeight="1">
      <c r="BG491191" s="985"/>
    </row>
    <row r="491228" spans="59:59" ht="15" customHeight="1">
      <c r="BG491228" s="984"/>
    </row>
    <row r="491229" spans="59:59" ht="15" customHeight="1">
      <c r="BG491229" s="985"/>
    </row>
    <row r="491266" spans="59:59" ht="15" customHeight="1">
      <c r="BG491266" s="984"/>
    </row>
    <row r="491267" spans="59:59" ht="15" customHeight="1">
      <c r="BG491267" s="985"/>
    </row>
    <row r="491304" spans="59:59" ht="15" customHeight="1">
      <c r="BG491304" s="984"/>
    </row>
    <row r="491305" spans="59:59" ht="15" customHeight="1">
      <c r="BG491305" s="985"/>
    </row>
    <row r="491342" spans="59:59" ht="15" customHeight="1">
      <c r="BG491342" s="984"/>
    </row>
    <row r="491343" spans="59:59" ht="15" customHeight="1">
      <c r="BG491343" s="985"/>
    </row>
    <row r="491380" spans="59:59" ht="15" customHeight="1">
      <c r="BG491380" s="984"/>
    </row>
    <row r="491381" spans="59:59" ht="15" customHeight="1">
      <c r="BG491381" s="985"/>
    </row>
    <row r="491418" spans="59:59" ht="15" customHeight="1">
      <c r="BG491418" s="984"/>
    </row>
    <row r="491419" spans="59:59" ht="15" customHeight="1">
      <c r="BG491419" s="985"/>
    </row>
    <row r="491456" spans="59:59" ht="15" customHeight="1">
      <c r="BG491456" s="984"/>
    </row>
    <row r="491457" spans="59:59" ht="15" customHeight="1">
      <c r="BG491457" s="985"/>
    </row>
    <row r="491494" spans="59:59" ht="15" customHeight="1">
      <c r="BG491494" s="984"/>
    </row>
    <row r="491495" spans="59:59" ht="15" customHeight="1">
      <c r="BG491495" s="985"/>
    </row>
    <row r="491532" spans="59:59" ht="15" customHeight="1">
      <c r="BG491532" s="984"/>
    </row>
    <row r="491533" spans="59:59" ht="15" customHeight="1">
      <c r="BG491533" s="985"/>
    </row>
    <row r="491570" spans="59:59" ht="15" customHeight="1">
      <c r="BG491570" s="984"/>
    </row>
    <row r="491571" spans="59:59" ht="15" customHeight="1">
      <c r="BG491571" s="985"/>
    </row>
    <row r="491608" spans="59:59" ht="15" customHeight="1">
      <c r="BG491608" s="984"/>
    </row>
    <row r="491609" spans="59:59" ht="15" customHeight="1">
      <c r="BG491609" s="985"/>
    </row>
    <row r="491646" spans="59:59" ht="15" customHeight="1">
      <c r="BG491646" s="984"/>
    </row>
    <row r="491647" spans="59:59" ht="15" customHeight="1">
      <c r="BG491647" s="985"/>
    </row>
    <row r="491684" spans="59:59" ht="15" customHeight="1">
      <c r="BG491684" s="984"/>
    </row>
    <row r="491685" spans="59:59" ht="15" customHeight="1">
      <c r="BG491685" s="985"/>
    </row>
    <row r="491722" spans="59:59" ht="15" customHeight="1">
      <c r="BG491722" s="984"/>
    </row>
    <row r="491723" spans="59:59" ht="15" customHeight="1">
      <c r="BG491723" s="985"/>
    </row>
    <row r="491760" spans="59:59" ht="15" customHeight="1">
      <c r="BG491760" s="984"/>
    </row>
    <row r="491761" spans="59:59" ht="15" customHeight="1">
      <c r="BG491761" s="985"/>
    </row>
    <row r="491798" spans="59:59" ht="15" customHeight="1">
      <c r="BG491798" s="984"/>
    </row>
    <row r="491799" spans="59:59" ht="15" customHeight="1">
      <c r="BG491799" s="985"/>
    </row>
    <row r="491836" spans="59:59" ht="15" customHeight="1">
      <c r="BG491836" s="984"/>
    </row>
    <row r="491837" spans="59:59" ht="15" customHeight="1">
      <c r="BG491837" s="985"/>
    </row>
    <row r="491874" spans="59:59" ht="15" customHeight="1">
      <c r="BG491874" s="984"/>
    </row>
    <row r="491875" spans="59:59" ht="15" customHeight="1">
      <c r="BG491875" s="985"/>
    </row>
    <row r="491912" spans="59:59" ht="15" customHeight="1">
      <c r="BG491912" s="984"/>
    </row>
    <row r="491913" spans="59:59" ht="15" customHeight="1">
      <c r="BG491913" s="985"/>
    </row>
    <row r="491950" spans="59:59" ht="15" customHeight="1">
      <c r="BG491950" s="984"/>
    </row>
    <row r="491951" spans="59:59" ht="15" customHeight="1">
      <c r="BG491951" s="985"/>
    </row>
    <row r="491988" spans="59:59" ht="15" customHeight="1">
      <c r="BG491988" s="984"/>
    </row>
    <row r="491989" spans="59:59" ht="15" customHeight="1">
      <c r="BG491989" s="985"/>
    </row>
    <row r="492026" spans="59:59" ht="15" customHeight="1">
      <c r="BG492026" s="984"/>
    </row>
    <row r="492027" spans="59:59" ht="15" customHeight="1">
      <c r="BG492027" s="985"/>
    </row>
    <row r="492064" spans="59:59" ht="15" customHeight="1">
      <c r="BG492064" s="984"/>
    </row>
    <row r="492065" spans="59:59" ht="15" customHeight="1">
      <c r="BG492065" s="985"/>
    </row>
    <row r="492102" spans="59:59" ht="15" customHeight="1">
      <c r="BG492102" s="984"/>
    </row>
    <row r="492103" spans="59:59" ht="15" customHeight="1">
      <c r="BG492103" s="985"/>
    </row>
    <row r="492140" spans="59:59" ht="15" customHeight="1">
      <c r="BG492140" s="984"/>
    </row>
    <row r="492141" spans="59:59" ht="15" customHeight="1">
      <c r="BG492141" s="985"/>
    </row>
    <row r="492178" spans="59:59" ht="15" customHeight="1">
      <c r="BG492178" s="984"/>
    </row>
    <row r="492179" spans="59:59" ht="15" customHeight="1">
      <c r="BG492179" s="985"/>
    </row>
    <row r="492216" spans="59:59" ht="15" customHeight="1">
      <c r="BG492216" s="984"/>
    </row>
    <row r="492217" spans="59:59" ht="15" customHeight="1">
      <c r="BG492217" s="985"/>
    </row>
    <row r="492254" spans="59:59" ht="15" customHeight="1">
      <c r="BG492254" s="984"/>
    </row>
    <row r="492255" spans="59:59" ht="15" customHeight="1">
      <c r="BG492255" s="985"/>
    </row>
    <row r="492292" spans="59:59" ht="15" customHeight="1">
      <c r="BG492292" s="984"/>
    </row>
    <row r="492293" spans="59:59" ht="15" customHeight="1">
      <c r="BG492293" s="985"/>
    </row>
    <row r="492330" spans="59:59" ht="15" customHeight="1">
      <c r="BG492330" s="984"/>
    </row>
    <row r="492331" spans="59:59" ht="15" customHeight="1">
      <c r="BG492331" s="985"/>
    </row>
    <row r="492368" spans="59:59" ht="15" customHeight="1">
      <c r="BG492368" s="984"/>
    </row>
    <row r="492369" spans="59:59" ht="15" customHeight="1">
      <c r="BG492369" s="985"/>
    </row>
    <row r="492406" spans="59:59" ht="15" customHeight="1">
      <c r="BG492406" s="984"/>
    </row>
    <row r="492407" spans="59:59" ht="15" customHeight="1">
      <c r="BG492407" s="985"/>
    </row>
    <row r="492444" spans="59:59" ht="15" customHeight="1">
      <c r="BG492444" s="984"/>
    </row>
    <row r="492445" spans="59:59" ht="15" customHeight="1">
      <c r="BG492445" s="985"/>
    </row>
    <row r="492482" spans="59:59" ht="15" customHeight="1">
      <c r="BG492482" s="984"/>
    </row>
    <row r="492483" spans="59:59" ht="15" customHeight="1">
      <c r="BG492483" s="985"/>
    </row>
    <row r="492520" spans="59:59" ht="15" customHeight="1">
      <c r="BG492520" s="984"/>
    </row>
    <row r="492521" spans="59:59" ht="15" customHeight="1">
      <c r="BG492521" s="985"/>
    </row>
    <row r="492558" spans="59:59" ht="15" customHeight="1">
      <c r="BG492558" s="984"/>
    </row>
    <row r="492559" spans="59:59" ht="15" customHeight="1">
      <c r="BG492559" s="985"/>
    </row>
    <row r="492596" spans="59:59" ht="15" customHeight="1">
      <c r="BG492596" s="984"/>
    </row>
    <row r="492597" spans="59:59" ht="15" customHeight="1">
      <c r="BG492597" s="985"/>
    </row>
    <row r="492634" spans="59:59" ht="15" customHeight="1">
      <c r="BG492634" s="984"/>
    </row>
    <row r="492635" spans="59:59" ht="15" customHeight="1">
      <c r="BG492635" s="985"/>
    </row>
    <row r="492672" spans="59:59" ht="15" customHeight="1">
      <c r="BG492672" s="984"/>
    </row>
    <row r="492673" spans="59:59" ht="15" customHeight="1">
      <c r="BG492673" s="985"/>
    </row>
    <row r="492710" spans="59:59" ht="15" customHeight="1">
      <c r="BG492710" s="984"/>
    </row>
    <row r="492711" spans="59:59" ht="15" customHeight="1">
      <c r="BG492711" s="985"/>
    </row>
    <row r="492748" spans="59:59" ht="15" customHeight="1">
      <c r="BG492748" s="984"/>
    </row>
    <row r="492749" spans="59:59" ht="15" customHeight="1">
      <c r="BG492749" s="985"/>
    </row>
    <row r="492786" spans="59:59" ht="15" customHeight="1">
      <c r="BG492786" s="984"/>
    </row>
    <row r="492787" spans="59:59" ht="15" customHeight="1">
      <c r="BG492787" s="985"/>
    </row>
    <row r="492824" spans="59:59" ht="15" customHeight="1">
      <c r="BG492824" s="984"/>
    </row>
    <row r="492825" spans="59:59" ht="15" customHeight="1">
      <c r="BG492825" s="985"/>
    </row>
    <row r="492862" spans="59:59" ht="15" customHeight="1">
      <c r="BG492862" s="984"/>
    </row>
    <row r="492863" spans="59:59" ht="15" customHeight="1">
      <c r="BG492863" s="985"/>
    </row>
    <row r="492900" spans="59:59" ht="15" customHeight="1">
      <c r="BG492900" s="984"/>
    </row>
    <row r="492901" spans="59:59" ht="15" customHeight="1">
      <c r="BG492901" s="985"/>
    </row>
    <row r="492938" spans="59:59" ht="15" customHeight="1">
      <c r="BG492938" s="984"/>
    </row>
    <row r="492939" spans="59:59" ht="15" customHeight="1">
      <c r="BG492939" s="985"/>
    </row>
    <row r="492976" spans="59:59" ht="15" customHeight="1">
      <c r="BG492976" s="984"/>
    </row>
    <row r="492977" spans="59:59" ht="15" customHeight="1">
      <c r="BG492977" s="985"/>
    </row>
    <row r="493014" spans="59:59" ht="15" customHeight="1">
      <c r="BG493014" s="984"/>
    </row>
    <row r="493015" spans="59:59" ht="15" customHeight="1">
      <c r="BG493015" s="985"/>
    </row>
    <row r="493052" spans="59:59" ht="15" customHeight="1">
      <c r="BG493052" s="984"/>
    </row>
    <row r="493053" spans="59:59" ht="15" customHeight="1">
      <c r="BG493053" s="985"/>
    </row>
    <row r="493090" spans="59:59" ht="15" customHeight="1">
      <c r="BG493090" s="984"/>
    </row>
    <row r="493091" spans="59:59" ht="15" customHeight="1">
      <c r="BG493091" s="985"/>
    </row>
    <row r="493128" spans="59:59" ht="15" customHeight="1">
      <c r="BG493128" s="984"/>
    </row>
    <row r="493129" spans="59:59" ht="15" customHeight="1">
      <c r="BG493129" s="985"/>
    </row>
    <row r="493166" spans="59:59" ht="15" customHeight="1">
      <c r="BG493166" s="984"/>
    </row>
    <row r="493167" spans="59:59" ht="15" customHeight="1">
      <c r="BG493167" s="985"/>
    </row>
    <row r="493204" spans="59:59" ht="15" customHeight="1">
      <c r="BG493204" s="984"/>
    </row>
    <row r="493205" spans="59:59" ht="15" customHeight="1">
      <c r="BG493205" s="985"/>
    </row>
    <row r="493242" spans="59:59" ht="15" customHeight="1">
      <c r="BG493242" s="984"/>
    </row>
    <row r="493243" spans="59:59" ht="15" customHeight="1">
      <c r="BG493243" s="985"/>
    </row>
    <row r="493280" spans="59:59" ht="15" customHeight="1">
      <c r="BG493280" s="984"/>
    </row>
    <row r="493281" spans="59:59" ht="15" customHeight="1">
      <c r="BG493281" s="985"/>
    </row>
    <row r="493318" spans="59:59" ht="15" customHeight="1">
      <c r="BG493318" s="984"/>
    </row>
    <row r="493319" spans="59:59" ht="15" customHeight="1">
      <c r="BG493319" s="985"/>
    </row>
    <row r="493356" spans="59:59" ht="15" customHeight="1">
      <c r="BG493356" s="984"/>
    </row>
    <row r="493357" spans="59:59" ht="15" customHeight="1">
      <c r="BG493357" s="985"/>
    </row>
    <row r="493394" spans="59:59" ht="15" customHeight="1">
      <c r="BG493394" s="984"/>
    </row>
    <row r="493395" spans="59:59" ht="15" customHeight="1">
      <c r="BG493395" s="985"/>
    </row>
    <row r="493432" spans="59:59" ht="15" customHeight="1">
      <c r="BG493432" s="984"/>
    </row>
    <row r="493433" spans="59:59" ht="15" customHeight="1">
      <c r="BG493433" s="985"/>
    </row>
    <row r="493470" spans="59:59" ht="15" customHeight="1">
      <c r="BG493470" s="984"/>
    </row>
    <row r="493471" spans="59:59" ht="15" customHeight="1">
      <c r="BG493471" s="985"/>
    </row>
    <row r="493508" spans="59:59" ht="15" customHeight="1">
      <c r="BG493508" s="984"/>
    </row>
    <row r="493509" spans="59:59" ht="15" customHeight="1">
      <c r="BG493509" s="985"/>
    </row>
    <row r="493546" spans="59:59" ht="15" customHeight="1">
      <c r="BG493546" s="984"/>
    </row>
    <row r="493547" spans="59:59" ht="15" customHeight="1">
      <c r="BG493547" s="985"/>
    </row>
    <row r="493584" spans="59:59" ht="15" customHeight="1">
      <c r="BG493584" s="984"/>
    </row>
    <row r="493585" spans="59:59" ht="15" customHeight="1">
      <c r="BG493585" s="985"/>
    </row>
    <row r="493622" spans="59:59" ht="15" customHeight="1">
      <c r="BG493622" s="984"/>
    </row>
    <row r="493623" spans="59:59" ht="15" customHeight="1">
      <c r="BG493623" s="985"/>
    </row>
    <row r="493660" spans="59:59" ht="15" customHeight="1">
      <c r="BG493660" s="984"/>
    </row>
    <row r="493661" spans="59:59" ht="15" customHeight="1">
      <c r="BG493661" s="985"/>
    </row>
    <row r="493698" spans="59:59" ht="15" customHeight="1">
      <c r="BG493698" s="984"/>
    </row>
    <row r="493699" spans="59:59" ht="15" customHeight="1">
      <c r="BG493699" s="985"/>
    </row>
    <row r="493736" spans="59:59" ht="15" customHeight="1">
      <c r="BG493736" s="984"/>
    </row>
    <row r="493737" spans="59:59" ht="15" customHeight="1">
      <c r="BG493737" s="985"/>
    </row>
    <row r="493774" spans="59:59" ht="15" customHeight="1">
      <c r="BG493774" s="984"/>
    </row>
    <row r="493775" spans="59:59" ht="15" customHeight="1">
      <c r="BG493775" s="985"/>
    </row>
    <row r="493812" spans="59:59" ht="15" customHeight="1">
      <c r="BG493812" s="984"/>
    </row>
    <row r="493813" spans="59:59" ht="15" customHeight="1">
      <c r="BG493813" s="985"/>
    </row>
    <row r="493850" spans="59:59" ht="15" customHeight="1">
      <c r="BG493850" s="984"/>
    </row>
    <row r="493851" spans="59:59" ht="15" customHeight="1">
      <c r="BG493851" s="985"/>
    </row>
    <row r="493888" spans="59:59" ht="15" customHeight="1">
      <c r="BG493888" s="984"/>
    </row>
    <row r="493889" spans="59:59" ht="15" customHeight="1">
      <c r="BG493889" s="985"/>
    </row>
    <row r="493926" spans="59:59" ht="15" customHeight="1">
      <c r="BG493926" s="984"/>
    </row>
    <row r="493927" spans="59:59" ht="15" customHeight="1">
      <c r="BG493927" s="985"/>
    </row>
    <row r="493964" spans="59:59" ht="15" customHeight="1">
      <c r="BG493964" s="984"/>
    </row>
    <row r="493965" spans="59:59" ht="15" customHeight="1">
      <c r="BG493965" s="985"/>
    </row>
    <row r="494002" spans="59:59" ht="15" customHeight="1">
      <c r="BG494002" s="984"/>
    </row>
    <row r="494003" spans="59:59" ht="15" customHeight="1">
      <c r="BG494003" s="985"/>
    </row>
    <row r="494040" spans="59:59" ht="15" customHeight="1">
      <c r="BG494040" s="984"/>
    </row>
    <row r="494041" spans="59:59" ht="15" customHeight="1">
      <c r="BG494041" s="985"/>
    </row>
    <row r="494078" spans="59:59" ht="15" customHeight="1">
      <c r="BG494078" s="984"/>
    </row>
    <row r="494079" spans="59:59" ht="15" customHeight="1">
      <c r="BG494079" s="985"/>
    </row>
    <row r="494116" spans="59:59" ht="15" customHeight="1">
      <c r="BG494116" s="984"/>
    </row>
    <row r="494117" spans="59:59" ht="15" customHeight="1">
      <c r="BG494117" s="985"/>
    </row>
    <row r="494154" spans="59:59" ht="15" customHeight="1">
      <c r="BG494154" s="984"/>
    </row>
    <row r="494155" spans="59:59" ht="15" customHeight="1">
      <c r="BG494155" s="985"/>
    </row>
    <row r="494192" spans="59:59" ht="15" customHeight="1">
      <c r="BG494192" s="984"/>
    </row>
    <row r="494193" spans="59:59" ht="15" customHeight="1">
      <c r="BG494193" s="985"/>
    </row>
    <row r="494230" spans="59:59" ht="15" customHeight="1">
      <c r="BG494230" s="984"/>
    </row>
    <row r="494231" spans="59:59" ht="15" customHeight="1">
      <c r="BG494231" s="985"/>
    </row>
    <row r="494268" spans="59:59" ht="15" customHeight="1">
      <c r="BG494268" s="984"/>
    </row>
    <row r="494269" spans="59:59" ht="15" customHeight="1">
      <c r="BG494269" s="985"/>
    </row>
    <row r="494306" spans="59:59" ht="15" customHeight="1">
      <c r="BG494306" s="984"/>
    </row>
    <row r="494307" spans="59:59" ht="15" customHeight="1">
      <c r="BG494307" s="985"/>
    </row>
    <row r="494344" spans="59:59" ht="15" customHeight="1">
      <c r="BG494344" s="984"/>
    </row>
    <row r="494345" spans="59:59" ht="15" customHeight="1">
      <c r="BG494345" s="985"/>
    </row>
    <row r="494382" spans="59:59" ht="15" customHeight="1">
      <c r="BG494382" s="984"/>
    </row>
    <row r="494383" spans="59:59" ht="15" customHeight="1">
      <c r="BG494383" s="985"/>
    </row>
    <row r="494420" spans="59:59" ht="15" customHeight="1">
      <c r="BG494420" s="984"/>
    </row>
    <row r="494421" spans="59:59" ht="15" customHeight="1">
      <c r="BG494421" s="985"/>
    </row>
    <row r="494458" spans="59:59" ht="15" customHeight="1">
      <c r="BG494458" s="984"/>
    </row>
    <row r="494459" spans="59:59" ht="15" customHeight="1">
      <c r="BG494459" s="985"/>
    </row>
    <row r="494496" spans="59:59" ht="15" customHeight="1">
      <c r="BG494496" s="984"/>
    </row>
    <row r="494497" spans="59:59" ht="15" customHeight="1">
      <c r="BG494497" s="985"/>
    </row>
    <row r="494534" spans="59:59" ht="15" customHeight="1">
      <c r="BG494534" s="984"/>
    </row>
    <row r="494535" spans="59:59" ht="15" customHeight="1">
      <c r="BG494535" s="985"/>
    </row>
    <row r="494572" spans="59:59" ht="15" customHeight="1">
      <c r="BG494572" s="984"/>
    </row>
    <row r="494573" spans="59:59" ht="15" customHeight="1">
      <c r="BG494573" s="985"/>
    </row>
    <row r="494610" spans="59:59" ht="15" customHeight="1">
      <c r="BG494610" s="984"/>
    </row>
    <row r="494611" spans="59:59" ht="15" customHeight="1">
      <c r="BG494611" s="985"/>
    </row>
    <row r="494648" spans="59:59" ht="15" customHeight="1">
      <c r="BG494648" s="984"/>
    </row>
    <row r="494649" spans="59:59" ht="15" customHeight="1">
      <c r="BG494649" s="985"/>
    </row>
    <row r="494686" spans="59:59" ht="15" customHeight="1">
      <c r="BG494686" s="984"/>
    </row>
    <row r="494687" spans="59:59" ht="15" customHeight="1">
      <c r="BG494687" s="985"/>
    </row>
    <row r="494724" spans="59:59" ht="15" customHeight="1">
      <c r="BG494724" s="984"/>
    </row>
    <row r="494725" spans="59:59" ht="15" customHeight="1">
      <c r="BG494725" s="985"/>
    </row>
    <row r="494762" spans="59:59" ht="15" customHeight="1">
      <c r="BG494762" s="984"/>
    </row>
    <row r="494763" spans="59:59" ht="15" customHeight="1">
      <c r="BG494763" s="985"/>
    </row>
    <row r="494800" spans="59:59" ht="15" customHeight="1">
      <c r="BG494800" s="984"/>
    </row>
    <row r="494801" spans="59:59" ht="15" customHeight="1">
      <c r="BG494801" s="985"/>
    </row>
    <row r="494838" spans="59:59" ht="15" customHeight="1">
      <c r="BG494838" s="984"/>
    </row>
    <row r="494839" spans="59:59" ht="15" customHeight="1">
      <c r="BG494839" s="985"/>
    </row>
    <row r="494876" spans="59:59" ht="15" customHeight="1">
      <c r="BG494876" s="984"/>
    </row>
    <row r="494877" spans="59:59" ht="15" customHeight="1">
      <c r="BG494877" s="985"/>
    </row>
    <row r="494914" spans="59:59" ht="15" customHeight="1">
      <c r="BG494914" s="984"/>
    </row>
    <row r="494915" spans="59:59" ht="15" customHeight="1">
      <c r="BG494915" s="985"/>
    </row>
    <row r="494952" spans="59:59" ht="15" customHeight="1">
      <c r="BG494952" s="984"/>
    </row>
    <row r="494953" spans="59:59" ht="15" customHeight="1">
      <c r="BG494953" s="985"/>
    </row>
    <row r="494990" spans="59:59" ht="15" customHeight="1">
      <c r="BG494990" s="984"/>
    </row>
    <row r="494991" spans="59:59" ht="15" customHeight="1">
      <c r="BG494991" s="985"/>
    </row>
    <row r="495028" spans="59:59" ht="15" customHeight="1">
      <c r="BG495028" s="984"/>
    </row>
    <row r="495029" spans="59:59" ht="15" customHeight="1">
      <c r="BG495029" s="985"/>
    </row>
    <row r="495066" spans="59:59" ht="15" customHeight="1">
      <c r="BG495066" s="984"/>
    </row>
    <row r="495067" spans="59:59" ht="15" customHeight="1">
      <c r="BG495067" s="985"/>
    </row>
    <row r="495104" spans="59:59" ht="15" customHeight="1">
      <c r="BG495104" s="984"/>
    </row>
    <row r="495105" spans="59:59" ht="15" customHeight="1">
      <c r="BG495105" s="985"/>
    </row>
    <row r="495142" spans="59:59" ht="15" customHeight="1">
      <c r="BG495142" s="984"/>
    </row>
    <row r="495143" spans="59:59" ht="15" customHeight="1">
      <c r="BG495143" s="985"/>
    </row>
    <row r="495180" spans="59:59" ht="15" customHeight="1">
      <c r="BG495180" s="984"/>
    </row>
    <row r="495181" spans="59:59" ht="15" customHeight="1">
      <c r="BG495181" s="985"/>
    </row>
    <row r="495218" spans="59:59" ht="15" customHeight="1">
      <c r="BG495218" s="984"/>
    </row>
    <row r="495219" spans="59:59" ht="15" customHeight="1">
      <c r="BG495219" s="985"/>
    </row>
    <row r="495256" spans="59:59" ht="15" customHeight="1">
      <c r="BG495256" s="984"/>
    </row>
    <row r="495257" spans="59:59" ht="15" customHeight="1">
      <c r="BG495257" s="985"/>
    </row>
    <row r="495294" spans="59:59" ht="15" customHeight="1">
      <c r="BG495294" s="984"/>
    </row>
    <row r="495295" spans="59:59" ht="15" customHeight="1">
      <c r="BG495295" s="985"/>
    </row>
    <row r="495332" spans="59:59" ht="15" customHeight="1">
      <c r="BG495332" s="984"/>
    </row>
    <row r="495333" spans="59:59" ht="15" customHeight="1">
      <c r="BG495333" s="985"/>
    </row>
    <row r="495370" spans="59:59" ht="15" customHeight="1">
      <c r="BG495370" s="984"/>
    </row>
    <row r="495371" spans="59:59" ht="15" customHeight="1">
      <c r="BG495371" s="985"/>
    </row>
    <row r="495408" spans="59:59" ht="15" customHeight="1">
      <c r="BG495408" s="984"/>
    </row>
    <row r="495409" spans="59:59" ht="15" customHeight="1">
      <c r="BG495409" s="985"/>
    </row>
    <row r="495446" spans="59:59" ht="15" customHeight="1">
      <c r="BG495446" s="984"/>
    </row>
    <row r="495447" spans="59:59" ht="15" customHeight="1">
      <c r="BG495447" s="985"/>
    </row>
    <row r="495484" spans="59:59" ht="15" customHeight="1">
      <c r="BG495484" s="984"/>
    </row>
    <row r="495485" spans="59:59" ht="15" customHeight="1">
      <c r="BG495485" s="985"/>
    </row>
    <row r="495522" spans="59:59" ht="15" customHeight="1">
      <c r="BG495522" s="984"/>
    </row>
    <row r="495523" spans="59:59" ht="15" customHeight="1">
      <c r="BG495523" s="985"/>
    </row>
    <row r="495560" spans="59:59" ht="15" customHeight="1">
      <c r="BG495560" s="984"/>
    </row>
    <row r="495561" spans="59:59" ht="15" customHeight="1">
      <c r="BG495561" s="985"/>
    </row>
    <row r="495598" spans="59:59" ht="15" customHeight="1">
      <c r="BG495598" s="984"/>
    </row>
    <row r="495599" spans="59:59" ht="15" customHeight="1">
      <c r="BG495599" s="985"/>
    </row>
    <row r="495636" spans="59:59" ht="15" customHeight="1">
      <c r="BG495636" s="984"/>
    </row>
    <row r="495637" spans="59:59" ht="15" customHeight="1">
      <c r="BG495637" s="985"/>
    </row>
    <row r="495674" spans="59:59" ht="15" customHeight="1">
      <c r="BG495674" s="984"/>
    </row>
    <row r="495675" spans="59:59" ht="15" customHeight="1">
      <c r="BG495675" s="985"/>
    </row>
    <row r="495712" spans="59:59" ht="15" customHeight="1">
      <c r="BG495712" s="984"/>
    </row>
    <row r="495713" spans="59:59" ht="15" customHeight="1">
      <c r="BG495713" s="985"/>
    </row>
    <row r="495750" spans="59:59" ht="15" customHeight="1">
      <c r="BG495750" s="984"/>
    </row>
    <row r="495751" spans="59:59" ht="15" customHeight="1">
      <c r="BG495751" s="985"/>
    </row>
    <row r="495788" spans="59:59" ht="15" customHeight="1">
      <c r="BG495788" s="984"/>
    </row>
    <row r="495789" spans="59:59" ht="15" customHeight="1">
      <c r="BG495789" s="985"/>
    </row>
    <row r="495826" spans="59:59" ht="15" customHeight="1">
      <c r="BG495826" s="984"/>
    </row>
    <row r="495827" spans="59:59" ht="15" customHeight="1">
      <c r="BG495827" s="985"/>
    </row>
    <row r="495864" spans="59:59" ht="15" customHeight="1">
      <c r="BG495864" s="984"/>
    </row>
    <row r="495865" spans="59:59" ht="15" customHeight="1">
      <c r="BG495865" s="985"/>
    </row>
    <row r="495902" spans="59:59" ht="15" customHeight="1">
      <c r="BG495902" s="984"/>
    </row>
    <row r="495903" spans="59:59" ht="15" customHeight="1">
      <c r="BG495903" s="985"/>
    </row>
    <row r="495940" spans="59:59" ht="15" customHeight="1">
      <c r="BG495940" s="984"/>
    </row>
    <row r="495941" spans="59:59" ht="15" customHeight="1">
      <c r="BG495941" s="985"/>
    </row>
    <row r="495978" spans="59:59" ht="15" customHeight="1">
      <c r="BG495978" s="984"/>
    </row>
    <row r="495979" spans="59:59" ht="15" customHeight="1">
      <c r="BG495979" s="985"/>
    </row>
    <row r="496016" spans="59:59" ht="15" customHeight="1">
      <c r="BG496016" s="984"/>
    </row>
    <row r="496017" spans="59:59" ht="15" customHeight="1">
      <c r="BG496017" s="985"/>
    </row>
    <row r="496054" spans="59:59" ht="15" customHeight="1">
      <c r="BG496054" s="984"/>
    </row>
    <row r="496055" spans="59:59" ht="15" customHeight="1">
      <c r="BG496055" s="985"/>
    </row>
    <row r="496092" spans="59:59" ht="15" customHeight="1">
      <c r="BG496092" s="984"/>
    </row>
    <row r="496093" spans="59:59" ht="15" customHeight="1">
      <c r="BG496093" s="985"/>
    </row>
    <row r="496130" spans="59:59" ht="15" customHeight="1">
      <c r="BG496130" s="984"/>
    </row>
    <row r="496131" spans="59:59" ht="15" customHeight="1">
      <c r="BG496131" s="985"/>
    </row>
    <row r="496168" spans="59:59" ht="15" customHeight="1">
      <c r="BG496168" s="984"/>
    </row>
    <row r="496169" spans="59:59" ht="15" customHeight="1">
      <c r="BG496169" s="985"/>
    </row>
    <row r="496206" spans="59:59" ht="15" customHeight="1">
      <c r="BG496206" s="984"/>
    </row>
    <row r="496207" spans="59:59" ht="15" customHeight="1">
      <c r="BG496207" s="985"/>
    </row>
    <row r="496244" spans="59:59" ht="15" customHeight="1">
      <c r="BG496244" s="984"/>
    </row>
    <row r="496245" spans="59:59" ht="15" customHeight="1">
      <c r="BG496245" s="985"/>
    </row>
    <row r="496282" spans="59:59" ht="15" customHeight="1">
      <c r="BG496282" s="984"/>
    </row>
    <row r="496283" spans="59:59" ht="15" customHeight="1">
      <c r="BG496283" s="985"/>
    </row>
    <row r="496320" spans="59:59" ht="15" customHeight="1">
      <c r="BG496320" s="984"/>
    </row>
    <row r="496321" spans="59:59" ht="15" customHeight="1">
      <c r="BG496321" s="985"/>
    </row>
    <row r="496358" spans="59:59" ht="15" customHeight="1">
      <c r="BG496358" s="984"/>
    </row>
    <row r="496359" spans="59:59" ht="15" customHeight="1">
      <c r="BG496359" s="985"/>
    </row>
    <row r="496396" spans="59:59" ht="15" customHeight="1">
      <c r="BG496396" s="984"/>
    </row>
    <row r="496397" spans="59:59" ht="15" customHeight="1">
      <c r="BG496397" s="985"/>
    </row>
    <row r="496434" spans="59:59" ht="15" customHeight="1">
      <c r="BG496434" s="984"/>
    </row>
    <row r="496435" spans="59:59" ht="15" customHeight="1">
      <c r="BG496435" s="985"/>
    </row>
    <row r="496472" spans="59:59" ht="15" customHeight="1">
      <c r="BG496472" s="984"/>
    </row>
    <row r="496473" spans="59:59" ht="15" customHeight="1">
      <c r="BG496473" s="985"/>
    </row>
    <row r="496510" spans="59:59" ht="15" customHeight="1">
      <c r="BG496510" s="984"/>
    </row>
    <row r="496511" spans="59:59" ht="15" customHeight="1">
      <c r="BG496511" s="985"/>
    </row>
    <row r="496548" spans="59:59" ht="15" customHeight="1">
      <c r="BG496548" s="984"/>
    </row>
    <row r="496549" spans="59:59" ht="15" customHeight="1">
      <c r="BG496549" s="985"/>
    </row>
    <row r="496586" spans="59:59" ht="15" customHeight="1">
      <c r="BG496586" s="984"/>
    </row>
    <row r="496587" spans="59:59" ht="15" customHeight="1">
      <c r="BG496587" s="985"/>
    </row>
    <row r="496624" spans="59:59" ht="15" customHeight="1">
      <c r="BG496624" s="984"/>
    </row>
    <row r="496625" spans="59:59" ht="15" customHeight="1">
      <c r="BG496625" s="985"/>
    </row>
    <row r="496662" spans="59:59" ht="15" customHeight="1">
      <c r="BG496662" s="984"/>
    </row>
    <row r="496663" spans="59:59" ht="15" customHeight="1">
      <c r="BG496663" s="985"/>
    </row>
    <row r="496700" spans="59:59" ht="15" customHeight="1">
      <c r="BG496700" s="984"/>
    </row>
    <row r="496701" spans="59:59" ht="15" customHeight="1">
      <c r="BG496701" s="985"/>
    </row>
    <row r="496738" spans="59:59" ht="15" customHeight="1">
      <c r="BG496738" s="984"/>
    </row>
    <row r="496739" spans="59:59" ht="15" customHeight="1">
      <c r="BG496739" s="985"/>
    </row>
    <row r="496776" spans="59:59" ht="15" customHeight="1">
      <c r="BG496776" s="984"/>
    </row>
    <row r="496777" spans="59:59" ht="15" customHeight="1">
      <c r="BG496777" s="985"/>
    </row>
    <row r="496814" spans="59:59" ht="15" customHeight="1">
      <c r="BG496814" s="984"/>
    </row>
    <row r="496815" spans="59:59" ht="15" customHeight="1">
      <c r="BG496815" s="985"/>
    </row>
    <row r="496852" spans="59:59" ht="15" customHeight="1">
      <c r="BG496852" s="984"/>
    </row>
    <row r="496853" spans="59:59" ht="15" customHeight="1">
      <c r="BG496853" s="985"/>
    </row>
    <row r="496890" spans="59:59" ht="15" customHeight="1">
      <c r="BG496890" s="984"/>
    </row>
    <row r="496891" spans="59:59" ht="15" customHeight="1">
      <c r="BG496891" s="985"/>
    </row>
    <row r="496928" spans="59:59" ht="15" customHeight="1">
      <c r="BG496928" s="984"/>
    </row>
    <row r="496929" spans="59:59" ht="15" customHeight="1">
      <c r="BG496929" s="985"/>
    </row>
    <row r="496966" spans="59:59" ht="15" customHeight="1">
      <c r="BG496966" s="984"/>
    </row>
    <row r="496967" spans="59:59" ht="15" customHeight="1">
      <c r="BG496967" s="985"/>
    </row>
    <row r="497004" spans="59:59" ht="15" customHeight="1">
      <c r="BG497004" s="984"/>
    </row>
    <row r="497005" spans="59:59" ht="15" customHeight="1">
      <c r="BG497005" s="985"/>
    </row>
    <row r="497042" spans="59:59" ht="15" customHeight="1">
      <c r="BG497042" s="984"/>
    </row>
    <row r="497043" spans="59:59" ht="15" customHeight="1">
      <c r="BG497043" s="985"/>
    </row>
    <row r="497080" spans="59:59" ht="15" customHeight="1">
      <c r="BG497080" s="984"/>
    </row>
    <row r="497081" spans="59:59" ht="15" customHeight="1">
      <c r="BG497081" s="985"/>
    </row>
    <row r="497118" spans="59:59" ht="15" customHeight="1">
      <c r="BG497118" s="984"/>
    </row>
    <row r="497119" spans="59:59" ht="15" customHeight="1">
      <c r="BG497119" s="985"/>
    </row>
    <row r="497156" spans="59:59" ht="15" customHeight="1">
      <c r="BG497156" s="984"/>
    </row>
    <row r="497157" spans="59:59" ht="15" customHeight="1">
      <c r="BG497157" s="985"/>
    </row>
    <row r="497194" spans="59:59" ht="15" customHeight="1">
      <c r="BG497194" s="984"/>
    </row>
    <row r="497195" spans="59:59" ht="15" customHeight="1">
      <c r="BG497195" s="985"/>
    </row>
    <row r="497232" spans="59:59" ht="15" customHeight="1">
      <c r="BG497232" s="984"/>
    </row>
    <row r="497233" spans="59:59" ht="15" customHeight="1">
      <c r="BG497233" s="985"/>
    </row>
    <row r="497270" spans="59:59" ht="15" customHeight="1">
      <c r="BG497270" s="984"/>
    </row>
    <row r="497271" spans="59:59" ht="15" customHeight="1">
      <c r="BG497271" s="985"/>
    </row>
    <row r="497308" spans="59:59" ht="15" customHeight="1">
      <c r="BG497308" s="984"/>
    </row>
    <row r="497309" spans="59:59" ht="15" customHeight="1">
      <c r="BG497309" s="985"/>
    </row>
    <row r="497346" spans="59:59" ht="15" customHeight="1">
      <c r="BG497346" s="984"/>
    </row>
    <row r="497347" spans="59:59" ht="15" customHeight="1">
      <c r="BG497347" s="985"/>
    </row>
    <row r="497384" spans="59:59" ht="15" customHeight="1">
      <c r="BG497384" s="984"/>
    </row>
    <row r="497385" spans="59:59" ht="15" customHeight="1">
      <c r="BG497385" s="985"/>
    </row>
    <row r="497422" spans="59:59" ht="15" customHeight="1">
      <c r="BG497422" s="984"/>
    </row>
    <row r="497423" spans="59:59" ht="15" customHeight="1">
      <c r="BG497423" s="985"/>
    </row>
    <row r="497460" spans="59:59" ht="15" customHeight="1">
      <c r="BG497460" s="984"/>
    </row>
    <row r="497461" spans="59:59" ht="15" customHeight="1">
      <c r="BG497461" s="985"/>
    </row>
    <row r="497498" spans="59:59" ht="15" customHeight="1">
      <c r="BG497498" s="984"/>
    </row>
    <row r="497499" spans="59:59" ht="15" customHeight="1">
      <c r="BG497499" s="985"/>
    </row>
    <row r="497536" spans="59:59" ht="15" customHeight="1">
      <c r="BG497536" s="984"/>
    </row>
    <row r="497537" spans="59:59" ht="15" customHeight="1">
      <c r="BG497537" s="985"/>
    </row>
    <row r="497574" spans="59:59" ht="15" customHeight="1">
      <c r="BG497574" s="984"/>
    </row>
    <row r="497575" spans="59:59" ht="15" customHeight="1">
      <c r="BG497575" s="985"/>
    </row>
    <row r="497612" spans="59:59" ht="15" customHeight="1">
      <c r="BG497612" s="984"/>
    </row>
    <row r="497613" spans="59:59" ht="15" customHeight="1">
      <c r="BG497613" s="985"/>
    </row>
    <row r="497650" spans="59:59" ht="15" customHeight="1">
      <c r="BG497650" s="984"/>
    </row>
    <row r="497651" spans="59:59" ht="15" customHeight="1">
      <c r="BG497651" s="985"/>
    </row>
    <row r="497688" spans="59:59" ht="15" customHeight="1">
      <c r="BG497688" s="984"/>
    </row>
    <row r="497689" spans="59:59" ht="15" customHeight="1">
      <c r="BG497689" s="985"/>
    </row>
    <row r="497726" spans="59:59" ht="15" customHeight="1">
      <c r="BG497726" s="984"/>
    </row>
    <row r="497727" spans="59:59" ht="15" customHeight="1">
      <c r="BG497727" s="985"/>
    </row>
    <row r="497764" spans="59:59" ht="15" customHeight="1">
      <c r="BG497764" s="984"/>
    </row>
    <row r="497765" spans="59:59" ht="15" customHeight="1">
      <c r="BG497765" s="985"/>
    </row>
    <row r="497802" spans="59:59" ht="15" customHeight="1">
      <c r="BG497802" s="984"/>
    </row>
    <row r="497803" spans="59:59" ht="15" customHeight="1">
      <c r="BG497803" s="985"/>
    </row>
    <row r="497840" spans="59:59" ht="15" customHeight="1">
      <c r="BG497840" s="984"/>
    </row>
    <row r="497841" spans="59:59" ht="15" customHeight="1">
      <c r="BG497841" s="985"/>
    </row>
    <row r="497878" spans="59:59" ht="15" customHeight="1">
      <c r="BG497878" s="984"/>
    </row>
    <row r="497879" spans="59:59" ht="15" customHeight="1">
      <c r="BG497879" s="985"/>
    </row>
    <row r="497916" spans="59:59" ht="15" customHeight="1">
      <c r="BG497916" s="984"/>
    </row>
    <row r="497917" spans="59:59" ht="15" customHeight="1">
      <c r="BG497917" s="985"/>
    </row>
    <row r="497954" spans="59:59" ht="15" customHeight="1">
      <c r="BG497954" s="984"/>
    </row>
    <row r="497955" spans="59:59" ht="15" customHeight="1">
      <c r="BG497955" s="985"/>
    </row>
    <row r="497992" spans="59:59" ht="15" customHeight="1">
      <c r="BG497992" s="984"/>
    </row>
    <row r="497993" spans="59:59" ht="15" customHeight="1">
      <c r="BG497993" s="985"/>
    </row>
    <row r="498030" spans="59:59" ht="15" customHeight="1">
      <c r="BG498030" s="984"/>
    </row>
    <row r="498031" spans="59:59" ht="15" customHeight="1">
      <c r="BG498031" s="985"/>
    </row>
    <row r="498068" spans="59:59" ht="15" customHeight="1">
      <c r="BG498068" s="984"/>
    </row>
    <row r="498069" spans="59:59" ht="15" customHeight="1">
      <c r="BG498069" s="985"/>
    </row>
    <row r="498106" spans="59:59" ht="15" customHeight="1">
      <c r="BG498106" s="984"/>
    </row>
    <row r="498107" spans="59:59" ht="15" customHeight="1">
      <c r="BG498107" s="985"/>
    </row>
    <row r="498144" spans="59:59" ht="15" customHeight="1">
      <c r="BG498144" s="984"/>
    </row>
    <row r="498145" spans="59:59" ht="15" customHeight="1">
      <c r="BG498145" s="985"/>
    </row>
    <row r="498182" spans="59:59" ht="15" customHeight="1">
      <c r="BG498182" s="984"/>
    </row>
    <row r="498183" spans="59:59" ht="15" customHeight="1">
      <c r="BG498183" s="985"/>
    </row>
    <row r="498220" spans="59:59" ht="15" customHeight="1">
      <c r="BG498220" s="984"/>
    </row>
    <row r="498221" spans="59:59" ht="15" customHeight="1">
      <c r="BG498221" s="985"/>
    </row>
    <row r="498258" spans="59:59" ht="15" customHeight="1">
      <c r="BG498258" s="984"/>
    </row>
    <row r="498259" spans="59:59" ht="15" customHeight="1">
      <c r="BG498259" s="985"/>
    </row>
    <row r="498296" spans="59:59" ht="15" customHeight="1">
      <c r="BG498296" s="984"/>
    </row>
    <row r="498297" spans="59:59" ht="15" customHeight="1">
      <c r="BG498297" s="985"/>
    </row>
    <row r="498334" spans="59:59" ht="15" customHeight="1">
      <c r="BG498334" s="984"/>
    </row>
    <row r="498335" spans="59:59" ht="15" customHeight="1">
      <c r="BG498335" s="985"/>
    </row>
    <row r="498372" spans="59:59" ht="15" customHeight="1">
      <c r="BG498372" s="984"/>
    </row>
    <row r="498373" spans="59:59" ht="15" customHeight="1">
      <c r="BG498373" s="985"/>
    </row>
    <row r="498410" spans="59:59" ht="15" customHeight="1">
      <c r="BG498410" s="984"/>
    </row>
    <row r="498411" spans="59:59" ht="15" customHeight="1">
      <c r="BG498411" s="985"/>
    </row>
    <row r="498448" spans="59:59" ht="15" customHeight="1">
      <c r="BG498448" s="984"/>
    </row>
    <row r="498449" spans="59:59" ht="15" customHeight="1">
      <c r="BG498449" s="985"/>
    </row>
    <row r="498486" spans="59:59" ht="15" customHeight="1">
      <c r="BG498486" s="984"/>
    </row>
    <row r="498487" spans="59:59" ht="15" customHeight="1">
      <c r="BG498487" s="985"/>
    </row>
    <row r="498524" spans="59:59" ht="15" customHeight="1">
      <c r="BG498524" s="984"/>
    </row>
    <row r="498525" spans="59:59" ht="15" customHeight="1">
      <c r="BG498525" s="985"/>
    </row>
    <row r="498562" spans="59:59" ht="15" customHeight="1">
      <c r="BG498562" s="984"/>
    </row>
    <row r="498563" spans="59:59" ht="15" customHeight="1">
      <c r="BG498563" s="985"/>
    </row>
    <row r="498600" spans="59:59" ht="15" customHeight="1">
      <c r="BG498600" s="984"/>
    </row>
    <row r="498601" spans="59:59" ht="15" customHeight="1">
      <c r="BG498601" s="985"/>
    </row>
    <row r="498638" spans="59:59" ht="15" customHeight="1">
      <c r="BG498638" s="984"/>
    </row>
    <row r="498639" spans="59:59" ht="15" customHeight="1">
      <c r="BG498639" s="985"/>
    </row>
    <row r="498676" spans="59:59" ht="15" customHeight="1">
      <c r="BG498676" s="984"/>
    </row>
    <row r="498677" spans="59:59" ht="15" customHeight="1">
      <c r="BG498677" s="985"/>
    </row>
    <row r="498714" spans="59:59" ht="15" customHeight="1">
      <c r="BG498714" s="984"/>
    </row>
    <row r="498715" spans="59:59" ht="15" customHeight="1">
      <c r="BG498715" s="985"/>
    </row>
    <row r="498752" spans="59:59" ht="15" customHeight="1">
      <c r="BG498752" s="984"/>
    </row>
    <row r="498753" spans="59:59" ht="15" customHeight="1">
      <c r="BG498753" s="985"/>
    </row>
    <row r="498790" spans="59:59" ht="15" customHeight="1">
      <c r="BG498790" s="984"/>
    </row>
    <row r="498791" spans="59:59" ht="15" customHeight="1">
      <c r="BG498791" s="985"/>
    </row>
    <row r="498828" spans="59:59" ht="15" customHeight="1">
      <c r="BG498828" s="984"/>
    </row>
    <row r="498829" spans="59:59" ht="15" customHeight="1">
      <c r="BG498829" s="985"/>
    </row>
    <row r="498866" spans="59:59" ht="15" customHeight="1">
      <c r="BG498866" s="984"/>
    </row>
    <row r="498867" spans="59:59" ht="15" customHeight="1">
      <c r="BG498867" s="985"/>
    </row>
    <row r="498904" spans="59:59" ht="15" customHeight="1">
      <c r="BG498904" s="984"/>
    </row>
    <row r="498905" spans="59:59" ht="15" customHeight="1">
      <c r="BG498905" s="985"/>
    </row>
    <row r="498942" spans="59:59" ht="15" customHeight="1">
      <c r="BG498942" s="984"/>
    </row>
    <row r="498943" spans="59:59" ht="15" customHeight="1">
      <c r="BG498943" s="985"/>
    </row>
    <row r="498980" spans="59:59" ht="15" customHeight="1">
      <c r="BG498980" s="984"/>
    </row>
    <row r="498981" spans="59:59" ht="15" customHeight="1">
      <c r="BG498981" s="985"/>
    </row>
    <row r="499018" spans="59:59" ht="15" customHeight="1">
      <c r="BG499018" s="984"/>
    </row>
    <row r="499019" spans="59:59" ht="15" customHeight="1">
      <c r="BG499019" s="985"/>
    </row>
    <row r="499056" spans="59:59" ht="15" customHeight="1">
      <c r="BG499056" s="984"/>
    </row>
    <row r="499057" spans="59:59" ht="15" customHeight="1">
      <c r="BG499057" s="985"/>
    </row>
    <row r="499094" spans="59:59" ht="15" customHeight="1">
      <c r="BG499094" s="984"/>
    </row>
    <row r="499095" spans="59:59" ht="15" customHeight="1">
      <c r="BG499095" s="985"/>
    </row>
    <row r="499132" spans="59:59" ht="15" customHeight="1">
      <c r="BG499132" s="984"/>
    </row>
    <row r="499133" spans="59:59" ht="15" customHeight="1">
      <c r="BG499133" s="985"/>
    </row>
    <row r="499170" spans="59:59" ht="15" customHeight="1">
      <c r="BG499170" s="984"/>
    </row>
    <row r="499171" spans="59:59" ht="15" customHeight="1">
      <c r="BG499171" s="985"/>
    </row>
    <row r="499208" spans="59:59" ht="15" customHeight="1">
      <c r="BG499208" s="984"/>
    </row>
    <row r="499209" spans="59:59" ht="15" customHeight="1">
      <c r="BG499209" s="985"/>
    </row>
    <row r="499246" spans="59:59" ht="15" customHeight="1">
      <c r="BG499246" s="984"/>
    </row>
    <row r="499247" spans="59:59" ht="15" customHeight="1">
      <c r="BG499247" s="985"/>
    </row>
    <row r="499284" spans="59:59" ht="15" customHeight="1">
      <c r="BG499284" s="984"/>
    </row>
    <row r="499285" spans="59:59" ht="15" customHeight="1">
      <c r="BG499285" s="985"/>
    </row>
    <row r="499322" spans="59:59" ht="15" customHeight="1">
      <c r="BG499322" s="984"/>
    </row>
    <row r="499323" spans="59:59" ht="15" customHeight="1">
      <c r="BG499323" s="985"/>
    </row>
    <row r="499360" spans="59:59" ht="15" customHeight="1">
      <c r="BG499360" s="984"/>
    </row>
    <row r="499361" spans="59:59" ht="15" customHeight="1">
      <c r="BG499361" s="985"/>
    </row>
    <row r="499398" spans="59:59" ht="15" customHeight="1">
      <c r="BG499398" s="984"/>
    </row>
    <row r="499399" spans="59:59" ht="15" customHeight="1">
      <c r="BG499399" s="985"/>
    </row>
    <row r="499436" spans="59:59" ht="15" customHeight="1">
      <c r="BG499436" s="984"/>
    </row>
    <row r="499437" spans="59:59" ht="15" customHeight="1">
      <c r="BG499437" s="985"/>
    </row>
    <row r="499474" spans="59:59" ht="15" customHeight="1">
      <c r="BG499474" s="984"/>
    </row>
    <row r="499475" spans="59:59" ht="15" customHeight="1">
      <c r="BG499475" s="985"/>
    </row>
    <row r="499512" spans="59:59" ht="15" customHeight="1">
      <c r="BG499512" s="984"/>
    </row>
    <row r="499513" spans="59:59" ht="15" customHeight="1">
      <c r="BG499513" s="985"/>
    </row>
    <row r="499550" spans="59:59" ht="15" customHeight="1">
      <c r="BG499550" s="984"/>
    </row>
    <row r="499551" spans="59:59" ht="15" customHeight="1">
      <c r="BG499551" s="985"/>
    </row>
    <row r="499588" spans="59:59" ht="15" customHeight="1">
      <c r="BG499588" s="984"/>
    </row>
    <row r="499589" spans="59:59" ht="15" customHeight="1">
      <c r="BG499589" s="985"/>
    </row>
    <row r="499626" spans="59:59" ht="15" customHeight="1">
      <c r="BG499626" s="984"/>
    </row>
    <row r="499627" spans="59:59" ht="15" customHeight="1">
      <c r="BG499627" s="985"/>
    </row>
    <row r="499664" spans="59:59" ht="15" customHeight="1">
      <c r="BG499664" s="984"/>
    </row>
    <row r="499665" spans="59:59" ht="15" customHeight="1">
      <c r="BG499665" s="985"/>
    </row>
    <row r="499702" spans="59:59" ht="15" customHeight="1">
      <c r="BG499702" s="984"/>
    </row>
    <row r="499703" spans="59:59" ht="15" customHeight="1">
      <c r="BG499703" s="985"/>
    </row>
    <row r="499740" spans="59:59" ht="15" customHeight="1">
      <c r="BG499740" s="984"/>
    </row>
    <row r="499741" spans="59:59" ht="15" customHeight="1">
      <c r="BG499741" s="985"/>
    </row>
    <row r="499778" spans="59:59" ht="15" customHeight="1">
      <c r="BG499778" s="984"/>
    </row>
    <row r="499779" spans="59:59" ht="15" customHeight="1">
      <c r="BG499779" s="985"/>
    </row>
    <row r="499816" spans="59:59" ht="15" customHeight="1">
      <c r="BG499816" s="984"/>
    </row>
    <row r="499817" spans="59:59" ht="15" customHeight="1">
      <c r="BG499817" s="985"/>
    </row>
    <row r="499854" spans="59:59" ht="15" customHeight="1">
      <c r="BG499854" s="984"/>
    </row>
    <row r="499855" spans="59:59" ht="15" customHeight="1">
      <c r="BG499855" s="985"/>
    </row>
    <row r="499892" spans="59:59" ht="15" customHeight="1">
      <c r="BG499892" s="984"/>
    </row>
    <row r="499893" spans="59:59" ht="15" customHeight="1">
      <c r="BG499893" s="985"/>
    </row>
    <row r="499930" spans="59:59" ht="15" customHeight="1">
      <c r="BG499930" s="984"/>
    </row>
    <row r="499931" spans="59:59" ht="15" customHeight="1">
      <c r="BG499931" s="985"/>
    </row>
    <row r="499968" spans="59:59" ht="15" customHeight="1">
      <c r="BG499968" s="984"/>
    </row>
    <row r="499969" spans="59:59" ht="15" customHeight="1">
      <c r="BG499969" s="985"/>
    </row>
    <row r="500006" spans="59:59" ht="15" customHeight="1">
      <c r="BG500006" s="984"/>
    </row>
    <row r="500007" spans="59:59" ht="15" customHeight="1">
      <c r="BG500007" s="985"/>
    </row>
    <row r="500044" spans="59:59" ht="15" customHeight="1">
      <c r="BG500044" s="984"/>
    </row>
    <row r="500045" spans="59:59" ht="15" customHeight="1">
      <c r="BG500045" s="985"/>
    </row>
    <row r="500082" spans="59:59" ht="15" customHeight="1">
      <c r="BG500082" s="984"/>
    </row>
    <row r="500083" spans="59:59" ht="15" customHeight="1">
      <c r="BG500083" s="985"/>
    </row>
    <row r="500120" spans="59:59" ht="15" customHeight="1">
      <c r="BG500120" s="984"/>
    </row>
    <row r="500121" spans="59:59" ht="15" customHeight="1">
      <c r="BG500121" s="985"/>
    </row>
    <row r="500158" spans="59:59" ht="15" customHeight="1">
      <c r="BG500158" s="984"/>
    </row>
    <row r="500159" spans="59:59" ht="15" customHeight="1">
      <c r="BG500159" s="985"/>
    </row>
    <row r="500196" spans="59:59" ht="15" customHeight="1">
      <c r="BG500196" s="984"/>
    </row>
    <row r="500197" spans="59:59" ht="15" customHeight="1">
      <c r="BG500197" s="985"/>
    </row>
    <row r="500234" spans="59:59" ht="15" customHeight="1">
      <c r="BG500234" s="984"/>
    </row>
    <row r="500235" spans="59:59" ht="15" customHeight="1">
      <c r="BG500235" s="985"/>
    </row>
    <row r="500272" spans="59:59" ht="15" customHeight="1">
      <c r="BG500272" s="984"/>
    </row>
    <row r="500273" spans="59:59" ht="15" customHeight="1">
      <c r="BG500273" s="985"/>
    </row>
    <row r="500310" spans="59:59" ht="15" customHeight="1">
      <c r="BG500310" s="984"/>
    </row>
    <row r="500311" spans="59:59" ht="15" customHeight="1">
      <c r="BG500311" s="985"/>
    </row>
    <row r="500348" spans="59:59" ht="15" customHeight="1">
      <c r="BG500348" s="984"/>
    </row>
    <row r="500349" spans="59:59" ht="15" customHeight="1">
      <c r="BG500349" s="985"/>
    </row>
    <row r="500386" spans="59:59" ht="15" customHeight="1">
      <c r="BG500386" s="984"/>
    </row>
    <row r="500387" spans="59:59" ht="15" customHeight="1">
      <c r="BG500387" s="985"/>
    </row>
    <row r="500424" spans="59:59" ht="15" customHeight="1">
      <c r="BG500424" s="984"/>
    </row>
    <row r="500425" spans="59:59" ht="15" customHeight="1">
      <c r="BG500425" s="985"/>
    </row>
    <row r="500462" spans="59:59" ht="15" customHeight="1">
      <c r="BG500462" s="984"/>
    </row>
    <row r="500463" spans="59:59" ht="15" customHeight="1">
      <c r="BG500463" s="985"/>
    </row>
    <row r="500500" spans="59:59" ht="15" customHeight="1">
      <c r="BG500500" s="984"/>
    </row>
    <row r="500501" spans="59:59" ht="15" customHeight="1">
      <c r="BG500501" s="985"/>
    </row>
    <row r="500538" spans="59:59" ht="15" customHeight="1">
      <c r="BG500538" s="984"/>
    </row>
    <row r="500539" spans="59:59" ht="15" customHeight="1">
      <c r="BG500539" s="985"/>
    </row>
    <row r="500576" spans="59:59" ht="15" customHeight="1">
      <c r="BG500576" s="984"/>
    </row>
    <row r="500577" spans="59:59" ht="15" customHeight="1">
      <c r="BG500577" s="985"/>
    </row>
    <row r="500614" spans="59:59" ht="15" customHeight="1">
      <c r="BG500614" s="984"/>
    </row>
    <row r="500615" spans="59:59" ht="15" customHeight="1">
      <c r="BG500615" s="985"/>
    </row>
    <row r="500652" spans="59:59" ht="15" customHeight="1">
      <c r="BG500652" s="984"/>
    </row>
    <row r="500653" spans="59:59" ht="15" customHeight="1">
      <c r="BG500653" s="985"/>
    </row>
    <row r="500690" spans="59:59" ht="15" customHeight="1">
      <c r="BG500690" s="984"/>
    </row>
    <row r="500691" spans="59:59" ht="15" customHeight="1">
      <c r="BG500691" s="985"/>
    </row>
    <row r="500728" spans="59:59" ht="15" customHeight="1">
      <c r="BG500728" s="984"/>
    </row>
    <row r="500729" spans="59:59" ht="15" customHeight="1">
      <c r="BG500729" s="985"/>
    </row>
    <row r="500766" spans="59:59" ht="15" customHeight="1">
      <c r="BG500766" s="984"/>
    </row>
    <row r="500767" spans="59:59" ht="15" customHeight="1">
      <c r="BG500767" s="985"/>
    </row>
    <row r="500804" spans="59:59" ht="15" customHeight="1">
      <c r="BG500804" s="984"/>
    </row>
    <row r="500805" spans="59:59" ht="15" customHeight="1">
      <c r="BG500805" s="985"/>
    </row>
    <row r="500842" spans="59:59" ht="15" customHeight="1">
      <c r="BG500842" s="984"/>
    </row>
    <row r="500843" spans="59:59" ht="15" customHeight="1">
      <c r="BG500843" s="985"/>
    </row>
    <row r="500880" spans="59:59" ht="15" customHeight="1">
      <c r="BG500880" s="984"/>
    </row>
    <row r="500881" spans="59:59" ht="15" customHeight="1">
      <c r="BG500881" s="985"/>
    </row>
    <row r="500918" spans="59:59" ht="15" customHeight="1">
      <c r="BG500918" s="984"/>
    </row>
    <row r="500919" spans="59:59" ht="15" customHeight="1">
      <c r="BG500919" s="985"/>
    </row>
    <row r="500956" spans="59:59" ht="15" customHeight="1">
      <c r="BG500956" s="984"/>
    </row>
    <row r="500957" spans="59:59" ht="15" customHeight="1">
      <c r="BG500957" s="985"/>
    </row>
    <row r="500994" spans="59:59" ht="15" customHeight="1">
      <c r="BG500994" s="984"/>
    </row>
    <row r="500995" spans="59:59" ht="15" customHeight="1">
      <c r="BG500995" s="985"/>
    </row>
    <row r="501032" spans="59:59" ht="15" customHeight="1">
      <c r="BG501032" s="984"/>
    </row>
    <row r="501033" spans="59:59" ht="15" customHeight="1">
      <c r="BG501033" s="985"/>
    </row>
    <row r="501070" spans="59:59" ht="15" customHeight="1">
      <c r="BG501070" s="984"/>
    </row>
    <row r="501071" spans="59:59" ht="15" customHeight="1">
      <c r="BG501071" s="985"/>
    </row>
    <row r="501108" spans="59:59" ht="15" customHeight="1">
      <c r="BG501108" s="984"/>
    </row>
    <row r="501109" spans="59:59" ht="15" customHeight="1">
      <c r="BG501109" s="985"/>
    </row>
    <row r="501146" spans="59:59" ht="15" customHeight="1">
      <c r="BG501146" s="984"/>
    </row>
    <row r="501147" spans="59:59" ht="15" customHeight="1">
      <c r="BG501147" s="985"/>
    </row>
    <row r="501184" spans="59:59" ht="15" customHeight="1">
      <c r="BG501184" s="984"/>
    </row>
    <row r="501185" spans="59:59" ht="15" customHeight="1">
      <c r="BG501185" s="985"/>
    </row>
    <row r="501222" spans="59:59" ht="15" customHeight="1">
      <c r="BG501222" s="984"/>
    </row>
    <row r="501223" spans="59:59" ht="15" customHeight="1">
      <c r="BG501223" s="985"/>
    </row>
    <row r="501260" spans="59:59" ht="15" customHeight="1">
      <c r="BG501260" s="984"/>
    </row>
    <row r="501261" spans="59:59" ht="15" customHeight="1">
      <c r="BG501261" s="985"/>
    </row>
    <row r="501298" spans="59:59" ht="15" customHeight="1">
      <c r="BG501298" s="984"/>
    </row>
    <row r="501299" spans="59:59" ht="15" customHeight="1">
      <c r="BG501299" s="985"/>
    </row>
    <row r="501336" spans="59:59" ht="15" customHeight="1">
      <c r="BG501336" s="984"/>
    </row>
    <row r="501337" spans="59:59" ht="15" customHeight="1">
      <c r="BG501337" s="985"/>
    </row>
    <row r="501374" spans="59:59" ht="15" customHeight="1">
      <c r="BG501374" s="984"/>
    </row>
    <row r="501375" spans="59:59" ht="15" customHeight="1">
      <c r="BG501375" s="985"/>
    </row>
    <row r="501412" spans="59:59" ht="15" customHeight="1">
      <c r="BG501412" s="984"/>
    </row>
    <row r="501413" spans="59:59" ht="15" customHeight="1">
      <c r="BG501413" s="985"/>
    </row>
    <row r="501450" spans="59:59" ht="15" customHeight="1">
      <c r="BG501450" s="984"/>
    </row>
    <row r="501451" spans="59:59" ht="15" customHeight="1">
      <c r="BG501451" s="985"/>
    </row>
    <row r="501488" spans="59:59" ht="15" customHeight="1">
      <c r="BG501488" s="984"/>
    </row>
    <row r="501489" spans="59:59" ht="15" customHeight="1">
      <c r="BG501489" s="985"/>
    </row>
    <row r="501526" spans="59:59" ht="15" customHeight="1">
      <c r="BG501526" s="984"/>
    </row>
    <row r="501527" spans="59:59" ht="15" customHeight="1">
      <c r="BG501527" s="985"/>
    </row>
    <row r="501564" spans="59:59" ht="15" customHeight="1">
      <c r="BG501564" s="984"/>
    </row>
    <row r="501565" spans="59:59" ht="15" customHeight="1">
      <c r="BG501565" s="985"/>
    </row>
    <row r="501602" spans="59:59" ht="15" customHeight="1">
      <c r="BG501602" s="984"/>
    </row>
    <row r="501603" spans="59:59" ht="15" customHeight="1">
      <c r="BG501603" s="985"/>
    </row>
    <row r="501640" spans="59:59" ht="15" customHeight="1">
      <c r="BG501640" s="984"/>
    </row>
    <row r="501641" spans="59:59" ht="15" customHeight="1">
      <c r="BG501641" s="985"/>
    </row>
    <row r="501678" spans="59:59" ht="15" customHeight="1">
      <c r="BG501678" s="984"/>
    </row>
    <row r="501679" spans="59:59" ht="15" customHeight="1">
      <c r="BG501679" s="985"/>
    </row>
    <row r="501716" spans="59:59" ht="15" customHeight="1">
      <c r="BG501716" s="984"/>
    </row>
    <row r="501717" spans="59:59" ht="15" customHeight="1">
      <c r="BG501717" s="985"/>
    </row>
    <row r="501754" spans="59:59" ht="15" customHeight="1">
      <c r="BG501754" s="984"/>
    </row>
    <row r="501755" spans="59:59" ht="15" customHeight="1">
      <c r="BG501755" s="985"/>
    </row>
    <row r="501792" spans="59:59" ht="15" customHeight="1">
      <c r="BG501792" s="984"/>
    </row>
    <row r="501793" spans="59:59" ht="15" customHeight="1">
      <c r="BG501793" s="985"/>
    </row>
    <row r="501830" spans="59:59" ht="15" customHeight="1">
      <c r="BG501830" s="984"/>
    </row>
    <row r="501831" spans="59:59" ht="15" customHeight="1">
      <c r="BG501831" s="985"/>
    </row>
    <row r="501868" spans="59:59" ht="15" customHeight="1">
      <c r="BG501868" s="984"/>
    </row>
    <row r="501869" spans="59:59" ht="15" customHeight="1">
      <c r="BG501869" s="985"/>
    </row>
    <row r="501906" spans="59:59" ht="15" customHeight="1">
      <c r="BG501906" s="984"/>
    </row>
    <row r="501907" spans="59:59" ht="15" customHeight="1">
      <c r="BG501907" s="985"/>
    </row>
    <row r="501944" spans="59:59" ht="15" customHeight="1">
      <c r="BG501944" s="984"/>
    </row>
    <row r="501945" spans="59:59" ht="15" customHeight="1">
      <c r="BG501945" s="985"/>
    </row>
    <row r="501982" spans="59:59" ht="15" customHeight="1">
      <c r="BG501982" s="984"/>
    </row>
    <row r="501983" spans="59:59" ht="15" customHeight="1">
      <c r="BG501983" s="985"/>
    </row>
    <row r="502020" spans="59:59" ht="15" customHeight="1">
      <c r="BG502020" s="984"/>
    </row>
    <row r="502021" spans="59:59" ht="15" customHeight="1">
      <c r="BG502021" s="985"/>
    </row>
    <row r="502058" spans="59:59" ht="15" customHeight="1">
      <c r="BG502058" s="984"/>
    </row>
    <row r="502059" spans="59:59" ht="15" customHeight="1">
      <c r="BG502059" s="985"/>
    </row>
    <row r="502096" spans="59:59" ht="15" customHeight="1">
      <c r="BG502096" s="984"/>
    </row>
    <row r="502097" spans="59:59" ht="15" customHeight="1">
      <c r="BG502097" s="985"/>
    </row>
    <row r="502134" spans="59:59" ht="15" customHeight="1">
      <c r="BG502134" s="984"/>
    </row>
    <row r="502135" spans="59:59" ht="15" customHeight="1">
      <c r="BG502135" s="985"/>
    </row>
    <row r="502172" spans="59:59" ht="15" customHeight="1">
      <c r="BG502172" s="984"/>
    </row>
    <row r="502173" spans="59:59" ht="15" customHeight="1">
      <c r="BG502173" s="985"/>
    </row>
    <row r="502210" spans="59:59" ht="15" customHeight="1">
      <c r="BG502210" s="984"/>
    </row>
    <row r="502211" spans="59:59" ht="15" customHeight="1">
      <c r="BG502211" s="985"/>
    </row>
    <row r="502248" spans="59:59" ht="15" customHeight="1">
      <c r="BG502248" s="984"/>
    </row>
    <row r="502249" spans="59:59" ht="15" customHeight="1">
      <c r="BG502249" s="985"/>
    </row>
    <row r="502286" spans="59:59" ht="15" customHeight="1">
      <c r="BG502286" s="984"/>
    </row>
    <row r="502287" spans="59:59" ht="15" customHeight="1">
      <c r="BG502287" s="985"/>
    </row>
    <row r="502324" spans="59:59" ht="15" customHeight="1">
      <c r="BG502324" s="984"/>
    </row>
    <row r="502325" spans="59:59" ht="15" customHeight="1">
      <c r="BG502325" s="985"/>
    </row>
    <row r="502362" spans="59:59" ht="15" customHeight="1">
      <c r="BG502362" s="984"/>
    </row>
    <row r="502363" spans="59:59" ht="15" customHeight="1">
      <c r="BG502363" s="985"/>
    </row>
    <row r="502400" spans="59:59" ht="15" customHeight="1">
      <c r="BG502400" s="984"/>
    </row>
    <row r="502401" spans="59:59" ht="15" customHeight="1">
      <c r="BG502401" s="985"/>
    </row>
    <row r="502438" spans="59:59" ht="15" customHeight="1">
      <c r="BG502438" s="984"/>
    </row>
    <row r="502439" spans="59:59" ht="15" customHeight="1">
      <c r="BG502439" s="985"/>
    </row>
    <row r="502476" spans="59:59" ht="15" customHeight="1">
      <c r="BG502476" s="984"/>
    </row>
    <row r="502477" spans="59:59" ht="15" customHeight="1">
      <c r="BG502477" s="985"/>
    </row>
    <row r="502514" spans="59:59" ht="15" customHeight="1">
      <c r="BG502514" s="984"/>
    </row>
    <row r="502515" spans="59:59" ht="15" customHeight="1">
      <c r="BG502515" s="985"/>
    </row>
    <row r="502552" spans="59:59" ht="15" customHeight="1">
      <c r="BG502552" s="984"/>
    </row>
    <row r="502553" spans="59:59" ht="15" customHeight="1">
      <c r="BG502553" s="985"/>
    </row>
    <row r="502590" spans="59:59" ht="15" customHeight="1">
      <c r="BG502590" s="984"/>
    </row>
    <row r="502591" spans="59:59" ht="15" customHeight="1">
      <c r="BG502591" s="985"/>
    </row>
    <row r="502628" spans="59:59" ht="15" customHeight="1">
      <c r="BG502628" s="984"/>
    </row>
    <row r="502629" spans="59:59" ht="15" customHeight="1">
      <c r="BG502629" s="985"/>
    </row>
    <row r="502666" spans="59:59" ht="15" customHeight="1">
      <c r="BG502666" s="984"/>
    </row>
    <row r="502667" spans="59:59" ht="15" customHeight="1">
      <c r="BG502667" s="985"/>
    </row>
    <row r="502704" spans="59:59" ht="15" customHeight="1">
      <c r="BG502704" s="984"/>
    </row>
    <row r="502705" spans="59:59" ht="15" customHeight="1">
      <c r="BG502705" s="985"/>
    </row>
    <row r="502742" spans="59:59" ht="15" customHeight="1">
      <c r="BG502742" s="984"/>
    </row>
    <row r="502743" spans="59:59" ht="15" customHeight="1">
      <c r="BG502743" s="985"/>
    </row>
    <row r="502780" spans="59:59" ht="15" customHeight="1">
      <c r="BG502780" s="984"/>
    </row>
    <row r="502781" spans="59:59" ht="15" customHeight="1">
      <c r="BG502781" s="985"/>
    </row>
    <row r="502818" spans="59:59" ht="15" customHeight="1">
      <c r="BG502818" s="984"/>
    </row>
    <row r="502819" spans="59:59" ht="15" customHeight="1">
      <c r="BG502819" s="985"/>
    </row>
    <row r="502856" spans="59:59" ht="15" customHeight="1">
      <c r="BG502856" s="984"/>
    </row>
    <row r="502857" spans="59:59" ht="15" customHeight="1">
      <c r="BG502857" s="985"/>
    </row>
    <row r="502894" spans="59:59" ht="15" customHeight="1">
      <c r="BG502894" s="984"/>
    </row>
    <row r="502895" spans="59:59" ht="15" customHeight="1">
      <c r="BG502895" s="985"/>
    </row>
    <row r="502932" spans="59:59" ht="15" customHeight="1">
      <c r="BG502932" s="984"/>
    </row>
    <row r="502933" spans="59:59" ht="15" customHeight="1">
      <c r="BG502933" s="985"/>
    </row>
    <row r="502970" spans="59:59" ht="15" customHeight="1">
      <c r="BG502970" s="984"/>
    </row>
    <row r="502971" spans="59:59" ht="15" customHeight="1">
      <c r="BG502971" s="985"/>
    </row>
    <row r="503008" spans="59:59" ht="15" customHeight="1">
      <c r="BG503008" s="984"/>
    </row>
    <row r="503009" spans="59:59" ht="15" customHeight="1">
      <c r="BG503009" s="985"/>
    </row>
    <row r="503046" spans="59:59" ht="15" customHeight="1">
      <c r="BG503046" s="984"/>
    </row>
    <row r="503047" spans="59:59" ht="15" customHeight="1">
      <c r="BG503047" s="985"/>
    </row>
    <row r="503084" spans="59:59" ht="15" customHeight="1">
      <c r="BG503084" s="984"/>
    </row>
    <row r="503085" spans="59:59" ht="15" customHeight="1">
      <c r="BG503085" s="985"/>
    </row>
    <row r="503122" spans="59:59" ht="15" customHeight="1">
      <c r="BG503122" s="984"/>
    </row>
    <row r="503123" spans="59:59" ht="15" customHeight="1">
      <c r="BG503123" s="985"/>
    </row>
    <row r="503160" spans="59:59" ht="15" customHeight="1">
      <c r="BG503160" s="984"/>
    </row>
    <row r="503161" spans="59:59" ht="15" customHeight="1">
      <c r="BG503161" s="985"/>
    </row>
    <row r="503198" spans="59:59" ht="15" customHeight="1">
      <c r="BG503198" s="984"/>
    </row>
    <row r="503199" spans="59:59" ht="15" customHeight="1">
      <c r="BG503199" s="985"/>
    </row>
    <row r="503236" spans="59:59" ht="15" customHeight="1">
      <c r="BG503236" s="984"/>
    </row>
    <row r="503237" spans="59:59" ht="15" customHeight="1">
      <c r="BG503237" s="985"/>
    </row>
    <row r="503274" spans="59:59" ht="15" customHeight="1">
      <c r="BG503274" s="984"/>
    </row>
    <row r="503275" spans="59:59" ht="15" customHeight="1">
      <c r="BG503275" s="985"/>
    </row>
    <row r="503312" spans="59:59" ht="15" customHeight="1">
      <c r="BG503312" s="984"/>
    </row>
    <row r="503313" spans="59:59" ht="15" customHeight="1">
      <c r="BG503313" s="985"/>
    </row>
    <row r="503350" spans="59:59" ht="15" customHeight="1">
      <c r="BG503350" s="984"/>
    </row>
    <row r="503351" spans="59:59" ht="15" customHeight="1">
      <c r="BG503351" s="985"/>
    </row>
    <row r="503388" spans="59:59" ht="15" customHeight="1">
      <c r="BG503388" s="984"/>
    </row>
    <row r="503389" spans="59:59" ht="15" customHeight="1">
      <c r="BG503389" s="985"/>
    </row>
    <row r="503426" spans="59:59" ht="15" customHeight="1">
      <c r="BG503426" s="984"/>
    </row>
    <row r="503427" spans="59:59" ht="15" customHeight="1">
      <c r="BG503427" s="985"/>
    </row>
    <row r="503464" spans="59:59" ht="15" customHeight="1">
      <c r="BG503464" s="984"/>
    </row>
    <row r="503465" spans="59:59" ht="15" customHeight="1">
      <c r="BG503465" s="985"/>
    </row>
    <row r="503502" spans="59:59" ht="15" customHeight="1">
      <c r="BG503502" s="984"/>
    </row>
    <row r="503503" spans="59:59" ht="15" customHeight="1">
      <c r="BG503503" s="985"/>
    </row>
    <row r="503540" spans="59:59" ht="15" customHeight="1">
      <c r="BG503540" s="984"/>
    </row>
    <row r="503541" spans="59:59" ht="15" customHeight="1">
      <c r="BG503541" s="985"/>
    </row>
    <row r="503578" spans="59:59" ht="15" customHeight="1">
      <c r="BG503578" s="984"/>
    </row>
    <row r="503579" spans="59:59" ht="15" customHeight="1">
      <c r="BG503579" s="985"/>
    </row>
    <row r="503616" spans="59:59" ht="15" customHeight="1">
      <c r="BG503616" s="984"/>
    </row>
    <row r="503617" spans="59:59" ht="15" customHeight="1">
      <c r="BG503617" s="985"/>
    </row>
    <row r="503654" spans="59:59" ht="15" customHeight="1">
      <c r="BG503654" s="984"/>
    </row>
    <row r="503655" spans="59:59" ht="15" customHeight="1">
      <c r="BG503655" s="985"/>
    </row>
    <row r="503692" spans="59:59" ht="15" customHeight="1">
      <c r="BG503692" s="984"/>
    </row>
    <row r="503693" spans="59:59" ht="15" customHeight="1">
      <c r="BG503693" s="985"/>
    </row>
    <row r="503730" spans="59:59" ht="15" customHeight="1">
      <c r="BG503730" s="984"/>
    </row>
    <row r="503731" spans="59:59" ht="15" customHeight="1">
      <c r="BG503731" s="985"/>
    </row>
    <row r="503768" spans="59:59" ht="15" customHeight="1">
      <c r="BG503768" s="984"/>
    </row>
    <row r="503769" spans="59:59" ht="15" customHeight="1">
      <c r="BG503769" s="985"/>
    </row>
    <row r="503806" spans="59:59" ht="15" customHeight="1">
      <c r="BG503806" s="984"/>
    </row>
    <row r="503807" spans="59:59" ht="15" customHeight="1">
      <c r="BG503807" s="985"/>
    </row>
    <row r="503844" spans="59:59" ht="15" customHeight="1">
      <c r="BG503844" s="984"/>
    </row>
    <row r="503845" spans="59:59" ht="15" customHeight="1">
      <c r="BG503845" s="985"/>
    </row>
    <row r="503882" spans="59:59" ht="15" customHeight="1">
      <c r="BG503882" s="984"/>
    </row>
    <row r="503883" spans="59:59" ht="15" customHeight="1">
      <c r="BG503883" s="985"/>
    </row>
    <row r="503920" spans="59:59" ht="15" customHeight="1">
      <c r="BG503920" s="984"/>
    </row>
    <row r="503921" spans="59:59" ht="15" customHeight="1">
      <c r="BG503921" s="985"/>
    </row>
    <row r="503958" spans="59:59" ht="15" customHeight="1">
      <c r="BG503958" s="984"/>
    </row>
    <row r="503959" spans="59:59" ht="15" customHeight="1">
      <c r="BG503959" s="985"/>
    </row>
    <row r="503996" spans="59:59" ht="15" customHeight="1">
      <c r="BG503996" s="984"/>
    </row>
    <row r="503997" spans="59:59" ht="15" customHeight="1">
      <c r="BG503997" s="985"/>
    </row>
    <row r="504034" spans="59:59" ht="15" customHeight="1">
      <c r="BG504034" s="984"/>
    </row>
    <row r="504035" spans="59:59" ht="15" customHeight="1">
      <c r="BG504035" s="985"/>
    </row>
    <row r="504072" spans="59:59" ht="15" customHeight="1">
      <c r="BG504072" s="984"/>
    </row>
    <row r="504073" spans="59:59" ht="15" customHeight="1">
      <c r="BG504073" s="985"/>
    </row>
    <row r="504110" spans="59:59" ht="15" customHeight="1">
      <c r="BG504110" s="984"/>
    </row>
    <row r="504111" spans="59:59" ht="15" customHeight="1">
      <c r="BG504111" s="985"/>
    </row>
    <row r="504148" spans="59:59" ht="15" customHeight="1">
      <c r="BG504148" s="984"/>
    </row>
    <row r="504149" spans="59:59" ht="15" customHeight="1">
      <c r="BG504149" s="985"/>
    </row>
    <row r="504186" spans="59:59" ht="15" customHeight="1">
      <c r="BG504186" s="984"/>
    </row>
    <row r="504187" spans="59:59" ht="15" customHeight="1">
      <c r="BG504187" s="985"/>
    </row>
    <row r="504224" spans="59:59" ht="15" customHeight="1">
      <c r="BG504224" s="984"/>
    </row>
    <row r="504225" spans="59:59" ht="15" customHeight="1">
      <c r="BG504225" s="985"/>
    </row>
    <row r="504262" spans="59:59" ht="15" customHeight="1">
      <c r="BG504262" s="984"/>
    </row>
    <row r="504263" spans="59:59" ht="15" customHeight="1">
      <c r="BG504263" s="985"/>
    </row>
    <row r="504300" spans="59:59" ht="15" customHeight="1">
      <c r="BG504300" s="984"/>
    </row>
    <row r="504301" spans="59:59" ht="15" customHeight="1">
      <c r="BG504301" s="985"/>
    </row>
    <row r="504338" spans="59:59" ht="15" customHeight="1">
      <c r="BG504338" s="984"/>
    </row>
    <row r="504339" spans="59:59" ht="15" customHeight="1">
      <c r="BG504339" s="985"/>
    </row>
    <row r="504376" spans="59:59" ht="15" customHeight="1">
      <c r="BG504376" s="984"/>
    </row>
    <row r="504377" spans="59:59" ht="15" customHeight="1">
      <c r="BG504377" s="985"/>
    </row>
    <row r="504414" spans="59:59" ht="15" customHeight="1">
      <c r="BG504414" s="984"/>
    </row>
    <row r="504415" spans="59:59" ht="15" customHeight="1">
      <c r="BG504415" s="985"/>
    </row>
    <row r="504452" spans="59:59" ht="15" customHeight="1">
      <c r="BG504452" s="984"/>
    </row>
    <row r="504453" spans="59:59" ht="15" customHeight="1">
      <c r="BG504453" s="985"/>
    </row>
    <row r="504490" spans="59:59" ht="15" customHeight="1">
      <c r="BG504490" s="984"/>
    </row>
    <row r="504491" spans="59:59" ht="15" customHeight="1">
      <c r="BG504491" s="985"/>
    </row>
    <row r="504528" spans="59:59" ht="15" customHeight="1">
      <c r="BG504528" s="984"/>
    </row>
    <row r="504529" spans="59:59" ht="15" customHeight="1">
      <c r="BG504529" s="985"/>
    </row>
    <row r="504566" spans="59:59" ht="15" customHeight="1">
      <c r="BG504566" s="984"/>
    </row>
    <row r="504567" spans="59:59" ht="15" customHeight="1">
      <c r="BG504567" s="985"/>
    </row>
    <row r="504604" spans="59:59" ht="15" customHeight="1">
      <c r="BG504604" s="984"/>
    </row>
    <row r="504605" spans="59:59" ht="15" customHeight="1">
      <c r="BG504605" s="985"/>
    </row>
    <row r="504642" spans="59:59" ht="15" customHeight="1">
      <c r="BG504642" s="984"/>
    </row>
    <row r="504643" spans="59:59" ht="15" customHeight="1">
      <c r="BG504643" s="985"/>
    </row>
    <row r="504680" spans="59:59" ht="15" customHeight="1">
      <c r="BG504680" s="984"/>
    </row>
    <row r="504681" spans="59:59" ht="15" customHeight="1">
      <c r="BG504681" s="985"/>
    </row>
    <row r="504718" spans="59:59" ht="15" customHeight="1">
      <c r="BG504718" s="984"/>
    </row>
    <row r="504719" spans="59:59" ht="15" customHeight="1">
      <c r="BG504719" s="985"/>
    </row>
    <row r="504756" spans="59:59" ht="15" customHeight="1">
      <c r="BG504756" s="984"/>
    </row>
    <row r="504757" spans="59:59" ht="15" customHeight="1">
      <c r="BG504757" s="985"/>
    </row>
    <row r="504794" spans="59:59" ht="15" customHeight="1">
      <c r="BG504794" s="984"/>
    </row>
    <row r="504795" spans="59:59" ht="15" customHeight="1">
      <c r="BG504795" s="985"/>
    </row>
    <row r="504832" spans="59:59" ht="15" customHeight="1">
      <c r="BG504832" s="984"/>
    </row>
    <row r="504833" spans="59:59" ht="15" customHeight="1">
      <c r="BG504833" s="985"/>
    </row>
    <row r="504870" spans="59:59" ht="15" customHeight="1">
      <c r="BG504870" s="984"/>
    </row>
    <row r="504871" spans="59:59" ht="15" customHeight="1">
      <c r="BG504871" s="985"/>
    </row>
    <row r="504908" spans="59:59" ht="15" customHeight="1">
      <c r="BG504908" s="984"/>
    </row>
    <row r="504909" spans="59:59" ht="15" customHeight="1">
      <c r="BG504909" s="985"/>
    </row>
    <row r="504946" spans="59:59" ht="15" customHeight="1">
      <c r="BG504946" s="984"/>
    </row>
    <row r="504947" spans="59:59" ht="15" customHeight="1">
      <c r="BG504947" s="985"/>
    </row>
    <row r="504984" spans="59:59" ht="15" customHeight="1">
      <c r="BG504984" s="984"/>
    </row>
    <row r="504985" spans="59:59" ht="15" customHeight="1">
      <c r="BG504985" s="985"/>
    </row>
    <row r="505022" spans="59:59" ht="15" customHeight="1">
      <c r="BG505022" s="984"/>
    </row>
    <row r="505023" spans="59:59" ht="15" customHeight="1">
      <c r="BG505023" s="985"/>
    </row>
    <row r="505060" spans="59:59" ht="15" customHeight="1">
      <c r="BG505060" s="984"/>
    </row>
    <row r="505061" spans="59:59" ht="15" customHeight="1">
      <c r="BG505061" s="985"/>
    </row>
    <row r="505098" spans="59:59" ht="15" customHeight="1">
      <c r="BG505098" s="984"/>
    </row>
    <row r="505099" spans="59:59" ht="15" customHeight="1">
      <c r="BG505099" s="985"/>
    </row>
    <row r="505136" spans="59:59" ht="15" customHeight="1">
      <c r="BG505136" s="984"/>
    </row>
    <row r="505137" spans="59:59" ht="15" customHeight="1">
      <c r="BG505137" s="985"/>
    </row>
    <row r="505174" spans="59:59" ht="15" customHeight="1">
      <c r="BG505174" s="984"/>
    </row>
    <row r="505175" spans="59:59" ht="15" customHeight="1">
      <c r="BG505175" s="985"/>
    </row>
    <row r="505212" spans="59:59" ht="15" customHeight="1">
      <c r="BG505212" s="984"/>
    </row>
    <row r="505213" spans="59:59" ht="15" customHeight="1">
      <c r="BG505213" s="985"/>
    </row>
    <row r="505250" spans="59:59" ht="15" customHeight="1">
      <c r="BG505250" s="984"/>
    </row>
    <row r="505251" spans="59:59" ht="15" customHeight="1">
      <c r="BG505251" s="985"/>
    </row>
    <row r="505288" spans="59:59" ht="15" customHeight="1">
      <c r="BG505288" s="984"/>
    </row>
    <row r="505289" spans="59:59" ht="15" customHeight="1">
      <c r="BG505289" s="985"/>
    </row>
    <row r="505326" spans="59:59" ht="15" customHeight="1">
      <c r="BG505326" s="984"/>
    </row>
    <row r="505327" spans="59:59" ht="15" customHeight="1">
      <c r="BG505327" s="985"/>
    </row>
    <row r="505364" spans="59:59" ht="15" customHeight="1">
      <c r="BG505364" s="984"/>
    </row>
    <row r="505365" spans="59:59" ht="15" customHeight="1">
      <c r="BG505365" s="985"/>
    </row>
    <row r="505402" spans="59:59" ht="15" customHeight="1">
      <c r="BG505402" s="984"/>
    </row>
    <row r="505403" spans="59:59" ht="15" customHeight="1">
      <c r="BG505403" s="985"/>
    </row>
    <row r="505440" spans="59:59" ht="15" customHeight="1">
      <c r="BG505440" s="984"/>
    </row>
    <row r="505441" spans="59:59" ht="15" customHeight="1">
      <c r="BG505441" s="985"/>
    </row>
    <row r="505478" spans="59:59" ht="15" customHeight="1">
      <c r="BG505478" s="984"/>
    </row>
    <row r="505479" spans="59:59" ht="15" customHeight="1">
      <c r="BG505479" s="985"/>
    </row>
    <row r="505516" spans="59:59" ht="15" customHeight="1">
      <c r="BG505516" s="984"/>
    </row>
    <row r="505517" spans="59:59" ht="15" customHeight="1">
      <c r="BG505517" s="985"/>
    </row>
    <row r="505554" spans="59:59" ht="15" customHeight="1">
      <c r="BG505554" s="984"/>
    </row>
    <row r="505555" spans="59:59" ht="15" customHeight="1">
      <c r="BG505555" s="985"/>
    </row>
    <row r="505592" spans="59:59" ht="15" customHeight="1">
      <c r="BG505592" s="984"/>
    </row>
    <row r="505593" spans="59:59" ht="15" customHeight="1">
      <c r="BG505593" s="985"/>
    </row>
    <row r="505630" spans="59:59" ht="15" customHeight="1">
      <c r="BG505630" s="984"/>
    </row>
    <row r="505631" spans="59:59" ht="15" customHeight="1">
      <c r="BG505631" s="985"/>
    </row>
    <row r="505668" spans="59:59" ht="15" customHeight="1">
      <c r="BG505668" s="984"/>
    </row>
    <row r="505669" spans="59:59" ht="15" customHeight="1">
      <c r="BG505669" s="985"/>
    </row>
    <row r="505706" spans="59:59" ht="15" customHeight="1">
      <c r="BG505706" s="984"/>
    </row>
    <row r="505707" spans="59:59" ht="15" customHeight="1">
      <c r="BG505707" s="985"/>
    </row>
    <row r="505744" spans="59:59" ht="15" customHeight="1">
      <c r="BG505744" s="984"/>
    </row>
    <row r="505745" spans="59:59" ht="15" customHeight="1">
      <c r="BG505745" s="985"/>
    </row>
    <row r="505782" spans="59:59" ht="15" customHeight="1">
      <c r="BG505782" s="984"/>
    </row>
    <row r="505783" spans="59:59" ht="15" customHeight="1">
      <c r="BG505783" s="985"/>
    </row>
    <row r="505820" spans="59:59" ht="15" customHeight="1">
      <c r="BG505820" s="984"/>
    </row>
    <row r="505821" spans="59:59" ht="15" customHeight="1">
      <c r="BG505821" s="985"/>
    </row>
    <row r="505858" spans="59:59" ht="15" customHeight="1">
      <c r="BG505858" s="984"/>
    </row>
    <row r="505859" spans="59:59" ht="15" customHeight="1">
      <c r="BG505859" s="985"/>
    </row>
    <row r="505896" spans="59:59" ht="15" customHeight="1">
      <c r="BG505896" s="984"/>
    </row>
    <row r="505897" spans="59:59" ht="15" customHeight="1">
      <c r="BG505897" s="985"/>
    </row>
    <row r="505934" spans="59:59" ht="15" customHeight="1">
      <c r="BG505934" s="984"/>
    </row>
    <row r="505935" spans="59:59" ht="15" customHeight="1">
      <c r="BG505935" s="985"/>
    </row>
    <row r="505972" spans="59:59" ht="15" customHeight="1">
      <c r="BG505972" s="984"/>
    </row>
    <row r="505973" spans="59:59" ht="15" customHeight="1">
      <c r="BG505973" s="985"/>
    </row>
    <row r="506010" spans="59:59" ht="15" customHeight="1">
      <c r="BG506010" s="984"/>
    </row>
    <row r="506011" spans="59:59" ht="15" customHeight="1">
      <c r="BG506011" s="985"/>
    </row>
    <row r="506048" spans="59:59" ht="15" customHeight="1">
      <c r="BG506048" s="984"/>
    </row>
    <row r="506049" spans="59:59" ht="15" customHeight="1">
      <c r="BG506049" s="985"/>
    </row>
    <row r="506086" spans="59:59" ht="15" customHeight="1">
      <c r="BG506086" s="984"/>
    </row>
    <row r="506087" spans="59:59" ht="15" customHeight="1">
      <c r="BG506087" s="985"/>
    </row>
    <row r="506124" spans="59:59" ht="15" customHeight="1">
      <c r="BG506124" s="984"/>
    </row>
    <row r="506125" spans="59:59" ht="15" customHeight="1">
      <c r="BG506125" s="985"/>
    </row>
    <row r="506162" spans="59:59" ht="15" customHeight="1">
      <c r="BG506162" s="984"/>
    </row>
    <row r="506163" spans="59:59" ht="15" customHeight="1">
      <c r="BG506163" s="985"/>
    </row>
    <row r="506200" spans="59:59" ht="15" customHeight="1">
      <c r="BG506200" s="984"/>
    </row>
    <row r="506201" spans="59:59" ht="15" customHeight="1">
      <c r="BG506201" s="985"/>
    </row>
    <row r="506238" spans="59:59" ht="15" customHeight="1">
      <c r="BG506238" s="984"/>
    </row>
    <row r="506239" spans="59:59" ht="15" customHeight="1">
      <c r="BG506239" s="985"/>
    </row>
    <row r="506276" spans="59:59" ht="15" customHeight="1">
      <c r="BG506276" s="984"/>
    </row>
    <row r="506277" spans="59:59" ht="15" customHeight="1">
      <c r="BG506277" s="985"/>
    </row>
    <row r="506314" spans="59:59" ht="15" customHeight="1">
      <c r="BG506314" s="984"/>
    </row>
    <row r="506315" spans="59:59" ht="15" customHeight="1">
      <c r="BG506315" s="985"/>
    </row>
    <row r="506352" spans="59:59" ht="15" customHeight="1">
      <c r="BG506352" s="984"/>
    </row>
    <row r="506353" spans="59:59" ht="15" customHeight="1">
      <c r="BG506353" s="985"/>
    </row>
    <row r="506390" spans="59:59" ht="15" customHeight="1">
      <c r="BG506390" s="984"/>
    </row>
    <row r="506391" spans="59:59" ht="15" customHeight="1">
      <c r="BG506391" s="985"/>
    </row>
    <row r="506428" spans="59:59" ht="15" customHeight="1">
      <c r="BG506428" s="984"/>
    </row>
    <row r="506429" spans="59:59" ht="15" customHeight="1">
      <c r="BG506429" s="985"/>
    </row>
    <row r="506466" spans="59:59" ht="15" customHeight="1">
      <c r="BG506466" s="984"/>
    </row>
    <row r="506467" spans="59:59" ht="15" customHeight="1">
      <c r="BG506467" s="985"/>
    </row>
    <row r="506504" spans="59:59" ht="15" customHeight="1">
      <c r="BG506504" s="984"/>
    </row>
    <row r="506505" spans="59:59" ht="15" customHeight="1">
      <c r="BG506505" s="985"/>
    </row>
    <row r="506542" spans="59:59" ht="15" customHeight="1">
      <c r="BG506542" s="984"/>
    </row>
    <row r="506543" spans="59:59" ht="15" customHeight="1">
      <c r="BG506543" s="985"/>
    </row>
    <row r="506580" spans="59:59" ht="15" customHeight="1">
      <c r="BG506580" s="984"/>
    </row>
    <row r="506581" spans="59:59" ht="15" customHeight="1">
      <c r="BG506581" s="985"/>
    </row>
    <row r="506618" spans="59:59" ht="15" customHeight="1">
      <c r="BG506618" s="984"/>
    </row>
    <row r="506619" spans="59:59" ht="15" customHeight="1">
      <c r="BG506619" s="985"/>
    </row>
    <row r="506656" spans="59:59" ht="15" customHeight="1">
      <c r="BG506656" s="984"/>
    </row>
    <row r="506657" spans="59:59" ht="15" customHeight="1">
      <c r="BG506657" s="985"/>
    </row>
    <row r="506694" spans="59:59" ht="15" customHeight="1">
      <c r="BG506694" s="984"/>
    </row>
    <row r="506695" spans="59:59" ht="15" customHeight="1">
      <c r="BG506695" s="985"/>
    </row>
    <row r="506732" spans="59:59" ht="15" customHeight="1">
      <c r="BG506732" s="984"/>
    </row>
    <row r="506733" spans="59:59" ht="15" customHeight="1">
      <c r="BG506733" s="985"/>
    </row>
    <row r="506770" spans="59:59" ht="15" customHeight="1">
      <c r="BG506770" s="984"/>
    </row>
    <row r="506771" spans="59:59" ht="15" customHeight="1">
      <c r="BG506771" s="985"/>
    </row>
    <row r="506808" spans="59:59" ht="15" customHeight="1">
      <c r="BG506808" s="984"/>
    </row>
    <row r="506809" spans="59:59" ht="15" customHeight="1">
      <c r="BG506809" s="985"/>
    </row>
    <row r="506846" spans="59:59" ht="15" customHeight="1">
      <c r="BG506846" s="984"/>
    </row>
    <row r="506847" spans="59:59" ht="15" customHeight="1">
      <c r="BG506847" s="985"/>
    </row>
    <row r="506884" spans="59:59" ht="15" customHeight="1">
      <c r="BG506884" s="984"/>
    </row>
    <row r="506885" spans="59:59" ht="15" customHeight="1">
      <c r="BG506885" s="985"/>
    </row>
    <row r="506922" spans="59:59" ht="15" customHeight="1">
      <c r="BG506922" s="984"/>
    </row>
    <row r="506923" spans="59:59" ht="15" customHeight="1">
      <c r="BG506923" s="985"/>
    </row>
    <row r="506960" spans="59:59" ht="15" customHeight="1">
      <c r="BG506960" s="984"/>
    </row>
    <row r="506961" spans="59:59" ht="15" customHeight="1">
      <c r="BG506961" s="985"/>
    </row>
    <row r="506998" spans="59:59" ht="15" customHeight="1">
      <c r="BG506998" s="984"/>
    </row>
    <row r="506999" spans="59:59" ht="15" customHeight="1">
      <c r="BG506999" s="985"/>
    </row>
    <row r="507036" spans="59:59" ht="15" customHeight="1">
      <c r="BG507036" s="984"/>
    </row>
    <row r="507037" spans="59:59" ht="15" customHeight="1">
      <c r="BG507037" s="985"/>
    </row>
    <row r="507074" spans="59:59" ht="15" customHeight="1">
      <c r="BG507074" s="984"/>
    </row>
    <row r="507075" spans="59:59" ht="15" customHeight="1">
      <c r="BG507075" s="985"/>
    </row>
    <row r="507112" spans="59:59" ht="15" customHeight="1">
      <c r="BG507112" s="984"/>
    </row>
    <row r="507113" spans="59:59" ht="15" customHeight="1">
      <c r="BG507113" s="985"/>
    </row>
    <row r="507150" spans="59:59" ht="15" customHeight="1">
      <c r="BG507150" s="984"/>
    </row>
    <row r="507151" spans="59:59" ht="15" customHeight="1">
      <c r="BG507151" s="985"/>
    </row>
    <row r="507188" spans="59:59" ht="15" customHeight="1">
      <c r="BG507188" s="984"/>
    </row>
    <row r="507189" spans="59:59" ht="15" customHeight="1">
      <c r="BG507189" s="985"/>
    </row>
    <row r="507226" spans="59:59" ht="15" customHeight="1">
      <c r="BG507226" s="984"/>
    </row>
    <row r="507227" spans="59:59" ht="15" customHeight="1">
      <c r="BG507227" s="985"/>
    </row>
    <row r="507264" spans="59:59" ht="15" customHeight="1">
      <c r="BG507264" s="984"/>
    </row>
    <row r="507265" spans="59:59" ht="15" customHeight="1">
      <c r="BG507265" s="985"/>
    </row>
    <row r="507302" spans="59:59" ht="15" customHeight="1">
      <c r="BG507302" s="984"/>
    </row>
    <row r="507303" spans="59:59" ht="15" customHeight="1">
      <c r="BG507303" s="985"/>
    </row>
    <row r="507340" spans="59:59" ht="15" customHeight="1">
      <c r="BG507340" s="984"/>
    </row>
    <row r="507341" spans="59:59" ht="15" customHeight="1">
      <c r="BG507341" s="985"/>
    </row>
    <row r="507378" spans="59:59" ht="15" customHeight="1">
      <c r="BG507378" s="984"/>
    </row>
    <row r="507379" spans="59:59" ht="15" customHeight="1">
      <c r="BG507379" s="985"/>
    </row>
    <row r="507416" spans="59:59" ht="15" customHeight="1">
      <c r="BG507416" s="984"/>
    </row>
    <row r="507417" spans="59:59" ht="15" customHeight="1">
      <c r="BG507417" s="985"/>
    </row>
    <row r="507454" spans="59:59" ht="15" customHeight="1">
      <c r="BG507454" s="984"/>
    </row>
    <row r="507455" spans="59:59" ht="15" customHeight="1">
      <c r="BG507455" s="985"/>
    </row>
    <row r="507492" spans="59:59" ht="15" customHeight="1">
      <c r="BG507492" s="984"/>
    </row>
    <row r="507493" spans="59:59" ht="15" customHeight="1">
      <c r="BG507493" s="985"/>
    </row>
    <row r="507530" spans="59:59" ht="15" customHeight="1">
      <c r="BG507530" s="984"/>
    </row>
    <row r="507531" spans="59:59" ht="15" customHeight="1">
      <c r="BG507531" s="985"/>
    </row>
    <row r="507568" spans="59:59" ht="15" customHeight="1">
      <c r="BG507568" s="984"/>
    </row>
    <row r="507569" spans="59:59" ht="15" customHeight="1">
      <c r="BG507569" s="985"/>
    </row>
    <row r="507606" spans="59:59" ht="15" customHeight="1">
      <c r="BG507606" s="984"/>
    </row>
    <row r="507607" spans="59:59" ht="15" customHeight="1">
      <c r="BG507607" s="985"/>
    </row>
    <row r="507644" spans="59:59" ht="15" customHeight="1">
      <c r="BG507644" s="984"/>
    </row>
    <row r="507645" spans="59:59" ht="15" customHeight="1">
      <c r="BG507645" s="985"/>
    </row>
    <row r="507682" spans="59:59" ht="15" customHeight="1">
      <c r="BG507682" s="984"/>
    </row>
    <row r="507683" spans="59:59" ht="15" customHeight="1">
      <c r="BG507683" s="985"/>
    </row>
    <row r="507720" spans="59:59" ht="15" customHeight="1">
      <c r="BG507720" s="984"/>
    </row>
    <row r="507721" spans="59:59" ht="15" customHeight="1">
      <c r="BG507721" s="985"/>
    </row>
    <row r="507758" spans="59:59" ht="15" customHeight="1">
      <c r="BG507758" s="984"/>
    </row>
    <row r="507759" spans="59:59" ht="15" customHeight="1">
      <c r="BG507759" s="985"/>
    </row>
    <row r="507796" spans="59:59" ht="15" customHeight="1">
      <c r="BG507796" s="984"/>
    </row>
    <row r="507797" spans="59:59" ht="15" customHeight="1">
      <c r="BG507797" s="985"/>
    </row>
    <row r="507834" spans="59:59" ht="15" customHeight="1">
      <c r="BG507834" s="984"/>
    </row>
    <row r="507835" spans="59:59" ht="15" customHeight="1">
      <c r="BG507835" s="985"/>
    </row>
    <row r="507872" spans="59:59" ht="15" customHeight="1">
      <c r="BG507872" s="984"/>
    </row>
    <row r="507873" spans="59:59" ht="15" customHeight="1">
      <c r="BG507873" s="985"/>
    </row>
    <row r="507910" spans="59:59" ht="15" customHeight="1">
      <c r="BG507910" s="984"/>
    </row>
    <row r="507911" spans="59:59" ht="15" customHeight="1">
      <c r="BG507911" s="985"/>
    </row>
    <row r="507948" spans="59:59" ht="15" customHeight="1">
      <c r="BG507948" s="984"/>
    </row>
    <row r="507949" spans="59:59" ht="15" customHeight="1">
      <c r="BG507949" s="985"/>
    </row>
    <row r="507986" spans="59:59" ht="15" customHeight="1">
      <c r="BG507986" s="984"/>
    </row>
    <row r="507987" spans="59:59" ht="15" customHeight="1">
      <c r="BG507987" s="985"/>
    </row>
    <row r="508024" spans="59:59" ht="15" customHeight="1">
      <c r="BG508024" s="984"/>
    </row>
    <row r="508025" spans="59:59" ht="15" customHeight="1">
      <c r="BG508025" s="985"/>
    </row>
    <row r="508062" spans="59:59" ht="15" customHeight="1">
      <c r="BG508062" s="984"/>
    </row>
    <row r="508063" spans="59:59" ht="15" customHeight="1">
      <c r="BG508063" s="985"/>
    </row>
    <row r="508100" spans="59:59" ht="15" customHeight="1">
      <c r="BG508100" s="984"/>
    </row>
    <row r="508101" spans="59:59" ht="15" customHeight="1">
      <c r="BG508101" s="985"/>
    </row>
    <row r="508138" spans="59:59" ht="15" customHeight="1">
      <c r="BG508138" s="984"/>
    </row>
    <row r="508139" spans="59:59" ht="15" customHeight="1">
      <c r="BG508139" s="985"/>
    </row>
    <row r="508176" spans="59:59" ht="15" customHeight="1">
      <c r="BG508176" s="984"/>
    </row>
    <row r="508177" spans="59:59" ht="15" customHeight="1">
      <c r="BG508177" s="985"/>
    </row>
    <row r="508214" spans="59:59" ht="15" customHeight="1">
      <c r="BG508214" s="984"/>
    </row>
    <row r="508215" spans="59:59" ht="15" customHeight="1">
      <c r="BG508215" s="985"/>
    </row>
    <row r="508252" spans="59:59" ht="15" customHeight="1">
      <c r="BG508252" s="984"/>
    </row>
    <row r="508253" spans="59:59" ht="15" customHeight="1">
      <c r="BG508253" s="985"/>
    </row>
    <row r="508290" spans="59:59" ht="15" customHeight="1">
      <c r="BG508290" s="984"/>
    </row>
    <row r="508291" spans="59:59" ht="15" customHeight="1">
      <c r="BG508291" s="985"/>
    </row>
    <row r="508328" spans="59:59" ht="15" customHeight="1">
      <c r="BG508328" s="984"/>
    </row>
    <row r="508329" spans="59:59" ht="15" customHeight="1">
      <c r="BG508329" s="985"/>
    </row>
    <row r="508366" spans="59:59" ht="15" customHeight="1">
      <c r="BG508366" s="984"/>
    </row>
    <row r="508367" spans="59:59" ht="15" customHeight="1">
      <c r="BG508367" s="985"/>
    </row>
    <row r="508404" spans="59:59" ht="15" customHeight="1">
      <c r="BG508404" s="984"/>
    </row>
    <row r="508405" spans="59:59" ht="15" customHeight="1">
      <c r="BG508405" s="985"/>
    </row>
    <row r="508442" spans="59:59" ht="15" customHeight="1">
      <c r="BG508442" s="984"/>
    </row>
    <row r="508443" spans="59:59" ht="15" customHeight="1">
      <c r="BG508443" s="985"/>
    </row>
    <row r="508480" spans="59:59" ht="15" customHeight="1">
      <c r="BG508480" s="984"/>
    </row>
    <row r="508481" spans="59:59" ht="15" customHeight="1">
      <c r="BG508481" s="985"/>
    </row>
    <row r="508518" spans="59:59" ht="15" customHeight="1">
      <c r="BG508518" s="984"/>
    </row>
    <row r="508519" spans="59:59" ht="15" customHeight="1">
      <c r="BG508519" s="985"/>
    </row>
    <row r="508556" spans="59:59" ht="15" customHeight="1">
      <c r="BG508556" s="984"/>
    </row>
    <row r="508557" spans="59:59" ht="15" customHeight="1">
      <c r="BG508557" s="985"/>
    </row>
    <row r="508594" spans="59:59" ht="15" customHeight="1">
      <c r="BG508594" s="984"/>
    </row>
    <row r="508595" spans="59:59" ht="15" customHeight="1">
      <c r="BG508595" s="985"/>
    </row>
    <row r="508632" spans="59:59" ht="15" customHeight="1">
      <c r="BG508632" s="984"/>
    </row>
    <row r="508633" spans="59:59" ht="15" customHeight="1">
      <c r="BG508633" s="985"/>
    </row>
    <row r="508670" spans="59:59" ht="15" customHeight="1">
      <c r="BG508670" s="984"/>
    </row>
    <row r="508671" spans="59:59" ht="15" customHeight="1">
      <c r="BG508671" s="985"/>
    </row>
    <row r="508708" spans="59:59" ht="15" customHeight="1">
      <c r="BG508708" s="984"/>
    </row>
    <row r="508709" spans="59:59" ht="15" customHeight="1">
      <c r="BG508709" s="985"/>
    </row>
    <row r="508746" spans="59:59" ht="15" customHeight="1">
      <c r="BG508746" s="984"/>
    </row>
    <row r="508747" spans="59:59" ht="15" customHeight="1">
      <c r="BG508747" s="985"/>
    </row>
    <row r="508784" spans="59:59" ht="15" customHeight="1">
      <c r="BG508784" s="984"/>
    </row>
    <row r="508785" spans="59:59" ht="15" customHeight="1">
      <c r="BG508785" s="985"/>
    </row>
    <row r="508822" spans="59:59" ht="15" customHeight="1">
      <c r="BG508822" s="984"/>
    </row>
    <row r="508823" spans="59:59" ht="15" customHeight="1">
      <c r="BG508823" s="985"/>
    </row>
    <row r="508860" spans="59:59" ht="15" customHeight="1">
      <c r="BG508860" s="984"/>
    </row>
    <row r="508861" spans="59:59" ht="15" customHeight="1">
      <c r="BG508861" s="985"/>
    </row>
    <row r="508898" spans="59:59" ht="15" customHeight="1">
      <c r="BG508898" s="984"/>
    </row>
    <row r="508899" spans="59:59" ht="15" customHeight="1">
      <c r="BG508899" s="985"/>
    </row>
    <row r="508936" spans="59:59" ht="15" customHeight="1">
      <c r="BG508936" s="984"/>
    </row>
    <row r="508937" spans="59:59" ht="15" customHeight="1">
      <c r="BG508937" s="985"/>
    </row>
    <row r="508974" spans="59:59" ht="15" customHeight="1">
      <c r="BG508974" s="984"/>
    </row>
    <row r="508975" spans="59:59" ht="15" customHeight="1">
      <c r="BG508975" s="985"/>
    </row>
    <row r="509012" spans="59:59" ht="15" customHeight="1">
      <c r="BG509012" s="984"/>
    </row>
    <row r="509013" spans="59:59" ht="15" customHeight="1">
      <c r="BG509013" s="985"/>
    </row>
    <row r="509050" spans="59:59" ht="15" customHeight="1">
      <c r="BG509050" s="984"/>
    </row>
    <row r="509051" spans="59:59" ht="15" customHeight="1">
      <c r="BG509051" s="985"/>
    </row>
    <row r="509088" spans="59:59" ht="15" customHeight="1">
      <c r="BG509088" s="984"/>
    </row>
    <row r="509089" spans="59:59" ht="15" customHeight="1">
      <c r="BG509089" s="985"/>
    </row>
    <row r="509126" spans="59:59" ht="15" customHeight="1">
      <c r="BG509126" s="984"/>
    </row>
    <row r="509127" spans="59:59" ht="15" customHeight="1">
      <c r="BG509127" s="985"/>
    </row>
    <row r="509164" spans="59:59" ht="15" customHeight="1">
      <c r="BG509164" s="984"/>
    </row>
    <row r="509165" spans="59:59" ht="15" customHeight="1">
      <c r="BG509165" s="985"/>
    </row>
    <row r="509202" spans="59:59" ht="15" customHeight="1">
      <c r="BG509202" s="984"/>
    </row>
    <row r="509203" spans="59:59" ht="15" customHeight="1">
      <c r="BG509203" s="985"/>
    </row>
    <row r="509240" spans="59:59" ht="15" customHeight="1">
      <c r="BG509240" s="984"/>
    </row>
    <row r="509241" spans="59:59" ht="15" customHeight="1">
      <c r="BG509241" s="985"/>
    </row>
    <row r="509278" spans="59:59" ht="15" customHeight="1">
      <c r="BG509278" s="984"/>
    </row>
    <row r="509279" spans="59:59" ht="15" customHeight="1">
      <c r="BG509279" s="985"/>
    </row>
    <row r="509316" spans="59:59" ht="15" customHeight="1">
      <c r="BG509316" s="984"/>
    </row>
    <row r="509317" spans="59:59" ht="15" customHeight="1">
      <c r="BG509317" s="985"/>
    </row>
    <row r="509354" spans="59:59" ht="15" customHeight="1">
      <c r="BG509354" s="984"/>
    </row>
    <row r="509355" spans="59:59" ht="15" customHeight="1">
      <c r="BG509355" s="985"/>
    </row>
    <row r="509392" spans="59:59" ht="15" customHeight="1">
      <c r="BG509392" s="984"/>
    </row>
    <row r="509393" spans="59:59" ht="15" customHeight="1">
      <c r="BG509393" s="985"/>
    </row>
    <row r="509430" spans="59:59" ht="15" customHeight="1">
      <c r="BG509430" s="984"/>
    </row>
    <row r="509431" spans="59:59" ht="15" customHeight="1">
      <c r="BG509431" s="985"/>
    </row>
    <row r="509468" spans="59:59" ht="15" customHeight="1">
      <c r="BG509468" s="984"/>
    </row>
    <row r="509469" spans="59:59" ht="15" customHeight="1">
      <c r="BG509469" s="985"/>
    </row>
    <row r="509506" spans="59:59" ht="15" customHeight="1">
      <c r="BG509506" s="984"/>
    </row>
    <row r="509507" spans="59:59" ht="15" customHeight="1">
      <c r="BG509507" s="985"/>
    </row>
    <row r="509544" spans="59:59" ht="15" customHeight="1">
      <c r="BG509544" s="984"/>
    </row>
    <row r="509545" spans="59:59" ht="15" customHeight="1">
      <c r="BG509545" s="985"/>
    </row>
    <row r="509582" spans="59:59" ht="15" customHeight="1">
      <c r="BG509582" s="984"/>
    </row>
    <row r="509583" spans="59:59" ht="15" customHeight="1">
      <c r="BG509583" s="985"/>
    </row>
    <row r="509620" spans="59:59" ht="15" customHeight="1">
      <c r="BG509620" s="984"/>
    </row>
    <row r="509621" spans="59:59" ht="15" customHeight="1">
      <c r="BG509621" s="985"/>
    </row>
    <row r="509658" spans="59:59" ht="15" customHeight="1">
      <c r="BG509658" s="984"/>
    </row>
    <row r="509659" spans="59:59" ht="15" customHeight="1">
      <c r="BG509659" s="985"/>
    </row>
    <row r="509696" spans="59:59" ht="15" customHeight="1">
      <c r="BG509696" s="984"/>
    </row>
    <row r="509697" spans="59:59" ht="15" customHeight="1">
      <c r="BG509697" s="985"/>
    </row>
    <row r="509734" spans="59:59" ht="15" customHeight="1">
      <c r="BG509734" s="984"/>
    </row>
    <row r="509735" spans="59:59" ht="15" customHeight="1">
      <c r="BG509735" s="985"/>
    </row>
    <row r="509772" spans="59:59" ht="15" customHeight="1">
      <c r="BG509772" s="984"/>
    </row>
    <row r="509773" spans="59:59" ht="15" customHeight="1">
      <c r="BG509773" s="985"/>
    </row>
    <row r="509810" spans="59:59" ht="15" customHeight="1">
      <c r="BG509810" s="984"/>
    </row>
    <row r="509811" spans="59:59" ht="15" customHeight="1">
      <c r="BG509811" s="985"/>
    </row>
    <row r="509848" spans="59:59" ht="15" customHeight="1">
      <c r="BG509848" s="984"/>
    </row>
    <row r="509849" spans="59:59" ht="15" customHeight="1">
      <c r="BG509849" s="985"/>
    </row>
    <row r="509886" spans="59:59" ht="15" customHeight="1">
      <c r="BG509886" s="984"/>
    </row>
    <row r="509887" spans="59:59" ht="15" customHeight="1">
      <c r="BG509887" s="985"/>
    </row>
    <row r="509924" spans="59:59" ht="15" customHeight="1">
      <c r="BG509924" s="984"/>
    </row>
    <row r="509925" spans="59:59" ht="15" customHeight="1">
      <c r="BG509925" s="985"/>
    </row>
    <row r="509962" spans="59:59" ht="15" customHeight="1">
      <c r="BG509962" s="984"/>
    </row>
    <row r="509963" spans="59:59" ht="15" customHeight="1">
      <c r="BG509963" s="985"/>
    </row>
    <row r="510000" spans="59:59" ht="15" customHeight="1">
      <c r="BG510000" s="984"/>
    </row>
    <row r="510001" spans="59:59" ht="15" customHeight="1">
      <c r="BG510001" s="985"/>
    </row>
    <row r="510038" spans="59:59" ht="15" customHeight="1">
      <c r="BG510038" s="984"/>
    </row>
    <row r="510039" spans="59:59" ht="15" customHeight="1">
      <c r="BG510039" s="985"/>
    </row>
    <row r="510076" spans="59:59" ht="15" customHeight="1">
      <c r="BG510076" s="984"/>
    </row>
    <row r="510077" spans="59:59" ht="15" customHeight="1">
      <c r="BG510077" s="985"/>
    </row>
    <row r="510114" spans="59:59" ht="15" customHeight="1">
      <c r="BG510114" s="984"/>
    </row>
    <row r="510115" spans="59:59" ht="15" customHeight="1">
      <c r="BG510115" s="985"/>
    </row>
    <row r="510152" spans="59:59" ht="15" customHeight="1">
      <c r="BG510152" s="984"/>
    </row>
    <row r="510153" spans="59:59" ht="15" customHeight="1">
      <c r="BG510153" s="985"/>
    </row>
    <row r="510190" spans="59:59" ht="15" customHeight="1">
      <c r="BG510190" s="984"/>
    </row>
    <row r="510191" spans="59:59" ht="15" customHeight="1">
      <c r="BG510191" s="985"/>
    </row>
    <row r="510228" spans="59:59" ht="15" customHeight="1">
      <c r="BG510228" s="984"/>
    </row>
    <row r="510229" spans="59:59" ht="15" customHeight="1">
      <c r="BG510229" s="985"/>
    </row>
    <row r="510266" spans="59:59" ht="15" customHeight="1">
      <c r="BG510266" s="984"/>
    </row>
    <row r="510267" spans="59:59" ht="15" customHeight="1">
      <c r="BG510267" s="985"/>
    </row>
    <row r="510304" spans="59:59" ht="15" customHeight="1">
      <c r="BG510304" s="984"/>
    </row>
    <row r="510305" spans="59:59" ht="15" customHeight="1">
      <c r="BG510305" s="985"/>
    </row>
    <row r="510342" spans="59:59" ht="15" customHeight="1">
      <c r="BG510342" s="984"/>
    </row>
    <row r="510343" spans="59:59" ht="15" customHeight="1">
      <c r="BG510343" s="985"/>
    </row>
    <row r="510380" spans="59:59" ht="15" customHeight="1">
      <c r="BG510380" s="984"/>
    </row>
    <row r="510381" spans="59:59" ht="15" customHeight="1">
      <c r="BG510381" s="985"/>
    </row>
    <row r="510418" spans="59:59" ht="15" customHeight="1">
      <c r="BG510418" s="984"/>
    </row>
    <row r="510419" spans="59:59" ht="15" customHeight="1">
      <c r="BG510419" s="985"/>
    </row>
    <row r="510456" spans="59:59" ht="15" customHeight="1">
      <c r="BG510456" s="984"/>
    </row>
    <row r="510457" spans="59:59" ht="15" customHeight="1">
      <c r="BG510457" s="985"/>
    </row>
    <row r="510494" spans="59:59" ht="15" customHeight="1">
      <c r="BG510494" s="984"/>
    </row>
    <row r="510495" spans="59:59" ht="15" customHeight="1">
      <c r="BG510495" s="985"/>
    </row>
    <row r="510532" spans="59:59" ht="15" customHeight="1">
      <c r="BG510532" s="984"/>
    </row>
    <row r="510533" spans="59:59" ht="15" customHeight="1">
      <c r="BG510533" s="985"/>
    </row>
    <row r="510570" spans="59:59" ht="15" customHeight="1">
      <c r="BG510570" s="984"/>
    </row>
    <row r="510571" spans="59:59" ht="15" customHeight="1">
      <c r="BG510571" s="985"/>
    </row>
    <row r="510608" spans="59:59" ht="15" customHeight="1">
      <c r="BG510608" s="984"/>
    </row>
    <row r="510609" spans="59:59" ht="15" customHeight="1">
      <c r="BG510609" s="985"/>
    </row>
    <row r="510646" spans="59:59" ht="15" customHeight="1">
      <c r="BG510646" s="984"/>
    </row>
    <row r="510647" spans="59:59" ht="15" customHeight="1">
      <c r="BG510647" s="985"/>
    </row>
    <row r="510684" spans="59:59" ht="15" customHeight="1">
      <c r="BG510684" s="984"/>
    </row>
    <row r="510685" spans="59:59" ht="15" customHeight="1">
      <c r="BG510685" s="985"/>
    </row>
    <row r="510722" spans="59:59" ht="15" customHeight="1">
      <c r="BG510722" s="984"/>
    </row>
    <row r="510723" spans="59:59" ht="15" customHeight="1">
      <c r="BG510723" s="985"/>
    </row>
    <row r="510760" spans="59:59" ht="15" customHeight="1">
      <c r="BG510760" s="984"/>
    </row>
    <row r="510761" spans="59:59" ht="15" customHeight="1">
      <c r="BG510761" s="985"/>
    </row>
    <row r="510798" spans="59:59" ht="15" customHeight="1">
      <c r="BG510798" s="984"/>
    </row>
    <row r="510799" spans="59:59" ht="15" customHeight="1">
      <c r="BG510799" s="985"/>
    </row>
    <row r="510836" spans="59:59" ht="15" customHeight="1">
      <c r="BG510836" s="984"/>
    </row>
    <row r="510837" spans="59:59" ht="15" customHeight="1">
      <c r="BG510837" s="985"/>
    </row>
    <row r="510874" spans="59:59" ht="15" customHeight="1">
      <c r="BG510874" s="984"/>
    </row>
    <row r="510875" spans="59:59" ht="15" customHeight="1">
      <c r="BG510875" s="985"/>
    </row>
    <row r="510912" spans="59:59" ht="15" customHeight="1">
      <c r="BG510912" s="984"/>
    </row>
    <row r="510913" spans="59:59" ht="15" customHeight="1">
      <c r="BG510913" s="985"/>
    </row>
    <row r="510950" spans="59:59" ht="15" customHeight="1">
      <c r="BG510950" s="984"/>
    </row>
    <row r="510951" spans="59:59" ht="15" customHeight="1">
      <c r="BG510951" s="985"/>
    </row>
    <row r="510988" spans="59:59" ht="15" customHeight="1">
      <c r="BG510988" s="984"/>
    </row>
    <row r="510989" spans="59:59" ht="15" customHeight="1">
      <c r="BG510989" s="985"/>
    </row>
    <row r="511026" spans="59:59" ht="15" customHeight="1">
      <c r="BG511026" s="984"/>
    </row>
    <row r="511027" spans="59:59" ht="15" customHeight="1">
      <c r="BG511027" s="985"/>
    </row>
    <row r="511064" spans="59:59" ht="15" customHeight="1">
      <c r="BG511064" s="984"/>
    </row>
    <row r="511065" spans="59:59" ht="15" customHeight="1">
      <c r="BG511065" s="985"/>
    </row>
    <row r="511102" spans="59:59" ht="15" customHeight="1">
      <c r="BG511102" s="984"/>
    </row>
    <row r="511103" spans="59:59" ht="15" customHeight="1">
      <c r="BG511103" s="985"/>
    </row>
    <row r="511140" spans="59:59" ht="15" customHeight="1">
      <c r="BG511140" s="984"/>
    </row>
    <row r="511141" spans="59:59" ht="15" customHeight="1">
      <c r="BG511141" s="985"/>
    </row>
    <row r="511178" spans="59:59" ht="15" customHeight="1">
      <c r="BG511178" s="984"/>
    </row>
    <row r="511179" spans="59:59" ht="15" customHeight="1">
      <c r="BG511179" s="985"/>
    </row>
    <row r="511216" spans="59:59" ht="15" customHeight="1">
      <c r="BG511216" s="984"/>
    </row>
    <row r="511217" spans="59:59" ht="15" customHeight="1">
      <c r="BG511217" s="985"/>
    </row>
    <row r="511254" spans="59:59" ht="15" customHeight="1">
      <c r="BG511254" s="984"/>
    </row>
    <row r="511255" spans="59:59" ht="15" customHeight="1">
      <c r="BG511255" s="985"/>
    </row>
    <row r="511292" spans="59:59" ht="15" customHeight="1">
      <c r="BG511292" s="984"/>
    </row>
    <row r="511293" spans="59:59" ht="15" customHeight="1">
      <c r="BG511293" s="985"/>
    </row>
    <row r="511330" spans="59:59" ht="15" customHeight="1">
      <c r="BG511330" s="984"/>
    </row>
    <row r="511331" spans="59:59" ht="15" customHeight="1">
      <c r="BG511331" s="985"/>
    </row>
    <row r="511368" spans="59:59" ht="15" customHeight="1">
      <c r="BG511368" s="984"/>
    </row>
    <row r="511369" spans="59:59" ht="15" customHeight="1">
      <c r="BG511369" s="985"/>
    </row>
    <row r="511406" spans="59:59" ht="15" customHeight="1">
      <c r="BG511406" s="984"/>
    </row>
    <row r="511407" spans="59:59" ht="15" customHeight="1">
      <c r="BG511407" s="985"/>
    </row>
    <row r="511444" spans="59:59" ht="15" customHeight="1">
      <c r="BG511444" s="984"/>
    </row>
    <row r="511445" spans="59:59" ht="15" customHeight="1">
      <c r="BG511445" s="985"/>
    </row>
    <row r="511482" spans="59:59" ht="15" customHeight="1">
      <c r="BG511482" s="984"/>
    </row>
    <row r="511483" spans="59:59" ht="15" customHeight="1">
      <c r="BG511483" s="985"/>
    </row>
    <row r="511520" spans="59:59" ht="15" customHeight="1">
      <c r="BG511520" s="984"/>
    </row>
    <row r="511521" spans="59:59" ht="15" customHeight="1">
      <c r="BG511521" s="985"/>
    </row>
    <row r="511558" spans="59:59" ht="15" customHeight="1">
      <c r="BG511558" s="984"/>
    </row>
    <row r="511559" spans="59:59" ht="15" customHeight="1">
      <c r="BG511559" s="985"/>
    </row>
    <row r="511596" spans="59:59" ht="15" customHeight="1">
      <c r="BG511596" s="984"/>
    </row>
    <row r="511597" spans="59:59" ht="15" customHeight="1">
      <c r="BG511597" s="985"/>
    </row>
    <row r="511634" spans="59:59" ht="15" customHeight="1">
      <c r="BG511634" s="984"/>
    </row>
    <row r="511635" spans="59:59" ht="15" customHeight="1">
      <c r="BG511635" s="985"/>
    </row>
    <row r="511672" spans="59:59" ht="15" customHeight="1">
      <c r="BG511672" s="984"/>
    </row>
    <row r="511673" spans="59:59" ht="15" customHeight="1">
      <c r="BG511673" s="985"/>
    </row>
    <row r="511710" spans="59:59" ht="15" customHeight="1">
      <c r="BG511710" s="984"/>
    </row>
    <row r="511711" spans="59:59" ht="15" customHeight="1">
      <c r="BG511711" s="985"/>
    </row>
    <row r="511748" spans="59:59" ht="15" customHeight="1">
      <c r="BG511748" s="984"/>
    </row>
    <row r="511749" spans="59:59" ht="15" customHeight="1">
      <c r="BG511749" s="985"/>
    </row>
    <row r="511786" spans="59:59" ht="15" customHeight="1">
      <c r="BG511786" s="984"/>
    </row>
    <row r="511787" spans="59:59" ht="15" customHeight="1">
      <c r="BG511787" s="985"/>
    </row>
    <row r="511824" spans="59:59" ht="15" customHeight="1">
      <c r="BG511824" s="984"/>
    </row>
    <row r="511825" spans="59:59" ht="15" customHeight="1">
      <c r="BG511825" s="985"/>
    </row>
    <row r="511862" spans="59:59" ht="15" customHeight="1">
      <c r="BG511862" s="984"/>
    </row>
    <row r="511863" spans="59:59" ht="15" customHeight="1">
      <c r="BG511863" s="985"/>
    </row>
    <row r="511900" spans="59:59" ht="15" customHeight="1">
      <c r="BG511900" s="984"/>
    </row>
    <row r="511901" spans="59:59" ht="15" customHeight="1">
      <c r="BG511901" s="985"/>
    </row>
    <row r="511938" spans="59:59" ht="15" customHeight="1">
      <c r="BG511938" s="984"/>
    </row>
    <row r="511939" spans="59:59" ht="15" customHeight="1">
      <c r="BG511939" s="985"/>
    </row>
    <row r="511976" spans="59:59" ht="15" customHeight="1">
      <c r="BG511976" s="984"/>
    </row>
    <row r="511977" spans="59:59" ht="15" customHeight="1">
      <c r="BG511977" s="985"/>
    </row>
    <row r="512014" spans="59:59" ht="15" customHeight="1">
      <c r="BG512014" s="984"/>
    </row>
    <row r="512015" spans="59:59" ht="15" customHeight="1">
      <c r="BG512015" s="985"/>
    </row>
    <row r="512052" spans="59:59" ht="15" customHeight="1">
      <c r="BG512052" s="984"/>
    </row>
    <row r="512053" spans="59:59" ht="15" customHeight="1">
      <c r="BG512053" s="985"/>
    </row>
    <row r="512090" spans="59:59" ht="15" customHeight="1">
      <c r="BG512090" s="984"/>
    </row>
    <row r="512091" spans="59:59" ht="15" customHeight="1">
      <c r="BG512091" s="985"/>
    </row>
    <row r="512128" spans="59:59" ht="15" customHeight="1">
      <c r="BG512128" s="984"/>
    </row>
    <row r="512129" spans="59:59" ht="15" customHeight="1">
      <c r="BG512129" s="985"/>
    </row>
    <row r="512166" spans="59:59" ht="15" customHeight="1">
      <c r="BG512166" s="984"/>
    </row>
    <row r="512167" spans="59:59" ht="15" customHeight="1">
      <c r="BG512167" s="985"/>
    </row>
    <row r="512204" spans="59:59" ht="15" customHeight="1">
      <c r="BG512204" s="984"/>
    </row>
    <row r="512205" spans="59:59" ht="15" customHeight="1">
      <c r="BG512205" s="985"/>
    </row>
    <row r="512242" spans="59:59" ht="15" customHeight="1">
      <c r="BG512242" s="984"/>
    </row>
    <row r="512243" spans="59:59" ht="15" customHeight="1">
      <c r="BG512243" s="985"/>
    </row>
    <row r="512280" spans="59:59" ht="15" customHeight="1">
      <c r="BG512280" s="984"/>
    </row>
    <row r="512281" spans="59:59" ht="15" customHeight="1">
      <c r="BG512281" s="985"/>
    </row>
    <row r="512318" spans="59:59" ht="15" customHeight="1">
      <c r="BG512318" s="984"/>
    </row>
    <row r="512319" spans="59:59" ht="15" customHeight="1">
      <c r="BG512319" s="985"/>
    </row>
    <row r="512356" spans="59:59" ht="15" customHeight="1">
      <c r="BG512356" s="984"/>
    </row>
    <row r="512357" spans="59:59" ht="15" customHeight="1">
      <c r="BG512357" s="985"/>
    </row>
    <row r="512394" spans="59:59" ht="15" customHeight="1">
      <c r="BG512394" s="984"/>
    </row>
    <row r="512395" spans="59:59" ht="15" customHeight="1">
      <c r="BG512395" s="985"/>
    </row>
    <row r="512432" spans="59:59" ht="15" customHeight="1">
      <c r="BG512432" s="984"/>
    </row>
    <row r="512433" spans="59:59" ht="15" customHeight="1">
      <c r="BG512433" s="985"/>
    </row>
    <row r="512470" spans="59:59" ht="15" customHeight="1">
      <c r="BG512470" s="984"/>
    </row>
    <row r="512471" spans="59:59" ht="15" customHeight="1">
      <c r="BG512471" s="985"/>
    </row>
    <row r="512508" spans="59:59" ht="15" customHeight="1">
      <c r="BG512508" s="984"/>
    </row>
    <row r="512509" spans="59:59" ht="15" customHeight="1">
      <c r="BG512509" s="985"/>
    </row>
    <row r="512546" spans="59:59" ht="15" customHeight="1">
      <c r="BG512546" s="984"/>
    </row>
    <row r="512547" spans="59:59" ht="15" customHeight="1">
      <c r="BG512547" s="985"/>
    </row>
    <row r="512584" spans="59:59" ht="15" customHeight="1">
      <c r="BG512584" s="984"/>
    </row>
    <row r="512585" spans="59:59" ht="15" customHeight="1">
      <c r="BG512585" s="985"/>
    </row>
    <row r="512622" spans="59:59" ht="15" customHeight="1">
      <c r="BG512622" s="984"/>
    </row>
    <row r="512623" spans="59:59" ht="15" customHeight="1">
      <c r="BG512623" s="985"/>
    </row>
    <row r="512660" spans="59:59" ht="15" customHeight="1">
      <c r="BG512660" s="984"/>
    </row>
    <row r="512661" spans="59:59" ht="15" customHeight="1">
      <c r="BG512661" s="985"/>
    </row>
    <row r="512698" spans="59:59" ht="15" customHeight="1">
      <c r="BG512698" s="984"/>
    </row>
    <row r="512699" spans="59:59" ht="15" customHeight="1">
      <c r="BG512699" s="985"/>
    </row>
    <row r="512736" spans="59:59" ht="15" customHeight="1">
      <c r="BG512736" s="984"/>
    </row>
    <row r="512737" spans="59:59" ht="15" customHeight="1">
      <c r="BG512737" s="985"/>
    </row>
    <row r="512774" spans="59:59" ht="15" customHeight="1">
      <c r="BG512774" s="984"/>
    </row>
    <row r="512775" spans="59:59" ht="15" customHeight="1">
      <c r="BG512775" s="985"/>
    </row>
    <row r="512812" spans="59:59" ht="15" customHeight="1">
      <c r="BG512812" s="984"/>
    </row>
    <row r="512813" spans="59:59" ht="15" customHeight="1">
      <c r="BG512813" s="985"/>
    </row>
    <row r="512850" spans="59:59" ht="15" customHeight="1">
      <c r="BG512850" s="984"/>
    </row>
    <row r="512851" spans="59:59" ht="15" customHeight="1">
      <c r="BG512851" s="985"/>
    </row>
    <row r="512888" spans="59:59" ht="15" customHeight="1">
      <c r="BG512888" s="984"/>
    </row>
    <row r="512889" spans="59:59" ht="15" customHeight="1">
      <c r="BG512889" s="985"/>
    </row>
    <row r="512926" spans="59:59" ht="15" customHeight="1">
      <c r="BG512926" s="984"/>
    </row>
    <row r="512927" spans="59:59" ht="15" customHeight="1">
      <c r="BG512927" s="985"/>
    </row>
    <row r="512964" spans="59:59" ht="15" customHeight="1">
      <c r="BG512964" s="984"/>
    </row>
    <row r="512965" spans="59:59" ht="15" customHeight="1">
      <c r="BG512965" s="985"/>
    </row>
    <row r="513002" spans="59:59" ht="15" customHeight="1">
      <c r="BG513002" s="984"/>
    </row>
    <row r="513003" spans="59:59" ht="15" customHeight="1">
      <c r="BG513003" s="985"/>
    </row>
    <row r="513040" spans="59:59" ht="15" customHeight="1">
      <c r="BG513040" s="984"/>
    </row>
    <row r="513041" spans="59:59" ht="15" customHeight="1">
      <c r="BG513041" s="985"/>
    </row>
    <row r="513078" spans="59:59" ht="15" customHeight="1">
      <c r="BG513078" s="984"/>
    </row>
    <row r="513079" spans="59:59" ht="15" customHeight="1">
      <c r="BG513079" s="985"/>
    </row>
    <row r="513116" spans="59:59" ht="15" customHeight="1">
      <c r="BG513116" s="984"/>
    </row>
    <row r="513117" spans="59:59" ht="15" customHeight="1">
      <c r="BG513117" s="985"/>
    </row>
    <row r="513154" spans="59:59" ht="15" customHeight="1">
      <c r="BG513154" s="984"/>
    </row>
    <row r="513155" spans="59:59" ht="15" customHeight="1">
      <c r="BG513155" s="985"/>
    </row>
    <row r="513192" spans="59:59" ht="15" customHeight="1">
      <c r="BG513192" s="984"/>
    </row>
    <row r="513193" spans="59:59" ht="15" customHeight="1">
      <c r="BG513193" s="985"/>
    </row>
    <row r="513230" spans="59:59" ht="15" customHeight="1">
      <c r="BG513230" s="984"/>
    </row>
    <row r="513231" spans="59:59" ht="15" customHeight="1">
      <c r="BG513231" s="985"/>
    </row>
    <row r="513268" spans="59:59" ht="15" customHeight="1">
      <c r="BG513268" s="984"/>
    </row>
    <row r="513269" spans="59:59" ht="15" customHeight="1">
      <c r="BG513269" s="985"/>
    </row>
    <row r="513306" spans="59:59" ht="15" customHeight="1">
      <c r="BG513306" s="984"/>
    </row>
    <row r="513307" spans="59:59" ht="15" customHeight="1">
      <c r="BG513307" s="985"/>
    </row>
    <row r="513344" spans="59:59" ht="15" customHeight="1">
      <c r="BG513344" s="984"/>
    </row>
    <row r="513345" spans="59:59" ht="15" customHeight="1">
      <c r="BG513345" s="985"/>
    </row>
    <row r="513382" spans="59:59" ht="15" customHeight="1">
      <c r="BG513382" s="984"/>
    </row>
    <row r="513383" spans="59:59" ht="15" customHeight="1">
      <c r="BG513383" s="985"/>
    </row>
    <row r="513420" spans="59:59" ht="15" customHeight="1">
      <c r="BG513420" s="984"/>
    </row>
    <row r="513421" spans="59:59" ht="15" customHeight="1">
      <c r="BG513421" s="985"/>
    </row>
    <row r="513458" spans="59:59" ht="15" customHeight="1">
      <c r="BG513458" s="984"/>
    </row>
    <row r="513459" spans="59:59" ht="15" customHeight="1">
      <c r="BG513459" s="985"/>
    </row>
    <row r="513496" spans="59:59" ht="15" customHeight="1">
      <c r="BG513496" s="984"/>
    </row>
    <row r="513497" spans="59:59" ht="15" customHeight="1">
      <c r="BG513497" s="985"/>
    </row>
    <row r="513534" spans="59:59" ht="15" customHeight="1">
      <c r="BG513534" s="984"/>
    </row>
    <row r="513535" spans="59:59" ht="15" customHeight="1">
      <c r="BG513535" s="985"/>
    </row>
    <row r="513572" spans="59:59" ht="15" customHeight="1">
      <c r="BG513572" s="984"/>
    </row>
    <row r="513573" spans="59:59" ht="15" customHeight="1">
      <c r="BG513573" s="985"/>
    </row>
    <row r="513610" spans="59:59" ht="15" customHeight="1">
      <c r="BG513610" s="984"/>
    </row>
    <row r="513611" spans="59:59" ht="15" customHeight="1">
      <c r="BG513611" s="985"/>
    </row>
    <row r="513648" spans="59:59" ht="15" customHeight="1">
      <c r="BG513648" s="984"/>
    </row>
    <row r="513649" spans="59:59" ht="15" customHeight="1">
      <c r="BG513649" s="985"/>
    </row>
    <row r="513686" spans="59:59" ht="15" customHeight="1">
      <c r="BG513686" s="984"/>
    </row>
    <row r="513687" spans="59:59" ht="15" customHeight="1">
      <c r="BG513687" s="985"/>
    </row>
    <row r="513724" spans="59:59" ht="15" customHeight="1">
      <c r="BG513724" s="984"/>
    </row>
    <row r="513725" spans="59:59" ht="15" customHeight="1">
      <c r="BG513725" s="985"/>
    </row>
    <row r="513762" spans="59:59" ht="15" customHeight="1">
      <c r="BG513762" s="984"/>
    </row>
    <row r="513763" spans="59:59" ht="15" customHeight="1">
      <c r="BG513763" s="985"/>
    </row>
    <row r="513800" spans="59:59" ht="15" customHeight="1">
      <c r="BG513800" s="984"/>
    </row>
    <row r="513801" spans="59:59" ht="15" customHeight="1">
      <c r="BG513801" s="985"/>
    </row>
    <row r="513838" spans="59:59" ht="15" customHeight="1">
      <c r="BG513838" s="984"/>
    </row>
    <row r="513839" spans="59:59" ht="15" customHeight="1">
      <c r="BG513839" s="985"/>
    </row>
    <row r="513876" spans="59:59" ht="15" customHeight="1">
      <c r="BG513876" s="984"/>
    </row>
    <row r="513877" spans="59:59" ht="15" customHeight="1">
      <c r="BG513877" s="985"/>
    </row>
    <row r="513914" spans="59:59" ht="15" customHeight="1">
      <c r="BG513914" s="984"/>
    </row>
    <row r="513915" spans="59:59" ht="15" customHeight="1">
      <c r="BG513915" s="985"/>
    </row>
    <row r="513952" spans="59:59" ht="15" customHeight="1">
      <c r="BG513952" s="984"/>
    </row>
    <row r="513953" spans="59:59" ht="15" customHeight="1">
      <c r="BG513953" s="985"/>
    </row>
    <row r="513990" spans="59:59" ht="15" customHeight="1">
      <c r="BG513990" s="984"/>
    </row>
    <row r="513991" spans="59:59" ht="15" customHeight="1">
      <c r="BG513991" s="985"/>
    </row>
    <row r="514028" spans="59:59" ht="15" customHeight="1">
      <c r="BG514028" s="984"/>
    </row>
    <row r="514029" spans="59:59" ht="15" customHeight="1">
      <c r="BG514029" s="985"/>
    </row>
    <row r="514066" spans="59:59" ht="15" customHeight="1">
      <c r="BG514066" s="984"/>
    </row>
    <row r="514067" spans="59:59" ht="15" customHeight="1">
      <c r="BG514067" s="985"/>
    </row>
    <row r="514104" spans="59:59" ht="15" customHeight="1">
      <c r="BG514104" s="984"/>
    </row>
    <row r="514105" spans="59:59" ht="15" customHeight="1">
      <c r="BG514105" s="985"/>
    </row>
    <row r="514142" spans="59:59" ht="15" customHeight="1">
      <c r="BG514142" s="984"/>
    </row>
    <row r="514143" spans="59:59" ht="15" customHeight="1">
      <c r="BG514143" s="985"/>
    </row>
    <row r="514180" spans="59:59" ht="15" customHeight="1">
      <c r="BG514180" s="984"/>
    </row>
    <row r="514181" spans="59:59" ht="15" customHeight="1">
      <c r="BG514181" s="985"/>
    </row>
    <row r="514218" spans="59:59" ht="15" customHeight="1">
      <c r="BG514218" s="984"/>
    </row>
    <row r="514219" spans="59:59" ht="15" customHeight="1">
      <c r="BG514219" s="985"/>
    </row>
    <row r="514256" spans="59:59" ht="15" customHeight="1">
      <c r="BG514256" s="984"/>
    </row>
    <row r="514257" spans="59:59" ht="15" customHeight="1">
      <c r="BG514257" s="985"/>
    </row>
    <row r="514294" spans="59:59" ht="15" customHeight="1">
      <c r="BG514294" s="984"/>
    </row>
    <row r="514295" spans="59:59" ht="15" customHeight="1">
      <c r="BG514295" s="985"/>
    </row>
    <row r="514332" spans="59:59" ht="15" customHeight="1">
      <c r="BG514332" s="984"/>
    </row>
    <row r="514333" spans="59:59" ht="15" customHeight="1">
      <c r="BG514333" s="985"/>
    </row>
    <row r="514370" spans="59:59" ht="15" customHeight="1">
      <c r="BG514370" s="984"/>
    </row>
    <row r="514371" spans="59:59" ht="15" customHeight="1">
      <c r="BG514371" s="985"/>
    </row>
    <row r="514408" spans="59:59" ht="15" customHeight="1">
      <c r="BG514408" s="984"/>
    </row>
    <row r="514409" spans="59:59" ht="15" customHeight="1">
      <c r="BG514409" s="985"/>
    </row>
    <row r="514446" spans="59:59" ht="15" customHeight="1">
      <c r="BG514446" s="984"/>
    </row>
    <row r="514447" spans="59:59" ht="15" customHeight="1">
      <c r="BG514447" s="985"/>
    </row>
    <row r="514484" spans="59:59" ht="15" customHeight="1">
      <c r="BG514484" s="984"/>
    </row>
    <row r="514485" spans="59:59" ht="15" customHeight="1">
      <c r="BG514485" s="985"/>
    </row>
    <row r="514522" spans="59:59" ht="15" customHeight="1">
      <c r="BG514522" s="984"/>
    </row>
    <row r="514523" spans="59:59" ht="15" customHeight="1">
      <c r="BG514523" s="985"/>
    </row>
    <row r="514560" spans="59:59" ht="15" customHeight="1">
      <c r="BG514560" s="984"/>
    </row>
    <row r="514561" spans="59:59" ht="15" customHeight="1">
      <c r="BG514561" s="985"/>
    </row>
    <row r="514598" spans="59:59" ht="15" customHeight="1">
      <c r="BG514598" s="984"/>
    </row>
    <row r="514599" spans="59:59" ht="15" customHeight="1">
      <c r="BG514599" s="985"/>
    </row>
    <row r="514636" spans="59:59" ht="15" customHeight="1">
      <c r="BG514636" s="984"/>
    </row>
    <row r="514637" spans="59:59" ht="15" customHeight="1">
      <c r="BG514637" s="985"/>
    </row>
    <row r="514674" spans="59:59" ht="15" customHeight="1">
      <c r="BG514674" s="984"/>
    </row>
    <row r="514675" spans="59:59" ht="15" customHeight="1">
      <c r="BG514675" s="985"/>
    </row>
    <row r="514712" spans="59:59" ht="15" customHeight="1">
      <c r="BG514712" s="984"/>
    </row>
    <row r="514713" spans="59:59" ht="15" customHeight="1">
      <c r="BG514713" s="985"/>
    </row>
    <row r="514750" spans="59:59" ht="15" customHeight="1">
      <c r="BG514750" s="984"/>
    </row>
    <row r="514751" spans="59:59" ht="15" customHeight="1">
      <c r="BG514751" s="985"/>
    </row>
    <row r="514788" spans="59:59" ht="15" customHeight="1">
      <c r="BG514788" s="984"/>
    </row>
    <row r="514789" spans="59:59" ht="15" customHeight="1">
      <c r="BG514789" s="985"/>
    </row>
    <row r="514826" spans="59:59" ht="15" customHeight="1">
      <c r="BG514826" s="984"/>
    </row>
    <row r="514827" spans="59:59" ht="15" customHeight="1">
      <c r="BG514827" s="985"/>
    </row>
    <row r="514864" spans="59:59" ht="15" customHeight="1">
      <c r="BG514864" s="984"/>
    </row>
    <row r="514865" spans="59:59" ht="15" customHeight="1">
      <c r="BG514865" s="985"/>
    </row>
    <row r="514902" spans="59:59" ht="15" customHeight="1">
      <c r="BG514902" s="984"/>
    </row>
    <row r="514903" spans="59:59" ht="15" customHeight="1">
      <c r="BG514903" s="985"/>
    </row>
    <row r="514940" spans="59:59" ht="15" customHeight="1">
      <c r="BG514940" s="984"/>
    </row>
    <row r="514941" spans="59:59" ht="15" customHeight="1">
      <c r="BG514941" s="985"/>
    </row>
    <row r="514978" spans="59:59" ht="15" customHeight="1">
      <c r="BG514978" s="984"/>
    </row>
    <row r="514979" spans="59:59" ht="15" customHeight="1">
      <c r="BG514979" s="985"/>
    </row>
    <row r="515016" spans="59:59" ht="15" customHeight="1">
      <c r="BG515016" s="984"/>
    </row>
    <row r="515017" spans="59:59" ht="15" customHeight="1">
      <c r="BG515017" s="985"/>
    </row>
    <row r="515054" spans="59:59" ht="15" customHeight="1">
      <c r="BG515054" s="984"/>
    </row>
    <row r="515055" spans="59:59" ht="15" customHeight="1">
      <c r="BG515055" s="985"/>
    </row>
    <row r="515092" spans="59:59" ht="15" customHeight="1">
      <c r="BG515092" s="984"/>
    </row>
    <row r="515093" spans="59:59" ht="15" customHeight="1">
      <c r="BG515093" s="985"/>
    </row>
    <row r="515130" spans="59:59" ht="15" customHeight="1">
      <c r="BG515130" s="984"/>
    </row>
    <row r="515131" spans="59:59" ht="15" customHeight="1">
      <c r="BG515131" s="985"/>
    </row>
    <row r="515168" spans="59:59" ht="15" customHeight="1">
      <c r="BG515168" s="984"/>
    </row>
    <row r="515169" spans="59:59" ht="15" customHeight="1">
      <c r="BG515169" s="985"/>
    </row>
    <row r="515206" spans="59:59" ht="15" customHeight="1">
      <c r="BG515206" s="984"/>
    </row>
    <row r="515207" spans="59:59" ht="15" customHeight="1">
      <c r="BG515207" s="985"/>
    </row>
    <row r="515244" spans="59:59" ht="15" customHeight="1">
      <c r="BG515244" s="984"/>
    </row>
    <row r="515245" spans="59:59" ht="15" customHeight="1">
      <c r="BG515245" s="985"/>
    </row>
    <row r="515282" spans="59:59" ht="15" customHeight="1">
      <c r="BG515282" s="984"/>
    </row>
    <row r="515283" spans="59:59" ht="15" customHeight="1">
      <c r="BG515283" s="985"/>
    </row>
    <row r="515320" spans="59:59" ht="15" customHeight="1">
      <c r="BG515320" s="984"/>
    </row>
    <row r="515321" spans="59:59" ht="15" customHeight="1">
      <c r="BG515321" s="985"/>
    </row>
    <row r="515358" spans="59:59" ht="15" customHeight="1">
      <c r="BG515358" s="984"/>
    </row>
    <row r="515359" spans="59:59" ht="15" customHeight="1">
      <c r="BG515359" s="985"/>
    </row>
    <row r="515396" spans="59:59" ht="15" customHeight="1">
      <c r="BG515396" s="984"/>
    </row>
    <row r="515397" spans="59:59" ht="15" customHeight="1">
      <c r="BG515397" s="985"/>
    </row>
    <row r="515434" spans="59:59" ht="15" customHeight="1">
      <c r="BG515434" s="984"/>
    </row>
    <row r="515435" spans="59:59" ht="15" customHeight="1">
      <c r="BG515435" s="985"/>
    </row>
    <row r="515472" spans="59:59" ht="15" customHeight="1">
      <c r="BG515472" s="984"/>
    </row>
    <row r="515473" spans="59:59" ht="15" customHeight="1">
      <c r="BG515473" s="985"/>
    </row>
    <row r="515510" spans="59:59" ht="15" customHeight="1">
      <c r="BG515510" s="984"/>
    </row>
    <row r="515511" spans="59:59" ht="15" customHeight="1">
      <c r="BG515511" s="985"/>
    </row>
    <row r="515548" spans="59:59" ht="15" customHeight="1">
      <c r="BG515548" s="984"/>
    </row>
    <row r="515549" spans="59:59" ht="15" customHeight="1">
      <c r="BG515549" s="985"/>
    </row>
    <row r="515586" spans="59:59" ht="15" customHeight="1">
      <c r="BG515586" s="984"/>
    </row>
    <row r="515587" spans="59:59" ht="15" customHeight="1">
      <c r="BG515587" s="985"/>
    </row>
    <row r="515624" spans="59:59" ht="15" customHeight="1">
      <c r="BG515624" s="984"/>
    </row>
    <row r="515625" spans="59:59" ht="15" customHeight="1">
      <c r="BG515625" s="985"/>
    </row>
    <row r="515662" spans="59:59" ht="15" customHeight="1">
      <c r="BG515662" s="984"/>
    </row>
    <row r="515663" spans="59:59" ht="15" customHeight="1">
      <c r="BG515663" s="985"/>
    </row>
    <row r="515700" spans="59:59" ht="15" customHeight="1">
      <c r="BG515700" s="984"/>
    </row>
    <row r="515701" spans="59:59" ht="15" customHeight="1">
      <c r="BG515701" s="985"/>
    </row>
    <row r="515738" spans="59:59" ht="15" customHeight="1">
      <c r="BG515738" s="984"/>
    </row>
    <row r="515739" spans="59:59" ht="15" customHeight="1">
      <c r="BG515739" s="985"/>
    </row>
    <row r="515776" spans="59:59" ht="15" customHeight="1">
      <c r="BG515776" s="984"/>
    </row>
    <row r="515777" spans="59:59" ht="15" customHeight="1">
      <c r="BG515777" s="985"/>
    </row>
    <row r="515814" spans="59:59" ht="15" customHeight="1">
      <c r="BG515814" s="984"/>
    </row>
    <row r="515815" spans="59:59" ht="15" customHeight="1">
      <c r="BG515815" s="985"/>
    </row>
    <row r="515852" spans="59:59" ht="15" customHeight="1">
      <c r="BG515852" s="984"/>
    </row>
    <row r="515853" spans="59:59" ht="15" customHeight="1">
      <c r="BG515853" s="985"/>
    </row>
    <row r="515890" spans="59:59" ht="15" customHeight="1">
      <c r="BG515890" s="984"/>
    </row>
    <row r="515891" spans="59:59" ht="15" customHeight="1">
      <c r="BG515891" s="985"/>
    </row>
    <row r="515928" spans="59:59" ht="15" customHeight="1">
      <c r="BG515928" s="984"/>
    </row>
    <row r="515929" spans="59:59" ht="15" customHeight="1">
      <c r="BG515929" s="985"/>
    </row>
    <row r="515966" spans="59:59" ht="15" customHeight="1">
      <c r="BG515966" s="984"/>
    </row>
    <row r="515967" spans="59:59" ht="15" customHeight="1">
      <c r="BG515967" s="985"/>
    </row>
    <row r="516004" spans="59:59" ht="15" customHeight="1">
      <c r="BG516004" s="984"/>
    </row>
    <row r="516005" spans="59:59" ht="15" customHeight="1">
      <c r="BG516005" s="985"/>
    </row>
    <row r="516042" spans="59:59" ht="15" customHeight="1">
      <c r="BG516042" s="984"/>
    </row>
    <row r="516043" spans="59:59" ht="15" customHeight="1">
      <c r="BG516043" s="985"/>
    </row>
    <row r="516080" spans="59:59" ht="15" customHeight="1">
      <c r="BG516080" s="984"/>
    </row>
    <row r="516081" spans="59:59" ht="15" customHeight="1">
      <c r="BG516081" s="985"/>
    </row>
    <row r="516118" spans="59:59" ht="15" customHeight="1">
      <c r="BG516118" s="984"/>
    </row>
    <row r="516119" spans="59:59" ht="15" customHeight="1">
      <c r="BG516119" s="985"/>
    </row>
    <row r="516156" spans="59:59" ht="15" customHeight="1">
      <c r="BG516156" s="984"/>
    </row>
    <row r="516157" spans="59:59" ht="15" customHeight="1">
      <c r="BG516157" s="985"/>
    </row>
    <row r="516194" spans="59:59" ht="15" customHeight="1">
      <c r="BG516194" s="984"/>
    </row>
    <row r="516195" spans="59:59" ht="15" customHeight="1">
      <c r="BG516195" s="985"/>
    </row>
    <row r="516232" spans="59:59" ht="15" customHeight="1">
      <c r="BG516232" s="984"/>
    </row>
    <row r="516233" spans="59:59" ht="15" customHeight="1">
      <c r="BG516233" s="985"/>
    </row>
    <row r="516270" spans="59:59" ht="15" customHeight="1">
      <c r="BG516270" s="984"/>
    </row>
    <row r="516271" spans="59:59" ht="15" customHeight="1">
      <c r="BG516271" s="985"/>
    </row>
    <row r="516308" spans="59:59" ht="15" customHeight="1">
      <c r="BG516308" s="984"/>
    </row>
    <row r="516309" spans="59:59" ht="15" customHeight="1">
      <c r="BG516309" s="985"/>
    </row>
    <row r="516346" spans="59:59" ht="15" customHeight="1">
      <c r="BG516346" s="984"/>
    </row>
    <row r="516347" spans="59:59" ht="15" customHeight="1">
      <c r="BG516347" s="985"/>
    </row>
    <row r="516384" spans="59:59" ht="15" customHeight="1">
      <c r="BG516384" s="984"/>
    </row>
    <row r="516385" spans="59:59" ht="15" customHeight="1">
      <c r="BG516385" s="985"/>
    </row>
    <row r="516422" spans="59:59" ht="15" customHeight="1">
      <c r="BG516422" s="984"/>
    </row>
    <row r="516423" spans="59:59" ht="15" customHeight="1">
      <c r="BG516423" s="985"/>
    </row>
    <row r="516460" spans="59:59" ht="15" customHeight="1">
      <c r="BG516460" s="984"/>
    </row>
    <row r="516461" spans="59:59" ht="15" customHeight="1">
      <c r="BG516461" s="985"/>
    </row>
    <row r="516498" spans="59:59" ht="15" customHeight="1">
      <c r="BG516498" s="984"/>
    </row>
    <row r="516499" spans="59:59" ht="15" customHeight="1">
      <c r="BG516499" s="985"/>
    </row>
    <row r="516536" spans="59:59" ht="15" customHeight="1">
      <c r="BG516536" s="984"/>
    </row>
    <row r="516537" spans="59:59" ht="15" customHeight="1">
      <c r="BG516537" s="985"/>
    </row>
    <row r="516574" spans="59:59" ht="15" customHeight="1">
      <c r="BG516574" s="984"/>
    </row>
    <row r="516575" spans="59:59" ht="15" customHeight="1">
      <c r="BG516575" s="985"/>
    </row>
    <row r="516612" spans="59:59" ht="15" customHeight="1">
      <c r="BG516612" s="984"/>
    </row>
    <row r="516613" spans="59:59" ht="15" customHeight="1">
      <c r="BG516613" s="985"/>
    </row>
    <row r="516650" spans="59:59" ht="15" customHeight="1">
      <c r="BG516650" s="984"/>
    </row>
    <row r="516651" spans="59:59" ht="15" customHeight="1">
      <c r="BG516651" s="985"/>
    </row>
    <row r="516688" spans="59:59" ht="15" customHeight="1">
      <c r="BG516688" s="984"/>
    </row>
    <row r="516689" spans="59:59" ht="15" customHeight="1">
      <c r="BG516689" s="985"/>
    </row>
    <row r="516726" spans="59:59" ht="15" customHeight="1">
      <c r="BG516726" s="984"/>
    </row>
    <row r="516727" spans="59:59" ht="15" customHeight="1">
      <c r="BG516727" s="985"/>
    </row>
    <row r="516764" spans="59:59" ht="15" customHeight="1">
      <c r="BG516764" s="984"/>
    </row>
    <row r="516765" spans="59:59" ht="15" customHeight="1">
      <c r="BG516765" s="985"/>
    </row>
    <row r="516802" spans="59:59" ht="15" customHeight="1">
      <c r="BG516802" s="984"/>
    </row>
    <row r="516803" spans="59:59" ht="15" customHeight="1">
      <c r="BG516803" s="985"/>
    </row>
    <row r="516840" spans="59:59" ht="15" customHeight="1">
      <c r="BG516840" s="984"/>
    </row>
    <row r="516841" spans="59:59" ht="15" customHeight="1">
      <c r="BG516841" s="985"/>
    </row>
    <row r="516878" spans="59:59" ht="15" customHeight="1">
      <c r="BG516878" s="984"/>
    </row>
    <row r="516879" spans="59:59" ht="15" customHeight="1">
      <c r="BG516879" s="985"/>
    </row>
    <row r="516916" spans="59:59" ht="15" customHeight="1">
      <c r="BG516916" s="984"/>
    </row>
    <row r="516917" spans="59:59" ht="15" customHeight="1">
      <c r="BG516917" s="985"/>
    </row>
    <row r="516954" spans="59:59" ht="15" customHeight="1">
      <c r="BG516954" s="984"/>
    </row>
    <row r="516955" spans="59:59" ht="15" customHeight="1">
      <c r="BG516955" s="985"/>
    </row>
    <row r="516992" spans="59:59" ht="15" customHeight="1">
      <c r="BG516992" s="984"/>
    </row>
    <row r="516993" spans="59:59" ht="15" customHeight="1">
      <c r="BG516993" s="985"/>
    </row>
    <row r="517030" spans="59:59" ht="15" customHeight="1">
      <c r="BG517030" s="984"/>
    </row>
    <row r="517031" spans="59:59" ht="15" customHeight="1">
      <c r="BG517031" s="985"/>
    </row>
    <row r="517068" spans="59:59" ht="15" customHeight="1">
      <c r="BG517068" s="984"/>
    </row>
    <row r="517069" spans="59:59" ht="15" customHeight="1">
      <c r="BG517069" s="985"/>
    </row>
    <row r="517106" spans="59:59" ht="15" customHeight="1">
      <c r="BG517106" s="984"/>
    </row>
    <row r="517107" spans="59:59" ht="15" customHeight="1">
      <c r="BG517107" s="985"/>
    </row>
    <row r="517144" spans="59:59" ht="15" customHeight="1">
      <c r="BG517144" s="984"/>
    </row>
    <row r="517145" spans="59:59" ht="15" customHeight="1">
      <c r="BG517145" s="985"/>
    </row>
    <row r="517182" spans="59:59" ht="15" customHeight="1">
      <c r="BG517182" s="984"/>
    </row>
    <row r="517183" spans="59:59" ht="15" customHeight="1">
      <c r="BG517183" s="985"/>
    </row>
    <row r="517220" spans="59:59" ht="15" customHeight="1">
      <c r="BG517220" s="984"/>
    </row>
    <row r="517221" spans="59:59" ht="15" customHeight="1">
      <c r="BG517221" s="985"/>
    </row>
    <row r="517258" spans="59:59" ht="15" customHeight="1">
      <c r="BG517258" s="984"/>
    </row>
    <row r="517259" spans="59:59" ht="15" customHeight="1">
      <c r="BG517259" s="985"/>
    </row>
    <row r="517296" spans="59:59" ht="15" customHeight="1">
      <c r="BG517296" s="984"/>
    </row>
    <row r="517297" spans="59:59" ht="15" customHeight="1">
      <c r="BG517297" s="985"/>
    </row>
    <row r="517334" spans="59:59" ht="15" customHeight="1">
      <c r="BG517334" s="984"/>
    </row>
    <row r="517335" spans="59:59" ht="15" customHeight="1">
      <c r="BG517335" s="985"/>
    </row>
    <row r="517372" spans="59:59" ht="15" customHeight="1">
      <c r="BG517372" s="984"/>
    </row>
    <row r="517373" spans="59:59" ht="15" customHeight="1">
      <c r="BG517373" s="985"/>
    </row>
    <row r="517410" spans="59:59" ht="15" customHeight="1">
      <c r="BG517410" s="984"/>
    </row>
    <row r="517411" spans="59:59" ht="15" customHeight="1">
      <c r="BG517411" s="985"/>
    </row>
    <row r="517448" spans="59:59" ht="15" customHeight="1">
      <c r="BG517448" s="984"/>
    </row>
    <row r="517449" spans="59:59" ht="15" customHeight="1">
      <c r="BG517449" s="985"/>
    </row>
    <row r="517486" spans="59:59" ht="15" customHeight="1">
      <c r="BG517486" s="984"/>
    </row>
    <row r="517487" spans="59:59" ht="15" customHeight="1">
      <c r="BG517487" s="985"/>
    </row>
    <row r="517524" spans="59:59" ht="15" customHeight="1">
      <c r="BG517524" s="984"/>
    </row>
    <row r="517525" spans="59:59" ht="15" customHeight="1">
      <c r="BG517525" s="985"/>
    </row>
    <row r="517562" spans="59:59" ht="15" customHeight="1">
      <c r="BG517562" s="984"/>
    </row>
    <row r="517563" spans="59:59" ht="15" customHeight="1">
      <c r="BG517563" s="985"/>
    </row>
    <row r="517600" spans="59:59" ht="15" customHeight="1">
      <c r="BG517600" s="984"/>
    </row>
    <row r="517601" spans="59:59" ht="15" customHeight="1">
      <c r="BG517601" s="985"/>
    </row>
    <row r="517638" spans="59:59" ht="15" customHeight="1">
      <c r="BG517638" s="984"/>
    </row>
    <row r="517639" spans="59:59" ht="15" customHeight="1">
      <c r="BG517639" s="985"/>
    </row>
    <row r="517676" spans="59:59" ht="15" customHeight="1">
      <c r="BG517676" s="984"/>
    </row>
    <row r="517677" spans="59:59" ht="15" customHeight="1">
      <c r="BG517677" s="985"/>
    </row>
    <row r="517714" spans="59:59" ht="15" customHeight="1">
      <c r="BG517714" s="984"/>
    </row>
    <row r="517715" spans="59:59" ht="15" customHeight="1">
      <c r="BG517715" s="985"/>
    </row>
    <row r="517752" spans="59:59" ht="15" customHeight="1">
      <c r="BG517752" s="984"/>
    </row>
    <row r="517753" spans="59:59" ht="15" customHeight="1">
      <c r="BG517753" s="985"/>
    </row>
    <row r="517790" spans="59:59" ht="15" customHeight="1">
      <c r="BG517790" s="984"/>
    </row>
    <row r="517791" spans="59:59" ht="15" customHeight="1">
      <c r="BG517791" s="985"/>
    </row>
    <row r="517828" spans="59:59" ht="15" customHeight="1">
      <c r="BG517828" s="984"/>
    </row>
    <row r="517829" spans="59:59" ht="15" customHeight="1">
      <c r="BG517829" s="985"/>
    </row>
    <row r="517866" spans="59:59" ht="15" customHeight="1">
      <c r="BG517866" s="984"/>
    </row>
    <row r="517867" spans="59:59" ht="15" customHeight="1">
      <c r="BG517867" s="985"/>
    </row>
    <row r="517904" spans="59:59" ht="15" customHeight="1">
      <c r="BG517904" s="984"/>
    </row>
    <row r="517905" spans="59:59" ht="15" customHeight="1">
      <c r="BG517905" s="985"/>
    </row>
    <row r="517942" spans="59:59" ht="15" customHeight="1">
      <c r="BG517942" s="984"/>
    </row>
    <row r="517943" spans="59:59" ht="15" customHeight="1">
      <c r="BG517943" s="985"/>
    </row>
    <row r="517980" spans="59:59" ht="15" customHeight="1">
      <c r="BG517980" s="984"/>
    </row>
    <row r="517981" spans="59:59" ht="15" customHeight="1">
      <c r="BG517981" s="985"/>
    </row>
    <row r="518018" spans="59:59" ht="15" customHeight="1">
      <c r="BG518018" s="984"/>
    </row>
    <row r="518019" spans="59:59" ht="15" customHeight="1">
      <c r="BG518019" s="985"/>
    </row>
    <row r="518056" spans="59:59" ht="15" customHeight="1">
      <c r="BG518056" s="984"/>
    </row>
    <row r="518057" spans="59:59" ht="15" customHeight="1">
      <c r="BG518057" s="985"/>
    </row>
    <row r="518094" spans="59:59" ht="15" customHeight="1">
      <c r="BG518094" s="984"/>
    </row>
    <row r="518095" spans="59:59" ht="15" customHeight="1">
      <c r="BG518095" s="985"/>
    </row>
    <row r="518132" spans="59:59" ht="15" customHeight="1">
      <c r="BG518132" s="984"/>
    </row>
    <row r="518133" spans="59:59" ht="15" customHeight="1">
      <c r="BG518133" s="985"/>
    </row>
    <row r="518170" spans="59:59" ht="15" customHeight="1">
      <c r="BG518170" s="984"/>
    </row>
    <row r="518171" spans="59:59" ht="15" customHeight="1">
      <c r="BG518171" s="985"/>
    </row>
    <row r="518208" spans="59:59" ht="15" customHeight="1">
      <c r="BG518208" s="984"/>
    </row>
    <row r="518209" spans="59:59" ht="15" customHeight="1">
      <c r="BG518209" s="985"/>
    </row>
    <row r="518246" spans="59:59" ht="15" customHeight="1">
      <c r="BG518246" s="984"/>
    </row>
    <row r="518247" spans="59:59" ht="15" customHeight="1">
      <c r="BG518247" s="985"/>
    </row>
    <row r="518284" spans="59:59" ht="15" customHeight="1">
      <c r="BG518284" s="984"/>
    </row>
    <row r="518285" spans="59:59" ht="15" customHeight="1">
      <c r="BG518285" s="985"/>
    </row>
    <row r="518322" spans="59:59" ht="15" customHeight="1">
      <c r="BG518322" s="984"/>
    </row>
    <row r="518323" spans="59:59" ht="15" customHeight="1">
      <c r="BG518323" s="985"/>
    </row>
    <row r="518360" spans="59:59" ht="15" customHeight="1">
      <c r="BG518360" s="984"/>
    </row>
    <row r="518361" spans="59:59" ht="15" customHeight="1">
      <c r="BG518361" s="985"/>
    </row>
    <row r="518398" spans="59:59" ht="15" customHeight="1">
      <c r="BG518398" s="984"/>
    </row>
    <row r="518399" spans="59:59" ht="15" customHeight="1">
      <c r="BG518399" s="985"/>
    </row>
    <row r="518436" spans="59:59" ht="15" customHeight="1">
      <c r="BG518436" s="984"/>
    </row>
    <row r="518437" spans="59:59" ht="15" customHeight="1">
      <c r="BG518437" s="985"/>
    </row>
    <row r="518474" spans="59:59" ht="15" customHeight="1">
      <c r="BG518474" s="984"/>
    </row>
    <row r="518475" spans="59:59" ht="15" customHeight="1">
      <c r="BG518475" s="985"/>
    </row>
    <row r="518512" spans="59:59" ht="15" customHeight="1">
      <c r="BG518512" s="984"/>
    </row>
    <row r="518513" spans="59:59" ht="15" customHeight="1">
      <c r="BG518513" s="985"/>
    </row>
    <row r="518550" spans="59:59" ht="15" customHeight="1">
      <c r="BG518550" s="984"/>
    </row>
    <row r="518551" spans="59:59" ht="15" customHeight="1">
      <c r="BG518551" s="985"/>
    </row>
    <row r="518588" spans="59:59" ht="15" customHeight="1">
      <c r="BG518588" s="984"/>
    </row>
    <row r="518589" spans="59:59" ht="15" customHeight="1">
      <c r="BG518589" s="985"/>
    </row>
    <row r="518626" spans="59:59" ht="15" customHeight="1">
      <c r="BG518626" s="984"/>
    </row>
    <row r="518627" spans="59:59" ht="15" customHeight="1">
      <c r="BG518627" s="985"/>
    </row>
    <row r="518664" spans="59:59" ht="15" customHeight="1">
      <c r="BG518664" s="984"/>
    </row>
    <row r="518665" spans="59:59" ht="15" customHeight="1">
      <c r="BG518665" s="985"/>
    </row>
    <row r="518702" spans="59:59" ht="15" customHeight="1">
      <c r="BG518702" s="984"/>
    </row>
    <row r="518703" spans="59:59" ht="15" customHeight="1">
      <c r="BG518703" s="985"/>
    </row>
    <row r="518740" spans="59:59" ht="15" customHeight="1">
      <c r="BG518740" s="984"/>
    </row>
    <row r="518741" spans="59:59" ht="15" customHeight="1">
      <c r="BG518741" s="985"/>
    </row>
    <row r="518778" spans="59:59" ht="15" customHeight="1">
      <c r="BG518778" s="984"/>
    </row>
    <row r="518779" spans="59:59" ht="15" customHeight="1">
      <c r="BG518779" s="985"/>
    </row>
    <row r="518816" spans="59:59" ht="15" customHeight="1">
      <c r="BG518816" s="984"/>
    </row>
    <row r="518817" spans="59:59" ht="15" customHeight="1">
      <c r="BG518817" s="985"/>
    </row>
    <row r="518854" spans="59:59" ht="15" customHeight="1">
      <c r="BG518854" s="984"/>
    </row>
    <row r="518855" spans="59:59" ht="15" customHeight="1">
      <c r="BG518855" s="985"/>
    </row>
    <row r="518892" spans="59:59" ht="15" customHeight="1">
      <c r="BG518892" s="984"/>
    </row>
    <row r="518893" spans="59:59" ht="15" customHeight="1">
      <c r="BG518893" s="985"/>
    </row>
    <row r="518930" spans="59:59" ht="15" customHeight="1">
      <c r="BG518930" s="984"/>
    </row>
    <row r="518931" spans="59:59" ht="15" customHeight="1">
      <c r="BG518931" s="985"/>
    </row>
    <row r="518968" spans="59:59" ht="15" customHeight="1">
      <c r="BG518968" s="984"/>
    </row>
    <row r="518969" spans="59:59" ht="15" customHeight="1">
      <c r="BG518969" s="985"/>
    </row>
    <row r="519006" spans="59:59" ht="15" customHeight="1">
      <c r="BG519006" s="984"/>
    </row>
    <row r="519007" spans="59:59" ht="15" customHeight="1">
      <c r="BG519007" s="985"/>
    </row>
    <row r="519044" spans="59:59" ht="15" customHeight="1">
      <c r="BG519044" s="984"/>
    </row>
    <row r="519045" spans="59:59" ht="15" customHeight="1">
      <c r="BG519045" s="985"/>
    </row>
    <row r="519082" spans="59:59" ht="15" customHeight="1">
      <c r="BG519082" s="984"/>
    </row>
    <row r="519083" spans="59:59" ht="15" customHeight="1">
      <c r="BG519083" s="985"/>
    </row>
    <row r="519120" spans="59:59" ht="15" customHeight="1">
      <c r="BG519120" s="984"/>
    </row>
    <row r="519121" spans="59:59" ht="15" customHeight="1">
      <c r="BG519121" s="985"/>
    </row>
    <row r="519158" spans="59:59" ht="15" customHeight="1">
      <c r="BG519158" s="984"/>
    </row>
    <row r="519159" spans="59:59" ht="15" customHeight="1">
      <c r="BG519159" s="985"/>
    </row>
    <row r="519196" spans="59:59" ht="15" customHeight="1">
      <c r="BG519196" s="984"/>
    </row>
    <row r="519197" spans="59:59" ht="15" customHeight="1">
      <c r="BG519197" s="985"/>
    </row>
    <row r="519234" spans="59:59" ht="15" customHeight="1">
      <c r="BG519234" s="984"/>
    </row>
    <row r="519235" spans="59:59" ht="15" customHeight="1">
      <c r="BG519235" s="985"/>
    </row>
    <row r="519272" spans="59:59" ht="15" customHeight="1">
      <c r="BG519272" s="984"/>
    </row>
    <row r="519273" spans="59:59" ht="15" customHeight="1">
      <c r="BG519273" s="985"/>
    </row>
    <row r="519310" spans="59:59" ht="15" customHeight="1">
      <c r="BG519310" s="984"/>
    </row>
    <row r="519311" spans="59:59" ht="15" customHeight="1">
      <c r="BG519311" s="985"/>
    </row>
    <row r="519348" spans="59:59" ht="15" customHeight="1">
      <c r="BG519348" s="984"/>
    </row>
    <row r="519349" spans="59:59" ht="15" customHeight="1">
      <c r="BG519349" s="985"/>
    </row>
    <row r="519386" spans="59:59" ht="15" customHeight="1">
      <c r="BG519386" s="984"/>
    </row>
    <row r="519387" spans="59:59" ht="15" customHeight="1">
      <c r="BG519387" s="985"/>
    </row>
    <row r="519424" spans="59:59" ht="15" customHeight="1">
      <c r="BG519424" s="984"/>
    </row>
    <row r="519425" spans="59:59" ht="15" customHeight="1">
      <c r="BG519425" s="985"/>
    </row>
    <row r="519462" spans="59:59" ht="15" customHeight="1">
      <c r="BG519462" s="984"/>
    </row>
    <row r="519463" spans="59:59" ht="15" customHeight="1">
      <c r="BG519463" s="985"/>
    </row>
    <row r="519500" spans="59:59" ht="15" customHeight="1">
      <c r="BG519500" s="984"/>
    </row>
    <row r="519501" spans="59:59" ht="15" customHeight="1">
      <c r="BG519501" s="985"/>
    </row>
    <row r="519538" spans="59:59" ht="15" customHeight="1">
      <c r="BG519538" s="984"/>
    </row>
    <row r="519539" spans="59:59" ht="15" customHeight="1">
      <c r="BG519539" s="985"/>
    </row>
    <row r="519576" spans="59:59" ht="15" customHeight="1">
      <c r="BG519576" s="984"/>
    </row>
    <row r="519577" spans="59:59" ht="15" customHeight="1">
      <c r="BG519577" s="985"/>
    </row>
    <row r="519614" spans="59:59" ht="15" customHeight="1">
      <c r="BG519614" s="984"/>
    </row>
    <row r="519615" spans="59:59" ht="15" customHeight="1">
      <c r="BG519615" s="985"/>
    </row>
    <row r="519652" spans="59:59" ht="15" customHeight="1">
      <c r="BG519652" s="984"/>
    </row>
    <row r="519653" spans="59:59" ht="15" customHeight="1">
      <c r="BG519653" s="985"/>
    </row>
    <row r="519690" spans="59:59" ht="15" customHeight="1">
      <c r="BG519690" s="984"/>
    </row>
    <row r="519691" spans="59:59" ht="15" customHeight="1">
      <c r="BG519691" s="985"/>
    </row>
    <row r="519728" spans="59:59" ht="15" customHeight="1">
      <c r="BG519728" s="984"/>
    </row>
    <row r="519729" spans="59:59" ht="15" customHeight="1">
      <c r="BG519729" s="985"/>
    </row>
    <row r="519766" spans="59:59" ht="15" customHeight="1">
      <c r="BG519766" s="984"/>
    </row>
    <row r="519767" spans="59:59" ht="15" customHeight="1">
      <c r="BG519767" s="985"/>
    </row>
    <row r="519804" spans="59:59" ht="15" customHeight="1">
      <c r="BG519804" s="984"/>
    </row>
    <row r="519805" spans="59:59" ht="15" customHeight="1">
      <c r="BG519805" s="985"/>
    </row>
    <row r="519842" spans="59:59" ht="15" customHeight="1">
      <c r="BG519842" s="984"/>
    </row>
    <row r="519843" spans="59:59" ht="15" customHeight="1">
      <c r="BG519843" s="985"/>
    </row>
    <row r="519880" spans="59:59" ht="15" customHeight="1">
      <c r="BG519880" s="984"/>
    </row>
    <row r="519881" spans="59:59" ht="15" customHeight="1">
      <c r="BG519881" s="985"/>
    </row>
    <row r="519918" spans="59:59" ht="15" customHeight="1">
      <c r="BG519918" s="984"/>
    </row>
    <row r="519919" spans="59:59" ht="15" customHeight="1">
      <c r="BG519919" s="985"/>
    </row>
    <row r="519956" spans="59:59" ht="15" customHeight="1">
      <c r="BG519956" s="984"/>
    </row>
    <row r="519957" spans="59:59" ht="15" customHeight="1">
      <c r="BG519957" s="985"/>
    </row>
    <row r="519994" spans="59:59" ht="15" customHeight="1">
      <c r="BG519994" s="984"/>
    </row>
    <row r="519995" spans="59:59" ht="15" customHeight="1">
      <c r="BG519995" s="985"/>
    </row>
    <row r="520032" spans="59:59" ht="15" customHeight="1">
      <c r="BG520032" s="984"/>
    </row>
    <row r="520033" spans="59:59" ht="15" customHeight="1">
      <c r="BG520033" s="985"/>
    </row>
    <row r="520070" spans="59:59" ht="15" customHeight="1">
      <c r="BG520070" s="984"/>
    </row>
    <row r="520071" spans="59:59" ht="15" customHeight="1">
      <c r="BG520071" s="985"/>
    </row>
    <row r="520108" spans="59:59" ht="15" customHeight="1">
      <c r="BG520108" s="984"/>
    </row>
    <row r="520109" spans="59:59" ht="15" customHeight="1">
      <c r="BG520109" s="985"/>
    </row>
    <row r="520146" spans="59:59" ht="15" customHeight="1">
      <c r="BG520146" s="984"/>
    </row>
    <row r="520147" spans="59:59" ht="15" customHeight="1">
      <c r="BG520147" s="985"/>
    </row>
    <row r="520184" spans="59:59" ht="15" customHeight="1">
      <c r="BG520184" s="984"/>
    </row>
    <row r="520185" spans="59:59" ht="15" customHeight="1">
      <c r="BG520185" s="985"/>
    </row>
    <row r="520222" spans="59:59" ht="15" customHeight="1">
      <c r="BG520222" s="984"/>
    </row>
    <row r="520223" spans="59:59" ht="15" customHeight="1">
      <c r="BG520223" s="985"/>
    </row>
    <row r="520260" spans="59:59" ht="15" customHeight="1">
      <c r="BG520260" s="984"/>
    </row>
    <row r="520261" spans="59:59" ht="15" customHeight="1">
      <c r="BG520261" s="985"/>
    </row>
    <row r="520298" spans="59:59" ht="15" customHeight="1">
      <c r="BG520298" s="984"/>
    </row>
    <row r="520299" spans="59:59" ht="15" customHeight="1">
      <c r="BG520299" s="985"/>
    </row>
    <row r="520336" spans="59:59" ht="15" customHeight="1">
      <c r="BG520336" s="984"/>
    </row>
    <row r="520337" spans="59:59" ht="15" customHeight="1">
      <c r="BG520337" s="985"/>
    </row>
    <row r="520374" spans="59:59" ht="15" customHeight="1">
      <c r="BG520374" s="984"/>
    </row>
    <row r="520375" spans="59:59" ht="15" customHeight="1">
      <c r="BG520375" s="985"/>
    </row>
    <row r="520412" spans="59:59" ht="15" customHeight="1">
      <c r="BG520412" s="984"/>
    </row>
    <row r="520413" spans="59:59" ht="15" customHeight="1">
      <c r="BG520413" s="985"/>
    </row>
    <row r="520450" spans="59:59" ht="15" customHeight="1">
      <c r="BG520450" s="984"/>
    </row>
    <row r="520451" spans="59:59" ht="15" customHeight="1">
      <c r="BG520451" s="985"/>
    </row>
    <row r="520488" spans="59:59" ht="15" customHeight="1">
      <c r="BG520488" s="984"/>
    </row>
    <row r="520489" spans="59:59" ht="15" customHeight="1">
      <c r="BG520489" s="985"/>
    </row>
    <row r="520526" spans="59:59" ht="15" customHeight="1">
      <c r="BG520526" s="984"/>
    </row>
    <row r="520527" spans="59:59" ht="15" customHeight="1">
      <c r="BG520527" s="985"/>
    </row>
    <row r="520564" spans="59:59" ht="15" customHeight="1">
      <c r="BG520564" s="984"/>
    </row>
    <row r="520565" spans="59:59" ht="15" customHeight="1">
      <c r="BG520565" s="985"/>
    </row>
    <row r="520602" spans="59:59" ht="15" customHeight="1">
      <c r="BG520602" s="984"/>
    </row>
    <row r="520603" spans="59:59" ht="15" customHeight="1">
      <c r="BG520603" s="985"/>
    </row>
    <row r="520640" spans="59:59" ht="15" customHeight="1">
      <c r="BG520640" s="984"/>
    </row>
    <row r="520641" spans="59:59" ht="15" customHeight="1">
      <c r="BG520641" s="985"/>
    </row>
    <row r="520678" spans="59:59" ht="15" customHeight="1">
      <c r="BG520678" s="984"/>
    </row>
    <row r="520679" spans="59:59" ht="15" customHeight="1">
      <c r="BG520679" s="985"/>
    </row>
    <row r="520716" spans="59:59" ht="15" customHeight="1">
      <c r="BG520716" s="984"/>
    </row>
    <row r="520717" spans="59:59" ht="15" customHeight="1">
      <c r="BG520717" s="985"/>
    </row>
    <row r="520754" spans="59:59" ht="15" customHeight="1">
      <c r="BG520754" s="984"/>
    </row>
    <row r="520755" spans="59:59" ht="15" customHeight="1">
      <c r="BG520755" s="985"/>
    </row>
    <row r="520792" spans="59:59" ht="15" customHeight="1">
      <c r="BG520792" s="984"/>
    </row>
    <row r="520793" spans="59:59" ht="15" customHeight="1">
      <c r="BG520793" s="985"/>
    </row>
    <row r="520830" spans="59:59" ht="15" customHeight="1">
      <c r="BG520830" s="984"/>
    </row>
    <row r="520831" spans="59:59" ht="15" customHeight="1">
      <c r="BG520831" s="985"/>
    </row>
    <row r="520868" spans="59:59" ht="15" customHeight="1">
      <c r="BG520868" s="984"/>
    </row>
    <row r="520869" spans="59:59" ht="15" customHeight="1">
      <c r="BG520869" s="985"/>
    </row>
    <row r="520906" spans="59:59" ht="15" customHeight="1">
      <c r="BG520906" s="984"/>
    </row>
    <row r="520907" spans="59:59" ht="15" customHeight="1">
      <c r="BG520907" s="985"/>
    </row>
    <row r="520944" spans="59:59" ht="15" customHeight="1">
      <c r="BG520944" s="984"/>
    </row>
    <row r="520945" spans="59:59" ht="15" customHeight="1">
      <c r="BG520945" s="985"/>
    </row>
    <row r="520982" spans="59:59" ht="15" customHeight="1">
      <c r="BG520982" s="984"/>
    </row>
    <row r="520983" spans="59:59" ht="15" customHeight="1">
      <c r="BG520983" s="985"/>
    </row>
    <row r="521020" spans="59:59" ht="15" customHeight="1">
      <c r="BG521020" s="984"/>
    </row>
    <row r="521021" spans="59:59" ht="15" customHeight="1">
      <c r="BG521021" s="985"/>
    </row>
    <row r="521058" spans="59:59" ht="15" customHeight="1">
      <c r="BG521058" s="984"/>
    </row>
    <row r="521059" spans="59:59" ht="15" customHeight="1">
      <c r="BG521059" s="985"/>
    </row>
    <row r="521096" spans="59:59" ht="15" customHeight="1">
      <c r="BG521096" s="984"/>
    </row>
    <row r="521097" spans="59:59" ht="15" customHeight="1">
      <c r="BG521097" s="985"/>
    </row>
    <row r="521134" spans="59:59" ht="15" customHeight="1">
      <c r="BG521134" s="984"/>
    </row>
    <row r="521135" spans="59:59" ht="15" customHeight="1">
      <c r="BG521135" s="985"/>
    </row>
    <row r="521172" spans="59:59" ht="15" customHeight="1">
      <c r="BG521172" s="984"/>
    </row>
    <row r="521173" spans="59:59" ht="15" customHeight="1">
      <c r="BG521173" s="985"/>
    </row>
    <row r="521210" spans="59:59" ht="15" customHeight="1">
      <c r="BG521210" s="984"/>
    </row>
    <row r="521211" spans="59:59" ht="15" customHeight="1">
      <c r="BG521211" s="985"/>
    </row>
    <row r="521248" spans="59:59" ht="15" customHeight="1">
      <c r="BG521248" s="984"/>
    </row>
    <row r="521249" spans="59:59" ht="15" customHeight="1">
      <c r="BG521249" s="985"/>
    </row>
    <row r="521286" spans="59:59" ht="15" customHeight="1">
      <c r="BG521286" s="984"/>
    </row>
    <row r="521287" spans="59:59" ht="15" customHeight="1">
      <c r="BG521287" s="985"/>
    </row>
    <row r="521324" spans="59:59" ht="15" customHeight="1">
      <c r="BG521324" s="984"/>
    </row>
    <row r="521325" spans="59:59" ht="15" customHeight="1">
      <c r="BG521325" s="985"/>
    </row>
    <row r="521362" spans="59:59" ht="15" customHeight="1">
      <c r="BG521362" s="984"/>
    </row>
    <row r="521363" spans="59:59" ht="15" customHeight="1">
      <c r="BG521363" s="985"/>
    </row>
    <row r="521400" spans="59:59" ht="15" customHeight="1">
      <c r="BG521400" s="984"/>
    </row>
    <row r="521401" spans="59:59" ht="15" customHeight="1">
      <c r="BG521401" s="985"/>
    </row>
    <row r="521438" spans="59:59" ht="15" customHeight="1">
      <c r="BG521438" s="984"/>
    </row>
    <row r="521439" spans="59:59" ht="15" customHeight="1">
      <c r="BG521439" s="985"/>
    </row>
    <row r="521476" spans="59:59" ht="15" customHeight="1">
      <c r="BG521476" s="984"/>
    </row>
    <row r="521477" spans="59:59" ht="15" customHeight="1">
      <c r="BG521477" s="985"/>
    </row>
    <row r="521514" spans="59:59" ht="15" customHeight="1">
      <c r="BG521514" s="984"/>
    </row>
    <row r="521515" spans="59:59" ht="15" customHeight="1">
      <c r="BG521515" s="985"/>
    </row>
    <row r="521552" spans="59:59" ht="15" customHeight="1">
      <c r="BG521552" s="984"/>
    </row>
    <row r="521553" spans="59:59" ht="15" customHeight="1">
      <c r="BG521553" s="985"/>
    </row>
    <row r="521590" spans="59:59" ht="15" customHeight="1">
      <c r="BG521590" s="984"/>
    </row>
    <row r="521591" spans="59:59" ht="15" customHeight="1">
      <c r="BG521591" s="985"/>
    </row>
    <row r="521628" spans="59:59" ht="15" customHeight="1">
      <c r="BG521628" s="984"/>
    </row>
    <row r="521629" spans="59:59" ht="15" customHeight="1">
      <c r="BG521629" s="985"/>
    </row>
    <row r="521666" spans="59:59" ht="15" customHeight="1">
      <c r="BG521666" s="984"/>
    </row>
    <row r="521667" spans="59:59" ht="15" customHeight="1">
      <c r="BG521667" s="985"/>
    </row>
    <row r="521704" spans="59:59" ht="15" customHeight="1">
      <c r="BG521704" s="984"/>
    </row>
    <row r="521705" spans="59:59" ht="15" customHeight="1">
      <c r="BG521705" s="985"/>
    </row>
    <row r="521742" spans="59:59" ht="15" customHeight="1">
      <c r="BG521742" s="984"/>
    </row>
    <row r="521743" spans="59:59" ht="15" customHeight="1">
      <c r="BG521743" s="985"/>
    </row>
    <row r="521780" spans="59:59" ht="15" customHeight="1">
      <c r="BG521780" s="984"/>
    </row>
    <row r="521781" spans="59:59" ht="15" customHeight="1">
      <c r="BG521781" s="985"/>
    </row>
    <row r="521818" spans="59:59" ht="15" customHeight="1">
      <c r="BG521818" s="984"/>
    </row>
    <row r="521819" spans="59:59" ht="15" customHeight="1">
      <c r="BG521819" s="985"/>
    </row>
    <row r="521856" spans="59:59" ht="15" customHeight="1">
      <c r="BG521856" s="984"/>
    </row>
    <row r="521857" spans="59:59" ht="15" customHeight="1">
      <c r="BG521857" s="985"/>
    </row>
    <row r="521894" spans="59:59" ht="15" customHeight="1">
      <c r="BG521894" s="984"/>
    </row>
    <row r="521895" spans="59:59" ht="15" customHeight="1">
      <c r="BG521895" s="985"/>
    </row>
    <row r="521932" spans="59:59" ht="15" customHeight="1">
      <c r="BG521932" s="984"/>
    </row>
    <row r="521933" spans="59:59" ht="15" customHeight="1">
      <c r="BG521933" s="985"/>
    </row>
    <row r="521970" spans="59:59" ht="15" customHeight="1">
      <c r="BG521970" s="984"/>
    </row>
    <row r="521971" spans="59:59" ht="15" customHeight="1">
      <c r="BG521971" s="985"/>
    </row>
    <row r="522008" spans="59:59" ht="15" customHeight="1">
      <c r="BG522008" s="984"/>
    </row>
    <row r="522009" spans="59:59" ht="15" customHeight="1">
      <c r="BG522009" s="985"/>
    </row>
    <row r="522046" spans="59:59" ht="15" customHeight="1">
      <c r="BG522046" s="984"/>
    </row>
    <row r="522047" spans="59:59" ht="15" customHeight="1">
      <c r="BG522047" s="985"/>
    </row>
    <row r="522084" spans="59:59" ht="15" customHeight="1">
      <c r="BG522084" s="984"/>
    </row>
    <row r="522085" spans="59:59" ht="15" customHeight="1">
      <c r="BG522085" s="985"/>
    </row>
    <row r="522122" spans="59:59" ht="15" customHeight="1">
      <c r="BG522122" s="984"/>
    </row>
    <row r="522123" spans="59:59" ht="15" customHeight="1">
      <c r="BG522123" s="985"/>
    </row>
    <row r="522160" spans="59:59" ht="15" customHeight="1">
      <c r="BG522160" s="984"/>
    </row>
    <row r="522161" spans="59:59" ht="15" customHeight="1">
      <c r="BG522161" s="985"/>
    </row>
    <row r="522198" spans="59:59" ht="15" customHeight="1">
      <c r="BG522198" s="984"/>
    </row>
    <row r="522199" spans="59:59" ht="15" customHeight="1">
      <c r="BG522199" s="985"/>
    </row>
    <row r="522236" spans="59:59" ht="15" customHeight="1">
      <c r="BG522236" s="984"/>
    </row>
    <row r="522237" spans="59:59" ht="15" customHeight="1">
      <c r="BG522237" s="985"/>
    </row>
    <row r="522274" spans="59:59" ht="15" customHeight="1">
      <c r="BG522274" s="984"/>
    </row>
    <row r="522275" spans="59:59" ht="15" customHeight="1">
      <c r="BG522275" s="985"/>
    </row>
    <row r="522312" spans="59:59" ht="15" customHeight="1">
      <c r="BG522312" s="984"/>
    </row>
    <row r="522313" spans="59:59" ht="15" customHeight="1">
      <c r="BG522313" s="985"/>
    </row>
    <row r="522350" spans="59:59" ht="15" customHeight="1">
      <c r="BG522350" s="984"/>
    </row>
    <row r="522351" spans="59:59" ht="15" customHeight="1">
      <c r="BG522351" s="985"/>
    </row>
    <row r="522388" spans="59:59" ht="15" customHeight="1">
      <c r="BG522388" s="984"/>
    </row>
    <row r="522389" spans="59:59" ht="15" customHeight="1">
      <c r="BG522389" s="985"/>
    </row>
    <row r="522426" spans="59:59" ht="15" customHeight="1">
      <c r="BG522426" s="984"/>
    </row>
    <row r="522427" spans="59:59" ht="15" customHeight="1">
      <c r="BG522427" s="985"/>
    </row>
    <row r="522464" spans="59:59" ht="15" customHeight="1">
      <c r="BG522464" s="984"/>
    </row>
    <row r="522465" spans="59:59" ht="15" customHeight="1">
      <c r="BG522465" s="985"/>
    </row>
    <row r="522502" spans="59:59" ht="15" customHeight="1">
      <c r="BG522502" s="984"/>
    </row>
    <row r="522503" spans="59:59" ht="15" customHeight="1">
      <c r="BG522503" s="985"/>
    </row>
    <row r="522540" spans="59:59" ht="15" customHeight="1">
      <c r="BG522540" s="984"/>
    </row>
    <row r="522541" spans="59:59" ht="15" customHeight="1">
      <c r="BG522541" s="985"/>
    </row>
    <row r="522578" spans="59:59" ht="15" customHeight="1">
      <c r="BG522578" s="984"/>
    </row>
    <row r="522579" spans="59:59" ht="15" customHeight="1">
      <c r="BG522579" s="985"/>
    </row>
    <row r="522616" spans="59:59" ht="15" customHeight="1">
      <c r="BG522616" s="984"/>
    </row>
    <row r="522617" spans="59:59" ht="15" customHeight="1">
      <c r="BG522617" s="985"/>
    </row>
    <row r="522654" spans="59:59" ht="15" customHeight="1">
      <c r="BG522654" s="984"/>
    </row>
    <row r="522655" spans="59:59" ht="15" customHeight="1">
      <c r="BG522655" s="985"/>
    </row>
    <row r="522692" spans="59:59" ht="15" customHeight="1">
      <c r="BG522692" s="984"/>
    </row>
    <row r="522693" spans="59:59" ht="15" customHeight="1">
      <c r="BG522693" s="985"/>
    </row>
    <row r="522730" spans="59:59" ht="15" customHeight="1">
      <c r="BG522730" s="984"/>
    </row>
    <row r="522731" spans="59:59" ht="15" customHeight="1">
      <c r="BG522731" s="985"/>
    </row>
    <row r="522768" spans="59:59" ht="15" customHeight="1">
      <c r="BG522768" s="984"/>
    </row>
    <row r="522769" spans="59:59" ht="15" customHeight="1">
      <c r="BG522769" s="985"/>
    </row>
    <row r="522806" spans="59:59" ht="15" customHeight="1">
      <c r="BG522806" s="984"/>
    </row>
    <row r="522807" spans="59:59" ht="15" customHeight="1">
      <c r="BG522807" s="985"/>
    </row>
    <row r="522844" spans="59:59" ht="15" customHeight="1">
      <c r="BG522844" s="984"/>
    </row>
    <row r="522845" spans="59:59" ht="15" customHeight="1">
      <c r="BG522845" s="985"/>
    </row>
    <row r="522882" spans="59:59" ht="15" customHeight="1">
      <c r="BG522882" s="984"/>
    </row>
    <row r="522883" spans="59:59" ht="15" customHeight="1">
      <c r="BG522883" s="985"/>
    </row>
    <row r="522920" spans="59:59" ht="15" customHeight="1">
      <c r="BG522920" s="984"/>
    </row>
    <row r="522921" spans="59:59" ht="15" customHeight="1">
      <c r="BG522921" s="985"/>
    </row>
    <row r="522958" spans="59:59" ht="15" customHeight="1">
      <c r="BG522958" s="984"/>
    </row>
    <row r="522959" spans="59:59" ht="15" customHeight="1">
      <c r="BG522959" s="985"/>
    </row>
    <row r="522996" spans="59:59" ht="15" customHeight="1">
      <c r="BG522996" s="984"/>
    </row>
    <row r="522997" spans="59:59" ht="15" customHeight="1">
      <c r="BG522997" s="985"/>
    </row>
    <row r="523034" spans="59:59" ht="15" customHeight="1">
      <c r="BG523034" s="984"/>
    </row>
    <row r="523035" spans="59:59" ht="15" customHeight="1">
      <c r="BG523035" s="985"/>
    </row>
    <row r="523072" spans="59:59" ht="15" customHeight="1">
      <c r="BG523072" s="984"/>
    </row>
    <row r="523073" spans="59:59" ht="15" customHeight="1">
      <c r="BG523073" s="985"/>
    </row>
    <row r="523110" spans="59:59" ht="15" customHeight="1">
      <c r="BG523110" s="984"/>
    </row>
    <row r="523111" spans="59:59" ht="15" customHeight="1">
      <c r="BG523111" s="985"/>
    </row>
    <row r="523148" spans="59:59" ht="15" customHeight="1">
      <c r="BG523148" s="984"/>
    </row>
    <row r="523149" spans="59:59" ht="15" customHeight="1">
      <c r="BG523149" s="985"/>
    </row>
    <row r="523186" spans="59:59" ht="15" customHeight="1">
      <c r="BG523186" s="984"/>
    </row>
    <row r="523187" spans="59:59" ht="15" customHeight="1">
      <c r="BG523187" s="985"/>
    </row>
    <row r="523224" spans="59:59" ht="15" customHeight="1">
      <c r="BG523224" s="984"/>
    </row>
    <row r="523225" spans="59:59" ht="15" customHeight="1">
      <c r="BG523225" s="985"/>
    </row>
    <row r="523262" spans="59:59" ht="15" customHeight="1">
      <c r="BG523262" s="984"/>
    </row>
    <row r="523263" spans="59:59" ht="15" customHeight="1">
      <c r="BG523263" s="985"/>
    </row>
    <row r="523300" spans="59:59" ht="15" customHeight="1">
      <c r="BG523300" s="984"/>
    </row>
    <row r="523301" spans="59:59" ht="15" customHeight="1">
      <c r="BG523301" s="985"/>
    </row>
    <row r="523338" spans="59:59" ht="15" customHeight="1">
      <c r="BG523338" s="984"/>
    </row>
    <row r="523339" spans="59:59" ht="15" customHeight="1">
      <c r="BG523339" s="985"/>
    </row>
    <row r="523376" spans="59:59" ht="15" customHeight="1">
      <c r="BG523376" s="984"/>
    </row>
    <row r="523377" spans="59:59" ht="15" customHeight="1">
      <c r="BG523377" s="985"/>
    </row>
    <row r="523414" spans="59:59" ht="15" customHeight="1">
      <c r="BG523414" s="984"/>
    </row>
    <row r="523415" spans="59:59" ht="15" customHeight="1">
      <c r="BG523415" s="985"/>
    </row>
    <row r="523452" spans="59:59" ht="15" customHeight="1">
      <c r="BG523452" s="984"/>
    </row>
    <row r="523453" spans="59:59" ht="15" customHeight="1">
      <c r="BG523453" s="985"/>
    </row>
    <row r="523490" spans="59:59" ht="15" customHeight="1">
      <c r="BG523490" s="984"/>
    </row>
    <row r="523491" spans="59:59" ht="15" customHeight="1">
      <c r="BG523491" s="985"/>
    </row>
    <row r="523528" spans="59:59" ht="15" customHeight="1">
      <c r="BG523528" s="984"/>
    </row>
    <row r="523529" spans="59:59" ht="15" customHeight="1">
      <c r="BG523529" s="985"/>
    </row>
    <row r="523566" spans="59:59" ht="15" customHeight="1">
      <c r="BG523566" s="984"/>
    </row>
    <row r="523567" spans="59:59" ht="15" customHeight="1">
      <c r="BG523567" s="985"/>
    </row>
    <row r="523604" spans="59:59" ht="15" customHeight="1">
      <c r="BG523604" s="984"/>
    </row>
    <row r="523605" spans="59:59" ht="15" customHeight="1">
      <c r="BG523605" s="985"/>
    </row>
    <row r="523642" spans="59:59" ht="15" customHeight="1">
      <c r="BG523642" s="984"/>
    </row>
    <row r="523643" spans="59:59" ht="15" customHeight="1">
      <c r="BG523643" s="985"/>
    </row>
    <row r="523680" spans="59:59" ht="15" customHeight="1">
      <c r="BG523680" s="984"/>
    </row>
    <row r="523681" spans="59:59" ht="15" customHeight="1">
      <c r="BG523681" s="985"/>
    </row>
    <row r="523718" spans="59:59" ht="15" customHeight="1">
      <c r="BG523718" s="984"/>
    </row>
    <row r="523719" spans="59:59" ht="15" customHeight="1">
      <c r="BG523719" s="985"/>
    </row>
    <row r="523756" spans="59:59" ht="15" customHeight="1">
      <c r="BG523756" s="984"/>
    </row>
    <row r="523757" spans="59:59" ht="15" customHeight="1">
      <c r="BG523757" s="985"/>
    </row>
    <row r="523794" spans="59:59" ht="15" customHeight="1">
      <c r="BG523794" s="984"/>
    </row>
    <row r="523795" spans="59:59" ht="15" customHeight="1">
      <c r="BG523795" s="985"/>
    </row>
    <row r="523832" spans="59:59" ht="15" customHeight="1">
      <c r="BG523832" s="984"/>
    </row>
    <row r="523833" spans="59:59" ht="15" customHeight="1">
      <c r="BG523833" s="985"/>
    </row>
    <row r="523870" spans="59:59" ht="15" customHeight="1">
      <c r="BG523870" s="984"/>
    </row>
    <row r="523871" spans="59:59" ht="15" customHeight="1">
      <c r="BG523871" s="985"/>
    </row>
    <row r="523908" spans="59:59" ht="15" customHeight="1">
      <c r="BG523908" s="984"/>
    </row>
    <row r="523909" spans="59:59" ht="15" customHeight="1">
      <c r="BG523909" s="985"/>
    </row>
    <row r="523946" spans="59:59" ht="15" customHeight="1">
      <c r="BG523946" s="984"/>
    </row>
    <row r="523947" spans="59:59" ht="15" customHeight="1">
      <c r="BG523947" s="985"/>
    </row>
    <row r="523984" spans="59:59" ht="15" customHeight="1">
      <c r="BG523984" s="984"/>
    </row>
    <row r="523985" spans="59:59" ht="15" customHeight="1">
      <c r="BG523985" s="985"/>
    </row>
    <row r="524022" spans="59:59" ht="15" customHeight="1">
      <c r="BG524022" s="984"/>
    </row>
    <row r="524023" spans="59:59" ht="15" customHeight="1">
      <c r="BG524023" s="985"/>
    </row>
    <row r="524060" spans="59:59" ht="15" customHeight="1">
      <c r="BG524060" s="984"/>
    </row>
    <row r="524061" spans="59:59" ht="15" customHeight="1">
      <c r="BG524061" s="985"/>
    </row>
    <row r="524098" spans="59:59" ht="15" customHeight="1">
      <c r="BG524098" s="984"/>
    </row>
    <row r="524099" spans="59:59" ht="15" customHeight="1">
      <c r="BG524099" s="985"/>
    </row>
    <row r="524136" spans="59:59" ht="15" customHeight="1">
      <c r="BG524136" s="984"/>
    </row>
    <row r="524137" spans="59:59" ht="15" customHeight="1">
      <c r="BG524137" s="985"/>
    </row>
    <row r="524174" spans="59:59" ht="15" customHeight="1">
      <c r="BG524174" s="984"/>
    </row>
    <row r="524175" spans="59:59" ht="15" customHeight="1">
      <c r="BG524175" s="985"/>
    </row>
    <row r="524212" spans="59:59" ht="15" customHeight="1">
      <c r="BG524212" s="984"/>
    </row>
    <row r="524213" spans="59:59" ht="15" customHeight="1">
      <c r="BG524213" s="985"/>
    </row>
    <row r="524250" spans="59:59" ht="15" customHeight="1">
      <c r="BG524250" s="984"/>
    </row>
    <row r="524251" spans="59:59" ht="15" customHeight="1">
      <c r="BG524251" s="985"/>
    </row>
    <row r="524288" spans="59:59" ht="15" customHeight="1">
      <c r="BG524288" s="984"/>
    </row>
    <row r="524289" spans="59:59" ht="15" customHeight="1">
      <c r="BG524289" s="985"/>
    </row>
    <row r="524326" spans="59:59" ht="15" customHeight="1">
      <c r="BG524326" s="984"/>
    </row>
    <row r="524327" spans="59:59" ht="15" customHeight="1">
      <c r="BG524327" s="985"/>
    </row>
    <row r="524364" spans="59:59" ht="15" customHeight="1">
      <c r="BG524364" s="984"/>
    </row>
    <row r="524365" spans="59:59" ht="15" customHeight="1">
      <c r="BG524365" s="985"/>
    </row>
    <row r="524402" spans="59:59" ht="15" customHeight="1">
      <c r="BG524402" s="984"/>
    </row>
    <row r="524403" spans="59:59" ht="15" customHeight="1">
      <c r="BG524403" s="985"/>
    </row>
    <row r="524440" spans="59:59" ht="15" customHeight="1">
      <c r="BG524440" s="984"/>
    </row>
    <row r="524441" spans="59:59" ht="15" customHeight="1">
      <c r="BG524441" s="985"/>
    </row>
    <row r="524478" spans="59:59" ht="15" customHeight="1">
      <c r="BG524478" s="984"/>
    </row>
    <row r="524479" spans="59:59" ht="15" customHeight="1">
      <c r="BG524479" s="985"/>
    </row>
    <row r="524516" spans="59:59" ht="15" customHeight="1">
      <c r="BG524516" s="984"/>
    </row>
    <row r="524517" spans="59:59" ht="15" customHeight="1">
      <c r="BG524517" s="985"/>
    </row>
    <row r="524554" spans="59:59" ht="15" customHeight="1">
      <c r="BG524554" s="984"/>
    </row>
    <row r="524555" spans="59:59" ht="15" customHeight="1">
      <c r="BG524555" s="985"/>
    </row>
    <row r="524592" spans="59:59" ht="15" customHeight="1">
      <c r="BG524592" s="984"/>
    </row>
    <row r="524593" spans="59:59" ht="15" customHeight="1">
      <c r="BG524593" s="985"/>
    </row>
    <row r="524630" spans="59:59" ht="15" customHeight="1">
      <c r="BG524630" s="984"/>
    </row>
    <row r="524631" spans="59:59" ht="15" customHeight="1">
      <c r="BG524631" s="985"/>
    </row>
    <row r="524668" spans="59:59" ht="15" customHeight="1">
      <c r="BG524668" s="984"/>
    </row>
    <row r="524669" spans="59:59" ht="15" customHeight="1">
      <c r="BG524669" s="985"/>
    </row>
    <row r="524706" spans="59:59" ht="15" customHeight="1">
      <c r="BG524706" s="984"/>
    </row>
    <row r="524707" spans="59:59" ht="15" customHeight="1">
      <c r="BG524707" s="985"/>
    </row>
    <row r="524744" spans="59:59" ht="15" customHeight="1">
      <c r="BG524744" s="984"/>
    </row>
    <row r="524745" spans="59:59" ht="15" customHeight="1">
      <c r="BG524745" s="985"/>
    </row>
    <row r="524782" spans="59:59" ht="15" customHeight="1">
      <c r="BG524782" s="984"/>
    </row>
    <row r="524783" spans="59:59" ht="15" customHeight="1">
      <c r="BG524783" s="985"/>
    </row>
    <row r="524820" spans="59:59" ht="15" customHeight="1">
      <c r="BG524820" s="984"/>
    </row>
    <row r="524821" spans="59:59" ht="15" customHeight="1">
      <c r="BG524821" s="985"/>
    </row>
    <row r="524858" spans="59:59" ht="15" customHeight="1">
      <c r="BG524858" s="984"/>
    </row>
    <row r="524859" spans="59:59" ht="15" customHeight="1">
      <c r="BG524859" s="985"/>
    </row>
    <row r="524896" spans="59:59" ht="15" customHeight="1">
      <c r="BG524896" s="984"/>
    </row>
    <row r="524897" spans="59:59" ht="15" customHeight="1">
      <c r="BG524897" s="985"/>
    </row>
    <row r="524934" spans="59:59" ht="15" customHeight="1">
      <c r="BG524934" s="984"/>
    </row>
    <row r="524935" spans="59:59" ht="15" customHeight="1">
      <c r="BG524935" s="985"/>
    </row>
    <row r="524972" spans="59:59" ht="15" customHeight="1">
      <c r="BG524972" s="984"/>
    </row>
    <row r="524973" spans="59:59" ht="15" customHeight="1">
      <c r="BG524973" s="985"/>
    </row>
    <row r="525010" spans="59:59" ht="15" customHeight="1">
      <c r="BG525010" s="984"/>
    </row>
    <row r="525011" spans="59:59" ht="15" customHeight="1">
      <c r="BG525011" s="985"/>
    </row>
    <row r="525048" spans="59:59" ht="15" customHeight="1">
      <c r="BG525048" s="984"/>
    </row>
    <row r="525049" spans="59:59" ht="15" customHeight="1">
      <c r="BG525049" s="985"/>
    </row>
    <row r="525086" spans="59:59" ht="15" customHeight="1">
      <c r="BG525086" s="984"/>
    </row>
    <row r="525087" spans="59:59" ht="15" customHeight="1">
      <c r="BG525087" s="985"/>
    </row>
    <row r="525124" spans="59:59" ht="15" customHeight="1">
      <c r="BG525124" s="984"/>
    </row>
    <row r="525125" spans="59:59" ht="15" customHeight="1">
      <c r="BG525125" s="985"/>
    </row>
    <row r="525162" spans="59:59" ht="15" customHeight="1">
      <c r="BG525162" s="984"/>
    </row>
    <row r="525163" spans="59:59" ht="15" customHeight="1">
      <c r="BG525163" s="985"/>
    </row>
    <row r="525200" spans="59:59" ht="15" customHeight="1">
      <c r="BG525200" s="984"/>
    </row>
    <row r="525201" spans="59:59" ht="15" customHeight="1">
      <c r="BG525201" s="985"/>
    </row>
    <row r="525238" spans="59:59" ht="15" customHeight="1">
      <c r="BG525238" s="984"/>
    </row>
    <row r="525239" spans="59:59" ht="15" customHeight="1">
      <c r="BG525239" s="985"/>
    </row>
    <row r="525276" spans="59:59" ht="15" customHeight="1">
      <c r="BG525276" s="984"/>
    </row>
    <row r="525277" spans="59:59" ht="15" customHeight="1">
      <c r="BG525277" s="985"/>
    </row>
    <row r="525314" spans="59:59" ht="15" customHeight="1">
      <c r="BG525314" s="984"/>
    </row>
    <row r="525315" spans="59:59" ht="15" customHeight="1">
      <c r="BG525315" s="985"/>
    </row>
    <row r="525352" spans="59:59" ht="15" customHeight="1">
      <c r="BG525352" s="984"/>
    </row>
    <row r="525353" spans="59:59" ht="15" customHeight="1">
      <c r="BG525353" s="985"/>
    </row>
    <row r="525390" spans="59:59" ht="15" customHeight="1">
      <c r="BG525390" s="984"/>
    </row>
    <row r="525391" spans="59:59" ht="15" customHeight="1">
      <c r="BG525391" s="985"/>
    </row>
    <row r="525428" spans="59:59" ht="15" customHeight="1">
      <c r="BG525428" s="984"/>
    </row>
    <row r="525429" spans="59:59" ht="15" customHeight="1">
      <c r="BG525429" s="985"/>
    </row>
    <row r="525466" spans="59:59" ht="15" customHeight="1">
      <c r="BG525466" s="984"/>
    </row>
    <row r="525467" spans="59:59" ht="15" customHeight="1">
      <c r="BG525467" s="985"/>
    </row>
    <row r="525504" spans="59:59" ht="15" customHeight="1">
      <c r="BG525504" s="984"/>
    </row>
    <row r="525505" spans="59:59" ht="15" customHeight="1">
      <c r="BG525505" s="985"/>
    </row>
    <row r="525542" spans="59:59" ht="15" customHeight="1">
      <c r="BG525542" s="984"/>
    </row>
    <row r="525543" spans="59:59" ht="15" customHeight="1">
      <c r="BG525543" s="985"/>
    </row>
    <row r="525580" spans="59:59" ht="15" customHeight="1">
      <c r="BG525580" s="984"/>
    </row>
    <row r="525581" spans="59:59" ht="15" customHeight="1">
      <c r="BG525581" s="985"/>
    </row>
    <row r="525618" spans="59:59" ht="15" customHeight="1">
      <c r="BG525618" s="984"/>
    </row>
    <row r="525619" spans="59:59" ht="15" customHeight="1">
      <c r="BG525619" s="985"/>
    </row>
    <row r="525656" spans="59:59" ht="15" customHeight="1">
      <c r="BG525656" s="984"/>
    </row>
    <row r="525657" spans="59:59" ht="15" customHeight="1">
      <c r="BG525657" s="985"/>
    </row>
    <row r="525694" spans="59:59" ht="15" customHeight="1">
      <c r="BG525694" s="984"/>
    </row>
    <row r="525695" spans="59:59" ht="15" customHeight="1">
      <c r="BG525695" s="985"/>
    </row>
    <row r="525732" spans="59:59" ht="15" customHeight="1">
      <c r="BG525732" s="984"/>
    </row>
    <row r="525733" spans="59:59" ht="15" customHeight="1">
      <c r="BG525733" s="985"/>
    </row>
    <row r="525770" spans="59:59" ht="15" customHeight="1">
      <c r="BG525770" s="984"/>
    </row>
    <row r="525771" spans="59:59" ht="15" customHeight="1">
      <c r="BG525771" s="985"/>
    </row>
    <row r="525808" spans="59:59" ht="15" customHeight="1">
      <c r="BG525808" s="984"/>
    </row>
    <row r="525809" spans="59:59" ht="15" customHeight="1">
      <c r="BG525809" s="985"/>
    </row>
    <row r="525846" spans="59:59" ht="15" customHeight="1">
      <c r="BG525846" s="984"/>
    </row>
    <row r="525847" spans="59:59" ht="15" customHeight="1">
      <c r="BG525847" s="985"/>
    </row>
    <row r="525884" spans="59:59" ht="15" customHeight="1">
      <c r="BG525884" s="984"/>
    </row>
    <row r="525885" spans="59:59" ht="15" customHeight="1">
      <c r="BG525885" s="985"/>
    </row>
    <row r="525922" spans="59:59" ht="15" customHeight="1">
      <c r="BG525922" s="984"/>
    </row>
    <row r="525923" spans="59:59" ht="15" customHeight="1">
      <c r="BG525923" s="985"/>
    </row>
    <row r="525960" spans="59:59" ht="15" customHeight="1">
      <c r="BG525960" s="984"/>
    </row>
    <row r="525961" spans="59:59" ht="15" customHeight="1">
      <c r="BG525961" s="985"/>
    </row>
    <row r="525998" spans="59:59" ht="15" customHeight="1">
      <c r="BG525998" s="984"/>
    </row>
    <row r="525999" spans="59:59" ht="15" customHeight="1">
      <c r="BG525999" s="985"/>
    </row>
    <row r="526036" spans="59:59" ht="15" customHeight="1">
      <c r="BG526036" s="984"/>
    </row>
    <row r="526037" spans="59:59" ht="15" customHeight="1">
      <c r="BG526037" s="985"/>
    </row>
    <row r="526074" spans="59:59" ht="15" customHeight="1">
      <c r="BG526074" s="984"/>
    </row>
    <row r="526075" spans="59:59" ht="15" customHeight="1">
      <c r="BG526075" s="985"/>
    </row>
    <row r="526112" spans="59:59" ht="15" customHeight="1">
      <c r="BG526112" s="984"/>
    </row>
    <row r="526113" spans="59:59" ht="15" customHeight="1">
      <c r="BG526113" s="985"/>
    </row>
    <row r="526150" spans="59:59" ht="15" customHeight="1">
      <c r="BG526150" s="984"/>
    </row>
    <row r="526151" spans="59:59" ht="15" customHeight="1">
      <c r="BG526151" s="985"/>
    </row>
    <row r="526188" spans="59:59" ht="15" customHeight="1">
      <c r="BG526188" s="984"/>
    </row>
    <row r="526189" spans="59:59" ht="15" customHeight="1">
      <c r="BG526189" s="985"/>
    </row>
    <row r="526226" spans="59:59" ht="15" customHeight="1">
      <c r="BG526226" s="984"/>
    </row>
    <row r="526227" spans="59:59" ht="15" customHeight="1">
      <c r="BG526227" s="985"/>
    </row>
    <row r="526264" spans="59:59" ht="15" customHeight="1">
      <c r="BG526264" s="984"/>
    </row>
    <row r="526265" spans="59:59" ht="15" customHeight="1">
      <c r="BG526265" s="985"/>
    </row>
    <row r="526302" spans="59:59" ht="15" customHeight="1">
      <c r="BG526302" s="984"/>
    </row>
    <row r="526303" spans="59:59" ht="15" customHeight="1">
      <c r="BG526303" s="985"/>
    </row>
    <row r="526340" spans="59:59" ht="15" customHeight="1">
      <c r="BG526340" s="984"/>
    </row>
    <row r="526341" spans="59:59" ht="15" customHeight="1">
      <c r="BG526341" s="985"/>
    </row>
    <row r="526378" spans="59:59" ht="15" customHeight="1">
      <c r="BG526378" s="984"/>
    </row>
    <row r="526379" spans="59:59" ht="15" customHeight="1">
      <c r="BG526379" s="985"/>
    </row>
    <row r="526416" spans="59:59" ht="15" customHeight="1">
      <c r="BG526416" s="984"/>
    </row>
    <row r="526417" spans="59:59" ht="15" customHeight="1">
      <c r="BG526417" s="985"/>
    </row>
    <row r="526454" spans="59:59" ht="15" customHeight="1">
      <c r="BG526454" s="984"/>
    </row>
    <row r="526455" spans="59:59" ht="15" customHeight="1">
      <c r="BG526455" s="985"/>
    </row>
    <row r="526492" spans="59:59" ht="15" customHeight="1">
      <c r="BG526492" s="984"/>
    </row>
    <row r="526493" spans="59:59" ht="15" customHeight="1">
      <c r="BG526493" s="985"/>
    </row>
    <row r="526530" spans="59:59" ht="15" customHeight="1">
      <c r="BG526530" s="984"/>
    </row>
    <row r="526531" spans="59:59" ht="15" customHeight="1">
      <c r="BG526531" s="985"/>
    </row>
    <row r="526568" spans="59:59" ht="15" customHeight="1">
      <c r="BG526568" s="984"/>
    </row>
    <row r="526569" spans="59:59" ht="15" customHeight="1">
      <c r="BG526569" s="985"/>
    </row>
    <row r="526606" spans="59:59" ht="15" customHeight="1">
      <c r="BG526606" s="984"/>
    </row>
    <row r="526607" spans="59:59" ht="15" customHeight="1">
      <c r="BG526607" s="985"/>
    </row>
    <row r="526644" spans="59:59" ht="15" customHeight="1">
      <c r="BG526644" s="984"/>
    </row>
    <row r="526645" spans="59:59" ht="15" customHeight="1">
      <c r="BG526645" s="985"/>
    </row>
    <row r="526682" spans="59:59" ht="15" customHeight="1">
      <c r="BG526682" s="984"/>
    </row>
    <row r="526683" spans="59:59" ht="15" customHeight="1">
      <c r="BG526683" s="985"/>
    </row>
    <row r="526720" spans="59:59" ht="15" customHeight="1">
      <c r="BG526720" s="984"/>
    </row>
    <row r="526721" spans="59:59" ht="15" customHeight="1">
      <c r="BG526721" s="985"/>
    </row>
    <row r="526758" spans="59:59" ht="15" customHeight="1">
      <c r="BG526758" s="984"/>
    </row>
    <row r="526759" spans="59:59" ht="15" customHeight="1">
      <c r="BG526759" s="985"/>
    </row>
    <row r="526796" spans="59:59" ht="15" customHeight="1">
      <c r="BG526796" s="984"/>
    </row>
    <row r="526797" spans="59:59" ht="15" customHeight="1">
      <c r="BG526797" s="985"/>
    </row>
    <row r="526834" spans="59:59" ht="15" customHeight="1">
      <c r="BG526834" s="984"/>
    </row>
    <row r="526835" spans="59:59" ht="15" customHeight="1">
      <c r="BG526835" s="985"/>
    </row>
    <row r="526872" spans="59:59" ht="15" customHeight="1">
      <c r="BG526872" s="984"/>
    </row>
    <row r="526873" spans="59:59" ht="15" customHeight="1">
      <c r="BG526873" s="985"/>
    </row>
    <row r="526910" spans="59:59" ht="15" customHeight="1">
      <c r="BG526910" s="984"/>
    </row>
    <row r="526911" spans="59:59" ht="15" customHeight="1">
      <c r="BG526911" s="985"/>
    </row>
    <row r="526948" spans="59:59" ht="15" customHeight="1">
      <c r="BG526948" s="984"/>
    </row>
    <row r="526949" spans="59:59" ht="15" customHeight="1">
      <c r="BG526949" s="985"/>
    </row>
    <row r="526986" spans="59:59" ht="15" customHeight="1">
      <c r="BG526986" s="984"/>
    </row>
    <row r="526987" spans="59:59" ht="15" customHeight="1">
      <c r="BG526987" s="985"/>
    </row>
    <row r="527024" spans="59:59" ht="15" customHeight="1">
      <c r="BG527024" s="984"/>
    </row>
    <row r="527025" spans="59:59" ht="15" customHeight="1">
      <c r="BG527025" s="985"/>
    </row>
    <row r="527062" spans="59:59" ht="15" customHeight="1">
      <c r="BG527062" s="984"/>
    </row>
    <row r="527063" spans="59:59" ht="15" customHeight="1">
      <c r="BG527063" s="985"/>
    </row>
    <row r="527100" spans="59:59" ht="15" customHeight="1">
      <c r="BG527100" s="984"/>
    </row>
    <row r="527101" spans="59:59" ht="15" customHeight="1">
      <c r="BG527101" s="985"/>
    </row>
    <row r="527138" spans="59:59" ht="15" customHeight="1">
      <c r="BG527138" s="984"/>
    </row>
    <row r="527139" spans="59:59" ht="15" customHeight="1">
      <c r="BG527139" s="985"/>
    </row>
    <row r="527176" spans="59:59" ht="15" customHeight="1">
      <c r="BG527176" s="984"/>
    </row>
    <row r="527177" spans="59:59" ht="15" customHeight="1">
      <c r="BG527177" s="985"/>
    </row>
    <row r="527214" spans="59:59" ht="15" customHeight="1">
      <c r="BG527214" s="984"/>
    </row>
    <row r="527215" spans="59:59" ht="15" customHeight="1">
      <c r="BG527215" s="985"/>
    </row>
    <row r="527252" spans="59:59" ht="15" customHeight="1">
      <c r="BG527252" s="984"/>
    </row>
    <row r="527253" spans="59:59" ht="15" customHeight="1">
      <c r="BG527253" s="985"/>
    </row>
    <row r="527290" spans="59:59" ht="15" customHeight="1">
      <c r="BG527290" s="984"/>
    </row>
    <row r="527291" spans="59:59" ht="15" customHeight="1">
      <c r="BG527291" s="985"/>
    </row>
    <row r="527328" spans="59:59" ht="15" customHeight="1">
      <c r="BG527328" s="984"/>
    </row>
    <row r="527329" spans="59:59" ht="15" customHeight="1">
      <c r="BG527329" s="985"/>
    </row>
    <row r="527366" spans="59:59" ht="15" customHeight="1">
      <c r="BG527366" s="984"/>
    </row>
    <row r="527367" spans="59:59" ht="15" customHeight="1">
      <c r="BG527367" s="985"/>
    </row>
    <row r="527404" spans="59:59" ht="15" customHeight="1">
      <c r="BG527404" s="984"/>
    </row>
    <row r="527405" spans="59:59" ht="15" customHeight="1">
      <c r="BG527405" s="985"/>
    </row>
    <row r="527442" spans="59:59" ht="15" customHeight="1">
      <c r="BG527442" s="984"/>
    </row>
    <row r="527443" spans="59:59" ht="15" customHeight="1">
      <c r="BG527443" s="985"/>
    </row>
    <row r="527480" spans="59:59" ht="15" customHeight="1">
      <c r="BG527480" s="984"/>
    </row>
    <row r="527481" spans="59:59" ht="15" customHeight="1">
      <c r="BG527481" s="985"/>
    </row>
    <row r="527518" spans="59:59" ht="15" customHeight="1">
      <c r="BG527518" s="984"/>
    </row>
    <row r="527519" spans="59:59" ht="15" customHeight="1">
      <c r="BG527519" s="985"/>
    </row>
    <row r="527556" spans="59:59" ht="15" customHeight="1">
      <c r="BG527556" s="984"/>
    </row>
    <row r="527557" spans="59:59" ht="15" customHeight="1">
      <c r="BG527557" s="985"/>
    </row>
    <row r="527594" spans="59:59" ht="15" customHeight="1">
      <c r="BG527594" s="984"/>
    </row>
    <row r="527595" spans="59:59" ht="15" customHeight="1">
      <c r="BG527595" s="985"/>
    </row>
    <row r="527632" spans="59:59" ht="15" customHeight="1">
      <c r="BG527632" s="984"/>
    </row>
    <row r="527633" spans="59:59" ht="15" customHeight="1">
      <c r="BG527633" s="985"/>
    </row>
    <row r="527670" spans="59:59" ht="15" customHeight="1">
      <c r="BG527670" s="984"/>
    </row>
    <row r="527671" spans="59:59" ht="15" customHeight="1">
      <c r="BG527671" s="985"/>
    </row>
    <row r="527708" spans="59:59" ht="15" customHeight="1">
      <c r="BG527708" s="984"/>
    </row>
    <row r="527709" spans="59:59" ht="15" customHeight="1">
      <c r="BG527709" s="985"/>
    </row>
    <row r="527746" spans="59:59" ht="15" customHeight="1">
      <c r="BG527746" s="984"/>
    </row>
    <row r="527747" spans="59:59" ht="15" customHeight="1">
      <c r="BG527747" s="985"/>
    </row>
    <row r="527784" spans="59:59" ht="15" customHeight="1">
      <c r="BG527784" s="984"/>
    </row>
    <row r="527785" spans="59:59" ht="15" customHeight="1">
      <c r="BG527785" s="985"/>
    </row>
    <row r="527822" spans="59:59" ht="15" customHeight="1">
      <c r="BG527822" s="984"/>
    </row>
    <row r="527823" spans="59:59" ht="15" customHeight="1">
      <c r="BG527823" s="985"/>
    </row>
    <row r="527860" spans="59:59" ht="15" customHeight="1">
      <c r="BG527860" s="984"/>
    </row>
    <row r="527861" spans="59:59" ht="15" customHeight="1">
      <c r="BG527861" s="985"/>
    </row>
    <row r="527898" spans="59:59" ht="15" customHeight="1">
      <c r="BG527898" s="984"/>
    </row>
    <row r="527899" spans="59:59" ht="15" customHeight="1">
      <c r="BG527899" s="985"/>
    </row>
    <row r="527936" spans="59:59" ht="15" customHeight="1">
      <c r="BG527936" s="984"/>
    </row>
    <row r="527937" spans="59:59" ht="15" customHeight="1">
      <c r="BG527937" s="985"/>
    </row>
    <row r="527974" spans="59:59" ht="15" customHeight="1">
      <c r="BG527974" s="984"/>
    </row>
    <row r="527975" spans="59:59" ht="15" customHeight="1">
      <c r="BG527975" s="985"/>
    </row>
    <row r="528012" spans="59:59" ht="15" customHeight="1">
      <c r="BG528012" s="984"/>
    </row>
    <row r="528013" spans="59:59" ht="15" customHeight="1">
      <c r="BG528013" s="985"/>
    </row>
    <row r="528050" spans="59:59" ht="15" customHeight="1">
      <c r="BG528050" s="984"/>
    </row>
    <row r="528051" spans="59:59" ht="15" customHeight="1">
      <c r="BG528051" s="985"/>
    </row>
    <row r="528088" spans="59:59" ht="15" customHeight="1">
      <c r="BG528088" s="984"/>
    </row>
    <row r="528089" spans="59:59" ht="15" customHeight="1">
      <c r="BG528089" s="985"/>
    </row>
    <row r="528126" spans="59:59" ht="15" customHeight="1">
      <c r="BG528126" s="984"/>
    </row>
    <row r="528127" spans="59:59" ht="15" customHeight="1">
      <c r="BG528127" s="985"/>
    </row>
    <row r="528164" spans="59:59" ht="15" customHeight="1">
      <c r="BG528164" s="984"/>
    </row>
    <row r="528165" spans="59:59" ht="15" customHeight="1">
      <c r="BG528165" s="985"/>
    </row>
    <row r="528202" spans="59:59" ht="15" customHeight="1">
      <c r="BG528202" s="984"/>
    </row>
    <row r="528203" spans="59:59" ht="15" customHeight="1">
      <c r="BG528203" s="985"/>
    </row>
    <row r="528240" spans="59:59" ht="15" customHeight="1">
      <c r="BG528240" s="984"/>
    </row>
    <row r="528241" spans="59:59" ht="15" customHeight="1">
      <c r="BG528241" s="985"/>
    </row>
    <row r="528278" spans="59:59" ht="15" customHeight="1">
      <c r="BG528278" s="984"/>
    </row>
    <row r="528279" spans="59:59" ht="15" customHeight="1">
      <c r="BG528279" s="985"/>
    </row>
    <row r="528316" spans="59:59" ht="15" customHeight="1">
      <c r="BG528316" s="984"/>
    </row>
    <row r="528317" spans="59:59" ht="15" customHeight="1">
      <c r="BG528317" s="985"/>
    </row>
    <row r="528354" spans="59:59" ht="15" customHeight="1">
      <c r="BG528354" s="984"/>
    </row>
    <row r="528355" spans="59:59" ht="15" customHeight="1">
      <c r="BG528355" s="985"/>
    </row>
    <row r="528392" spans="59:59" ht="15" customHeight="1">
      <c r="BG528392" s="984"/>
    </row>
    <row r="528393" spans="59:59" ht="15" customHeight="1">
      <c r="BG528393" s="985"/>
    </row>
    <row r="528430" spans="59:59" ht="15" customHeight="1">
      <c r="BG528430" s="984"/>
    </row>
    <row r="528431" spans="59:59" ht="15" customHeight="1">
      <c r="BG528431" s="985"/>
    </row>
    <row r="528468" spans="59:59" ht="15" customHeight="1">
      <c r="BG528468" s="984"/>
    </row>
    <row r="528469" spans="59:59" ht="15" customHeight="1">
      <c r="BG528469" s="985"/>
    </row>
    <row r="528506" spans="59:59" ht="15" customHeight="1">
      <c r="BG528506" s="984"/>
    </row>
    <row r="528507" spans="59:59" ht="15" customHeight="1">
      <c r="BG528507" s="985"/>
    </row>
    <row r="528544" spans="59:59" ht="15" customHeight="1">
      <c r="BG528544" s="984"/>
    </row>
    <row r="528545" spans="59:59" ht="15" customHeight="1">
      <c r="BG528545" s="985"/>
    </row>
    <row r="528582" spans="59:59" ht="15" customHeight="1">
      <c r="BG528582" s="984"/>
    </row>
    <row r="528583" spans="59:59" ht="15" customHeight="1">
      <c r="BG528583" s="985"/>
    </row>
    <row r="528620" spans="59:59" ht="15" customHeight="1">
      <c r="BG528620" s="984"/>
    </row>
    <row r="528621" spans="59:59" ht="15" customHeight="1">
      <c r="BG528621" s="985"/>
    </row>
    <row r="528658" spans="59:59" ht="15" customHeight="1">
      <c r="BG528658" s="984"/>
    </row>
    <row r="528659" spans="59:59" ht="15" customHeight="1">
      <c r="BG528659" s="985"/>
    </row>
    <row r="528696" spans="59:59" ht="15" customHeight="1">
      <c r="BG528696" s="984"/>
    </row>
    <row r="528697" spans="59:59" ht="15" customHeight="1">
      <c r="BG528697" s="985"/>
    </row>
    <row r="528734" spans="59:59" ht="15" customHeight="1">
      <c r="BG528734" s="984"/>
    </row>
    <row r="528735" spans="59:59" ht="15" customHeight="1">
      <c r="BG528735" s="985"/>
    </row>
    <row r="528772" spans="59:59" ht="15" customHeight="1">
      <c r="BG528772" s="984"/>
    </row>
    <row r="528773" spans="59:59" ht="15" customHeight="1">
      <c r="BG528773" s="985"/>
    </row>
    <row r="528810" spans="59:59" ht="15" customHeight="1">
      <c r="BG528810" s="984"/>
    </row>
    <row r="528811" spans="59:59" ht="15" customHeight="1">
      <c r="BG528811" s="985"/>
    </row>
    <row r="528848" spans="59:59" ht="15" customHeight="1">
      <c r="BG528848" s="984"/>
    </row>
    <row r="528849" spans="59:59" ht="15" customHeight="1">
      <c r="BG528849" s="985"/>
    </row>
    <row r="528886" spans="59:59" ht="15" customHeight="1">
      <c r="BG528886" s="984"/>
    </row>
    <row r="528887" spans="59:59" ht="15" customHeight="1">
      <c r="BG528887" s="985"/>
    </row>
    <row r="528924" spans="59:59" ht="15" customHeight="1">
      <c r="BG528924" s="984"/>
    </row>
    <row r="528925" spans="59:59" ht="15" customHeight="1">
      <c r="BG528925" s="985"/>
    </row>
    <row r="528962" spans="59:59" ht="15" customHeight="1">
      <c r="BG528962" s="984"/>
    </row>
    <row r="528963" spans="59:59" ht="15" customHeight="1">
      <c r="BG528963" s="985"/>
    </row>
    <row r="529000" spans="59:59" ht="15" customHeight="1">
      <c r="BG529000" s="984"/>
    </row>
    <row r="529001" spans="59:59" ht="15" customHeight="1">
      <c r="BG529001" s="985"/>
    </row>
    <row r="529038" spans="59:59" ht="15" customHeight="1">
      <c r="BG529038" s="984"/>
    </row>
    <row r="529039" spans="59:59" ht="15" customHeight="1">
      <c r="BG529039" s="985"/>
    </row>
    <row r="529076" spans="59:59" ht="15" customHeight="1">
      <c r="BG529076" s="984"/>
    </row>
    <row r="529077" spans="59:59" ht="15" customHeight="1">
      <c r="BG529077" s="985"/>
    </row>
    <row r="529114" spans="59:59" ht="15" customHeight="1">
      <c r="BG529114" s="984"/>
    </row>
    <row r="529115" spans="59:59" ht="15" customHeight="1">
      <c r="BG529115" s="985"/>
    </row>
    <row r="529152" spans="59:59" ht="15" customHeight="1">
      <c r="BG529152" s="984"/>
    </row>
    <row r="529153" spans="59:59" ht="15" customHeight="1">
      <c r="BG529153" s="985"/>
    </row>
    <row r="529190" spans="59:59" ht="15" customHeight="1">
      <c r="BG529190" s="984"/>
    </row>
    <row r="529191" spans="59:59" ht="15" customHeight="1">
      <c r="BG529191" s="985"/>
    </row>
    <row r="529228" spans="59:59" ht="15" customHeight="1">
      <c r="BG529228" s="984"/>
    </row>
    <row r="529229" spans="59:59" ht="15" customHeight="1">
      <c r="BG529229" s="985"/>
    </row>
    <row r="529266" spans="59:59" ht="15" customHeight="1">
      <c r="BG529266" s="984"/>
    </row>
    <row r="529267" spans="59:59" ht="15" customHeight="1">
      <c r="BG529267" s="985"/>
    </row>
    <row r="529304" spans="59:59" ht="15" customHeight="1">
      <c r="BG529304" s="984"/>
    </row>
    <row r="529305" spans="59:59" ht="15" customHeight="1">
      <c r="BG529305" s="985"/>
    </row>
    <row r="529342" spans="59:59" ht="15" customHeight="1">
      <c r="BG529342" s="984"/>
    </row>
    <row r="529343" spans="59:59" ht="15" customHeight="1">
      <c r="BG529343" s="985"/>
    </row>
    <row r="529380" spans="59:59" ht="15" customHeight="1">
      <c r="BG529380" s="984"/>
    </row>
    <row r="529381" spans="59:59" ht="15" customHeight="1">
      <c r="BG529381" s="985"/>
    </row>
    <row r="529418" spans="59:59" ht="15" customHeight="1">
      <c r="BG529418" s="984"/>
    </row>
    <row r="529419" spans="59:59" ht="15" customHeight="1">
      <c r="BG529419" s="985"/>
    </row>
    <row r="529456" spans="59:59" ht="15" customHeight="1">
      <c r="BG529456" s="984"/>
    </row>
    <row r="529457" spans="59:59" ht="15" customHeight="1">
      <c r="BG529457" s="985"/>
    </row>
    <row r="529494" spans="59:59" ht="15" customHeight="1">
      <c r="BG529494" s="984"/>
    </row>
    <row r="529495" spans="59:59" ht="15" customHeight="1">
      <c r="BG529495" s="985"/>
    </row>
    <row r="529532" spans="59:59" ht="15" customHeight="1">
      <c r="BG529532" s="984"/>
    </row>
    <row r="529533" spans="59:59" ht="15" customHeight="1">
      <c r="BG529533" s="985"/>
    </row>
    <row r="529570" spans="59:59" ht="15" customHeight="1">
      <c r="BG529570" s="984"/>
    </row>
    <row r="529571" spans="59:59" ht="15" customHeight="1">
      <c r="BG529571" s="985"/>
    </row>
    <row r="529608" spans="59:59" ht="15" customHeight="1">
      <c r="BG529608" s="984"/>
    </row>
    <row r="529609" spans="59:59" ht="15" customHeight="1">
      <c r="BG529609" s="985"/>
    </row>
    <row r="529646" spans="59:59" ht="15" customHeight="1">
      <c r="BG529646" s="984"/>
    </row>
    <row r="529647" spans="59:59" ht="15" customHeight="1">
      <c r="BG529647" s="985"/>
    </row>
    <row r="529684" spans="59:59" ht="15" customHeight="1">
      <c r="BG529684" s="984"/>
    </row>
    <row r="529685" spans="59:59" ht="15" customHeight="1">
      <c r="BG529685" s="985"/>
    </row>
    <row r="529722" spans="59:59" ht="15" customHeight="1">
      <c r="BG529722" s="984"/>
    </row>
    <row r="529723" spans="59:59" ht="15" customHeight="1">
      <c r="BG529723" s="985"/>
    </row>
    <row r="529760" spans="59:59" ht="15" customHeight="1">
      <c r="BG529760" s="984"/>
    </row>
    <row r="529761" spans="59:59" ht="15" customHeight="1">
      <c r="BG529761" s="985"/>
    </row>
    <row r="529798" spans="59:59" ht="15" customHeight="1">
      <c r="BG529798" s="984"/>
    </row>
    <row r="529799" spans="59:59" ht="15" customHeight="1">
      <c r="BG529799" s="985"/>
    </row>
    <row r="529836" spans="59:59" ht="15" customHeight="1">
      <c r="BG529836" s="984"/>
    </row>
    <row r="529837" spans="59:59" ht="15" customHeight="1">
      <c r="BG529837" s="985"/>
    </row>
    <row r="529874" spans="59:59" ht="15" customHeight="1">
      <c r="BG529874" s="984"/>
    </row>
    <row r="529875" spans="59:59" ht="15" customHeight="1">
      <c r="BG529875" s="985"/>
    </row>
    <row r="529912" spans="59:59" ht="15" customHeight="1">
      <c r="BG529912" s="984"/>
    </row>
    <row r="529913" spans="59:59" ht="15" customHeight="1">
      <c r="BG529913" s="985"/>
    </row>
    <row r="529950" spans="59:59" ht="15" customHeight="1">
      <c r="BG529950" s="984"/>
    </row>
    <row r="529951" spans="59:59" ht="15" customHeight="1">
      <c r="BG529951" s="985"/>
    </row>
    <row r="529988" spans="59:59" ht="15" customHeight="1">
      <c r="BG529988" s="984"/>
    </row>
    <row r="529989" spans="59:59" ht="15" customHeight="1">
      <c r="BG529989" s="985"/>
    </row>
    <row r="530026" spans="59:59" ht="15" customHeight="1">
      <c r="BG530026" s="984"/>
    </row>
    <row r="530027" spans="59:59" ht="15" customHeight="1">
      <c r="BG530027" s="985"/>
    </row>
    <row r="530064" spans="59:59" ht="15" customHeight="1">
      <c r="BG530064" s="984"/>
    </row>
    <row r="530065" spans="59:59" ht="15" customHeight="1">
      <c r="BG530065" s="985"/>
    </row>
    <row r="530102" spans="59:59" ht="15" customHeight="1">
      <c r="BG530102" s="984"/>
    </row>
    <row r="530103" spans="59:59" ht="15" customHeight="1">
      <c r="BG530103" s="985"/>
    </row>
    <row r="530140" spans="59:59" ht="15" customHeight="1">
      <c r="BG530140" s="984"/>
    </row>
    <row r="530141" spans="59:59" ht="15" customHeight="1">
      <c r="BG530141" s="985"/>
    </row>
    <row r="530178" spans="59:59" ht="15" customHeight="1">
      <c r="BG530178" s="984"/>
    </row>
    <row r="530179" spans="59:59" ht="15" customHeight="1">
      <c r="BG530179" s="985"/>
    </row>
    <row r="530216" spans="59:59" ht="15" customHeight="1">
      <c r="BG530216" s="984"/>
    </row>
    <row r="530217" spans="59:59" ht="15" customHeight="1">
      <c r="BG530217" s="985"/>
    </row>
    <row r="530254" spans="59:59" ht="15" customHeight="1">
      <c r="BG530254" s="984"/>
    </row>
    <row r="530255" spans="59:59" ht="15" customHeight="1">
      <c r="BG530255" s="985"/>
    </row>
    <row r="530292" spans="59:59" ht="15" customHeight="1">
      <c r="BG530292" s="984"/>
    </row>
    <row r="530293" spans="59:59" ht="15" customHeight="1">
      <c r="BG530293" s="985"/>
    </row>
    <row r="530330" spans="59:59" ht="15" customHeight="1">
      <c r="BG530330" s="984"/>
    </row>
    <row r="530331" spans="59:59" ht="15" customHeight="1">
      <c r="BG530331" s="985"/>
    </row>
    <row r="530368" spans="59:59" ht="15" customHeight="1">
      <c r="BG530368" s="984"/>
    </row>
    <row r="530369" spans="59:59" ht="15" customHeight="1">
      <c r="BG530369" s="985"/>
    </row>
    <row r="530406" spans="59:59" ht="15" customHeight="1">
      <c r="BG530406" s="984"/>
    </row>
    <row r="530407" spans="59:59" ht="15" customHeight="1">
      <c r="BG530407" s="985"/>
    </row>
    <row r="530444" spans="59:59" ht="15" customHeight="1">
      <c r="BG530444" s="984"/>
    </row>
    <row r="530445" spans="59:59" ht="15" customHeight="1">
      <c r="BG530445" s="985"/>
    </row>
    <row r="530482" spans="59:59" ht="15" customHeight="1">
      <c r="BG530482" s="984"/>
    </row>
    <row r="530483" spans="59:59" ht="15" customHeight="1">
      <c r="BG530483" s="985"/>
    </row>
    <row r="530520" spans="59:59" ht="15" customHeight="1">
      <c r="BG530520" s="984"/>
    </row>
    <row r="530521" spans="59:59" ht="15" customHeight="1">
      <c r="BG530521" s="985"/>
    </row>
    <row r="530558" spans="59:59" ht="15" customHeight="1">
      <c r="BG530558" s="984"/>
    </row>
    <row r="530559" spans="59:59" ht="15" customHeight="1">
      <c r="BG530559" s="985"/>
    </row>
    <row r="530596" spans="59:59" ht="15" customHeight="1">
      <c r="BG530596" s="984"/>
    </row>
    <row r="530597" spans="59:59" ht="15" customHeight="1">
      <c r="BG530597" s="985"/>
    </row>
    <row r="530634" spans="59:59" ht="15" customHeight="1">
      <c r="BG530634" s="984"/>
    </row>
    <row r="530635" spans="59:59" ht="15" customHeight="1">
      <c r="BG530635" s="985"/>
    </row>
    <row r="530672" spans="59:59" ht="15" customHeight="1">
      <c r="BG530672" s="984"/>
    </row>
    <row r="530673" spans="59:59" ht="15" customHeight="1">
      <c r="BG530673" s="985"/>
    </row>
    <row r="530710" spans="59:59" ht="15" customHeight="1">
      <c r="BG530710" s="984"/>
    </row>
    <row r="530711" spans="59:59" ht="15" customHeight="1">
      <c r="BG530711" s="985"/>
    </row>
    <row r="530748" spans="59:59" ht="15" customHeight="1">
      <c r="BG530748" s="984"/>
    </row>
    <row r="530749" spans="59:59" ht="15" customHeight="1">
      <c r="BG530749" s="985"/>
    </row>
    <row r="530786" spans="59:59" ht="15" customHeight="1">
      <c r="BG530786" s="984"/>
    </row>
    <row r="530787" spans="59:59" ht="15" customHeight="1">
      <c r="BG530787" s="985"/>
    </row>
    <row r="530824" spans="59:59" ht="15" customHeight="1">
      <c r="BG530824" s="984"/>
    </row>
    <row r="530825" spans="59:59" ht="15" customHeight="1">
      <c r="BG530825" s="985"/>
    </row>
    <row r="530862" spans="59:59" ht="15" customHeight="1">
      <c r="BG530862" s="984"/>
    </row>
    <row r="530863" spans="59:59" ht="15" customHeight="1">
      <c r="BG530863" s="985"/>
    </row>
    <row r="530900" spans="59:59" ht="15" customHeight="1">
      <c r="BG530900" s="984"/>
    </row>
    <row r="530901" spans="59:59" ht="15" customHeight="1">
      <c r="BG530901" s="985"/>
    </row>
    <row r="530938" spans="59:59" ht="15" customHeight="1">
      <c r="BG530938" s="984"/>
    </row>
    <row r="530939" spans="59:59" ht="15" customHeight="1">
      <c r="BG530939" s="985"/>
    </row>
    <row r="530976" spans="59:59" ht="15" customHeight="1">
      <c r="BG530976" s="984"/>
    </row>
    <row r="530977" spans="59:59" ht="15" customHeight="1">
      <c r="BG530977" s="985"/>
    </row>
    <row r="531014" spans="59:59" ht="15" customHeight="1">
      <c r="BG531014" s="984"/>
    </row>
    <row r="531015" spans="59:59" ht="15" customHeight="1">
      <c r="BG531015" s="985"/>
    </row>
    <row r="531052" spans="59:59" ht="15" customHeight="1">
      <c r="BG531052" s="984"/>
    </row>
    <row r="531053" spans="59:59" ht="15" customHeight="1">
      <c r="BG531053" s="985"/>
    </row>
    <row r="531090" spans="59:59" ht="15" customHeight="1">
      <c r="BG531090" s="984"/>
    </row>
    <row r="531091" spans="59:59" ht="15" customHeight="1">
      <c r="BG531091" s="985"/>
    </row>
    <row r="531128" spans="59:59" ht="15" customHeight="1">
      <c r="BG531128" s="984"/>
    </row>
    <row r="531129" spans="59:59" ht="15" customHeight="1">
      <c r="BG531129" s="985"/>
    </row>
    <row r="531166" spans="59:59" ht="15" customHeight="1">
      <c r="BG531166" s="984"/>
    </row>
    <row r="531167" spans="59:59" ht="15" customHeight="1">
      <c r="BG531167" s="985"/>
    </row>
    <row r="531204" spans="59:59" ht="15" customHeight="1">
      <c r="BG531204" s="984"/>
    </row>
    <row r="531205" spans="59:59" ht="15" customHeight="1">
      <c r="BG531205" s="985"/>
    </row>
    <row r="531242" spans="59:59" ht="15" customHeight="1">
      <c r="BG531242" s="984"/>
    </row>
    <row r="531243" spans="59:59" ht="15" customHeight="1">
      <c r="BG531243" s="985"/>
    </row>
    <row r="531280" spans="59:59" ht="15" customHeight="1">
      <c r="BG531280" s="984"/>
    </row>
    <row r="531281" spans="59:59" ht="15" customHeight="1">
      <c r="BG531281" s="985"/>
    </row>
    <row r="531318" spans="59:59" ht="15" customHeight="1">
      <c r="BG531318" s="984"/>
    </row>
    <row r="531319" spans="59:59" ht="15" customHeight="1">
      <c r="BG531319" s="985"/>
    </row>
    <row r="531356" spans="59:59" ht="15" customHeight="1">
      <c r="BG531356" s="984"/>
    </row>
    <row r="531357" spans="59:59" ht="15" customHeight="1">
      <c r="BG531357" s="985"/>
    </row>
    <row r="531394" spans="59:59" ht="15" customHeight="1">
      <c r="BG531394" s="984"/>
    </row>
    <row r="531395" spans="59:59" ht="15" customHeight="1">
      <c r="BG531395" s="985"/>
    </row>
    <row r="531432" spans="59:59" ht="15" customHeight="1">
      <c r="BG531432" s="984"/>
    </row>
    <row r="531433" spans="59:59" ht="15" customHeight="1">
      <c r="BG531433" s="985"/>
    </row>
    <row r="531470" spans="59:59" ht="15" customHeight="1">
      <c r="BG531470" s="984"/>
    </row>
    <row r="531471" spans="59:59" ht="15" customHeight="1">
      <c r="BG531471" s="985"/>
    </row>
    <row r="531508" spans="59:59" ht="15" customHeight="1">
      <c r="BG531508" s="984"/>
    </row>
    <row r="531509" spans="59:59" ht="15" customHeight="1">
      <c r="BG531509" s="985"/>
    </row>
    <row r="531546" spans="59:59" ht="15" customHeight="1">
      <c r="BG531546" s="984"/>
    </row>
    <row r="531547" spans="59:59" ht="15" customHeight="1">
      <c r="BG531547" s="985"/>
    </row>
    <row r="531584" spans="59:59" ht="15" customHeight="1">
      <c r="BG531584" s="984"/>
    </row>
    <row r="531585" spans="59:59" ht="15" customHeight="1">
      <c r="BG531585" s="985"/>
    </row>
    <row r="531622" spans="59:59" ht="15" customHeight="1">
      <c r="BG531622" s="984"/>
    </row>
    <row r="531623" spans="59:59" ht="15" customHeight="1">
      <c r="BG531623" s="985"/>
    </row>
    <row r="531660" spans="59:59" ht="15" customHeight="1">
      <c r="BG531660" s="984"/>
    </row>
    <row r="531661" spans="59:59" ht="15" customHeight="1">
      <c r="BG531661" s="985"/>
    </row>
    <row r="531698" spans="59:59" ht="15" customHeight="1">
      <c r="BG531698" s="984"/>
    </row>
    <row r="531699" spans="59:59" ht="15" customHeight="1">
      <c r="BG531699" s="985"/>
    </row>
    <row r="531736" spans="59:59" ht="15" customHeight="1">
      <c r="BG531736" s="984"/>
    </row>
    <row r="531737" spans="59:59" ht="15" customHeight="1">
      <c r="BG531737" s="985"/>
    </row>
    <row r="531774" spans="59:59" ht="15" customHeight="1">
      <c r="BG531774" s="984"/>
    </row>
    <row r="531775" spans="59:59" ht="15" customHeight="1">
      <c r="BG531775" s="985"/>
    </row>
    <row r="531812" spans="59:59" ht="15" customHeight="1">
      <c r="BG531812" s="984"/>
    </row>
    <row r="531813" spans="59:59" ht="15" customHeight="1">
      <c r="BG531813" s="985"/>
    </row>
    <row r="531850" spans="59:59" ht="15" customHeight="1">
      <c r="BG531850" s="984"/>
    </row>
    <row r="531851" spans="59:59" ht="15" customHeight="1">
      <c r="BG531851" s="985"/>
    </row>
    <row r="531888" spans="59:59" ht="15" customHeight="1">
      <c r="BG531888" s="984"/>
    </row>
    <row r="531889" spans="59:59" ht="15" customHeight="1">
      <c r="BG531889" s="985"/>
    </row>
    <row r="531926" spans="59:59" ht="15" customHeight="1">
      <c r="BG531926" s="984"/>
    </row>
    <row r="531927" spans="59:59" ht="15" customHeight="1">
      <c r="BG531927" s="985"/>
    </row>
    <row r="531964" spans="59:59" ht="15" customHeight="1">
      <c r="BG531964" s="984"/>
    </row>
    <row r="531965" spans="59:59" ht="15" customHeight="1">
      <c r="BG531965" s="985"/>
    </row>
    <row r="532002" spans="59:59" ht="15" customHeight="1">
      <c r="BG532002" s="984"/>
    </row>
    <row r="532003" spans="59:59" ht="15" customHeight="1">
      <c r="BG532003" s="985"/>
    </row>
    <row r="532040" spans="59:59" ht="15" customHeight="1">
      <c r="BG532040" s="984"/>
    </row>
    <row r="532041" spans="59:59" ht="15" customHeight="1">
      <c r="BG532041" s="985"/>
    </row>
    <row r="532078" spans="59:59" ht="15" customHeight="1">
      <c r="BG532078" s="984"/>
    </row>
    <row r="532079" spans="59:59" ht="15" customHeight="1">
      <c r="BG532079" s="985"/>
    </row>
    <row r="532116" spans="59:59" ht="15" customHeight="1">
      <c r="BG532116" s="984"/>
    </row>
    <row r="532117" spans="59:59" ht="15" customHeight="1">
      <c r="BG532117" s="985"/>
    </row>
    <row r="532154" spans="59:59" ht="15" customHeight="1">
      <c r="BG532154" s="984"/>
    </row>
    <row r="532155" spans="59:59" ht="15" customHeight="1">
      <c r="BG532155" s="985"/>
    </row>
    <row r="532192" spans="59:59" ht="15" customHeight="1">
      <c r="BG532192" s="984"/>
    </row>
    <row r="532193" spans="59:59" ht="15" customHeight="1">
      <c r="BG532193" s="985"/>
    </row>
    <row r="532230" spans="59:59" ht="15" customHeight="1">
      <c r="BG532230" s="984"/>
    </row>
    <row r="532231" spans="59:59" ht="15" customHeight="1">
      <c r="BG532231" s="985"/>
    </row>
    <row r="532268" spans="59:59" ht="15" customHeight="1">
      <c r="BG532268" s="984"/>
    </row>
    <row r="532269" spans="59:59" ht="15" customHeight="1">
      <c r="BG532269" s="985"/>
    </row>
    <row r="532306" spans="59:59" ht="15" customHeight="1">
      <c r="BG532306" s="984"/>
    </row>
    <row r="532307" spans="59:59" ht="15" customHeight="1">
      <c r="BG532307" s="985"/>
    </row>
    <row r="532344" spans="59:59" ht="15" customHeight="1">
      <c r="BG532344" s="984"/>
    </row>
    <row r="532345" spans="59:59" ht="15" customHeight="1">
      <c r="BG532345" s="985"/>
    </row>
    <row r="532382" spans="59:59" ht="15" customHeight="1">
      <c r="BG532382" s="984"/>
    </row>
    <row r="532383" spans="59:59" ht="15" customHeight="1">
      <c r="BG532383" s="985"/>
    </row>
    <row r="532420" spans="59:59" ht="15" customHeight="1">
      <c r="BG532420" s="984"/>
    </row>
    <row r="532421" spans="59:59" ht="15" customHeight="1">
      <c r="BG532421" s="985"/>
    </row>
    <row r="532458" spans="59:59" ht="15" customHeight="1">
      <c r="BG532458" s="984"/>
    </row>
    <row r="532459" spans="59:59" ht="15" customHeight="1">
      <c r="BG532459" s="985"/>
    </row>
    <row r="532496" spans="59:59" ht="15" customHeight="1">
      <c r="BG532496" s="984"/>
    </row>
    <row r="532497" spans="59:59" ht="15" customHeight="1">
      <c r="BG532497" s="985"/>
    </row>
    <row r="532534" spans="59:59" ht="15" customHeight="1">
      <c r="BG532534" s="984"/>
    </row>
    <row r="532535" spans="59:59" ht="15" customHeight="1">
      <c r="BG532535" s="985"/>
    </row>
    <row r="532572" spans="59:59" ht="15" customHeight="1">
      <c r="BG532572" s="984"/>
    </row>
    <row r="532573" spans="59:59" ht="15" customHeight="1">
      <c r="BG532573" s="985"/>
    </row>
    <row r="532610" spans="59:59" ht="15" customHeight="1">
      <c r="BG532610" s="984"/>
    </row>
    <row r="532611" spans="59:59" ht="15" customHeight="1">
      <c r="BG532611" s="985"/>
    </row>
    <row r="532648" spans="59:59" ht="15" customHeight="1">
      <c r="BG532648" s="984"/>
    </row>
    <row r="532649" spans="59:59" ht="15" customHeight="1">
      <c r="BG532649" s="985"/>
    </row>
    <row r="532686" spans="59:59" ht="15" customHeight="1">
      <c r="BG532686" s="984"/>
    </row>
    <row r="532687" spans="59:59" ht="15" customHeight="1">
      <c r="BG532687" s="985"/>
    </row>
    <row r="532724" spans="59:59" ht="15" customHeight="1">
      <c r="BG532724" s="984"/>
    </row>
    <row r="532725" spans="59:59" ht="15" customHeight="1">
      <c r="BG532725" s="985"/>
    </row>
    <row r="532762" spans="59:59" ht="15" customHeight="1">
      <c r="BG532762" s="984"/>
    </row>
    <row r="532763" spans="59:59" ht="15" customHeight="1">
      <c r="BG532763" s="985"/>
    </row>
    <row r="532800" spans="59:59" ht="15" customHeight="1">
      <c r="BG532800" s="984"/>
    </row>
    <row r="532801" spans="59:59" ht="15" customHeight="1">
      <c r="BG532801" s="985"/>
    </row>
    <row r="532838" spans="59:59" ht="15" customHeight="1">
      <c r="BG532838" s="984"/>
    </row>
    <row r="532839" spans="59:59" ht="15" customHeight="1">
      <c r="BG532839" s="985"/>
    </row>
    <row r="532876" spans="59:59" ht="15" customHeight="1">
      <c r="BG532876" s="984"/>
    </row>
    <row r="532877" spans="59:59" ht="15" customHeight="1">
      <c r="BG532877" s="985"/>
    </row>
    <row r="532914" spans="59:59" ht="15" customHeight="1">
      <c r="BG532914" s="984"/>
    </row>
    <row r="532915" spans="59:59" ht="15" customHeight="1">
      <c r="BG532915" s="985"/>
    </row>
    <row r="532952" spans="59:59" ht="15" customHeight="1">
      <c r="BG532952" s="984"/>
    </row>
    <row r="532953" spans="59:59" ht="15" customHeight="1">
      <c r="BG532953" s="985"/>
    </row>
    <row r="532990" spans="59:59" ht="15" customHeight="1">
      <c r="BG532990" s="984"/>
    </row>
    <row r="532991" spans="59:59" ht="15" customHeight="1">
      <c r="BG532991" s="985"/>
    </row>
    <row r="533028" spans="59:59" ht="15" customHeight="1">
      <c r="BG533028" s="984"/>
    </row>
    <row r="533029" spans="59:59" ht="15" customHeight="1">
      <c r="BG533029" s="985"/>
    </row>
    <row r="533066" spans="59:59" ht="15" customHeight="1">
      <c r="BG533066" s="984"/>
    </row>
    <row r="533067" spans="59:59" ht="15" customHeight="1">
      <c r="BG533067" s="985"/>
    </row>
    <row r="533104" spans="59:59" ht="15" customHeight="1">
      <c r="BG533104" s="984"/>
    </row>
    <row r="533105" spans="59:59" ht="15" customHeight="1">
      <c r="BG533105" s="985"/>
    </row>
    <row r="533142" spans="59:59" ht="15" customHeight="1">
      <c r="BG533142" s="984"/>
    </row>
    <row r="533143" spans="59:59" ht="15" customHeight="1">
      <c r="BG533143" s="985"/>
    </row>
    <row r="533180" spans="59:59" ht="15" customHeight="1">
      <c r="BG533180" s="984"/>
    </row>
    <row r="533181" spans="59:59" ht="15" customHeight="1">
      <c r="BG533181" s="985"/>
    </row>
    <row r="533218" spans="59:59" ht="15" customHeight="1">
      <c r="BG533218" s="984"/>
    </row>
    <row r="533219" spans="59:59" ht="15" customHeight="1">
      <c r="BG533219" s="985"/>
    </row>
    <row r="533256" spans="59:59" ht="15" customHeight="1">
      <c r="BG533256" s="984"/>
    </row>
    <row r="533257" spans="59:59" ht="15" customHeight="1">
      <c r="BG533257" s="985"/>
    </row>
    <row r="533294" spans="59:59" ht="15" customHeight="1">
      <c r="BG533294" s="984"/>
    </row>
    <row r="533295" spans="59:59" ht="15" customHeight="1">
      <c r="BG533295" s="985"/>
    </row>
    <row r="533332" spans="59:59" ht="15" customHeight="1">
      <c r="BG533332" s="984"/>
    </row>
    <row r="533333" spans="59:59" ht="15" customHeight="1">
      <c r="BG533333" s="985"/>
    </row>
    <row r="533370" spans="59:59" ht="15" customHeight="1">
      <c r="BG533370" s="984"/>
    </row>
    <row r="533371" spans="59:59" ht="15" customHeight="1">
      <c r="BG533371" s="985"/>
    </row>
    <row r="533408" spans="59:59" ht="15" customHeight="1">
      <c r="BG533408" s="984"/>
    </row>
    <row r="533409" spans="59:59" ht="15" customHeight="1">
      <c r="BG533409" s="985"/>
    </row>
    <row r="533446" spans="59:59" ht="15" customHeight="1">
      <c r="BG533446" s="984"/>
    </row>
    <row r="533447" spans="59:59" ht="15" customHeight="1">
      <c r="BG533447" s="985"/>
    </row>
    <row r="533484" spans="59:59" ht="15" customHeight="1">
      <c r="BG533484" s="984"/>
    </row>
    <row r="533485" spans="59:59" ht="15" customHeight="1">
      <c r="BG533485" s="985"/>
    </row>
    <row r="533522" spans="59:59" ht="15" customHeight="1">
      <c r="BG533522" s="984"/>
    </row>
    <row r="533523" spans="59:59" ht="15" customHeight="1">
      <c r="BG533523" s="985"/>
    </row>
    <row r="533560" spans="59:59" ht="15" customHeight="1">
      <c r="BG533560" s="984"/>
    </row>
    <row r="533561" spans="59:59" ht="15" customHeight="1">
      <c r="BG533561" s="985"/>
    </row>
    <row r="533598" spans="59:59" ht="15" customHeight="1">
      <c r="BG533598" s="984"/>
    </row>
    <row r="533599" spans="59:59" ht="15" customHeight="1">
      <c r="BG533599" s="985"/>
    </row>
    <row r="533636" spans="59:59" ht="15" customHeight="1">
      <c r="BG533636" s="984"/>
    </row>
    <row r="533637" spans="59:59" ht="15" customHeight="1">
      <c r="BG533637" s="985"/>
    </row>
    <row r="533674" spans="59:59" ht="15" customHeight="1">
      <c r="BG533674" s="984"/>
    </row>
    <row r="533675" spans="59:59" ht="15" customHeight="1">
      <c r="BG533675" s="985"/>
    </row>
    <row r="533712" spans="59:59" ht="15" customHeight="1">
      <c r="BG533712" s="984"/>
    </row>
    <row r="533713" spans="59:59" ht="15" customHeight="1">
      <c r="BG533713" s="985"/>
    </row>
    <row r="533750" spans="59:59" ht="15" customHeight="1">
      <c r="BG533750" s="984"/>
    </row>
    <row r="533751" spans="59:59" ht="15" customHeight="1">
      <c r="BG533751" s="985"/>
    </row>
    <row r="533788" spans="59:59" ht="15" customHeight="1">
      <c r="BG533788" s="984"/>
    </row>
    <row r="533789" spans="59:59" ht="15" customHeight="1">
      <c r="BG533789" s="985"/>
    </row>
    <row r="533826" spans="59:59" ht="15" customHeight="1">
      <c r="BG533826" s="984"/>
    </row>
    <row r="533827" spans="59:59" ht="15" customHeight="1">
      <c r="BG533827" s="985"/>
    </row>
    <row r="533864" spans="59:59" ht="15" customHeight="1">
      <c r="BG533864" s="984"/>
    </row>
    <row r="533865" spans="59:59" ht="15" customHeight="1">
      <c r="BG533865" s="985"/>
    </row>
    <row r="533902" spans="59:59" ht="15" customHeight="1">
      <c r="BG533902" s="984"/>
    </row>
    <row r="533903" spans="59:59" ht="15" customHeight="1">
      <c r="BG533903" s="985"/>
    </row>
    <row r="533940" spans="59:59" ht="15" customHeight="1">
      <c r="BG533940" s="984"/>
    </row>
    <row r="533941" spans="59:59" ht="15" customHeight="1">
      <c r="BG533941" s="985"/>
    </row>
    <row r="533978" spans="59:59" ht="15" customHeight="1">
      <c r="BG533978" s="984"/>
    </row>
    <row r="533979" spans="59:59" ht="15" customHeight="1">
      <c r="BG533979" s="985"/>
    </row>
    <row r="534016" spans="59:59" ht="15" customHeight="1">
      <c r="BG534016" s="984"/>
    </row>
    <row r="534017" spans="59:59" ht="15" customHeight="1">
      <c r="BG534017" s="985"/>
    </row>
    <row r="534054" spans="59:59" ht="15" customHeight="1">
      <c r="BG534054" s="984"/>
    </row>
    <row r="534055" spans="59:59" ht="15" customHeight="1">
      <c r="BG534055" s="985"/>
    </row>
    <row r="534092" spans="59:59" ht="15" customHeight="1">
      <c r="BG534092" s="984"/>
    </row>
    <row r="534093" spans="59:59" ht="15" customHeight="1">
      <c r="BG534093" s="985"/>
    </row>
    <row r="534130" spans="59:59" ht="15" customHeight="1">
      <c r="BG534130" s="984"/>
    </row>
    <row r="534131" spans="59:59" ht="15" customHeight="1">
      <c r="BG534131" s="985"/>
    </row>
    <row r="534168" spans="59:59" ht="15" customHeight="1">
      <c r="BG534168" s="984"/>
    </row>
    <row r="534169" spans="59:59" ht="15" customHeight="1">
      <c r="BG534169" s="985"/>
    </row>
    <row r="534206" spans="59:59" ht="15" customHeight="1">
      <c r="BG534206" s="984"/>
    </row>
    <row r="534207" spans="59:59" ht="15" customHeight="1">
      <c r="BG534207" s="985"/>
    </row>
    <row r="534244" spans="59:59" ht="15" customHeight="1">
      <c r="BG534244" s="984"/>
    </row>
    <row r="534245" spans="59:59" ht="15" customHeight="1">
      <c r="BG534245" s="985"/>
    </row>
    <row r="534282" spans="59:59" ht="15" customHeight="1">
      <c r="BG534282" s="984"/>
    </row>
    <row r="534283" spans="59:59" ht="15" customHeight="1">
      <c r="BG534283" s="985"/>
    </row>
    <row r="534320" spans="59:59" ht="15" customHeight="1">
      <c r="BG534320" s="984"/>
    </row>
    <row r="534321" spans="59:59" ht="15" customHeight="1">
      <c r="BG534321" s="985"/>
    </row>
    <row r="534358" spans="59:59" ht="15" customHeight="1">
      <c r="BG534358" s="984"/>
    </row>
    <row r="534359" spans="59:59" ht="15" customHeight="1">
      <c r="BG534359" s="985"/>
    </row>
    <row r="534396" spans="59:59" ht="15" customHeight="1">
      <c r="BG534396" s="984"/>
    </row>
    <row r="534397" spans="59:59" ht="15" customHeight="1">
      <c r="BG534397" s="985"/>
    </row>
    <row r="534434" spans="59:59" ht="15" customHeight="1">
      <c r="BG534434" s="984"/>
    </row>
    <row r="534435" spans="59:59" ht="15" customHeight="1">
      <c r="BG534435" s="985"/>
    </row>
    <row r="534472" spans="59:59" ht="15" customHeight="1">
      <c r="BG534472" s="984"/>
    </row>
    <row r="534473" spans="59:59" ht="15" customHeight="1">
      <c r="BG534473" s="985"/>
    </row>
    <row r="534510" spans="59:59" ht="15" customHeight="1">
      <c r="BG534510" s="984"/>
    </row>
    <row r="534511" spans="59:59" ht="15" customHeight="1">
      <c r="BG534511" s="985"/>
    </row>
    <row r="534548" spans="59:59" ht="15" customHeight="1">
      <c r="BG534548" s="984"/>
    </row>
    <row r="534549" spans="59:59" ht="15" customHeight="1">
      <c r="BG534549" s="985"/>
    </row>
    <row r="534586" spans="59:59" ht="15" customHeight="1">
      <c r="BG534586" s="984"/>
    </row>
    <row r="534587" spans="59:59" ht="15" customHeight="1">
      <c r="BG534587" s="985"/>
    </row>
    <row r="534624" spans="59:59" ht="15" customHeight="1">
      <c r="BG534624" s="984"/>
    </row>
    <row r="534625" spans="59:59" ht="15" customHeight="1">
      <c r="BG534625" s="985"/>
    </row>
    <row r="534662" spans="59:59" ht="15" customHeight="1">
      <c r="BG534662" s="984"/>
    </row>
    <row r="534663" spans="59:59" ht="15" customHeight="1">
      <c r="BG534663" s="985"/>
    </row>
    <row r="534700" spans="59:59" ht="15" customHeight="1">
      <c r="BG534700" s="984"/>
    </row>
    <row r="534701" spans="59:59" ht="15" customHeight="1">
      <c r="BG534701" s="985"/>
    </row>
    <row r="534738" spans="59:59" ht="15" customHeight="1">
      <c r="BG534738" s="984"/>
    </row>
    <row r="534739" spans="59:59" ht="15" customHeight="1">
      <c r="BG534739" s="985"/>
    </row>
    <row r="534776" spans="59:59" ht="15" customHeight="1">
      <c r="BG534776" s="984"/>
    </row>
    <row r="534777" spans="59:59" ht="15" customHeight="1">
      <c r="BG534777" s="985"/>
    </row>
    <row r="534814" spans="59:59" ht="15" customHeight="1">
      <c r="BG534814" s="984"/>
    </row>
    <row r="534815" spans="59:59" ht="15" customHeight="1">
      <c r="BG534815" s="985"/>
    </row>
    <row r="534852" spans="59:59" ht="15" customHeight="1">
      <c r="BG534852" s="984"/>
    </row>
    <row r="534853" spans="59:59" ht="15" customHeight="1">
      <c r="BG534853" s="985"/>
    </row>
    <row r="534890" spans="59:59" ht="15" customHeight="1">
      <c r="BG534890" s="984"/>
    </row>
    <row r="534891" spans="59:59" ht="15" customHeight="1">
      <c r="BG534891" s="985"/>
    </row>
    <row r="534928" spans="59:59" ht="15" customHeight="1">
      <c r="BG534928" s="984"/>
    </row>
    <row r="534929" spans="59:59" ht="15" customHeight="1">
      <c r="BG534929" s="985"/>
    </row>
    <row r="534966" spans="59:59" ht="15" customHeight="1">
      <c r="BG534966" s="984"/>
    </row>
    <row r="534967" spans="59:59" ht="15" customHeight="1">
      <c r="BG534967" s="985"/>
    </row>
    <row r="535004" spans="59:59" ht="15" customHeight="1">
      <c r="BG535004" s="984"/>
    </row>
    <row r="535005" spans="59:59" ht="15" customHeight="1">
      <c r="BG535005" s="985"/>
    </row>
    <row r="535042" spans="59:59" ht="15" customHeight="1">
      <c r="BG535042" s="984"/>
    </row>
    <row r="535043" spans="59:59" ht="15" customHeight="1">
      <c r="BG535043" s="985"/>
    </row>
    <row r="535080" spans="59:59" ht="15" customHeight="1">
      <c r="BG535080" s="984"/>
    </row>
    <row r="535081" spans="59:59" ht="15" customHeight="1">
      <c r="BG535081" s="985"/>
    </row>
    <row r="535118" spans="59:59" ht="15" customHeight="1">
      <c r="BG535118" s="984"/>
    </row>
    <row r="535119" spans="59:59" ht="15" customHeight="1">
      <c r="BG535119" s="985"/>
    </row>
    <row r="535156" spans="59:59" ht="15" customHeight="1">
      <c r="BG535156" s="984"/>
    </row>
    <row r="535157" spans="59:59" ht="15" customHeight="1">
      <c r="BG535157" s="985"/>
    </row>
    <row r="535194" spans="59:59" ht="15" customHeight="1">
      <c r="BG535194" s="984"/>
    </row>
    <row r="535195" spans="59:59" ht="15" customHeight="1">
      <c r="BG535195" s="985"/>
    </row>
    <row r="535232" spans="59:59" ht="15" customHeight="1">
      <c r="BG535232" s="984"/>
    </row>
    <row r="535233" spans="59:59" ht="15" customHeight="1">
      <c r="BG535233" s="985"/>
    </row>
    <row r="535270" spans="59:59" ht="15" customHeight="1">
      <c r="BG535270" s="984"/>
    </row>
    <row r="535271" spans="59:59" ht="15" customHeight="1">
      <c r="BG535271" s="985"/>
    </row>
    <row r="535308" spans="59:59" ht="15" customHeight="1">
      <c r="BG535308" s="984"/>
    </row>
    <row r="535309" spans="59:59" ht="15" customHeight="1">
      <c r="BG535309" s="985"/>
    </row>
    <row r="535346" spans="59:59" ht="15" customHeight="1">
      <c r="BG535346" s="984"/>
    </row>
    <row r="535347" spans="59:59" ht="15" customHeight="1">
      <c r="BG535347" s="985"/>
    </row>
    <row r="535384" spans="59:59" ht="15" customHeight="1">
      <c r="BG535384" s="984"/>
    </row>
    <row r="535385" spans="59:59" ht="15" customHeight="1">
      <c r="BG535385" s="985"/>
    </row>
    <row r="535422" spans="59:59" ht="15" customHeight="1">
      <c r="BG535422" s="984"/>
    </row>
    <row r="535423" spans="59:59" ht="15" customHeight="1">
      <c r="BG535423" s="985"/>
    </row>
    <row r="535460" spans="59:59" ht="15" customHeight="1">
      <c r="BG535460" s="984"/>
    </row>
    <row r="535461" spans="59:59" ht="15" customHeight="1">
      <c r="BG535461" s="985"/>
    </row>
    <row r="535498" spans="59:59" ht="15" customHeight="1">
      <c r="BG535498" s="984"/>
    </row>
    <row r="535499" spans="59:59" ht="15" customHeight="1">
      <c r="BG535499" s="985"/>
    </row>
    <row r="535536" spans="59:59" ht="15" customHeight="1">
      <c r="BG535536" s="984"/>
    </row>
    <row r="535537" spans="59:59" ht="15" customHeight="1">
      <c r="BG535537" s="985"/>
    </row>
    <row r="535574" spans="59:59" ht="15" customHeight="1">
      <c r="BG535574" s="984"/>
    </row>
    <row r="535575" spans="59:59" ht="15" customHeight="1">
      <c r="BG535575" s="985"/>
    </row>
    <row r="535612" spans="59:59" ht="15" customHeight="1">
      <c r="BG535612" s="984"/>
    </row>
    <row r="535613" spans="59:59" ht="15" customHeight="1">
      <c r="BG535613" s="985"/>
    </row>
    <row r="535650" spans="59:59" ht="15" customHeight="1">
      <c r="BG535650" s="984"/>
    </row>
    <row r="535651" spans="59:59" ht="15" customHeight="1">
      <c r="BG535651" s="985"/>
    </row>
    <row r="535688" spans="59:59" ht="15" customHeight="1">
      <c r="BG535688" s="984"/>
    </row>
    <row r="535689" spans="59:59" ht="15" customHeight="1">
      <c r="BG535689" s="985"/>
    </row>
    <row r="535726" spans="59:59" ht="15" customHeight="1">
      <c r="BG535726" s="984"/>
    </row>
    <row r="535727" spans="59:59" ht="15" customHeight="1">
      <c r="BG535727" s="985"/>
    </row>
    <row r="535764" spans="59:59" ht="15" customHeight="1">
      <c r="BG535764" s="984"/>
    </row>
    <row r="535765" spans="59:59" ht="15" customHeight="1">
      <c r="BG535765" s="985"/>
    </row>
    <row r="535802" spans="59:59" ht="15" customHeight="1">
      <c r="BG535802" s="984"/>
    </row>
    <row r="535803" spans="59:59" ht="15" customHeight="1">
      <c r="BG535803" s="985"/>
    </row>
    <row r="535840" spans="59:59" ht="15" customHeight="1">
      <c r="BG535840" s="984"/>
    </row>
    <row r="535841" spans="59:59" ht="15" customHeight="1">
      <c r="BG535841" s="985"/>
    </row>
    <row r="535878" spans="59:59" ht="15" customHeight="1">
      <c r="BG535878" s="984"/>
    </row>
    <row r="535879" spans="59:59" ht="15" customHeight="1">
      <c r="BG535879" s="985"/>
    </row>
    <row r="535916" spans="59:59" ht="15" customHeight="1">
      <c r="BG535916" s="984"/>
    </row>
    <row r="535917" spans="59:59" ht="15" customHeight="1">
      <c r="BG535917" s="985"/>
    </row>
    <row r="535954" spans="59:59" ht="15" customHeight="1">
      <c r="BG535954" s="984"/>
    </row>
    <row r="535955" spans="59:59" ht="15" customHeight="1">
      <c r="BG535955" s="985"/>
    </row>
    <row r="535992" spans="59:59" ht="15" customHeight="1">
      <c r="BG535992" s="984"/>
    </row>
    <row r="535993" spans="59:59" ht="15" customHeight="1">
      <c r="BG535993" s="985"/>
    </row>
    <row r="536030" spans="59:59" ht="15" customHeight="1">
      <c r="BG536030" s="984"/>
    </row>
    <row r="536031" spans="59:59" ht="15" customHeight="1">
      <c r="BG536031" s="985"/>
    </row>
    <row r="536068" spans="59:59" ht="15" customHeight="1">
      <c r="BG536068" s="984"/>
    </row>
    <row r="536069" spans="59:59" ht="15" customHeight="1">
      <c r="BG536069" s="985"/>
    </row>
    <row r="536106" spans="59:59" ht="15" customHeight="1">
      <c r="BG536106" s="984"/>
    </row>
    <row r="536107" spans="59:59" ht="15" customHeight="1">
      <c r="BG536107" s="985"/>
    </row>
    <row r="536144" spans="59:59" ht="15" customHeight="1">
      <c r="BG536144" s="984"/>
    </row>
    <row r="536145" spans="59:59" ht="15" customHeight="1">
      <c r="BG536145" s="985"/>
    </row>
    <row r="536182" spans="59:59" ht="15" customHeight="1">
      <c r="BG536182" s="984"/>
    </row>
    <row r="536183" spans="59:59" ht="15" customHeight="1">
      <c r="BG536183" s="985"/>
    </row>
    <row r="536220" spans="59:59" ht="15" customHeight="1">
      <c r="BG536220" s="984"/>
    </row>
    <row r="536221" spans="59:59" ht="15" customHeight="1">
      <c r="BG536221" s="985"/>
    </row>
    <row r="536258" spans="59:59" ht="15" customHeight="1">
      <c r="BG536258" s="984"/>
    </row>
    <row r="536259" spans="59:59" ht="15" customHeight="1">
      <c r="BG536259" s="985"/>
    </row>
    <row r="536296" spans="59:59" ht="15" customHeight="1">
      <c r="BG536296" s="984"/>
    </row>
    <row r="536297" spans="59:59" ht="15" customHeight="1">
      <c r="BG536297" s="985"/>
    </row>
    <row r="536334" spans="59:59" ht="15" customHeight="1">
      <c r="BG536334" s="984"/>
    </row>
    <row r="536335" spans="59:59" ht="15" customHeight="1">
      <c r="BG536335" s="985"/>
    </row>
    <row r="536372" spans="59:59" ht="15" customHeight="1">
      <c r="BG536372" s="984"/>
    </row>
    <row r="536373" spans="59:59" ht="15" customHeight="1">
      <c r="BG536373" s="985"/>
    </row>
    <row r="536410" spans="59:59" ht="15" customHeight="1">
      <c r="BG536410" s="984"/>
    </row>
    <row r="536411" spans="59:59" ht="15" customHeight="1">
      <c r="BG536411" s="985"/>
    </row>
    <row r="536448" spans="59:59" ht="15" customHeight="1">
      <c r="BG536448" s="984"/>
    </row>
    <row r="536449" spans="59:59" ht="15" customHeight="1">
      <c r="BG536449" s="985"/>
    </row>
    <row r="536486" spans="59:59" ht="15" customHeight="1">
      <c r="BG536486" s="984"/>
    </row>
    <row r="536487" spans="59:59" ht="15" customHeight="1">
      <c r="BG536487" s="985"/>
    </row>
    <row r="536524" spans="59:59" ht="15" customHeight="1">
      <c r="BG536524" s="984"/>
    </row>
    <row r="536525" spans="59:59" ht="15" customHeight="1">
      <c r="BG536525" s="985"/>
    </row>
    <row r="536562" spans="59:59" ht="15" customHeight="1">
      <c r="BG536562" s="984"/>
    </row>
    <row r="536563" spans="59:59" ht="15" customHeight="1">
      <c r="BG536563" s="985"/>
    </row>
    <row r="536600" spans="59:59" ht="15" customHeight="1">
      <c r="BG536600" s="984"/>
    </row>
    <row r="536601" spans="59:59" ht="15" customHeight="1">
      <c r="BG536601" s="985"/>
    </row>
    <row r="536638" spans="59:59" ht="15" customHeight="1">
      <c r="BG536638" s="984"/>
    </row>
    <row r="536639" spans="59:59" ht="15" customHeight="1">
      <c r="BG536639" s="985"/>
    </row>
    <row r="536676" spans="59:59" ht="15" customHeight="1">
      <c r="BG536676" s="984"/>
    </row>
    <row r="536677" spans="59:59" ht="15" customHeight="1">
      <c r="BG536677" s="985"/>
    </row>
    <row r="536714" spans="59:59" ht="15" customHeight="1">
      <c r="BG536714" s="984"/>
    </row>
    <row r="536715" spans="59:59" ht="15" customHeight="1">
      <c r="BG536715" s="985"/>
    </row>
    <row r="536752" spans="59:59" ht="15" customHeight="1">
      <c r="BG536752" s="984"/>
    </row>
    <row r="536753" spans="59:59" ht="15" customHeight="1">
      <c r="BG536753" s="985"/>
    </row>
    <row r="536790" spans="59:59" ht="15" customHeight="1">
      <c r="BG536790" s="984"/>
    </row>
    <row r="536791" spans="59:59" ht="15" customHeight="1">
      <c r="BG536791" s="985"/>
    </row>
    <row r="536828" spans="59:59" ht="15" customHeight="1">
      <c r="BG536828" s="984"/>
    </row>
    <row r="536829" spans="59:59" ht="15" customHeight="1">
      <c r="BG536829" s="985"/>
    </row>
    <row r="536866" spans="59:59" ht="15" customHeight="1">
      <c r="BG536866" s="984"/>
    </row>
    <row r="536867" spans="59:59" ht="15" customHeight="1">
      <c r="BG536867" s="985"/>
    </row>
    <row r="536904" spans="59:59" ht="15" customHeight="1">
      <c r="BG536904" s="984"/>
    </row>
    <row r="536905" spans="59:59" ht="15" customHeight="1">
      <c r="BG536905" s="985"/>
    </row>
    <row r="536942" spans="59:59" ht="15" customHeight="1">
      <c r="BG536942" s="984"/>
    </row>
    <row r="536943" spans="59:59" ht="15" customHeight="1">
      <c r="BG536943" s="985"/>
    </row>
    <row r="536980" spans="59:59" ht="15" customHeight="1">
      <c r="BG536980" s="984"/>
    </row>
    <row r="536981" spans="59:59" ht="15" customHeight="1">
      <c r="BG536981" s="985"/>
    </row>
    <row r="537018" spans="59:59" ht="15" customHeight="1">
      <c r="BG537018" s="984"/>
    </row>
    <row r="537019" spans="59:59" ht="15" customHeight="1">
      <c r="BG537019" s="985"/>
    </row>
    <row r="537056" spans="59:59" ht="15" customHeight="1">
      <c r="BG537056" s="984"/>
    </row>
    <row r="537057" spans="59:59" ht="15" customHeight="1">
      <c r="BG537057" s="985"/>
    </row>
    <row r="537094" spans="59:59" ht="15" customHeight="1">
      <c r="BG537094" s="984"/>
    </row>
    <row r="537095" spans="59:59" ht="15" customHeight="1">
      <c r="BG537095" s="985"/>
    </row>
    <row r="537132" spans="59:59" ht="15" customHeight="1">
      <c r="BG537132" s="984"/>
    </row>
    <row r="537133" spans="59:59" ht="15" customHeight="1">
      <c r="BG537133" s="985"/>
    </row>
    <row r="537170" spans="59:59" ht="15" customHeight="1">
      <c r="BG537170" s="984"/>
    </row>
    <row r="537171" spans="59:59" ht="15" customHeight="1">
      <c r="BG537171" s="985"/>
    </row>
    <row r="537208" spans="59:59" ht="15" customHeight="1">
      <c r="BG537208" s="984"/>
    </row>
    <row r="537209" spans="59:59" ht="15" customHeight="1">
      <c r="BG537209" s="985"/>
    </row>
    <row r="537246" spans="59:59" ht="15" customHeight="1">
      <c r="BG537246" s="984"/>
    </row>
    <row r="537247" spans="59:59" ht="15" customHeight="1">
      <c r="BG537247" s="985"/>
    </row>
    <row r="537284" spans="59:59" ht="15" customHeight="1">
      <c r="BG537284" s="984"/>
    </row>
    <row r="537285" spans="59:59" ht="15" customHeight="1">
      <c r="BG537285" s="985"/>
    </row>
    <row r="537322" spans="59:59" ht="15" customHeight="1">
      <c r="BG537322" s="984"/>
    </row>
    <row r="537323" spans="59:59" ht="15" customHeight="1">
      <c r="BG537323" s="985"/>
    </row>
    <row r="537360" spans="59:59" ht="15" customHeight="1">
      <c r="BG537360" s="984"/>
    </row>
    <row r="537361" spans="59:59" ht="15" customHeight="1">
      <c r="BG537361" s="985"/>
    </row>
    <row r="537398" spans="59:59" ht="15" customHeight="1">
      <c r="BG537398" s="984"/>
    </row>
    <row r="537399" spans="59:59" ht="15" customHeight="1">
      <c r="BG537399" s="985"/>
    </row>
    <row r="537436" spans="59:59" ht="15" customHeight="1">
      <c r="BG537436" s="984"/>
    </row>
    <row r="537437" spans="59:59" ht="15" customHeight="1">
      <c r="BG537437" s="985"/>
    </row>
    <row r="537474" spans="59:59" ht="15" customHeight="1">
      <c r="BG537474" s="984"/>
    </row>
    <row r="537475" spans="59:59" ht="15" customHeight="1">
      <c r="BG537475" s="985"/>
    </row>
    <row r="537512" spans="59:59" ht="15" customHeight="1">
      <c r="BG537512" s="984"/>
    </row>
    <row r="537513" spans="59:59" ht="15" customHeight="1">
      <c r="BG537513" s="985"/>
    </row>
    <row r="537550" spans="59:59" ht="15" customHeight="1">
      <c r="BG537550" s="984"/>
    </row>
    <row r="537551" spans="59:59" ht="15" customHeight="1">
      <c r="BG537551" s="985"/>
    </row>
    <row r="537588" spans="59:59" ht="15" customHeight="1">
      <c r="BG537588" s="984"/>
    </row>
    <row r="537589" spans="59:59" ht="15" customHeight="1">
      <c r="BG537589" s="985"/>
    </row>
    <row r="537626" spans="59:59" ht="15" customHeight="1">
      <c r="BG537626" s="984"/>
    </row>
    <row r="537627" spans="59:59" ht="15" customHeight="1">
      <c r="BG537627" s="985"/>
    </row>
    <row r="537664" spans="59:59" ht="15" customHeight="1">
      <c r="BG537664" s="984"/>
    </row>
    <row r="537665" spans="59:59" ht="15" customHeight="1">
      <c r="BG537665" s="985"/>
    </row>
    <row r="537702" spans="59:59" ht="15" customHeight="1">
      <c r="BG537702" s="984"/>
    </row>
    <row r="537703" spans="59:59" ht="15" customHeight="1">
      <c r="BG537703" s="985"/>
    </row>
    <row r="537740" spans="59:59" ht="15" customHeight="1">
      <c r="BG537740" s="984"/>
    </row>
    <row r="537741" spans="59:59" ht="15" customHeight="1">
      <c r="BG537741" s="985"/>
    </row>
    <row r="537778" spans="59:59" ht="15" customHeight="1">
      <c r="BG537778" s="984"/>
    </row>
    <row r="537779" spans="59:59" ht="15" customHeight="1">
      <c r="BG537779" s="985"/>
    </row>
    <row r="537816" spans="59:59" ht="15" customHeight="1">
      <c r="BG537816" s="984"/>
    </row>
    <row r="537817" spans="59:59" ht="15" customHeight="1">
      <c r="BG537817" s="985"/>
    </row>
    <row r="537854" spans="59:59" ht="15" customHeight="1">
      <c r="BG537854" s="984"/>
    </row>
    <row r="537855" spans="59:59" ht="15" customHeight="1">
      <c r="BG537855" s="985"/>
    </row>
    <row r="537892" spans="59:59" ht="15" customHeight="1">
      <c r="BG537892" s="984"/>
    </row>
    <row r="537893" spans="59:59" ht="15" customHeight="1">
      <c r="BG537893" s="985"/>
    </row>
    <row r="537930" spans="59:59" ht="15" customHeight="1">
      <c r="BG537930" s="984"/>
    </row>
    <row r="537931" spans="59:59" ht="15" customHeight="1">
      <c r="BG537931" s="985"/>
    </row>
    <row r="537968" spans="59:59" ht="15" customHeight="1">
      <c r="BG537968" s="984"/>
    </row>
    <row r="537969" spans="59:59" ht="15" customHeight="1">
      <c r="BG537969" s="985"/>
    </row>
    <row r="538006" spans="59:59" ht="15" customHeight="1">
      <c r="BG538006" s="984"/>
    </row>
    <row r="538007" spans="59:59" ht="15" customHeight="1">
      <c r="BG538007" s="985"/>
    </row>
    <row r="538044" spans="59:59" ht="15" customHeight="1">
      <c r="BG538044" s="984"/>
    </row>
    <row r="538045" spans="59:59" ht="15" customHeight="1">
      <c r="BG538045" s="985"/>
    </row>
    <row r="538082" spans="59:59" ht="15" customHeight="1">
      <c r="BG538082" s="984"/>
    </row>
    <row r="538083" spans="59:59" ht="15" customHeight="1">
      <c r="BG538083" s="985"/>
    </row>
    <row r="538120" spans="59:59" ht="15" customHeight="1">
      <c r="BG538120" s="984"/>
    </row>
    <row r="538121" spans="59:59" ht="15" customHeight="1">
      <c r="BG538121" s="985"/>
    </row>
    <row r="538158" spans="59:59" ht="15" customHeight="1">
      <c r="BG538158" s="984"/>
    </row>
    <row r="538159" spans="59:59" ht="15" customHeight="1">
      <c r="BG538159" s="985"/>
    </row>
    <row r="538196" spans="59:59" ht="15" customHeight="1">
      <c r="BG538196" s="984"/>
    </row>
    <row r="538197" spans="59:59" ht="15" customHeight="1">
      <c r="BG538197" s="985"/>
    </row>
    <row r="538234" spans="59:59" ht="15" customHeight="1">
      <c r="BG538234" s="984"/>
    </row>
    <row r="538235" spans="59:59" ht="15" customHeight="1">
      <c r="BG538235" s="985"/>
    </row>
    <row r="538272" spans="59:59" ht="15" customHeight="1">
      <c r="BG538272" s="984"/>
    </row>
    <row r="538273" spans="59:59" ht="15" customHeight="1">
      <c r="BG538273" s="985"/>
    </row>
    <row r="538310" spans="59:59" ht="15" customHeight="1">
      <c r="BG538310" s="984"/>
    </row>
    <row r="538311" spans="59:59" ht="15" customHeight="1">
      <c r="BG538311" s="985"/>
    </row>
    <row r="538348" spans="59:59" ht="15" customHeight="1">
      <c r="BG538348" s="984"/>
    </row>
    <row r="538349" spans="59:59" ht="15" customHeight="1">
      <c r="BG538349" s="985"/>
    </row>
    <row r="538386" spans="59:59" ht="15" customHeight="1">
      <c r="BG538386" s="984"/>
    </row>
    <row r="538387" spans="59:59" ht="15" customHeight="1">
      <c r="BG538387" s="985"/>
    </row>
    <row r="538424" spans="59:59" ht="15" customHeight="1">
      <c r="BG538424" s="984"/>
    </row>
    <row r="538425" spans="59:59" ht="15" customHeight="1">
      <c r="BG538425" s="985"/>
    </row>
    <row r="538462" spans="59:59" ht="15" customHeight="1">
      <c r="BG538462" s="984"/>
    </row>
    <row r="538463" spans="59:59" ht="15" customHeight="1">
      <c r="BG538463" s="985"/>
    </row>
    <row r="538500" spans="59:59" ht="15" customHeight="1">
      <c r="BG538500" s="984"/>
    </row>
    <row r="538501" spans="59:59" ht="15" customHeight="1">
      <c r="BG538501" s="985"/>
    </row>
    <row r="538538" spans="59:59" ht="15" customHeight="1">
      <c r="BG538538" s="984"/>
    </row>
    <row r="538539" spans="59:59" ht="15" customHeight="1">
      <c r="BG538539" s="985"/>
    </row>
    <row r="538576" spans="59:59" ht="15" customHeight="1">
      <c r="BG538576" s="984"/>
    </row>
    <row r="538577" spans="59:59" ht="15" customHeight="1">
      <c r="BG538577" s="985"/>
    </row>
    <row r="538614" spans="59:59" ht="15" customHeight="1">
      <c r="BG538614" s="984"/>
    </row>
    <row r="538615" spans="59:59" ht="15" customHeight="1">
      <c r="BG538615" s="985"/>
    </row>
    <row r="538652" spans="59:59" ht="15" customHeight="1">
      <c r="BG538652" s="984"/>
    </row>
    <row r="538653" spans="59:59" ht="15" customHeight="1">
      <c r="BG538653" s="985"/>
    </row>
    <row r="538690" spans="59:59" ht="15" customHeight="1">
      <c r="BG538690" s="984"/>
    </row>
    <row r="538691" spans="59:59" ht="15" customHeight="1">
      <c r="BG538691" s="985"/>
    </row>
    <row r="538728" spans="59:59" ht="15" customHeight="1">
      <c r="BG538728" s="984"/>
    </row>
    <row r="538729" spans="59:59" ht="15" customHeight="1">
      <c r="BG538729" s="985"/>
    </row>
    <row r="538766" spans="59:59" ht="15" customHeight="1">
      <c r="BG538766" s="984"/>
    </row>
    <row r="538767" spans="59:59" ht="15" customHeight="1">
      <c r="BG538767" s="985"/>
    </row>
    <row r="538804" spans="59:59" ht="15" customHeight="1">
      <c r="BG538804" s="984"/>
    </row>
    <row r="538805" spans="59:59" ht="15" customHeight="1">
      <c r="BG538805" s="985"/>
    </row>
    <row r="538842" spans="59:59" ht="15" customHeight="1">
      <c r="BG538842" s="984"/>
    </row>
    <row r="538843" spans="59:59" ht="15" customHeight="1">
      <c r="BG538843" s="985"/>
    </row>
    <row r="538880" spans="59:59" ht="15" customHeight="1">
      <c r="BG538880" s="984"/>
    </row>
    <row r="538881" spans="59:59" ht="15" customHeight="1">
      <c r="BG538881" s="985"/>
    </row>
    <row r="538918" spans="59:59" ht="15" customHeight="1">
      <c r="BG538918" s="984"/>
    </row>
    <row r="538919" spans="59:59" ht="15" customHeight="1">
      <c r="BG538919" s="985"/>
    </row>
    <row r="538956" spans="59:59" ht="15" customHeight="1">
      <c r="BG538956" s="984"/>
    </row>
    <row r="538957" spans="59:59" ht="15" customHeight="1">
      <c r="BG538957" s="985"/>
    </row>
    <row r="538994" spans="59:59" ht="15" customHeight="1">
      <c r="BG538994" s="984"/>
    </row>
    <row r="538995" spans="59:59" ht="15" customHeight="1">
      <c r="BG538995" s="985"/>
    </row>
    <row r="539032" spans="59:59" ht="15" customHeight="1">
      <c r="BG539032" s="984"/>
    </row>
    <row r="539033" spans="59:59" ht="15" customHeight="1">
      <c r="BG539033" s="985"/>
    </row>
    <row r="539070" spans="59:59" ht="15" customHeight="1">
      <c r="BG539070" s="984"/>
    </row>
    <row r="539071" spans="59:59" ht="15" customHeight="1">
      <c r="BG539071" s="985"/>
    </row>
    <row r="539108" spans="59:59" ht="15" customHeight="1">
      <c r="BG539108" s="984"/>
    </row>
    <row r="539109" spans="59:59" ht="15" customHeight="1">
      <c r="BG539109" s="985"/>
    </row>
    <row r="539146" spans="59:59" ht="15" customHeight="1">
      <c r="BG539146" s="984"/>
    </row>
    <row r="539147" spans="59:59" ht="15" customHeight="1">
      <c r="BG539147" s="985"/>
    </row>
    <row r="539184" spans="59:59" ht="15" customHeight="1">
      <c r="BG539184" s="984"/>
    </row>
    <row r="539185" spans="59:59" ht="15" customHeight="1">
      <c r="BG539185" s="985"/>
    </row>
    <row r="539222" spans="59:59" ht="15" customHeight="1">
      <c r="BG539222" s="984"/>
    </row>
    <row r="539223" spans="59:59" ht="15" customHeight="1">
      <c r="BG539223" s="985"/>
    </row>
    <row r="539260" spans="59:59" ht="15" customHeight="1">
      <c r="BG539260" s="984"/>
    </row>
    <row r="539261" spans="59:59" ht="15" customHeight="1">
      <c r="BG539261" s="985"/>
    </row>
    <row r="539298" spans="59:59" ht="15" customHeight="1">
      <c r="BG539298" s="984"/>
    </row>
    <row r="539299" spans="59:59" ht="15" customHeight="1">
      <c r="BG539299" s="985"/>
    </row>
    <row r="539336" spans="59:59" ht="15" customHeight="1">
      <c r="BG539336" s="984"/>
    </row>
    <row r="539337" spans="59:59" ht="15" customHeight="1">
      <c r="BG539337" s="985"/>
    </row>
    <row r="539374" spans="59:59" ht="15" customHeight="1">
      <c r="BG539374" s="984"/>
    </row>
    <row r="539375" spans="59:59" ht="15" customHeight="1">
      <c r="BG539375" s="985"/>
    </row>
    <row r="539412" spans="59:59" ht="15" customHeight="1">
      <c r="BG539412" s="984"/>
    </row>
    <row r="539413" spans="59:59" ht="15" customHeight="1">
      <c r="BG539413" s="985"/>
    </row>
    <row r="539450" spans="59:59" ht="15" customHeight="1">
      <c r="BG539450" s="984"/>
    </row>
    <row r="539451" spans="59:59" ht="15" customHeight="1">
      <c r="BG539451" s="985"/>
    </row>
    <row r="539488" spans="59:59" ht="15" customHeight="1">
      <c r="BG539488" s="984"/>
    </row>
    <row r="539489" spans="59:59" ht="15" customHeight="1">
      <c r="BG539489" s="985"/>
    </row>
    <row r="539526" spans="59:59" ht="15" customHeight="1">
      <c r="BG539526" s="984"/>
    </row>
    <row r="539527" spans="59:59" ht="15" customHeight="1">
      <c r="BG539527" s="985"/>
    </row>
    <row r="539564" spans="59:59" ht="15" customHeight="1">
      <c r="BG539564" s="984"/>
    </row>
    <row r="539565" spans="59:59" ht="15" customHeight="1">
      <c r="BG539565" s="985"/>
    </row>
    <row r="539602" spans="59:59" ht="15" customHeight="1">
      <c r="BG539602" s="984"/>
    </row>
    <row r="539603" spans="59:59" ht="15" customHeight="1">
      <c r="BG539603" s="985"/>
    </row>
    <row r="539640" spans="59:59" ht="15" customHeight="1">
      <c r="BG539640" s="984"/>
    </row>
    <row r="539641" spans="59:59" ht="15" customHeight="1">
      <c r="BG539641" s="985"/>
    </row>
    <row r="539678" spans="59:59" ht="15" customHeight="1">
      <c r="BG539678" s="984"/>
    </row>
    <row r="539679" spans="59:59" ht="15" customHeight="1">
      <c r="BG539679" s="985"/>
    </row>
    <row r="539716" spans="59:59" ht="15" customHeight="1">
      <c r="BG539716" s="984"/>
    </row>
    <row r="539717" spans="59:59" ht="15" customHeight="1">
      <c r="BG539717" s="985"/>
    </row>
    <row r="539754" spans="59:59" ht="15" customHeight="1">
      <c r="BG539754" s="984"/>
    </row>
    <row r="539755" spans="59:59" ht="15" customHeight="1">
      <c r="BG539755" s="985"/>
    </row>
    <row r="539792" spans="59:59" ht="15" customHeight="1">
      <c r="BG539792" s="984"/>
    </row>
    <row r="539793" spans="59:59" ht="15" customHeight="1">
      <c r="BG539793" s="985"/>
    </row>
    <row r="539830" spans="59:59" ht="15" customHeight="1">
      <c r="BG539830" s="984"/>
    </row>
    <row r="539831" spans="59:59" ht="15" customHeight="1">
      <c r="BG539831" s="985"/>
    </row>
    <row r="539868" spans="59:59" ht="15" customHeight="1">
      <c r="BG539868" s="984"/>
    </row>
    <row r="539869" spans="59:59" ht="15" customHeight="1">
      <c r="BG539869" s="985"/>
    </row>
    <row r="539906" spans="59:59" ht="15" customHeight="1">
      <c r="BG539906" s="984"/>
    </row>
    <row r="539907" spans="59:59" ht="15" customHeight="1">
      <c r="BG539907" s="985"/>
    </row>
    <row r="539944" spans="59:59" ht="15" customHeight="1">
      <c r="BG539944" s="984"/>
    </row>
    <row r="539945" spans="59:59" ht="15" customHeight="1">
      <c r="BG539945" s="985"/>
    </row>
    <row r="539982" spans="59:59" ht="15" customHeight="1">
      <c r="BG539982" s="984"/>
    </row>
    <row r="539983" spans="59:59" ht="15" customHeight="1">
      <c r="BG539983" s="985"/>
    </row>
    <row r="540020" spans="59:59" ht="15" customHeight="1">
      <c r="BG540020" s="984"/>
    </row>
    <row r="540021" spans="59:59" ht="15" customHeight="1">
      <c r="BG540021" s="985"/>
    </row>
    <row r="540058" spans="59:59" ht="15" customHeight="1">
      <c r="BG540058" s="984"/>
    </row>
    <row r="540059" spans="59:59" ht="15" customHeight="1">
      <c r="BG540059" s="985"/>
    </row>
    <row r="540096" spans="59:59" ht="15" customHeight="1">
      <c r="BG540096" s="984"/>
    </row>
    <row r="540097" spans="59:59" ht="15" customHeight="1">
      <c r="BG540097" s="985"/>
    </row>
    <row r="540134" spans="59:59" ht="15" customHeight="1">
      <c r="BG540134" s="984"/>
    </row>
    <row r="540135" spans="59:59" ht="15" customHeight="1">
      <c r="BG540135" s="985"/>
    </row>
    <row r="540172" spans="59:59" ht="15" customHeight="1">
      <c r="BG540172" s="984"/>
    </row>
    <row r="540173" spans="59:59" ht="15" customHeight="1">
      <c r="BG540173" s="985"/>
    </row>
    <row r="540210" spans="59:59" ht="15" customHeight="1">
      <c r="BG540210" s="984"/>
    </row>
    <row r="540211" spans="59:59" ht="15" customHeight="1">
      <c r="BG540211" s="985"/>
    </row>
    <row r="540248" spans="59:59" ht="15" customHeight="1">
      <c r="BG540248" s="984"/>
    </row>
    <row r="540249" spans="59:59" ht="15" customHeight="1">
      <c r="BG540249" s="985"/>
    </row>
    <row r="540286" spans="59:59" ht="15" customHeight="1">
      <c r="BG540286" s="984"/>
    </row>
    <row r="540287" spans="59:59" ht="15" customHeight="1">
      <c r="BG540287" s="985"/>
    </row>
    <row r="540324" spans="59:59" ht="15" customHeight="1">
      <c r="BG540324" s="984"/>
    </row>
    <row r="540325" spans="59:59" ht="15" customHeight="1">
      <c r="BG540325" s="985"/>
    </row>
    <row r="540362" spans="59:59" ht="15" customHeight="1">
      <c r="BG540362" s="984"/>
    </row>
    <row r="540363" spans="59:59" ht="15" customHeight="1">
      <c r="BG540363" s="985"/>
    </row>
    <row r="540400" spans="59:59" ht="15" customHeight="1">
      <c r="BG540400" s="984"/>
    </row>
    <row r="540401" spans="59:59" ht="15" customHeight="1">
      <c r="BG540401" s="985"/>
    </row>
    <row r="540438" spans="59:59" ht="15" customHeight="1">
      <c r="BG540438" s="984"/>
    </row>
    <row r="540439" spans="59:59" ht="15" customHeight="1">
      <c r="BG540439" s="985"/>
    </row>
    <row r="540476" spans="59:59" ht="15" customHeight="1">
      <c r="BG540476" s="984"/>
    </row>
    <row r="540477" spans="59:59" ht="15" customHeight="1">
      <c r="BG540477" s="985"/>
    </row>
    <row r="540514" spans="59:59" ht="15" customHeight="1">
      <c r="BG540514" s="984"/>
    </row>
    <row r="540515" spans="59:59" ht="15" customHeight="1">
      <c r="BG540515" s="985"/>
    </row>
    <row r="540552" spans="59:59" ht="15" customHeight="1">
      <c r="BG540552" s="984"/>
    </row>
    <row r="540553" spans="59:59" ht="15" customHeight="1">
      <c r="BG540553" s="985"/>
    </row>
    <row r="540590" spans="59:59" ht="15" customHeight="1">
      <c r="BG540590" s="984"/>
    </row>
    <row r="540591" spans="59:59" ht="15" customHeight="1">
      <c r="BG540591" s="985"/>
    </row>
    <row r="540628" spans="59:59" ht="15" customHeight="1">
      <c r="BG540628" s="984"/>
    </row>
    <row r="540629" spans="59:59" ht="15" customHeight="1">
      <c r="BG540629" s="985"/>
    </row>
    <row r="540666" spans="59:59" ht="15" customHeight="1">
      <c r="BG540666" s="984"/>
    </row>
    <row r="540667" spans="59:59" ht="15" customHeight="1">
      <c r="BG540667" s="985"/>
    </row>
    <row r="540704" spans="59:59" ht="15" customHeight="1">
      <c r="BG540704" s="984"/>
    </row>
    <row r="540705" spans="59:59" ht="15" customHeight="1">
      <c r="BG540705" s="985"/>
    </row>
    <row r="540742" spans="59:59" ht="15" customHeight="1">
      <c r="BG540742" s="984"/>
    </row>
    <row r="540743" spans="59:59" ht="15" customHeight="1">
      <c r="BG540743" s="985"/>
    </row>
    <row r="540780" spans="59:59" ht="15" customHeight="1">
      <c r="BG540780" s="984"/>
    </row>
    <row r="540781" spans="59:59" ht="15" customHeight="1">
      <c r="BG540781" s="985"/>
    </row>
    <row r="540818" spans="59:59" ht="15" customHeight="1">
      <c r="BG540818" s="984"/>
    </row>
    <row r="540819" spans="59:59" ht="15" customHeight="1">
      <c r="BG540819" s="985"/>
    </row>
    <row r="540856" spans="59:59" ht="15" customHeight="1">
      <c r="BG540856" s="984"/>
    </row>
    <row r="540857" spans="59:59" ht="15" customHeight="1">
      <c r="BG540857" s="985"/>
    </row>
    <row r="540894" spans="59:59" ht="15" customHeight="1">
      <c r="BG540894" s="984"/>
    </row>
    <row r="540895" spans="59:59" ht="15" customHeight="1">
      <c r="BG540895" s="985"/>
    </row>
    <row r="540932" spans="59:59" ht="15" customHeight="1">
      <c r="BG540932" s="984"/>
    </row>
    <row r="540933" spans="59:59" ht="15" customHeight="1">
      <c r="BG540933" s="985"/>
    </row>
    <row r="540970" spans="59:59" ht="15" customHeight="1">
      <c r="BG540970" s="984"/>
    </row>
    <row r="540971" spans="59:59" ht="15" customHeight="1">
      <c r="BG540971" s="985"/>
    </row>
    <row r="541008" spans="59:59" ht="15" customHeight="1">
      <c r="BG541008" s="984"/>
    </row>
    <row r="541009" spans="59:59" ht="15" customHeight="1">
      <c r="BG541009" s="985"/>
    </row>
    <row r="541046" spans="59:59" ht="15" customHeight="1">
      <c r="BG541046" s="984"/>
    </row>
    <row r="541047" spans="59:59" ht="15" customHeight="1">
      <c r="BG541047" s="985"/>
    </row>
    <row r="541084" spans="59:59" ht="15" customHeight="1">
      <c r="BG541084" s="984"/>
    </row>
    <row r="541085" spans="59:59" ht="15" customHeight="1">
      <c r="BG541085" s="985"/>
    </row>
    <row r="541122" spans="59:59" ht="15" customHeight="1">
      <c r="BG541122" s="984"/>
    </row>
    <row r="541123" spans="59:59" ht="15" customHeight="1">
      <c r="BG541123" s="985"/>
    </row>
    <row r="541160" spans="59:59" ht="15" customHeight="1">
      <c r="BG541160" s="984"/>
    </row>
    <row r="541161" spans="59:59" ht="15" customHeight="1">
      <c r="BG541161" s="985"/>
    </row>
    <row r="541198" spans="59:59" ht="15" customHeight="1">
      <c r="BG541198" s="984"/>
    </row>
    <row r="541199" spans="59:59" ht="15" customHeight="1">
      <c r="BG541199" s="985"/>
    </row>
    <row r="541236" spans="59:59" ht="15" customHeight="1">
      <c r="BG541236" s="984"/>
    </row>
    <row r="541237" spans="59:59" ht="15" customHeight="1">
      <c r="BG541237" s="985"/>
    </row>
    <row r="541274" spans="59:59" ht="15" customHeight="1">
      <c r="BG541274" s="984"/>
    </row>
    <row r="541275" spans="59:59" ht="15" customHeight="1">
      <c r="BG541275" s="985"/>
    </row>
    <row r="541312" spans="59:59" ht="15" customHeight="1">
      <c r="BG541312" s="984"/>
    </row>
    <row r="541313" spans="59:59" ht="15" customHeight="1">
      <c r="BG541313" s="985"/>
    </row>
    <row r="541350" spans="59:59" ht="15" customHeight="1">
      <c r="BG541350" s="984"/>
    </row>
    <row r="541351" spans="59:59" ht="15" customHeight="1">
      <c r="BG541351" s="985"/>
    </row>
    <row r="541388" spans="59:59" ht="15" customHeight="1">
      <c r="BG541388" s="984"/>
    </row>
    <row r="541389" spans="59:59" ht="15" customHeight="1">
      <c r="BG541389" s="985"/>
    </row>
    <row r="541426" spans="59:59" ht="15" customHeight="1">
      <c r="BG541426" s="984"/>
    </row>
    <row r="541427" spans="59:59" ht="15" customHeight="1">
      <c r="BG541427" s="985"/>
    </row>
    <row r="541464" spans="59:59" ht="15" customHeight="1">
      <c r="BG541464" s="984"/>
    </row>
    <row r="541465" spans="59:59" ht="15" customHeight="1">
      <c r="BG541465" s="985"/>
    </row>
    <row r="541502" spans="59:59" ht="15" customHeight="1">
      <c r="BG541502" s="984"/>
    </row>
    <row r="541503" spans="59:59" ht="15" customHeight="1">
      <c r="BG541503" s="985"/>
    </row>
    <row r="541540" spans="59:59" ht="15" customHeight="1">
      <c r="BG541540" s="984"/>
    </row>
    <row r="541541" spans="59:59" ht="15" customHeight="1">
      <c r="BG541541" s="985"/>
    </row>
    <row r="541578" spans="59:59" ht="15" customHeight="1">
      <c r="BG541578" s="984"/>
    </row>
    <row r="541579" spans="59:59" ht="15" customHeight="1">
      <c r="BG541579" s="985"/>
    </row>
    <row r="541616" spans="59:59" ht="15" customHeight="1">
      <c r="BG541616" s="984"/>
    </row>
    <row r="541617" spans="59:59" ht="15" customHeight="1">
      <c r="BG541617" s="985"/>
    </row>
    <row r="541654" spans="59:59" ht="15" customHeight="1">
      <c r="BG541654" s="984"/>
    </row>
    <row r="541655" spans="59:59" ht="15" customHeight="1">
      <c r="BG541655" s="985"/>
    </row>
    <row r="541692" spans="59:59" ht="15" customHeight="1">
      <c r="BG541692" s="984"/>
    </row>
    <row r="541693" spans="59:59" ht="15" customHeight="1">
      <c r="BG541693" s="985"/>
    </row>
    <row r="541730" spans="59:59" ht="15" customHeight="1">
      <c r="BG541730" s="984"/>
    </row>
    <row r="541731" spans="59:59" ht="15" customHeight="1">
      <c r="BG541731" s="985"/>
    </row>
    <row r="541768" spans="59:59" ht="15" customHeight="1">
      <c r="BG541768" s="984"/>
    </row>
    <row r="541769" spans="59:59" ht="15" customHeight="1">
      <c r="BG541769" s="985"/>
    </row>
    <row r="541806" spans="59:59" ht="15" customHeight="1">
      <c r="BG541806" s="984"/>
    </row>
    <row r="541807" spans="59:59" ht="15" customHeight="1">
      <c r="BG541807" s="985"/>
    </row>
    <row r="541844" spans="59:59" ht="15" customHeight="1">
      <c r="BG541844" s="984"/>
    </row>
    <row r="541845" spans="59:59" ht="15" customHeight="1">
      <c r="BG541845" s="985"/>
    </row>
    <row r="541882" spans="59:59" ht="15" customHeight="1">
      <c r="BG541882" s="984"/>
    </row>
    <row r="541883" spans="59:59" ht="15" customHeight="1">
      <c r="BG541883" s="985"/>
    </row>
    <row r="541920" spans="59:59" ht="15" customHeight="1">
      <c r="BG541920" s="984"/>
    </row>
    <row r="541921" spans="59:59" ht="15" customHeight="1">
      <c r="BG541921" s="985"/>
    </row>
    <row r="541958" spans="59:59" ht="15" customHeight="1">
      <c r="BG541958" s="984"/>
    </row>
    <row r="541959" spans="59:59" ht="15" customHeight="1">
      <c r="BG541959" s="985"/>
    </row>
    <row r="541996" spans="59:59" ht="15" customHeight="1">
      <c r="BG541996" s="984"/>
    </row>
    <row r="541997" spans="59:59" ht="15" customHeight="1">
      <c r="BG541997" s="985"/>
    </row>
    <row r="542034" spans="59:59" ht="15" customHeight="1">
      <c r="BG542034" s="984"/>
    </row>
    <row r="542035" spans="59:59" ht="15" customHeight="1">
      <c r="BG542035" s="985"/>
    </row>
    <row r="542072" spans="59:59" ht="15" customHeight="1">
      <c r="BG542072" s="984"/>
    </row>
    <row r="542073" spans="59:59" ht="15" customHeight="1">
      <c r="BG542073" s="985"/>
    </row>
    <row r="542110" spans="59:59" ht="15" customHeight="1">
      <c r="BG542110" s="984"/>
    </row>
    <row r="542111" spans="59:59" ht="15" customHeight="1">
      <c r="BG542111" s="985"/>
    </row>
    <row r="542148" spans="59:59" ht="15" customHeight="1">
      <c r="BG542148" s="984"/>
    </row>
    <row r="542149" spans="59:59" ht="15" customHeight="1">
      <c r="BG542149" s="985"/>
    </row>
    <row r="542186" spans="59:59" ht="15" customHeight="1">
      <c r="BG542186" s="984"/>
    </row>
    <row r="542187" spans="59:59" ht="15" customHeight="1">
      <c r="BG542187" s="985"/>
    </row>
    <row r="542224" spans="59:59" ht="15" customHeight="1">
      <c r="BG542224" s="984"/>
    </row>
    <row r="542225" spans="59:59" ht="15" customHeight="1">
      <c r="BG542225" s="985"/>
    </row>
    <row r="542262" spans="59:59" ht="15" customHeight="1">
      <c r="BG542262" s="984"/>
    </row>
    <row r="542263" spans="59:59" ht="15" customHeight="1">
      <c r="BG542263" s="985"/>
    </row>
    <row r="542300" spans="59:59" ht="15" customHeight="1">
      <c r="BG542300" s="984"/>
    </row>
    <row r="542301" spans="59:59" ht="15" customHeight="1">
      <c r="BG542301" s="985"/>
    </row>
    <row r="542338" spans="59:59" ht="15" customHeight="1">
      <c r="BG542338" s="984"/>
    </row>
    <row r="542339" spans="59:59" ht="15" customHeight="1">
      <c r="BG542339" s="985"/>
    </row>
    <row r="542376" spans="59:59" ht="15" customHeight="1">
      <c r="BG542376" s="984"/>
    </row>
    <row r="542377" spans="59:59" ht="15" customHeight="1">
      <c r="BG542377" s="985"/>
    </row>
    <row r="542414" spans="59:59" ht="15" customHeight="1">
      <c r="BG542414" s="984"/>
    </row>
    <row r="542415" spans="59:59" ht="15" customHeight="1">
      <c r="BG542415" s="985"/>
    </row>
    <row r="542452" spans="59:59" ht="15" customHeight="1">
      <c r="BG542452" s="984"/>
    </row>
    <row r="542453" spans="59:59" ht="15" customHeight="1">
      <c r="BG542453" s="985"/>
    </row>
    <row r="542490" spans="59:59" ht="15" customHeight="1">
      <c r="BG542490" s="984"/>
    </row>
    <row r="542491" spans="59:59" ht="15" customHeight="1">
      <c r="BG542491" s="985"/>
    </row>
    <row r="542528" spans="59:59" ht="15" customHeight="1">
      <c r="BG542528" s="984"/>
    </row>
    <row r="542529" spans="59:59" ht="15" customHeight="1">
      <c r="BG542529" s="985"/>
    </row>
    <row r="542566" spans="59:59" ht="15" customHeight="1">
      <c r="BG542566" s="984"/>
    </row>
    <row r="542567" spans="59:59" ht="15" customHeight="1">
      <c r="BG542567" s="985"/>
    </row>
    <row r="542604" spans="59:59" ht="15" customHeight="1">
      <c r="BG542604" s="984"/>
    </row>
    <row r="542605" spans="59:59" ht="15" customHeight="1">
      <c r="BG542605" s="985"/>
    </row>
    <row r="542642" spans="59:59" ht="15" customHeight="1">
      <c r="BG542642" s="984"/>
    </row>
    <row r="542643" spans="59:59" ht="15" customHeight="1">
      <c r="BG542643" s="985"/>
    </row>
    <row r="542680" spans="59:59" ht="15" customHeight="1">
      <c r="BG542680" s="984"/>
    </row>
    <row r="542681" spans="59:59" ht="15" customHeight="1">
      <c r="BG542681" s="985"/>
    </row>
    <row r="542718" spans="59:59" ht="15" customHeight="1">
      <c r="BG542718" s="984"/>
    </row>
    <row r="542719" spans="59:59" ht="15" customHeight="1">
      <c r="BG542719" s="985"/>
    </row>
    <row r="542756" spans="59:59" ht="15" customHeight="1">
      <c r="BG542756" s="984"/>
    </row>
    <row r="542757" spans="59:59" ht="15" customHeight="1">
      <c r="BG542757" s="985"/>
    </row>
    <row r="542794" spans="59:59" ht="15" customHeight="1">
      <c r="BG542794" s="984"/>
    </row>
    <row r="542795" spans="59:59" ht="15" customHeight="1">
      <c r="BG542795" s="985"/>
    </row>
    <row r="542832" spans="59:59" ht="15" customHeight="1">
      <c r="BG542832" s="984"/>
    </row>
    <row r="542833" spans="59:59" ht="15" customHeight="1">
      <c r="BG542833" s="985"/>
    </row>
    <row r="542870" spans="59:59" ht="15" customHeight="1">
      <c r="BG542870" s="984"/>
    </row>
    <row r="542871" spans="59:59" ht="15" customHeight="1">
      <c r="BG542871" s="985"/>
    </row>
    <row r="542908" spans="59:59" ht="15" customHeight="1">
      <c r="BG542908" s="984"/>
    </row>
    <row r="542909" spans="59:59" ht="15" customHeight="1">
      <c r="BG542909" s="985"/>
    </row>
    <row r="542946" spans="59:59" ht="15" customHeight="1">
      <c r="BG542946" s="984"/>
    </row>
    <row r="542947" spans="59:59" ht="15" customHeight="1">
      <c r="BG542947" s="985"/>
    </row>
    <row r="542984" spans="59:59" ht="15" customHeight="1">
      <c r="BG542984" s="984"/>
    </row>
    <row r="542985" spans="59:59" ht="15" customHeight="1">
      <c r="BG542985" s="985"/>
    </row>
    <row r="543022" spans="59:59" ht="15" customHeight="1">
      <c r="BG543022" s="984"/>
    </row>
    <row r="543023" spans="59:59" ht="15" customHeight="1">
      <c r="BG543023" s="985"/>
    </row>
    <row r="543060" spans="59:59" ht="15" customHeight="1">
      <c r="BG543060" s="984"/>
    </row>
    <row r="543061" spans="59:59" ht="15" customHeight="1">
      <c r="BG543061" s="985"/>
    </row>
    <row r="543098" spans="59:59" ht="15" customHeight="1">
      <c r="BG543098" s="984"/>
    </row>
    <row r="543099" spans="59:59" ht="15" customHeight="1">
      <c r="BG543099" s="985"/>
    </row>
    <row r="543136" spans="59:59" ht="15" customHeight="1">
      <c r="BG543136" s="984"/>
    </row>
    <row r="543137" spans="59:59" ht="15" customHeight="1">
      <c r="BG543137" s="985"/>
    </row>
    <row r="543174" spans="59:59" ht="15" customHeight="1">
      <c r="BG543174" s="984"/>
    </row>
    <row r="543175" spans="59:59" ht="15" customHeight="1">
      <c r="BG543175" s="985"/>
    </row>
    <row r="543212" spans="59:59" ht="15" customHeight="1">
      <c r="BG543212" s="984"/>
    </row>
    <row r="543213" spans="59:59" ht="15" customHeight="1">
      <c r="BG543213" s="985"/>
    </row>
    <row r="543250" spans="59:59" ht="15" customHeight="1">
      <c r="BG543250" s="984"/>
    </row>
    <row r="543251" spans="59:59" ht="15" customHeight="1">
      <c r="BG543251" s="985"/>
    </row>
    <row r="543288" spans="59:59" ht="15" customHeight="1">
      <c r="BG543288" s="984"/>
    </row>
    <row r="543289" spans="59:59" ht="15" customHeight="1">
      <c r="BG543289" s="985"/>
    </row>
    <row r="543326" spans="59:59" ht="15" customHeight="1">
      <c r="BG543326" s="984"/>
    </row>
    <row r="543327" spans="59:59" ht="15" customHeight="1">
      <c r="BG543327" s="985"/>
    </row>
    <row r="543364" spans="59:59" ht="15" customHeight="1">
      <c r="BG543364" s="984"/>
    </row>
    <row r="543365" spans="59:59" ht="15" customHeight="1">
      <c r="BG543365" s="985"/>
    </row>
    <row r="543402" spans="59:59" ht="15" customHeight="1">
      <c r="BG543402" s="984"/>
    </row>
    <row r="543403" spans="59:59" ht="15" customHeight="1">
      <c r="BG543403" s="985"/>
    </row>
    <row r="543440" spans="59:59" ht="15" customHeight="1">
      <c r="BG543440" s="984"/>
    </row>
    <row r="543441" spans="59:59" ht="15" customHeight="1">
      <c r="BG543441" s="985"/>
    </row>
    <row r="543478" spans="59:59" ht="15" customHeight="1">
      <c r="BG543478" s="984"/>
    </row>
    <row r="543479" spans="59:59" ht="15" customHeight="1">
      <c r="BG543479" s="985"/>
    </row>
    <row r="543516" spans="59:59" ht="15" customHeight="1">
      <c r="BG543516" s="984"/>
    </row>
    <row r="543517" spans="59:59" ht="15" customHeight="1">
      <c r="BG543517" s="985"/>
    </row>
    <row r="543554" spans="59:59" ht="15" customHeight="1">
      <c r="BG543554" s="984"/>
    </row>
    <row r="543555" spans="59:59" ht="15" customHeight="1">
      <c r="BG543555" s="985"/>
    </row>
    <row r="543592" spans="59:59" ht="15" customHeight="1">
      <c r="BG543592" s="984"/>
    </row>
    <row r="543593" spans="59:59" ht="15" customHeight="1">
      <c r="BG543593" s="985"/>
    </row>
    <row r="543630" spans="59:59" ht="15" customHeight="1">
      <c r="BG543630" s="984"/>
    </row>
    <row r="543631" spans="59:59" ht="15" customHeight="1">
      <c r="BG543631" s="985"/>
    </row>
    <row r="543668" spans="59:59" ht="15" customHeight="1">
      <c r="BG543668" s="984"/>
    </row>
    <row r="543669" spans="59:59" ht="15" customHeight="1">
      <c r="BG543669" s="985"/>
    </row>
    <row r="543706" spans="59:59" ht="15" customHeight="1">
      <c r="BG543706" s="984"/>
    </row>
    <row r="543707" spans="59:59" ht="15" customHeight="1">
      <c r="BG543707" s="985"/>
    </row>
    <row r="543744" spans="59:59" ht="15" customHeight="1">
      <c r="BG543744" s="984"/>
    </row>
    <row r="543745" spans="59:59" ht="15" customHeight="1">
      <c r="BG543745" s="985"/>
    </row>
    <row r="543782" spans="59:59" ht="15" customHeight="1">
      <c r="BG543782" s="984"/>
    </row>
    <row r="543783" spans="59:59" ht="15" customHeight="1">
      <c r="BG543783" s="985"/>
    </row>
    <row r="543820" spans="59:59" ht="15" customHeight="1">
      <c r="BG543820" s="984"/>
    </row>
    <row r="543821" spans="59:59" ht="15" customHeight="1">
      <c r="BG543821" s="985"/>
    </row>
    <row r="543858" spans="59:59" ht="15" customHeight="1">
      <c r="BG543858" s="984"/>
    </row>
    <row r="543859" spans="59:59" ht="15" customHeight="1">
      <c r="BG543859" s="985"/>
    </row>
    <row r="543896" spans="59:59" ht="15" customHeight="1">
      <c r="BG543896" s="984"/>
    </row>
    <row r="543897" spans="59:59" ht="15" customHeight="1">
      <c r="BG543897" s="985"/>
    </row>
    <row r="543934" spans="59:59" ht="15" customHeight="1">
      <c r="BG543934" s="984"/>
    </row>
    <row r="543935" spans="59:59" ht="15" customHeight="1">
      <c r="BG543935" s="985"/>
    </row>
    <row r="543972" spans="59:59" ht="15" customHeight="1">
      <c r="BG543972" s="984"/>
    </row>
    <row r="543973" spans="59:59" ht="15" customHeight="1">
      <c r="BG543973" s="985"/>
    </row>
    <row r="544010" spans="59:59" ht="15" customHeight="1">
      <c r="BG544010" s="984"/>
    </row>
    <row r="544011" spans="59:59" ht="15" customHeight="1">
      <c r="BG544011" s="985"/>
    </row>
    <row r="544048" spans="59:59" ht="15" customHeight="1">
      <c r="BG544048" s="984"/>
    </row>
    <row r="544049" spans="59:59" ht="15" customHeight="1">
      <c r="BG544049" s="985"/>
    </row>
    <row r="544086" spans="59:59" ht="15" customHeight="1">
      <c r="BG544086" s="984"/>
    </row>
    <row r="544087" spans="59:59" ht="15" customHeight="1">
      <c r="BG544087" s="985"/>
    </row>
    <row r="544124" spans="59:59" ht="15" customHeight="1">
      <c r="BG544124" s="984"/>
    </row>
    <row r="544125" spans="59:59" ht="15" customHeight="1">
      <c r="BG544125" s="985"/>
    </row>
    <row r="544162" spans="59:59" ht="15" customHeight="1">
      <c r="BG544162" s="984"/>
    </row>
    <row r="544163" spans="59:59" ht="15" customHeight="1">
      <c r="BG544163" s="985"/>
    </row>
    <row r="544200" spans="59:59" ht="15" customHeight="1">
      <c r="BG544200" s="984"/>
    </row>
    <row r="544201" spans="59:59" ht="15" customHeight="1">
      <c r="BG544201" s="985"/>
    </row>
    <row r="544238" spans="59:59" ht="15" customHeight="1">
      <c r="BG544238" s="984"/>
    </row>
    <row r="544239" spans="59:59" ht="15" customHeight="1">
      <c r="BG544239" s="985"/>
    </row>
    <row r="544276" spans="59:59" ht="15" customHeight="1">
      <c r="BG544276" s="984"/>
    </row>
    <row r="544277" spans="59:59" ht="15" customHeight="1">
      <c r="BG544277" s="985"/>
    </row>
    <row r="544314" spans="59:59" ht="15" customHeight="1">
      <c r="BG544314" s="984"/>
    </row>
    <row r="544315" spans="59:59" ht="15" customHeight="1">
      <c r="BG544315" s="985"/>
    </row>
    <row r="544352" spans="59:59" ht="15" customHeight="1">
      <c r="BG544352" s="984"/>
    </row>
    <row r="544353" spans="59:59" ht="15" customHeight="1">
      <c r="BG544353" s="985"/>
    </row>
    <row r="544390" spans="59:59" ht="15" customHeight="1">
      <c r="BG544390" s="984"/>
    </row>
    <row r="544391" spans="59:59" ht="15" customHeight="1">
      <c r="BG544391" s="985"/>
    </row>
    <row r="544428" spans="59:59" ht="15" customHeight="1">
      <c r="BG544428" s="984"/>
    </row>
    <row r="544429" spans="59:59" ht="15" customHeight="1">
      <c r="BG544429" s="985"/>
    </row>
    <row r="544466" spans="59:59" ht="15" customHeight="1">
      <c r="BG544466" s="984"/>
    </row>
    <row r="544467" spans="59:59" ht="15" customHeight="1">
      <c r="BG544467" s="985"/>
    </row>
    <row r="544504" spans="59:59" ht="15" customHeight="1">
      <c r="BG544504" s="984"/>
    </row>
    <row r="544505" spans="59:59" ht="15" customHeight="1">
      <c r="BG544505" s="985"/>
    </row>
    <row r="544542" spans="59:59" ht="15" customHeight="1">
      <c r="BG544542" s="984"/>
    </row>
    <row r="544543" spans="59:59" ht="15" customHeight="1">
      <c r="BG544543" s="985"/>
    </row>
    <row r="544580" spans="59:59" ht="15" customHeight="1">
      <c r="BG544580" s="984"/>
    </row>
    <row r="544581" spans="59:59" ht="15" customHeight="1">
      <c r="BG544581" s="985"/>
    </row>
    <row r="544618" spans="59:59" ht="15" customHeight="1">
      <c r="BG544618" s="984"/>
    </row>
    <row r="544619" spans="59:59" ht="15" customHeight="1">
      <c r="BG544619" s="985"/>
    </row>
    <row r="544656" spans="59:59" ht="15" customHeight="1">
      <c r="BG544656" s="984"/>
    </row>
    <row r="544657" spans="59:59" ht="15" customHeight="1">
      <c r="BG544657" s="985"/>
    </row>
    <row r="544694" spans="59:59" ht="15" customHeight="1">
      <c r="BG544694" s="984"/>
    </row>
    <row r="544695" spans="59:59" ht="15" customHeight="1">
      <c r="BG544695" s="985"/>
    </row>
    <row r="544732" spans="59:59" ht="15" customHeight="1">
      <c r="BG544732" s="984"/>
    </row>
    <row r="544733" spans="59:59" ht="15" customHeight="1">
      <c r="BG544733" s="985"/>
    </row>
    <row r="544770" spans="59:59" ht="15" customHeight="1">
      <c r="BG544770" s="984"/>
    </row>
    <row r="544771" spans="59:59" ht="15" customHeight="1">
      <c r="BG544771" s="985"/>
    </row>
    <row r="544808" spans="59:59" ht="15" customHeight="1">
      <c r="BG544808" s="984"/>
    </row>
    <row r="544809" spans="59:59" ht="15" customHeight="1">
      <c r="BG544809" s="985"/>
    </row>
    <row r="544846" spans="59:59" ht="15" customHeight="1">
      <c r="BG544846" s="984"/>
    </row>
    <row r="544847" spans="59:59" ht="15" customHeight="1">
      <c r="BG544847" s="985"/>
    </row>
    <row r="544884" spans="59:59" ht="15" customHeight="1">
      <c r="BG544884" s="984"/>
    </row>
    <row r="544885" spans="59:59" ht="15" customHeight="1">
      <c r="BG544885" s="985"/>
    </row>
    <row r="544922" spans="59:59" ht="15" customHeight="1">
      <c r="BG544922" s="984"/>
    </row>
    <row r="544923" spans="59:59" ht="15" customHeight="1">
      <c r="BG544923" s="985"/>
    </row>
    <row r="544960" spans="59:59" ht="15" customHeight="1">
      <c r="BG544960" s="984"/>
    </row>
    <row r="544961" spans="59:59" ht="15" customHeight="1">
      <c r="BG544961" s="985"/>
    </row>
    <row r="544998" spans="59:59" ht="15" customHeight="1">
      <c r="BG544998" s="984"/>
    </row>
    <row r="544999" spans="59:59" ht="15" customHeight="1">
      <c r="BG544999" s="985"/>
    </row>
    <row r="545036" spans="59:59" ht="15" customHeight="1">
      <c r="BG545036" s="984"/>
    </row>
    <row r="545037" spans="59:59" ht="15" customHeight="1">
      <c r="BG545037" s="985"/>
    </row>
    <row r="545074" spans="59:59" ht="15" customHeight="1">
      <c r="BG545074" s="984"/>
    </row>
    <row r="545075" spans="59:59" ht="15" customHeight="1">
      <c r="BG545075" s="985"/>
    </row>
    <row r="545112" spans="59:59" ht="15" customHeight="1">
      <c r="BG545112" s="984"/>
    </row>
    <row r="545113" spans="59:59" ht="15" customHeight="1">
      <c r="BG545113" s="985"/>
    </row>
    <row r="545150" spans="59:59" ht="15" customHeight="1">
      <c r="BG545150" s="984"/>
    </row>
    <row r="545151" spans="59:59" ht="15" customHeight="1">
      <c r="BG545151" s="985"/>
    </row>
    <row r="545188" spans="59:59" ht="15" customHeight="1">
      <c r="BG545188" s="984"/>
    </row>
    <row r="545189" spans="59:59" ht="15" customHeight="1">
      <c r="BG545189" s="985"/>
    </row>
    <row r="545226" spans="59:59" ht="15" customHeight="1">
      <c r="BG545226" s="984"/>
    </row>
    <row r="545227" spans="59:59" ht="15" customHeight="1">
      <c r="BG545227" s="985"/>
    </row>
    <row r="545264" spans="59:59" ht="15" customHeight="1">
      <c r="BG545264" s="984"/>
    </row>
    <row r="545265" spans="59:59" ht="15" customHeight="1">
      <c r="BG545265" s="985"/>
    </row>
    <row r="545302" spans="59:59" ht="15" customHeight="1">
      <c r="BG545302" s="984"/>
    </row>
    <row r="545303" spans="59:59" ht="15" customHeight="1">
      <c r="BG545303" s="985"/>
    </row>
    <row r="545340" spans="59:59" ht="15" customHeight="1">
      <c r="BG545340" s="984"/>
    </row>
    <row r="545341" spans="59:59" ht="15" customHeight="1">
      <c r="BG545341" s="985"/>
    </row>
    <row r="545378" spans="59:59" ht="15" customHeight="1">
      <c r="BG545378" s="984"/>
    </row>
    <row r="545379" spans="59:59" ht="15" customHeight="1">
      <c r="BG545379" s="985"/>
    </row>
    <row r="545416" spans="59:59" ht="15" customHeight="1">
      <c r="BG545416" s="984"/>
    </row>
    <row r="545417" spans="59:59" ht="15" customHeight="1">
      <c r="BG545417" s="985"/>
    </row>
    <row r="545454" spans="59:59" ht="15" customHeight="1">
      <c r="BG545454" s="984"/>
    </row>
    <row r="545455" spans="59:59" ht="15" customHeight="1">
      <c r="BG545455" s="985"/>
    </row>
    <row r="545492" spans="59:59" ht="15" customHeight="1">
      <c r="BG545492" s="984"/>
    </row>
    <row r="545493" spans="59:59" ht="15" customHeight="1">
      <c r="BG545493" s="985"/>
    </row>
    <row r="545530" spans="59:59" ht="15" customHeight="1">
      <c r="BG545530" s="984"/>
    </row>
    <row r="545531" spans="59:59" ht="15" customHeight="1">
      <c r="BG545531" s="985"/>
    </row>
    <row r="545568" spans="59:59" ht="15" customHeight="1">
      <c r="BG545568" s="984"/>
    </row>
    <row r="545569" spans="59:59" ht="15" customHeight="1">
      <c r="BG545569" s="985"/>
    </row>
    <row r="545606" spans="59:59" ht="15" customHeight="1">
      <c r="BG545606" s="984"/>
    </row>
    <row r="545607" spans="59:59" ht="15" customHeight="1">
      <c r="BG545607" s="985"/>
    </row>
    <row r="545644" spans="59:59" ht="15" customHeight="1">
      <c r="BG545644" s="984"/>
    </row>
    <row r="545645" spans="59:59" ht="15" customHeight="1">
      <c r="BG545645" s="985"/>
    </row>
    <row r="545682" spans="59:59" ht="15" customHeight="1">
      <c r="BG545682" s="984"/>
    </row>
    <row r="545683" spans="59:59" ht="15" customHeight="1">
      <c r="BG545683" s="985"/>
    </row>
    <row r="545720" spans="59:59" ht="15" customHeight="1">
      <c r="BG545720" s="984"/>
    </row>
    <row r="545721" spans="59:59" ht="15" customHeight="1">
      <c r="BG545721" s="985"/>
    </row>
    <row r="545758" spans="59:59" ht="15" customHeight="1">
      <c r="BG545758" s="984"/>
    </row>
    <row r="545759" spans="59:59" ht="15" customHeight="1">
      <c r="BG545759" s="985"/>
    </row>
    <row r="545796" spans="59:59" ht="15" customHeight="1">
      <c r="BG545796" s="984"/>
    </row>
    <row r="545797" spans="59:59" ht="15" customHeight="1">
      <c r="BG545797" s="985"/>
    </row>
    <row r="545834" spans="59:59" ht="15" customHeight="1">
      <c r="BG545834" s="984"/>
    </row>
    <row r="545835" spans="59:59" ht="15" customHeight="1">
      <c r="BG545835" s="985"/>
    </row>
    <row r="545872" spans="59:59" ht="15" customHeight="1">
      <c r="BG545872" s="984"/>
    </row>
    <row r="545873" spans="59:59" ht="15" customHeight="1">
      <c r="BG545873" s="985"/>
    </row>
    <row r="545910" spans="59:59" ht="15" customHeight="1">
      <c r="BG545910" s="984"/>
    </row>
    <row r="545911" spans="59:59" ht="15" customHeight="1">
      <c r="BG545911" s="985"/>
    </row>
    <row r="545948" spans="59:59" ht="15" customHeight="1">
      <c r="BG545948" s="984"/>
    </row>
    <row r="545949" spans="59:59" ht="15" customHeight="1">
      <c r="BG545949" s="985"/>
    </row>
    <row r="545986" spans="59:59" ht="15" customHeight="1">
      <c r="BG545986" s="984"/>
    </row>
    <row r="545987" spans="59:59" ht="15" customHeight="1">
      <c r="BG545987" s="985"/>
    </row>
    <row r="546024" spans="59:59" ht="15" customHeight="1">
      <c r="BG546024" s="984"/>
    </row>
    <row r="546025" spans="59:59" ht="15" customHeight="1">
      <c r="BG546025" s="985"/>
    </row>
    <row r="546062" spans="59:59" ht="15" customHeight="1">
      <c r="BG546062" s="984"/>
    </row>
    <row r="546063" spans="59:59" ht="15" customHeight="1">
      <c r="BG546063" s="985"/>
    </row>
    <row r="546100" spans="59:59" ht="15" customHeight="1">
      <c r="BG546100" s="984"/>
    </row>
    <row r="546101" spans="59:59" ht="15" customHeight="1">
      <c r="BG546101" s="985"/>
    </row>
    <row r="546138" spans="59:59" ht="15" customHeight="1">
      <c r="BG546138" s="984"/>
    </row>
    <row r="546139" spans="59:59" ht="15" customHeight="1">
      <c r="BG546139" s="985"/>
    </row>
    <row r="546176" spans="59:59" ht="15" customHeight="1">
      <c r="BG546176" s="984"/>
    </row>
    <row r="546177" spans="59:59" ht="15" customHeight="1">
      <c r="BG546177" s="985"/>
    </row>
    <row r="546214" spans="59:59" ht="15" customHeight="1">
      <c r="BG546214" s="984"/>
    </row>
    <row r="546215" spans="59:59" ht="15" customHeight="1">
      <c r="BG546215" s="985"/>
    </row>
    <row r="546252" spans="59:59" ht="15" customHeight="1">
      <c r="BG546252" s="984"/>
    </row>
    <row r="546253" spans="59:59" ht="15" customHeight="1">
      <c r="BG546253" s="985"/>
    </row>
    <row r="546290" spans="59:59" ht="15" customHeight="1">
      <c r="BG546290" s="984"/>
    </row>
    <row r="546291" spans="59:59" ht="15" customHeight="1">
      <c r="BG546291" s="985"/>
    </row>
    <row r="546328" spans="59:59" ht="15" customHeight="1">
      <c r="BG546328" s="984"/>
    </row>
    <row r="546329" spans="59:59" ht="15" customHeight="1">
      <c r="BG546329" s="985"/>
    </row>
    <row r="546366" spans="59:59" ht="15" customHeight="1">
      <c r="BG546366" s="984"/>
    </row>
    <row r="546367" spans="59:59" ht="15" customHeight="1">
      <c r="BG546367" s="985"/>
    </row>
    <row r="546404" spans="59:59" ht="15" customHeight="1">
      <c r="BG546404" s="984"/>
    </row>
    <row r="546405" spans="59:59" ht="15" customHeight="1">
      <c r="BG546405" s="985"/>
    </row>
    <row r="546442" spans="59:59" ht="15" customHeight="1">
      <c r="BG546442" s="984"/>
    </row>
    <row r="546443" spans="59:59" ht="15" customHeight="1">
      <c r="BG546443" s="985"/>
    </row>
    <row r="546480" spans="59:59" ht="15" customHeight="1">
      <c r="BG546480" s="984"/>
    </row>
    <row r="546481" spans="59:59" ht="15" customHeight="1">
      <c r="BG546481" s="985"/>
    </row>
    <row r="546518" spans="59:59" ht="15" customHeight="1">
      <c r="BG546518" s="984"/>
    </row>
    <row r="546519" spans="59:59" ht="15" customHeight="1">
      <c r="BG546519" s="985"/>
    </row>
    <row r="546556" spans="59:59" ht="15" customHeight="1">
      <c r="BG546556" s="984"/>
    </row>
    <row r="546557" spans="59:59" ht="15" customHeight="1">
      <c r="BG546557" s="985"/>
    </row>
    <row r="546594" spans="59:59" ht="15" customHeight="1">
      <c r="BG546594" s="984"/>
    </row>
    <row r="546595" spans="59:59" ht="15" customHeight="1">
      <c r="BG546595" s="985"/>
    </row>
    <row r="546632" spans="59:59" ht="15" customHeight="1">
      <c r="BG546632" s="984"/>
    </row>
    <row r="546633" spans="59:59" ht="15" customHeight="1">
      <c r="BG546633" s="985"/>
    </row>
    <row r="546670" spans="59:59" ht="15" customHeight="1">
      <c r="BG546670" s="984"/>
    </row>
    <row r="546671" spans="59:59" ht="15" customHeight="1">
      <c r="BG546671" s="985"/>
    </row>
    <row r="546708" spans="59:59" ht="15" customHeight="1">
      <c r="BG546708" s="984"/>
    </row>
    <row r="546709" spans="59:59" ht="15" customHeight="1">
      <c r="BG546709" s="985"/>
    </row>
    <row r="546746" spans="59:59" ht="15" customHeight="1">
      <c r="BG546746" s="984"/>
    </row>
    <row r="546747" spans="59:59" ht="15" customHeight="1">
      <c r="BG546747" s="985"/>
    </row>
    <row r="546784" spans="59:59" ht="15" customHeight="1">
      <c r="BG546784" s="984"/>
    </row>
    <row r="546785" spans="59:59" ht="15" customHeight="1">
      <c r="BG546785" s="985"/>
    </row>
    <row r="546822" spans="59:59" ht="15" customHeight="1">
      <c r="BG546822" s="984"/>
    </row>
    <row r="546823" spans="59:59" ht="15" customHeight="1">
      <c r="BG546823" s="985"/>
    </row>
    <row r="546860" spans="59:59" ht="15" customHeight="1">
      <c r="BG546860" s="984"/>
    </row>
    <row r="546861" spans="59:59" ht="15" customHeight="1">
      <c r="BG546861" s="985"/>
    </row>
    <row r="546898" spans="59:59" ht="15" customHeight="1">
      <c r="BG546898" s="984"/>
    </row>
    <row r="546899" spans="59:59" ht="15" customHeight="1">
      <c r="BG546899" s="985"/>
    </row>
    <row r="546936" spans="59:59" ht="15" customHeight="1">
      <c r="BG546936" s="984"/>
    </row>
    <row r="546937" spans="59:59" ht="15" customHeight="1">
      <c r="BG546937" s="985"/>
    </row>
    <row r="546974" spans="59:59" ht="15" customHeight="1">
      <c r="BG546974" s="984"/>
    </row>
    <row r="546975" spans="59:59" ht="15" customHeight="1">
      <c r="BG546975" s="985"/>
    </row>
    <row r="547012" spans="59:59" ht="15" customHeight="1">
      <c r="BG547012" s="984"/>
    </row>
    <row r="547013" spans="59:59" ht="15" customHeight="1">
      <c r="BG547013" s="985"/>
    </row>
    <row r="547050" spans="59:59" ht="15" customHeight="1">
      <c r="BG547050" s="984"/>
    </row>
    <row r="547051" spans="59:59" ht="15" customHeight="1">
      <c r="BG547051" s="985"/>
    </row>
    <row r="547088" spans="59:59" ht="15" customHeight="1">
      <c r="BG547088" s="984"/>
    </row>
    <row r="547089" spans="59:59" ht="15" customHeight="1">
      <c r="BG547089" s="985"/>
    </row>
    <row r="547126" spans="59:59" ht="15" customHeight="1">
      <c r="BG547126" s="984"/>
    </row>
    <row r="547127" spans="59:59" ht="15" customHeight="1">
      <c r="BG547127" s="985"/>
    </row>
    <row r="547164" spans="59:59" ht="15" customHeight="1">
      <c r="BG547164" s="984"/>
    </row>
    <row r="547165" spans="59:59" ht="15" customHeight="1">
      <c r="BG547165" s="985"/>
    </row>
    <row r="547202" spans="59:59" ht="15" customHeight="1">
      <c r="BG547202" s="984"/>
    </row>
    <row r="547203" spans="59:59" ht="15" customHeight="1">
      <c r="BG547203" s="985"/>
    </row>
    <row r="547240" spans="59:59" ht="15" customHeight="1">
      <c r="BG547240" s="984"/>
    </row>
    <row r="547241" spans="59:59" ht="15" customHeight="1">
      <c r="BG547241" s="985"/>
    </row>
    <row r="547278" spans="59:59" ht="15" customHeight="1">
      <c r="BG547278" s="984"/>
    </row>
    <row r="547279" spans="59:59" ht="15" customHeight="1">
      <c r="BG547279" s="985"/>
    </row>
    <row r="547316" spans="59:59" ht="15" customHeight="1">
      <c r="BG547316" s="984"/>
    </row>
    <row r="547317" spans="59:59" ht="15" customHeight="1">
      <c r="BG547317" s="985"/>
    </row>
    <row r="547354" spans="59:59" ht="15" customHeight="1">
      <c r="BG547354" s="984"/>
    </row>
    <row r="547355" spans="59:59" ht="15" customHeight="1">
      <c r="BG547355" s="985"/>
    </row>
    <row r="547392" spans="59:59" ht="15" customHeight="1">
      <c r="BG547392" s="984"/>
    </row>
    <row r="547393" spans="59:59" ht="15" customHeight="1">
      <c r="BG547393" s="985"/>
    </row>
    <row r="547430" spans="59:59" ht="15" customHeight="1">
      <c r="BG547430" s="984"/>
    </row>
    <row r="547431" spans="59:59" ht="15" customHeight="1">
      <c r="BG547431" s="985"/>
    </row>
    <row r="547468" spans="59:59" ht="15" customHeight="1">
      <c r="BG547468" s="984"/>
    </row>
    <row r="547469" spans="59:59" ht="15" customHeight="1">
      <c r="BG547469" s="985"/>
    </row>
    <row r="547506" spans="59:59" ht="15" customHeight="1">
      <c r="BG547506" s="984"/>
    </row>
    <row r="547507" spans="59:59" ht="15" customHeight="1">
      <c r="BG547507" s="985"/>
    </row>
    <row r="547544" spans="59:59" ht="15" customHeight="1">
      <c r="BG547544" s="984"/>
    </row>
    <row r="547545" spans="59:59" ht="15" customHeight="1">
      <c r="BG547545" s="985"/>
    </row>
    <row r="547582" spans="59:59" ht="15" customHeight="1">
      <c r="BG547582" s="984"/>
    </row>
    <row r="547583" spans="59:59" ht="15" customHeight="1">
      <c r="BG547583" s="985"/>
    </row>
    <row r="547620" spans="59:59" ht="15" customHeight="1">
      <c r="BG547620" s="984"/>
    </row>
    <row r="547621" spans="59:59" ht="15" customHeight="1">
      <c r="BG547621" s="985"/>
    </row>
    <row r="547658" spans="59:59" ht="15" customHeight="1">
      <c r="BG547658" s="984"/>
    </row>
    <row r="547659" spans="59:59" ht="15" customHeight="1">
      <c r="BG547659" s="985"/>
    </row>
    <row r="547696" spans="59:59" ht="15" customHeight="1">
      <c r="BG547696" s="984"/>
    </row>
    <row r="547697" spans="59:59" ht="15" customHeight="1">
      <c r="BG547697" s="985"/>
    </row>
    <row r="547734" spans="59:59" ht="15" customHeight="1">
      <c r="BG547734" s="984"/>
    </row>
    <row r="547735" spans="59:59" ht="15" customHeight="1">
      <c r="BG547735" s="985"/>
    </row>
    <row r="547772" spans="59:59" ht="15" customHeight="1">
      <c r="BG547772" s="984"/>
    </row>
    <row r="547773" spans="59:59" ht="15" customHeight="1">
      <c r="BG547773" s="985"/>
    </row>
    <row r="547810" spans="59:59" ht="15" customHeight="1">
      <c r="BG547810" s="984"/>
    </row>
    <row r="547811" spans="59:59" ht="15" customHeight="1">
      <c r="BG547811" s="985"/>
    </row>
    <row r="547848" spans="59:59" ht="15" customHeight="1">
      <c r="BG547848" s="984"/>
    </row>
    <row r="547849" spans="59:59" ht="15" customHeight="1">
      <c r="BG547849" s="985"/>
    </row>
    <row r="547886" spans="59:59" ht="15" customHeight="1">
      <c r="BG547886" s="984"/>
    </row>
    <row r="547887" spans="59:59" ht="15" customHeight="1">
      <c r="BG547887" s="985"/>
    </row>
    <row r="547924" spans="59:59" ht="15" customHeight="1">
      <c r="BG547924" s="984"/>
    </row>
    <row r="547925" spans="59:59" ht="15" customHeight="1">
      <c r="BG547925" s="985"/>
    </row>
    <row r="547962" spans="59:59" ht="15" customHeight="1">
      <c r="BG547962" s="984"/>
    </row>
    <row r="547963" spans="59:59" ht="15" customHeight="1">
      <c r="BG547963" s="985"/>
    </row>
    <row r="548000" spans="59:59" ht="15" customHeight="1">
      <c r="BG548000" s="984"/>
    </row>
    <row r="548001" spans="59:59" ht="15" customHeight="1">
      <c r="BG548001" s="985"/>
    </row>
    <row r="548038" spans="59:59" ht="15" customHeight="1">
      <c r="BG548038" s="984"/>
    </row>
    <row r="548039" spans="59:59" ht="15" customHeight="1">
      <c r="BG548039" s="985"/>
    </row>
    <row r="548076" spans="59:59" ht="15" customHeight="1">
      <c r="BG548076" s="984"/>
    </row>
    <row r="548077" spans="59:59" ht="15" customHeight="1">
      <c r="BG548077" s="985"/>
    </row>
    <row r="548114" spans="59:59" ht="15" customHeight="1">
      <c r="BG548114" s="984"/>
    </row>
    <row r="548115" spans="59:59" ht="15" customHeight="1">
      <c r="BG548115" s="985"/>
    </row>
    <row r="548152" spans="59:59" ht="15" customHeight="1">
      <c r="BG548152" s="984"/>
    </row>
    <row r="548153" spans="59:59" ht="15" customHeight="1">
      <c r="BG548153" s="985"/>
    </row>
    <row r="548190" spans="59:59" ht="15" customHeight="1">
      <c r="BG548190" s="984"/>
    </row>
    <row r="548191" spans="59:59" ht="15" customHeight="1">
      <c r="BG548191" s="985"/>
    </row>
    <row r="548228" spans="59:59" ht="15" customHeight="1">
      <c r="BG548228" s="984"/>
    </row>
    <row r="548229" spans="59:59" ht="15" customHeight="1">
      <c r="BG548229" s="985"/>
    </row>
    <row r="548266" spans="59:59" ht="15" customHeight="1">
      <c r="BG548266" s="984"/>
    </row>
    <row r="548267" spans="59:59" ht="15" customHeight="1">
      <c r="BG548267" s="985"/>
    </row>
    <row r="548304" spans="59:59" ht="15" customHeight="1">
      <c r="BG548304" s="984"/>
    </row>
    <row r="548305" spans="59:59" ht="15" customHeight="1">
      <c r="BG548305" s="985"/>
    </row>
    <row r="548342" spans="59:59" ht="15" customHeight="1">
      <c r="BG548342" s="984"/>
    </row>
    <row r="548343" spans="59:59" ht="15" customHeight="1">
      <c r="BG548343" s="985"/>
    </row>
    <row r="548380" spans="59:59" ht="15" customHeight="1">
      <c r="BG548380" s="984"/>
    </row>
    <row r="548381" spans="59:59" ht="15" customHeight="1">
      <c r="BG548381" s="985"/>
    </row>
    <row r="548418" spans="59:59" ht="15" customHeight="1">
      <c r="BG548418" s="984"/>
    </row>
    <row r="548419" spans="59:59" ht="15" customHeight="1">
      <c r="BG548419" s="985"/>
    </row>
    <row r="548456" spans="59:59" ht="15" customHeight="1">
      <c r="BG548456" s="984"/>
    </row>
    <row r="548457" spans="59:59" ht="15" customHeight="1">
      <c r="BG548457" s="985"/>
    </row>
    <row r="548494" spans="59:59" ht="15" customHeight="1">
      <c r="BG548494" s="984"/>
    </row>
    <row r="548495" spans="59:59" ht="15" customHeight="1">
      <c r="BG548495" s="985"/>
    </row>
    <row r="548532" spans="59:59" ht="15" customHeight="1">
      <c r="BG548532" s="984"/>
    </row>
    <row r="548533" spans="59:59" ht="15" customHeight="1">
      <c r="BG548533" s="985"/>
    </row>
    <row r="548570" spans="59:59" ht="15" customHeight="1">
      <c r="BG548570" s="984"/>
    </row>
    <row r="548571" spans="59:59" ht="15" customHeight="1">
      <c r="BG548571" s="985"/>
    </row>
    <row r="548608" spans="59:59" ht="15" customHeight="1">
      <c r="BG548608" s="984"/>
    </row>
    <row r="548609" spans="59:59" ht="15" customHeight="1">
      <c r="BG548609" s="985"/>
    </row>
    <row r="548646" spans="59:59" ht="15" customHeight="1">
      <c r="BG548646" s="984"/>
    </row>
    <row r="548647" spans="59:59" ht="15" customHeight="1">
      <c r="BG548647" s="985"/>
    </row>
    <row r="548684" spans="59:59" ht="15" customHeight="1">
      <c r="BG548684" s="984"/>
    </row>
    <row r="548685" spans="59:59" ht="15" customHeight="1">
      <c r="BG548685" s="985"/>
    </row>
    <row r="548722" spans="59:59" ht="15" customHeight="1">
      <c r="BG548722" s="984"/>
    </row>
    <row r="548723" spans="59:59" ht="15" customHeight="1">
      <c r="BG548723" s="985"/>
    </row>
    <row r="548760" spans="59:59" ht="15" customHeight="1">
      <c r="BG548760" s="984"/>
    </row>
    <row r="548761" spans="59:59" ht="15" customHeight="1">
      <c r="BG548761" s="985"/>
    </row>
    <row r="548798" spans="59:59" ht="15" customHeight="1">
      <c r="BG548798" s="984"/>
    </row>
    <row r="548799" spans="59:59" ht="15" customHeight="1">
      <c r="BG548799" s="985"/>
    </row>
    <row r="548836" spans="59:59" ht="15" customHeight="1">
      <c r="BG548836" s="984"/>
    </row>
    <row r="548837" spans="59:59" ht="15" customHeight="1">
      <c r="BG548837" s="985"/>
    </row>
    <row r="548874" spans="59:59" ht="15" customHeight="1">
      <c r="BG548874" s="984"/>
    </row>
    <row r="548875" spans="59:59" ht="15" customHeight="1">
      <c r="BG548875" s="985"/>
    </row>
    <row r="548912" spans="59:59" ht="15" customHeight="1">
      <c r="BG548912" s="984"/>
    </row>
    <row r="548913" spans="59:59" ht="15" customHeight="1">
      <c r="BG548913" s="985"/>
    </row>
    <row r="548950" spans="59:59" ht="15" customHeight="1">
      <c r="BG548950" s="984"/>
    </row>
    <row r="548951" spans="59:59" ht="15" customHeight="1">
      <c r="BG548951" s="985"/>
    </row>
    <row r="548988" spans="59:59" ht="15" customHeight="1">
      <c r="BG548988" s="984"/>
    </row>
    <row r="548989" spans="59:59" ht="15" customHeight="1">
      <c r="BG548989" s="985"/>
    </row>
    <row r="549026" spans="59:59" ht="15" customHeight="1">
      <c r="BG549026" s="984"/>
    </row>
    <row r="549027" spans="59:59" ht="15" customHeight="1">
      <c r="BG549027" s="985"/>
    </row>
    <row r="549064" spans="59:59" ht="15" customHeight="1">
      <c r="BG549064" s="984"/>
    </row>
    <row r="549065" spans="59:59" ht="15" customHeight="1">
      <c r="BG549065" s="985"/>
    </row>
    <row r="549102" spans="59:59" ht="15" customHeight="1">
      <c r="BG549102" s="984"/>
    </row>
    <row r="549103" spans="59:59" ht="15" customHeight="1">
      <c r="BG549103" s="985"/>
    </row>
    <row r="549140" spans="59:59" ht="15" customHeight="1">
      <c r="BG549140" s="984"/>
    </row>
    <row r="549141" spans="59:59" ht="15" customHeight="1">
      <c r="BG549141" s="985"/>
    </row>
    <row r="549178" spans="59:59" ht="15" customHeight="1">
      <c r="BG549178" s="984"/>
    </row>
    <row r="549179" spans="59:59" ht="15" customHeight="1">
      <c r="BG549179" s="985"/>
    </row>
    <row r="549216" spans="59:59" ht="15" customHeight="1">
      <c r="BG549216" s="984"/>
    </row>
    <row r="549217" spans="59:59" ht="15" customHeight="1">
      <c r="BG549217" s="985"/>
    </row>
    <row r="549254" spans="59:59" ht="15" customHeight="1">
      <c r="BG549254" s="984"/>
    </row>
    <row r="549255" spans="59:59" ht="15" customHeight="1">
      <c r="BG549255" s="985"/>
    </row>
    <row r="549292" spans="59:59" ht="15" customHeight="1">
      <c r="BG549292" s="984"/>
    </row>
    <row r="549293" spans="59:59" ht="15" customHeight="1">
      <c r="BG549293" s="985"/>
    </row>
    <row r="549330" spans="59:59" ht="15" customHeight="1">
      <c r="BG549330" s="984"/>
    </row>
    <row r="549331" spans="59:59" ht="15" customHeight="1">
      <c r="BG549331" s="985"/>
    </row>
    <row r="549368" spans="59:59" ht="15" customHeight="1">
      <c r="BG549368" s="984"/>
    </row>
    <row r="549369" spans="59:59" ht="15" customHeight="1">
      <c r="BG549369" s="985"/>
    </row>
    <row r="549406" spans="59:59" ht="15" customHeight="1">
      <c r="BG549406" s="984"/>
    </row>
    <row r="549407" spans="59:59" ht="15" customHeight="1">
      <c r="BG549407" s="985"/>
    </row>
    <row r="549444" spans="59:59" ht="15" customHeight="1">
      <c r="BG549444" s="984"/>
    </row>
    <row r="549445" spans="59:59" ht="15" customHeight="1">
      <c r="BG549445" s="985"/>
    </row>
    <row r="549482" spans="59:59" ht="15" customHeight="1">
      <c r="BG549482" s="984"/>
    </row>
    <row r="549483" spans="59:59" ht="15" customHeight="1">
      <c r="BG549483" s="985"/>
    </row>
    <row r="549520" spans="59:59" ht="15" customHeight="1">
      <c r="BG549520" s="984"/>
    </row>
    <row r="549521" spans="59:59" ht="15" customHeight="1">
      <c r="BG549521" s="985"/>
    </row>
    <row r="549558" spans="59:59" ht="15" customHeight="1">
      <c r="BG549558" s="984"/>
    </row>
    <row r="549559" spans="59:59" ht="15" customHeight="1">
      <c r="BG549559" s="985"/>
    </row>
    <row r="549596" spans="59:59" ht="15" customHeight="1">
      <c r="BG549596" s="984"/>
    </row>
    <row r="549597" spans="59:59" ht="15" customHeight="1">
      <c r="BG549597" s="985"/>
    </row>
    <row r="549634" spans="59:59" ht="15" customHeight="1">
      <c r="BG549634" s="984"/>
    </row>
    <row r="549635" spans="59:59" ht="15" customHeight="1">
      <c r="BG549635" s="985"/>
    </row>
    <row r="549672" spans="59:59" ht="15" customHeight="1">
      <c r="BG549672" s="984"/>
    </row>
    <row r="549673" spans="59:59" ht="15" customHeight="1">
      <c r="BG549673" s="985"/>
    </row>
    <row r="549710" spans="59:59" ht="15" customHeight="1">
      <c r="BG549710" s="984"/>
    </row>
    <row r="549711" spans="59:59" ht="15" customHeight="1">
      <c r="BG549711" s="985"/>
    </row>
    <row r="549748" spans="59:59" ht="15" customHeight="1">
      <c r="BG549748" s="984"/>
    </row>
    <row r="549749" spans="59:59" ht="15" customHeight="1">
      <c r="BG549749" s="985"/>
    </row>
    <row r="549786" spans="59:59" ht="15" customHeight="1">
      <c r="BG549786" s="984"/>
    </row>
    <row r="549787" spans="59:59" ht="15" customHeight="1">
      <c r="BG549787" s="985"/>
    </row>
    <row r="549824" spans="59:59" ht="15" customHeight="1">
      <c r="BG549824" s="984"/>
    </row>
    <row r="549825" spans="59:59" ht="15" customHeight="1">
      <c r="BG549825" s="985"/>
    </row>
    <row r="549862" spans="59:59" ht="15" customHeight="1">
      <c r="BG549862" s="984"/>
    </row>
    <row r="549863" spans="59:59" ht="15" customHeight="1">
      <c r="BG549863" s="985"/>
    </row>
    <row r="549900" spans="59:59" ht="15" customHeight="1">
      <c r="BG549900" s="984"/>
    </row>
    <row r="549901" spans="59:59" ht="15" customHeight="1">
      <c r="BG549901" s="985"/>
    </row>
    <row r="549938" spans="59:59" ht="15" customHeight="1">
      <c r="BG549938" s="984"/>
    </row>
    <row r="549939" spans="59:59" ht="15" customHeight="1">
      <c r="BG549939" s="985"/>
    </row>
    <row r="549976" spans="59:59" ht="15" customHeight="1">
      <c r="BG549976" s="984"/>
    </row>
    <row r="549977" spans="59:59" ht="15" customHeight="1">
      <c r="BG549977" s="985"/>
    </row>
    <row r="550014" spans="59:59" ht="15" customHeight="1">
      <c r="BG550014" s="984"/>
    </row>
    <row r="550015" spans="59:59" ht="15" customHeight="1">
      <c r="BG550015" s="985"/>
    </row>
    <row r="550052" spans="59:59" ht="15" customHeight="1">
      <c r="BG550052" s="984"/>
    </row>
    <row r="550053" spans="59:59" ht="15" customHeight="1">
      <c r="BG550053" s="985"/>
    </row>
    <row r="550090" spans="59:59" ht="15" customHeight="1">
      <c r="BG550090" s="984"/>
    </row>
    <row r="550091" spans="59:59" ht="15" customHeight="1">
      <c r="BG550091" s="985"/>
    </row>
    <row r="550128" spans="59:59" ht="15" customHeight="1">
      <c r="BG550128" s="984"/>
    </row>
    <row r="550129" spans="59:59" ht="15" customHeight="1">
      <c r="BG550129" s="985"/>
    </row>
    <row r="550166" spans="59:59" ht="15" customHeight="1">
      <c r="BG550166" s="984"/>
    </row>
    <row r="550167" spans="59:59" ht="15" customHeight="1">
      <c r="BG550167" s="985"/>
    </row>
    <row r="550204" spans="59:59" ht="15" customHeight="1">
      <c r="BG550204" s="984"/>
    </row>
    <row r="550205" spans="59:59" ht="15" customHeight="1">
      <c r="BG550205" s="985"/>
    </row>
    <row r="550242" spans="59:59" ht="15" customHeight="1">
      <c r="BG550242" s="984"/>
    </row>
    <row r="550243" spans="59:59" ht="15" customHeight="1">
      <c r="BG550243" s="985"/>
    </row>
    <row r="550280" spans="59:59" ht="15" customHeight="1">
      <c r="BG550280" s="984"/>
    </row>
    <row r="550281" spans="59:59" ht="15" customHeight="1">
      <c r="BG550281" s="985"/>
    </row>
    <row r="550318" spans="59:59" ht="15" customHeight="1">
      <c r="BG550318" s="984"/>
    </row>
    <row r="550319" spans="59:59" ht="15" customHeight="1">
      <c r="BG550319" s="985"/>
    </row>
    <row r="550356" spans="59:59" ht="15" customHeight="1">
      <c r="BG550356" s="984"/>
    </row>
    <row r="550357" spans="59:59" ht="15" customHeight="1">
      <c r="BG550357" s="985"/>
    </row>
    <row r="550394" spans="59:59" ht="15" customHeight="1">
      <c r="BG550394" s="984"/>
    </row>
    <row r="550395" spans="59:59" ht="15" customHeight="1">
      <c r="BG550395" s="985"/>
    </row>
    <row r="550432" spans="59:59" ht="15" customHeight="1">
      <c r="BG550432" s="984"/>
    </row>
    <row r="550433" spans="59:59" ht="15" customHeight="1">
      <c r="BG550433" s="985"/>
    </row>
    <row r="550470" spans="59:59" ht="15" customHeight="1">
      <c r="BG550470" s="984"/>
    </row>
    <row r="550471" spans="59:59" ht="15" customHeight="1">
      <c r="BG550471" s="985"/>
    </row>
    <row r="550508" spans="59:59" ht="15" customHeight="1">
      <c r="BG550508" s="984"/>
    </row>
    <row r="550509" spans="59:59" ht="15" customHeight="1">
      <c r="BG550509" s="985"/>
    </row>
    <row r="550546" spans="59:59" ht="15" customHeight="1">
      <c r="BG550546" s="984"/>
    </row>
    <row r="550547" spans="59:59" ht="15" customHeight="1">
      <c r="BG550547" s="985"/>
    </row>
    <row r="550584" spans="59:59" ht="15" customHeight="1">
      <c r="BG550584" s="984"/>
    </row>
    <row r="550585" spans="59:59" ht="15" customHeight="1">
      <c r="BG550585" s="985"/>
    </row>
    <row r="550622" spans="59:59" ht="15" customHeight="1">
      <c r="BG550622" s="984"/>
    </row>
    <row r="550623" spans="59:59" ht="15" customHeight="1">
      <c r="BG550623" s="985"/>
    </row>
    <row r="550660" spans="59:59" ht="15" customHeight="1">
      <c r="BG550660" s="984"/>
    </row>
    <row r="550661" spans="59:59" ht="15" customHeight="1">
      <c r="BG550661" s="985"/>
    </row>
    <row r="550698" spans="59:59" ht="15" customHeight="1">
      <c r="BG550698" s="984"/>
    </row>
    <row r="550699" spans="59:59" ht="15" customHeight="1">
      <c r="BG550699" s="985"/>
    </row>
    <row r="550736" spans="59:59" ht="15" customHeight="1">
      <c r="BG550736" s="984"/>
    </row>
    <row r="550737" spans="59:59" ht="15" customHeight="1">
      <c r="BG550737" s="985"/>
    </row>
    <row r="550774" spans="59:59" ht="15" customHeight="1">
      <c r="BG550774" s="984"/>
    </row>
    <row r="550775" spans="59:59" ht="15" customHeight="1">
      <c r="BG550775" s="985"/>
    </row>
    <row r="550812" spans="59:59" ht="15" customHeight="1">
      <c r="BG550812" s="984"/>
    </row>
    <row r="550813" spans="59:59" ht="15" customHeight="1">
      <c r="BG550813" s="985"/>
    </row>
    <row r="550850" spans="59:59" ht="15" customHeight="1">
      <c r="BG550850" s="984"/>
    </row>
    <row r="550851" spans="59:59" ht="15" customHeight="1">
      <c r="BG550851" s="985"/>
    </row>
    <row r="550888" spans="59:59" ht="15" customHeight="1">
      <c r="BG550888" s="984"/>
    </row>
    <row r="550889" spans="59:59" ht="15" customHeight="1">
      <c r="BG550889" s="985"/>
    </row>
    <row r="550926" spans="59:59" ht="15" customHeight="1">
      <c r="BG550926" s="984"/>
    </row>
    <row r="550927" spans="59:59" ht="15" customHeight="1">
      <c r="BG550927" s="985"/>
    </row>
    <row r="550964" spans="59:59" ht="15" customHeight="1">
      <c r="BG550964" s="984"/>
    </row>
    <row r="550965" spans="59:59" ht="15" customHeight="1">
      <c r="BG550965" s="985"/>
    </row>
    <row r="551002" spans="59:59" ht="15" customHeight="1">
      <c r="BG551002" s="984"/>
    </row>
    <row r="551003" spans="59:59" ht="15" customHeight="1">
      <c r="BG551003" s="985"/>
    </row>
    <row r="551040" spans="59:59" ht="15" customHeight="1">
      <c r="BG551040" s="984"/>
    </row>
    <row r="551041" spans="59:59" ht="15" customHeight="1">
      <c r="BG551041" s="985"/>
    </row>
    <row r="551078" spans="59:59" ht="15" customHeight="1">
      <c r="BG551078" s="984"/>
    </row>
    <row r="551079" spans="59:59" ht="15" customHeight="1">
      <c r="BG551079" s="985"/>
    </row>
    <row r="551116" spans="59:59" ht="15" customHeight="1">
      <c r="BG551116" s="984"/>
    </row>
    <row r="551117" spans="59:59" ht="15" customHeight="1">
      <c r="BG551117" s="985"/>
    </row>
    <row r="551154" spans="59:59" ht="15" customHeight="1">
      <c r="BG551154" s="984"/>
    </row>
    <row r="551155" spans="59:59" ht="15" customHeight="1">
      <c r="BG551155" s="985"/>
    </row>
    <row r="551192" spans="59:59" ht="15" customHeight="1">
      <c r="BG551192" s="984"/>
    </row>
    <row r="551193" spans="59:59" ht="15" customHeight="1">
      <c r="BG551193" s="985"/>
    </row>
    <row r="551230" spans="59:59" ht="15" customHeight="1">
      <c r="BG551230" s="984"/>
    </row>
    <row r="551231" spans="59:59" ht="15" customHeight="1">
      <c r="BG551231" s="985"/>
    </row>
    <row r="551268" spans="59:59" ht="15" customHeight="1">
      <c r="BG551268" s="984"/>
    </row>
    <row r="551269" spans="59:59" ht="15" customHeight="1">
      <c r="BG551269" s="985"/>
    </row>
    <row r="551306" spans="59:59" ht="15" customHeight="1">
      <c r="BG551306" s="984"/>
    </row>
    <row r="551307" spans="59:59" ht="15" customHeight="1">
      <c r="BG551307" s="985"/>
    </row>
    <row r="551344" spans="59:59" ht="15" customHeight="1">
      <c r="BG551344" s="984"/>
    </row>
    <row r="551345" spans="59:59" ht="15" customHeight="1">
      <c r="BG551345" s="985"/>
    </row>
    <row r="551382" spans="59:59" ht="15" customHeight="1">
      <c r="BG551382" s="984"/>
    </row>
    <row r="551383" spans="59:59" ht="15" customHeight="1">
      <c r="BG551383" s="985"/>
    </row>
    <row r="551420" spans="59:59" ht="15" customHeight="1">
      <c r="BG551420" s="984"/>
    </row>
    <row r="551421" spans="59:59" ht="15" customHeight="1">
      <c r="BG551421" s="985"/>
    </row>
    <row r="551458" spans="59:59" ht="15" customHeight="1">
      <c r="BG551458" s="984"/>
    </row>
    <row r="551459" spans="59:59" ht="15" customHeight="1">
      <c r="BG551459" s="985"/>
    </row>
    <row r="551496" spans="59:59" ht="15" customHeight="1">
      <c r="BG551496" s="984"/>
    </row>
    <row r="551497" spans="59:59" ht="15" customHeight="1">
      <c r="BG551497" s="985"/>
    </row>
    <row r="551534" spans="59:59" ht="15" customHeight="1">
      <c r="BG551534" s="984"/>
    </row>
    <row r="551535" spans="59:59" ht="15" customHeight="1">
      <c r="BG551535" s="985"/>
    </row>
    <row r="551572" spans="59:59" ht="15" customHeight="1">
      <c r="BG551572" s="984"/>
    </row>
    <row r="551573" spans="59:59" ht="15" customHeight="1">
      <c r="BG551573" s="985"/>
    </row>
    <row r="551610" spans="59:59" ht="15" customHeight="1">
      <c r="BG551610" s="984"/>
    </row>
    <row r="551611" spans="59:59" ht="15" customHeight="1">
      <c r="BG551611" s="985"/>
    </row>
    <row r="551648" spans="59:59" ht="15" customHeight="1">
      <c r="BG551648" s="984"/>
    </row>
    <row r="551649" spans="59:59" ht="15" customHeight="1">
      <c r="BG551649" s="985"/>
    </row>
    <row r="551686" spans="59:59" ht="15" customHeight="1">
      <c r="BG551686" s="984"/>
    </row>
    <row r="551687" spans="59:59" ht="15" customHeight="1">
      <c r="BG551687" s="985"/>
    </row>
    <row r="551724" spans="59:59" ht="15" customHeight="1">
      <c r="BG551724" s="984"/>
    </row>
    <row r="551725" spans="59:59" ht="15" customHeight="1">
      <c r="BG551725" s="985"/>
    </row>
    <row r="551762" spans="59:59" ht="15" customHeight="1">
      <c r="BG551762" s="984"/>
    </row>
    <row r="551763" spans="59:59" ht="15" customHeight="1">
      <c r="BG551763" s="985"/>
    </row>
    <row r="551800" spans="59:59" ht="15" customHeight="1">
      <c r="BG551800" s="984"/>
    </row>
    <row r="551801" spans="59:59" ht="15" customHeight="1">
      <c r="BG551801" s="985"/>
    </row>
    <row r="551838" spans="59:59" ht="15" customHeight="1">
      <c r="BG551838" s="984"/>
    </row>
    <row r="551839" spans="59:59" ht="15" customHeight="1">
      <c r="BG551839" s="985"/>
    </row>
    <row r="551876" spans="59:59" ht="15" customHeight="1">
      <c r="BG551876" s="984"/>
    </row>
    <row r="551877" spans="59:59" ht="15" customHeight="1">
      <c r="BG551877" s="985"/>
    </row>
    <row r="551914" spans="59:59" ht="15" customHeight="1">
      <c r="BG551914" s="984"/>
    </row>
    <row r="551915" spans="59:59" ht="15" customHeight="1">
      <c r="BG551915" s="985"/>
    </row>
    <row r="551952" spans="59:59" ht="15" customHeight="1">
      <c r="BG551952" s="984"/>
    </row>
    <row r="551953" spans="59:59" ht="15" customHeight="1">
      <c r="BG551953" s="985"/>
    </row>
    <row r="551990" spans="59:59" ht="15" customHeight="1">
      <c r="BG551990" s="984"/>
    </row>
    <row r="551991" spans="59:59" ht="15" customHeight="1">
      <c r="BG551991" s="985"/>
    </row>
    <row r="552028" spans="59:59" ht="15" customHeight="1">
      <c r="BG552028" s="984"/>
    </row>
    <row r="552029" spans="59:59" ht="15" customHeight="1">
      <c r="BG552029" s="985"/>
    </row>
    <row r="552066" spans="59:59" ht="15" customHeight="1">
      <c r="BG552066" s="984"/>
    </row>
    <row r="552067" spans="59:59" ht="15" customHeight="1">
      <c r="BG552067" s="985"/>
    </row>
    <row r="552104" spans="59:59" ht="15" customHeight="1">
      <c r="BG552104" s="984"/>
    </row>
    <row r="552105" spans="59:59" ht="15" customHeight="1">
      <c r="BG552105" s="985"/>
    </row>
    <row r="552142" spans="59:59" ht="15" customHeight="1">
      <c r="BG552142" s="984"/>
    </row>
    <row r="552143" spans="59:59" ht="15" customHeight="1">
      <c r="BG552143" s="985"/>
    </row>
    <row r="552180" spans="59:59" ht="15" customHeight="1">
      <c r="BG552180" s="984"/>
    </row>
    <row r="552181" spans="59:59" ht="15" customHeight="1">
      <c r="BG552181" s="985"/>
    </row>
    <row r="552218" spans="59:59" ht="15" customHeight="1">
      <c r="BG552218" s="984"/>
    </row>
    <row r="552219" spans="59:59" ht="15" customHeight="1">
      <c r="BG552219" s="985"/>
    </row>
    <row r="552256" spans="59:59" ht="15" customHeight="1">
      <c r="BG552256" s="984"/>
    </row>
    <row r="552257" spans="59:59" ht="15" customHeight="1">
      <c r="BG552257" s="985"/>
    </row>
    <row r="552294" spans="59:59" ht="15" customHeight="1">
      <c r="BG552294" s="984"/>
    </row>
    <row r="552295" spans="59:59" ht="15" customHeight="1">
      <c r="BG552295" s="985"/>
    </row>
    <row r="552332" spans="59:59" ht="15" customHeight="1">
      <c r="BG552332" s="984"/>
    </row>
    <row r="552333" spans="59:59" ht="15" customHeight="1">
      <c r="BG552333" s="985"/>
    </row>
    <row r="552370" spans="59:59" ht="15" customHeight="1">
      <c r="BG552370" s="984"/>
    </row>
    <row r="552371" spans="59:59" ht="15" customHeight="1">
      <c r="BG552371" s="985"/>
    </row>
    <row r="552408" spans="59:59" ht="15" customHeight="1">
      <c r="BG552408" s="984"/>
    </row>
    <row r="552409" spans="59:59" ht="15" customHeight="1">
      <c r="BG552409" s="985"/>
    </row>
    <row r="552446" spans="59:59" ht="15" customHeight="1">
      <c r="BG552446" s="984"/>
    </row>
    <row r="552447" spans="59:59" ht="15" customHeight="1">
      <c r="BG552447" s="985"/>
    </row>
    <row r="552484" spans="59:59" ht="15" customHeight="1">
      <c r="BG552484" s="984"/>
    </row>
    <row r="552485" spans="59:59" ht="15" customHeight="1">
      <c r="BG552485" s="985"/>
    </row>
    <row r="552522" spans="59:59" ht="15" customHeight="1">
      <c r="BG552522" s="984"/>
    </row>
    <row r="552523" spans="59:59" ht="15" customHeight="1">
      <c r="BG552523" s="985"/>
    </row>
    <row r="552560" spans="59:59" ht="15" customHeight="1">
      <c r="BG552560" s="984"/>
    </row>
    <row r="552561" spans="59:59" ht="15" customHeight="1">
      <c r="BG552561" s="985"/>
    </row>
    <row r="552598" spans="59:59" ht="15" customHeight="1">
      <c r="BG552598" s="984"/>
    </row>
    <row r="552599" spans="59:59" ht="15" customHeight="1">
      <c r="BG552599" s="985"/>
    </row>
    <row r="552636" spans="59:59" ht="15" customHeight="1">
      <c r="BG552636" s="984"/>
    </row>
    <row r="552637" spans="59:59" ht="15" customHeight="1">
      <c r="BG552637" s="985"/>
    </row>
    <row r="552674" spans="59:59" ht="15" customHeight="1">
      <c r="BG552674" s="984"/>
    </row>
    <row r="552675" spans="59:59" ht="15" customHeight="1">
      <c r="BG552675" s="985"/>
    </row>
    <row r="552712" spans="59:59" ht="15" customHeight="1">
      <c r="BG552712" s="984"/>
    </row>
    <row r="552713" spans="59:59" ht="15" customHeight="1">
      <c r="BG552713" s="985"/>
    </row>
    <row r="552750" spans="59:59" ht="15" customHeight="1">
      <c r="BG552750" s="984"/>
    </row>
    <row r="552751" spans="59:59" ht="15" customHeight="1">
      <c r="BG552751" s="985"/>
    </row>
    <row r="552788" spans="59:59" ht="15" customHeight="1">
      <c r="BG552788" s="984"/>
    </row>
    <row r="552789" spans="59:59" ht="15" customHeight="1">
      <c r="BG552789" s="985"/>
    </row>
    <row r="552826" spans="59:59" ht="15" customHeight="1">
      <c r="BG552826" s="984"/>
    </row>
    <row r="552827" spans="59:59" ht="15" customHeight="1">
      <c r="BG552827" s="985"/>
    </row>
    <row r="552864" spans="59:59" ht="15" customHeight="1">
      <c r="BG552864" s="984"/>
    </row>
    <row r="552865" spans="59:59" ht="15" customHeight="1">
      <c r="BG552865" s="985"/>
    </row>
    <row r="552902" spans="59:59" ht="15" customHeight="1">
      <c r="BG552902" s="984"/>
    </row>
    <row r="552903" spans="59:59" ht="15" customHeight="1">
      <c r="BG552903" s="985"/>
    </row>
    <row r="552940" spans="59:59" ht="15" customHeight="1">
      <c r="BG552940" s="984"/>
    </row>
    <row r="552941" spans="59:59" ht="15" customHeight="1">
      <c r="BG552941" s="985"/>
    </row>
    <row r="552978" spans="59:59" ht="15" customHeight="1">
      <c r="BG552978" s="984"/>
    </row>
    <row r="552979" spans="59:59" ht="15" customHeight="1">
      <c r="BG552979" s="985"/>
    </row>
    <row r="553016" spans="59:59" ht="15" customHeight="1">
      <c r="BG553016" s="984"/>
    </row>
    <row r="553017" spans="59:59" ht="15" customHeight="1">
      <c r="BG553017" s="985"/>
    </row>
    <row r="553054" spans="59:59" ht="15" customHeight="1">
      <c r="BG553054" s="984"/>
    </row>
    <row r="553055" spans="59:59" ht="15" customHeight="1">
      <c r="BG553055" s="985"/>
    </row>
    <row r="553092" spans="59:59" ht="15" customHeight="1">
      <c r="BG553092" s="984"/>
    </row>
    <row r="553093" spans="59:59" ht="15" customHeight="1">
      <c r="BG553093" s="985"/>
    </row>
    <row r="553130" spans="59:59" ht="15" customHeight="1">
      <c r="BG553130" s="984"/>
    </row>
    <row r="553131" spans="59:59" ht="15" customHeight="1">
      <c r="BG553131" s="985"/>
    </row>
    <row r="553168" spans="59:59" ht="15" customHeight="1">
      <c r="BG553168" s="984"/>
    </row>
    <row r="553169" spans="59:59" ht="15" customHeight="1">
      <c r="BG553169" s="985"/>
    </row>
    <row r="553206" spans="59:59" ht="15" customHeight="1">
      <c r="BG553206" s="984"/>
    </row>
    <row r="553207" spans="59:59" ht="15" customHeight="1">
      <c r="BG553207" s="985"/>
    </row>
    <row r="553244" spans="59:59" ht="15" customHeight="1">
      <c r="BG553244" s="984"/>
    </row>
    <row r="553245" spans="59:59" ht="15" customHeight="1">
      <c r="BG553245" s="985"/>
    </row>
    <row r="553282" spans="59:59" ht="15" customHeight="1">
      <c r="BG553282" s="984"/>
    </row>
    <row r="553283" spans="59:59" ht="15" customHeight="1">
      <c r="BG553283" s="985"/>
    </row>
    <row r="553320" spans="59:59" ht="15" customHeight="1">
      <c r="BG553320" s="984"/>
    </row>
    <row r="553321" spans="59:59" ht="15" customHeight="1">
      <c r="BG553321" s="985"/>
    </row>
    <row r="553358" spans="59:59" ht="15" customHeight="1">
      <c r="BG553358" s="984"/>
    </row>
    <row r="553359" spans="59:59" ht="15" customHeight="1">
      <c r="BG553359" s="985"/>
    </row>
    <row r="553396" spans="59:59" ht="15" customHeight="1">
      <c r="BG553396" s="984"/>
    </row>
    <row r="553397" spans="59:59" ht="15" customHeight="1">
      <c r="BG553397" s="985"/>
    </row>
    <row r="553434" spans="59:59" ht="15" customHeight="1">
      <c r="BG553434" s="984"/>
    </row>
    <row r="553435" spans="59:59" ht="15" customHeight="1">
      <c r="BG553435" s="985"/>
    </row>
    <row r="553472" spans="59:59" ht="15" customHeight="1">
      <c r="BG553472" s="984"/>
    </row>
    <row r="553473" spans="59:59" ht="15" customHeight="1">
      <c r="BG553473" s="985"/>
    </row>
    <row r="553510" spans="59:59" ht="15" customHeight="1">
      <c r="BG553510" s="984"/>
    </row>
    <row r="553511" spans="59:59" ht="15" customHeight="1">
      <c r="BG553511" s="985"/>
    </row>
    <row r="553548" spans="59:59" ht="15" customHeight="1">
      <c r="BG553548" s="984"/>
    </row>
    <row r="553549" spans="59:59" ht="15" customHeight="1">
      <c r="BG553549" s="985"/>
    </row>
    <row r="553586" spans="59:59" ht="15" customHeight="1">
      <c r="BG553586" s="984"/>
    </row>
    <row r="553587" spans="59:59" ht="15" customHeight="1">
      <c r="BG553587" s="985"/>
    </row>
    <row r="553624" spans="59:59" ht="15" customHeight="1">
      <c r="BG553624" s="984"/>
    </row>
    <row r="553625" spans="59:59" ht="15" customHeight="1">
      <c r="BG553625" s="985"/>
    </row>
    <row r="553662" spans="59:59" ht="15" customHeight="1">
      <c r="BG553662" s="984"/>
    </row>
    <row r="553663" spans="59:59" ht="15" customHeight="1">
      <c r="BG553663" s="985"/>
    </row>
    <row r="553700" spans="59:59" ht="15" customHeight="1">
      <c r="BG553700" s="984"/>
    </row>
    <row r="553701" spans="59:59" ht="15" customHeight="1">
      <c r="BG553701" s="985"/>
    </row>
    <row r="553738" spans="59:59" ht="15" customHeight="1">
      <c r="BG553738" s="984"/>
    </row>
    <row r="553739" spans="59:59" ht="15" customHeight="1">
      <c r="BG553739" s="985"/>
    </row>
    <row r="553776" spans="59:59" ht="15" customHeight="1">
      <c r="BG553776" s="984"/>
    </row>
    <row r="553777" spans="59:59" ht="15" customHeight="1">
      <c r="BG553777" s="985"/>
    </row>
    <row r="553814" spans="59:59" ht="15" customHeight="1">
      <c r="BG553814" s="984"/>
    </row>
    <row r="553815" spans="59:59" ht="15" customHeight="1">
      <c r="BG553815" s="985"/>
    </row>
    <row r="553852" spans="59:59" ht="15" customHeight="1">
      <c r="BG553852" s="984"/>
    </row>
    <row r="553853" spans="59:59" ht="15" customHeight="1">
      <c r="BG553853" s="985"/>
    </row>
    <row r="553890" spans="59:59" ht="15" customHeight="1">
      <c r="BG553890" s="984"/>
    </row>
    <row r="553891" spans="59:59" ht="15" customHeight="1">
      <c r="BG553891" s="985"/>
    </row>
    <row r="553928" spans="59:59" ht="15" customHeight="1">
      <c r="BG553928" s="984"/>
    </row>
    <row r="553929" spans="59:59" ht="15" customHeight="1">
      <c r="BG553929" s="985"/>
    </row>
    <row r="553966" spans="59:59" ht="15" customHeight="1">
      <c r="BG553966" s="984"/>
    </row>
    <row r="553967" spans="59:59" ht="15" customHeight="1">
      <c r="BG553967" s="985"/>
    </row>
    <row r="554004" spans="59:59" ht="15" customHeight="1">
      <c r="BG554004" s="984"/>
    </row>
    <row r="554005" spans="59:59" ht="15" customHeight="1">
      <c r="BG554005" s="985"/>
    </row>
    <row r="554042" spans="59:59" ht="15" customHeight="1">
      <c r="BG554042" s="984"/>
    </row>
    <row r="554043" spans="59:59" ht="15" customHeight="1">
      <c r="BG554043" s="985"/>
    </row>
    <row r="554080" spans="59:59" ht="15" customHeight="1">
      <c r="BG554080" s="984"/>
    </row>
    <row r="554081" spans="59:59" ht="15" customHeight="1">
      <c r="BG554081" s="985"/>
    </row>
    <row r="554118" spans="59:59" ht="15" customHeight="1">
      <c r="BG554118" s="984"/>
    </row>
    <row r="554119" spans="59:59" ht="15" customHeight="1">
      <c r="BG554119" s="985"/>
    </row>
    <row r="554156" spans="59:59" ht="15" customHeight="1">
      <c r="BG554156" s="984"/>
    </row>
    <row r="554157" spans="59:59" ht="15" customHeight="1">
      <c r="BG554157" s="985"/>
    </row>
    <row r="554194" spans="59:59" ht="15" customHeight="1">
      <c r="BG554194" s="984"/>
    </row>
    <row r="554195" spans="59:59" ht="15" customHeight="1">
      <c r="BG554195" s="985"/>
    </row>
    <row r="554232" spans="59:59" ht="15" customHeight="1">
      <c r="BG554232" s="984"/>
    </row>
    <row r="554233" spans="59:59" ht="15" customHeight="1">
      <c r="BG554233" s="985"/>
    </row>
    <row r="554270" spans="59:59" ht="15" customHeight="1">
      <c r="BG554270" s="984"/>
    </row>
    <row r="554271" spans="59:59" ht="15" customHeight="1">
      <c r="BG554271" s="985"/>
    </row>
    <row r="554308" spans="59:59" ht="15" customHeight="1">
      <c r="BG554308" s="984"/>
    </row>
    <row r="554309" spans="59:59" ht="15" customHeight="1">
      <c r="BG554309" s="985"/>
    </row>
    <row r="554346" spans="59:59" ht="15" customHeight="1">
      <c r="BG554346" s="984"/>
    </row>
    <row r="554347" spans="59:59" ht="15" customHeight="1">
      <c r="BG554347" s="985"/>
    </row>
    <row r="554384" spans="59:59" ht="15" customHeight="1">
      <c r="BG554384" s="984"/>
    </row>
    <row r="554385" spans="59:59" ht="15" customHeight="1">
      <c r="BG554385" s="985"/>
    </row>
    <row r="554422" spans="59:59" ht="15" customHeight="1">
      <c r="BG554422" s="984"/>
    </row>
    <row r="554423" spans="59:59" ht="15" customHeight="1">
      <c r="BG554423" s="985"/>
    </row>
    <row r="554460" spans="59:59" ht="15" customHeight="1">
      <c r="BG554460" s="984"/>
    </row>
    <row r="554461" spans="59:59" ht="15" customHeight="1">
      <c r="BG554461" s="985"/>
    </row>
    <row r="554498" spans="59:59" ht="15" customHeight="1">
      <c r="BG554498" s="984"/>
    </row>
    <row r="554499" spans="59:59" ht="15" customHeight="1">
      <c r="BG554499" s="985"/>
    </row>
    <row r="554536" spans="59:59" ht="15" customHeight="1">
      <c r="BG554536" s="984"/>
    </row>
    <row r="554537" spans="59:59" ht="15" customHeight="1">
      <c r="BG554537" s="985"/>
    </row>
    <row r="554574" spans="59:59" ht="15" customHeight="1">
      <c r="BG554574" s="984"/>
    </row>
    <row r="554575" spans="59:59" ht="15" customHeight="1">
      <c r="BG554575" s="985"/>
    </row>
    <row r="554612" spans="59:59" ht="15" customHeight="1">
      <c r="BG554612" s="984"/>
    </row>
    <row r="554613" spans="59:59" ht="15" customHeight="1">
      <c r="BG554613" s="985"/>
    </row>
    <row r="554650" spans="59:59" ht="15" customHeight="1">
      <c r="BG554650" s="984"/>
    </row>
    <row r="554651" spans="59:59" ht="15" customHeight="1">
      <c r="BG554651" s="985"/>
    </row>
    <row r="554688" spans="59:59" ht="15" customHeight="1">
      <c r="BG554688" s="984"/>
    </row>
    <row r="554689" spans="59:59" ht="15" customHeight="1">
      <c r="BG554689" s="985"/>
    </row>
    <row r="554726" spans="59:59" ht="15" customHeight="1">
      <c r="BG554726" s="984"/>
    </row>
    <row r="554727" spans="59:59" ht="15" customHeight="1">
      <c r="BG554727" s="985"/>
    </row>
    <row r="554764" spans="59:59" ht="15" customHeight="1">
      <c r="BG554764" s="984"/>
    </row>
    <row r="554765" spans="59:59" ht="15" customHeight="1">
      <c r="BG554765" s="985"/>
    </row>
    <row r="554802" spans="59:59" ht="15" customHeight="1">
      <c r="BG554802" s="984"/>
    </row>
    <row r="554803" spans="59:59" ht="15" customHeight="1">
      <c r="BG554803" s="985"/>
    </row>
    <row r="554840" spans="59:59" ht="15" customHeight="1">
      <c r="BG554840" s="984"/>
    </row>
    <row r="554841" spans="59:59" ht="15" customHeight="1">
      <c r="BG554841" s="985"/>
    </row>
    <row r="554878" spans="59:59" ht="15" customHeight="1">
      <c r="BG554878" s="984"/>
    </row>
    <row r="554879" spans="59:59" ht="15" customHeight="1">
      <c r="BG554879" s="985"/>
    </row>
    <row r="554916" spans="59:59" ht="15" customHeight="1">
      <c r="BG554916" s="984"/>
    </row>
    <row r="554917" spans="59:59" ht="15" customHeight="1">
      <c r="BG554917" s="985"/>
    </row>
    <row r="554954" spans="59:59" ht="15" customHeight="1">
      <c r="BG554954" s="984"/>
    </row>
    <row r="554955" spans="59:59" ht="15" customHeight="1">
      <c r="BG554955" s="985"/>
    </row>
    <row r="554992" spans="59:59" ht="15" customHeight="1">
      <c r="BG554992" s="984"/>
    </row>
    <row r="554993" spans="59:59" ht="15" customHeight="1">
      <c r="BG554993" s="985"/>
    </row>
    <row r="555030" spans="59:59" ht="15" customHeight="1">
      <c r="BG555030" s="984"/>
    </row>
    <row r="555031" spans="59:59" ht="15" customHeight="1">
      <c r="BG555031" s="985"/>
    </row>
    <row r="555068" spans="59:59" ht="15" customHeight="1">
      <c r="BG555068" s="984"/>
    </row>
    <row r="555069" spans="59:59" ht="15" customHeight="1">
      <c r="BG555069" s="985"/>
    </row>
    <row r="555106" spans="59:59" ht="15" customHeight="1">
      <c r="BG555106" s="984"/>
    </row>
    <row r="555107" spans="59:59" ht="15" customHeight="1">
      <c r="BG555107" s="985"/>
    </row>
    <row r="555144" spans="59:59" ht="15" customHeight="1">
      <c r="BG555144" s="984"/>
    </row>
    <row r="555145" spans="59:59" ht="15" customHeight="1">
      <c r="BG555145" s="985"/>
    </row>
    <row r="555182" spans="59:59" ht="15" customHeight="1">
      <c r="BG555182" s="984"/>
    </row>
    <row r="555183" spans="59:59" ht="15" customHeight="1">
      <c r="BG555183" s="985"/>
    </row>
    <row r="555220" spans="59:59" ht="15" customHeight="1">
      <c r="BG555220" s="984"/>
    </row>
    <row r="555221" spans="59:59" ht="15" customHeight="1">
      <c r="BG555221" s="985"/>
    </row>
    <row r="555258" spans="59:59" ht="15" customHeight="1">
      <c r="BG555258" s="984"/>
    </row>
    <row r="555259" spans="59:59" ht="15" customHeight="1">
      <c r="BG555259" s="985"/>
    </row>
    <row r="555296" spans="59:59" ht="15" customHeight="1">
      <c r="BG555296" s="984"/>
    </row>
    <row r="555297" spans="59:59" ht="15" customHeight="1">
      <c r="BG555297" s="985"/>
    </row>
    <row r="555334" spans="59:59" ht="15" customHeight="1">
      <c r="BG555334" s="984"/>
    </row>
    <row r="555335" spans="59:59" ht="15" customHeight="1">
      <c r="BG555335" s="985"/>
    </row>
    <row r="555372" spans="59:59" ht="15" customHeight="1">
      <c r="BG555372" s="984"/>
    </row>
    <row r="555373" spans="59:59" ht="15" customHeight="1">
      <c r="BG555373" s="985"/>
    </row>
    <row r="555410" spans="59:59" ht="15" customHeight="1">
      <c r="BG555410" s="984"/>
    </row>
    <row r="555411" spans="59:59" ht="15" customHeight="1">
      <c r="BG555411" s="985"/>
    </row>
    <row r="555448" spans="59:59" ht="15" customHeight="1">
      <c r="BG555448" s="984"/>
    </row>
    <row r="555449" spans="59:59" ht="15" customHeight="1">
      <c r="BG555449" s="985"/>
    </row>
    <row r="555486" spans="59:59" ht="15" customHeight="1">
      <c r="BG555486" s="984"/>
    </row>
    <row r="555487" spans="59:59" ht="15" customHeight="1">
      <c r="BG555487" s="985"/>
    </row>
    <row r="555524" spans="59:59" ht="15" customHeight="1">
      <c r="BG555524" s="984"/>
    </row>
    <row r="555525" spans="59:59" ht="15" customHeight="1">
      <c r="BG555525" s="985"/>
    </row>
    <row r="555562" spans="59:59" ht="15" customHeight="1">
      <c r="BG555562" s="984"/>
    </row>
    <row r="555563" spans="59:59" ht="15" customHeight="1">
      <c r="BG555563" s="985"/>
    </row>
    <row r="555600" spans="59:59" ht="15" customHeight="1">
      <c r="BG555600" s="984"/>
    </row>
    <row r="555601" spans="59:59" ht="15" customHeight="1">
      <c r="BG555601" s="985"/>
    </row>
    <row r="555638" spans="59:59" ht="15" customHeight="1">
      <c r="BG555638" s="984"/>
    </row>
    <row r="555639" spans="59:59" ht="15" customHeight="1">
      <c r="BG555639" s="985"/>
    </row>
    <row r="555676" spans="59:59" ht="15" customHeight="1">
      <c r="BG555676" s="984"/>
    </row>
    <row r="555677" spans="59:59" ht="15" customHeight="1">
      <c r="BG555677" s="985"/>
    </row>
    <row r="555714" spans="59:59" ht="15" customHeight="1">
      <c r="BG555714" s="984"/>
    </row>
    <row r="555715" spans="59:59" ht="15" customHeight="1">
      <c r="BG555715" s="985"/>
    </row>
    <row r="555752" spans="59:59" ht="15" customHeight="1">
      <c r="BG555752" s="984"/>
    </row>
    <row r="555753" spans="59:59" ht="15" customHeight="1">
      <c r="BG555753" s="985"/>
    </row>
    <row r="555790" spans="59:59" ht="15" customHeight="1">
      <c r="BG555790" s="984"/>
    </row>
    <row r="555791" spans="59:59" ht="15" customHeight="1">
      <c r="BG555791" s="985"/>
    </row>
    <row r="555828" spans="59:59" ht="15" customHeight="1">
      <c r="BG555828" s="984"/>
    </row>
    <row r="555829" spans="59:59" ht="15" customHeight="1">
      <c r="BG555829" s="985"/>
    </row>
    <row r="555866" spans="59:59" ht="15" customHeight="1">
      <c r="BG555866" s="984"/>
    </row>
    <row r="555867" spans="59:59" ht="15" customHeight="1">
      <c r="BG555867" s="985"/>
    </row>
    <row r="555904" spans="59:59" ht="15" customHeight="1">
      <c r="BG555904" s="984"/>
    </row>
    <row r="555905" spans="59:59" ht="15" customHeight="1">
      <c r="BG555905" s="985"/>
    </row>
    <row r="555942" spans="59:59" ht="15" customHeight="1">
      <c r="BG555942" s="984"/>
    </row>
    <row r="555943" spans="59:59" ht="15" customHeight="1">
      <c r="BG555943" s="985"/>
    </row>
    <row r="555980" spans="59:59" ht="15" customHeight="1">
      <c r="BG555980" s="984"/>
    </row>
    <row r="555981" spans="59:59" ht="15" customHeight="1">
      <c r="BG555981" s="985"/>
    </row>
    <row r="556018" spans="59:59" ht="15" customHeight="1">
      <c r="BG556018" s="984"/>
    </row>
    <row r="556019" spans="59:59" ht="15" customHeight="1">
      <c r="BG556019" s="985"/>
    </row>
    <row r="556056" spans="59:59" ht="15" customHeight="1">
      <c r="BG556056" s="984"/>
    </row>
    <row r="556057" spans="59:59" ht="15" customHeight="1">
      <c r="BG556057" s="985"/>
    </row>
    <row r="556094" spans="59:59" ht="15" customHeight="1">
      <c r="BG556094" s="984"/>
    </row>
    <row r="556095" spans="59:59" ht="15" customHeight="1">
      <c r="BG556095" s="985"/>
    </row>
    <row r="556132" spans="59:59" ht="15" customHeight="1">
      <c r="BG556132" s="984"/>
    </row>
    <row r="556133" spans="59:59" ht="15" customHeight="1">
      <c r="BG556133" s="985"/>
    </row>
    <row r="556170" spans="59:59" ht="15" customHeight="1">
      <c r="BG556170" s="984"/>
    </row>
    <row r="556171" spans="59:59" ht="15" customHeight="1">
      <c r="BG556171" s="985"/>
    </row>
    <row r="556208" spans="59:59" ht="15" customHeight="1">
      <c r="BG556208" s="984"/>
    </row>
    <row r="556209" spans="59:59" ht="15" customHeight="1">
      <c r="BG556209" s="985"/>
    </row>
    <row r="556246" spans="59:59" ht="15" customHeight="1">
      <c r="BG556246" s="984"/>
    </row>
    <row r="556247" spans="59:59" ht="15" customHeight="1">
      <c r="BG556247" s="985"/>
    </row>
    <row r="556284" spans="59:59" ht="15" customHeight="1">
      <c r="BG556284" s="984"/>
    </row>
    <row r="556285" spans="59:59" ht="15" customHeight="1">
      <c r="BG556285" s="985"/>
    </row>
    <row r="556322" spans="59:59" ht="15" customHeight="1">
      <c r="BG556322" s="984"/>
    </row>
    <row r="556323" spans="59:59" ht="15" customHeight="1">
      <c r="BG556323" s="985"/>
    </row>
    <row r="556360" spans="59:59" ht="15" customHeight="1">
      <c r="BG556360" s="984"/>
    </row>
    <row r="556361" spans="59:59" ht="15" customHeight="1">
      <c r="BG556361" s="985"/>
    </row>
    <row r="556398" spans="59:59" ht="15" customHeight="1">
      <c r="BG556398" s="984"/>
    </row>
    <row r="556399" spans="59:59" ht="15" customHeight="1">
      <c r="BG556399" s="985"/>
    </row>
    <row r="556436" spans="59:59" ht="15" customHeight="1">
      <c r="BG556436" s="984"/>
    </row>
    <row r="556437" spans="59:59" ht="15" customHeight="1">
      <c r="BG556437" s="985"/>
    </row>
    <row r="556474" spans="59:59" ht="15" customHeight="1">
      <c r="BG556474" s="984"/>
    </row>
    <row r="556475" spans="59:59" ht="15" customHeight="1">
      <c r="BG556475" s="985"/>
    </row>
    <row r="556512" spans="59:59" ht="15" customHeight="1">
      <c r="BG556512" s="984"/>
    </row>
    <row r="556513" spans="59:59" ht="15" customHeight="1">
      <c r="BG556513" s="985"/>
    </row>
    <row r="556550" spans="59:59" ht="15" customHeight="1">
      <c r="BG556550" s="984"/>
    </row>
    <row r="556551" spans="59:59" ht="15" customHeight="1">
      <c r="BG556551" s="985"/>
    </row>
    <row r="556588" spans="59:59" ht="15" customHeight="1">
      <c r="BG556588" s="984"/>
    </row>
    <row r="556589" spans="59:59" ht="15" customHeight="1">
      <c r="BG556589" s="985"/>
    </row>
    <row r="556626" spans="59:59" ht="15" customHeight="1">
      <c r="BG556626" s="984"/>
    </row>
    <row r="556627" spans="59:59" ht="15" customHeight="1">
      <c r="BG556627" s="985"/>
    </row>
    <row r="556664" spans="59:59" ht="15" customHeight="1">
      <c r="BG556664" s="984"/>
    </row>
    <row r="556665" spans="59:59" ht="15" customHeight="1">
      <c r="BG556665" s="985"/>
    </row>
    <row r="556702" spans="59:59" ht="15" customHeight="1">
      <c r="BG556702" s="984"/>
    </row>
    <row r="556703" spans="59:59" ht="15" customHeight="1">
      <c r="BG556703" s="985"/>
    </row>
    <row r="556740" spans="59:59" ht="15" customHeight="1">
      <c r="BG556740" s="984"/>
    </row>
    <row r="556741" spans="59:59" ht="15" customHeight="1">
      <c r="BG556741" s="985"/>
    </row>
    <row r="556778" spans="59:59" ht="15" customHeight="1">
      <c r="BG556778" s="984"/>
    </row>
    <row r="556779" spans="59:59" ht="15" customHeight="1">
      <c r="BG556779" s="985"/>
    </row>
    <row r="556816" spans="59:59" ht="15" customHeight="1">
      <c r="BG556816" s="984"/>
    </row>
    <row r="556817" spans="59:59" ht="15" customHeight="1">
      <c r="BG556817" s="985"/>
    </row>
    <row r="556854" spans="59:59" ht="15" customHeight="1">
      <c r="BG556854" s="984"/>
    </row>
    <row r="556855" spans="59:59" ht="15" customHeight="1">
      <c r="BG556855" s="985"/>
    </row>
    <row r="556892" spans="59:59" ht="15" customHeight="1">
      <c r="BG556892" s="984"/>
    </row>
    <row r="556893" spans="59:59" ht="15" customHeight="1">
      <c r="BG556893" s="985"/>
    </row>
    <row r="556930" spans="59:59" ht="15" customHeight="1">
      <c r="BG556930" s="984"/>
    </row>
    <row r="556931" spans="59:59" ht="15" customHeight="1">
      <c r="BG556931" s="985"/>
    </row>
    <row r="556968" spans="59:59" ht="15" customHeight="1">
      <c r="BG556968" s="984"/>
    </row>
    <row r="556969" spans="59:59" ht="15" customHeight="1">
      <c r="BG556969" s="985"/>
    </row>
    <row r="557006" spans="59:59" ht="15" customHeight="1">
      <c r="BG557006" s="984"/>
    </row>
    <row r="557007" spans="59:59" ht="15" customHeight="1">
      <c r="BG557007" s="985"/>
    </row>
    <row r="557044" spans="59:59" ht="15" customHeight="1">
      <c r="BG557044" s="984"/>
    </row>
    <row r="557045" spans="59:59" ht="15" customHeight="1">
      <c r="BG557045" s="985"/>
    </row>
    <row r="557082" spans="59:59" ht="15" customHeight="1">
      <c r="BG557082" s="984"/>
    </row>
    <row r="557083" spans="59:59" ht="15" customHeight="1">
      <c r="BG557083" s="985"/>
    </row>
    <row r="557120" spans="59:59" ht="15" customHeight="1">
      <c r="BG557120" s="984"/>
    </row>
    <row r="557121" spans="59:59" ht="15" customHeight="1">
      <c r="BG557121" s="985"/>
    </row>
    <row r="557158" spans="59:59" ht="15" customHeight="1">
      <c r="BG557158" s="984"/>
    </row>
    <row r="557159" spans="59:59" ht="15" customHeight="1">
      <c r="BG557159" s="985"/>
    </row>
    <row r="557196" spans="59:59" ht="15" customHeight="1">
      <c r="BG557196" s="984"/>
    </row>
    <row r="557197" spans="59:59" ht="15" customHeight="1">
      <c r="BG557197" s="985"/>
    </row>
    <row r="557234" spans="59:59" ht="15" customHeight="1">
      <c r="BG557234" s="984"/>
    </row>
    <row r="557235" spans="59:59" ht="15" customHeight="1">
      <c r="BG557235" s="985"/>
    </row>
    <row r="557272" spans="59:59" ht="15" customHeight="1">
      <c r="BG557272" s="984"/>
    </row>
    <row r="557273" spans="59:59" ht="15" customHeight="1">
      <c r="BG557273" s="985"/>
    </row>
    <row r="557310" spans="59:59" ht="15" customHeight="1">
      <c r="BG557310" s="984"/>
    </row>
    <row r="557311" spans="59:59" ht="15" customHeight="1">
      <c r="BG557311" s="985"/>
    </row>
    <row r="557348" spans="59:59" ht="15" customHeight="1">
      <c r="BG557348" s="984"/>
    </row>
    <row r="557349" spans="59:59" ht="15" customHeight="1">
      <c r="BG557349" s="985"/>
    </row>
    <row r="557386" spans="59:59" ht="15" customHeight="1">
      <c r="BG557386" s="984"/>
    </row>
    <row r="557387" spans="59:59" ht="15" customHeight="1">
      <c r="BG557387" s="985"/>
    </row>
    <row r="557424" spans="59:59" ht="15" customHeight="1">
      <c r="BG557424" s="984"/>
    </row>
    <row r="557425" spans="59:59" ht="15" customHeight="1">
      <c r="BG557425" s="985"/>
    </row>
    <row r="557462" spans="59:59" ht="15" customHeight="1">
      <c r="BG557462" s="984"/>
    </row>
    <row r="557463" spans="59:59" ht="15" customHeight="1">
      <c r="BG557463" s="985"/>
    </row>
    <row r="557500" spans="59:59" ht="15" customHeight="1">
      <c r="BG557500" s="984"/>
    </row>
    <row r="557501" spans="59:59" ht="15" customHeight="1">
      <c r="BG557501" s="985"/>
    </row>
    <row r="557538" spans="59:59" ht="15" customHeight="1">
      <c r="BG557538" s="984"/>
    </row>
    <row r="557539" spans="59:59" ht="15" customHeight="1">
      <c r="BG557539" s="985"/>
    </row>
    <row r="557576" spans="59:59" ht="15" customHeight="1">
      <c r="BG557576" s="984"/>
    </row>
    <row r="557577" spans="59:59" ht="15" customHeight="1">
      <c r="BG557577" s="985"/>
    </row>
    <row r="557614" spans="59:59" ht="15" customHeight="1">
      <c r="BG557614" s="984"/>
    </row>
    <row r="557615" spans="59:59" ht="15" customHeight="1">
      <c r="BG557615" s="985"/>
    </row>
    <row r="557652" spans="59:59" ht="15" customHeight="1">
      <c r="BG557652" s="984"/>
    </row>
    <row r="557653" spans="59:59" ht="15" customHeight="1">
      <c r="BG557653" s="985"/>
    </row>
    <row r="557690" spans="59:59" ht="15" customHeight="1">
      <c r="BG557690" s="984"/>
    </row>
    <row r="557691" spans="59:59" ht="15" customHeight="1">
      <c r="BG557691" s="985"/>
    </row>
    <row r="557728" spans="59:59" ht="15" customHeight="1">
      <c r="BG557728" s="984"/>
    </row>
    <row r="557729" spans="59:59" ht="15" customHeight="1">
      <c r="BG557729" s="985"/>
    </row>
    <row r="557766" spans="59:59" ht="15" customHeight="1">
      <c r="BG557766" s="984"/>
    </row>
    <row r="557767" spans="59:59" ht="15" customHeight="1">
      <c r="BG557767" s="985"/>
    </row>
    <row r="557804" spans="59:59" ht="15" customHeight="1">
      <c r="BG557804" s="984"/>
    </row>
    <row r="557805" spans="59:59" ht="15" customHeight="1">
      <c r="BG557805" s="985"/>
    </row>
    <row r="557842" spans="59:59" ht="15" customHeight="1">
      <c r="BG557842" s="984"/>
    </row>
    <row r="557843" spans="59:59" ht="15" customHeight="1">
      <c r="BG557843" s="985"/>
    </row>
    <row r="557880" spans="59:59" ht="15" customHeight="1">
      <c r="BG557880" s="984"/>
    </row>
    <row r="557881" spans="59:59" ht="15" customHeight="1">
      <c r="BG557881" s="985"/>
    </row>
    <row r="557918" spans="59:59" ht="15" customHeight="1">
      <c r="BG557918" s="984"/>
    </row>
    <row r="557919" spans="59:59" ht="15" customHeight="1">
      <c r="BG557919" s="985"/>
    </row>
    <row r="557956" spans="59:59" ht="15" customHeight="1">
      <c r="BG557956" s="984"/>
    </row>
    <row r="557957" spans="59:59" ht="15" customHeight="1">
      <c r="BG557957" s="985"/>
    </row>
    <row r="557994" spans="59:59" ht="15" customHeight="1">
      <c r="BG557994" s="984"/>
    </row>
    <row r="557995" spans="59:59" ht="15" customHeight="1">
      <c r="BG557995" s="985"/>
    </row>
    <row r="558032" spans="59:59" ht="15" customHeight="1">
      <c r="BG558032" s="984"/>
    </row>
    <row r="558033" spans="59:59" ht="15" customHeight="1">
      <c r="BG558033" s="985"/>
    </row>
    <row r="558070" spans="59:59" ht="15" customHeight="1">
      <c r="BG558070" s="984"/>
    </row>
    <row r="558071" spans="59:59" ht="15" customHeight="1">
      <c r="BG558071" s="985"/>
    </row>
    <row r="558108" spans="59:59" ht="15" customHeight="1">
      <c r="BG558108" s="984"/>
    </row>
    <row r="558109" spans="59:59" ht="15" customHeight="1">
      <c r="BG558109" s="985"/>
    </row>
    <row r="558146" spans="59:59" ht="15" customHeight="1">
      <c r="BG558146" s="984"/>
    </row>
    <row r="558147" spans="59:59" ht="15" customHeight="1">
      <c r="BG558147" s="985"/>
    </row>
    <row r="558184" spans="59:59" ht="15" customHeight="1">
      <c r="BG558184" s="984"/>
    </row>
    <row r="558185" spans="59:59" ht="15" customHeight="1">
      <c r="BG558185" s="985"/>
    </row>
    <row r="558222" spans="59:59" ht="15" customHeight="1">
      <c r="BG558222" s="984"/>
    </row>
    <row r="558223" spans="59:59" ht="15" customHeight="1">
      <c r="BG558223" s="985"/>
    </row>
    <row r="558260" spans="59:59" ht="15" customHeight="1">
      <c r="BG558260" s="984"/>
    </row>
    <row r="558261" spans="59:59" ht="15" customHeight="1">
      <c r="BG558261" s="985"/>
    </row>
    <row r="558298" spans="59:59" ht="15" customHeight="1">
      <c r="BG558298" s="984"/>
    </row>
    <row r="558299" spans="59:59" ht="15" customHeight="1">
      <c r="BG558299" s="985"/>
    </row>
    <row r="558336" spans="59:59" ht="15" customHeight="1">
      <c r="BG558336" s="984"/>
    </row>
    <row r="558337" spans="59:59" ht="15" customHeight="1">
      <c r="BG558337" s="985"/>
    </row>
    <row r="558374" spans="59:59" ht="15" customHeight="1">
      <c r="BG558374" s="984"/>
    </row>
    <row r="558375" spans="59:59" ht="15" customHeight="1">
      <c r="BG558375" s="985"/>
    </row>
    <row r="558412" spans="59:59" ht="15" customHeight="1">
      <c r="BG558412" s="984"/>
    </row>
    <row r="558413" spans="59:59" ht="15" customHeight="1">
      <c r="BG558413" s="985"/>
    </row>
    <row r="558450" spans="59:59" ht="15" customHeight="1">
      <c r="BG558450" s="984"/>
    </row>
    <row r="558451" spans="59:59" ht="15" customHeight="1">
      <c r="BG558451" s="985"/>
    </row>
    <row r="558488" spans="59:59" ht="15" customHeight="1">
      <c r="BG558488" s="984"/>
    </row>
    <row r="558489" spans="59:59" ht="15" customHeight="1">
      <c r="BG558489" s="985"/>
    </row>
    <row r="558526" spans="59:59" ht="15" customHeight="1">
      <c r="BG558526" s="984"/>
    </row>
    <row r="558527" spans="59:59" ht="15" customHeight="1">
      <c r="BG558527" s="985"/>
    </row>
    <row r="558564" spans="59:59" ht="15" customHeight="1">
      <c r="BG558564" s="984"/>
    </row>
    <row r="558565" spans="59:59" ht="15" customHeight="1">
      <c r="BG558565" s="985"/>
    </row>
    <row r="558602" spans="59:59" ht="15" customHeight="1">
      <c r="BG558602" s="984"/>
    </row>
    <row r="558603" spans="59:59" ht="15" customHeight="1">
      <c r="BG558603" s="985"/>
    </row>
    <row r="558640" spans="59:59" ht="15" customHeight="1">
      <c r="BG558640" s="984"/>
    </row>
    <row r="558641" spans="59:59" ht="15" customHeight="1">
      <c r="BG558641" s="985"/>
    </row>
    <row r="558678" spans="59:59" ht="15" customHeight="1">
      <c r="BG558678" s="984"/>
    </row>
    <row r="558679" spans="59:59" ht="15" customHeight="1">
      <c r="BG558679" s="985"/>
    </row>
    <row r="558716" spans="59:59" ht="15" customHeight="1">
      <c r="BG558716" s="984"/>
    </row>
    <row r="558717" spans="59:59" ht="15" customHeight="1">
      <c r="BG558717" s="985"/>
    </row>
    <row r="558754" spans="59:59" ht="15" customHeight="1">
      <c r="BG558754" s="984"/>
    </row>
    <row r="558755" spans="59:59" ht="15" customHeight="1">
      <c r="BG558755" s="985"/>
    </row>
    <row r="558792" spans="59:59" ht="15" customHeight="1">
      <c r="BG558792" s="984"/>
    </row>
    <row r="558793" spans="59:59" ht="15" customHeight="1">
      <c r="BG558793" s="985"/>
    </row>
    <row r="558830" spans="59:59" ht="15" customHeight="1">
      <c r="BG558830" s="984"/>
    </row>
    <row r="558831" spans="59:59" ht="15" customHeight="1">
      <c r="BG558831" s="985"/>
    </row>
    <row r="558868" spans="59:59" ht="15" customHeight="1">
      <c r="BG558868" s="984"/>
    </row>
    <row r="558869" spans="59:59" ht="15" customHeight="1">
      <c r="BG558869" s="985"/>
    </row>
    <row r="558906" spans="59:59" ht="15" customHeight="1">
      <c r="BG558906" s="984"/>
    </row>
    <row r="558907" spans="59:59" ht="15" customHeight="1">
      <c r="BG558907" s="985"/>
    </row>
    <row r="558944" spans="59:59" ht="15" customHeight="1">
      <c r="BG558944" s="984"/>
    </row>
    <row r="558945" spans="59:59" ht="15" customHeight="1">
      <c r="BG558945" s="985"/>
    </row>
    <row r="558982" spans="59:59" ht="15" customHeight="1">
      <c r="BG558982" s="984"/>
    </row>
    <row r="558983" spans="59:59" ht="15" customHeight="1">
      <c r="BG558983" s="985"/>
    </row>
    <row r="559020" spans="59:59" ht="15" customHeight="1">
      <c r="BG559020" s="984"/>
    </row>
    <row r="559021" spans="59:59" ht="15" customHeight="1">
      <c r="BG559021" s="985"/>
    </row>
    <row r="559058" spans="59:59" ht="15" customHeight="1">
      <c r="BG559058" s="984"/>
    </row>
    <row r="559059" spans="59:59" ht="15" customHeight="1">
      <c r="BG559059" s="985"/>
    </row>
    <row r="559096" spans="59:59" ht="15" customHeight="1">
      <c r="BG559096" s="984"/>
    </row>
    <row r="559097" spans="59:59" ht="15" customHeight="1">
      <c r="BG559097" s="985"/>
    </row>
    <row r="559134" spans="59:59" ht="15" customHeight="1">
      <c r="BG559134" s="984"/>
    </row>
    <row r="559135" spans="59:59" ht="15" customHeight="1">
      <c r="BG559135" s="985"/>
    </row>
    <row r="559172" spans="59:59" ht="15" customHeight="1">
      <c r="BG559172" s="984"/>
    </row>
    <row r="559173" spans="59:59" ht="15" customHeight="1">
      <c r="BG559173" s="985"/>
    </row>
    <row r="559210" spans="59:59" ht="15" customHeight="1">
      <c r="BG559210" s="984"/>
    </row>
    <row r="559211" spans="59:59" ht="15" customHeight="1">
      <c r="BG559211" s="985"/>
    </row>
    <row r="559248" spans="59:59" ht="15" customHeight="1">
      <c r="BG559248" s="984"/>
    </row>
    <row r="559249" spans="59:59" ht="15" customHeight="1">
      <c r="BG559249" s="985"/>
    </row>
    <row r="559286" spans="59:59" ht="15" customHeight="1">
      <c r="BG559286" s="984"/>
    </row>
    <row r="559287" spans="59:59" ht="15" customHeight="1">
      <c r="BG559287" s="985"/>
    </row>
    <row r="559324" spans="59:59" ht="15" customHeight="1">
      <c r="BG559324" s="984"/>
    </row>
    <row r="559325" spans="59:59" ht="15" customHeight="1">
      <c r="BG559325" s="985"/>
    </row>
    <row r="559362" spans="59:59" ht="15" customHeight="1">
      <c r="BG559362" s="984"/>
    </row>
    <row r="559363" spans="59:59" ht="15" customHeight="1">
      <c r="BG559363" s="985"/>
    </row>
    <row r="559400" spans="59:59" ht="15" customHeight="1">
      <c r="BG559400" s="984"/>
    </row>
    <row r="559401" spans="59:59" ht="15" customHeight="1">
      <c r="BG559401" s="985"/>
    </row>
    <row r="559438" spans="59:59" ht="15" customHeight="1">
      <c r="BG559438" s="984"/>
    </row>
    <row r="559439" spans="59:59" ht="15" customHeight="1">
      <c r="BG559439" s="985"/>
    </row>
    <row r="559476" spans="59:59" ht="15" customHeight="1">
      <c r="BG559476" s="984"/>
    </row>
    <row r="559477" spans="59:59" ht="15" customHeight="1">
      <c r="BG559477" s="985"/>
    </row>
    <row r="559514" spans="59:59" ht="15" customHeight="1">
      <c r="BG559514" s="984"/>
    </row>
    <row r="559515" spans="59:59" ht="15" customHeight="1">
      <c r="BG559515" s="985"/>
    </row>
    <row r="559552" spans="59:59" ht="15" customHeight="1">
      <c r="BG559552" s="984"/>
    </row>
    <row r="559553" spans="59:59" ht="15" customHeight="1">
      <c r="BG559553" s="985"/>
    </row>
    <row r="559590" spans="59:59" ht="15" customHeight="1">
      <c r="BG559590" s="984"/>
    </row>
    <row r="559591" spans="59:59" ht="15" customHeight="1">
      <c r="BG559591" s="985"/>
    </row>
    <row r="559628" spans="59:59" ht="15" customHeight="1">
      <c r="BG559628" s="984"/>
    </row>
    <row r="559629" spans="59:59" ht="15" customHeight="1">
      <c r="BG559629" s="985"/>
    </row>
    <row r="559666" spans="59:59" ht="15" customHeight="1">
      <c r="BG559666" s="984"/>
    </row>
    <row r="559667" spans="59:59" ht="15" customHeight="1">
      <c r="BG559667" s="985"/>
    </row>
    <row r="559704" spans="59:59" ht="15" customHeight="1">
      <c r="BG559704" s="984"/>
    </row>
    <row r="559705" spans="59:59" ht="15" customHeight="1">
      <c r="BG559705" s="985"/>
    </row>
    <row r="559742" spans="59:59" ht="15" customHeight="1">
      <c r="BG559742" s="984"/>
    </row>
    <row r="559743" spans="59:59" ht="15" customHeight="1">
      <c r="BG559743" s="985"/>
    </row>
    <row r="559780" spans="59:59" ht="15" customHeight="1">
      <c r="BG559780" s="984"/>
    </row>
    <row r="559781" spans="59:59" ht="15" customHeight="1">
      <c r="BG559781" s="985"/>
    </row>
    <row r="559818" spans="59:59" ht="15" customHeight="1">
      <c r="BG559818" s="984"/>
    </row>
    <row r="559819" spans="59:59" ht="15" customHeight="1">
      <c r="BG559819" s="985"/>
    </row>
    <row r="559856" spans="59:59" ht="15" customHeight="1">
      <c r="BG559856" s="984"/>
    </row>
    <row r="559857" spans="59:59" ht="15" customHeight="1">
      <c r="BG559857" s="985"/>
    </row>
    <row r="559894" spans="59:59" ht="15" customHeight="1">
      <c r="BG559894" s="984"/>
    </row>
    <row r="559895" spans="59:59" ht="15" customHeight="1">
      <c r="BG559895" s="985"/>
    </row>
    <row r="559932" spans="59:59" ht="15" customHeight="1">
      <c r="BG559932" s="984"/>
    </row>
    <row r="559933" spans="59:59" ht="15" customHeight="1">
      <c r="BG559933" s="985"/>
    </row>
    <row r="559970" spans="59:59" ht="15" customHeight="1">
      <c r="BG559970" s="984"/>
    </row>
    <row r="559971" spans="59:59" ht="15" customHeight="1">
      <c r="BG559971" s="985"/>
    </row>
    <row r="560008" spans="59:59" ht="15" customHeight="1">
      <c r="BG560008" s="984"/>
    </row>
    <row r="560009" spans="59:59" ht="15" customHeight="1">
      <c r="BG560009" s="985"/>
    </row>
    <row r="560046" spans="59:59" ht="15" customHeight="1">
      <c r="BG560046" s="984"/>
    </row>
    <row r="560047" spans="59:59" ht="15" customHeight="1">
      <c r="BG560047" s="985"/>
    </row>
    <row r="560084" spans="59:59" ht="15" customHeight="1">
      <c r="BG560084" s="984"/>
    </row>
    <row r="560085" spans="59:59" ht="15" customHeight="1">
      <c r="BG560085" s="985"/>
    </row>
    <row r="560122" spans="59:59" ht="15" customHeight="1">
      <c r="BG560122" s="984"/>
    </row>
    <row r="560123" spans="59:59" ht="15" customHeight="1">
      <c r="BG560123" s="985"/>
    </row>
    <row r="560160" spans="59:59" ht="15" customHeight="1">
      <c r="BG560160" s="984"/>
    </row>
    <row r="560161" spans="59:59" ht="15" customHeight="1">
      <c r="BG560161" s="985"/>
    </row>
    <row r="560198" spans="59:59" ht="15" customHeight="1">
      <c r="BG560198" s="984"/>
    </row>
    <row r="560199" spans="59:59" ht="15" customHeight="1">
      <c r="BG560199" s="985"/>
    </row>
    <row r="560236" spans="59:59" ht="15" customHeight="1">
      <c r="BG560236" s="984"/>
    </row>
    <row r="560237" spans="59:59" ht="15" customHeight="1">
      <c r="BG560237" s="985"/>
    </row>
    <row r="560274" spans="59:59" ht="15" customHeight="1">
      <c r="BG560274" s="984"/>
    </row>
    <row r="560275" spans="59:59" ht="15" customHeight="1">
      <c r="BG560275" s="985"/>
    </row>
    <row r="560312" spans="59:59" ht="15" customHeight="1">
      <c r="BG560312" s="984"/>
    </row>
    <row r="560313" spans="59:59" ht="15" customHeight="1">
      <c r="BG560313" s="985"/>
    </row>
    <row r="560350" spans="59:59" ht="15" customHeight="1">
      <c r="BG560350" s="984"/>
    </row>
    <row r="560351" spans="59:59" ht="15" customHeight="1">
      <c r="BG560351" s="985"/>
    </row>
    <row r="560388" spans="59:59" ht="15" customHeight="1">
      <c r="BG560388" s="984"/>
    </row>
    <row r="560389" spans="59:59" ht="15" customHeight="1">
      <c r="BG560389" s="985"/>
    </row>
    <row r="560426" spans="59:59" ht="15" customHeight="1">
      <c r="BG560426" s="984"/>
    </row>
    <row r="560427" spans="59:59" ht="15" customHeight="1">
      <c r="BG560427" s="985"/>
    </row>
    <row r="560464" spans="59:59" ht="15" customHeight="1">
      <c r="BG560464" s="984"/>
    </row>
    <row r="560465" spans="59:59" ht="15" customHeight="1">
      <c r="BG560465" s="985"/>
    </row>
    <row r="560502" spans="59:59" ht="15" customHeight="1">
      <c r="BG560502" s="984"/>
    </row>
    <row r="560503" spans="59:59" ht="15" customHeight="1">
      <c r="BG560503" s="985"/>
    </row>
    <row r="560540" spans="59:59" ht="15" customHeight="1">
      <c r="BG560540" s="984"/>
    </row>
    <row r="560541" spans="59:59" ht="15" customHeight="1">
      <c r="BG560541" s="985"/>
    </row>
    <row r="560578" spans="59:59" ht="15" customHeight="1">
      <c r="BG560578" s="984"/>
    </row>
    <row r="560579" spans="59:59" ht="15" customHeight="1">
      <c r="BG560579" s="985"/>
    </row>
    <row r="560616" spans="59:59" ht="15" customHeight="1">
      <c r="BG560616" s="984"/>
    </row>
    <row r="560617" spans="59:59" ht="15" customHeight="1">
      <c r="BG560617" s="985"/>
    </row>
    <row r="560654" spans="59:59" ht="15" customHeight="1">
      <c r="BG560654" s="984"/>
    </row>
    <row r="560655" spans="59:59" ht="15" customHeight="1">
      <c r="BG560655" s="985"/>
    </row>
    <row r="560692" spans="59:59" ht="15" customHeight="1">
      <c r="BG560692" s="984"/>
    </row>
    <row r="560693" spans="59:59" ht="15" customHeight="1">
      <c r="BG560693" s="985"/>
    </row>
    <row r="560730" spans="59:59" ht="15" customHeight="1">
      <c r="BG560730" s="984"/>
    </row>
    <row r="560731" spans="59:59" ht="15" customHeight="1">
      <c r="BG560731" s="985"/>
    </row>
    <row r="560768" spans="59:59" ht="15" customHeight="1">
      <c r="BG560768" s="984"/>
    </row>
    <row r="560769" spans="59:59" ht="15" customHeight="1">
      <c r="BG560769" s="985"/>
    </row>
    <row r="560806" spans="59:59" ht="15" customHeight="1">
      <c r="BG560806" s="984"/>
    </row>
    <row r="560807" spans="59:59" ht="15" customHeight="1">
      <c r="BG560807" s="985"/>
    </row>
    <row r="560844" spans="59:59" ht="15" customHeight="1">
      <c r="BG560844" s="984"/>
    </row>
    <row r="560845" spans="59:59" ht="15" customHeight="1">
      <c r="BG560845" s="985"/>
    </row>
    <row r="560882" spans="59:59" ht="15" customHeight="1">
      <c r="BG560882" s="984"/>
    </row>
    <row r="560883" spans="59:59" ht="15" customHeight="1">
      <c r="BG560883" s="985"/>
    </row>
    <row r="560920" spans="59:59" ht="15" customHeight="1">
      <c r="BG560920" s="984"/>
    </row>
    <row r="560921" spans="59:59" ht="15" customHeight="1">
      <c r="BG560921" s="985"/>
    </row>
    <row r="560958" spans="59:59" ht="15" customHeight="1">
      <c r="BG560958" s="984"/>
    </row>
    <row r="560959" spans="59:59" ht="15" customHeight="1">
      <c r="BG560959" s="985"/>
    </row>
    <row r="560996" spans="59:59" ht="15" customHeight="1">
      <c r="BG560996" s="984"/>
    </row>
    <row r="560997" spans="59:59" ht="15" customHeight="1">
      <c r="BG560997" s="985"/>
    </row>
    <row r="561034" spans="59:59" ht="15" customHeight="1">
      <c r="BG561034" s="984"/>
    </row>
    <row r="561035" spans="59:59" ht="15" customHeight="1">
      <c r="BG561035" s="985"/>
    </row>
    <row r="561072" spans="59:59" ht="15" customHeight="1">
      <c r="BG561072" s="984"/>
    </row>
    <row r="561073" spans="59:59" ht="15" customHeight="1">
      <c r="BG561073" s="985"/>
    </row>
    <row r="561110" spans="59:59" ht="15" customHeight="1">
      <c r="BG561110" s="984"/>
    </row>
    <row r="561111" spans="59:59" ht="15" customHeight="1">
      <c r="BG561111" s="985"/>
    </row>
    <row r="561148" spans="59:59" ht="15" customHeight="1">
      <c r="BG561148" s="984"/>
    </row>
    <row r="561149" spans="59:59" ht="15" customHeight="1">
      <c r="BG561149" s="985"/>
    </row>
    <row r="561186" spans="59:59" ht="15" customHeight="1">
      <c r="BG561186" s="984"/>
    </row>
    <row r="561187" spans="59:59" ht="15" customHeight="1">
      <c r="BG561187" s="985"/>
    </row>
    <row r="561224" spans="59:59" ht="15" customHeight="1">
      <c r="BG561224" s="984"/>
    </row>
    <row r="561225" spans="59:59" ht="15" customHeight="1">
      <c r="BG561225" s="985"/>
    </row>
    <row r="561262" spans="59:59" ht="15" customHeight="1">
      <c r="BG561262" s="984"/>
    </row>
    <row r="561263" spans="59:59" ht="15" customHeight="1">
      <c r="BG561263" s="985"/>
    </row>
    <row r="561300" spans="59:59" ht="15" customHeight="1">
      <c r="BG561300" s="984"/>
    </row>
    <row r="561301" spans="59:59" ht="15" customHeight="1">
      <c r="BG561301" s="985"/>
    </row>
    <row r="561338" spans="59:59" ht="15" customHeight="1">
      <c r="BG561338" s="984"/>
    </row>
    <row r="561339" spans="59:59" ht="15" customHeight="1">
      <c r="BG561339" s="985"/>
    </row>
    <row r="561376" spans="59:59" ht="15" customHeight="1">
      <c r="BG561376" s="984"/>
    </row>
    <row r="561377" spans="59:59" ht="15" customHeight="1">
      <c r="BG561377" s="985"/>
    </row>
    <row r="561414" spans="59:59" ht="15" customHeight="1">
      <c r="BG561414" s="984"/>
    </row>
    <row r="561415" spans="59:59" ht="15" customHeight="1">
      <c r="BG561415" s="985"/>
    </row>
    <row r="561452" spans="59:59" ht="15" customHeight="1">
      <c r="BG561452" s="984"/>
    </row>
    <row r="561453" spans="59:59" ht="15" customHeight="1">
      <c r="BG561453" s="985"/>
    </row>
    <row r="561490" spans="59:59" ht="15" customHeight="1">
      <c r="BG561490" s="984"/>
    </row>
    <row r="561491" spans="59:59" ht="15" customHeight="1">
      <c r="BG561491" s="985"/>
    </row>
    <row r="561528" spans="59:59" ht="15" customHeight="1">
      <c r="BG561528" s="984"/>
    </row>
    <row r="561529" spans="59:59" ht="15" customHeight="1">
      <c r="BG561529" s="985"/>
    </row>
    <row r="561566" spans="59:59" ht="15" customHeight="1">
      <c r="BG561566" s="984"/>
    </row>
    <row r="561567" spans="59:59" ht="15" customHeight="1">
      <c r="BG561567" s="985"/>
    </row>
    <row r="561604" spans="59:59" ht="15" customHeight="1">
      <c r="BG561604" s="984"/>
    </row>
    <row r="561605" spans="59:59" ht="15" customHeight="1">
      <c r="BG561605" s="985"/>
    </row>
    <row r="561642" spans="59:59" ht="15" customHeight="1">
      <c r="BG561642" s="984"/>
    </row>
    <row r="561643" spans="59:59" ht="15" customHeight="1">
      <c r="BG561643" s="985"/>
    </row>
    <row r="561680" spans="59:59" ht="15" customHeight="1">
      <c r="BG561680" s="984"/>
    </row>
    <row r="561681" spans="59:59" ht="15" customHeight="1">
      <c r="BG561681" s="985"/>
    </row>
    <row r="561718" spans="59:59" ht="15" customHeight="1">
      <c r="BG561718" s="984"/>
    </row>
    <row r="561719" spans="59:59" ht="15" customHeight="1">
      <c r="BG561719" s="985"/>
    </row>
    <row r="561756" spans="59:59" ht="15" customHeight="1">
      <c r="BG561756" s="984"/>
    </row>
    <row r="561757" spans="59:59" ht="15" customHeight="1">
      <c r="BG561757" s="985"/>
    </row>
    <row r="561794" spans="59:59" ht="15" customHeight="1">
      <c r="BG561794" s="984"/>
    </row>
    <row r="561795" spans="59:59" ht="15" customHeight="1">
      <c r="BG561795" s="985"/>
    </row>
    <row r="561832" spans="59:59" ht="15" customHeight="1">
      <c r="BG561832" s="984"/>
    </row>
    <row r="561833" spans="59:59" ht="15" customHeight="1">
      <c r="BG561833" s="985"/>
    </row>
    <row r="561870" spans="59:59" ht="15" customHeight="1">
      <c r="BG561870" s="984"/>
    </row>
    <row r="561871" spans="59:59" ht="15" customHeight="1">
      <c r="BG561871" s="985"/>
    </row>
    <row r="561908" spans="59:59" ht="15" customHeight="1">
      <c r="BG561908" s="984"/>
    </row>
    <row r="561909" spans="59:59" ht="15" customHeight="1">
      <c r="BG561909" s="985"/>
    </row>
    <row r="561946" spans="59:59" ht="15" customHeight="1">
      <c r="BG561946" s="984"/>
    </row>
    <row r="561947" spans="59:59" ht="15" customHeight="1">
      <c r="BG561947" s="985"/>
    </row>
    <row r="561984" spans="59:59" ht="15" customHeight="1">
      <c r="BG561984" s="984"/>
    </row>
    <row r="561985" spans="59:59" ht="15" customHeight="1">
      <c r="BG561985" s="985"/>
    </row>
    <row r="562022" spans="59:59" ht="15" customHeight="1">
      <c r="BG562022" s="984"/>
    </row>
    <row r="562023" spans="59:59" ht="15" customHeight="1">
      <c r="BG562023" s="985"/>
    </row>
    <row r="562060" spans="59:59" ht="15" customHeight="1">
      <c r="BG562060" s="984"/>
    </row>
    <row r="562061" spans="59:59" ht="15" customHeight="1">
      <c r="BG562061" s="985"/>
    </row>
    <row r="562098" spans="59:59" ht="15" customHeight="1">
      <c r="BG562098" s="984"/>
    </row>
    <row r="562099" spans="59:59" ht="15" customHeight="1">
      <c r="BG562099" s="985"/>
    </row>
    <row r="562136" spans="59:59" ht="15" customHeight="1">
      <c r="BG562136" s="984"/>
    </row>
    <row r="562137" spans="59:59" ht="15" customHeight="1">
      <c r="BG562137" s="985"/>
    </row>
    <row r="562174" spans="59:59" ht="15" customHeight="1">
      <c r="BG562174" s="984"/>
    </row>
    <row r="562175" spans="59:59" ht="15" customHeight="1">
      <c r="BG562175" s="985"/>
    </row>
    <row r="562212" spans="59:59" ht="15" customHeight="1">
      <c r="BG562212" s="984"/>
    </row>
    <row r="562213" spans="59:59" ht="15" customHeight="1">
      <c r="BG562213" s="985"/>
    </row>
    <row r="562250" spans="59:59" ht="15" customHeight="1">
      <c r="BG562250" s="984"/>
    </row>
    <row r="562251" spans="59:59" ht="15" customHeight="1">
      <c r="BG562251" s="985"/>
    </row>
    <row r="562288" spans="59:59" ht="15" customHeight="1">
      <c r="BG562288" s="984"/>
    </row>
    <row r="562289" spans="59:59" ht="15" customHeight="1">
      <c r="BG562289" s="985"/>
    </row>
    <row r="562326" spans="59:59" ht="15" customHeight="1">
      <c r="BG562326" s="984"/>
    </row>
    <row r="562327" spans="59:59" ht="15" customHeight="1">
      <c r="BG562327" s="985"/>
    </row>
    <row r="562364" spans="59:59" ht="15" customHeight="1">
      <c r="BG562364" s="984"/>
    </row>
    <row r="562365" spans="59:59" ht="15" customHeight="1">
      <c r="BG562365" s="985"/>
    </row>
    <row r="562402" spans="59:59" ht="15" customHeight="1">
      <c r="BG562402" s="984"/>
    </row>
    <row r="562403" spans="59:59" ht="15" customHeight="1">
      <c r="BG562403" s="985"/>
    </row>
    <row r="562440" spans="59:59" ht="15" customHeight="1">
      <c r="BG562440" s="984"/>
    </row>
    <row r="562441" spans="59:59" ht="15" customHeight="1">
      <c r="BG562441" s="985"/>
    </row>
    <row r="562478" spans="59:59" ht="15" customHeight="1">
      <c r="BG562478" s="984"/>
    </row>
    <row r="562479" spans="59:59" ht="15" customHeight="1">
      <c r="BG562479" s="985"/>
    </row>
    <row r="562516" spans="59:59" ht="15" customHeight="1">
      <c r="BG562516" s="984"/>
    </row>
    <row r="562517" spans="59:59" ht="15" customHeight="1">
      <c r="BG562517" s="985"/>
    </row>
    <row r="562554" spans="59:59" ht="15" customHeight="1">
      <c r="BG562554" s="984"/>
    </row>
    <row r="562555" spans="59:59" ht="15" customHeight="1">
      <c r="BG562555" s="985"/>
    </row>
    <row r="562592" spans="59:59" ht="15" customHeight="1">
      <c r="BG562592" s="984"/>
    </row>
    <row r="562593" spans="59:59" ht="15" customHeight="1">
      <c r="BG562593" s="985"/>
    </row>
    <row r="562630" spans="59:59" ht="15" customHeight="1">
      <c r="BG562630" s="984"/>
    </row>
    <row r="562631" spans="59:59" ht="15" customHeight="1">
      <c r="BG562631" s="985"/>
    </row>
    <row r="562668" spans="59:59" ht="15" customHeight="1">
      <c r="BG562668" s="984"/>
    </row>
    <row r="562669" spans="59:59" ht="15" customHeight="1">
      <c r="BG562669" s="985"/>
    </row>
    <row r="562706" spans="59:59" ht="15" customHeight="1">
      <c r="BG562706" s="984"/>
    </row>
    <row r="562707" spans="59:59" ht="15" customHeight="1">
      <c r="BG562707" s="985"/>
    </row>
    <row r="562744" spans="59:59" ht="15" customHeight="1">
      <c r="BG562744" s="984"/>
    </row>
    <row r="562745" spans="59:59" ht="15" customHeight="1">
      <c r="BG562745" s="985"/>
    </row>
    <row r="562782" spans="59:59" ht="15" customHeight="1">
      <c r="BG562782" s="984"/>
    </row>
    <row r="562783" spans="59:59" ht="15" customHeight="1">
      <c r="BG562783" s="985"/>
    </row>
    <row r="562820" spans="59:59" ht="15" customHeight="1">
      <c r="BG562820" s="984"/>
    </row>
    <row r="562821" spans="59:59" ht="15" customHeight="1">
      <c r="BG562821" s="985"/>
    </row>
    <row r="562858" spans="59:59" ht="15" customHeight="1">
      <c r="BG562858" s="984"/>
    </row>
    <row r="562859" spans="59:59" ht="15" customHeight="1">
      <c r="BG562859" s="985"/>
    </row>
    <row r="562896" spans="59:59" ht="15" customHeight="1">
      <c r="BG562896" s="984"/>
    </row>
    <row r="562897" spans="59:59" ht="15" customHeight="1">
      <c r="BG562897" s="985"/>
    </row>
    <row r="562934" spans="59:59" ht="15" customHeight="1">
      <c r="BG562934" s="984"/>
    </row>
    <row r="562935" spans="59:59" ht="15" customHeight="1">
      <c r="BG562935" s="985"/>
    </row>
    <row r="562972" spans="59:59" ht="15" customHeight="1">
      <c r="BG562972" s="984"/>
    </row>
    <row r="562973" spans="59:59" ht="15" customHeight="1">
      <c r="BG562973" s="985"/>
    </row>
    <row r="563010" spans="59:59" ht="15" customHeight="1">
      <c r="BG563010" s="984"/>
    </row>
    <row r="563011" spans="59:59" ht="15" customHeight="1">
      <c r="BG563011" s="985"/>
    </row>
    <row r="563048" spans="59:59" ht="15" customHeight="1">
      <c r="BG563048" s="984"/>
    </row>
    <row r="563049" spans="59:59" ht="15" customHeight="1">
      <c r="BG563049" s="985"/>
    </row>
    <row r="563086" spans="59:59" ht="15" customHeight="1">
      <c r="BG563086" s="984"/>
    </row>
    <row r="563087" spans="59:59" ht="15" customHeight="1">
      <c r="BG563087" s="985"/>
    </row>
    <row r="563124" spans="59:59" ht="15" customHeight="1">
      <c r="BG563124" s="984"/>
    </row>
    <row r="563125" spans="59:59" ht="15" customHeight="1">
      <c r="BG563125" s="985"/>
    </row>
    <row r="563162" spans="59:59" ht="15" customHeight="1">
      <c r="BG563162" s="984"/>
    </row>
    <row r="563163" spans="59:59" ht="15" customHeight="1">
      <c r="BG563163" s="985"/>
    </row>
    <row r="563200" spans="59:59" ht="15" customHeight="1">
      <c r="BG563200" s="984"/>
    </row>
    <row r="563201" spans="59:59" ht="15" customHeight="1">
      <c r="BG563201" s="985"/>
    </row>
    <row r="563238" spans="59:59" ht="15" customHeight="1">
      <c r="BG563238" s="984"/>
    </row>
    <row r="563239" spans="59:59" ht="15" customHeight="1">
      <c r="BG563239" s="985"/>
    </row>
    <row r="563276" spans="59:59" ht="15" customHeight="1">
      <c r="BG563276" s="984"/>
    </row>
    <row r="563277" spans="59:59" ht="15" customHeight="1">
      <c r="BG563277" s="985"/>
    </row>
    <row r="563314" spans="59:59" ht="15" customHeight="1">
      <c r="BG563314" s="984"/>
    </row>
    <row r="563315" spans="59:59" ht="15" customHeight="1">
      <c r="BG563315" s="985"/>
    </row>
    <row r="563352" spans="59:59" ht="15" customHeight="1">
      <c r="BG563352" s="984"/>
    </row>
    <row r="563353" spans="59:59" ht="15" customHeight="1">
      <c r="BG563353" s="985"/>
    </row>
    <row r="563390" spans="59:59" ht="15" customHeight="1">
      <c r="BG563390" s="984"/>
    </row>
    <row r="563391" spans="59:59" ht="15" customHeight="1">
      <c r="BG563391" s="985"/>
    </row>
    <row r="563428" spans="59:59" ht="15" customHeight="1">
      <c r="BG563428" s="984"/>
    </row>
    <row r="563429" spans="59:59" ht="15" customHeight="1">
      <c r="BG563429" s="985"/>
    </row>
    <row r="563466" spans="59:59" ht="15" customHeight="1">
      <c r="BG563466" s="984"/>
    </row>
    <row r="563467" spans="59:59" ht="15" customHeight="1">
      <c r="BG563467" s="985"/>
    </row>
    <row r="563504" spans="59:59" ht="15" customHeight="1">
      <c r="BG563504" s="984"/>
    </row>
    <row r="563505" spans="59:59" ht="15" customHeight="1">
      <c r="BG563505" s="985"/>
    </row>
    <row r="563542" spans="59:59" ht="15" customHeight="1">
      <c r="BG563542" s="984"/>
    </row>
    <row r="563543" spans="59:59" ht="15" customHeight="1">
      <c r="BG563543" s="985"/>
    </row>
    <row r="563580" spans="59:59" ht="15" customHeight="1">
      <c r="BG563580" s="984"/>
    </row>
    <row r="563581" spans="59:59" ht="15" customHeight="1">
      <c r="BG563581" s="985"/>
    </row>
    <row r="563618" spans="59:59" ht="15" customHeight="1">
      <c r="BG563618" s="984"/>
    </row>
    <row r="563619" spans="59:59" ht="15" customHeight="1">
      <c r="BG563619" s="985"/>
    </row>
    <row r="563656" spans="59:59" ht="15" customHeight="1">
      <c r="BG563656" s="984"/>
    </row>
    <row r="563657" spans="59:59" ht="15" customHeight="1">
      <c r="BG563657" s="985"/>
    </row>
    <row r="563694" spans="59:59" ht="15" customHeight="1">
      <c r="BG563694" s="984"/>
    </row>
    <row r="563695" spans="59:59" ht="15" customHeight="1">
      <c r="BG563695" s="985"/>
    </row>
    <row r="563732" spans="59:59" ht="15" customHeight="1">
      <c r="BG563732" s="984"/>
    </row>
    <row r="563733" spans="59:59" ht="15" customHeight="1">
      <c r="BG563733" s="985"/>
    </row>
    <row r="563770" spans="59:59" ht="15" customHeight="1">
      <c r="BG563770" s="984"/>
    </row>
    <row r="563771" spans="59:59" ht="15" customHeight="1">
      <c r="BG563771" s="985"/>
    </row>
    <row r="563808" spans="59:59" ht="15" customHeight="1">
      <c r="BG563808" s="984"/>
    </row>
    <row r="563809" spans="59:59" ht="15" customHeight="1">
      <c r="BG563809" s="985"/>
    </row>
    <row r="563846" spans="59:59" ht="15" customHeight="1">
      <c r="BG563846" s="984"/>
    </row>
    <row r="563847" spans="59:59" ht="15" customHeight="1">
      <c r="BG563847" s="985"/>
    </row>
    <row r="563884" spans="59:59" ht="15" customHeight="1">
      <c r="BG563884" s="984"/>
    </row>
    <row r="563885" spans="59:59" ht="15" customHeight="1">
      <c r="BG563885" s="985"/>
    </row>
    <row r="563922" spans="59:59" ht="15" customHeight="1">
      <c r="BG563922" s="984"/>
    </row>
    <row r="563923" spans="59:59" ht="15" customHeight="1">
      <c r="BG563923" s="985"/>
    </row>
    <row r="563960" spans="59:59" ht="15" customHeight="1">
      <c r="BG563960" s="984"/>
    </row>
    <row r="563961" spans="59:59" ht="15" customHeight="1">
      <c r="BG563961" s="985"/>
    </row>
    <row r="563998" spans="59:59" ht="15" customHeight="1">
      <c r="BG563998" s="984"/>
    </row>
    <row r="563999" spans="59:59" ht="15" customHeight="1">
      <c r="BG563999" s="985"/>
    </row>
    <row r="564036" spans="59:59" ht="15" customHeight="1">
      <c r="BG564036" s="984"/>
    </row>
    <row r="564037" spans="59:59" ht="15" customHeight="1">
      <c r="BG564037" s="985"/>
    </row>
    <row r="564074" spans="59:59" ht="15" customHeight="1">
      <c r="BG564074" s="984"/>
    </row>
    <row r="564075" spans="59:59" ht="15" customHeight="1">
      <c r="BG564075" s="985"/>
    </row>
    <row r="564112" spans="59:59" ht="15" customHeight="1">
      <c r="BG564112" s="984"/>
    </row>
    <row r="564113" spans="59:59" ht="15" customHeight="1">
      <c r="BG564113" s="985"/>
    </row>
    <row r="564150" spans="59:59" ht="15" customHeight="1">
      <c r="BG564150" s="984"/>
    </row>
    <row r="564151" spans="59:59" ht="15" customHeight="1">
      <c r="BG564151" s="985"/>
    </row>
    <row r="564188" spans="59:59" ht="15" customHeight="1">
      <c r="BG564188" s="984"/>
    </row>
    <row r="564189" spans="59:59" ht="15" customHeight="1">
      <c r="BG564189" s="985"/>
    </row>
    <row r="564226" spans="59:59" ht="15" customHeight="1">
      <c r="BG564226" s="984"/>
    </row>
    <row r="564227" spans="59:59" ht="15" customHeight="1">
      <c r="BG564227" s="985"/>
    </row>
    <row r="564264" spans="59:59" ht="15" customHeight="1">
      <c r="BG564264" s="984"/>
    </row>
    <row r="564265" spans="59:59" ht="15" customHeight="1">
      <c r="BG564265" s="985"/>
    </row>
    <row r="564302" spans="59:59" ht="15" customHeight="1">
      <c r="BG564302" s="984"/>
    </row>
    <row r="564303" spans="59:59" ht="15" customHeight="1">
      <c r="BG564303" s="985"/>
    </row>
    <row r="564340" spans="59:59" ht="15" customHeight="1">
      <c r="BG564340" s="984"/>
    </row>
    <row r="564341" spans="59:59" ht="15" customHeight="1">
      <c r="BG564341" s="985"/>
    </row>
    <row r="564378" spans="59:59" ht="15" customHeight="1">
      <c r="BG564378" s="984"/>
    </row>
    <row r="564379" spans="59:59" ht="15" customHeight="1">
      <c r="BG564379" s="985"/>
    </row>
    <row r="564416" spans="59:59" ht="15" customHeight="1">
      <c r="BG564416" s="984"/>
    </row>
    <row r="564417" spans="59:59" ht="15" customHeight="1">
      <c r="BG564417" s="985"/>
    </row>
    <row r="564454" spans="59:59" ht="15" customHeight="1">
      <c r="BG564454" s="984"/>
    </row>
    <row r="564455" spans="59:59" ht="15" customHeight="1">
      <c r="BG564455" s="985"/>
    </row>
    <row r="564492" spans="59:59" ht="15" customHeight="1">
      <c r="BG564492" s="984"/>
    </row>
    <row r="564493" spans="59:59" ht="15" customHeight="1">
      <c r="BG564493" s="985"/>
    </row>
    <row r="564530" spans="59:59" ht="15" customHeight="1">
      <c r="BG564530" s="984"/>
    </row>
    <row r="564531" spans="59:59" ht="15" customHeight="1">
      <c r="BG564531" s="985"/>
    </row>
    <row r="564568" spans="59:59" ht="15" customHeight="1">
      <c r="BG564568" s="984"/>
    </row>
    <row r="564569" spans="59:59" ht="15" customHeight="1">
      <c r="BG564569" s="985"/>
    </row>
    <row r="564606" spans="59:59" ht="15" customHeight="1">
      <c r="BG564606" s="984"/>
    </row>
    <row r="564607" spans="59:59" ht="15" customHeight="1">
      <c r="BG564607" s="985"/>
    </row>
    <row r="564644" spans="59:59" ht="15" customHeight="1">
      <c r="BG564644" s="984"/>
    </row>
    <row r="564645" spans="59:59" ht="15" customHeight="1">
      <c r="BG564645" s="985"/>
    </row>
    <row r="564682" spans="59:59" ht="15" customHeight="1">
      <c r="BG564682" s="984"/>
    </row>
    <row r="564683" spans="59:59" ht="15" customHeight="1">
      <c r="BG564683" s="985"/>
    </row>
    <row r="564720" spans="59:59" ht="15" customHeight="1">
      <c r="BG564720" s="984"/>
    </row>
    <row r="564721" spans="59:59" ht="15" customHeight="1">
      <c r="BG564721" s="985"/>
    </row>
    <row r="564758" spans="59:59" ht="15" customHeight="1">
      <c r="BG564758" s="984"/>
    </row>
    <row r="564759" spans="59:59" ht="15" customHeight="1">
      <c r="BG564759" s="985"/>
    </row>
    <row r="564796" spans="59:59" ht="15" customHeight="1">
      <c r="BG564796" s="984"/>
    </row>
    <row r="564797" spans="59:59" ht="15" customHeight="1">
      <c r="BG564797" s="985"/>
    </row>
    <row r="564834" spans="59:59" ht="15" customHeight="1">
      <c r="BG564834" s="984"/>
    </row>
    <row r="564835" spans="59:59" ht="15" customHeight="1">
      <c r="BG564835" s="985"/>
    </row>
    <row r="564872" spans="59:59" ht="15" customHeight="1">
      <c r="BG564872" s="984"/>
    </row>
    <row r="564873" spans="59:59" ht="15" customHeight="1">
      <c r="BG564873" s="985"/>
    </row>
    <row r="564910" spans="59:59" ht="15" customHeight="1">
      <c r="BG564910" s="984"/>
    </row>
    <row r="564911" spans="59:59" ht="15" customHeight="1">
      <c r="BG564911" s="985"/>
    </row>
    <row r="564948" spans="59:59" ht="15" customHeight="1">
      <c r="BG564948" s="984"/>
    </row>
    <row r="564949" spans="59:59" ht="15" customHeight="1">
      <c r="BG564949" s="985"/>
    </row>
    <row r="564986" spans="59:59" ht="15" customHeight="1">
      <c r="BG564986" s="984"/>
    </row>
    <row r="564987" spans="59:59" ht="15" customHeight="1">
      <c r="BG564987" s="985"/>
    </row>
    <row r="565024" spans="59:59" ht="15" customHeight="1">
      <c r="BG565024" s="984"/>
    </row>
    <row r="565025" spans="59:59" ht="15" customHeight="1">
      <c r="BG565025" s="985"/>
    </row>
    <row r="565062" spans="59:59" ht="15" customHeight="1">
      <c r="BG565062" s="984"/>
    </row>
    <row r="565063" spans="59:59" ht="15" customHeight="1">
      <c r="BG565063" s="985"/>
    </row>
    <row r="565100" spans="59:59" ht="15" customHeight="1">
      <c r="BG565100" s="984"/>
    </row>
    <row r="565101" spans="59:59" ht="15" customHeight="1">
      <c r="BG565101" s="985"/>
    </row>
    <row r="565138" spans="59:59" ht="15" customHeight="1">
      <c r="BG565138" s="984"/>
    </row>
    <row r="565139" spans="59:59" ht="15" customHeight="1">
      <c r="BG565139" s="985"/>
    </row>
    <row r="565176" spans="59:59" ht="15" customHeight="1">
      <c r="BG565176" s="984"/>
    </row>
    <row r="565177" spans="59:59" ht="15" customHeight="1">
      <c r="BG565177" s="985"/>
    </row>
    <row r="565214" spans="59:59" ht="15" customHeight="1">
      <c r="BG565214" s="984"/>
    </row>
    <row r="565215" spans="59:59" ht="15" customHeight="1">
      <c r="BG565215" s="985"/>
    </row>
    <row r="565252" spans="59:59" ht="15" customHeight="1">
      <c r="BG565252" s="984"/>
    </row>
    <row r="565253" spans="59:59" ht="15" customHeight="1">
      <c r="BG565253" s="985"/>
    </row>
    <row r="565290" spans="59:59" ht="15" customHeight="1">
      <c r="BG565290" s="984"/>
    </row>
    <row r="565291" spans="59:59" ht="15" customHeight="1">
      <c r="BG565291" s="985"/>
    </row>
    <row r="565328" spans="59:59" ht="15" customHeight="1">
      <c r="BG565328" s="984"/>
    </row>
    <row r="565329" spans="59:59" ht="15" customHeight="1">
      <c r="BG565329" s="985"/>
    </row>
    <row r="565366" spans="59:59" ht="15" customHeight="1">
      <c r="BG565366" s="984"/>
    </row>
    <row r="565367" spans="59:59" ht="15" customHeight="1">
      <c r="BG565367" s="985"/>
    </row>
    <row r="565404" spans="59:59" ht="15" customHeight="1">
      <c r="BG565404" s="984"/>
    </row>
    <row r="565405" spans="59:59" ht="15" customHeight="1">
      <c r="BG565405" s="985"/>
    </row>
    <row r="565442" spans="59:59" ht="15" customHeight="1">
      <c r="BG565442" s="984"/>
    </row>
    <row r="565443" spans="59:59" ht="15" customHeight="1">
      <c r="BG565443" s="985"/>
    </row>
    <row r="565480" spans="59:59" ht="15" customHeight="1">
      <c r="BG565480" s="984"/>
    </row>
    <row r="565481" spans="59:59" ht="15" customHeight="1">
      <c r="BG565481" s="985"/>
    </row>
    <row r="565518" spans="59:59" ht="15" customHeight="1">
      <c r="BG565518" s="984"/>
    </row>
    <row r="565519" spans="59:59" ht="15" customHeight="1">
      <c r="BG565519" s="985"/>
    </row>
    <row r="565556" spans="59:59" ht="15" customHeight="1">
      <c r="BG565556" s="984"/>
    </row>
    <row r="565557" spans="59:59" ht="15" customHeight="1">
      <c r="BG565557" s="985"/>
    </row>
    <row r="565594" spans="59:59" ht="15" customHeight="1">
      <c r="BG565594" s="984"/>
    </row>
    <row r="565595" spans="59:59" ht="15" customHeight="1">
      <c r="BG565595" s="985"/>
    </row>
    <row r="565632" spans="59:59" ht="15" customHeight="1">
      <c r="BG565632" s="984"/>
    </row>
    <row r="565633" spans="59:59" ht="15" customHeight="1">
      <c r="BG565633" s="985"/>
    </row>
    <row r="565670" spans="59:59" ht="15" customHeight="1">
      <c r="BG565670" s="984"/>
    </row>
    <row r="565671" spans="59:59" ht="15" customHeight="1">
      <c r="BG565671" s="985"/>
    </row>
    <row r="565708" spans="59:59" ht="15" customHeight="1">
      <c r="BG565708" s="984"/>
    </row>
    <row r="565709" spans="59:59" ht="15" customHeight="1">
      <c r="BG565709" s="985"/>
    </row>
    <row r="565746" spans="59:59" ht="15" customHeight="1">
      <c r="BG565746" s="984"/>
    </row>
    <row r="565747" spans="59:59" ht="15" customHeight="1">
      <c r="BG565747" s="985"/>
    </row>
    <row r="565784" spans="59:59" ht="15" customHeight="1">
      <c r="BG565784" s="984"/>
    </row>
    <row r="565785" spans="59:59" ht="15" customHeight="1">
      <c r="BG565785" s="985"/>
    </row>
    <row r="565822" spans="59:59" ht="15" customHeight="1">
      <c r="BG565822" s="984"/>
    </row>
    <row r="565823" spans="59:59" ht="15" customHeight="1">
      <c r="BG565823" s="985"/>
    </row>
    <row r="565860" spans="59:59" ht="15" customHeight="1">
      <c r="BG565860" s="984"/>
    </row>
    <row r="565861" spans="59:59" ht="15" customHeight="1">
      <c r="BG565861" s="985"/>
    </row>
    <row r="565898" spans="59:59" ht="15" customHeight="1">
      <c r="BG565898" s="984"/>
    </row>
    <row r="565899" spans="59:59" ht="15" customHeight="1">
      <c r="BG565899" s="985"/>
    </row>
    <row r="565936" spans="59:59" ht="15" customHeight="1">
      <c r="BG565936" s="984"/>
    </row>
    <row r="565937" spans="59:59" ht="15" customHeight="1">
      <c r="BG565937" s="985"/>
    </row>
    <row r="565974" spans="59:59" ht="15" customHeight="1">
      <c r="BG565974" s="984"/>
    </row>
    <row r="565975" spans="59:59" ht="15" customHeight="1">
      <c r="BG565975" s="985"/>
    </row>
    <row r="566012" spans="59:59" ht="15" customHeight="1">
      <c r="BG566012" s="984"/>
    </row>
    <row r="566013" spans="59:59" ht="15" customHeight="1">
      <c r="BG566013" s="985"/>
    </row>
    <row r="566050" spans="59:59" ht="15" customHeight="1">
      <c r="BG566050" s="984"/>
    </row>
    <row r="566051" spans="59:59" ht="15" customHeight="1">
      <c r="BG566051" s="985"/>
    </row>
    <row r="566088" spans="59:59" ht="15" customHeight="1">
      <c r="BG566088" s="984"/>
    </row>
    <row r="566089" spans="59:59" ht="15" customHeight="1">
      <c r="BG566089" s="985"/>
    </row>
    <row r="566126" spans="59:59" ht="15" customHeight="1">
      <c r="BG566126" s="984"/>
    </row>
    <row r="566127" spans="59:59" ht="15" customHeight="1">
      <c r="BG566127" s="985"/>
    </row>
    <row r="566164" spans="59:59" ht="15" customHeight="1">
      <c r="BG566164" s="984"/>
    </row>
    <row r="566165" spans="59:59" ht="15" customHeight="1">
      <c r="BG566165" s="985"/>
    </row>
    <row r="566202" spans="59:59" ht="15" customHeight="1">
      <c r="BG566202" s="984"/>
    </row>
    <row r="566203" spans="59:59" ht="15" customHeight="1">
      <c r="BG566203" s="985"/>
    </row>
    <row r="566240" spans="59:59" ht="15" customHeight="1">
      <c r="BG566240" s="984"/>
    </row>
    <row r="566241" spans="59:59" ht="15" customHeight="1">
      <c r="BG566241" s="985"/>
    </row>
    <row r="566278" spans="59:59" ht="15" customHeight="1">
      <c r="BG566278" s="984"/>
    </row>
    <row r="566279" spans="59:59" ht="15" customHeight="1">
      <c r="BG566279" s="985"/>
    </row>
    <row r="566316" spans="59:59" ht="15" customHeight="1">
      <c r="BG566316" s="984"/>
    </row>
    <row r="566317" spans="59:59" ht="15" customHeight="1">
      <c r="BG566317" s="985"/>
    </row>
    <row r="566354" spans="59:59" ht="15" customHeight="1">
      <c r="BG566354" s="984"/>
    </row>
    <row r="566355" spans="59:59" ht="15" customHeight="1">
      <c r="BG566355" s="985"/>
    </row>
    <row r="566392" spans="59:59" ht="15" customHeight="1">
      <c r="BG566392" s="984"/>
    </row>
    <row r="566393" spans="59:59" ht="15" customHeight="1">
      <c r="BG566393" s="985"/>
    </row>
    <row r="566430" spans="59:59" ht="15" customHeight="1">
      <c r="BG566430" s="984"/>
    </row>
    <row r="566431" spans="59:59" ht="15" customHeight="1">
      <c r="BG566431" s="985"/>
    </row>
    <row r="566468" spans="59:59" ht="15" customHeight="1">
      <c r="BG566468" s="984"/>
    </row>
    <row r="566469" spans="59:59" ht="15" customHeight="1">
      <c r="BG566469" s="985"/>
    </row>
    <row r="566506" spans="59:59" ht="15" customHeight="1">
      <c r="BG566506" s="984"/>
    </row>
    <row r="566507" spans="59:59" ht="15" customHeight="1">
      <c r="BG566507" s="985"/>
    </row>
    <row r="566544" spans="59:59" ht="15" customHeight="1">
      <c r="BG566544" s="984"/>
    </row>
    <row r="566545" spans="59:59" ht="15" customHeight="1">
      <c r="BG566545" s="985"/>
    </row>
    <row r="566582" spans="59:59" ht="15" customHeight="1">
      <c r="BG566582" s="984"/>
    </row>
    <row r="566583" spans="59:59" ht="15" customHeight="1">
      <c r="BG566583" s="985"/>
    </row>
    <row r="566620" spans="59:59" ht="15" customHeight="1">
      <c r="BG566620" s="984"/>
    </row>
    <row r="566621" spans="59:59" ht="15" customHeight="1">
      <c r="BG566621" s="985"/>
    </row>
    <row r="566658" spans="59:59" ht="15" customHeight="1">
      <c r="BG566658" s="984"/>
    </row>
    <row r="566659" spans="59:59" ht="15" customHeight="1">
      <c r="BG566659" s="985"/>
    </row>
    <row r="566696" spans="59:59" ht="15" customHeight="1">
      <c r="BG566696" s="984"/>
    </row>
    <row r="566697" spans="59:59" ht="15" customHeight="1">
      <c r="BG566697" s="985"/>
    </row>
    <row r="566734" spans="59:59" ht="15" customHeight="1">
      <c r="BG566734" s="984"/>
    </row>
    <row r="566735" spans="59:59" ht="15" customHeight="1">
      <c r="BG566735" s="985"/>
    </row>
    <row r="566772" spans="59:59" ht="15" customHeight="1">
      <c r="BG566772" s="984"/>
    </row>
    <row r="566773" spans="59:59" ht="15" customHeight="1">
      <c r="BG566773" s="985"/>
    </row>
    <row r="566810" spans="59:59" ht="15" customHeight="1">
      <c r="BG566810" s="984"/>
    </row>
    <row r="566811" spans="59:59" ht="15" customHeight="1">
      <c r="BG566811" s="985"/>
    </row>
    <row r="566848" spans="59:59" ht="15" customHeight="1">
      <c r="BG566848" s="984"/>
    </row>
    <row r="566849" spans="59:59" ht="15" customHeight="1">
      <c r="BG566849" s="985"/>
    </row>
    <row r="566886" spans="59:59" ht="15" customHeight="1">
      <c r="BG566886" s="984"/>
    </row>
    <row r="566887" spans="59:59" ht="15" customHeight="1">
      <c r="BG566887" s="985"/>
    </row>
    <row r="566924" spans="59:59" ht="15" customHeight="1">
      <c r="BG566924" s="984"/>
    </row>
    <row r="566925" spans="59:59" ht="15" customHeight="1">
      <c r="BG566925" s="985"/>
    </row>
    <row r="566962" spans="59:59" ht="15" customHeight="1">
      <c r="BG566962" s="984"/>
    </row>
    <row r="566963" spans="59:59" ht="15" customHeight="1">
      <c r="BG566963" s="985"/>
    </row>
    <row r="567000" spans="59:59" ht="15" customHeight="1">
      <c r="BG567000" s="984"/>
    </row>
    <row r="567001" spans="59:59" ht="15" customHeight="1">
      <c r="BG567001" s="985"/>
    </row>
    <row r="567038" spans="59:59" ht="15" customHeight="1">
      <c r="BG567038" s="984"/>
    </row>
    <row r="567039" spans="59:59" ht="15" customHeight="1">
      <c r="BG567039" s="985"/>
    </row>
    <row r="567076" spans="59:59" ht="15" customHeight="1">
      <c r="BG567076" s="984"/>
    </row>
    <row r="567077" spans="59:59" ht="15" customHeight="1">
      <c r="BG567077" s="985"/>
    </row>
    <row r="567114" spans="59:59" ht="15" customHeight="1">
      <c r="BG567114" s="984"/>
    </row>
    <row r="567115" spans="59:59" ht="15" customHeight="1">
      <c r="BG567115" s="985"/>
    </row>
    <row r="567152" spans="59:59" ht="15" customHeight="1">
      <c r="BG567152" s="984"/>
    </row>
    <row r="567153" spans="59:59" ht="15" customHeight="1">
      <c r="BG567153" s="985"/>
    </row>
    <row r="567190" spans="59:59" ht="15" customHeight="1">
      <c r="BG567190" s="984"/>
    </row>
    <row r="567191" spans="59:59" ht="15" customHeight="1">
      <c r="BG567191" s="985"/>
    </row>
    <row r="567228" spans="59:59" ht="15" customHeight="1">
      <c r="BG567228" s="984"/>
    </row>
    <row r="567229" spans="59:59" ht="15" customHeight="1">
      <c r="BG567229" s="985"/>
    </row>
    <row r="567266" spans="59:59" ht="15" customHeight="1">
      <c r="BG567266" s="984"/>
    </row>
    <row r="567267" spans="59:59" ht="15" customHeight="1">
      <c r="BG567267" s="985"/>
    </row>
    <row r="567304" spans="59:59" ht="15" customHeight="1">
      <c r="BG567304" s="984"/>
    </row>
    <row r="567305" spans="59:59" ht="15" customHeight="1">
      <c r="BG567305" s="985"/>
    </row>
    <row r="567342" spans="59:59" ht="15" customHeight="1">
      <c r="BG567342" s="984"/>
    </row>
    <row r="567343" spans="59:59" ht="15" customHeight="1">
      <c r="BG567343" s="985"/>
    </row>
    <row r="567380" spans="59:59" ht="15" customHeight="1">
      <c r="BG567380" s="984"/>
    </row>
    <row r="567381" spans="59:59" ht="15" customHeight="1">
      <c r="BG567381" s="985"/>
    </row>
    <row r="567418" spans="59:59" ht="15" customHeight="1">
      <c r="BG567418" s="984"/>
    </row>
    <row r="567419" spans="59:59" ht="15" customHeight="1">
      <c r="BG567419" s="985"/>
    </row>
    <row r="567456" spans="59:59" ht="15" customHeight="1">
      <c r="BG567456" s="984"/>
    </row>
    <row r="567457" spans="59:59" ht="15" customHeight="1">
      <c r="BG567457" s="985"/>
    </row>
    <row r="567494" spans="59:59" ht="15" customHeight="1">
      <c r="BG567494" s="984"/>
    </row>
    <row r="567495" spans="59:59" ht="15" customHeight="1">
      <c r="BG567495" s="985"/>
    </row>
    <row r="567532" spans="59:59" ht="15" customHeight="1">
      <c r="BG567532" s="984"/>
    </row>
    <row r="567533" spans="59:59" ht="15" customHeight="1">
      <c r="BG567533" s="985"/>
    </row>
    <row r="567570" spans="59:59" ht="15" customHeight="1">
      <c r="BG567570" s="984"/>
    </row>
    <row r="567571" spans="59:59" ht="15" customHeight="1">
      <c r="BG567571" s="985"/>
    </row>
    <row r="567608" spans="59:59" ht="15" customHeight="1">
      <c r="BG567608" s="984"/>
    </row>
    <row r="567609" spans="59:59" ht="15" customHeight="1">
      <c r="BG567609" s="985"/>
    </row>
    <row r="567646" spans="59:59" ht="15" customHeight="1">
      <c r="BG567646" s="984"/>
    </row>
    <row r="567647" spans="59:59" ht="15" customHeight="1">
      <c r="BG567647" s="985"/>
    </row>
    <row r="567684" spans="59:59" ht="15" customHeight="1">
      <c r="BG567684" s="984"/>
    </row>
    <row r="567685" spans="59:59" ht="15" customHeight="1">
      <c r="BG567685" s="985"/>
    </row>
    <row r="567722" spans="59:59" ht="15" customHeight="1">
      <c r="BG567722" s="984"/>
    </row>
    <row r="567723" spans="59:59" ht="15" customHeight="1">
      <c r="BG567723" s="985"/>
    </row>
    <row r="567760" spans="59:59" ht="15" customHeight="1">
      <c r="BG567760" s="984"/>
    </row>
    <row r="567761" spans="59:59" ht="15" customHeight="1">
      <c r="BG567761" s="985"/>
    </row>
    <row r="567798" spans="59:59" ht="15" customHeight="1">
      <c r="BG567798" s="984"/>
    </row>
    <row r="567799" spans="59:59" ht="15" customHeight="1">
      <c r="BG567799" s="985"/>
    </row>
    <row r="567836" spans="59:59" ht="15" customHeight="1">
      <c r="BG567836" s="984"/>
    </row>
    <row r="567837" spans="59:59" ht="15" customHeight="1">
      <c r="BG567837" s="985"/>
    </row>
    <row r="567874" spans="59:59" ht="15" customHeight="1">
      <c r="BG567874" s="984"/>
    </row>
    <row r="567875" spans="59:59" ht="15" customHeight="1">
      <c r="BG567875" s="985"/>
    </row>
    <row r="567912" spans="59:59" ht="15" customHeight="1">
      <c r="BG567912" s="984"/>
    </row>
    <row r="567913" spans="59:59" ht="15" customHeight="1">
      <c r="BG567913" s="985"/>
    </row>
    <row r="567950" spans="59:59" ht="15" customHeight="1">
      <c r="BG567950" s="984"/>
    </row>
    <row r="567951" spans="59:59" ht="15" customHeight="1">
      <c r="BG567951" s="985"/>
    </row>
    <row r="567988" spans="59:59" ht="15" customHeight="1">
      <c r="BG567988" s="984"/>
    </row>
    <row r="567989" spans="59:59" ht="15" customHeight="1">
      <c r="BG567989" s="985"/>
    </row>
    <row r="568026" spans="59:59" ht="15" customHeight="1">
      <c r="BG568026" s="984"/>
    </row>
    <row r="568027" spans="59:59" ht="15" customHeight="1">
      <c r="BG568027" s="985"/>
    </row>
    <row r="568064" spans="59:59" ht="15" customHeight="1">
      <c r="BG568064" s="984"/>
    </row>
    <row r="568065" spans="59:59" ht="15" customHeight="1">
      <c r="BG568065" s="985"/>
    </row>
    <row r="568102" spans="59:59" ht="15" customHeight="1">
      <c r="BG568102" s="984"/>
    </row>
    <row r="568103" spans="59:59" ht="15" customHeight="1">
      <c r="BG568103" s="985"/>
    </row>
    <row r="568140" spans="59:59" ht="15" customHeight="1">
      <c r="BG568140" s="984"/>
    </row>
    <row r="568141" spans="59:59" ht="15" customHeight="1">
      <c r="BG568141" s="985"/>
    </row>
    <row r="568178" spans="59:59" ht="15" customHeight="1">
      <c r="BG568178" s="984"/>
    </row>
    <row r="568179" spans="59:59" ht="15" customHeight="1">
      <c r="BG568179" s="985"/>
    </row>
    <row r="568216" spans="59:59" ht="15" customHeight="1">
      <c r="BG568216" s="984"/>
    </row>
    <row r="568217" spans="59:59" ht="15" customHeight="1">
      <c r="BG568217" s="985"/>
    </row>
    <row r="568254" spans="59:59" ht="15" customHeight="1">
      <c r="BG568254" s="984"/>
    </row>
    <row r="568255" spans="59:59" ht="15" customHeight="1">
      <c r="BG568255" s="985"/>
    </row>
    <row r="568292" spans="59:59" ht="15" customHeight="1">
      <c r="BG568292" s="984"/>
    </row>
    <row r="568293" spans="59:59" ht="15" customHeight="1">
      <c r="BG568293" s="985"/>
    </row>
    <row r="568330" spans="59:59" ht="15" customHeight="1">
      <c r="BG568330" s="984"/>
    </row>
    <row r="568331" spans="59:59" ht="15" customHeight="1">
      <c r="BG568331" s="985"/>
    </row>
    <row r="568368" spans="59:59" ht="15" customHeight="1">
      <c r="BG568368" s="984"/>
    </row>
    <row r="568369" spans="59:59" ht="15" customHeight="1">
      <c r="BG568369" s="985"/>
    </row>
    <row r="568406" spans="59:59" ht="15" customHeight="1">
      <c r="BG568406" s="984"/>
    </row>
    <row r="568407" spans="59:59" ht="15" customHeight="1">
      <c r="BG568407" s="985"/>
    </row>
    <row r="568444" spans="59:59" ht="15" customHeight="1">
      <c r="BG568444" s="984"/>
    </row>
    <row r="568445" spans="59:59" ht="15" customHeight="1">
      <c r="BG568445" s="985"/>
    </row>
    <row r="568482" spans="59:59" ht="15" customHeight="1">
      <c r="BG568482" s="984"/>
    </row>
    <row r="568483" spans="59:59" ht="15" customHeight="1">
      <c r="BG568483" s="985"/>
    </row>
    <row r="568520" spans="59:59" ht="15" customHeight="1">
      <c r="BG568520" s="984"/>
    </row>
    <row r="568521" spans="59:59" ht="15" customHeight="1">
      <c r="BG568521" s="985"/>
    </row>
    <row r="568558" spans="59:59" ht="15" customHeight="1">
      <c r="BG568558" s="984"/>
    </row>
    <row r="568559" spans="59:59" ht="15" customHeight="1">
      <c r="BG568559" s="985"/>
    </row>
    <row r="568596" spans="59:59" ht="15" customHeight="1">
      <c r="BG568596" s="984"/>
    </row>
    <row r="568597" spans="59:59" ht="15" customHeight="1">
      <c r="BG568597" s="985"/>
    </row>
    <row r="568634" spans="59:59" ht="15" customHeight="1">
      <c r="BG568634" s="984"/>
    </row>
    <row r="568635" spans="59:59" ht="15" customHeight="1">
      <c r="BG568635" s="985"/>
    </row>
    <row r="568672" spans="59:59" ht="15" customHeight="1">
      <c r="BG568672" s="984"/>
    </row>
    <row r="568673" spans="59:59" ht="15" customHeight="1">
      <c r="BG568673" s="985"/>
    </row>
    <row r="568710" spans="59:59" ht="15" customHeight="1">
      <c r="BG568710" s="984"/>
    </row>
    <row r="568711" spans="59:59" ht="15" customHeight="1">
      <c r="BG568711" s="985"/>
    </row>
    <row r="568748" spans="59:59" ht="15" customHeight="1">
      <c r="BG568748" s="984"/>
    </row>
    <row r="568749" spans="59:59" ht="15" customHeight="1">
      <c r="BG568749" s="985"/>
    </row>
    <row r="568786" spans="59:59" ht="15" customHeight="1">
      <c r="BG568786" s="984"/>
    </row>
    <row r="568787" spans="59:59" ht="15" customHeight="1">
      <c r="BG568787" s="985"/>
    </row>
    <row r="568824" spans="59:59" ht="15" customHeight="1">
      <c r="BG568824" s="984"/>
    </row>
    <row r="568825" spans="59:59" ht="15" customHeight="1">
      <c r="BG568825" s="985"/>
    </row>
    <row r="568862" spans="59:59" ht="15" customHeight="1">
      <c r="BG568862" s="984"/>
    </row>
    <row r="568863" spans="59:59" ht="15" customHeight="1">
      <c r="BG568863" s="985"/>
    </row>
    <row r="568900" spans="59:59" ht="15" customHeight="1">
      <c r="BG568900" s="984"/>
    </row>
    <row r="568901" spans="59:59" ht="15" customHeight="1">
      <c r="BG568901" s="985"/>
    </row>
    <row r="568938" spans="59:59" ht="15" customHeight="1">
      <c r="BG568938" s="984"/>
    </row>
    <row r="568939" spans="59:59" ht="15" customHeight="1">
      <c r="BG568939" s="985"/>
    </row>
    <row r="568976" spans="59:59" ht="15" customHeight="1">
      <c r="BG568976" s="984"/>
    </row>
    <row r="568977" spans="59:59" ht="15" customHeight="1">
      <c r="BG568977" s="985"/>
    </row>
    <row r="569014" spans="59:59" ht="15" customHeight="1">
      <c r="BG569014" s="984"/>
    </row>
    <row r="569015" spans="59:59" ht="15" customHeight="1">
      <c r="BG569015" s="985"/>
    </row>
    <row r="569052" spans="59:59" ht="15" customHeight="1">
      <c r="BG569052" s="984"/>
    </row>
    <row r="569053" spans="59:59" ht="15" customHeight="1">
      <c r="BG569053" s="985"/>
    </row>
    <row r="569090" spans="59:59" ht="15" customHeight="1">
      <c r="BG569090" s="984"/>
    </row>
    <row r="569091" spans="59:59" ht="15" customHeight="1">
      <c r="BG569091" s="985"/>
    </row>
    <row r="569128" spans="59:59" ht="15" customHeight="1">
      <c r="BG569128" s="984"/>
    </row>
    <row r="569129" spans="59:59" ht="15" customHeight="1">
      <c r="BG569129" s="985"/>
    </row>
    <row r="569166" spans="59:59" ht="15" customHeight="1">
      <c r="BG569166" s="984"/>
    </row>
    <row r="569167" spans="59:59" ht="15" customHeight="1">
      <c r="BG569167" s="985"/>
    </row>
    <row r="569204" spans="59:59" ht="15" customHeight="1">
      <c r="BG569204" s="984"/>
    </row>
    <row r="569205" spans="59:59" ht="15" customHeight="1">
      <c r="BG569205" s="985"/>
    </row>
    <row r="569242" spans="59:59" ht="15" customHeight="1">
      <c r="BG569242" s="984"/>
    </row>
    <row r="569243" spans="59:59" ht="15" customHeight="1">
      <c r="BG569243" s="985"/>
    </row>
    <row r="569280" spans="59:59" ht="15" customHeight="1">
      <c r="BG569280" s="984"/>
    </row>
    <row r="569281" spans="59:59" ht="15" customHeight="1">
      <c r="BG569281" s="985"/>
    </row>
    <row r="569318" spans="59:59" ht="15" customHeight="1">
      <c r="BG569318" s="984"/>
    </row>
    <row r="569319" spans="59:59" ht="15" customHeight="1">
      <c r="BG569319" s="985"/>
    </row>
    <row r="569356" spans="59:59" ht="15" customHeight="1">
      <c r="BG569356" s="984"/>
    </row>
    <row r="569357" spans="59:59" ht="15" customHeight="1">
      <c r="BG569357" s="985"/>
    </row>
    <row r="569394" spans="59:59" ht="15" customHeight="1">
      <c r="BG569394" s="984"/>
    </row>
    <row r="569395" spans="59:59" ht="15" customHeight="1">
      <c r="BG569395" s="985"/>
    </row>
    <row r="569432" spans="59:59" ht="15" customHeight="1">
      <c r="BG569432" s="984"/>
    </row>
    <row r="569433" spans="59:59" ht="15" customHeight="1">
      <c r="BG569433" s="985"/>
    </row>
    <row r="569470" spans="59:59" ht="15" customHeight="1">
      <c r="BG569470" s="984"/>
    </row>
    <row r="569471" spans="59:59" ht="15" customHeight="1">
      <c r="BG569471" s="985"/>
    </row>
    <row r="569508" spans="59:59" ht="15" customHeight="1">
      <c r="BG569508" s="984"/>
    </row>
    <row r="569509" spans="59:59" ht="15" customHeight="1">
      <c r="BG569509" s="985"/>
    </row>
    <row r="569546" spans="59:59" ht="15" customHeight="1">
      <c r="BG569546" s="984"/>
    </row>
    <row r="569547" spans="59:59" ht="15" customHeight="1">
      <c r="BG569547" s="985"/>
    </row>
    <row r="569584" spans="59:59" ht="15" customHeight="1">
      <c r="BG569584" s="984"/>
    </row>
    <row r="569585" spans="59:59" ht="15" customHeight="1">
      <c r="BG569585" s="985"/>
    </row>
    <row r="569622" spans="59:59" ht="15" customHeight="1">
      <c r="BG569622" s="984"/>
    </row>
    <row r="569623" spans="59:59" ht="15" customHeight="1">
      <c r="BG569623" s="985"/>
    </row>
    <row r="569660" spans="59:59" ht="15" customHeight="1">
      <c r="BG569660" s="984"/>
    </row>
    <row r="569661" spans="59:59" ht="15" customHeight="1">
      <c r="BG569661" s="985"/>
    </row>
    <row r="569698" spans="59:59" ht="15" customHeight="1">
      <c r="BG569698" s="984"/>
    </row>
    <row r="569699" spans="59:59" ht="15" customHeight="1">
      <c r="BG569699" s="985"/>
    </row>
    <row r="569736" spans="59:59" ht="15" customHeight="1">
      <c r="BG569736" s="984"/>
    </row>
    <row r="569737" spans="59:59" ht="15" customHeight="1">
      <c r="BG569737" s="985"/>
    </row>
    <row r="569774" spans="59:59" ht="15" customHeight="1">
      <c r="BG569774" s="984"/>
    </row>
    <row r="569775" spans="59:59" ht="15" customHeight="1">
      <c r="BG569775" s="985"/>
    </row>
    <row r="569812" spans="59:59" ht="15" customHeight="1">
      <c r="BG569812" s="984"/>
    </row>
    <row r="569813" spans="59:59" ht="15" customHeight="1">
      <c r="BG569813" s="985"/>
    </row>
    <row r="569850" spans="59:59" ht="15" customHeight="1">
      <c r="BG569850" s="984"/>
    </row>
    <row r="569851" spans="59:59" ht="15" customHeight="1">
      <c r="BG569851" s="985"/>
    </row>
    <row r="569888" spans="59:59" ht="15" customHeight="1">
      <c r="BG569888" s="984"/>
    </row>
    <row r="569889" spans="59:59" ht="15" customHeight="1">
      <c r="BG569889" s="985"/>
    </row>
    <row r="569926" spans="59:59" ht="15" customHeight="1">
      <c r="BG569926" s="984"/>
    </row>
    <row r="569927" spans="59:59" ht="15" customHeight="1">
      <c r="BG569927" s="985"/>
    </row>
    <row r="569964" spans="59:59" ht="15" customHeight="1">
      <c r="BG569964" s="984"/>
    </row>
    <row r="569965" spans="59:59" ht="15" customHeight="1">
      <c r="BG569965" s="985"/>
    </row>
    <row r="570002" spans="59:59" ht="15" customHeight="1">
      <c r="BG570002" s="984"/>
    </row>
    <row r="570003" spans="59:59" ht="15" customHeight="1">
      <c r="BG570003" s="985"/>
    </row>
    <row r="570040" spans="59:59" ht="15" customHeight="1">
      <c r="BG570040" s="984"/>
    </row>
    <row r="570041" spans="59:59" ht="15" customHeight="1">
      <c r="BG570041" s="985"/>
    </row>
    <row r="570078" spans="59:59" ht="15" customHeight="1">
      <c r="BG570078" s="984"/>
    </row>
    <row r="570079" spans="59:59" ht="15" customHeight="1">
      <c r="BG570079" s="985"/>
    </row>
    <row r="570116" spans="59:59" ht="15" customHeight="1">
      <c r="BG570116" s="984"/>
    </row>
    <row r="570117" spans="59:59" ht="15" customHeight="1">
      <c r="BG570117" s="985"/>
    </row>
    <row r="570154" spans="59:59" ht="15" customHeight="1">
      <c r="BG570154" s="984"/>
    </row>
    <row r="570155" spans="59:59" ht="15" customHeight="1">
      <c r="BG570155" s="985"/>
    </row>
    <row r="570192" spans="59:59" ht="15" customHeight="1">
      <c r="BG570192" s="984"/>
    </row>
    <row r="570193" spans="59:59" ht="15" customHeight="1">
      <c r="BG570193" s="985"/>
    </row>
    <row r="570230" spans="59:59" ht="15" customHeight="1">
      <c r="BG570230" s="984"/>
    </row>
    <row r="570231" spans="59:59" ht="15" customHeight="1">
      <c r="BG570231" s="985"/>
    </row>
    <row r="570268" spans="59:59" ht="15" customHeight="1">
      <c r="BG570268" s="984"/>
    </row>
    <row r="570269" spans="59:59" ht="15" customHeight="1">
      <c r="BG570269" s="985"/>
    </row>
    <row r="570306" spans="59:59" ht="15" customHeight="1">
      <c r="BG570306" s="984"/>
    </row>
    <row r="570307" spans="59:59" ht="15" customHeight="1">
      <c r="BG570307" s="985"/>
    </row>
    <row r="570344" spans="59:59" ht="15" customHeight="1">
      <c r="BG570344" s="984"/>
    </row>
    <row r="570345" spans="59:59" ht="15" customHeight="1">
      <c r="BG570345" s="985"/>
    </row>
    <row r="570382" spans="59:59" ht="15" customHeight="1">
      <c r="BG570382" s="984"/>
    </row>
    <row r="570383" spans="59:59" ht="15" customHeight="1">
      <c r="BG570383" s="985"/>
    </row>
    <row r="570420" spans="59:59" ht="15" customHeight="1">
      <c r="BG570420" s="984"/>
    </row>
    <row r="570421" spans="59:59" ht="15" customHeight="1">
      <c r="BG570421" s="985"/>
    </row>
    <row r="570458" spans="59:59" ht="15" customHeight="1">
      <c r="BG570458" s="984"/>
    </row>
    <row r="570459" spans="59:59" ht="15" customHeight="1">
      <c r="BG570459" s="985"/>
    </row>
    <row r="570496" spans="59:59" ht="15" customHeight="1">
      <c r="BG570496" s="984"/>
    </row>
    <row r="570497" spans="59:59" ht="15" customHeight="1">
      <c r="BG570497" s="985"/>
    </row>
    <row r="570534" spans="59:59" ht="15" customHeight="1">
      <c r="BG570534" s="984"/>
    </row>
    <row r="570535" spans="59:59" ht="15" customHeight="1">
      <c r="BG570535" s="985"/>
    </row>
    <row r="570572" spans="59:59" ht="15" customHeight="1">
      <c r="BG570572" s="984"/>
    </row>
    <row r="570573" spans="59:59" ht="15" customHeight="1">
      <c r="BG570573" s="985"/>
    </row>
    <row r="570610" spans="59:59" ht="15" customHeight="1">
      <c r="BG570610" s="984"/>
    </row>
    <row r="570611" spans="59:59" ht="15" customHeight="1">
      <c r="BG570611" s="985"/>
    </row>
    <row r="570648" spans="59:59" ht="15" customHeight="1">
      <c r="BG570648" s="984"/>
    </row>
    <row r="570649" spans="59:59" ht="15" customHeight="1">
      <c r="BG570649" s="985"/>
    </row>
    <row r="570686" spans="59:59" ht="15" customHeight="1">
      <c r="BG570686" s="984"/>
    </row>
    <row r="570687" spans="59:59" ht="15" customHeight="1">
      <c r="BG570687" s="985"/>
    </row>
    <row r="570724" spans="59:59" ht="15" customHeight="1">
      <c r="BG570724" s="984"/>
    </row>
    <row r="570725" spans="59:59" ht="15" customHeight="1">
      <c r="BG570725" s="985"/>
    </row>
    <row r="570762" spans="59:59" ht="15" customHeight="1">
      <c r="BG570762" s="984"/>
    </row>
    <row r="570763" spans="59:59" ht="15" customHeight="1">
      <c r="BG570763" s="985"/>
    </row>
    <row r="570800" spans="59:59" ht="15" customHeight="1">
      <c r="BG570800" s="984"/>
    </row>
    <row r="570801" spans="59:59" ht="15" customHeight="1">
      <c r="BG570801" s="985"/>
    </row>
    <row r="570838" spans="59:59" ht="15" customHeight="1">
      <c r="BG570838" s="984"/>
    </row>
    <row r="570839" spans="59:59" ht="15" customHeight="1">
      <c r="BG570839" s="985"/>
    </row>
    <row r="570876" spans="59:59" ht="15" customHeight="1">
      <c r="BG570876" s="984"/>
    </row>
    <row r="570877" spans="59:59" ht="15" customHeight="1">
      <c r="BG570877" s="985"/>
    </row>
    <row r="570914" spans="59:59" ht="15" customHeight="1">
      <c r="BG570914" s="984"/>
    </row>
    <row r="570915" spans="59:59" ht="15" customHeight="1">
      <c r="BG570915" s="985"/>
    </row>
    <row r="570952" spans="59:59" ht="15" customHeight="1">
      <c r="BG570952" s="984"/>
    </row>
    <row r="570953" spans="59:59" ht="15" customHeight="1">
      <c r="BG570953" s="985"/>
    </row>
    <row r="570990" spans="59:59" ht="15" customHeight="1">
      <c r="BG570990" s="984"/>
    </row>
    <row r="570991" spans="59:59" ht="15" customHeight="1">
      <c r="BG570991" s="985"/>
    </row>
    <row r="571028" spans="59:59" ht="15" customHeight="1">
      <c r="BG571028" s="984"/>
    </row>
    <row r="571029" spans="59:59" ht="15" customHeight="1">
      <c r="BG571029" s="985"/>
    </row>
    <row r="571066" spans="59:59" ht="15" customHeight="1">
      <c r="BG571066" s="984"/>
    </row>
    <row r="571067" spans="59:59" ht="15" customHeight="1">
      <c r="BG571067" s="985"/>
    </row>
    <row r="571104" spans="59:59" ht="15" customHeight="1">
      <c r="BG571104" s="984"/>
    </row>
    <row r="571105" spans="59:59" ht="15" customHeight="1">
      <c r="BG571105" s="985"/>
    </row>
    <row r="571142" spans="59:59" ht="15" customHeight="1">
      <c r="BG571142" s="984"/>
    </row>
    <row r="571143" spans="59:59" ht="15" customHeight="1">
      <c r="BG571143" s="985"/>
    </row>
    <row r="571180" spans="59:59" ht="15" customHeight="1">
      <c r="BG571180" s="984"/>
    </row>
    <row r="571181" spans="59:59" ht="15" customHeight="1">
      <c r="BG571181" s="985"/>
    </row>
    <row r="571218" spans="59:59" ht="15" customHeight="1">
      <c r="BG571218" s="984"/>
    </row>
    <row r="571219" spans="59:59" ht="15" customHeight="1">
      <c r="BG571219" s="985"/>
    </row>
    <row r="571256" spans="59:59" ht="15" customHeight="1">
      <c r="BG571256" s="984"/>
    </row>
    <row r="571257" spans="59:59" ht="15" customHeight="1">
      <c r="BG571257" s="985"/>
    </row>
    <row r="571294" spans="59:59" ht="15" customHeight="1">
      <c r="BG571294" s="984"/>
    </row>
    <row r="571295" spans="59:59" ht="15" customHeight="1">
      <c r="BG571295" s="985"/>
    </row>
    <row r="571332" spans="59:59" ht="15" customHeight="1">
      <c r="BG571332" s="984"/>
    </row>
    <row r="571333" spans="59:59" ht="15" customHeight="1">
      <c r="BG571333" s="985"/>
    </row>
    <row r="571370" spans="59:59" ht="15" customHeight="1">
      <c r="BG571370" s="984"/>
    </row>
    <row r="571371" spans="59:59" ht="15" customHeight="1">
      <c r="BG571371" s="985"/>
    </row>
    <row r="571408" spans="59:59" ht="15" customHeight="1">
      <c r="BG571408" s="984"/>
    </row>
    <row r="571409" spans="59:59" ht="15" customHeight="1">
      <c r="BG571409" s="985"/>
    </row>
    <row r="571446" spans="59:59" ht="15" customHeight="1">
      <c r="BG571446" s="984"/>
    </row>
    <row r="571447" spans="59:59" ht="15" customHeight="1">
      <c r="BG571447" s="985"/>
    </row>
    <row r="571484" spans="59:59" ht="15" customHeight="1">
      <c r="BG571484" s="984"/>
    </row>
    <row r="571485" spans="59:59" ht="15" customHeight="1">
      <c r="BG571485" s="985"/>
    </row>
    <row r="571522" spans="59:59" ht="15" customHeight="1">
      <c r="BG571522" s="984"/>
    </row>
    <row r="571523" spans="59:59" ht="15" customHeight="1">
      <c r="BG571523" s="985"/>
    </row>
    <row r="571560" spans="59:59" ht="15" customHeight="1">
      <c r="BG571560" s="984"/>
    </row>
    <row r="571561" spans="59:59" ht="15" customHeight="1">
      <c r="BG571561" s="985"/>
    </row>
    <row r="571598" spans="59:59" ht="15" customHeight="1">
      <c r="BG571598" s="984"/>
    </row>
    <row r="571599" spans="59:59" ht="15" customHeight="1">
      <c r="BG571599" s="985"/>
    </row>
    <row r="571636" spans="59:59" ht="15" customHeight="1">
      <c r="BG571636" s="984"/>
    </row>
    <row r="571637" spans="59:59" ht="15" customHeight="1">
      <c r="BG571637" s="985"/>
    </row>
    <row r="571674" spans="59:59" ht="15" customHeight="1">
      <c r="BG571674" s="984"/>
    </row>
    <row r="571675" spans="59:59" ht="15" customHeight="1">
      <c r="BG571675" s="985"/>
    </row>
    <row r="571712" spans="59:59" ht="15" customHeight="1">
      <c r="BG571712" s="984"/>
    </row>
    <row r="571713" spans="59:59" ht="15" customHeight="1">
      <c r="BG571713" s="985"/>
    </row>
    <row r="571750" spans="59:59" ht="15" customHeight="1">
      <c r="BG571750" s="984"/>
    </row>
    <row r="571751" spans="59:59" ht="15" customHeight="1">
      <c r="BG571751" s="985"/>
    </row>
    <row r="571788" spans="59:59" ht="15" customHeight="1">
      <c r="BG571788" s="984"/>
    </row>
    <row r="571789" spans="59:59" ht="15" customHeight="1">
      <c r="BG571789" s="985"/>
    </row>
    <row r="571826" spans="59:59" ht="15" customHeight="1">
      <c r="BG571826" s="984"/>
    </row>
    <row r="571827" spans="59:59" ht="15" customHeight="1">
      <c r="BG571827" s="985"/>
    </row>
    <row r="571864" spans="59:59" ht="15" customHeight="1">
      <c r="BG571864" s="984"/>
    </row>
    <row r="571865" spans="59:59" ht="15" customHeight="1">
      <c r="BG571865" s="985"/>
    </row>
    <row r="571902" spans="59:59" ht="15" customHeight="1">
      <c r="BG571902" s="984"/>
    </row>
    <row r="571903" spans="59:59" ht="15" customHeight="1">
      <c r="BG571903" s="985"/>
    </row>
    <row r="571940" spans="59:59" ht="15" customHeight="1">
      <c r="BG571940" s="984"/>
    </row>
    <row r="571941" spans="59:59" ht="15" customHeight="1">
      <c r="BG571941" s="985"/>
    </row>
    <row r="571978" spans="59:59" ht="15" customHeight="1">
      <c r="BG571978" s="984"/>
    </row>
    <row r="571979" spans="59:59" ht="15" customHeight="1">
      <c r="BG571979" s="985"/>
    </row>
    <row r="572016" spans="59:59" ht="15" customHeight="1">
      <c r="BG572016" s="984"/>
    </row>
    <row r="572017" spans="59:59" ht="15" customHeight="1">
      <c r="BG572017" s="985"/>
    </row>
    <row r="572054" spans="59:59" ht="15" customHeight="1">
      <c r="BG572054" s="984"/>
    </row>
    <row r="572055" spans="59:59" ht="15" customHeight="1">
      <c r="BG572055" s="985"/>
    </row>
    <row r="572092" spans="59:59" ht="15" customHeight="1">
      <c r="BG572092" s="984"/>
    </row>
    <row r="572093" spans="59:59" ht="15" customHeight="1">
      <c r="BG572093" s="985"/>
    </row>
    <row r="572130" spans="59:59" ht="15" customHeight="1">
      <c r="BG572130" s="984"/>
    </row>
    <row r="572131" spans="59:59" ht="15" customHeight="1">
      <c r="BG572131" s="985"/>
    </row>
    <row r="572168" spans="59:59" ht="15" customHeight="1">
      <c r="BG572168" s="984"/>
    </row>
    <row r="572169" spans="59:59" ht="15" customHeight="1">
      <c r="BG572169" s="985"/>
    </row>
    <row r="572206" spans="59:59" ht="15" customHeight="1">
      <c r="BG572206" s="984"/>
    </row>
    <row r="572207" spans="59:59" ht="15" customHeight="1">
      <c r="BG572207" s="985"/>
    </row>
    <row r="572244" spans="59:59" ht="15" customHeight="1">
      <c r="BG572244" s="984"/>
    </row>
    <row r="572245" spans="59:59" ht="15" customHeight="1">
      <c r="BG572245" s="985"/>
    </row>
    <row r="572282" spans="59:59" ht="15" customHeight="1">
      <c r="BG572282" s="984"/>
    </row>
    <row r="572283" spans="59:59" ht="15" customHeight="1">
      <c r="BG572283" s="985"/>
    </row>
    <row r="572320" spans="59:59" ht="15" customHeight="1">
      <c r="BG572320" s="984"/>
    </row>
    <row r="572321" spans="59:59" ht="15" customHeight="1">
      <c r="BG572321" s="985"/>
    </row>
    <row r="572358" spans="59:59" ht="15" customHeight="1">
      <c r="BG572358" s="984"/>
    </row>
    <row r="572359" spans="59:59" ht="15" customHeight="1">
      <c r="BG572359" s="985"/>
    </row>
    <row r="572396" spans="59:59" ht="15" customHeight="1">
      <c r="BG572396" s="984"/>
    </row>
    <row r="572397" spans="59:59" ht="15" customHeight="1">
      <c r="BG572397" s="985"/>
    </row>
    <row r="572434" spans="59:59" ht="15" customHeight="1">
      <c r="BG572434" s="984"/>
    </row>
    <row r="572435" spans="59:59" ht="15" customHeight="1">
      <c r="BG572435" s="985"/>
    </row>
    <row r="572472" spans="59:59" ht="15" customHeight="1">
      <c r="BG572472" s="984"/>
    </row>
    <row r="572473" spans="59:59" ht="15" customHeight="1">
      <c r="BG572473" s="985"/>
    </row>
    <row r="572510" spans="59:59" ht="15" customHeight="1">
      <c r="BG572510" s="984"/>
    </row>
    <row r="572511" spans="59:59" ht="15" customHeight="1">
      <c r="BG572511" s="985"/>
    </row>
    <row r="572548" spans="59:59" ht="15" customHeight="1">
      <c r="BG572548" s="984"/>
    </row>
    <row r="572549" spans="59:59" ht="15" customHeight="1">
      <c r="BG572549" s="985"/>
    </row>
    <row r="572586" spans="59:59" ht="15" customHeight="1">
      <c r="BG572586" s="984"/>
    </row>
    <row r="572587" spans="59:59" ht="15" customHeight="1">
      <c r="BG572587" s="985"/>
    </row>
    <row r="572624" spans="59:59" ht="15" customHeight="1">
      <c r="BG572624" s="984"/>
    </row>
    <row r="572625" spans="59:59" ht="15" customHeight="1">
      <c r="BG572625" s="985"/>
    </row>
    <row r="572662" spans="59:59" ht="15" customHeight="1">
      <c r="BG572662" s="984"/>
    </row>
    <row r="572663" spans="59:59" ht="15" customHeight="1">
      <c r="BG572663" s="985"/>
    </row>
    <row r="572700" spans="59:59" ht="15" customHeight="1">
      <c r="BG572700" s="984"/>
    </row>
    <row r="572701" spans="59:59" ht="15" customHeight="1">
      <c r="BG572701" s="985"/>
    </row>
    <row r="572738" spans="59:59" ht="15" customHeight="1">
      <c r="BG572738" s="984"/>
    </row>
    <row r="572739" spans="59:59" ht="15" customHeight="1">
      <c r="BG572739" s="985"/>
    </row>
    <row r="572776" spans="59:59" ht="15" customHeight="1">
      <c r="BG572776" s="984"/>
    </row>
    <row r="572777" spans="59:59" ht="15" customHeight="1">
      <c r="BG572777" s="985"/>
    </row>
    <row r="572814" spans="59:59" ht="15" customHeight="1">
      <c r="BG572814" s="984"/>
    </row>
    <row r="572815" spans="59:59" ht="15" customHeight="1">
      <c r="BG572815" s="985"/>
    </row>
    <row r="572852" spans="59:59" ht="15" customHeight="1">
      <c r="BG572852" s="984"/>
    </row>
    <row r="572853" spans="59:59" ht="15" customHeight="1">
      <c r="BG572853" s="985"/>
    </row>
    <row r="572890" spans="59:59" ht="15" customHeight="1">
      <c r="BG572890" s="984"/>
    </row>
    <row r="572891" spans="59:59" ht="15" customHeight="1">
      <c r="BG572891" s="985"/>
    </row>
    <row r="572928" spans="59:59" ht="15" customHeight="1">
      <c r="BG572928" s="984"/>
    </row>
    <row r="572929" spans="59:59" ht="15" customHeight="1">
      <c r="BG572929" s="985"/>
    </row>
    <row r="572966" spans="59:59" ht="15" customHeight="1">
      <c r="BG572966" s="984"/>
    </row>
    <row r="572967" spans="59:59" ht="15" customHeight="1">
      <c r="BG572967" s="985"/>
    </row>
    <row r="573004" spans="59:59" ht="15" customHeight="1">
      <c r="BG573004" s="984"/>
    </row>
    <row r="573005" spans="59:59" ht="15" customHeight="1">
      <c r="BG573005" s="985"/>
    </row>
    <row r="573042" spans="59:59" ht="15" customHeight="1">
      <c r="BG573042" s="984"/>
    </row>
    <row r="573043" spans="59:59" ht="15" customHeight="1">
      <c r="BG573043" s="985"/>
    </row>
    <row r="573080" spans="59:59" ht="15" customHeight="1">
      <c r="BG573080" s="984"/>
    </row>
    <row r="573081" spans="59:59" ht="15" customHeight="1">
      <c r="BG573081" s="985"/>
    </row>
    <row r="573118" spans="59:59" ht="15" customHeight="1">
      <c r="BG573118" s="984"/>
    </row>
    <row r="573119" spans="59:59" ht="15" customHeight="1">
      <c r="BG573119" s="985"/>
    </row>
    <row r="573156" spans="59:59" ht="15" customHeight="1">
      <c r="BG573156" s="984"/>
    </row>
    <row r="573157" spans="59:59" ht="15" customHeight="1">
      <c r="BG573157" s="985"/>
    </row>
    <row r="573194" spans="59:59" ht="15" customHeight="1">
      <c r="BG573194" s="984"/>
    </row>
    <row r="573195" spans="59:59" ht="15" customHeight="1">
      <c r="BG573195" s="985"/>
    </row>
    <row r="573232" spans="59:59" ht="15" customHeight="1">
      <c r="BG573232" s="984"/>
    </row>
    <row r="573233" spans="59:59" ht="15" customHeight="1">
      <c r="BG573233" s="985"/>
    </row>
    <row r="573270" spans="59:59" ht="15" customHeight="1">
      <c r="BG573270" s="984"/>
    </row>
    <row r="573271" spans="59:59" ht="15" customHeight="1">
      <c r="BG573271" s="985"/>
    </row>
    <row r="573308" spans="59:59" ht="15" customHeight="1">
      <c r="BG573308" s="984"/>
    </row>
    <row r="573309" spans="59:59" ht="15" customHeight="1">
      <c r="BG573309" s="985"/>
    </row>
    <row r="573346" spans="59:59" ht="15" customHeight="1">
      <c r="BG573346" s="984"/>
    </row>
    <row r="573347" spans="59:59" ht="15" customHeight="1">
      <c r="BG573347" s="985"/>
    </row>
    <row r="573384" spans="59:59" ht="15" customHeight="1">
      <c r="BG573384" s="984"/>
    </row>
    <row r="573385" spans="59:59" ht="15" customHeight="1">
      <c r="BG573385" s="985"/>
    </row>
    <row r="573422" spans="59:59" ht="15" customHeight="1">
      <c r="BG573422" s="984"/>
    </row>
    <row r="573423" spans="59:59" ht="15" customHeight="1">
      <c r="BG573423" s="985"/>
    </row>
    <row r="573460" spans="59:59" ht="15" customHeight="1">
      <c r="BG573460" s="984"/>
    </row>
    <row r="573461" spans="59:59" ht="15" customHeight="1">
      <c r="BG573461" s="985"/>
    </row>
    <row r="573498" spans="59:59" ht="15" customHeight="1">
      <c r="BG573498" s="984"/>
    </row>
    <row r="573499" spans="59:59" ht="15" customHeight="1">
      <c r="BG573499" s="985"/>
    </row>
    <row r="573536" spans="59:59" ht="15" customHeight="1">
      <c r="BG573536" s="984"/>
    </row>
    <row r="573537" spans="59:59" ht="15" customHeight="1">
      <c r="BG573537" s="985"/>
    </row>
    <row r="573574" spans="59:59" ht="15" customHeight="1">
      <c r="BG573574" s="984"/>
    </row>
    <row r="573575" spans="59:59" ht="15" customHeight="1">
      <c r="BG573575" s="985"/>
    </row>
    <row r="573612" spans="59:59" ht="15" customHeight="1">
      <c r="BG573612" s="984"/>
    </row>
    <row r="573613" spans="59:59" ht="15" customHeight="1">
      <c r="BG573613" s="985"/>
    </row>
    <row r="573650" spans="59:59" ht="15" customHeight="1">
      <c r="BG573650" s="984"/>
    </row>
    <row r="573651" spans="59:59" ht="15" customHeight="1">
      <c r="BG573651" s="985"/>
    </row>
    <row r="573688" spans="59:59" ht="15" customHeight="1">
      <c r="BG573688" s="984"/>
    </row>
    <row r="573689" spans="59:59" ht="15" customHeight="1">
      <c r="BG573689" s="985"/>
    </row>
    <row r="573726" spans="59:59" ht="15" customHeight="1">
      <c r="BG573726" s="984"/>
    </row>
    <row r="573727" spans="59:59" ht="15" customHeight="1">
      <c r="BG573727" s="985"/>
    </row>
    <row r="573764" spans="59:59" ht="15" customHeight="1">
      <c r="BG573764" s="984"/>
    </row>
    <row r="573765" spans="59:59" ht="15" customHeight="1">
      <c r="BG573765" s="985"/>
    </row>
    <row r="573802" spans="59:59" ht="15" customHeight="1">
      <c r="BG573802" s="984"/>
    </row>
    <row r="573803" spans="59:59" ht="15" customHeight="1">
      <c r="BG573803" s="985"/>
    </row>
    <row r="573840" spans="59:59" ht="15" customHeight="1">
      <c r="BG573840" s="984"/>
    </row>
    <row r="573841" spans="59:59" ht="15" customHeight="1">
      <c r="BG573841" s="985"/>
    </row>
    <row r="573878" spans="59:59" ht="15" customHeight="1">
      <c r="BG573878" s="984"/>
    </row>
    <row r="573879" spans="59:59" ht="15" customHeight="1">
      <c r="BG573879" s="985"/>
    </row>
    <row r="573916" spans="59:59" ht="15" customHeight="1">
      <c r="BG573916" s="984"/>
    </row>
    <row r="573917" spans="59:59" ht="15" customHeight="1">
      <c r="BG573917" s="985"/>
    </row>
    <row r="573954" spans="59:59" ht="15" customHeight="1">
      <c r="BG573954" s="984"/>
    </row>
    <row r="573955" spans="59:59" ht="15" customHeight="1">
      <c r="BG573955" s="985"/>
    </row>
    <row r="573992" spans="59:59" ht="15" customHeight="1">
      <c r="BG573992" s="984"/>
    </row>
    <row r="573993" spans="59:59" ht="15" customHeight="1">
      <c r="BG573993" s="985"/>
    </row>
    <row r="574030" spans="59:59" ht="15" customHeight="1">
      <c r="BG574030" s="984"/>
    </row>
    <row r="574031" spans="59:59" ht="15" customHeight="1">
      <c r="BG574031" s="985"/>
    </row>
    <row r="574068" spans="59:59" ht="15" customHeight="1">
      <c r="BG574068" s="984"/>
    </row>
    <row r="574069" spans="59:59" ht="15" customHeight="1">
      <c r="BG574069" s="985"/>
    </row>
    <row r="574106" spans="59:59" ht="15" customHeight="1">
      <c r="BG574106" s="984"/>
    </row>
    <row r="574107" spans="59:59" ht="15" customHeight="1">
      <c r="BG574107" s="985"/>
    </row>
    <row r="574144" spans="59:59" ht="15" customHeight="1">
      <c r="BG574144" s="984"/>
    </row>
    <row r="574145" spans="59:59" ht="15" customHeight="1">
      <c r="BG574145" s="985"/>
    </row>
    <row r="574182" spans="59:59" ht="15" customHeight="1">
      <c r="BG574182" s="984"/>
    </row>
    <row r="574183" spans="59:59" ht="15" customHeight="1">
      <c r="BG574183" s="985"/>
    </row>
    <row r="574220" spans="59:59" ht="15" customHeight="1">
      <c r="BG574220" s="984"/>
    </row>
    <row r="574221" spans="59:59" ht="15" customHeight="1">
      <c r="BG574221" s="985"/>
    </row>
    <row r="574258" spans="59:59" ht="15" customHeight="1">
      <c r="BG574258" s="984"/>
    </row>
    <row r="574259" spans="59:59" ht="15" customHeight="1">
      <c r="BG574259" s="985"/>
    </row>
    <row r="574296" spans="59:59" ht="15" customHeight="1">
      <c r="BG574296" s="984"/>
    </row>
    <row r="574297" spans="59:59" ht="15" customHeight="1">
      <c r="BG574297" s="985"/>
    </row>
    <row r="574334" spans="59:59" ht="15" customHeight="1">
      <c r="BG574334" s="984"/>
    </row>
    <row r="574335" spans="59:59" ht="15" customHeight="1">
      <c r="BG574335" s="985"/>
    </row>
    <row r="574372" spans="59:59" ht="15" customHeight="1">
      <c r="BG574372" s="984"/>
    </row>
    <row r="574373" spans="59:59" ht="15" customHeight="1">
      <c r="BG574373" s="985"/>
    </row>
    <row r="574410" spans="59:59" ht="15" customHeight="1">
      <c r="BG574410" s="984"/>
    </row>
    <row r="574411" spans="59:59" ht="15" customHeight="1">
      <c r="BG574411" s="985"/>
    </row>
    <row r="574448" spans="59:59" ht="15" customHeight="1">
      <c r="BG574448" s="984"/>
    </row>
    <row r="574449" spans="59:59" ht="15" customHeight="1">
      <c r="BG574449" s="985"/>
    </row>
    <row r="574486" spans="59:59" ht="15" customHeight="1">
      <c r="BG574486" s="984"/>
    </row>
    <row r="574487" spans="59:59" ht="15" customHeight="1">
      <c r="BG574487" s="985"/>
    </row>
    <row r="574524" spans="59:59" ht="15" customHeight="1">
      <c r="BG574524" s="984"/>
    </row>
    <row r="574525" spans="59:59" ht="15" customHeight="1">
      <c r="BG574525" s="985"/>
    </row>
    <row r="574562" spans="59:59" ht="15" customHeight="1">
      <c r="BG574562" s="984"/>
    </row>
    <row r="574563" spans="59:59" ht="15" customHeight="1">
      <c r="BG574563" s="985"/>
    </row>
    <row r="574600" spans="59:59" ht="15" customHeight="1">
      <c r="BG574600" s="984"/>
    </row>
    <row r="574601" spans="59:59" ht="15" customHeight="1">
      <c r="BG574601" s="985"/>
    </row>
    <row r="574638" spans="59:59" ht="15" customHeight="1">
      <c r="BG574638" s="984"/>
    </row>
    <row r="574639" spans="59:59" ht="15" customHeight="1">
      <c r="BG574639" s="985"/>
    </row>
    <row r="574676" spans="59:59" ht="15" customHeight="1">
      <c r="BG574676" s="984"/>
    </row>
    <row r="574677" spans="59:59" ht="15" customHeight="1">
      <c r="BG574677" s="985"/>
    </row>
    <row r="574714" spans="59:59" ht="15" customHeight="1">
      <c r="BG574714" s="984"/>
    </row>
    <row r="574715" spans="59:59" ht="15" customHeight="1">
      <c r="BG574715" s="985"/>
    </row>
    <row r="574752" spans="59:59" ht="15" customHeight="1">
      <c r="BG574752" s="984"/>
    </row>
    <row r="574753" spans="59:59" ht="15" customHeight="1">
      <c r="BG574753" s="985"/>
    </row>
    <row r="574790" spans="59:59" ht="15" customHeight="1">
      <c r="BG574790" s="984"/>
    </row>
    <row r="574791" spans="59:59" ht="15" customHeight="1">
      <c r="BG574791" s="985"/>
    </row>
    <row r="574828" spans="59:59" ht="15" customHeight="1">
      <c r="BG574828" s="984"/>
    </row>
    <row r="574829" spans="59:59" ht="15" customHeight="1">
      <c r="BG574829" s="985"/>
    </row>
    <row r="574866" spans="59:59" ht="15" customHeight="1">
      <c r="BG574866" s="984"/>
    </row>
    <row r="574867" spans="59:59" ht="15" customHeight="1">
      <c r="BG574867" s="985"/>
    </row>
    <row r="574904" spans="59:59" ht="15" customHeight="1">
      <c r="BG574904" s="984"/>
    </row>
    <row r="574905" spans="59:59" ht="15" customHeight="1">
      <c r="BG574905" s="985"/>
    </row>
    <row r="574942" spans="59:59" ht="15" customHeight="1">
      <c r="BG574942" s="984"/>
    </row>
    <row r="574943" spans="59:59" ht="15" customHeight="1">
      <c r="BG574943" s="985"/>
    </row>
    <row r="574980" spans="59:59" ht="15" customHeight="1">
      <c r="BG574980" s="984"/>
    </row>
    <row r="574981" spans="59:59" ht="15" customHeight="1">
      <c r="BG574981" s="985"/>
    </row>
    <row r="575018" spans="59:59" ht="15" customHeight="1">
      <c r="BG575018" s="984"/>
    </row>
    <row r="575019" spans="59:59" ht="15" customHeight="1">
      <c r="BG575019" s="985"/>
    </row>
    <row r="575056" spans="59:59" ht="15" customHeight="1">
      <c r="BG575056" s="984"/>
    </row>
    <row r="575057" spans="59:59" ht="15" customHeight="1">
      <c r="BG575057" s="985"/>
    </row>
    <row r="575094" spans="59:59" ht="15" customHeight="1">
      <c r="BG575094" s="984"/>
    </row>
    <row r="575095" spans="59:59" ht="15" customHeight="1">
      <c r="BG575095" s="985"/>
    </row>
    <row r="575132" spans="59:59" ht="15" customHeight="1">
      <c r="BG575132" s="984"/>
    </row>
    <row r="575133" spans="59:59" ht="15" customHeight="1">
      <c r="BG575133" s="985"/>
    </row>
    <row r="575170" spans="59:59" ht="15" customHeight="1">
      <c r="BG575170" s="984"/>
    </row>
    <row r="575171" spans="59:59" ht="15" customHeight="1">
      <c r="BG575171" s="985"/>
    </row>
    <row r="575208" spans="59:59" ht="15" customHeight="1">
      <c r="BG575208" s="984"/>
    </row>
    <row r="575209" spans="59:59" ht="15" customHeight="1">
      <c r="BG575209" s="985"/>
    </row>
    <row r="575246" spans="59:59" ht="15" customHeight="1">
      <c r="BG575246" s="984"/>
    </row>
    <row r="575247" spans="59:59" ht="15" customHeight="1">
      <c r="BG575247" s="985"/>
    </row>
    <row r="575284" spans="59:59" ht="15" customHeight="1">
      <c r="BG575284" s="984"/>
    </row>
    <row r="575285" spans="59:59" ht="15" customHeight="1">
      <c r="BG575285" s="985"/>
    </row>
    <row r="575322" spans="59:59" ht="15" customHeight="1">
      <c r="BG575322" s="984"/>
    </row>
    <row r="575323" spans="59:59" ht="15" customHeight="1">
      <c r="BG575323" s="985"/>
    </row>
    <row r="575360" spans="59:59" ht="15" customHeight="1">
      <c r="BG575360" s="984"/>
    </row>
    <row r="575361" spans="59:59" ht="15" customHeight="1">
      <c r="BG575361" s="985"/>
    </row>
    <row r="575398" spans="59:59" ht="15" customHeight="1">
      <c r="BG575398" s="984"/>
    </row>
    <row r="575399" spans="59:59" ht="15" customHeight="1">
      <c r="BG575399" s="985"/>
    </row>
    <row r="575436" spans="59:59" ht="15" customHeight="1">
      <c r="BG575436" s="984"/>
    </row>
    <row r="575437" spans="59:59" ht="15" customHeight="1">
      <c r="BG575437" s="985"/>
    </row>
    <row r="575474" spans="59:59" ht="15" customHeight="1">
      <c r="BG575474" s="984"/>
    </row>
    <row r="575475" spans="59:59" ht="15" customHeight="1">
      <c r="BG575475" s="985"/>
    </row>
    <row r="575512" spans="59:59" ht="15" customHeight="1">
      <c r="BG575512" s="984"/>
    </row>
    <row r="575513" spans="59:59" ht="15" customHeight="1">
      <c r="BG575513" s="985"/>
    </row>
    <row r="575550" spans="59:59" ht="15" customHeight="1">
      <c r="BG575550" s="984"/>
    </row>
    <row r="575551" spans="59:59" ht="15" customHeight="1">
      <c r="BG575551" s="985"/>
    </row>
    <row r="575588" spans="59:59" ht="15" customHeight="1">
      <c r="BG575588" s="984"/>
    </row>
    <row r="575589" spans="59:59" ht="15" customHeight="1">
      <c r="BG575589" s="985"/>
    </row>
    <row r="575626" spans="59:59" ht="15" customHeight="1">
      <c r="BG575626" s="984"/>
    </row>
    <row r="575627" spans="59:59" ht="15" customHeight="1">
      <c r="BG575627" s="985"/>
    </row>
    <row r="575664" spans="59:59" ht="15" customHeight="1">
      <c r="BG575664" s="984"/>
    </row>
    <row r="575665" spans="59:59" ht="15" customHeight="1">
      <c r="BG575665" s="985"/>
    </row>
    <row r="575702" spans="59:59" ht="15" customHeight="1">
      <c r="BG575702" s="984"/>
    </row>
    <row r="575703" spans="59:59" ht="15" customHeight="1">
      <c r="BG575703" s="985"/>
    </row>
    <row r="575740" spans="59:59" ht="15" customHeight="1">
      <c r="BG575740" s="984"/>
    </row>
    <row r="575741" spans="59:59" ht="15" customHeight="1">
      <c r="BG575741" s="985"/>
    </row>
    <row r="575778" spans="59:59" ht="15" customHeight="1">
      <c r="BG575778" s="984"/>
    </row>
    <row r="575779" spans="59:59" ht="15" customHeight="1">
      <c r="BG575779" s="985"/>
    </row>
    <row r="575816" spans="59:59" ht="15" customHeight="1">
      <c r="BG575816" s="984"/>
    </row>
    <row r="575817" spans="59:59" ht="15" customHeight="1">
      <c r="BG575817" s="985"/>
    </row>
    <row r="575854" spans="59:59" ht="15" customHeight="1">
      <c r="BG575854" s="984"/>
    </row>
    <row r="575855" spans="59:59" ht="15" customHeight="1">
      <c r="BG575855" s="985"/>
    </row>
    <row r="575892" spans="59:59" ht="15" customHeight="1">
      <c r="BG575892" s="984"/>
    </row>
    <row r="575893" spans="59:59" ht="15" customHeight="1">
      <c r="BG575893" s="985"/>
    </row>
    <row r="575930" spans="59:59" ht="15" customHeight="1">
      <c r="BG575930" s="984"/>
    </row>
    <row r="575931" spans="59:59" ht="15" customHeight="1">
      <c r="BG575931" s="985"/>
    </row>
    <row r="575968" spans="59:59" ht="15" customHeight="1">
      <c r="BG575968" s="984"/>
    </row>
    <row r="575969" spans="59:59" ht="15" customHeight="1">
      <c r="BG575969" s="985"/>
    </row>
    <row r="576006" spans="59:59" ht="15" customHeight="1">
      <c r="BG576006" s="984"/>
    </row>
    <row r="576007" spans="59:59" ht="15" customHeight="1">
      <c r="BG576007" s="985"/>
    </row>
    <row r="576044" spans="59:59" ht="15" customHeight="1">
      <c r="BG576044" s="984"/>
    </row>
    <row r="576045" spans="59:59" ht="15" customHeight="1">
      <c r="BG576045" s="985"/>
    </row>
    <row r="576082" spans="59:59" ht="15" customHeight="1">
      <c r="BG576082" s="984"/>
    </row>
    <row r="576083" spans="59:59" ht="15" customHeight="1">
      <c r="BG576083" s="985"/>
    </row>
    <row r="576120" spans="59:59" ht="15" customHeight="1">
      <c r="BG576120" s="984"/>
    </row>
    <row r="576121" spans="59:59" ht="15" customHeight="1">
      <c r="BG576121" s="985"/>
    </row>
    <row r="576158" spans="59:59" ht="15" customHeight="1">
      <c r="BG576158" s="984"/>
    </row>
    <row r="576159" spans="59:59" ht="15" customHeight="1">
      <c r="BG576159" s="985"/>
    </row>
    <row r="576196" spans="59:59" ht="15" customHeight="1">
      <c r="BG576196" s="984"/>
    </row>
    <row r="576197" spans="59:59" ht="15" customHeight="1">
      <c r="BG576197" s="985"/>
    </row>
    <row r="576234" spans="59:59" ht="15" customHeight="1">
      <c r="BG576234" s="984"/>
    </row>
    <row r="576235" spans="59:59" ht="15" customHeight="1">
      <c r="BG576235" s="985"/>
    </row>
    <row r="576272" spans="59:59" ht="15" customHeight="1">
      <c r="BG576272" s="984"/>
    </row>
    <row r="576273" spans="59:59" ht="15" customHeight="1">
      <c r="BG576273" s="985"/>
    </row>
    <row r="576310" spans="59:59" ht="15" customHeight="1">
      <c r="BG576310" s="984"/>
    </row>
    <row r="576311" spans="59:59" ht="15" customHeight="1">
      <c r="BG576311" s="985"/>
    </row>
    <row r="576348" spans="59:59" ht="15" customHeight="1">
      <c r="BG576348" s="984"/>
    </row>
    <row r="576349" spans="59:59" ht="15" customHeight="1">
      <c r="BG576349" s="985"/>
    </row>
    <row r="576386" spans="59:59" ht="15" customHeight="1">
      <c r="BG576386" s="984"/>
    </row>
    <row r="576387" spans="59:59" ht="15" customHeight="1">
      <c r="BG576387" s="985"/>
    </row>
    <row r="576424" spans="59:59" ht="15" customHeight="1">
      <c r="BG576424" s="984"/>
    </row>
    <row r="576425" spans="59:59" ht="15" customHeight="1">
      <c r="BG576425" s="985"/>
    </row>
    <row r="576462" spans="59:59" ht="15" customHeight="1">
      <c r="BG576462" s="984"/>
    </row>
    <row r="576463" spans="59:59" ht="15" customHeight="1">
      <c r="BG576463" s="985"/>
    </row>
    <row r="576500" spans="59:59" ht="15" customHeight="1">
      <c r="BG576500" s="984"/>
    </row>
    <row r="576501" spans="59:59" ht="15" customHeight="1">
      <c r="BG576501" s="985"/>
    </row>
    <row r="576538" spans="59:59" ht="15" customHeight="1">
      <c r="BG576538" s="984"/>
    </row>
    <row r="576539" spans="59:59" ht="15" customHeight="1">
      <c r="BG576539" s="985"/>
    </row>
    <row r="576576" spans="59:59" ht="15" customHeight="1">
      <c r="BG576576" s="984"/>
    </row>
    <row r="576577" spans="59:59" ht="15" customHeight="1">
      <c r="BG576577" s="985"/>
    </row>
    <row r="576614" spans="59:59" ht="15" customHeight="1">
      <c r="BG576614" s="984"/>
    </row>
    <row r="576615" spans="59:59" ht="15" customHeight="1">
      <c r="BG576615" s="985"/>
    </row>
    <row r="576652" spans="59:59" ht="15" customHeight="1">
      <c r="BG576652" s="984"/>
    </row>
    <row r="576653" spans="59:59" ht="15" customHeight="1">
      <c r="BG576653" s="985"/>
    </row>
    <row r="576690" spans="59:59" ht="15" customHeight="1">
      <c r="BG576690" s="984"/>
    </row>
    <row r="576691" spans="59:59" ht="15" customHeight="1">
      <c r="BG576691" s="985"/>
    </row>
    <row r="576728" spans="59:59" ht="15" customHeight="1">
      <c r="BG576728" s="984"/>
    </row>
    <row r="576729" spans="59:59" ht="15" customHeight="1">
      <c r="BG576729" s="985"/>
    </row>
    <row r="576766" spans="59:59" ht="15" customHeight="1">
      <c r="BG576766" s="984"/>
    </row>
    <row r="576767" spans="59:59" ht="15" customHeight="1">
      <c r="BG576767" s="985"/>
    </row>
    <row r="576804" spans="59:59" ht="15" customHeight="1">
      <c r="BG576804" s="984"/>
    </row>
    <row r="576805" spans="59:59" ht="15" customHeight="1">
      <c r="BG576805" s="985"/>
    </row>
    <row r="576842" spans="59:59" ht="15" customHeight="1">
      <c r="BG576842" s="984"/>
    </row>
    <row r="576843" spans="59:59" ht="15" customHeight="1">
      <c r="BG576843" s="985"/>
    </row>
    <row r="576880" spans="59:59" ht="15" customHeight="1">
      <c r="BG576880" s="984"/>
    </row>
    <row r="576881" spans="59:59" ht="15" customHeight="1">
      <c r="BG576881" s="985"/>
    </row>
    <row r="576918" spans="59:59" ht="15" customHeight="1">
      <c r="BG576918" s="984"/>
    </row>
    <row r="576919" spans="59:59" ht="15" customHeight="1">
      <c r="BG576919" s="985"/>
    </row>
    <row r="576956" spans="59:59" ht="15" customHeight="1">
      <c r="BG576956" s="984"/>
    </row>
    <row r="576957" spans="59:59" ht="15" customHeight="1">
      <c r="BG576957" s="985"/>
    </row>
    <row r="576994" spans="59:59" ht="15" customHeight="1">
      <c r="BG576994" s="984"/>
    </row>
    <row r="576995" spans="59:59" ht="15" customHeight="1">
      <c r="BG576995" s="985"/>
    </row>
    <row r="577032" spans="59:59" ht="15" customHeight="1">
      <c r="BG577032" s="984"/>
    </row>
    <row r="577033" spans="59:59" ht="15" customHeight="1">
      <c r="BG577033" s="985"/>
    </row>
    <row r="577070" spans="59:59" ht="15" customHeight="1">
      <c r="BG577070" s="984"/>
    </row>
    <row r="577071" spans="59:59" ht="15" customHeight="1">
      <c r="BG577071" s="985"/>
    </row>
    <row r="577108" spans="59:59" ht="15" customHeight="1">
      <c r="BG577108" s="984"/>
    </row>
    <row r="577109" spans="59:59" ht="15" customHeight="1">
      <c r="BG577109" s="985"/>
    </row>
    <row r="577146" spans="59:59" ht="15" customHeight="1">
      <c r="BG577146" s="984"/>
    </row>
    <row r="577147" spans="59:59" ht="15" customHeight="1">
      <c r="BG577147" s="985"/>
    </row>
    <row r="577184" spans="59:59" ht="15" customHeight="1">
      <c r="BG577184" s="984"/>
    </row>
    <row r="577185" spans="59:59" ht="15" customHeight="1">
      <c r="BG577185" s="985"/>
    </row>
    <row r="577222" spans="59:59" ht="15" customHeight="1">
      <c r="BG577222" s="984"/>
    </row>
    <row r="577223" spans="59:59" ht="15" customHeight="1">
      <c r="BG577223" s="985"/>
    </row>
    <row r="577260" spans="59:59" ht="15" customHeight="1">
      <c r="BG577260" s="984"/>
    </row>
    <row r="577261" spans="59:59" ht="15" customHeight="1">
      <c r="BG577261" s="985"/>
    </row>
    <row r="577298" spans="59:59" ht="15" customHeight="1">
      <c r="BG577298" s="984"/>
    </row>
    <row r="577299" spans="59:59" ht="15" customHeight="1">
      <c r="BG577299" s="985"/>
    </row>
    <row r="577336" spans="59:59" ht="15" customHeight="1">
      <c r="BG577336" s="984"/>
    </row>
    <row r="577337" spans="59:59" ht="15" customHeight="1">
      <c r="BG577337" s="985"/>
    </row>
    <row r="577374" spans="59:59" ht="15" customHeight="1">
      <c r="BG577374" s="984"/>
    </row>
    <row r="577375" spans="59:59" ht="15" customHeight="1">
      <c r="BG577375" s="985"/>
    </row>
    <row r="577412" spans="59:59" ht="15" customHeight="1">
      <c r="BG577412" s="984"/>
    </row>
    <row r="577413" spans="59:59" ht="15" customHeight="1">
      <c r="BG577413" s="985"/>
    </row>
    <row r="577450" spans="59:59" ht="15" customHeight="1">
      <c r="BG577450" s="984"/>
    </row>
    <row r="577451" spans="59:59" ht="15" customHeight="1">
      <c r="BG577451" s="985"/>
    </row>
    <row r="577488" spans="59:59" ht="15" customHeight="1">
      <c r="BG577488" s="984"/>
    </row>
    <row r="577489" spans="59:59" ht="15" customHeight="1">
      <c r="BG577489" s="985"/>
    </row>
    <row r="577526" spans="59:59" ht="15" customHeight="1">
      <c r="BG577526" s="984"/>
    </row>
    <row r="577527" spans="59:59" ht="15" customHeight="1">
      <c r="BG577527" s="985"/>
    </row>
    <row r="577564" spans="59:59" ht="15" customHeight="1">
      <c r="BG577564" s="984"/>
    </row>
    <row r="577565" spans="59:59" ht="15" customHeight="1">
      <c r="BG577565" s="985"/>
    </row>
    <row r="577602" spans="59:59" ht="15" customHeight="1">
      <c r="BG577602" s="984"/>
    </row>
    <row r="577603" spans="59:59" ht="15" customHeight="1">
      <c r="BG577603" s="985"/>
    </row>
    <row r="577640" spans="59:59" ht="15" customHeight="1">
      <c r="BG577640" s="984"/>
    </row>
    <row r="577641" spans="59:59" ht="15" customHeight="1">
      <c r="BG577641" s="985"/>
    </row>
    <row r="577678" spans="59:59" ht="15" customHeight="1">
      <c r="BG577678" s="984"/>
    </row>
    <row r="577679" spans="59:59" ht="15" customHeight="1">
      <c r="BG577679" s="985"/>
    </row>
    <row r="577716" spans="59:59" ht="15" customHeight="1">
      <c r="BG577716" s="984"/>
    </row>
    <row r="577717" spans="59:59" ht="15" customHeight="1">
      <c r="BG577717" s="985"/>
    </row>
    <row r="577754" spans="59:59" ht="15" customHeight="1">
      <c r="BG577754" s="984"/>
    </row>
    <row r="577755" spans="59:59" ht="15" customHeight="1">
      <c r="BG577755" s="985"/>
    </row>
    <row r="577792" spans="59:59" ht="15" customHeight="1">
      <c r="BG577792" s="984"/>
    </row>
    <row r="577793" spans="59:59" ht="15" customHeight="1">
      <c r="BG577793" s="985"/>
    </row>
    <row r="577830" spans="59:59" ht="15" customHeight="1">
      <c r="BG577830" s="984"/>
    </row>
    <row r="577831" spans="59:59" ht="15" customHeight="1">
      <c r="BG577831" s="985"/>
    </row>
    <row r="577868" spans="59:59" ht="15" customHeight="1">
      <c r="BG577868" s="984"/>
    </row>
    <row r="577869" spans="59:59" ht="15" customHeight="1">
      <c r="BG577869" s="985"/>
    </row>
    <row r="577906" spans="59:59" ht="15" customHeight="1">
      <c r="BG577906" s="984"/>
    </row>
    <row r="577907" spans="59:59" ht="15" customHeight="1">
      <c r="BG577907" s="985"/>
    </row>
    <row r="577944" spans="59:59" ht="15" customHeight="1">
      <c r="BG577944" s="984"/>
    </row>
    <row r="577945" spans="59:59" ht="15" customHeight="1">
      <c r="BG577945" s="985"/>
    </row>
    <row r="577982" spans="59:59" ht="15" customHeight="1">
      <c r="BG577982" s="984"/>
    </row>
    <row r="577983" spans="59:59" ht="15" customHeight="1">
      <c r="BG577983" s="985"/>
    </row>
    <row r="578020" spans="59:59" ht="15" customHeight="1">
      <c r="BG578020" s="984"/>
    </row>
    <row r="578021" spans="59:59" ht="15" customHeight="1">
      <c r="BG578021" s="985"/>
    </row>
    <row r="578058" spans="59:59" ht="15" customHeight="1">
      <c r="BG578058" s="984"/>
    </row>
    <row r="578059" spans="59:59" ht="15" customHeight="1">
      <c r="BG578059" s="985"/>
    </row>
    <row r="578096" spans="59:59" ht="15" customHeight="1">
      <c r="BG578096" s="984"/>
    </row>
    <row r="578097" spans="59:59" ht="15" customHeight="1">
      <c r="BG578097" s="985"/>
    </row>
    <row r="578134" spans="59:59" ht="15" customHeight="1">
      <c r="BG578134" s="984"/>
    </row>
    <row r="578135" spans="59:59" ht="15" customHeight="1">
      <c r="BG578135" s="985"/>
    </row>
    <row r="578172" spans="59:59" ht="15" customHeight="1">
      <c r="BG578172" s="984"/>
    </row>
    <row r="578173" spans="59:59" ht="15" customHeight="1">
      <c r="BG578173" s="985"/>
    </row>
    <row r="578210" spans="59:59" ht="15" customHeight="1">
      <c r="BG578210" s="984"/>
    </row>
    <row r="578211" spans="59:59" ht="15" customHeight="1">
      <c r="BG578211" s="985"/>
    </row>
    <row r="578248" spans="59:59" ht="15" customHeight="1">
      <c r="BG578248" s="984"/>
    </row>
    <row r="578249" spans="59:59" ht="15" customHeight="1">
      <c r="BG578249" s="985"/>
    </row>
    <row r="578286" spans="59:59" ht="15" customHeight="1">
      <c r="BG578286" s="984"/>
    </row>
    <row r="578287" spans="59:59" ht="15" customHeight="1">
      <c r="BG578287" s="985"/>
    </row>
    <row r="578324" spans="59:59" ht="15" customHeight="1">
      <c r="BG578324" s="984"/>
    </row>
    <row r="578325" spans="59:59" ht="15" customHeight="1">
      <c r="BG578325" s="985"/>
    </row>
    <row r="578362" spans="59:59" ht="15" customHeight="1">
      <c r="BG578362" s="984"/>
    </row>
    <row r="578363" spans="59:59" ht="15" customHeight="1">
      <c r="BG578363" s="985"/>
    </row>
    <row r="578400" spans="59:59" ht="15" customHeight="1">
      <c r="BG578400" s="984"/>
    </row>
    <row r="578401" spans="59:59" ht="15" customHeight="1">
      <c r="BG578401" s="985"/>
    </row>
    <row r="578438" spans="59:59" ht="15" customHeight="1">
      <c r="BG578438" s="984"/>
    </row>
    <row r="578439" spans="59:59" ht="15" customHeight="1">
      <c r="BG578439" s="985"/>
    </row>
    <row r="578476" spans="59:59" ht="15" customHeight="1">
      <c r="BG578476" s="984"/>
    </row>
    <row r="578477" spans="59:59" ht="15" customHeight="1">
      <c r="BG578477" s="985"/>
    </row>
    <row r="578514" spans="59:59" ht="15" customHeight="1">
      <c r="BG578514" s="984"/>
    </row>
    <row r="578515" spans="59:59" ht="15" customHeight="1">
      <c r="BG578515" s="985"/>
    </row>
    <row r="578552" spans="59:59" ht="15" customHeight="1">
      <c r="BG578552" s="984"/>
    </row>
    <row r="578553" spans="59:59" ht="15" customHeight="1">
      <c r="BG578553" s="985"/>
    </row>
    <row r="578590" spans="59:59" ht="15" customHeight="1">
      <c r="BG578590" s="984"/>
    </row>
    <row r="578591" spans="59:59" ht="15" customHeight="1">
      <c r="BG578591" s="985"/>
    </row>
    <row r="578628" spans="59:59" ht="15" customHeight="1">
      <c r="BG578628" s="984"/>
    </row>
    <row r="578629" spans="59:59" ht="15" customHeight="1">
      <c r="BG578629" s="985"/>
    </row>
    <row r="578666" spans="59:59" ht="15" customHeight="1">
      <c r="BG578666" s="984"/>
    </row>
    <row r="578667" spans="59:59" ht="15" customHeight="1">
      <c r="BG578667" s="985"/>
    </row>
    <row r="578704" spans="59:59" ht="15" customHeight="1">
      <c r="BG578704" s="984"/>
    </row>
    <row r="578705" spans="59:59" ht="15" customHeight="1">
      <c r="BG578705" s="985"/>
    </row>
    <row r="578742" spans="59:59" ht="15" customHeight="1">
      <c r="BG578742" s="984"/>
    </row>
    <row r="578743" spans="59:59" ht="15" customHeight="1">
      <c r="BG578743" s="985"/>
    </row>
    <row r="578780" spans="59:59" ht="15" customHeight="1">
      <c r="BG578780" s="984"/>
    </row>
    <row r="578781" spans="59:59" ht="15" customHeight="1">
      <c r="BG578781" s="985"/>
    </row>
    <row r="578818" spans="59:59" ht="15" customHeight="1">
      <c r="BG578818" s="984"/>
    </row>
    <row r="578819" spans="59:59" ht="15" customHeight="1">
      <c r="BG578819" s="985"/>
    </row>
    <row r="578856" spans="59:59" ht="15" customHeight="1">
      <c r="BG578856" s="984"/>
    </row>
    <row r="578857" spans="59:59" ht="15" customHeight="1">
      <c r="BG578857" s="985"/>
    </row>
    <row r="578894" spans="59:59" ht="15" customHeight="1">
      <c r="BG578894" s="984"/>
    </row>
    <row r="578895" spans="59:59" ht="15" customHeight="1">
      <c r="BG578895" s="985"/>
    </row>
    <row r="578932" spans="59:59" ht="15" customHeight="1">
      <c r="BG578932" s="984"/>
    </row>
    <row r="578933" spans="59:59" ht="15" customHeight="1">
      <c r="BG578933" s="985"/>
    </row>
    <row r="578970" spans="59:59" ht="15" customHeight="1">
      <c r="BG578970" s="984"/>
    </row>
    <row r="578971" spans="59:59" ht="15" customHeight="1">
      <c r="BG578971" s="985"/>
    </row>
    <row r="579008" spans="59:59" ht="15" customHeight="1">
      <c r="BG579008" s="984"/>
    </row>
    <row r="579009" spans="59:59" ht="15" customHeight="1">
      <c r="BG579009" s="985"/>
    </row>
    <row r="579046" spans="59:59" ht="15" customHeight="1">
      <c r="BG579046" s="984"/>
    </row>
    <row r="579047" spans="59:59" ht="15" customHeight="1">
      <c r="BG579047" s="985"/>
    </row>
    <row r="579084" spans="59:59" ht="15" customHeight="1">
      <c r="BG579084" s="984"/>
    </row>
    <row r="579085" spans="59:59" ht="15" customHeight="1">
      <c r="BG579085" s="985"/>
    </row>
    <row r="579122" spans="59:59" ht="15" customHeight="1">
      <c r="BG579122" s="984"/>
    </row>
    <row r="579123" spans="59:59" ht="15" customHeight="1">
      <c r="BG579123" s="985"/>
    </row>
    <row r="579160" spans="59:59" ht="15" customHeight="1">
      <c r="BG579160" s="984"/>
    </row>
    <row r="579161" spans="59:59" ht="15" customHeight="1">
      <c r="BG579161" s="985"/>
    </row>
    <row r="579198" spans="59:59" ht="15" customHeight="1">
      <c r="BG579198" s="984"/>
    </row>
    <row r="579199" spans="59:59" ht="15" customHeight="1">
      <c r="BG579199" s="985"/>
    </row>
    <row r="579236" spans="59:59" ht="15" customHeight="1">
      <c r="BG579236" s="984"/>
    </row>
    <row r="579237" spans="59:59" ht="15" customHeight="1">
      <c r="BG579237" s="985"/>
    </row>
    <row r="579274" spans="59:59" ht="15" customHeight="1">
      <c r="BG579274" s="984"/>
    </row>
    <row r="579275" spans="59:59" ht="15" customHeight="1">
      <c r="BG579275" s="985"/>
    </row>
    <row r="579312" spans="59:59" ht="15" customHeight="1">
      <c r="BG579312" s="984"/>
    </row>
    <row r="579313" spans="59:59" ht="15" customHeight="1">
      <c r="BG579313" s="985"/>
    </row>
    <row r="579350" spans="59:59" ht="15" customHeight="1">
      <c r="BG579350" s="984"/>
    </row>
    <row r="579351" spans="59:59" ht="15" customHeight="1">
      <c r="BG579351" s="985"/>
    </row>
    <row r="579388" spans="59:59" ht="15" customHeight="1">
      <c r="BG579388" s="984"/>
    </row>
    <row r="579389" spans="59:59" ht="15" customHeight="1">
      <c r="BG579389" s="985"/>
    </row>
    <row r="579426" spans="59:59" ht="15" customHeight="1">
      <c r="BG579426" s="984"/>
    </row>
    <row r="579427" spans="59:59" ht="15" customHeight="1">
      <c r="BG579427" s="985"/>
    </row>
    <row r="579464" spans="59:59" ht="15" customHeight="1">
      <c r="BG579464" s="984"/>
    </row>
    <row r="579465" spans="59:59" ht="15" customHeight="1">
      <c r="BG579465" s="985"/>
    </row>
    <row r="579502" spans="59:59" ht="15" customHeight="1">
      <c r="BG579502" s="984"/>
    </row>
    <row r="579503" spans="59:59" ht="15" customHeight="1">
      <c r="BG579503" s="985"/>
    </row>
    <row r="579540" spans="59:59" ht="15" customHeight="1">
      <c r="BG579540" s="984"/>
    </row>
    <row r="579541" spans="59:59" ht="15" customHeight="1">
      <c r="BG579541" s="985"/>
    </row>
    <row r="579578" spans="59:59" ht="15" customHeight="1">
      <c r="BG579578" s="984"/>
    </row>
    <row r="579579" spans="59:59" ht="15" customHeight="1">
      <c r="BG579579" s="985"/>
    </row>
    <row r="579616" spans="59:59" ht="15" customHeight="1">
      <c r="BG579616" s="984"/>
    </row>
    <row r="579617" spans="59:59" ht="15" customHeight="1">
      <c r="BG579617" s="985"/>
    </row>
    <row r="579654" spans="59:59" ht="15" customHeight="1">
      <c r="BG579654" s="984"/>
    </row>
    <row r="579655" spans="59:59" ht="15" customHeight="1">
      <c r="BG579655" s="985"/>
    </row>
    <row r="579692" spans="59:59" ht="15" customHeight="1">
      <c r="BG579692" s="984"/>
    </row>
    <row r="579693" spans="59:59" ht="15" customHeight="1">
      <c r="BG579693" s="985"/>
    </row>
    <row r="579730" spans="59:59" ht="15" customHeight="1">
      <c r="BG579730" s="984"/>
    </row>
    <row r="579731" spans="59:59" ht="15" customHeight="1">
      <c r="BG579731" s="985"/>
    </row>
    <row r="579768" spans="59:59" ht="15" customHeight="1">
      <c r="BG579768" s="984"/>
    </row>
    <row r="579769" spans="59:59" ht="15" customHeight="1">
      <c r="BG579769" s="985"/>
    </row>
    <row r="579806" spans="59:59" ht="15" customHeight="1">
      <c r="BG579806" s="984"/>
    </row>
    <row r="579807" spans="59:59" ht="15" customHeight="1">
      <c r="BG579807" s="985"/>
    </row>
    <row r="579844" spans="59:59" ht="15" customHeight="1">
      <c r="BG579844" s="984"/>
    </row>
    <row r="579845" spans="59:59" ht="15" customHeight="1">
      <c r="BG579845" s="985"/>
    </row>
    <row r="579882" spans="59:59" ht="15" customHeight="1">
      <c r="BG579882" s="984"/>
    </row>
    <row r="579883" spans="59:59" ht="15" customHeight="1">
      <c r="BG579883" s="985"/>
    </row>
    <row r="579920" spans="59:59" ht="15" customHeight="1">
      <c r="BG579920" s="984"/>
    </row>
    <row r="579921" spans="59:59" ht="15" customHeight="1">
      <c r="BG579921" s="985"/>
    </row>
    <row r="579958" spans="59:59" ht="15" customHeight="1">
      <c r="BG579958" s="984"/>
    </row>
    <row r="579959" spans="59:59" ht="15" customHeight="1">
      <c r="BG579959" s="985"/>
    </row>
    <row r="579996" spans="59:59" ht="15" customHeight="1">
      <c r="BG579996" s="984"/>
    </row>
    <row r="579997" spans="59:59" ht="15" customHeight="1">
      <c r="BG579997" s="985"/>
    </row>
    <row r="580034" spans="59:59" ht="15" customHeight="1">
      <c r="BG580034" s="984"/>
    </row>
    <row r="580035" spans="59:59" ht="15" customHeight="1">
      <c r="BG580035" s="985"/>
    </row>
    <row r="580072" spans="59:59" ht="15" customHeight="1">
      <c r="BG580072" s="984"/>
    </row>
    <row r="580073" spans="59:59" ht="15" customHeight="1">
      <c r="BG580073" s="985"/>
    </row>
    <row r="580110" spans="59:59" ht="15" customHeight="1">
      <c r="BG580110" s="984"/>
    </row>
    <row r="580111" spans="59:59" ht="15" customHeight="1">
      <c r="BG580111" s="985"/>
    </row>
    <row r="580148" spans="59:59" ht="15" customHeight="1">
      <c r="BG580148" s="984"/>
    </row>
    <row r="580149" spans="59:59" ht="15" customHeight="1">
      <c r="BG580149" s="985"/>
    </row>
    <row r="580186" spans="59:59" ht="15" customHeight="1">
      <c r="BG580186" s="984"/>
    </row>
    <row r="580187" spans="59:59" ht="15" customHeight="1">
      <c r="BG580187" s="985"/>
    </row>
    <row r="580224" spans="59:59" ht="15" customHeight="1">
      <c r="BG580224" s="984"/>
    </row>
    <row r="580225" spans="59:59" ht="15" customHeight="1">
      <c r="BG580225" s="985"/>
    </row>
    <row r="580262" spans="59:59" ht="15" customHeight="1">
      <c r="BG580262" s="984"/>
    </row>
    <row r="580263" spans="59:59" ht="15" customHeight="1">
      <c r="BG580263" s="985"/>
    </row>
    <row r="580300" spans="59:59" ht="15" customHeight="1">
      <c r="BG580300" s="984"/>
    </row>
    <row r="580301" spans="59:59" ht="15" customHeight="1">
      <c r="BG580301" s="985"/>
    </row>
    <row r="580338" spans="59:59" ht="15" customHeight="1">
      <c r="BG580338" s="984"/>
    </row>
    <row r="580339" spans="59:59" ht="15" customHeight="1">
      <c r="BG580339" s="985"/>
    </row>
    <row r="580376" spans="59:59" ht="15" customHeight="1">
      <c r="BG580376" s="984"/>
    </row>
    <row r="580377" spans="59:59" ht="15" customHeight="1">
      <c r="BG580377" s="985"/>
    </row>
    <row r="580414" spans="59:59" ht="15" customHeight="1">
      <c r="BG580414" s="984"/>
    </row>
    <row r="580415" spans="59:59" ht="15" customHeight="1">
      <c r="BG580415" s="985"/>
    </row>
    <row r="580452" spans="59:59" ht="15" customHeight="1">
      <c r="BG580452" s="984"/>
    </row>
    <row r="580453" spans="59:59" ht="15" customHeight="1">
      <c r="BG580453" s="985"/>
    </row>
    <row r="580490" spans="59:59" ht="15" customHeight="1">
      <c r="BG580490" s="984"/>
    </row>
    <row r="580491" spans="59:59" ht="15" customHeight="1">
      <c r="BG580491" s="985"/>
    </row>
    <row r="580528" spans="59:59" ht="15" customHeight="1">
      <c r="BG580528" s="984"/>
    </row>
    <row r="580529" spans="59:59" ht="15" customHeight="1">
      <c r="BG580529" s="985"/>
    </row>
    <row r="580566" spans="59:59" ht="15" customHeight="1">
      <c r="BG580566" s="984"/>
    </row>
    <row r="580567" spans="59:59" ht="15" customHeight="1">
      <c r="BG580567" s="985"/>
    </row>
    <row r="580604" spans="59:59" ht="15" customHeight="1">
      <c r="BG580604" s="984"/>
    </row>
    <row r="580605" spans="59:59" ht="15" customHeight="1">
      <c r="BG580605" s="985"/>
    </row>
    <row r="580642" spans="59:59" ht="15" customHeight="1">
      <c r="BG580642" s="984"/>
    </row>
    <row r="580643" spans="59:59" ht="15" customHeight="1">
      <c r="BG580643" s="985"/>
    </row>
    <row r="580680" spans="59:59" ht="15" customHeight="1">
      <c r="BG580680" s="984"/>
    </row>
    <row r="580681" spans="59:59" ht="15" customHeight="1">
      <c r="BG580681" s="985"/>
    </row>
    <row r="580718" spans="59:59" ht="15" customHeight="1">
      <c r="BG580718" s="984"/>
    </row>
    <row r="580719" spans="59:59" ht="15" customHeight="1">
      <c r="BG580719" s="985"/>
    </row>
    <row r="580756" spans="59:59" ht="15" customHeight="1">
      <c r="BG580756" s="984"/>
    </row>
    <row r="580757" spans="59:59" ht="15" customHeight="1">
      <c r="BG580757" s="985"/>
    </row>
    <row r="580794" spans="59:59" ht="15" customHeight="1">
      <c r="BG580794" s="984"/>
    </row>
    <row r="580795" spans="59:59" ht="15" customHeight="1">
      <c r="BG580795" s="985"/>
    </row>
    <row r="580832" spans="59:59" ht="15" customHeight="1">
      <c r="BG580832" s="984"/>
    </row>
    <row r="580833" spans="59:59" ht="15" customHeight="1">
      <c r="BG580833" s="985"/>
    </row>
    <row r="580870" spans="59:59" ht="15" customHeight="1">
      <c r="BG580870" s="984"/>
    </row>
    <row r="580871" spans="59:59" ht="15" customHeight="1">
      <c r="BG580871" s="985"/>
    </row>
    <row r="580908" spans="59:59" ht="15" customHeight="1">
      <c r="BG580908" s="984"/>
    </row>
    <row r="580909" spans="59:59" ht="15" customHeight="1">
      <c r="BG580909" s="985"/>
    </row>
    <row r="580946" spans="59:59" ht="15" customHeight="1">
      <c r="BG580946" s="984"/>
    </row>
    <row r="580947" spans="59:59" ht="15" customHeight="1">
      <c r="BG580947" s="985"/>
    </row>
    <row r="580984" spans="59:59" ht="15" customHeight="1">
      <c r="BG580984" s="984"/>
    </row>
    <row r="580985" spans="59:59" ht="15" customHeight="1">
      <c r="BG580985" s="985"/>
    </row>
    <row r="581022" spans="59:59" ht="15" customHeight="1">
      <c r="BG581022" s="984"/>
    </row>
    <row r="581023" spans="59:59" ht="15" customHeight="1">
      <c r="BG581023" s="985"/>
    </row>
    <row r="581060" spans="59:59" ht="15" customHeight="1">
      <c r="BG581060" s="984"/>
    </row>
    <row r="581061" spans="59:59" ht="15" customHeight="1">
      <c r="BG581061" s="985"/>
    </row>
    <row r="581098" spans="59:59" ht="15" customHeight="1">
      <c r="BG581098" s="984"/>
    </row>
    <row r="581099" spans="59:59" ht="15" customHeight="1">
      <c r="BG581099" s="985"/>
    </row>
    <row r="581136" spans="59:59" ht="15" customHeight="1">
      <c r="BG581136" s="984"/>
    </row>
    <row r="581137" spans="59:59" ht="15" customHeight="1">
      <c r="BG581137" s="985"/>
    </row>
    <row r="581174" spans="59:59" ht="15" customHeight="1">
      <c r="BG581174" s="984"/>
    </row>
    <row r="581175" spans="59:59" ht="15" customHeight="1">
      <c r="BG581175" s="985"/>
    </row>
    <row r="581212" spans="59:59" ht="15" customHeight="1">
      <c r="BG581212" s="984"/>
    </row>
    <row r="581213" spans="59:59" ht="15" customHeight="1">
      <c r="BG581213" s="985"/>
    </row>
    <row r="581250" spans="59:59" ht="15" customHeight="1">
      <c r="BG581250" s="984"/>
    </row>
    <row r="581251" spans="59:59" ht="15" customHeight="1">
      <c r="BG581251" s="985"/>
    </row>
    <row r="581288" spans="59:59" ht="15" customHeight="1">
      <c r="BG581288" s="984"/>
    </row>
    <row r="581289" spans="59:59" ht="15" customHeight="1">
      <c r="BG581289" s="985"/>
    </row>
    <row r="581326" spans="59:59" ht="15" customHeight="1">
      <c r="BG581326" s="984"/>
    </row>
    <row r="581327" spans="59:59" ht="15" customHeight="1">
      <c r="BG581327" s="985"/>
    </row>
    <row r="581364" spans="59:59" ht="15" customHeight="1">
      <c r="BG581364" s="984"/>
    </row>
    <row r="581365" spans="59:59" ht="15" customHeight="1">
      <c r="BG581365" s="985"/>
    </row>
    <row r="581402" spans="59:59" ht="15" customHeight="1">
      <c r="BG581402" s="984"/>
    </row>
    <row r="581403" spans="59:59" ht="15" customHeight="1">
      <c r="BG581403" s="985"/>
    </row>
    <row r="581440" spans="59:59" ht="15" customHeight="1">
      <c r="BG581440" s="984"/>
    </row>
    <row r="581441" spans="59:59" ht="15" customHeight="1">
      <c r="BG581441" s="985"/>
    </row>
    <row r="581478" spans="59:59" ht="15" customHeight="1">
      <c r="BG581478" s="984"/>
    </row>
    <row r="581479" spans="59:59" ht="15" customHeight="1">
      <c r="BG581479" s="985"/>
    </row>
    <row r="581516" spans="59:59" ht="15" customHeight="1">
      <c r="BG581516" s="984"/>
    </row>
    <row r="581517" spans="59:59" ht="15" customHeight="1">
      <c r="BG581517" s="985"/>
    </row>
    <row r="581554" spans="59:59" ht="15" customHeight="1">
      <c r="BG581554" s="984"/>
    </row>
    <row r="581555" spans="59:59" ht="15" customHeight="1">
      <c r="BG581555" s="985"/>
    </row>
    <row r="581592" spans="59:59" ht="15" customHeight="1">
      <c r="BG581592" s="984"/>
    </row>
    <row r="581593" spans="59:59" ht="15" customHeight="1">
      <c r="BG581593" s="985"/>
    </row>
    <row r="581630" spans="59:59" ht="15" customHeight="1">
      <c r="BG581630" s="984"/>
    </row>
    <row r="581631" spans="59:59" ht="15" customHeight="1">
      <c r="BG581631" s="985"/>
    </row>
    <row r="581668" spans="59:59" ht="15" customHeight="1">
      <c r="BG581668" s="984"/>
    </row>
    <row r="581669" spans="59:59" ht="15" customHeight="1">
      <c r="BG581669" s="985"/>
    </row>
    <row r="581706" spans="59:59" ht="15" customHeight="1">
      <c r="BG581706" s="984"/>
    </row>
    <row r="581707" spans="59:59" ht="15" customHeight="1">
      <c r="BG581707" s="985"/>
    </row>
    <row r="581744" spans="59:59" ht="15" customHeight="1">
      <c r="BG581744" s="984"/>
    </row>
    <row r="581745" spans="59:59" ht="15" customHeight="1">
      <c r="BG581745" s="985"/>
    </row>
    <row r="581782" spans="59:59" ht="15" customHeight="1">
      <c r="BG581782" s="984"/>
    </row>
    <row r="581783" spans="59:59" ht="15" customHeight="1">
      <c r="BG581783" s="985"/>
    </row>
    <row r="581820" spans="59:59" ht="15" customHeight="1">
      <c r="BG581820" s="984"/>
    </row>
    <row r="581821" spans="59:59" ht="15" customHeight="1">
      <c r="BG581821" s="985"/>
    </row>
    <row r="581858" spans="59:59" ht="15" customHeight="1">
      <c r="BG581858" s="984"/>
    </row>
    <row r="581859" spans="59:59" ht="15" customHeight="1">
      <c r="BG581859" s="985"/>
    </row>
    <row r="581896" spans="59:59" ht="15" customHeight="1">
      <c r="BG581896" s="984"/>
    </row>
    <row r="581897" spans="59:59" ht="15" customHeight="1">
      <c r="BG581897" s="985"/>
    </row>
    <row r="581934" spans="59:59" ht="15" customHeight="1">
      <c r="BG581934" s="984"/>
    </row>
    <row r="581935" spans="59:59" ht="15" customHeight="1">
      <c r="BG581935" s="985"/>
    </row>
    <row r="581972" spans="59:59" ht="15" customHeight="1">
      <c r="BG581972" s="984"/>
    </row>
    <row r="581973" spans="59:59" ht="15" customHeight="1">
      <c r="BG581973" s="985"/>
    </row>
    <row r="582010" spans="59:59" ht="15" customHeight="1">
      <c r="BG582010" s="984"/>
    </row>
    <row r="582011" spans="59:59" ht="15" customHeight="1">
      <c r="BG582011" s="985"/>
    </row>
    <row r="582048" spans="59:59" ht="15" customHeight="1">
      <c r="BG582048" s="984"/>
    </row>
    <row r="582049" spans="59:59" ht="15" customHeight="1">
      <c r="BG582049" s="985"/>
    </row>
    <row r="582086" spans="59:59" ht="15" customHeight="1">
      <c r="BG582086" s="984"/>
    </row>
    <row r="582087" spans="59:59" ht="15" customHeight="1">
      <c r="BG582087" s="985"/>
    </row>
    <row r="582124" spans="59:59" ht="15" customHeight="1">
      <c r="BG582124" s="984"/>
    </row>
    <row r="582125" spans="59:59" ht="15" customHeight="1">
      <c r="BG582125" s="985"/>
    </row>
    <row r="582162" spans="59:59" ht="15" customHeight="1">
      <c r="BG582162" s="984"/>
    </row>
    <row r="582163" spans="59:59" ht="15" customHeight="1">
      <c r="BG582163" s="985"/>
    </row>
    <row r="582200" spans="59:59" ht="15" customHeight="1">
      <c r="BG582200" s="984"/>
    </row>
    <row r="582201" spans="59:59" ht="15" customHeight="1">
      <c r="BG582201" s="985"/>
    </row>
    <row r="582238" spans="59:59" ht="15" customHeight="1">
      <c r="BG582238" s="984"/>
    </row>
    <row r="582239" spans="59:59" ht="15" customHeight="1">
      <c r="BG582239" s="985"/>
    </row>
    <row r="582276" spans="59:59" ht="15" customHeight="1">
      <c r="BG582276" s="984"/>
    </row>
    <row r="582277" spans="59:59" ht="15" customHeight="1">
      <c r="BG582277" s="985"/>
    </row>
    <row r="582314" spans="59:59" ht="15" customHeight="1">
      <c r="BG582314" s="984"/>
    </row>
    <row r="582315" spans="59:59" ht="15" customHeight="1">
      <c r="BG582315" s="985"/>
    </row>
    <row r="582352" spans="59:59" ht="15" customHeight="1">
      <c r="BG582352" s="984"/>
    </row>
    <row r="582353" spans="59:59" ht="15" customHeight="1">
      <c r="BG582353" s="985"/>
    </row>
    <row r="582390" spans="59:59" ht="15" customHeight="1">
      <c r="BG582390" s="984"/>
    </row>
    <row r="582391" spans="59:59" ht="15" customHeight="1">
      <c r="BG582391" s="985"/>
    </row>
    <row r="582428" spans="59:59" ht="15" customHeight="1">
      <c r="BG582428" s="984"/>
    </row>
    <row r="582429" spans="59:59" ht="15" customHeight="1">
      <c r="BG582429" s="985"/>
    </row>
    <row r="582466" spans="59:59" ht="15" customHeight="1">
      <c r="BG582466" s="984"/>
    </row>
    <row r="582467" spans="59:59" ht="15" customHeight="1">
      <c r="BG582467" s="985"/>
    </row>
    <row r="582504" spans="59:59" ht="15" customHeight="1">
      <c r="BG582504" s="984"/>
    </row>
    <row r="582505" spans="59:59" ht="15" customHeight="1">
      <c r="BG582505" s="985"/>
    </row>
    <row r="582542" spans="59:59" ht="15" customHeight="1">
      <c r="BG582542" s="984"/>
    </row>
    <row r="582543" spans="59:59" ht="15" customHeight="1">
      <c r="BG582543" s="985"/>
    </row>
    <row r="582580" spans="59:59" ht="15" customHeight="1">
      <c r="BG582580" s="984"/>
    </row>
    <row r="582581" spans="59:59" ht="15" customHeight="1">
      <c r="BG582581" s="985"/>
    </row>
    <row r="582618" spans="59:59" ht="15" customHeight="1">
      <c r="BG582618" s="984"/>
    </row>
    <row r="582619" spans="59:59" ht="15" customHeight="1">
      <c r="BG582619" s="985"/>
    </row>
    <row r="582656" spans="59:59" ht="15" customHeight="1">
      <c r="BG582656" s="984"/>
    </row>
    <row r="582657" spans="59:59" ht="15" customHeight="1">
      <c r="BG582657" s="985"/>
    </row>
    <row r="582694" spans="59:59" ht="15" customHeight="1">
      <c r="BG582694" s="984"/>
    </row>
    <row r="582695" spans="59:59" ht="15" customHeight="1">
      <c r="BG582695" s="985"/>
    </row>
    <row r="582732" spans="59:59" ht="15" customHeight="1">
      <c r="BG582732" s="984"/>
    </row>
    <row r="582733" spans="59:59" ht="15" customHeight="1">
      <c r="BG582733" s="985"/>
    </row>
    <row r="582770" spans="59:59" ht="15" customHeight="1">
      <c r="BG582770" s="984"/>
    </row>
    <row r="582771" spans="59:59" ht="15" customHeight="1">
      <c r="BG582771" s="985"/>
    </row>
    <row r="582808" spans="59:59" ht="15" customHeight="1">
      <c r="BG582808" s="984"/>
    </row>
    <row r="582809" spans="59:59" ht="15" customHeight="1">
      <c r="BG582809" s="985"/>
    </row>
    <row r="582846" spans="59:59" ht="15" customHeight="1">
      <c r="BG582846" s="984"/>
    </row>
    <row r="582847" spans="59:59" ht="15" customHeight="1">
      <c r="BG582847" s="985"/>
    </row>
    <row r="582884" spans="59:59" ht="15" customHeight="1">
      <c r="BG582884" s="984"/>
    </row>
    <row r="582885" spans="59:59" ht="15" customHeight="1">
      <c r="BG582885" s="985"/>
    </row>
    <row r="582922" spans="59:59" ht="15" customHeight="1">
      <c r="BG582922" s="984"/>
    </row>
    <row r="582923" spans="59:59" ht="15" customHeight="1">
      <c r="BG582923" s="985"/>
    </row>
    <row r="582960" spans="59:59" ht="15" customHeight="1">
      <c r="BG582960" s="984"/>
    </row>
    <row r="582961" spans="59:59" ht="15" customHeight="1">
      <c r="BG582961" s="985"/>
    </row>
    <row r="582998" spans="59:59" ht="15" customHeight="1">
      <c r="BG582998" s="984"/>
    </row>
    <row r="582999" spans="59:59" ht="15" customHeight="1">
      <c r="BG582999" s="985"/>
    </row>
    <row r="583036" spans="59:59" ht="15" customHeight="1">
      <c r="BG583036" s="984"/>
    </row>
    <row r="583037" spans="59:59" ht="15" customHeight="1">
      <c r="BG583037" s="985"/>
    </row>
    <row r="583074" spans="59:59" ht="15" customHeight="1">
      <c r="BG583074" s="984"/>
    </row>
    <row r="583075" spans="59:59" ht="15" customHeight="1">
      <c r="BG583075" s="985"/>
    </row>
    <row r="583112" spans="59:59" ht="15" customHeight="1">
      <c r="BG583112" s="984"/>
    </row>
    <row r="583113" spans="59:59" ht="15" customHeight="1">
      <c r="BG583113" s="985"/>
    </row>
    <row r="583150" spans="59:59" ht="15" customHeight="1">
      <c r="BG583150" s="984"/>
    </row>
    <row r="583151" spans="59:59" ht="15" customHeight="1">
      <c r="BG583151" s="985"/>
    </row>
    <row r="583188" spans="59:59" ht="15" customHeight="1">
      <c r="BG583188" s="984"/>
    </row>
    <row r="583189" spans="59:59" ht="15" customHeight="1">
      <c r="BG583189" s="985"/>
    </row>
    <row r="583226" spans="59:59" ht="15" customHeight="1">
      <c r="BG583226" s="984"/>
    </row>
    <row r="583227" spans="59:59" ht="15" customHeight="1">
      <c r="BG583227" s="985"/>
    </row>
    <row r="583264" spans="59:59" ht="15" customHeight="1">
      <c r="BG583264" s="984"/>
    </row>
    <row r="583265" spans="59:59" ht="15" customHeight="1">
      <c r="BG583265" s="985"/>
    </row>
    <row r="583302" spans="59:59" ht="15" customHeight="1">
      <c r="BG583302" s="984"/>
    </row>
    <row r="583303" spans="59:59" ht="15" customHeight="1">
      <c r="BG583303" s="985"/>
    </row>
    <row r="583340" spans="59:59" ht="15" customHeight="1">
      <c r="BG583340" s="984"/>
    </row>
    <row r="583341" spans="59:59" ht="15" customHeight="1">
      <c r="BG583341" s="985"/>
    </row>
    <row r="583378" spans="59:59" ht="15" customHeight="1">
      <c r="BG583378" s="984"/>
    </row>
    <row r="583379" spans="59:59" ht="15" customHeight="1">
      <c r="BG583379" s="985"/>
    </row>
    <row r="583416" spans="59:59" ht="15" customHeight="1">
      <c r="BG583416" s="984"/>
    </row>
    <row r="583417" spans="59:59" ht="15" customHeight="1">
      <c r="BG583417" s="985"/>
    </row>
    <row r="583454" spans="59:59" ht="15" customHeight="1">
      <c r="BG583454" s="984"/>
    </row>
    <row r="583455" spans="59:59" ht="15" customHeight="1">
      <c r="BG583455" s="985"/>
    </row>
    <row r="583492" spans="59:59" ht="15" customHeight="1">
      <c r="BG583492" s="984"/>
    </row>
    <row r="583493" spans="59:59" ht="15" customHeight="1">
      <c r="BG583493" s="985"/>
    </row>
    <row r="583530" spans="59:59" ht="15" customHeight="1">
      <c r="BG583530" s="984"/>
    </row>
    <row r="583531" spans="59:59" ht="15" customHeight="1">
      <c r="BG583531" s="985"/>
    </row>
    <row r="583568" spans="59:59" ht="15" customHeight="1">
      <c r="BG583568" s="984"/>
    </row>
    <row r="583569" spans="59:59" ht="15" customHeight="1">
      <c r="BG583569" s="985"/>
    </row>
    <row r="583606" spans="59:59" ht="15" customHeight="1">
      <c r="BG583606" s="984"/>
    </row>
    <row r="583607" spans="59:59" ht="15" customHeight="1">
      <c r="BG583607" s="985"/>
    </row>
    <row r="583644" spans="59:59" ht="15" customHeight="1">
      <c r="BG583644" s="984"/>
    </row>
    <row r="583645" spans="59:59" ht="15" customHeight="1">
      <c r="BG583645" s="985"/>
    </row>
    <row r="583682" spans="59:59" ht="15" customHeight="1">
      <c r="BG583682" s="984"/>
    </row>
    <row r="583683" spans="59:59" ht="15" customHeight="1">
      <c r="BG583683" s="985"/>
    </row>
    <row r="583720" spans="59:59" ht="15" customHeight="1">
      <c r="BG583720" s="984"/>
    </row>
    <row r="583721" spans="59:59" ht="15" customHeight="1">
      <c r="BG583721" s="985"/>
    </row>
    <row r="583758" spans="59:59" ht="15" customHeight="1">
      <c r="BG583758" s="984"/>
    </row>
    <row r="583759" spans="59:59" ht="15" customHeight="1">
      <c r="BG583759" s="985"/>
    </row>
    <row r="583796" spans="59:59" ht="15" customHeight="1">
      <c r="BG583796" s="984"/>
    </row>
    <row r="583797" spans="59:59" ht="15" customHeight="1">
      <c r="BG583797" s="985"/>
    </row>
    <row r="583834" spans="59:59" ht="15" customHeight="1">
      <c r="BG583834" s="984"/>
    </row>
    <row r="583835" spans="59:59" ht="15" customHeight="1">
      <c r="BG583835" s="985"/>
    </row>
    <row r="583872" spans="59:59" ht="15" customHeight="1">
      <c r="BG583872" s="984"/>
    </row>
    <row r="583873" spans="59:59" ht="15" customHeight="1">
      <c r="BG583873" s="985"/>
    </row>
    <row r="583910" spans="59:59" ht="15" customHeight="1">
      <c r="BG583910" s="984"/>
    </row>
    <row r="583911" spans="59:59" ht="15" customHeight="1">
      <c r="BG583911" s="985"/>
    </row>
    <row r="583948" spans="59:59" ht="15" customHeight="1">
      <c r="BG583948" s="984"/>
    </row>
    <row r="583949" spans="59:59" ht="15" customHeight="1">
      <c r="BG583949" s="985"/>
    </row>
    <row r="583986" spans="59:59" ht="15" customHeight="1">
      <c r="BG583986" s="984"/>
    </row>
    <row r="583987" spans="59:59" ht="15" customHeight="1">
      <c r="BG583987" s="985"/>
    </row>
    <row r="584024" spans="59:59" ht="15" customHeight="1">
      <c r="BG584024" s="984"/>
    </row>
    <row r="584025" spans="59:59" ht="15" customHeight="1">
      <c r="BG584025" s="985"/>
    </row>
    <row r="584062" spans="59:59" ht="15" customHeight="1">
      <c r="BG584062" s="984"/>
    </row>
    <row r="584063" spans="59:59" ht="15" customHeight="1">
      <c r="BG584063" s="985"/>
    </row>
    <row r="584100" spans="59:59" ht="15" customHeight="1">
      <c r="BG584100" s="984"/>
    </row>
    <row r="584101" spans="59:59" ht="15" customHeight="1">
      <c r="BG584101" s="985"/>
    </row>
    <row r="584138" spans="59:59" ht="15" customHeight="1">
      <c r="BG584138" s="984"/>
    </row>
    <row r="584139" spans="59:59" ht="15" customHeight="1">
      <c r="BG584139" s="985"/>
    </row>
    <row r="584176" spans="59:59" ht="15" customHeight="1">
      <c r="BG584176" s="984"/>
    </row>
    <row r="584177" spans="59:59" ht="15" customHeight="1">
      <c r="BG584177" s="985"/>
    </row>
    <row r="584214" spans="59:59" ht="15" customHeight="1">
      <c r="BG584214" s="984"/>
    </row>
    <row r="584215" spans="59:59" ht="15" customHeight="1">
      <c r="BG584215" s="985"/>
    </row>
    <row r="584252" spans="59:59" ht="15" customHeight="1">
      <c r="BG584252" s="984"/>
    </row>
    <row r="584253" spans="59:59" ht="15" customHeight="1">
      <c r="BG584253" s="985"/>
    </row>
    <row r="584290" spans="59:59" ht="15" customHeight="1">
      <c r="BG584290" s="984"/>
    </row>
    <row r="584291" spans="59:59" ht="15" customHeight="1">
      <c r="BG584291" s="985"/>
    </row>
    <row r="584328" spans="59:59" ht="15" customHeight="1">
      <c r="BG584328" s="984"/>
    </row>
    <row r="584329" spans="59:59" ht="15" customHeight="1">
      <c r="BG584329" s="985"/>
    </row>
    <row r="584366" spans="59:59" ht="15" customHeight="1">
      <c r="BG584366" s="984"/>
    </row>
    <row r="584367" spans="59:59" ht="15" customHeight="1">
      <c r="BG584367" s="985"/>
    </row>
    <row r="584404" spans="59:59" ht="15" customHeight="1">
      <c r="BG584404" s="984"/>
    </row>
    <row r="584405" spans="59:59" ht="15" customHeight="1">
      <c r="BG584405" s="985"/>
    </row>
    <row r="584442" spans="59:59" ht="15" customHeight="1">
      <c r="BG584442" s="984"/>
    </row>
    <row r="584443" spans="59:59" ht="15" customHeight="1">
      <c r="BG584443" s="985"/>
    </row>
    <row r="584480" spans="59:59" ht="15" customHeight="1">
      <c r="BG584480" s="984"/>
    </row>
    <row r="584481" spans="59:59" ht="15" customHeight="1">
      <c r="BG584481" s="985"/>
    </row>
    <row r="584518" spans="59:59" ht="15" customHeight="1">
      <c r="BG584518" s="984"/>
    </row>
    <row r="584519" spans="59:59" ht="15" customHeight="1">
      <c r="BG584519" s="985"/>
    </row>
    <row r="584556" spans="59:59" ht="15" customHeight="1">
      <c r="BG584556" s="984"/>
    </row>
    <row r="584557" spans="59:59" ht="15" customHeight="1">
      <c r="BG584557" s="985"/>
    </row>
    <row r="584594" spans="59:59" ht="15" customHeight="1">
      <c r="BG584594" s="984"/>
    </row>
    <row r="584595" spans="59:59" ht="15" customHeight="1">
      <c r="BG584595" s="985"/>
    </row>
    <row r="584632" spans="59:59" ht="15" customHeight="1">
      <c r="BG584632" s="984"/>
    </row>
    <row r="584633" spans="59:59" ht="15" customHeight="1">
      <c r="BG584633" s="985"/>
    </row>
    <row r="584670" spans="59:59" ht="15" customHeight="1">
      <c r="BG584670" s="984"/>
    </row>
    <row r="584671" spans="59:59" ht="15" customHeight="1">
      <c r="BG584671" s="985"/>
    </row>
    <row r="584708" spans="59:59" ht="15" customHeight="1">
      <c r="BG584708" s="984"/>
    </row>
    <row r="584709" spans="59:59" ht="15" customHeight="1">
      <c r="BG584709" s="985"/>
    </row>
    <row r="584746" spans="59:59" ht="15" customHeight="1">
      <c r="BG584746" s="984"/>
    </row>
    <row r="584747" spans="59:59" ht="15" customHeight="1">
      <c r="BG584747" s="985"/>
    </row>
    <row r="584784" spans="59:59" ht="15" customHeight="1">
      <c r="BG584784" s="984"/>
    </row>
    <row r="584785" spans="59:59" ht="15" customHeight="1">
      <c r="BG584785" s="985"/>
    </row>
    <row r="584822" spans="59:59" ht="15" customHeight="1">
      <c r="BG584822" s="984"/>
    </row>
    <row r="584823" spans="59:59" ht="15" customHeight="1">
      <c r="BG584823" s="985"/>
    </row>
    <row r="584860" spans="59:59" ht="15" customHeight="1">
      <c r="BG584860" s="984"/>
    </row>
    <row r="584861" spans="59:59" ht="15" customHeight="1">
      <c r="BG584861" s="985"/>
    </row>
    <row r="584898" spans="59:59" ht="15" customHeight="1">
      <c r="BG584898" s="984"/>
    </row>
    <row r="584899" spans="59:59" ht="15" customHeight="1">
      <c r="BG584899" s="985"/>
    </row>
    <row r="584936" spans="59:59" ht="15" customHeight="1">
      <c r="BG584936" s="984"/>
    </row>
    <row r="584937" spans="59:59" ht="15" customHeight="1">
      <c r="BG584937" s="985"/>
    </row>
    <row r="584974" spans="59:59" ht="15" customHeight="1">
      <c r="BG584974" s="984"/>
    </row>
    <row r="584975" spans="59:59" ht="15" customHeight="1">
      <c r="BG584975" s="985"/>
    </row>
    <row r="585012" spans="59:59" ht="15" customHeight="1">
      <c r="BG585012" s="984"/>
    </row>
    <row r="585013" spans="59:59" ht="15" customHeight="1">
      <c r="BG585013" s="985"/>
    </row>
    <row r="585050" spans="59:59" ht="15" customHeight="1">
      <c r="BG585050" s="984"/>
    </row>
    <row r="585051" spans="59:59" ht="15" customHeight="1">
      <c r="BG585051" s="985"/>
    </row>
    <row r="585088" spans="59:59" ht="15" customHeight="1">
      <c r="BG585088" s="984"/>
    </row>
    <row r="585089" spans="59:59" ht="15" customHeight="1">
      <c r="BG585089" s="985"/>
    </row>
    <row r="585126" spans="59:59" ht="15" customHeight="1">
      <c r="BG585126" s="984"/>
    </row>
    <row r="585127" spans="59:59" ht="15" customHeight="1">
      <c r="BG585127" s="985"/>
    </row>
    <row r="585164" spans="59:59" ht="15" customHeight="1">
      <c r="BG585164" s="984"/>
    </row>
    <row r="585165" spans="59:59" ht="15" customHeight="1">
      <c r="BG585165" s="985"/>
    </row>
    <row r="585202" spans="59:59" ht="15" customHeight="1">
      <c r="BG585202" s="984"/>
    </row>
    <row r="585203" spans="59:59" ht="15" customHeight="1">
      <c r="BG585203" s="985"/>
    </row>
    <row r="585240" spans="59:59" ht="15" customHeight="1">
      <c r="BG585240" s="984"/>
    </row>
    <row r="585241" spans="59:59" ht="15" customHeight="1">
      <c r="BG585241" s="985"/>
    </row>
    <row r="585278" spans="59:59" ht="15" customHeight="1">
      <c r="BG585278" s="984"/>
    </row>
    <row r="585279" spans="59:59" ht="15" customHeight="1">
      <c r="BG585279" s="985"/>
    </row>
    <row r="585316" spans="59:59" ht="15" customHeight="1">
      <c r="BG585316" s="984"/>
    </row>
    <row r="585317" spans="59:59" ht="15" customHeight="1">
      <c r="BG585317" s="985"/>
    </row>
    <row r="585354" spans="59:59" ht="15" customHeight="1">
      <c r="BG585354" s="984"/>
    </row>
    <row r="585355" spans="59:59" ht="15" customHeight="1">
      <c r="BG585355" s="985"/>
    </row>
    <row r="585392" spans="59:59" ht="15" customHeight="1">
      <c r="BG585392" s="984"/>
    </row>
    <row r="585393" spans="59:59" ht="15" customHeight="1">
      <c r="BG585393" s="985"/>
    </row>
    <row r="585430" spans="59:59" ht="15" customHeight="1">
      <c r="BG585430" s="984"/>
    </row>
    <row r="585431" spans="59:59" ht="15" customHeight="1">
      <c r="BG585431" s="985"/>
    </row>
    <row r="585468" spans="59:59" ht="15" customHeight="1">
      <c r="BG585468" s="984"/>
    </row>
    <row r="585469" spans="59:59" ht="15" customHeight="1">
      <c r="BG585469" s="985"/>
    </row>
    <row r="585506" spans="59:59" ht="15" customHeight="1">
      <c r="BG585506" s="984"/>
    </row>
    <row r="585507" spans="59:59" ht="15" customHeight="1">
      <c r="BG585507" s="985"/>
    </row>
    <row r="585544" spans="59:59" ht="15" customHeight="1">
      <c r="BG585544" s="984"/>
    </row>
    <row r="585545" spans="59:59" ht="15" customHeight="1">
      <c r="BG585545" s="985"/>
    </row>
    <row r="585582" spans="59:59" ht="15" customHeight="1">
      <c r="BG585582" s="984"/>
    </row>
    <row r="585583" spans="59:59" ht="15" customHeight="1">
      <c r="BG585583" s="985"/>
    </row>
    <row r="585620" spans="59:59" ht="15" customHeight="1">
      <c r="BG585620" s="984"/>
    </row>
    <row r="585621" spans="59:59" ht="15" customHeight="1">
      <c r="BG585621" s="985"/>
    </row>
    <row r="585658" spans="59:59" ht="15" customHeight="1">
      <c r="BG585658" s="984"/>
    </row>
    <row r="585659" spans="59:59" ht="15" customHeight="1">
      <c r="BG585659" s="985"/>
    </row>
    <row r="585696" spans="59:59" ht="15" customHeight="1">
      <c r="BG585696" s="984"/>
    </row>
    <row r="585697" spans="59:59" ht="15" customHeight="1">
      <c r="BG585697" s="985"/>
    </row>
    <row r="585734" spans="59:59" ht="15" customHeight="1">
      <c r="BG585734" s="984"/>
    </row>
    <row r="585735" spans="59:59" ht="15" customHeight="1">
      <c r="BG585735" s="985"/>
    </row>
    <row r="585772" spans="59:59" ht="15" customHeight="1">
      <c r="BG585772" s="984"/>
    </row>
    <row r="585773" spans="59:59" ht="15" customHeight="1">
      <c r="BG585773" s="985"/>
    </row>
    <row r="585810" spans="59:59" ht="15" customHeight="1">
      <c r="BG585810" s="984"/>
    </row>
    <row r="585811" spans="59:59" ht="15" customHeight="1">
      <c r="BG585811" s="985"/>
    </row>
    <row r="585848" spans="59:59" ht="15" customHeight="1">
      <c r="BG585848" s="984"/>
    </row>
    <row r="585849" spans="59:59" ht="15" customHeight="1">
      <c r="BG585849" s="985"/>
    </row>
    <row r="585886" spans="59:59" ht="15" customHeight="1">
      <c r="BG585886" s="984"/>
    </row>
    <row r="585887" spans="59:59" ht="15" customHeight="1">
      <c r="BG585887" s="985"/>
    </row>
    <row r="585924" spans="59:59" ht="15" customHeight="1">
      <c r="BG585924" s="984"/>
    </row>
    <row r="585925" spans="59:59" ht="15" customHeight="1">
      <c r="BG585925" s="985"/>
    </row>
    <row r="585962" spans="59:59" ht="15" customHeight="1">
      <c r="BG585962" s="984"/>
    </row>
    <row r="585963" spans="59:59" ht="15" customHeight="1">
      <c r="BG585963" s="985"/>
    </row>
    <row r="586000" spans="59:59" ht="15" customHeight="1">
      <c r="BG586000" s="984"/>
    </row>
    <row r="586001" spans="59:59" ht="15" customHeight="1">
      <c r="BG586001" s="985"/>
    </row>
    <row r="586038" spans="59:59" ht="15" customHeight="1">
      <c r="BG586038" s="984"/>
    </row>
    <row r="586039" spans="59:59" ht="15" customHeight="1">
      <c r="BG586039" s="985"/>
    </row>
    <row r="586076" spans="59:59" ht="15" customHeight="1">
      <c r="BG586076" s="984"/>
    </row>
    <row r="586077" spans="59:59" ht="15" customHeight="1">
      <c r="BG586077" s="985"/>
    </row>
    <row r="586114" spans="59:59" ht="15" customHeight="1">
      <c r="BG586114" s="984"/>
    </row>
    <row r="586115" spans="59:59" ht="15" customHeight="1">
      <c r="BG586115" s="985"/>
    </row>
    <row r="586152" spans="59:59" ht="15" customHeight="1">
      <c r="BG586152" s="984"/>
    </row>
    <row r="586153" spans="59:59" ht="15" customHeight="1">
      <c r="BG586153" s="985"/>
    </row>
    <row r="586190" spans="59:59" ht="15" customHeight="1">
      <c r="BG586190" s="984"/>
    </row>
    <row r="586191" spans="59:59" ht="15" customHeight="1">
      <c r="BG586191" s="985"/>
    </row>
    <row r="586228" spans="59:59" ht="15" customHeight="1">
      <c r="BG586228" s="984"/>
    </row>
    <row r="586229" spans="59:59" ht="15" customHeight="1">
      <c r="BG586229" s="985"/>
    </row>
    <row r="586266" spans="59:59" ht="15" customHeight="1">
      <c r="BG586266" s="984"/>
    </row>
    <row r="586267" spans="59:59" ht="15" customHeight="1">
      <c r="BG586267" s="985"/>
    </row>
    <row r="586304" spans="59:59" ht="15" customHeight="1">
      <c r="BG586304" s="984"/>
    </row>
    <row r="586305" spans="59:59" ht="15" customHeight="1">
      <c r="BG586305" s="985"/>
    </row>
    <row r="586342" spans="59:59" ht="15" customHeight="1">
      <c r="BG586342" s="984"/>
    </row>
    <row r="586343" spans="59:59" ht="15" customHeight="1">
      <c r="BG586343" s="985"/>
    </row>
    <row r="586380" spans="59:59" ht="15" customHeight="1">
      <c r="BG586380" s="984"/>
    </row>
    <row r="586381" spans="59:59" ht="15" customHeight="1">
      <c r="BG586381" s="985"/>
    </row>
    <row r="586418" spans="59:59" ht="15" customHeight="1">
      <c r="BG586418" s="984"/>
    </row>
    <row r="586419" spans="59:59" ht="15" customHeight="1">
      <c r="BG586419" s="985"/>
    </row>
    <row r="586456" spans="59:59" ht="15" customHeight="1">
      <c r="BG586456" s="984"/>
    </row>
    <row r="586457" spans="59:59" ht="15" customHeight="1">
      <c r="BG586457" s="985"/>
    </row>
    <row r="586494" spans="59:59" ht="15" customHeight="1">
      <c r="BG586494" s="984"/>
    </row>
    <row r="586495" spans="59:59" ht="15" customHeight="1">
      <c r="BG586495" s="985"/>
    </row>
    <row r="586532" spans="59:59" ht="15" customHeight="1">
      <c r="BG586532" s="984"/>
    </row>
    <row r="586533" spans="59:59" ht="15" customHeight="1">
      <c r="BG586533" s="985"/>
    </row>
    <row r="586570" spans="59:59" ht="15" customHeight="1">
      <c r="BG586570" s="984"/>
    </row>
    <row r="586571" spans="59:59" ht="15" customHeight="1">
      <c r="BG586571" s="985"/>
    </row>
    <row r="586608" spans="59:59" ht="15" customHeight="1">
      <c r="BG586608" s="984"/>
    </row>
    <row r="586609" spans="59:59" ht="15" customHeight="1">
      <c r="BG586609" s="985"/>
    </row>
    <row r="586646" spans="59:59" ht="15" customHeight="1">
      <c r="BG586646" s="984"/>
    </row>
    <row r="586647" spans="59:59" ht="15" customHeight="1">
      <c r="BG586647" s="985"/>
    </row>
    <row r="586684" spans="59:59" ht="15" customHeight="1">
      <c r="BG586684" s="984"/>
    </row>
    <row r="586685" spans="59:59" ht="15" customHeight="1">
      <c r="BG586685" s="985"/>
    </row>
    <row r="586722" spans="59:59" ht="15" customHeight="1">
      <c r="BG586722" s="984"/>
    </row>
    <row r="586723" spans="59:59" ht="15" customHeight="1">
      <c r="BG586723" s="985"/>
    </row>
    <row r="586760" spans="59:59" ht="15" customHeight="1">
      <c r="BG586760" s="984"/>
    </row>
    <row r="586761" spans="59:59" ht="15" customHeight="1">
      <c r="BG586761" s="985"/>
    </row>
    <row r="586798" spans="59:59" ht="15" customHeight="1">
      <c r="BG586798" s="984"/>
    </row>
    <row r="586799" spans="59:59" ht="15" customHeight="1">
      <c r="BG586799" s="985"/>
    </row>
    <row r="586836" spans="59:59" ht="15" customHeight="1">
      <c r="BG586836" s="984"/>
    </row>
    <row r="586837" spans="59:59" ht="15" customHeight="1">
      <c r="BG586837" s="985"/>
    </row>
    <row r="586874" spans="59:59" ht="15" customHeight="1">
      <c r="BG586874" s="984"/>
    </row>
    <row r="586875" spans="59:59" ht="15" customHeight="1">
      <c r="BG586875" s="985"/>
    </row>
    <row r="586912" spans="59:59" ht="15" customHeight="1">
      <c r="BG586912" s="984"/>
    </row>
    <row r="586913" spans="59:59" ht="15" customHeight="1">
      <c r="BG586913" s="985"/>
    </row>
    <row r="586950" spans="59:59" ht="15" customHeight="1">
      <c r="BG586950" s="984"/>
    </row>
    <row r="586951" spans="59:59" ht="15" customHeight="1">
      <c r="BG586951" s="985"/>
    </row>
    <row r="586988" spans="59:59" ht="15" customHeight="1">
      <c r="BG586988" s="984"/>
    </row>
    <row r="586989" spans="59:59" ht="15" customHeight="1">
      <c r="BG586989" s="985"/>
    </row>
    <row r="587026" spans="59:59" ht="15" customHeight="1">
      <c r="BG587026" s="984"/>
    </row>
    <row r="587027" spans="59:59" ht="15" customHeight="1">
      <c r="BG587027" s="985"/>
    </row>
    <row r="587064" spans="59:59" ht="15" customHeight="1">
      <c r="BG587064" s="984"/>
    </row>
    <row r="587065" spans="59:59" ht="15" customHeight="1">
      <c r="BG587065" s="985"/>
    </row>
    <row r="587102" spans="59:59" ht="15" customHeight="1">
      <c r="BG587102" s="984"/>
    </row>
    <row r="587103" spans="59:59" ht="15" customHeight="1">
      <c r="BG587103" s="985"/>
    </row>
    <row r="587140" spans="59:59" ht="15" customHeight="1">
      <c r="BG587140" s="984"/>
    </row>
    <row r="587141" spans="59:59" ht="15" customHeight="1">
      <c r="BG587141" s="985"/>
    </row>
    <row r="587178" spans="59:59" ht="15" customHeight="1">
      <c r="BG587178" s="984"/>
    </row>
    <row r="587179" spans="59:59" ht="15" customHeight="1">
      <c r="BG587179" s="985"/>
    </row>
    <row r="587216" spans="59:59" ht="15" customHeight="1">
      <c r="BG587216" s="984"/>
    </row>
    <row r="587217" spans="59:59" ht="15" customHeight="1">
      <c r="BG587217" s="985"/>
    </row>
    <row r="587254" spans="59:59" ht="15" customHeight="1">
      <c r="BG587254" s="984"/>
    </row>
    <row r="587255" spans="59:59" ht="15" customHeight="1">
      <c r="BG587255" s="985"/>
    </row>
    <row r="587292" spans="59:59" ht="15" customHeight="1">
      <c r="BG587292" s="984"/>
    </row>
    <row r="587293" spans="59:59" ht="15" customHeight="1">
      <c r="BG587293" s="985"/>
    </row>
    <row r="587330" spans="59:59" ht="15" customHeight="1">
      <c r="BG587330" s="984"/>
    </row>
    <row r="587331" spans="59:59" ht="15" customHeight="1">
      <c r="BG587331" s="985"/>
    </row>
    <row r="587368" spans="59:59" ht="15" customHeight="1">
      <c r="BG587368" s="984"/>
    </row>
    <row r="587369" spans="59:59" ht="15" customHeight="1">
      <c r="BG587369" s="985"/>
    </row>
    <row r="587406" spans="59:59" ht="15" customHeight="1">
      <c r="BG587406" s="984"/>
    </row>
    <row r="587407" spans="59:59" ht="15" customHeight="1">
      <c r="BG587407" s="985"/>
    </row>
    <row r="587444" spans="59:59" ht="15" customHeight="1">
      <c r="BG587444" s="984"/>
    </row>
    <row r="587445" spans="59:59" ht="15" customHeight="1">
      <c r="BG587445" s="985"/>
    </row>
    <row r="587482" spans="59:59" ht="15" customHeight="1">
      <c r="BG587482" s="984"/>
    </row>
    <row r="587483" spans="59:59" ht="15" customHeight="1">
      <c r="BG587483" s="985"/>
    </row>
    <row r="587520" spans="59:59" ht="15" customHeight="1">
      <c r="BG587520" s="984"/>
    </row>
    <row r="587521" spans="59:59" ht="15" customHeight="1">
      <c r="BG587521" s="985"/>
    </row>
    <row r="587558" spans="59:59" ht="15" customHeight="1">
      <c r="BG587558" s="984"/>
    </row>
    <row r="587559" spans="59:59" ht="15" customHeight="1">
      <c r="BG587559" s="985"/>
    </row>
    <row r="587596" spans="59:59" ht="15" customHeight="1">
      <c r="BG587596" s="984"/>
    </row>
    <row r="587597" spans="59:59" ht="15" customHeight="1">
      <c r="BG587597" s="985"/>
    </row>
    <row r="587634" spans="59:59" ht="15" customHeight="1">
      <c r="BG587634" s="984"/>
    </row>
    <row r="587635" spans="59:59" ht="15" customHeight="1">
      <c r="BG587635" s="985"/>
    </row>
    <row r="587672" spans="59:59" ht="15" customHeight="1">
      <c r="BG587672" s="984"/>
    </row>
    <row r="587673" spans="59:59" ht="15" customHeight="1">
      <c r="BG587673" s="985"/>
    </row>
    <row r="587710" spans="59:59" ht="15" customHeight="1">
      <c r="BG587710" s="984"/>
    </row>
    <row r="587711" spans="59:59" ht="15" customHeight="1">
      <c r="BG587711" s="985"/>
    </row>
    <row r="587748" spans="59:59" ht="15" customHeight="1">
      <c r="BG587748" s="984"/>
    </row>
    <row r="587749" spans="59:59" ht="15" customHeight="1">
      <c r="BG587749" s="985"/>
    </row>
    <row r="587786" spans="59:59" ht="15" customHeight="1">
      <c r="BG587786" s="984"/>
    </row>
    <row r="587787" spans="59:59" ht="15" customHeight="1">
      <c r="BG587787" s="985"/>
    </row>
    <row r="587824" spans="59:59" ht="15" customHeight="1">
      <c r="BG587824" s="984"/>
    </row>
    <row r="587825" spans="59:59" ht="15" customHeight="1">
      <c r="BG587825" s="985"/>
    </row>
    <row r="587862" spans="59:59" ht="15" customHeight="1">
      <c r="BG587862" s="984"/>
    </row>
    <row r="587863" spans="59:59" ht="15" customHeight="1">
      <c r="BG587863" s="985"/>
    </row>
    <row r="587900" spans="59:59" ht="15" customHeight="1">
      <c r="BG587900" s="984"/>
    </row>
    <row r="587901" spans="59:59" ht="15" customHeight="1">
      <c r="BG587901" s="985"/>
    </row>
    <row r="587938" spans="59:59" ht="15" customHeight="1">
      <c r="BG587938" s="984"/>
    </row>
    <row r="587939" spans="59:59" ht="15" customHeight="1">
      <c r="BG587939" s="985"/>
    </row>
    <row r="587976" spans="59:59" ht="15" customHeight="1">
      <c r="BG587976" s="984"/>
    </row>
    <row r="587977" spans="59:59" ht="15" customHeight="1">
      <c r="BG587977" s="985"/>
    </row>
    <row r="588014" spans="59:59" ht="15" customHeight="1">
      <c r="BG588014" s="984"/>
    </row>
    <row r="588015" spans="59:59" ht="15" customHeight="1">
      <c r="BG588015" s="985"/>
    </row>
    <row r="588052" spans="59:59" ht="15" customHeight="1">
      <c r="BG588052" s="984"/>
    </row>
    <row r="588053" spans="59:59" ht="15" customHeight="1">
      <c r="BG588053" s="985"/>
    </row>
    <row r="588090" spans="59:59" ht="15" customHeight="1">
      <c r="BG588090" s="984"/>
    </row>
    <row r="588091" spans="59:59" ht="15" customHeight="1">
      <c r="BG588091" s="985"/>
    </row>
    <row r="588128" spans="59:59" ht="15" customHeight="1">
      <c r="BG588128" s="984"/>
    </row>
    <row r="588129" spans="59:59" ht="15" customHeight="1">
      <c r="BG588129" s="985"/>
    </row>
    <row r="588166" spans="59:59" ht="15" customHeight="1">
      <c r="BG588166" s="984"/>
    </row>
    <row r="588167" spans="59:59" ht="15" customHeight="1">
      <c r="BG588167" s="985"/>
    </row>
    <row r="588204" spans="59:59" ht="15" customHeight="1">
      <c r="BG588204" s="984"/>
    </row>
    <row r="588205" spans="59:59" ht="15" customHeight="1">
      <c r="BG588205" s="985"/>
    </row>
    <row r="588242" spans="59:59" ht="15" customHeight="1">
      <c r="BG588242" s="984"/>
    </row>
    <row r="588243" spans="59:59" ht="15" customHeight="1">
      <c r="BG588243" s="985"/>
    </row>
    <row r="588280" spans="59:59" ht="15" customHeight="1">
      <c r="BG588280" s="984"/>
    </row>
    <row r="588281" spans="59:59" ht="15" customHeight="1">
      <c r="BG588281" s="985"/>
    </row>
    <row r="588318" spans="59:59" ht="15" customHeight="1">
      <c r="BG588318" s="984"/>
    </row>
    <row r="588319" spans="59:59" ht="15" customHeight="1">
      <c r="BG588319" s="985"/>
    </row>
    <row r="588356" spans="59:59" ht="15" customHeight="1">
      <c r="BG588356" s="984"/>
    </row>
    <row r="588357" spans="59:59" ht="15" customHeight="1">
      <c r="BG588357" s="985"/>
    </row>
    <row r="588394" spans="59:59" ht="15" customHeight="1">
      <c r="BG588394" s="984"/>
    </row>
    <row r="588395" spans="59:59" ht="15" customHeight="1">
      <c r="BG588395" s="985"/>
    </row>
    <row r="588432" spans="59:59" ht="15" customHeight="1">
      <c r="BG588432" s="984"/>
    </row>
    <row r="588433" spans="59:59" ht="15" customHeight="1">
      <c r="BG588433" s="985"/>
    </row>
    <row r="588470" spans="59:59" ht="15" customHeight="1">
      <c r="BG588470" s="984"/>
    </row>
    <row r="588471" spans="59:59" ht="15" customHeight="1">
      <c r="BG588471" s="985"/>
    </row>
    <row r="588508" spans="59:59" ht="15" customHeight="1">
      <c r="BG588508" s="984"/>
    </row>
    <row r="588509" spans="59:59" ht="15" customHeight="1">
      <c r="BG588509" s="985"/>
    </row>
    <row r="588546" spans="59:59" ht="15" customHeight="1">
      <c r="BG588546" s="984"/>
    </row>
    <row r="588547" spans="59:59" ht="15" customHeight="1">
      <c r="BG588547" s="985"/>
    </row>
    <row r="588584" spans="59:59" ht="15" customHeight="1">
      <c r="BG588584" s="984"/>
    </row>
    <row r="588585" spans="59:59" ht="15" customHeight="1">
      <c r="BG588585" s="985"/>
    </row>
    <row r="588622" spans="59:59" ht="15" customHeight="1">
      <c r="BG588622" s="984"/>
    </row>
    <row r="588623" spans="59:59" ht="15" customHeight="1">
      <c r="BG588623" s="985"/>
    </row>
    <row r="588660" spans="59:59" ht="15" customHeight="1">
      <c r="BG588660" s="984"/>
    </row>
    <row r="588661" spans="59:59" ht="15" customHeight="1">
      <c r="BG588661" s="985"/>
    </row>
    <row r="588698" spans="59:59" ht="15" customHeight="1">
      <c r="BG588698" s="984"/>
    </row>
    <row r="588699" spans="59:59" ht="15" customHeight="1">
      <c r="BG588699" s="985"/>
    </row>
    <row r="588736" spans="59:59" ht="15" customHeight="1">
      <c r="BG588736" s="984"/>
    </row>
    <row r="588737" spans="59:59" ht="15" customHeight="1">
      <c r="BG588737" s="985"/>
    </row>
    <row r="588774" spans="59:59" ht="15" customHeight="1">
      <c r="BG588774" s="984"/>
    </row>
    <row r="588775" spans="59:59" ht="15" customHeight="1">
      <c r="BG588775" s="985"/>
    </row>
    <row r="588812" spans="59:59" ht="15" customHeight="1">
      <c r="BG588812" s="984"/>
    </row>
    <row r="588813" spans="59:59" ht="15" customHeight="1">
      <c r="BG588813" s="985"/>
    </row>
    <row r="588850" spans="59:59" ht="15" customHeight="1">
      <c r="BG588850" s="984"/>
    </row>
    <row r="588851" spans="59:59" ht="15" customHeight="1">
      <c r="BG588851" s="985"/>
    </row>
    <row r="588888" spans="59:59" ht="15" customHeight="1">
      <c r="BG588888" s="984"/>
    </row>
    <row r="588889" spans="59:59" ht="15" customHeight="1">
      <c r="BG588889" s="985"/>
    </row>
    <row r="588926" spans="59:59" ht="15" customHeight="1">
      <c r="BG588926" s="984"/>
    </row>
    <row r="588927" spans="59:59" ht="15" customHeight="1">
      <c r="BG588927" s="985"/>
    </row>
    <row r="588964" spans="59:59" ht="15" customHeight="1">
      <c r="BG588964" s="984"/>
    </row>
    <row r="588965" spans="59:59" ht="15" customHeight="1">
      <c r="BG588965" s="985"/>
    </row>
    <row r="589002" spans="59:59" ht="15" customHeight="1">
      <c r="BG589002" s="984"/>
    </row>
    <row r="589003" spans="59:59" ht="15" customHeight="1">
      <c r="BG589003" s="985"/>
    </row>
    <row r="589040" spans="59:59" ht="15" customHeight="1">
      <c r="BG589040" s="984"/>
    </row>
    <row r="589041" spans="59:59" ht="15" customHeight="1">
      <c r="BG589041" s="985"/>
    </row>
    <row r="589078" spans="59:59" ht="15" customHeight="1">
      <c r="BG589078" s="984"/>
    </row>
    <row r="589079" spans="59:59" ht="15" customHeight="1">
      <c r="BG589079" s="985"/>
    </row>
    <row r="589116" spans="59:59" ht="15" customHeight="1">
      <c r="BG589116" s="984"/>
    </row>
    <row r="589117" spans="59:59" ht="15" customHeight="1">
      <c r="BG589117" s="985"/>
    </row>
    <row r="589154" spans="59:59" ht="15" customHeight="1">
      <c r="BG589154" s="984"/>
    </row>
    <row r="589155" spans="59:59" ht="15" customHeight="1">
      <c r="BG589155" s="985"/>
    </row>
    <row r="589192" spans="59:59" ht="15" customHeight="1">
      <c r="BG589192" s="984"/>
    </row>
    <row r="589193" spans="59:59" ht="15" customHeight="1">
      <c r="BG589193" s="985"/>
    </row>
    <row r="589230" spans="59:59" ht="15" customHeight="1">
      <c r="BG589230" s="984"/>
    </row>
    <row r="589231" spans="59:59" ht="15" customHeight="1">
      <c r="BG589231" s="985"/>
    </row>
    <row r="589268" spans="59:59" ht="15" customHeight="1">
      <c r="BG589268" s="984"/>
    </row>
    <row r="589269" spans="59:59" ht="15" customHeight="1">
      <c r="BG589269" s="985"/>
    </row>
    <row r="589306" spans="59:59" ht="15" customHeight="1">
      <c r="BG589306" s="984"/>
    </row>
    <row r="589307" spans="59:59" ht="15" customHeight="1">
      <c r="BG589307" s="985"/>
    </row>
    <row r="589344" spans="59:59" ht="15" customHeight="1">
      <c r="BG589344" s="984"/>
    </row>
    <row r="589345" spans="59:59" ht="15" customHeight="1">
      <c r="BG589345" s="985"/>
    </row>
    <row r="589382" spans="59:59" ht="15" customHeight="1">
      <c r="BG589382" s="984"/>
    </row>
    <row r="589383" spans="59:59" ht="15" customHeight="1">
      <c r="BG589383" s="985"/>
    </row>
    <row r="589420" spans="59:59" ht="15" customHeight="1">
      <c r="BG589420" s="984"/>
    </row>
    <row r="589421" spans="59:59" ht="15" customHeight="1">
      <c r="BG589421" s="985"/>
    </row>
    <row r="589458" spans="59:59" ht="15" customHeight="1">
      <c r="BG589458" s="984"/>
    </row>
    <row r="589459" spans="59:59" ht="15" customHeight="1">
      <c r="BG589459" s="985"/>
    </row>
    <row r="589496" spans="59:59" ht="15" customHeight="1">
      <c r="BG589496" s="984"/>
    </row>
    <row r="589497" spans="59:59" ht="15" customHeight="1">
      <c r="BG589497" s="985"/>
    </row>
    <row r="589534" spans="59:59" ht="15" customHeight="1">
      <c r="BG589534" s="984"/>
    </row>
    <row r="589535" spans="59:59" ht="15" customHeight="1">
      <c r="BG589535" s="985"/>
    </row>
    <row r="589572" spans="59:59" ht="15" customHeight="1">
      <c r="BG589572" s="984"/>
    </row>
    <row r="589573" spans="59:59" ht="15" customHeight="1">
      <c r="BG589573" s="985"/>
    </row>
    <row r="589610" spans="59:59" ht="15" customHeight="1">
      <c r="BG589610" s="984"/>
    </row>
    <row r="589611" spans="59:59" ht="15" customHeight="1">
      <c r="BG589611" s="985"/>
    </row>
    <row r="589648" spans="59:59" ht="15" customHeight="1">
      <c r="BG589648" s="984"/>
    </row>
    <row r="589649" spans="59:59" ht="15" customHeight="1">
      <c r="BG589649" s="985"/>
    </row>
    <row r="589686" spans="59:59" ht="15" customHeight="1">
      <c r="BG589686" s="984"/>
    </row>
    <row r="589687" spans="59:59" ht="15" customHeight="1">
      <c r="BG589687" s="985"/>
    </row>
    <row r="589724" spans="59:59" ht="15" customHeight="1">
      <c r="BG589724" s="984"/>
    </row>
    <row r="589725" spans="59:59" ht="15" customHeight="1">
      <c r="BG589725" s="985"/>
    </row>
    <row r="589762" spans="59:59" ht="15" customHeight="1">
      <c r="BG589762" s="984"/>
    </row>
    <row r="589763" spans="59:59" ht="15" customHeight="1">
      <c r="BG589763" s="985"/>
    </row>
    <row r="589800" spans="59:59" ht="15" customHeight="1">
      <c r="BG589800" s="984"/>
    </row>
    <row r="589801" spans="59:59" ht="15" customHeight="1">
      <c r="BG589801" s="985"/>
    </row>
    <row r="589838" spans="59:59" ht="15" customHeight="1">
      <c r="BG589838" s="984"/>
    </row>
    <row r="589839" spans="59:59" ht="15" customHeight="1">
      <c r="BG589839" s="985"/>
    </row>
    <row r="589876" spans="59:59" ht="15" customHeight="1">
      <c r="BG589876" s="984"/>
    </row>
    <row r="589877" spans="59:59" ht="15" customHeight="1">
      <c r="BG589877" s="985"/>
    </row>
    <row r="589914" spans="59:59" ht="15" customHeight="1">
      <c r="BG589914" s="984"/>
    </row>
    <row r="589915" spans="59:59" ht="15" customHeight="1">
      <c r="BG589915" s="985"/>
    </row>
    <row r="589952" spans="59:59" ht="15" customHeight="1">
      <c r="BG589952" s="984"/>
    </row>
    <row r="589953" spans="59:59" ht="15" customHeight="1">
      <c r="BG589953" s="985"/>
    </row>
    <row r="589990" spans="59:59" ht="15" customHeight="1">
      <c r="BG589990" s="984"/>
    </row>
    <row r="589991" spans="59:59" ht="15" customHeight="1">
      <c r="BG589991" s="985"/>
    </row>
    <row r="590028" spans="59:59" ht="15" customHeight="1">
      <c r="BG590028" s="984"/>
    </row>
    <row r="590029" spans="59:59" ht="15" customHeight="1">
      <c r="BG590029" s="985"/>
    </row>
    <row r="590066" spans="59:59" ht="15" customHeight="1">
      <c r="BG590066" s="984"/>
    </row>
    <row r="590067" spans="59:59" ht="15" customHeight="1">
      <c r="BG590067" s="985"/>
    </row>
    <row r="590104" spans="59:59" ht="15" customHeight="1">
      <c r="BG590104" s="984"/>
    </row>
    <row r="590105" spans="59:59" ht="15" customHeight="1">
      <c r="BG590105" s="985"/>
    </row>
    <row r="590142" spans="59:59" ht="15" customHeight="1">
      <c r="BG590142" s="984"/>
    </row>
    <row r="590143" spans="59:59" ht="15" customHeight="1">
      <c r="BG590143" s="985"/>
    </row>
    <row r="590180" spans="59:59" ht="15" customHeight="1">
      <c r="BG590180" s="984"/>
    </row>
    <row r="590181" spans="59:59" ht="15" customHeight="1">
      <c r="BG590181" s="985"/>
    </row>
    <row r="590218" spans="59:59" ht="15" customHeight="1">
      <c r="BG590218" s="984"/>
    </row>
    <row r="590219" spans="59:59" ht="15" customHeight="1">
      <c r="BG590219" s="985"/>
    </row>
    <row r="590256" spans="59:59" ht="15" customHeight="1">
      <c r="BG590256" s="984"/>
    </row>
    <row r="590257" spans="59:59" ht="15" customHeight="1">
      <c r="BG590257" s="985"/>
    </row>
    <row r="590294" spans="59:59" ht="15" customHeight="1">
      <c r="BG590294" s="984"/>
    </row>
    <row r="590295" spans="59:59" ht="15" customHeight="1">
      <c r="BG590295" s="985"/>
    </row>
    <row r="590332" spans="59:59" ht="15" customHeight="1">
      <c r="BG590332" s="984"/>
    </row>
    <row r="590333" spans="59:59" ht="15" customHeight="1">
      <c r="BG590333" s="985"/>
    </row>
    <row r="590370" spans="59:59" ht="15" customHeight="1">
      <c r="BG590370" s="984"/>
    </row>
    <row r="590371" spans="59:59" ht="15" customHeight="1">
      <c r="BG590371" s="985"/>
    </row>
    <row r="590408" spans="59:59" ht="15" customHeight="1">
      <c r="BG590408" s="984"/>
    </row>
    <row r="590409" spans="59:59" ht="15" customHeight="1">
      <c r="BG590409" s="985"/>
    </row>
    <row r="590446" spans="59:59" ht="15" customHeight="1">
      <c r="BG590446" s="984"/>
    </row>
    <row r="590447" spans="59:59" ht="15" customHeight="1">
      <c r="BG590447" s="985"/>
    </row>
    <row r="590484" spans="59:59" ht="15" customHeight="1">
      <c r="BG590484" s="984"/>
    </row>
    <row r="590485" spans="59:59" ht="15" customHeight="1">
      <c r="BG590485" s="985"/>
    </row>
    <row r="590522" spans="59:59" ht="15" customHeight="1">
      <c r="BG590522" s="984"/>
    </row>
    <row r="590523" spans="59:59" ht="15" customHeight="1">
      <c r="BG590523" s="985"/>
    </row>
    <row r="590560" spans="59:59" ht="15" customHeight="1">
      <c r="BG590560" s="984"/>
    </row>
    <row r="590561" spans="59:59" ht="15" customHeight="1">
      <c r="BG590561" s="985"/>
    </row>
    <row r="590598" spans="59:59" ht="15" customHeight="1">
      <c r="BG590598" s="984"/>
    </row>
    <row r="590599" spans="59:59" ht="15" customHeight="1">
      <c r="BG590599" s="985"/>
    </row>
    <row r="590636" spans="59:59" ht="15" customHeight="1">
      <c r="BG590636" s="984"/>
    </row>
    <row r="590637" spans="59:59" ht="15" customHeight="1">
      <c r="BG590637" s="985"/>
    </row>
    <row r="590674" spans="59:59" ht="15" customHeight="1">
      <c r="BG590674" s="984"/>
    </row>
    <row r="590675" spans="59:59" ht="15" customHeight="1">
      <c r="BG590675" s="985"/>
    </row>
    <row r="590712" spans="59:59" ht="15" customHeight="1">
      <c r="BG590712" s="984"/>
    </row>
    <row r="590713" spans="59:59" ht="15" customHeight="1">
      <c r="BG590713" s="985"/>
    </row>
    <row r="590750" spans="59:59" ht="15" customHeight="1">
      <c r="BG590750" s="984"/>
    </row>
    <row r="590751" spans="59:59" ht="15" customHeight="1">
      <c r="BG590751" s="985"/>
    </row>
    <row r="590788" spans="59:59" ht="15" customHeight="1">
      <c r="BG590788" s="984"/>
    </row>
    <row r="590789" spans="59:59" ht="15" customHeight="1">
      <c r="BG590789" s="985"/>
    </row>
    <row r="590826" spans="59:59" ht="15" customHeight="1">
      <c r="BG590826" s="984"/>
    </row>
    <row r="590827" spans="59:59" ht="15" customHeight="1">
      <c r="BG590827" s="985"/>
    </row>
    <row r="590864" spans="59:59" ht="15" customHeight="1">
      <c r="BG590864" s="984"/>
    </row>
    <row r="590865" spans="59:59" ht="15" customHeight="1">
      <c r="BG590865" s="985"/>
    </row>
    <row r="590902" spans="59:59" ht="15" customHeight="1">
      <c r="BG590902" s="984"/>
    </row>
    <row r="590903" spans="59:59" ht="15" customHeight="1">
      <c r="BG590903" s="985"/>
    </row>
    <row r="590940" spans="59:59" ht="15" customHeight="1">
      <c r="BG590940" s="984"/>
    </row>
    <row r="590941" spans="59:59" ht="15" customHeight="1">
      <c r="BG590941" s="985"/>
    </row>
    <row r="590978" spans="59:59" ht="15" customHeight="1">
      <c r="BG590978" s="984"/>
    </row>
    <row r="590979" spans="59:59" ht="15" customHeight="1">
      <c r="BG590979" s="985"/>
    </row>
    <row r="591016" spans="59:59" ht="15" customHeight="1">
      <c r="BG591016" s="984"/>
    </row>
    <row r="591017" spans="59:59" ht="15" customHeight="1">
      <c r="BG591017" s="985"/>
    </row>
    <row r="591054" spans="59:59" ht="15" customHeight="1">
      <c r="BG591054" s="984"/>
    </row>
    <row r="591055" spans="59:59" ht="15" customHeight="1">
      <c r="BG591055" s="985"/>
    </row>
    <row r="591092" spans="59:59" ht="15" customHeight="1">
      <c r="BG591092" s="984"/>
    </row>
    <row r="591093" spans="59:59" ht="15" customHeight="1">
      <c r="BG591093" s="985"/>
    </row>
    <row r="591130" spans="59:59" ht="15" customHeight="1">
      <c r="BG591130" s="984"/>
    </row>
    <row r="591131" spans="59:59" ht="15" customHeight="1">
      <c r="BG591131" s="985"/>
    </row>
    <row r="591168" spans="59:59" ht="15" customHeight="1">
      <c r="BG591168" s="984"/>
    </row>
    <row r="591169" spans="59:59" ht="15" customHeight="1">
      <c r="BG591169" s="985"/>
    </row>
    <row r="591206" spans="59:59" ht="15" customHeight="1">
      <c r="BG591206" s="984"/>
    </row>
    <row r="591207" spans="59:59" ht="15" customHeight="1">
      <c r="BG591207" s="985"/>
    </row>
    <row r="591244" spans="59:59" ht="15" customHeight="1">
      <c r="BG591244" s="984"/>
    </row>
    <row r="591245" spans="59:59" ht="15" customHeight="1">
      <c r="BG591245" s="985"/>
    </row>
    <row r="591282" spans="59:59" ht="15" customHeight="1">
      <c r="BG591282" s="984"/>
    </row>
    <row r="591283" spans="59:59" ht="15" customHeight="1">
      <c r="BG591283" s="985"/>
    </row>
    <row r="591320" spans="59:59" ht="15" customHeight="1">
      <c r="BG591320" s="984"/>
    </row>
    <row r="591321" spans="59:59" ht="15" customHeight="1">
      <c r="BG591321" s="985"/>
    </row>
    <row r="591358" spans="59:59" ht="15" customHeight="1">
      <c r="BG591358" s="984"/>
    </row>
    <row r="591359" spans="59:59" ht="15" customHeight="1">
      <c r="BG591359" s="985"/>
    </row>
    <row r="591396" spans="59:59" ht="15" customHeight="1">
      <c r="BG591396" s="984"/>
    </row>
    <row r="591397" spans="59:59" ht="15" customHeight="1">
      <c r="BG591397" s="985"/>
    </row>
    <row r="591434" spans="59:59" ht="15" customHeight="1">
      <c r="BG591434" s="984"/>
    </row>
    <row r="591435" spans="59:59" ht="15" customHeight="1">
      <c r="BG591435" s="985"/>
    </row>
    <row r="591472" spans="59:59" ht="15" customHeight="1">
      <c r="BG591472" s="984"/>
    </row>
    <row r="591473" spans="59:59" ht="15" customHeight="1">
      <c r="BG591473" s="985"/>
    </row>
    <row r="591510" spans="59:59" ht="15" customHeight="1">
      <c r="BG591510" s="984"/>
    </row>
    <row r="591511" spans="59:59" ht="15" customHeight="1">
      <c r="BG591511" s="985"/>
    </row>
    <row r="591548" spans="59:59" ht="15" customHeight="1">
      <c r="BG591548" s="984"/>
    </row>
    <row r="591549" spans="59:59" ht="15" customHeight="1">
      <c r="BG591549" s="985"/>
    </row>
    <row r="591586" spans="59:59" ht="15" customHeight="1">
      <c r="BG591586" s="984"/>
    </row>
    <row r="591587" spans="59:59" ht="15" customHeight="1">
      <c r="BG591587" s="985"/>
    </row>
    <row r="591624" spans="59:59" ht="15" customHeight="1">
      <c r="BG591624" s="984"/>
    </row>
    <row r="591625" spans="59:59" ht="15" customHeight="1">
      <c r="BG591625" s="985"/>
    </row>
    <row r="591662" spans="59:59" ht="15" customHeight="1">
      <c r="BG591662" s="984"/>
    </row>
    <row r="591663" spans="59:59" ht="15" customHeight="1">
      <c r="BG591663" s="985"/>
    </row>
    <row r="591700" spans="59:59" ht="15" customHeight="1">
      <c r="BG591700" s="984"/>
    </row>
    <row r="591701" spans="59:59" ht="15" customHeight="1">
      <c r="BG591701" s="985"/>
    </row>
    <row r="591738" spans="59:59" ht="15" customHeight="1">
      <c r="BG591738" s="984"/>
    </row>
    <row r="591739" spans="59:59" ht="15" customHeight="1">
      <c r="BG591739" s="985"/>
    </row>
    <row r="591776" spans="59:59" ht="15" customHeight="1">
      <c r="BG591776" s="984"/>
    </row>
    <row r="591777" spans="59:59" ht="15" customHeight="1">
      <c r="BG591777" s="985"/>
    </row>
    <row r="591814" spans="59:59" ht="15" customHeight="1">
      <c r="BG591814" s="984"/>
    </row>
    <row r="591815" spans="59:59" ht="15" customHeight="1">
      <c r="BG591815" s="985"/>
    </row>
    <row r="591852" spans="59:59" ht="15" customHeight="1">
      <c r="BG591852" s="984"/>
    </row>
    <row r="591853" spans="59:59" ht="15" customHeight="1">
      <c r="BG591853" s="985"/>
    </row>
    <row r="591890" spans="59:59" ht="15" customHeight="1">
      <c r="BG591890" s="984"/>
    </row>
    <row r="591891" spans="59:59" ht="15" customHeight="1">
      <c r="BG591891" s="985"/>
    </row>
    <row r="591928" spans="59:59" ht="15" customHeight="1">
      <c r="BG591928" s="984"/>
    </row>
    <row r="591929" spans="59:59" ht="15" customHeight="1">
      <c r="BG591929" s="985"/>
    </row>
    <row r="591966" spans="59:59" ht="15" customHeight="1">
      <c r="BG591966" s="984"/>
    </row>
    <row r="591967" spans="59:59" ht="15" customHeight="1">
      <c r="BG591967" s="985"/>
    </row>
    <row r="592004" spans="59:59" ht="15" customHeight="1">
      <c r="BG592004" s="984"/>
    </row>
    <row r="592005" spans="59:59" ht="15" customHeight="1">
      <c r="BG592005" s="985"/>
    </row>
    <row r="592042" spans="59:59" ht="15" customHeight="1">
      <c r="BG592042" s="984"/>
    </row>
    <row r="592043" spans="59:59" ht="15" customHeight="1">
      <c r="BG592043" s="985"/>
    </row>
    <row r="592080" spans="59:59" ht="15" customHeight="1">
      <c r="BG592080" s="984"/>
    </row>
    <row r="592081" spans="59:59" ht="15" customHeight="1">
      <c r="BG592081" s="985"/>
    </row>
    <row r="592118" spans="59:59" ht="15" customHeight="1">
      <c r="BG592118" s="984"/>
    </row>
    <row r="592119" spans="59:59" ht="15" customHeight="1">
      <c r="BG592119" s="985"/>
    </row>
    <row r="592156" spans="59:59" ht="15" customHeight="1">
      <c r="BG592156" s="984"/>
    </row>
    <row r="592157" spans="59:59" ht="15" customHeight="1">
      <c r="BG592157" s="985"/>
    </row>
    <row r="592194" spans="59:59" ht="15" customHeight="1">
      <c r="BG592194" s="984"/>
    </row>
    <row r="592195" spans="59:59" ht="15" customHeight="1">
      <c r="BG592195" s="985"/>
    </row>
    <row r="592232" spans="59:59" ht="15" customHeight="1">
      <c r="BG592232" s="984"/>
    </row>
    <row r="592233" spans="59:59" ht="15" customHeight="1">
      <c r="BG592233" s="985"/>
    </row>
    <row r="592270" spans="59:59" ht="15" customHeight="1">
      <c r="BG592270" s="984"/>
    </row>
    <row r="592271" spans="59:59" ht="15" customHeight="1">
      <c r="BG592271" s="985"/>
    </row>
    <row r="592308" spans="59:59" ht="15" customHeight="1">
      <c r="BG592308" s="984"/>
    </row>
    <row r="592309" spans="59:59" ht="15" customHeight="1">
      <c r="BG592309" s="985"/>
    </row>
    <row r="592346" spans="59:59" ht="15" customHeight="1">
      <c r="BG592346" s="984"/>
    </row>
    <row r="592347" spans="59:59" ht="15" customHeight="1">
      <c r="BG592347" s="985"/>
    </row>
    <row r="592384" spans="59:59" ht="15" customHeight="1">
      <c r="BG592384" s="984"/>
    </row>
    <row r="592385" spans="59:59" ht="15" customHeight="1">
      <c r="BG592385" s="985"/>
    </row>
    <row r="592422" spans="59:59" ht="15" customHeight="1">
      <c r="BG592422" s="984"/>
    </row>
    <row r="592423" spans="59:59" ht="15" customHeight="1">
      <c r="BG592423" s="985"/>
    </row>
    <row r="592460" spans="59:59" ht="15" customHeight="1">
      <c r="BG592460" s="984"/>
    </row>
    <row r="592461" spans="59:59" ht="15" customHeight="1">
      <c r="BG592461" s="985"/>
    </row>
    <row r="592498" spans="59:59" ht="15" customHeight="1">
      <c r="BG592498" s="984"/>
    </row>
    <row r="592499" spans="59:59" ht="15" customHeight="1">
      <c r="BG592499" s="985"/>
    </row>
    <row r="592536" spans="59:59" ht="15" customHeight="1">
      <c r="BG592536" s="984"/>
    </row>
    <row r="592537" spans="59:59" ht="15" customHeight="1">
      <c r="BG592537" s="985"/>
    </row>
    <row r="592574" spans="59:59" ht="15" customHeight="1">
      <c r="BG592574" s="984"/>
    </row>
    <row r="592575" spans="59:59" ht="15" customHeight="1">
      <c r="BG592575" s="985"/>
    </row>
    <row r="592612" spans="59:59" ht="15" customHeight="1">
      <c r="BG592612" s="984"/>
    </row>
    <row r="592613" spans="59:59" ht="15" customHeight="1">
      <c r="BG592613" s="985"/>
    </row>
    <row r="592650" spans="59:59" ht="15" customHeight="1">
      <c r="BG592650" s="984"/>
    </row>
    <row r="592651" spans="59:59" ht="15" customHeight="1">
      <c r="BG592651" s="985"/>
    </row>
    <row r="592688" spans="59:59" ht="15" customHeight="1">
      <c r="BG592688" s="984"/>
    </row>
    <row r="592689" spans="59:59" ht="15" customHeight="1">
      <c r="BG592689" s="985"/>
    </row>
    <row r="592726" spans="59:59" ht="15" customHeight="1">
      <c r="BG592726" s="984"/>
    </row>
    <row r="592727" spans="59:59" ht="15" customHeight="1">
      <c r="BG592727" s="985"/>
    </row>
    <row r="592764" spans="59:59" ht="15" customHeight="1">
      <c r="BG592764" s="984"/>
    </row>
    <row r="592765" spans="59:59" ht="15" customHeight="1">
      <c r="BG592765" s="985"/>
    </row>
    <row r="592802" spans="59:59" ht="15" customHeight="1">
      <c r="BG592802" s="984"/>
    </row>
    <row r="592803" spans="59:59" ht="15" customHeight="1">
      <c r="BG592803" s="985"/>
    </row>
    <row r="592840" spans="59:59" ht="15" customHeight="1">
      <c r="BG592840" s="984"/>
    </row>
    <row r="592841" spans="59:59" ht="15" customHeight="1">
      <c r="BG592841" s="985"/>
    </row>
    <row r="592878" spans="59:59" ht="15" customHeight="1">
      <c r="BG592878" s="984"/>
    </row>
    <row r="592879" spans="59:59" ht="15" customHeight="1">
      <c r="BG592879" s="985"/>
    </row>
    <row r="592916" spans="59:59" ht="15" customHeight="1">
      <c r="BG592916" s="984"/>
    </row>
    <row r="592917" spans="59:59" ht="15" customHeight="1">
      <c r="BG592917" s="985"/>
    </row>
    <row r="592954" spans="59:59" ht="15" customHeight="1">
      <c r="BG592954" s="984"/>
    </row>
    <row r="592955" spans="59:59" ht="15" customHeight="1">
      <c r="BG592955" s="985"/>
    </row>
    <row r="592992" spans="59:59" ht="15" customHeight="1">
      <c r="BG592992" s="984"/>
    </row>
    <row r="592993" spans="59:59" ht="15" customHeight="1">
      <c r="BG592993" s="985"/>
    </row>
    <row r="593030" spans="59:59" ht="15" customHeight="1">
      <c r="BG593030" s="984"/>
    </row>
    <row r="593031" spans="59:59" ht="15" customHeight="1">
      <c r="BG593031" s="985"/>
    </row>
    <row r="593068" spans="59:59" ht="15" customHeight="1">
      <c r="BG593068" s="984"/>
    </row>
    <row r="593069" spans="59:59" ht="15" customHeight="1">
      <c r="BG593069" s="985"/>
    </row>
    <row r="593106" spans="59:59" ht="15" customHeight="1">
      <c r="BG593106" s="984"/>
    </row>
    <row r="593107" spans="59:59" ht="15" customHeight="1">
      <c r="BG593107" s="985"/>
    </row>
    <row r="593144" spans="59:59" ht="15" customHeight="1">
      <c r="BG593144" s="984"/>
    </row>
    <row r="593145" spans="59:59" ht="15" customHeight="1">
      <c r="BG593145" s="985"/>
    </row>
    <row r="593182" spans="59:59" ht="15" customHeight="1">
      <c r="BG593182" s="984"/>
    </row>
    <row r="593183" spans="59:59" ht="15" customHeight="1">
      <c r="BG593183" s="985"/>
    </row>
    <row r="593220" spans="59:59" ht="15" customHeight="1">
      <c r="BG593220" s="984"/>
    </row>
    <row r="593221" spans="59:59" ht="15" customHeight="1">
      <c r="BG593221" s="985"/>
    </row>
    <row r="593258" spans="59:59" ht="15" customHeight="1">
      <c r="BG593258" s="984"/>
    </row>
    <row r="593259" spans="59:59" ht="15" customHeight="1">
      <c r="BG593259" s="985"/>
    </row>
    <row r="593296" spans="59:59" ht="15" customHeight="1">
      <c r="BG593296" s="984"/>
    </row>
    <row r="593297" spans="59:59" ht="15" customHeight="1">
      <c r="BG593297" s="985"/>
    </row>
    <row r="593334" spans="59:59" ht="15" customHeight="1">
      <c r="BG593334" s="984"/>
    </row>
    <row r="593335" spans="59:59" ht="15" customHeight="1">
      <c r="BG593335" s="985"/>
    </row>
    <row r="593372" spans="59:59" ht="15" customHeight="1">
      <c r="BG593372" s="984"/>
    </row>
    <row r="593373" spans="59:59" ht="15" customHeight="1">
      <c r="BG593373" s="985"/>
    </row>
    <row r="593410" spans="59:59" ht="15" customHeight="1">
      <c r="BG593410" s="984"/>
    </row>
    <row r="593411" spans="59:59" ht="15" customHeight="1">
      <c r="BG593411" s="985"/>
    </row>
    <row r="593448" spans="59:59" ht="15" customHeight="1">
      <c r="BG593448" s="984"/>
    </row>
    <row r="593449" spans="59:59" ht="15" customHeight="1">
      <c r="BG593449" s="985"/>
    </row>
    <row r="593486" spans="59:59" ht="15" customHeight="1">
      <c r="BG593486" s="984"/>
    </row>
    <row r="593487" spans="59:59" ht="15" customHeight="1">
      <c r="BG593487" s="985"/>
    </row>
    <row r="593524" spans="59:59" ht="15" customHeight="1">
      <c r="BG593524" s="984"/>
    </row>
    <row r="593525" spans="59:59" ht="15" customHeight="1">
      <c r="BG593525" s="985"/>
    </row>
    <row r="593562" spans="59:59" ht="15" customHeight="1">
      <c r="BG593562" s="984"/>
    </row>
    <row r="593563" spans="59:59" ht="15" customHeight="1">
      <c r="BG593563" s="985"/>
    </row>
    <row r="593600" spans="59:59" ht="15" customHeight="1">
      <c r="BG593600" s="984"/>
    </row>
    <row r="593601" spans="59:59" ht="15" customHeight="1">
      <c r="BG593601" s="985"/>
    </row>
    <row r="593638" spans="59:59" ht="15" customHeight="1">
      <c r="BG593638" s="984"/>
    </row>
    <row r="593639" spans="59:59" ht="15" customHeight="1">
      <c r="BG593639" s="985"/>
    </row>
    <row r="593676" spans="59:59" ht="15" customHeight="1">
      <c r="BG593676" s="984"/>
    </row>
    <row r="593677" spans="59:59" ht="15" customHeight="1">
      <c r="BG593677" s="985"/>
    </row>
    <row r="593714" spans="59:59" ht="15" customHeight="1">
      <c r="BG593714" s="984"/>
    </row>
    <row r="593715" spans="59:59" ht="15" customHeight="1">
      <c r="BG593715" s="985"/>
    </row>
    <row r="593752" spans="59:59" ht="15" customHeight="1">
      <c r="BG593752" s="984"/>
    </row>
    <row r="593753" spans="59:59" ht="15" customHeight="1">
      <c r="BG593753" s="985"/>
    </row>
    <row r="593790" spans="59:59" ht="15" customHeight="1">
      <c r="BG593790" s="984"/>
    </row>
    <row r="593791" spans="59:59" ht="15" customHeight="1">
      <c r="BG593791" s="985"/>
    </row>
    <row r="593828" spans="59:59" ht="15" customHeight="1">
      <c r="BG593828" s="984"/>
    </row>
    <row r="593829" spans="59:59" ht="15" customHeight="1">
      <c r="BG593829" s="985"/>
    </row>
    <row r="593866" spans="59:59" ht="15" customHeight="1">
      <c r="BG593866" s="984"/>
    </row>
    <row r="593867" spans="59:59" ht="15" customHeight="1">
      <c r="BG593867" s="985"/>
    </row>
    <row r="593904" spans="59:59" ht="15" customHeight="1">
      <c r="BG593904" s="984"/>
    </row>
    <row r="593905" spans="59:59" ht="15" customHeight="1">
      <c r="BG593905" s="985"/>
    </row>
    <row r="593942" spans="59:59" ht="15" customHeight="1">
      <c r="BG593942" s="984"/>
    </row>
    <row r="593943" spans="59:59" ht="15" customHeight="1">
      <c r="BG593943" s="985"/>
    </row>
    <row r="593980" spans="59:59" ht="15" customHeight="1">
      <c r="BG593980" s="984"/>
    </row>
    <row r="593981" spans="59:59" ht="15" customHeight="1">
      <c r="BG593981" s="985"/>
    </row>
    <row r="594018" spans="59:59" ht="15" customHeight="1">
      <c r="BG594018" s="984"/>
    </row>
    <row r="594019" spans="59:59" ht="15" customHeight="1">
      <c r="BG594019" s="985"/>
    </row>
    <row r="594056" spans="59:59" ht="15" customHeight="1">
      <c r="BG594056" s="984"/>
    </row>
    <row r="594057" spans="59:59" ht="15" customHeight="1">
      <c r="BG594057" s="985"/>
    </row>
    <row r="594094" spans="59:59" ht="15" customHeight="1">
      <c r="BG594094" s="984"/>
    </row>
    <row r="594095" spans="59:59" ht="15" customHeight="1">
      <c r="BG594095" s="985"/>
    </row>
    <row r="594132" spans="59:59" ht="15" customHeight="1">
      <c r="BG594132" s="984"/>
    </row>
    <row r="594133" spans="59:59" ht="15" customHeight="1">
      <c r="BG594133" s="985"/>
    </row>
    <row r="594170" spans="59:59" ht="15" customHeight="1">
      <c r="BG594170" s="984"/>
    </row>
    <row r="594171" spans="59:59" ht="15" customHeight="1">
      <c r="BG594171" s="985"/>
    </row>
    <row r="594208" spans="59:59" ht="15" customHeight="1">
      <c r="BG594208" s="984"/>
    </row>
    <row r="594209" spans="59:59" ht="15" customHeight="1">
      <c r="BG594209" s="985"/>
    </row>
    <row r="594246" spans="59:59" ht="15" customHeight="1">
      <c r="BG594246" s="984"/>
    </row>
    <row r="594247" spans="59:59" ht="15" customHeight="1">
      <c r="BG594247" s="985"/>
    </row>
    <row r="594284" spans="59:59" ht="15" customHeight="1">
      <c r="BG594284" s="984"/>
    </row>
    <row r="594285" spans="59:59" ht="15" customHeight="1">
      <c r="BG594285" s="985"/>
    </row>
    <row r="594322" spans="59:59" ht="15" customHeight="1">
      <c r="BG594322" s="984"/>
    </row>
    <row r="594323" spans="59:59" ht="15" customHeight="1">
      <c r="BG594323" s="985"/>
    </row>
    <row r="594360" spans="59:59" ht="15" customHeight="1">
      <c r="BG594360" s="984"/>
    </row>
    <row r="594361" spans="59:59" ht="15" customHeight="1">
      <c r="BG594361" s="985"/>
    </row>
    <row r="594398" spans="59:59" ht="15" customHeight="1">
      <c r="BG594398" s="984"/>
    </row>
    <row r="594399" spans="59:59" ht="15" customHeight="1">
      <c r="BG594399" s="985"/>
    </row>
    <row r="594436" spans="59:59" ht="15" customHeight="1">
      <c r="BG594436" s="984"/>
    </row>
    <row r="594437" spans="59:59" ht="15" customHeight="1">
      <c r="BG594437" s="985"/>
    </row>
    <row r="594474" spans="59:59" ht="15" customHeight="1">
      <c r="BG594474" s="984"/>
    </row>
    <row r="594475" spans="59:59" ht="15" customHeight="1">
      <c r="BG594475" s="985"/>
    </row>
    <row r="594512" spans="59:59" ht="15" customHeight="1">
      <c r="BG594512" s="984"/>
    </row>
    <row r="594513" spans="59:59" ht="15" customHeight="1">
      <c r="BG594513" s="985"/>
    </row>
    <row r="594550" spans="59:59" ht="15" customHeight="1">
      <c r="BG594550" s="984"/>
    </row>
    <row r="594551" spans="59:59" ht="15" customHeight="1">
      <c r="BG594551" s="985"/>
    </row>
    <row r="594588" spans="59:59" ht="15" customHeight="1">
      <c r="BG594588" s="984"/>
    </row>
    <row r="594589" spans="59:59" ht="15" customHeight="1">
      <c r="BG594589" s="985"/>
    </row>
    <row r="594626" spans="59:59" ht="15" customHeight="1">
      <c r="BG594626" s="984"/>
    </row>
    <row r="594627" spans="59:59" ht="15" customHeight="1">
      <c r="BG594627" s="985"/>
    </row>
    <row r="594664" spans="59:59" ht="15" customHeight="1">
      <c r="BG594664" s="984"/>
    </row>
    <row r="594665" spans="59:59" ht="15" customHeight="1">
      <c r="BG594665" s="985"/>
    </row>
    <row r="594702" spans="59:59" ht="15" customHeight="1">
      <c r="BG594702" s="984"/>
    </row>
    <row r="594703" spans="59:59" ht="15" customHeight="1">
      <c r="BG594703" s="985"/>
    </row>
    <row r="594740" spans="59:59" ht="15" customHeight="1">
      <c r="BG594740" s="984"/>
    </row>
    <row r="594741" spans="59:59" ht="15" customHeight="1">
      <c r="BG594741" s="985"/>
    </row>
    <row r="594778" spans="59:59" ht="15" customHeight="1">
      <c r="BG594778" s="984"/>
    </row>
    <row r="594779" spans="59:59" ht="15" customHeight="1">
      <c r="BG594779" s="985"/>
    </row>
    <row r="594816" spans="59:59" ht="15" customHeight="1">
      <c r="BG594816" s="984"/>
    </row>
    <row r="594817" spans="59:59" ht="15" customHeight="1">
      <c r="BG594817" s="985"/>
    </row>
    <row r="594854" spans="59:59" ht="15" customHeight="1">
      <c r="BG594854" s="984"/>
    </row>
    <row r="594855" spans="59:59" ht="15" customHeight="1">
      <c r="BG594855" s="985"/>
    </row>
    <row r="594892" spans="59:59" ht="15" customHeight="1">
      <c r="BG594892" s="984"/>
    </row>
    <row r="594893" spans="59:59" ht="15" customHeight="1">
      <c r="BG594893" s="985"/>
    </row>
    <row r="594930" spans="59:59" ht="15" customHeight="1">
      <c r="BG594930" s="984"/>
    </row>
    <row r="594931" spans="59:59" ht="15" customHeight="1">
      <c r="BG594931" s="985"/>
    </row>
    <row r="594968" spans="59:59" ht="15" customHeight="1">
      <c r="BG594968" s="984"/>
    </row>
    <row r="594969" spans="59:59" ht="15" customHeight="1">
      <c r="BG594969" s="985"/>
    </row>
    <row r="595006" spans="59:59" ht="15" customHeight="1">
      <c r="BG595006" s="984"/>
    </row>
    <row r="595007" spans="59:59" ht="15" customHeight="1">
      <c r="BG595007" s="985"/>
    </row>
    <row r="595044" spans="59:59" ht="15" customHeight="1">
      <c r="BG595044" s="984"/>
    </row>
    <row r="595045" spans="59:59" ht="15" customHeight="1">
      <c r="BG595045" s="985"/>
    </row>
    <row r="595082" spans="59:59" ht="15" customHeight="1">
      <c r="BG595082" s="984"/>
    </row>
    <row r="595083" spans="59:59" ht="15" customHeight="1">
      <c r="BG595083" s="985"/>
    </row>
    <row r="595120" spans="59:59" ht="15" customHeight="1">
      <c r="BG595120" s="984"/>
    </row>
    <row r="595121" spans="59:59" ht="15" customHeight="1">
      <c r="BG595121" s="985"/>
    </row>
    <row r="595158" spans="59:59" ht="15" customHeight="1">
      <c r="BG595158" s="984"/>
    </row>
    <row r="595159" spans="59:59" ht="15" customHeight="1">
      <c r="BG595159" s="985"/>
    </row>
    <row r="595196" spans="59:59" ht="15" customHeight="1">
      <c r="BG595196" s="984"/>
    </row>
    <row r="595197" spans="59:59" ht="15" customHeight="1">
      <c r="BG595197" s="985"/>
    </row>
    <row r="595234" spans="59:59" ht="15" customHeight="1">
      <c r="BG595234" s="984"/>
    </row>
    <row r="595235" spans="59:59" ht="15" customHeight="1">
      <c r="BG595235" s="985"/>
    </row>
    <row r="595272" spans="59:59" ht="15" customHeight="1">
      <c r="BG595272" s="984"/>
    </row>
    <row r="595273" spans="59:59" ht="15" customHeight="1">
      <c r="BG595273" s="985"/>
    </row>
    <row r="595310" spans="59:59" ht="15" customHeight="1">
      <c r="BG595310" s="984"/>
    </row>
    <row r="595311" spans="59:59" ht="15" customHeight="1">
      <c r="BG595311" s="985"/>
    </row>
    <row r="595348" spans="59:59" ht="15" customHeight="1">
      <c r="BG595348" s="984"/>
    </row>
    <row r="595349" spans="59:59" ht="15" customHeight="1">
      <c r="BG595349" s="985"/>
    </row>
    <row r="595386" spans="59:59" ht="15" customHeight="1">
      <c r="BG595386" s="984"/>
    </row>
    <row r="595387" spans="59:59" ht="15" customHeight="1">
      <c r="BG595387" s="985"/>
    </row>
    <row r="595424" spans="59:59" ht="15" customHeight="1">
      <c r="BG595424" s="984"/>
    </row>
    <row r="595425" spans="59:59" ht="15" customHeight="1">
      <c r="BG595425" s="985"/>
    </row>
    <row r="595462" spans="59:59" ht="15" customHeight="1">
      <c r="BG595462" s="984"/>
    </row>
    <row r="595463" spans="59:59" ht="15" customHeight="1">
      <c r="BG595463" s="985"/>
    </row>
    <row r="595500" spans="59:59" ht="15" customHeight="1">
      <c r="BG595500" s="984"/>
    </row>
    <row r="595501" spans="59:59" ht="15" customHeight="1">
      <c r="BG595501" s="985"/>
    </row>
    <row r="595538" spans="59:59" ht="15" customHeight="1">
      <c r="BG595538" s="984"/>
    </row>
    <row r="595539" spans="59:59" ht="15" customHeight="1">
      <c r="BG595539" s="985"/>
    </row>
    <row r="595576" spans="59:59" ht="15" customHeight="1">
      <c r="BG595576" s="984"/>
    </row>
    <row r="595577" spans="59:59" ht="15" customHeight="1">
      <c r="BG595577" s="985"/>
    </row>
    <row r="595614" spans="59:59" ht="15" customHeight="1">
      <c r="BG595614" s="984"/>
    </row>
    <row r="595615" spans="59:59" ht="15" customHeight="1">
      <c r="BG595615" s="985"/>
    </row>
    <row r="595652" spans="59:59" ht="15" customHeight="1">
      <c r="BG595652" s="984"/>
    </row>
    <row r="595653" spans="59:59" ht="15" customHeight="1">
      <c r="BG595653" s="985"/>
    </row>
    <row r="595690" spans="59:59" ht="15" customHeight="1">
      <c r="BG595690" s="984"/>
    </row>
    <row r="595691" spans="59:59" ht="15" customHeight="1">
      <c r="BG595691" s="985"/>
    </row>
    <row r="595728" spans="59:59" ht="15" customHeight="1">
      <c r="BG595728" s="984"/>
    </row>
    <row r="595729" spans="59:59" ht="15" customHeight="1">
      <c r="BG595729" s="985"/>
    </row>
    <row r="595766" spans="59:59" ht="15" customHeight="1">
      <c r="BG595766" s="984"/>
    </row>
    <row r="595767" spans="59:59" ht="15" customHeight="1">
      <c r="BG595767" s="985"/>
    </row>
    <row r="595804" spans="59:59" ht="15" customHeight="1">
      <c r="BG595804" s="984"/>
    </row>
    <row r="595805" spans="59:59" ht="15" customHeight="1">
      <c r="BG595805" s="985"/>
    </row>
    <row r="595842" spans="59:59" ht="15" customHeight="1">
      <c r="BG595842" s="984"/>
    </row>
    <row r="595843" spans="59:59" ht="15" customHeight="1">
      <c r="BG595843" s="985"/>
    </row>
    <row r="595880" spans="59:59" ht="15" customHeight="1">
      <c r="BG595880" s="984"/>
    </row>
    <row r="595881" spans="59:59" ht="15" customHeight="1">
      <c r="BG595881" s="985"/>
    </row>
    <row r="595918" spans="59:59" ht="15" customHeight="1">
      <c r="BG595918" s="984"/>
    </row>
    <row r="595919" spans="59:59" ht="15" customHeight="1">
      <c r="BG595919" s="985"/>
    </row>
    <row r="595956" spans="59:59" ht="15" customHeight="1">
      <c r="BG595956" s="984"/>
    </row>
    <row r="595957" spans="59:59" ht="15" customHeight="1">
      <c r="BG595957" s="985"/>
    </row>
    <row r="595994" spans="59:59" ht="15" customHeight="1">
      <c r="BG595994" s="984"/>
    </row>
    <row r="595995" spans="59:59" ht="15" customHeight="1">
      <c r="BG595995" s="985"/>
    </row>
    <row r="596032" spans="59:59" ht="15" customHeight="1">
      <c r="BG596032" s="984"/>
    </row>
    <row r="596033" spans="59:59" ht="15" customHeight="1">
      <c r="BG596033" s="985"/>
    </row>
    <row r="596070" spans="59:59" ht="15" customHeight="1">
      <c r="BG596070" s="984"/>
    </row>
    <row r="596071" spans="59:59" ht="15" customHeight="1">
      <c r="BG596071" s="985"/>
    </row>
    <row r="596108" spans="59:59" ht="15" customHeight="1">
      <c r="BG596108" s="984"/>
    </row>
    <row r="596109" spans="59:59" ht="15" customHeight="1">
      <c r="BG596109" s="985"/>
    </row>
    <row r="596146" spans="59:59" ht="15" customHeight="1">
      <c r="BG596146" s="984"/>
    </row>
    <row r="596147" spans="59:59" ht="15" customHeight="1">
      <c r="BG596147" s="985"/>
    </row>
    <row r="596184" spans="59:59" ht="15" customHeight="1">
      <c r="BG596184" s="984"/>
    </row>
    <row r="596185" spans="59:59" ht="15" customHeight="1">
      <c r="BG596185" s="985"/>
    </row>
    <row r="596222" spans="59:59" ht="15" customHeight="1">
      <c r="BG596222" s="984"/>
    </row>
    <row r="596223" spans="59:59" ht="15" customHeight="1">
      <c r="BG596223" s="985"/>
    </row>
    <row r="596260" spans="59:59" ht="15" customHeight="1">
      <c r="BG596260" s="984"/>
    </row>
    <row r="596261" spans="59:59" ht="15" customHeight="1">
      <c r="BG596261" s="985"/>
    </row>
    <row r="596298" spans="59:59" ht="15" customHeight="1">
      <c r="BG596298" s="984"/>
    </row>
    <row r="596299" spans="59:59" ht="15" customHeight="1">
      <c r="BG596299" s="985"/>
    </row>
    <row r="596336" spans="59:59" ht="15" customHeight="1">
      <c r="BG596336" s="984"/>
    </row>
    <row r="596337" spans="59:59" ht="15" customHeight="1">
      <c r="BG596337" s="985"/>
    </row>
    <row r="596374" spans="59:59" ht="15" customHeight="1">
      <c r="BG596374" s="984"/>
    </row>
    <row r="596375" spans="59:59" ht="15" customHeight="1">
      <c r="BG596375" s="985"/>
    </row>
    <row r="596412" spans="59:59" ht="15" customHeight="1">
      <c r="BG596412" s="984"/>
    </row>
    <row r="596413" spans="59:59" ht="15" customHeight="1">
      <c r="BG596413" s="985"/>
    </row>
    <row r="596450" spans="59:59" ht="15" customHeight="1">
      <c r="BG596450" s="984"/>
    </row>
    <row r="596451" spans="59:59" ht="15" customHeight="1">
      <c r="BG596451" s="985"/>
    </row>
    <row r="596488" spans="59:59" ht="15" customHeight="1">
      <c r="BG596488" s="984"/>
    </row>
    <row r="596489" spans="59:59" ht="15" customHeight="1">
      <c r="BG596489" s="985"/>
    </row>
    <row r="596526" spans="59:59" ht="15" customHeight="1">
      <c r="BG596526" s="984"/>
    </row>
    <row r="596527" spans="59:59" ht="15" customHeight="1">
      <c r="BG596527" s="985"/>
    </row>
    <row r="596564" spans="59:59" ht="15" customHeight="1">
      <c r="BG596564" s="984"/>
    </row>
    <row r="596565" spans="59:59" ht="15" customHeight="1">
      <c r="BG596565" s="985"/>
    </row>
    <row r="596602" spans="59:59" ht="15" customHeight="1">
      <c r="BG596602" s="984"/>
    </row>
    <row r="596603" spans="59:59" ht="15" customHeight="1">
      <c r="BG596603" s="985"/>
    </row>
    <row r="596640" spans="59:59" ht="15" customHeight="1">
      <c r="BG596640" s="984"/>
    </row>
    <row r="596641" spans="59:59" ht="15" customHeight="1">
      <c r="BG596641" s="985"/>
    </row>
    <row r="596678" spans="59:59" ht="15" customHeight="1">
      <c r="BG596678" s="984"/>
    </row>
    <row r="596679" spans="59:59" ht="15" customHeight="1">
      <c r="BG596679" s="985"/>
    </row>
    <row r="596716" spans="59:59" ht="15" customHeight="1">
      <c r="BG596716" s="984"/>
    </row>
    <row r="596717" spans="59:59" ht="15" customHeight="1">
      <c r="BG596717" s="985"/>
    </row>
    <row r="596754" spans="59:59" ht="15" customHeight="1">
      <c r="BG596754" s="984"/>
    </row>
    <row r="596755" spans="59:59" ht="15" customHeight="1">
      <c r="BG596755" s="985"/>
    </row>
    <row r="596792" spans="59:59" ht="15" customHeight="1">
      <c r="BG596792" s="984"/>
    </row>
    <row r="596793" spans="59:59" ht="15" customHeight="1">
      <c r="BG596793" s="985"/>
    </row>
    <row r="596830" spans="59:59" ht="15" customHeight="1">
      <c r="BG596830" s="984"/>
    </row>
    <row r="596831" spans="59:59" ht="15" customHeight="1">
      <c r="BG596831" s="985"/>
    </row>
    <row r="596868" spans="59:59" ht="15" customHeight="1">
      <c r="BG596868" s="984"/>
    </row>
    <row r="596869" spans="59:59" ht="15" customHeight="1">
      <c r="BG596869" s="985"/>
    </row>
    <row r="596906" spans="59:59" ht="15" customHeight="1">
      <c r="BG596906" s="984"/>
    </row>
    <row r="596907" spans="59:59" ht="15" customHeight="1">
      <c r="BG596907" s="985"/>
    </row>
    <row r="596944" spans="59:59" ht="15" customHeight="1">
      <c r="BG596944" s="984"/>
    </row>
    <row r="596945" spans="59:59" ht="15" customHeight="1">
      <c r="BG596945" s="985"/>
    </row>
    <row r="596982" spans="59:59" ht="15" customHeight="1">
      <c r="BG596982" s="984"/>
    </row>
    <row r="596983" spans="59:59" ht="15" customHeight="1">
      <c r="BG596983" s="985"/>
    </row>
    <row r="597020" spans="59:59" ht="15" customHeight="1">
      <c r="BG597020" s="984"/>
    </row>
    <row r="597021" spans="59:59" ht="15" customHeight="1">
      <c r="BG597021" s="985"/>
    </row>
    <row r="597058" spans="59:59" ht="15" customHeight="1">
      <c r="BG597058" s="984"/>
    </row>
    <row r="597059" spans="59:59" ht="15" customHeight="1">
      <c r="BG597059" s="985"/>
    </row>
    <row r="597096" spans="59:59" ht="15" customHeight="1">
      <c r="BG597096" s="984"/>
    </row>
    <row r="597097" spans="59:59" ht="15" customHeight="1">
      <c r="BG597097" s="985"/>
    </row>
    <row r="597134" spans="59:59" ht="15" customHeight="1">
      <c r="BG597134" s="984"/>
    </row>
    <row r="597135" spans="59:59" ht="15" customHeight="1">
      <c r="BG597135" s="985"/>
    </row>
    <row r="597172" spans="59:59" ht="15" customHeight="1">
      <c r="BG597172" s="984"/>
    </row>
    <row r="597173" spans="59:59" ht="15" customHeight="1">
      <c r="BG597173" s="985"/>
    </row>
    <row r="597210" spans="59:59" ht="15" customHeight="1">
      <c r="BG597210" s="984"/>
    </row>
    <row r="597211" spans="59:59" ht="15" customHeight="1">
      <c r="BG597211" s="985"/>
    </row>
    <row r="597248" spans="59:59" ht="15" customHeight="1">
      <c r="BG597248" s="984"/>
    </row>
    <row r="597249" spans="59:59" ht="15" customHeight="1">
      <c r="BG597249" s="985"/>
    </row>
    <row r="597286" spans="59:59" ht="15" customHeight="1">
      <c r="BG597286" s="984"/>
    </row>
    <row r="597287" spans="59:59" ht="15" customHeight="1">
      <c r="BG597287" s="985"/>
    </row>
    <row r="597324" spans="59:59" ht="15" customHeight="1">
      <c r="BG597324" s="984"/>
    </row>
    <row r="597325" spans="59:59" ht="15" customHeight="1">
      <c r="BG597325" s="985"/>
    </row>
    <row r="597362" spans="59:59" ht="15" customHeight="1">
      <c r="BG597362" s="984"/>
    </row>
    <row r="597363" spans="59:59" ht="15" customHeight="1">
      <c r="BG597363" s="985"/>
    </row>
    <row r="597400" spans="59:59" ht="15" customHeight="1">
      <c r="BG597400" s="984"/>
    </row>
    <row r="597401" spans="59:59" ht="15" customHeight="1">
      <c r="BG597401" s="985"/>
    </row>
    <row r="597438" spans="59:59" ht="15" customHeight="1">
      <c r="BG597438" s="984"/>
    </row>
    <row r="597439" spans="59:59" ht="15" customHeight="1">
      <c r="BG597439" s="985"/>
    </row>
    <row r="597476" spans="59:59" ht="15" customHeight="1">
      <c r="BG597476" s="984"/>
    </row>
    <row r="597477" spans="59:59" ht="15" customHeight="1">
      <c r="BG597477" s="985"/>
    </row>
    <row r="597514" spans="59:59" ht="15" customHeight="1">
      <c r="BG597514" s="984"/>
    </row>
    <row r="597515" spans="59:59" ht="15" customHeight="1">
      <c r="BG597515" s="985"/>
    </row>
    <row r="597552" spans="59:59" ht="15" customHeight="1">
      <c r="BG597552" s="984"/>
    </row>
    <row r="597553" spans="59:59" ht="15" customHeight="1">
      <c r="BG597553" s="985"/>
    </row>
    <row r="597590" spans="59:59" ht="15" customHeight="1">
      <c r="BG597590" s="984"/>
    </row>
    <row r="597591" spans="59:59" ht="15" customHeight="1">
      <c r="BG597591" s="985"/>
    </row>
    <row r="597628" spans="59:59" ht="15" customHeight="1">
      <c r="BG597628" s="984"/>
    </row>
    <row r="597629" spans="59:59" ht="15" customHeight="1">
      <c r="BG597629" s="985"/>
    </row>
    <row r="597666" spans="59:59" ht="15" customHeight="1">
      <c r="BG597666" s="984"/>
    </row>
    <row r="597667" spans="59:59" ht="15" customHeight="1">
      <c r="BG597667" s="985"/>
    </row>
    <row r="597704" spans="59:59" ht="15" customHeight="1">
      <c r="BG597704" s="984"/>
    </row>
    <row r="597705" spans="59:59" ht="15" customHeight="1">
      <c r="BG597705" s="985"/>
    </row>
    <row r="597742" spans="59:59" ht="15" customHeight="1">
      <c r="BG597742" s="984"/>
    </row>
    <row r="597743" spans="59:59" ht="15" customHeight="1">
      <c r="BG597743" s="985"/>
    </row>
    <row r="597780" spans="59:59" ht="15" customHeight="1">
      <c r="BG597780" s="984"/>
    </row>
    <row r="597781" spans="59:59" ht="15" customHeight="1">
      <c r="BG597781" s="985"/>
    </row>
    <row r="597818" spans="59:59" ht="15" customHeight="1">
      <c r="BG597818" s="984"/>
    </row>
    <row r="597819" spans="59:59" ht="15" customHeight="1">
      <c r="BG597819" s="985"/>
    </row>
    <row r="597856" spans="59:59" ht="15" customHeight="1">
      <c r="BG597856" s="984"/>
    </row>
    <row r="597857" spans="59:59" ht="15" customHeight="1">
      <c r="BG597857" s="985"/>
    </row>
    <row r="597894" spans="59:59" ht="15" customHeight="1">
      <c r="BG597894" s="984"/>
    </row>
    <row r="597895" spans="59:59" ht="15" customHeight="1">
      <c r="BG597895" s="985"/>
    </row>
    <row r="597932" spans="59:59" ht="15" customHeight="1">
      <c r="BG597932" s="984"/>
    </row>
    <row r="597933" spans="59:59" ht="15" customHeight="1">
      <c r="BG597933" s="985"/>
    </row>
    <row r="597970" spans="59:59" ht="15" customHeight="1">
      <c r="BG597970" s="984"/>
    </row>
    <row r="597971" spans="59:59" ht="15" customHeight="1">
      <c r="BG597971" s="985"/>
    </row>
    <row r="598008" spans="59:59" ht="15" customHeight="1">
      <c r="BG598008" s="984"/>
    </row>
    <row r="598009" spans="59:59" ht="15" customHeight="1">
      <c r="BG598009" s="985"/>
    </row>
    <row r="598046" spans="59:59" ht="15" customHeight="1">
      <c r="BG598046" s="984"/>
    </row>
    <row r="598047" spans="59:59" ht="15" customHeight="1">
      <c r="BG598047" s="985"/>
    </row>
    <row r="598084" spans="59:59" ht="15" customHeight="1">
      <c r="BG598084" s="984"/>
    </row>
    <row r="598085" spans="59:59" ht="15" customHeight="1">
      <c r="BG598085" s="985"/>
    </row>
    <row r="598122" spans="59:59" ht="15" customHeight="1">
      <c r="BG598122" s="984"/>
    </row>
    <row r="598123" spans="59:59" ht="15" customHeight="1">
      <c r="BG598123" s="985"/>
    </row>
    <row r="598160" spans="59:59" ht="15" customHeight="1">
      <c r="BG598160" s="984"/>
    </row>
    <row r="598161" spans="59:59" ht="15" customHeight="1">
      <c r="BG598161" s="985"/>
    </row>
    <row r="598198" spans="59:59" ht="15" customHeight="1">
      <c r="BG598198" s="984"/>
    </row>
    <row r="598199" spans="59:59" ht="15" customHeight="1">
      <c r="BG598199" s="985"/>
    </row>
    <row r="598236" spans="59:59" ht="15" customHeight="1">
      <c r="BG598236" s="984"/>
    </row>
    <row r="598237" spans="59:59" ht="15" customHeight="1">
      <c r="BG598237" s="985"/>
    </row>
    <row r="598274" spans="59:59" ht="15" customHeight="1">
      <c r="BG598274" s="984"/>
    </row>
    <row r="598275" spans="59:59" ht="15" customHeight="1">
      <c r="BG598275" s="985"/>
    </row>
    <row r="598312" spans="59:59" ht="15" customHeight="1">
      <c r="BG598312" s="984"/>
    </row>
    <row r="598313" spans="59:59" ht="15" customHeight="1">
      <c r="BG598313" s="985"/>
    </row>
    <row r="598350" spans="59:59" ht="15" customHeight="1">
      <c r="BG598350" s="984"/>
    </row>
    <row r="598351" spans="59:59" ht="15" customHeight="1">
      <c r="BG598351" s="985"/>
    </row>
    <row r="598388" spans="59:59" ht="15" customHeight="1">
      <c r="BG598388" s="984"/>
    </row>
    <row r="598389" spans="59:59" ht="15" customHeight="1">
      <c r="BG598389" s="985"/>
    </row>
    <row r="598426" spans="59:59" ht="15" customHeight="1">
      <c r="BG598426" s="984"/>
    </row>
    <row r="598427" spans="59:59" ht="15" customHeight="1">
      <c r="BG598427" s="985"/>
    </row>
    <row r="598464" spans="59:59" ht="15" customHeight="1">
      <c r="BG598464" s="984"/>
    </row>
    <row r="598465" spans="59:59" ht="15" customHeight="1">
      <c r="BG598465" s="985"/>
    </row>
    <row r="598502" spans="59:59" ht="15" customHeight="1">
      <c r="BG598502" s="984"/>
    </row>
    <row r="598503" spans="59:59" ht="15" customHeight="1">
      <c r="BG598503" s="985"/>
    </row>
    <row r="598540" spans="59:59" ht="15" customHeight="1">
      <c r="BG598540" s="984"/>
    </row>
    <row r="598541" spans="59:59" ht="15" customHeight="1">
      <c r="BG598541" s="985"/>
    </row>
    <row r="598578" spans="59:59" ht="15" customHeight="1">
      <c r="BG598578" s="984"/>
    </row>
    <row r="598579" spans="59:59" ht="15" customHeight="1">
      <c r="BG598579" s="985"/>
    </row>
    <row r="598616" spans="59:59" ht="15" customHeight="1">
      <c r="BG598616" s="984"/>
    </row>
    <row r="598617" spans="59:59" ht="15" customHeight="1">
      <c r="BG598617" s="985"/>
    </row>
    <row r="598654" spans="59:59" ht="15" customHeight="1">
      <c r="BG598654" s="984"/>
    </row>
    <row r="598655" spans="59:59" ht="15" customHeight="1">
      <c r="BG598655" s="985"/>
    </row>
    <row r="598692" spans="59:59" ht="15" customHeight="1">
      <c r="BG598692" s="984"/>
    </row>
    <row r="598693" spans="59:59" ht="15" customHeight="1">
      <c r="BG598693" s="985"/>
    </row>
    <row r="598730" spans="59:59" ht="15" customHeight="1">
      <c r="BG598730" s="984"/>
    </row>
    <row r="598731" spans="59:59" ht="15" customHeight="1">
      <c r="BG598731" s="985"/>
    </row>
    <row r="598768" spans="59:59" ht="15" customHeight="1">
      <c r="BG598768" s="984"/>
    </row>
    <row r="598769" spans="59:59" ht="15" customHeight="1">
      <c r="BG598769" s="985"/>
    </row>
    <row r="598806" spans="59:59" ht="15" customHeight="1">
      <c r="BG598806" s="984"/>
    </row>
    <row r="598807" spans="59:59" ht="15" customHeight="1">
      <c r="BG598807" s="985"/>
    </row>
    <row r="598844" spans="59:59" ht="15" customHeight="1">
      <c r="BG598844" s="984"/>
    </row>
    <row r="598845" spans="59:59" ht="15" customHeight="1">
      <c r="BG598845" s="985"/>
    </row>
    <row r="598882" spans="59:59" ht="15" customHeight="1">
      <c r="BG598882" s="984"/>
    </row>
    <row r="598883" spans="59:59" ht="15" customHeight="1">
      <c r="BG598883" s="985"/>
    </row>
    <row r="598920" spans="59:59" ht="15" customHeight="1">
      <c r="BG598920" s="984"/>
    </row>
    <row r="598921" spans="59:59" ht="15" customHeight="1">
      <c r="BG598921" s="985"/>
    </row>
    <row r="598958" spans="59:59" ht="15" customHeight="1">
      <c r="BG598958" s="984"/>
    </row>
    <row r="598959" spans="59:59" ht="15" customHeight="1">
      <c r="BG598959" s="985"/>
    </row>
    <row r="598996" spans="59:59" ht="15" customHeight="1">
      <c r="BG598996" s="984"/>
    </row>
    <row r="598997" spans="59:59" ht="15" customHeight="1">
      <c r="BG598997" s="985"/>
    </row>
    <row r="599034" spans="59:59" ht="15" customHeight="1">
      <c r="BG599034" s="984"/>
    </row>
    <row r="599035" spans="59:59" ht="15" customHeight="1">
      <c r="BG599035" s="985"/>
    </row>
    <row r="599072" spans="59:59" ht="15" customHeight="1">
      <c r="BG599072" s="984"/>
    </row>
    <row r="599073" spans="59:59" ht="15" customHeight="1">
      <c r="BG599073" s="985"/>
    </row>
    <row r="599110" spans="59:59" ht="15" customHeight="1">
      <c r="BG599110" s="984"/>
    </row>
    <row r="599111" spans="59:59" ht="15" customHeight="1">
      <c r="BG599111" s="985"/>
    </row>
    <row r="599148" spans="59:59" ht="15" customHeight="1">
      <c r="BG599148" s="984"/>
    </row>
    <row r="599149" spans="59:59" ht="15" customHeight="1">
      <c r="BG599149" s="985"/>
    </row>
    <row r="599186" spans="59:59" ht="15" customHeight="1">
      <c r="BG599186" s="984"/>
    </row>
    <row r="599187" spans="59:59" ht="15" customHeight="1">
      <c r="BG599187" s="985"/>
    </row>
    <row r="599224" spans="59:59" ht="15" customHeight="1">
      <c r="BG599224" s="984"/>
    </row>
    <row r="599225" spans="59:59" ht="15" customHeight="1">
      <c r="BG599225" s="985"/>
    </row>
    <row r="599262" spans="59:59" ht="15" customHeight="1">
      <c r="BG599262" s="984"/>
    </row>
    <row r="599263" spans="59:59" ht="15" customHeight="1">
      <c r="BG599263" s="985"/>
    </row>
    <row r="599300" spans="59:59" ht="15" customHeight="1">
      <c r="BG599300" s="984"/>
    </row>
    <row r="599301" spans="59:59" ht="15" customHeight="1">
      <c r="BG599301" s="985"/>
    </row>
    <row r="599338" spans="59:59" ht="15" customHeight="1">
      <c r="BG599338" s="984"/>
    </row>
    <row r="599339" spans="59:59" ht="15" customHeight="1">
      <c r="BG599339" s="985"/>
    </row>
    <row r="599376" spans="59:59" ht="15" customHeight="1">
      <c r="BG599376" s="984"/>
    </row>
    <row r="599377" spans="59:59" ht="15" customHeight="1">
      <c r="BG599377" s="985"/>
    </row>
    <row r="599414" spans="59:59" ht="15" customHeight="1">
      <c r="BG599414" s="984"/>
    </row>
    <row r="599415" spans="59:59" ht="15" customHeight="1">
      <c r="BG599415" s="985"/>
    </row>
    <row r="599452" spans="59:59" ht="15" customHeight="1">
      <c r="BG599452" s="984"/>
    </row>
    <row r="599453" spans="59:59" ht="15" customHeight="1">
      <c r="BG599453" s="985"/>
    </row>
    <row r="599490" spans="59:59" ht="15" customHeight="1">
      <c r="BG599490" s="984"/>
    </row>
    <row r="599491" spans="59:59" ht="15" customHeight="1">
      <c r="BG599491" s="985"/>
    </row>
    <row r="599528" spans="59:59" ht="15" customHeight="1">
      <c r="BG599528" s="984"/>
    </row>
    <row r="599529" spans="59:59" ht="15" customHeight="1">
      <c r="BG599529" s="985"/>
    </row>
    <row r="599566" spans="59:59" ht="15" customHeight="1">
      <c r="BG599566" s="984"/>
    </row>
    <row r="599567" spans="59:59" ht="15" customHeight="1">
      <c r="BG599567" s="985"/>
    </row>
    <row r="599604" spans="59:59" ht="15" customHeight="1">
      <c r="BG599604" s="984"/>
    </row>
    <row r="599605" spans="59:59" ht="15" customHeight="1">
      <c r="BG599605" s="985"/>
    </row>
    <row r="599642" spans="59:59" ht="15" customHeight="1">
      <c r="BG599642" s="984"/>
    </row>
    <row r="599643" spans="59:59" ht="15" customHeight="1">
      <c r="BG599643" s="985"/>
    </row>
    <row r="599680" spans="59:59" ht="15" customHeight="1">
      <c r="BG599680" s="984"/>
    </row>
    <row r="599681" spans="59:59" ht="15" customHeight="1">
      <c r="BG599681" s="985"/>
    </row>
    <row r="599718" spans="59:59" ht="15" customHeight="1">
      <c r="BG599718" s="984"/>
    </row>
    <row r="599719" spans="59:59" ht="15" customHeight="1">
      <c r="BG599719" s="985"/>
    </row>
    <row r="599756" spans="59:59" ht="15" customHeight="1">
      <c r="BG599756" s="984"/>
    </row>
    <row r="599757" spans="59:59" ht="15" customHeight="1">
      <c r="BG599757" s="985"/>
    </row>
    <row r="599794" spans="59:59" ht="15" customHeight="1">
      <c r="BG599794" s="984"/>
    </row>
    <row r="599795" spans="59:59" ht="15" customHeight="1">
      <c r="BG599795" s="985"/>
    </row>
    <row r="599832" spans="59:59" ht="15" customHeight="1">
      <c r="BG599832" s="984"/>
    </row>
    <row r="599833" spans="59:59" ht="15" customHeight="1">
      <c r="BG599833" s="985"/>
    </row>
    <row r="599870" spans="59:59" ht="15" customHeight="1">
      <c r="BG599870" s="984"/>
    </row>
    <row r="599871" spans="59:59" ht="15" customHeight="1">
      <c r="BG599871" s="985"/>
    </row>
    <row r="599908" spans="59:59" ht="15" customHeight="1">
      <c r="BG599908" s="984"/>
    </row>
    <row r="599909" spans="59:59" ht="15" customHeight="1">
      <c r="BG599909" s="985"/>
    </row>
    <row r="599946" spans="59:59" ht="15" customHeight="1">
      <c r="BG599946" s="984"/>
    </row>
    <row r="599947" spans="59:59" ht="15" customHeight="1">
      <c r="BG599947" s="985"/>
    </row>
    <row r="599984" spans="59:59" ht="15" customHeight="1">
      <c r="BG599984" s="984"/>
    </row>
    <row r="599985" spans="59:59" ht="15" customHeight="1">
      <c r="BG599985" s="985"/>
    </row>
    <row r="600022" spans="59:59" ht="15" customHeight="1">
      <c r="BG600022" s="984"/>
    </row>
    <row r="600023" spans="59:59" ht="15" customHeight="1">
      <c r="BG600023" s="985"/>
    </row>
    <row r="600060" spans="59:59" ht="15" customHeight="1">
      <c r="BG600060" s="984"/>
    </row>
    <row r="600061" spans="59:59" ht="15" customHeight="1">
      <c r="BG600061" s="985"/>
    </row>
    <row r="600098" spans="59:59" ht="15" customHeight="1">
      <c r="BG600098" s="984"/>
    </row>
    <row r="600099" spans="59:59" ht="15" customHeight="1">
      <c r="BG600099" s="985"/>
    </row>
    <row r="600136" spans="59:59" ht="15" customHeight="1">
      <c r="BG600136" s="984"/>
    </row>
    <row r="600137" spans="59:59" ht="15" customHeight="1">
      <c r="BG600137" s="985"/>
    </row>
    <row r="600174" spans="59:59" ht="15" customHeight="1">
      <c r="BG600174" s="984"/>
    </row>
    <row r="600175" spans="59:59" ht="15" customHeight="1">
      <c r="BG600175" s="985"/>
    </row>
    <row r="600212" spans="59:59" ht="15" customHeight="1">
      <c r="BG600212" s="984"/>
    </row>
    <row r="600213" spans="59:59" ht="15" customHeight="1">
      <c r="BG600213" s="985"/>
    </row>
    <row r="600250" spans="59:59" ht="15" customHeight="1">
      <c r="BG600250" s="984"/>
    </row>
    <row r="600251" spans="59:59" ht="15" customHeight="1">
      <c r="BG600251" s="985"/>
    </row>
    <row r="600288" spans="59:59" ht="15" customHeight="1">
      <c r="BG600288" s="984"/>
    </row>
    <row r="600289" spans="59:59" ht="15" customHeight="1">
      <c r="BG600289" s="985"/>
    </row>
    <row r="600326" spans="59:59" ht="15" customHeight="1">
      <c r="BG600326" s="984"/>
    </row>
    <row r="600327" spans="59:59" ht="15" customHeight="1">
      <c r="BG600327" s="985"/>
    </row>
    <row r="600364" spans="59:59" ht="15" customHeight="1">
      <c r="BG600364" s="984"/>
    </row>
    <row r="600365" spans="59:59" ht="15" customHeight="1">
      <c r="BG600365" s="985"/>
    </row>
    <row r="600402" spans="59:59" ht="15" customHeight="1">
      <c r="BG600402" s="984"/>
    </row>
    <row r="600403" spans="59:59" ht="15" customHeight="1">
      <c r="BG600403" s="985"/>
    </row>
    <row r="600440" spans="59:59" ht="15" customHeight="1">
      <c r="BG600440" s="984"/>
    </row>
    <row r="600441" spans="59:59" ht="15" customHeight="1">
      <c r="BG600441" s="985"/>
    </row>
    <row r="600478" spans="59:59" ht="15" customHeight="1">
      <c r="BG600478" s="984"/>
    </row>
    <row r="600479" spans="59:59" ht="15" customHeight="1">
      <c r="BG600479" s="985"/>
    </row>
    <row r="600516" spans="59:59" ht="15" customHeight="1">
      <c r="BG600516" s="984"/>
    </row>
    <row r="600517" spans="59:59" ht="15" customHeight="1">
      <c r="BG600517" s="985"/>
    </row>
    <row r="600554" spans="59:59" ht="15" customHeight="1">
      <c r="BG600554" s="984"/>
    </row>
    <row r="600555" spans="59:59" ht="15" customHeight="1">
      <c r="BG600555" s="985"/>
    </row>
    <row r="600592" spans="59:59" ht="15" customHeight="1">
      <c r="BG600592" s="984"/>
    </row>
    <row r="600593" spans="59:59" ht="15" customHeight="1">
      <c r="BG600593" s="985"/>
    </row>
    <row r="600630" spans="59:59" ht="15" customHeight="1">
      <c r="BG600630" s="984"/>
    </row>
    <row r="600631" spans="59:59" ht="15" customHeight="1">
      <c r="BG600631" s="985"/>
    </row>
    <row r="600668" spans="59:59" ht="15" customHeight="1">
      <c r="BG600668" s="984"/>
    </row>
    <row r="600669" spans="59:59" ht="15" customHeight="1">
      <c r="BG600669" s="985"/>
    </row>
    <row r="600706" spans="59:59" ht="15" customHeight="1">
      <c r="BG600706" s="984"/>
    </row>
    <row r="600707" spans="59:59" ht="15" customHeight="1">
      <c r="BG600707" s="985"/>
    </row>
    <row r="600744" spans="59:59" ht="15" customHeight="1">
      <c r="BG600744" s="984"/>
    </row>
    <row r="600745" spans="59:59" ht="15" customHeight="1">
      <c r="BG600745" s="985"/>
    </row>
    <row r="600782" spans="59:59" ht="15" customHeight="1">
      <c r="BG600782" s="984"/>
    </row>
    <row r="600783" spans="59:59" ht="15" customHeight="1">
      <c r="BG600783" s="985"/>
    </row>
    <row r="600820" spans="59:59" ht="15" customHeight="1">
      <c r="BG600820" s="984"/>
    </row>
    <row r="600821" spans="59:59" ht="15" customHeight="1">
      <c r="BG600821" s="985"/>
    </row>
    <row r="600858" spans="59:59" ht="15" customHeight="1">
      <c r="BG600858" s="984"/>
    </row>
    <row r="600859" spans="59:59" ht="15" customHeight="1">
      <c r="BG600859" s="985"/>
    </row>
    <row r="600896" spans="59:59" ht="15" customHeight="1">
      <c r="BG600896" s="984"/>
    </row>
    <row r="600897" spans="59:59" ht="15" customHeight="1">
      <c r="BG600897" s="985"/>
    </row>
    <row r="600934" spans="59:59" ht="15" customHeight="1">
      <c r="BG600934" s="984"/>
    </row>
    <row r="600935" spans="59:59" ht="15" customHeight="1">
      <c r="BG600935" s="985"/>
    </row>
    <row r="600972" spans="59:59" ht="15" customHeight="1">
      <c r="BG600972" s="984"/>
    </row>
    <row r="600973" spans="59:59" ht="15" customHeight="1">
      <c r="BG600973" s="985"/>
    </row>
    <row r="601010" spans="59:59" ht="15" customHeight="1">
      <c r="BG601010" s="984"/>
    </row>
    <row r="601011" spans="59:59" ht="15" customHeight="1">
      <c r="BG601011" s="985"/>
    </row>
    <row r="601048" spans="59:59" ht="15" customHeight="1">
      <c r="BG601048" s="984"/>
    </row>
    <row r="601049" spans="59:59" ht="15" customHeight="1">
      <c r="BG601049" s="985"/>
    </row>
    <row r="601086" spans="59:59" ht="15" customHeight="1">
      <c r="BG601086" s="984"/>
    </row>
    <row r="601087" spans="59:59" ht="15" customHeight="1">
      <c r="BG601087" s="985"/>
    </row>
    <row r="601124" spans="59:59" ht="15" customHeight="1">
      <c r="BG601124" s="984"/>
    </row>
    <row r="601125" spans="59:59" ht="15" customHeight="1">
      <c r="BG601125" s="985"/>
    </row>
    <row r="601162" spans="59:59" ht="15" customHeight="1">
      <c r="BG601162" s="984"/>
    </row>
    <row r="601163" spans="59:59" ht="15" customHeight="1">
      <c r="BG601163" s="985"/>
    </row>
    <row r="601200" spans="59:59" ht="15" customHeight="1">
      <c r="BG601200" s="984"/>
    </row>
    <row r="601201" spans="59:59" ht="15" customHeight="1">
      <c r="BG601201" s="985"/>
    </row>
    <row r="601238" spans="59:59" ht="15" customHeight="1">
      <c r="BG601238" s="984"/>
    </row>
    <row r="601239" spans="59:59" ht="15" customHeight="1">
      <c r="BG601239" s="985"/>
    </row>
    <row r="601276" spans="59:59" ht="15" customHeight="1">
      <c r="BG601276" s="984"/>
    </row>
    <row r="601277" spans="59:59" ht="15" customHeight="1">
      <c r="BG601277" s="985"/>
    </row>
    <row r="601314" spans="59:59" ht="15" customHeight="1">
      <c r="BG601314" s="984"/>
    </row>
    <row r="601315" spans="59:59" ht="15" customHeight="1">
      <c r="BG601315" s="985"/>
    </row>
    <row r="601352" spans="59:59" ht="15" customHeight="1">
      <c r="BG601352" s="984"/>
    </row>
    <row r="601353" spans="59:59" ht="15" customHeight="1">
      <c r="BG601353" s="985"/>
    </row>
    <row r="601390" spans="59:59" ht="15" customHeight="1">
      <c r="BG601390" s="984"/>
    </row>
    <row r="601391" spans="59:59" ht="15" customHeight="1">
      <c r="BG601391" s="985"/>
    </row>
    <row r="601428" spans="59:59" ht="15" customHeight="1">
      <c r="BG601428" s="984"/>
    </row>
    <row r="601429" spans="59:59" ht="15" customHeight="1">
      <c r="BG601429" s="985"/>
    </row>
    <row r="601466" spans="59:59" ht="15" customHeight="1">
      <c r="BG601466" s="984"/>
    </row>
    <row r="601467" spans="59:59" ht="15" customHeight="1">
      <c r="BG601467" s="985"/>
    </row>
    <row r="601504" spans="59:59" ht="15" customHeight="1">
      <c r="BG601504" s="984"/>
    </row>
    <row r="601505" spans="59:59" ht="15" customHeight="1">
      <c r="BG601505" s="985"/>
    </row>
    <row r="601542" spans="59:59" ht="15" customHeight="1">
      <c r="BG601542" s="984"/>
    </row>
    <row r="601543" spans="59:59" ht="15" customHeight="1">
      <c r="BG601543" s="985"/>
    </row>
    <row r="601580" spans="59:59" ht="15" customHeight="1">
      <c r="BG601580" s="984"/>
    </row>
    <row r="601581" spans="59:59" ht="15" customHeight="1">
      <c r="BG601581" s="985"/>
    </row>
    <row r="601618" spans="59:59" ht="15" customHeight="1">
      <c r="BG601618" s="984"/>
    </row>
    <row r="601619" spans="59:59" ht="15" customHeight="1">
      <c r="BG601619" s="985"/>
    </row>
    <row r="601656" spans="59:59" ht="15" customHeight="1">
      <c r="BG601656" s="984"/>
    </row>
    <row r="601657" spans="59:59" ht="15" customHeight="1">
      <c r="BG601657" s="985"/>
    </row>
    <row r="601694" spans="59:59" ht="15" customHeight="1">
      <c r="BG601694" s="984"/>
    </row>
    <row r="601695" spans="59:59" ht="15" customHeight="1">
      <c r="BG601695" s="985"/>
    </row>
    <row r="601732" spans="59:59" ht="15" customHeight="1">
      <c r="BG601732" s="984"/>
    </row>
    <row r="601733" spans="59:59" ht="15" customHeight="1">
      <c r="BG601733" s="985"/>
    </row>
    <row r="601770" spans="59:59" ht="15" customHeight="1">
      <c r="BG601770" s="984"/>
    </row>
    <row r="601771" spans="59:59" ht="15" customHeight="1">
      <c r="BG601771" s="985"/>
    </row>
    <row r="601808" spans="59:59" ht="15" customHeight="1">
      <c r="BG601808" s="984"/>
    </row>
    <row r="601809" spans="59:59" ht="15" customHeight="1">
      <c r="BG601809" s="985"/>
    </row>
    <row r="601846" spans="59:59" ht="15" customHeight="1">
      <c r="BG601846" s="984"/>
    </row>
    <row r="601847" spans="59:59" ht="15" customHeight="1">
      <c r="BG601847" s="985"/>
    </row>
    <row r="601884" spans="59:59" ht="15" customHeight="1">
      <c r="BG601884" s="984"/>
    </row>
    <row r="601885" spans="59:59" ht="15" customHeight="1">
      <c r="BG601885" s="985"/>
    </row>
    <row r="601922" spans="59:59" ht="15" customHeight="1">
      <c r="BG601922" s="984"/>
    </row>
    <row r="601923" spans="59:59" ht="15" customHeight="1">
      <c r="BG601923" s="985"/>
    </row>
    <row r="601960" spans="59:59" ht="15" customHeight="1">
      <c r="BG601960" s="984"/>
    </row>
    <row r="601961" spans="59:59" ht="15" customHeight="1">
      <c r="BG601961" s="985"/>
    </row>
    <row r="601998" spans="59:59" ht="15" customHeight="1">
      <c r="BG601998" s="984"/>
    </row>
    <row r="601999" spans="59:59" ht="15" customHeight="1">
      <c r="BG601999" s="985"/>
    </row>
    <row r="602036" spans="59:59" ht="15" customHeight="1">
      <c r="BG602036" s="984"/>
    </row>
    <row r="602037" spans="59:59" ht="15" customHeight="1">
      <c r="BG602037" s="985"/>
    </row>
    <row r="602074" spans="59:59" ht="15" customHeight="1">
      <c r="BG602074" s="984"/>
    </row>
    <row r="602075" spans="59:59" ht="15" customHeight="1">
      <c r="BG602075" s="985"/>
    </row>
    <row r="602112" spans="59:59" ht="15" customHeight="1">
      <c r="BG602112" s="984"/>
    </row>
    <row r="602113" spans="59:59" ht="15" customHeight="1">
      <c r="BG602113" s="985"/>
    </row>
    <row r="602150" spans="59:59" ht="15" customHeight="1">
      <c r="BG602150" s="984"/>
    </row>
    <row r="602151" spans="59:59" ht="15" customHeight="1">
      <c r="BG602151" s="985"/>
    </row>
    <row r="602188" spans="59:59" ht="15" customHeight="1">
      <c r="BG602188" s="984"/>
    </row>
    <row r="602189" spans="59:59" ht="15" customHeight="1">
      <c r="BG602189" s="985"/>
    </row>
    <row r="602226" spans="59:59" ht="15" customHeight="1">
      <c r="BG602226" s="984"/>
    </row>
    <row r="602227" spans="59:59" ht="15" customHeight="1">
      <c r="BG602227" s="985"/>
    </row>
    <row r="602264" spans="59:59" ht="15" customHeight="1">
      <c r="BG602264" s="984"/>
    </row>
    <row r="602265" spans="59:59" ht="15" customHeight="1">
      <c r="BG602265" s="985"/>
    </row>
    <row r="602302" spans="59:59" ht="15" customHeight="1">
      <c r="BG602302" s="984"/>
    </row>
    <row r="602303" spans="59:59" ht="15" customHeight="1">
      <c r="BG602303" s="985"/>
    </row>
    <row r="602340" spans="59:59" ht="15" customHeight="1">
      <c r="BG602340" s="984"/>
    </row>
    <row r="602341" spans="59:59" ht="15" customHeight="1">
      <c r="BG602341" s="985"/>
    </row>
    <row r="602378" spans="59:59" ht="15" customHeight="1">
      <c r="BG602378" s="984"/>
    </row>
    <row r="602379" spans="59:59" ht="15" customHeight="1">
      <c r="BG602379" s="985"/>
    </row>
    <row r="602416" spans="59:59" ht="15" customHeight="1">
      <c r="BG602416" s="984"/>
    </row>
    <row r="602417" spans="59:59" ht="15" customHeight="1">
      <c r="BG602417" s="985"/>
    </row>
    <row r="602454" spans="59:59" ht="15" customHeight="1">
      <c r="BG602454" s="984"/>
    </row>
    <row r="602455" spans="59:59" ht="15" customHeight="1">
      <c r="BG602455" s="985"/>
    </row>
    <row r="602492" spans="59:59" ht="15" customHeight="1">
      <c r="BG602492" s="984"/>
    </row>
    <row r="602493" spans="59:59" ht="15" customHeight="1">
      <c r="BG602493" s="985"/>
    </row>
    <row r="602530" spans="59:59" ht="15" customHeight="1">
      <c r="BG602530" s="984"/>
    </row>
    <row r="602531" spans="59:59" ht="15" customHeight="1">
      <c r="BG602531" s="985"/>
    </row>
    <row r="602568" spans="59:59" ht="15" customHeight="1">
      <c r="BG602568" s="984"/>
    </row>
    <row r="602569" spans="59:59" ht="15" customHeight="1">
      <c r="BG602569" s="985"/>
    </row>
    <row r="602606" spans="59:59" ht="15" customHeight="1">
      <c r="BG602606" s="984"/>
    </row>
    <row r="602607" spans="59:59" ht="15" customHeight="1">
      <c r="BG602607" s="985"/>
    </row>
    <row r="602644" spans="59:59" ht="15" customHeight="1">
      <c r="BG602644" s="984"/>
    </row>
    <row r="602645" spans="59:59" ht="15" customHeight="1">
      <c r="BG602645" s="985"/>
    </row>
    <row r="602682" spans="59:59" ht="15" customHeight="1">
      <c r="BG602682" s="984"/>
    </row>
    <row r="602683" spans="59:59" ht="15" customHeight="1">
      <c r="BG602683" s="985"/>
    </row>
    <row r="602720" spans="59:59" ht="15" customHeight="1">
      <c r="BG602720" s="984"/>
    </row>
    <row r="602721" spans="59:59" ht="15" customHeight="1">
      <c r="BG602721" s="985"/>
    </row>
    <row r="602758" spans="59:59" ht="15" customHeight="1">
      <c r="BG602758" s="984"/>
    </row>
    <row r="602759" spans="59:59" ht="15" customHeight="1">
      <c r="BG602759" s="985"/>
    </row>
    <row r="602796" spans="59:59" ht="15" customHeight="1">
      <c r="BG602796" s="984"/>
    </row>
    <row r="602797" spans="59:59" ht="15" customHeight="1">
      <c r="BG602797" s="985"/>
    </row>
    <row r="602834" spans="59:59" ht="15" customHeight="1">
      <c r="BG602834" s="984"/>
    </row>
    <row r="602835" spans="59:59" ht="15" customHeight="1">
      <c r="BG602835" s="985"/>
    </row>
    <row r="602872" spans="59:59" ht="15" customHeight="1">
      <c r="BG602872" s="984"/>
    </row>
    <row r="602873" spans="59:59" ht="15" customHeight="1">
      <c r="BG602873" s="985"/>
    </row>
    <row r="602910" spans="59:59" ht="15" customHeight="1">
      <c r="BG602910" s="984"/>
    </row>
    <row r="602911" spans="59:59" ht="15" customHeight="1">
      <c r="BG602911" s="985"/>
    </row>
    <row r="602948" spans="59:59" ht="15" customHeight="1">
      <c r="BG602948" s="984"/>
    </row>
    <row r="602949" spans="59:59" ht="15" customHeight="1">
      <c r="BG602949" s="985"/>
    </row>
    <row r="602986" spans="59:59" ht="15" customHeight="1">
      <c r="BG602986" s="984"/>
    </row>
    <row r="602987" spans="59:59" ht="15" customHeight="1">
      <c r="BG602987" s="985"/>
    </row>
    <row r="603024" spans="59:59" ht="15" customHeight="1">
      <c r="BG603024" s="984"/>
    </row>
    <row r="603025" spans="59:59" ht="15" customHeight="1">
      <c r="BG603025" s="985"/>
    </row>
    <row r="603062" spans="59:59" ht="15" customHeight="1">
      <c r="BG603062" s="984"/>
    </row>
    <row r="603063" spans="59:59" ht="15" customHeight="1">
      <c r="BG603063" s="985"/>
    </row>
    <row r="603100" spans="59:59" ht="15" customHeight="1">
      <c r="BG603100" s="984"/>
    </row>
    <row r="603101" spans="59:59" ht="15" customHeight="1">
      <c r="BG603101" s="985"/>
    </row>
    <row r="603138" spans="59:59" ht="15" customHeight="1">
      <c r="BG603138" s="984"/>
    </row>
    <row r="603139" spans="59:59" ht="15" customHeight="1">
      <c r="BG603139" s="985"/>
    </row>
    <row r="603176" spans="59:59" ht="15" customHeight="1">
      <c r="BG603176" s="984"/>
    </row>
    <row r="603177" spans="59:59" ht="15" customHeight="1">
      <c r="BG603177" s="985"/>
    </row>
    <row r="603214" spans="59:59" ht="15" customHeight="1">
      <c r="BG603214" s="984"/>
    </row>
    <row r="603215" spans="59:59" ht="15" customHeight="1">
      <c r="BG603215" s="985"/>
    </row>
    <row r="603252" spans="59:59" ht="15" customHeight="1">
      <c r="BG603252" s="984"/>
    </row>
    <row r="603253" spans="59:59" ht="15" customHeight="1">
      <c r="BG603253" s="985"/>
    </row>
    <row r="603290" spans="59:59" ht="15" customHeight="1">
      <c r="BG603290" s="984"/>
    </row>
    <row r="603291" spans="59:59" ht="15" customHeight="1">
      <c r="BG603291" s="985"/>
    </row>
    <row r="603328" spans="59:59" ht="15" customHeight="1">
      <c r="BG603328" s="984"/>
    </row>
    <row r="603329" spans="59:59" ht="15" customHeight="1">
      <c r="BG603329" s="985"/>
    </row>
    <row r="603366" spans="59:59" ht="15" customHeight="1">
      <c r="BG603366" s="984"/>
    </row>
    <row r="603367" spans="59:59" ht="15" customHeight="1">
      <c r="BG603367" s="985"/>
    </row>
    <row r="603404" spans="59:59" ht="15" customHeight="1">
      <c r="BG603404" s="984"/>
    </row>
    <row r="603405" spans="59:59" ht="15" customHeight="1">
      <c r="BG603405" s="985"/>
    </row>
    <row r="603442" spans="59:59" ht="15" customHeight="1">
      <c r="BG603442" s="984"/>
    </row>
    <row r="603443" spans="59:59" ht="15" customHeight="1">
      <c r="BG603443" s="985"/>
    </row>
    <row r="603480" spans="59:59" ht="15" customHeight="1">
      <c r="BG603480" s="984"/>
    </row>
    <row r="603481" spans="59:59" ht="15" customHeight="1">
      <c r="BG603481" s="985"/>
    </row>
    <row r="603518" spans="59:59" ht="15" customHeight="1">
      <c r="BG603518" s="984"/>
    </row>
    <row r="603519" spans="59:59" ht="15" customHeight="1">
      <c r="BG603519" s="985"/>
    </row>
    <row r="603556" spans="59:59" ht="15" customHeight="1">
      <c r="BG603556" s="984"/>
    </row>
    <row r="603557" spans="59:59" ht="15" customHeight="1">
      <c r="BG603557" s="985"/>
    </row>
    <row r="603594" spans="59:59" ht="15" customHeight="1">
      <c r="BG603594" s="984"/>
    </row>
    <row r="603595" spans="59:59" ht="15" customHeight="1">
      <c r="BG603595" s="985"/>
    </row>
    <row r="603632" spans="59:59" ht="15" customHeight="1">
      <c r="BG603632" s="984"/>
    </row>
    <row r="603633" spans="59:59" ht="15" customHeight="1">
      <c r="BG603633" s="985"/>
    </row>
    <row r="603670" spans="59:59" ht="15" customHeight="1">
      <c r="BG603670" s="984"/>
    </row>
    <row r="603671" spans="59:59" ht="15" customHeight="1">
      <c r="BG603671" s="985"/>
    </row>
    <row r="603708" spans="59:59" ht="15" customHeight="1">
      <c r="BG603708" s="984"/>
    </row>
    <row r="603709" spans="59:59" ht="15" customHeight="1">
      <c r="BG603709" s="985"/>
    </row>
    <row r="603746" spans="59:59" ht="15" customHeight="1">
      <c r="BG603746" s="984"/>
    </row>
    <row r="603747" spans="59:59" ht="15" customHeight="1">
      <c r="BG603747" s="985"/>
    </row>
    <row r="603784" spans="59:59" ht="15" customHeight="1">
      <c r="BG603784" s="984"/>
    </row>
    <row r="603785" spans="59:59" ht="15" customHeight="1">
      <c r="BG603785" s="985"/>
    </row>
    <row r="603822" spans="59:59" ht="15" customHeight="1">
      <c r="BG603822" s="984"/>
    </row>
    <row r="603823" spans="59:59" ht="15" customHeight="1">
      <c r="BG603823" s="985"/>
    </row>
    <row r="603860" spans="59:59" ht="15" customHeight="1">
      <c r="BG603860" s="984"/>
    </row>
    <row r="603861" spans="59:59" ht="15" customHeight="1">
      <c r="BG603861" s="985"/>
    </row>
    <row r="603898" spans="59:59" ht="15" customHeight="1">
      <c r="BG603898" s="984"/>
    </row>
    <row r="603899" spans="59:59" ht="15" customHeight="1">
      <c r="BG603899" s="985"/>
    </row>
    <row r="603936" spans="59:59" ht="15" customHeight="1">
      <c r="BG603936" s="984"/>
    </row>
    <row r="603937" spans="59:59" ht="15" customHeight="1">
      <c r="BG603937" s="985"/>
    </row>
    <row r="603974" spans="59:59" ht="15" customHeight="1">
      <c r="BG603974" s="984"/>
    </row>
    <row r="603975" spans="59:59" ht="15" customHeight="1">
      <c r="BG603975" s="985"/>
    </row>
    <row r="604012" spans="59:59" ht="15" customHeight="1">
      <c r="BG604012" s="984"/>
    </row>
    <row r="604013" spans="59:59" ht="15" customHeight="1">
      <c r="BG604013" s="985"/>
    </row>
    <row r="604050" spans="59:59" ht="15" customHeight="1">
      <c r="BG604050" s="984"/>
    </row>
    <row r="604051" spans="59:59" ht="15" customHeight="1">
      <c r="BG604051" s="985"/>
    </row>
    <row r="604088" spans="59:59" ht="15" customHeight="1">
      <c r="BG604088" s="984"/>
    </row>
    <row r="604089" spans="59:59" ht="15" customHeight="1">
      <c r="BG604089" s="985"/>
    </row>
    <row r="604126" spans="59:59" ht="15" customHeight="1">
      <c r="BG604126" s="984"/>
    </row>
    <row r="604127" spans="59:59" ht="15" customHeight="1">
      <c r="BG604127" s="985"/>
    </row>
    <row r="604164" spans="59:59" ht="15" customHeight="1">
      <c r="BG604164" s="984"/>
    </row>
    <row r="604165" spans="59:59" ht="15" customHeight="1">
      <c r="BG604165" s="985"/>
    </row>
    <row r="604202" spans="59:59" ht="15" customHeight="1">
      <c r="BG604202" s="984"/>
    </row>
    <row r="604203" spans="59:59" ht="15" customHeight="1">
      <c r="BG604203" s="985"/>
    </row>
    <row r="604240" spans="59:59" ht="15" customHeight="1">
      <c r="BG604240" s="984"/>
    </row>
    <row r="604241" spans="59:59" ht="15" customHeight="1">
      <c r="BG604241" s="985"/>
    </row>
    <row r="604278" spans="59:59" ht="15" customHeight="1">
      <c r="BG604278" s="984"/>
    </row>
    <row r="604279" spans="59:59" ht="15" customHeight="1">
      <c r="BG604279" s="985"/>
    </row>
    <row r="604316" spans="59:59" ht="15" customHeight="1">
      <c r="BG604316" s="984"/>
    </row>
    <row r="604317" spans="59:59" ht="15" customHeight="1">
      <c r="BG604317" s="985"/>
    </row>
    <row r="604354" spans="59:59" ht="15" customHeight="1">
      <c r="BG604354" s="984"/>
    </row>
    <row r="604355" spans="59:59" ht="15" customHeight="1">
      <c r="BG604355" s="985"/>
    </row>
    <row r="604392" spans="59:59" ht="15" customHeight="1">
      <c r="BG604392" s="984"/>
    </row>
    <row r="604393" spans="59:59" ht="15" customHeight="1">
      <c r="BG604393" s="985"/>
    </row>
    <row r="604430" spans="59:59" ht="15" customHeight="1">
      <c r="BG604430" s="984"/>
    </row>
    <row r="604431" spans="59:59" ht="15" customHeight="1">
      <c r="BG604431" s="985"/>
    </row>
    <row r="604468" spans="59:59" ht="15" customHeight="1">
      <c r="BG604468" s="984"/>
    </row>
    <row r="604469" spans="59:59" ht="15" customHeight="1">
      <c r="BG604469" s="985"/>
    </row>
    <row r="604506" spans="59:59" ht="15" customHeight="1">
      <c r="BG604506" s="984"/>
    </row>
    <row r="604507" spans="59:59" ht="15" customHeight="1">
      <c r="BG604507" s="985"/>
    </row>
    <row r="604544" spans="59:59" ht="15" customHeight="1">
      <c r="BG604544" s="984"/>
    </row>
    <row r="604545" spans="59:59" ht="15" customHeight="1">
      <c r="BG604545" s="985"/>
    </row>
    <row r="604582" spans="59:59" ht="15" customHeight="1">
      <c r="BG604582" s="984"/>
    </row>
    <row r="604583" spans="59:59" ht="15" customHeight="1">
      <c r="BG604583" s="985"/>
    </row>
    <row r="604620" spans="59:59" ht="15" customHeight="1">
      <c r="BG604620" s="984"/>
    </row>
    <row r="604621" spans="59:59" ht="15" customHeight="1">
      <c r="BG604621" s="985"/>
    </row>
    <row r="604658" spans="59:59" ht="15" customHeight="1">
      <c r="BG604658" s="984"/>
    </row>
    <row r="604659" spans="59:59" ht="15" customHeight="1">
      <c r="BG604659" s="985"/>
    </row>
    <row r="604696" spans="59:59" ht="15" customHeight="1">
      <c r="BG604696" s="984"/>
    </row>
    <row r="604697" spans="59:59" ht="15" customHeight="1">
      <c r="BG604697" s="985"/>
    </row>
    <row r="604734" spans="59:59" ht="15" customHeight="1">
      <c r="BG604734" s="984"/>
    </row>
    <row r="604735" spans="59:59" ht="15" customHeight="1">
      <c r="BG604735" s="985"/>
    </row>
    <row r="604772" spans="59:59" ht="15" customHeight="1">
      <c r="BG604772" s="984"/>
    </row>
    <row r="604773" spans="59:59" ht="15" customHeight="1">
      <c r="BG604773" s="985"/>
    </row>
    <row r="604810" spans="59:59" ht="15" customHeight="1">
      <c r="BG604810" s="984"/>
    </row>
    <row r="604811" spans="59:59" ht="15" customHeight="1">
      <c r="BG604811" s="985"/>
    </row>
    <row r="604848" spans="59:59" ht="15" customHeight="1">
      <c r="BG604848" s="984"/>
    </row>
    <row r="604849" spans="59:59" ht="15" customHeight="1">
      <c r="BG604849" s="985"/>
    </row>
    <row r="604886" spans="59:59" ht="15" customHeight="1">
      <c r="BG604886" s="984"/>
    </row>
    <row r="604887" spans="59:59" ht="15" customHeight="1">
      <c r="BG604887" s="985"/>
    </row>
    <row r="604924" spans="59:59" ht="15" customHeight="1">
      <c r="BG604924" s="984"/>
    </row>
    <row r="604925" spans="59:59" ht="15" customHeight="1">
      <c r="BG604925" s="985"/>
    </row>
    <row r="604962" spans="59:59" ht="15" customHeight="1">
      <c r="BG604962" s="984"/>
    </row>
    <row r="604963" spans="59:59" ht="15" customHeight="1">
      <c r="BG604963" s="985"/>
    </row>
    <row r="605000" spans="59:59" ht="15" customHeight="1">
      <c r="BG605000" s="984"/>
    </row>
    <row r="605001" spans="59:59" ht="15" customHeight="1">
      <c r="BG605001" s="985"/>
    </row>
    <row r="605038" spans="59:59" ht="15" customHeight="1">
      <c r="BG605038" s="984"/>
    </row>
    <row r="605039" spans="59:59" ht="15" customHeight="1">
      <c r="BG605039" s="985"/>
    </row>
    <row r="605076" spans="59:59" ht="15" customHeight="1">
      <c r="BG605076" s="984"/>
    </row>
    <row r="605077" spans="59:59" ht="15" customHeight="1">
      <c r="BG605077" s="985"/>
    </row>
    <row r="605114" spans="59:59" ht="15" customHeight="1">
      <c r="BG605114" s="984"/>
    </row>
    <row r="605115" spans="59:59" ht="15" customHeight="1">
      <c r="BG605115" s="985"/>
    </row>
    <row r="605152" spans="59:59" ht="15" customHeight="1">
      <c r="BG605152" s="984"/>
    </row>
    <row r="605153" spans="59:59" ht="15" customHeight="1">
      <c r="BG605153" s="985"/>
    </row>
    <row r="605190" spans="59:59" ht="15" customHeight="1">
      <c r="BG605190" s="984"/>
    </row>
    <row r="605191" spans="59:59" ht="15" customHeight="1">
      <c r="BG605191" s="985"/>
    </row>
    <row r="605228" spans="59:59" ht="15" customHeight="1">
      <c r="BG605228" s="984"/>
    </row>
    <row r="605229" spans="59:59" ht="15" customHeight="1">
      <c r="BG605229" s="985"/>
    </row>
    <row r="605266" spans="59:59" ht="15" customHeight="1">
      <c r="BG605266" s="984"/>
    </row>
    <row r="605267" spans="59:59" ht="15" customHeight="1">
      <c r="BG605267" s="985"/>
    </row>
    <row r="605304" spans="59:59" ht="15" customHeight="1">
      <c r="BG605304" s="984"/>
    </row>
    <row r="605305" spans="59:59" ht="15" customHeight="1">
      <c r="BG605305" s="985"/>
    </row>
    <row r="605342" spans="59:59" ht="15" customHeight="1">
      <c r="BG605342" s="984"/>
    </row>
    <row r="605343" spans="59:59" ht="15" customHeight="1">
      <c r="BG605343" s="985"/>
    </row>
    <row r="605380" spans="59:59" ht="15" customHeight="1">
      <c r="BG605380" s="984"/>
    </row>
    <row r="605381" spans="59:59" ht="15" customHeight="1">
      <c r="BG605381" s="985"/>
    </row>
    <row r="605418" spans="59:59" ht="15" customHeight="1">
      <c r="BG605418" s="984"/>
    </row>
    <row r="605419" spans="59:59" ht="15" customHeight="1">
      <c r="BG605419" s="985"/>
    </row>
    <row r="605456" spans="59:59" ht="15" customHeight="1">
      <c r="BG605456" s="984"/>
    </row>
    <row r="605457" spans="59:59" ht="15" customHeight="1">
      <c r="BG605457" s="985"/>
    </row>
    <row r="605494" spans="59:59" ht="15" customHeight="1">
      <c r="BG605494" s="984"/>
    </row>
    <row r="605495" spans="59:59" ht="15" customHeight="1">
      <c r="BG605495" s="985"/>
    </row>
    <row r="605532" spans="59:59" ht="15" customHeight="1">
      <c r="BG605532" s="984"/>
    </row>
    <row r="605533" spans="59:59" ht="15" customHeight="1">
      <c r="BG605533" s="985"/>
    </row>
    <row r="605570" spans="59:59" ht="15" customHeight="1">
      <c r="BG605570" s="984"/>
    </row>
    <row r="605571" spans="59:59" ht="15" customHeight="1">
      <c r="BG605571" s="985"/>
    </row>
    <row r="605608" spans="59:59" ht="15" customHeight="1">
      <c r="BG605608" s="984"/>
    </row>
    <row r="605609" spans="59:59" ht="15" customHeight="1">
      <c r="BG605609" s="985"/>
    </row>
    <row r="605646" spans="59:59" ht="15" customHeight="1">
      <c r="BG605646" s="984"/>
    </row>
    <row r="605647" spans="59:59" ht="15" customHeight="1">
      <c r="BG605647" s="985"/>
    </row>
    <row r="605684" spans="59:59" ht="15" customHeight="1">
      <c r="BG605684" s="984"/>
    </row>
    <row r="605685" spans="59:59" ht="15" customHeight="1">
      <c r="BG605685" s="985"/>
    </row>
    <row r="605722" spans="59:59" ht="15" customHeight="1">
      <c r="BG605722" s="984"/>
    </row>
    <row r="605723" spans="59:59" ht="15" customHeight="1">
      <c r="BG605723" s="985"/>
    </row>
    <row r="605760" spans="59:59" ht="15" customHeight="1">
      <c r="BG605760" s="984"/>
    </row>
    <row r="605761" spans="59:59" ht="15" customHeight="1">
      <c r="BG605761" s="985"/>
    </row>
    <row r="605798" spans="59:59" ht="15" customHeight="1">
      <c r="BG605798" s="984"/>
    </row>
    <row r="605799" spans="59:59" ht="15" customHeight="1">
      <c r="BG605799" s="985"/>
    </row>
    <row r="605836" spans="59:59" ht="15" customHeight="1">
      <c r="BG605836" s="984"/>
    </row>
    <row r="605837" spans="59:59" ht="15" customHeight="1">
      <c r="BG605837" s="985"/>
    </row>
    <row r="605874" spans="59:59" ht="15" customHeight="1">
      <c r="BG605874" s="984"/>
    </row>
    <row r="605875" spans="59:59" ht="15" customHeight="1">
      <c r="BG605875" s="985"/>
    </row>
    <row r="605912" spans="59:59" ht="15" customHeight="1">
      <c r="BG605912" s="984"/>
    </row>
    <row r="605913" spans="59:59" ht="15" customHeight="1">
      <c r="BG605913" s="985"/>
    </row>
    <row r="605950" spans="59:59" ht="15" customHeight="1">
      <c r="BG605950" s="984"/>
    </row>
    <row r="605951" spans="59:59" ht="15" customHeight="1">
      <c r="BG605951" s="985"/>
    </row>
    <row r="605988" spans="59:59" ht="15" customHeight="1">
      <c r="BG605988" s="984"/>
    </row>
    <row r="605989" spans="59:59" ht="15" customHeight="1">
      <c r="BG605989" s="985"/>
    </row>
    <row r="606026" spans="59:59" ht="15" customHeight="1">
      <c r="BG606026" s="984"/>
    </row>
    <row r="606027" spans="59:59" ht="15" customHeight="1">
      <c r="BG606027" s="985"/>
    </row>
    <row r="606064" spans="59:59" ht="15" customHeight="1">
      <c r="BG606064" s="984"/>
    </row>
    <row r="606065" spans="59:59" ht="15" customHeight="1">
      <c r="BG606065" s="985"/>
    </row>
    <row r="606102" spans="59:59" ht="15" customHeight="1">
      <c r="BG606102" s="984"/>
    </row>
    <row r="606103" spans="59:59" ht="15" customHeight="1">
      <c r="BG606103" s="985"/>
    </row>
    <row r="606140" spans="59:59" ht="15" customHeight="1">
      <c r="BG606140" s="984"/>
    </row>
    <row r="606141" spans="59:59" ht="15" customHeight="1">
      <c r="BG606141" s="985"/>
    </row>
    <row r="606178" spans="59:59" ht="15" customHeight="1">
      <c r="BG606178" s="984"/>
    </row>
    <row r="606179" spans="59:59" ht="15" customHeight="1">
      <c r="BG606179" s="985"/>
    </row>
    <row r="606216" spans="59:59" ht="15" customHeight="1">
      <c r="BG606216" s="984"/>
    </row>
    <row r="606217" spans="59:59" ht="15" customHeight="1">
      <c r="BG606217" s="985"/>
    </row>
    <row r="606254" spans="59:59" ht="15" customHeight="1">
      <c r="BG606254" s="984"/>
    </row>
    <row r="606255" spans="59:59" ht="15" customHeight="1">
      <c r="BG606255" s="985"/>
    </row>
    <row r="606292" spans="59:59" ht="15" customHeight="1">
      <c r="BG606292" s="984"/>
    </row>
    <row r="606293" spans="59:59" ht="15" customHeight="1">
      <c r="BG606293" s="985"/>
    </row>
    <row r="606330" spans="59:59" ht="15" customHeight="1">
      <c r="BG606330" s="984"/>
    </row>
    <row r="606331" spans="59:59" ht="15" customHeight="1">
      <c r="BG606331" s="985"/>
    </row>
    <row r="606368" spans="59:59" ht="15" customHeight="1">
      <c r="BG606368" s="984"/>
    </row>
    <row r="606369" spans="59:59" ht="15" customHeight="1">
      <c r="BG606369" s="985"/>
    </row>
    <row r="606406" spans="59:59" ht="15" customHeight="1">
      <c r="BG606406" s="984"/>
    </row>
    <row r="606407" spans="59:59" ht="15" customHeight="1">
      <c r="BG606407" s="985"/>
    </row>
    <row r="606444" spans="59:59" ht="15" customHeight="1">
      <c r="BG606444" s="984"/>
    </row>
    <row r="606445" spans="59:59" ht="15" customHeight="1">
      <c r="BG606445" s="985"/>
    </row>
    <row r="606482" spans="59:59" ht="15" customHeight="1">
      <c r="BG606482" s="984"/>
    </row>
    <row r="606483" spans="59:59" ht="15" customHeight="1">
      <c r="BG606483" s="985"/>
    </row>
    <row r="606520" spans="59:59" ht="15" customHeight="1">
      <c r="BG606520" s="984"/>
    </row>
    <row r="606521" spans="59:59" ht="15" customHeight="1">
      <c r="BG606521" s="985"/>
    </row>
    <row r="606558" spans="59:59" ht="15" customHeight="1">
      <c r="BG606558" s="984"/>
    </row>
    <row r="606559" spans="59:59" ht="15" customHeight="1">
      <c r="BG606559" s="985"/>
    </row>
    <row r="606596" spans="59:59" ht="15" customHeight="1">
      <c r="BG606596" s="984"/>
    </row>
    <row r="606597" spans="59:59" ht="15" customHeight="1">
      <c r="BG606597" s="985"/>
    </row>
    <row r="606634" spans="59:59" ht="15" customHeight="1">
      <c r="BG606634" s="984"/>
    </row>
    <row r="606635" spans="59:59" ht="15" customHeight="1">
      <c r="BG606635" s="985"/>
    </row>
    <row r="606672" spans="59:59" ht="15" customHeight="1">
      <c r="BG606672" s="984"/>
    </row>
    <row r="606673" spans="59:59" ht="15" customHeight="1">
      <c r="BG606673" s="985"/>
    </row>
    <row r="606710" spans="59:59" ht="15" customHeight="1">
      <c r="BG606710" s="984"/>
    </row>
    <row r="606711" spans="59:59" ht="15" customHeight="1">
      <c r="BG606711" s="985"/>
    </row>
    <row r="606748" spans="59:59" ht="15" customHeight="1">
      <c r="BG606748" s="984"/>
    </row>
    <row r="606749" spans="59:59" ht="15" customHeight="1">
      <c r="BG606749" s="985"/>
    </row>
    <row r="606786" spans="59:59" ht="15" customHeight="1">
      <c r="BG606786" s="984"/>
    </row>
    <row r="606787" spans="59:59" ht="15" customHeight="1">
      <c r="BG606787" s="985"/>
    </row>
    <row r="606824" spans="59:59" ht="15" customHeight="1">
      <c r="BG606824" s="984"/>
    </row>
    <row r="606825" spans="59:59" ht="15" customHeight="1">
      <c r="BG606825" s="985"/>
    </row>
    <row r="606862" spans="59:59" ht="15" customHeight="1">
      <c r="BG606862" s="984"/>
    </row>
    <row r="606863" spans="59:59" ht="15" customHeight="1">
      <c r="BG606863" s="985"/>
    </row>
    <row r="606900" spans="59:59" ht="15" customHeight="1">
      <c r="BG606900" s="984"/>
    </row>
    <row r="606901" spans="59:59" ht="15" customHeight="1">
      <c r="BG606901" s="985"/>
    </row>
    <row r="606938" spans="59:59" ht="15" customHeight="1">
      <c r="BG606938" s="984"/>
    </row>
    <row r="606939" spans="59:59" ht="15" customHeight="1">
      <c r="BG606939" s="985"/>
    </row>
    <row r="606976" spans="59:59" ht="15" customHeight="1">
      <c r="BG606976" s="984"/>
    </row>
    <row r="606977" spans="59:59" ht="15" customHeight="1">
      <c r="BG606977" s="985"/>
    </row>
    <row r="607014" spans="59:59" ht="15" customHeight="1">
      <c r="BG607014" s="984"/>
    </row>
    <row r="607015" spans="59:59" ht="15" customHeight="1">
      <c r="BG607015" s="985"/>
    </row>
    <row r="607052" spans="59:59" ht="15" customHeight="1">
      <c r="BG607052" s="984"/>
    </row>
    <row r="607053" spans="59:59" ht="15" customHeight="1">
      <c r="BG607053" s="985"/>
    </row>
    <row r="607090" spans="59:59" ht="15" customHeight="1">
      <c r="BG607090" s="984"/>
    </row>
    <row r="607091" spans="59:59" ht="15" customHeight="1">
      <c r="BG607091" s="985"/>
    </row>
    <row r="607128" spans="59:59" ht="15" customHeight="1">
      <c r="BG607128" s="984"/>
    </row>
    <row r="607129" spans="59:59" ht="15" customHeight="1">
      <c r="BG607129" s="985"/>
    </row>
    <row r="607166" spans="59:59" ht="15" customHeight="1">
      <c r="BG607166" s="984"/>
    </row>
    <row r="607167" spans="59:59" ht="15" customHeight="1">
      <c r="BG607167" s="985"/>
    </row>
    <row r="607204" spans="59:59" ht="15" customHeight="1">
      <c r="BG607204" s="984"/>
    </row>
    <row r="607205" spans="59:59" ht="15" customHeight="1">
      <c r="BG607205" s="985"/>
    </row>
    <row r="607242" spans="59:59" ht="15" customHeight="1">
      <c r="BG607242" s="984"/>
    </row>
    <row r="607243" spans="59:59" ht="15" customHeight="1">
      <c r="BG607243" s="985"/>
    </row>
    <row r="607280" spans="59:59" ht="15" customHeight="1">
      <c r="BG607280" s="984"/>
    </row>
    <row r="607281" spans="59:59" ht="15" customHeight="1">
      <c r="BG607281" s="985"/>
    </row>
    <row r="607318" spans="59:59" ht="15" customHeight="1">
      <c r="BG607318" s="984"/>
    </row>
    <row r="607319" spans="59:59" ht="15" customHeight="1">
      <c r="BG607319" s="985"/>
    </row>
    <row r="607356" spans="59:59" ht="15" customHeight="1">
      <c r="BG607356" s="984"/>
    </row>
    <row r="607357" spans="59:59" ht="15" customHeight="1">
      <c r="BG607357" s="985"/>
    </row>
    <row r="607394" spans="59:59" ht="15" customHeight="1">
      <c r="BG607394" s="984"/>
    </row>
    <row r="607395" spans="59:59" ht="15" customHeight="1">
      <c r="BG607395" s="985"/>
    </row>
    <row r="607432" spans="59:59" ht="15" customHeight="1">
      <c r="BG607432" s="984"/>
    </row>
    <row r="607433" spans="59:59" ht="15" customHeight="1">
      <c r="BG607433" s="985"/>
    </row>
    <row r="607470" spans="59:59" ht="15" customHeight="1">
      <c r="BG607470" s="984"/>
    </row>
    <row r="607471" spans="59:59" ht="15" customHeight="1">
      <c r="BG607471" s="985"/>
    </row>
    <row r="607508" spans="59:59" ht="15" customHeight="1">
      <c r="BG607508" s="984"/>
    </row>
    <row r="607509" spans="59:59" ht="15" customHeight="1">
      <c r="BG607509" s="985"/>
    </row>
    <row r="607546" spans="59:59" ht="15" customHeight="1">
      <c r="BG607546" s="984"/>
    </row>
    <row r="607547" spans="59:59" ht="15" customHeight="1">
      <c r="BG607547" s="985"/>
    </row>
    <row r="607584" spans="59:59" ht="15" customHeight="1">
      <c r="BG607584" s="984"/>
    </row>
    <row r="607585" spans="59:59" ht="15" customHeight="1">
      <c r="BG607585" s="985"/>
    </row>
    <row r="607622" spans="59:59" ht="15" customHeight="1">
      <c r="BG607622" s="984"/>
    </row>
    <row r="607623" spans="59:59" ht="15" customHeight="1">
      <c r="BG607623" s="985"/>
    </row>
    <row r="607660" spans="59:59" ht="15" customHeight="1">
      <c r="BG607660" s="984"/>
    </row>
    <row r="607661" spans="59:59" ht="15" customHeight="1">
      <c r="BG607661" s="985"/>
    </row>
    <row r="607698" spans="59:59" ht="15" customHeight="1">
      <c r="BG607698" s="984"/>
    </row>
    <row r="607699" spans="59:59" ht="15" customHeight="1">
      <c r="BG607699" s="985"/>
    </row>
    <row r="607736" spans="59:59" ht="15" customHeight="1">
      <c r="BG607736" s="984"/>
    </row>
    <row r="607737" spans="59:59" ht="15" customHeight="1">
      <c r="BG607737" s="985"/>
    </row>
    <row r="607774" spans="59:59" ht="15" customHeight="1">
      <c r="BG607774" s="984"/>
    </row>
    <row r="607775" spans="59:59" ht="15" customHeight="1">
      <c r="BG607775" s="985"/>
    </row>
    <row r="607812" spans="59:59" ht="15" customHeight="1">
      <c r="BG607812" s="984"/>
    </row>
    <row r="607813" spans="59:59" ht="15" customHeight="1">
      <c r="BG607813" s="985"/>
    </row>
    <row r="607850" spans="59:59" ht="15" customHeight="1">
      <c r="BG607850" s="984"/>
    </row>
    <row r="607851" spans="59:59" ht="15" customHeight="1">
      <c r="BG607851" s="985"/>
    </row>
    <row r="607888" spans="59:59" ht="15" customHeight="1">
      <c r="BG607888" s="984"/>
    </row>
    <row r="607889" spans="59:59" ht="15" customHeight="1">
      <c r="BG607889" s="985"/>
    </row>
    <row r="607926" spans="59:59" ht="15" customHeight="1">
      <c r="BG607926" s="984"/>
    </row>
    <row r="607927" spans="59:59" ht="15" customHeight="1">
      <c r="BG607927" s="985"/>
    </row>
    <row r="607964" spans="59:59" ht="15" customHeight="1">
      <c r="BG607964" s="984"/>
    </row>
    <row r="607965" spans="59:59" ht="15" customHeight="1">
      <c r="BG607965" s="985"/>
    </row>
    <row r="608002" spans="59:59" ht="15" customHeight="1">
      <c r="BG608002" s="984"/>
    </row>
    <row r="608003" spans="59:59" ht="15" customHeight="1">
      <c r="BG608003" s="985"/>
    </row>
    <row r="608040" spans="59:59" ht="15" customHeight="1">
      <c r="BG608040" s="984"/>
    </row>
    <row r="608041" spans="59:59" ht="15" customHeight="1">
      <c r="BG608041" s="985"/>
    </row>
    <row r="608078" spans="59:59" ht="15" customHeight="1">
      <c r="BG608078" s="984"/>
    </row>
    <row r="608079" spans="59:59" ht="15" customHeight="1">
      <c r="BG608079" s="985"/>
    </row>
    <row r="608116" spans="59:59" ht="15" customHeight="1">
      <c r="BG608116" s="984"/>
    </row>
    <row r="608117" spans="59:59" ht="15" customHeight="1">
      <c r="BG608117" s="985"/>
    </row>
    <row r="608154" spans="59:59" ht="15" customHeight="1">
      <c r="BG608154" s="984"/>
    </row>
    <row r="608155" spans="59:59" ht="15" customHeight="1">
      <c r="BG608155" s="985"/>
    </row>
    <row r="608192" spans="59:59" ht="15" customHeight="1">
      <c r="BG608192" s="984"/>
    </row>
    <row r="608193" spans="59:59" ht="15" customHeight="1">
      <c r="BG608193" s="985"/>
    </row>
    <row r="608230" spans="59:59" ht="15" customHeight="1">
      <c r="BG608230" s="984"/>
    </row>
    <row r="608231" spans="59:59" ht="15" customHeight="1">
      <c r="BG608231" s="985"/>
    </row>
    <row r="608268" spans="59:59" ht="15" customHeight="1">
      <c r="BG608268" s="984"/>
    </row>
    <row r="608269" spans="59:59" ht="15" customHeight="1">
      <c r="BG608269" s="985"/>
    </row>
    <row r="608306" spans="59:59" ht="15" customHeight="1">
      <c r="BG608306" s="984"/>
    </row>
    <row r="608307" spans="59:59" ht="15" customHeight="1">
      <c r="BG608307" s="985"/>
    </row>
    <row r="608344" spans="59:59" ht="15" customHeight="1">
      <c r="BG608344" s="984"/>
    </row>
    <row r="608345" spans="59:59" ht="15" customHeight="1">
      <c r="BG608345" s="985"/>
    </row>
    <row r="608382" spans="59:59" ht="15" customHeight="1">
      <c r="BG608382" s="984"/>
    </row>
    <row r="608383" spans="59:59" ht="15" customHeight="1">
      <c r="BG608383" s="985"/>
    </row>
    <row r="608420" spans="59:59" ht="15" customHeight="1">
      <c r="BG608420" s="984"/>
    </row>
    <row r="608421" spans="59:59" ht="15" customHeight="1">
      <c r="BG608421" s="985"/>
    </row>
    <row r="608458" spans="59:59" ht="15" customHeight="1">
      <c r="BG608458" s="984"/>
    </row>
    <row r="608459" spans="59:59" ht="15" customHeight="1">
      <c r="BG608459" s="985"/>
    </row>
    <row r="608496" spans="59:59" ht="15" customHeight="1">
      <c r="BG608496" s="984"/>
    </row>
    <row r="608497" spans="59:59" ht="15" customHeight="1">
      <c r="BG608497" s="985"/>
    </row>
    <row r="608534" spans="59:59" ht="15" customHeight="1">
      <c r="BG608534" s="984"/>
    </row>
    <row r="608535" spans="59:59" ht="15" customHeight="1">
      <c r="BG608535" s="985"/>
    </row>
    <row r="608572" spans="59:59" ht="15" customHeight="1">
      <c r="BG608572" s="984"/>
    </row>
    <row r="608573" spans="59:59" ht="15" customHeight="1">
      <c r="BG608573" s="985"/>
    </row>
    <row r="608610" spans="59:59" ht="15" customHeight="1">
      <c r="BG608610" s="984"/>
    </row>
    <row r="608611" spans="59:59" ht="15" customHeight="1">
      <c r="BG608611" s="985"/>
    </row>
    <row r="608648" spans="59:59" ht="15" customHeight="1">
      <c r="BG608648" s="984"/>
    </row>
    <row r="608649" spans="59:59" ht="15" customHeight="1">
      <c r="BG608649" s="985"/>
    </row>
    <row r="608686" spans="59:59" ht="15" customHeight="1">
      <c r="BG608686" s="984"/>
    </row>
    <row r="608687" spans="59:59" ht="15" customHeight="1">
      <c r="BG608687" s="985"/>
    </row>
    <row r="608724" spans="59:59" ht="15" customHeight="1">
      <c r="BG608724" s="984"/>
    </row>
    <row r="608725" spans="59:59" ht="15" customHeight="1">
      <c r="BG608725" s="985"/>
    </row>
    <row r="608762" spans="59:59" ht="15" customHeight="1">
      <c r="BG608762" s="984"/>
    </row>
    <row r="608763" spans="59:59" ht="15" customHeight="1">
      <c r="BG608763" s="985"/>
    </row>
    <row r="608800" spans="59:59" ht="15" customHeight="1">
      <c r="BG608800" s="984"/>
    </row>
    <row r="608801" spans="59:59" ht="15" customHeight="1">
      <c r="BG608801" s="985"/>
    </row>
    <row r="608838" spans="59:59" ht="15" customHeight="1">
      <c r="BG608838" s="984"/>
    </row>
    <row r="608839" spans="59:59" ht="15" customHeight="1">
      <c r="BG608839" s="985"/>
    </row>
    <row r="608876" spans="59:59" ht="15" customHeight="1">
      <c r="BG608876" s="984"/>
    </row>
    <row r="608877" spans="59:59" ht="15" customHeight="1">
      <c r="BG608877" s="985"/>
    </row>
    <row r="608914" spans="59:59" ht="15" customHeight="1">
      <c r="BG608914" s="984"/>
    </row>
    <row r="608915" spans="59:59" ht="15" customHeight="1">
      <c r="BG608915" s="985"/>
    </row>
    <row r="608952" spans="59:59" ht="15" customHeight="1">
      <c r="BG608952" s="984"/>
    </row>
    <row r="608953" spans="59:59" ht="15" customHeight="1">
      <c r="BG608953" s="985"/>
    </row>
    <row r="608990" spans="59:59" ht="15" customHeight="1">
      <c r="BG608990" s="984"/>
    </row>
    <row r="608991" spans="59:59" ht="15" customHeight="1">
      <c r="BG608991" s="985"/>
    </row>
    <row r="609028" spans="59:59" ht="15" customHeight="1">
      <c r="BG609028" s="984"/>
    </row>
    <row r="609029" spans="59:59" ht="15" customHeight="1">
      <c r="BG609029" s="985"/>
    </row>
    <row r="609066" spans="59:59" ht="15" customHeight="1">
      <c r="BG609066" s="984"/>
    </row>
    <row r="609067" spans="59:59" ht="15" customHeight="1">
      <c r="BG609067" s="985"/>
    </row>
    <row r="609104" spans="59:59" ht="15" customHeight="1">
      <c r="BG609104" s="984"/>
    </row>
    <row r="609105" spans="59:59" ht="15" customHeight="1">
      <c r="BG609105" s="985"/>
    </row>
    <row r="609142" spans="59:59" ht="15" customHeight="1">
      <c r="BG609142" s="984"/>
    </row>
    <row r="609143" spans="59:59" ht="15" customHeight="1">
      <c r="BG609143" s="985"/>
    </row>
    <row r="609180" spans="59:59" ht="15" customHeight="1">
      <c r="BG609180" s="984"/>
    </row>
    <row r="609181" spans="59:59" ht="15" customHeight="1">
      <c r="BG609181" s="985"/>
    </row>
    <row r="609218" spans="59:59" ht="15" customHeight="1">
      <c r="BG609218" s="984"/>
    </row>
    <row r="609219" spans="59:59" ht="15" customHeight="1">
      <c r="BG609219" s="985"/>
    </row>
    <row r="609256" spans="59:59" ht="15" customHeight="1">
      <c r="BG609256" s="984"/>
    </row>
    <row r="609257" spans="59:59" ht="15" customHeight="1">
      <c r="BG609257" s="985"/>
    </row>
    <row r="609294" spans="59:59" ht="15" customHeight="1">
      <c r="BG609294" s="984"/>
    </row>
    <row r="609295" spans="59:59" ht="15" customHeight="1">
      <c r="BG609295" s="985"/>
    </row>
    <row r="609332" spans="59:59" ht="15" customHeight="1">
      <c r="BG609332" s="984"/>
    </row>
    <row r="609333" spans="59:59" ht="15" customHeight="1">
      <c r="BG609333" s="985"/>
    </row>
    <row r="609370" spans="59:59" ht="15" customHeight="1">
      <c r="BG609370" s="984"/>
    </row>
    <row r="609371" spans="59:59" ht="15" customHeight="1">
      <c r="BG609371" s="985"/>
    </row>
    <row r="609408" spans="59:59" ht="15" customHeight="1">
      <c r="BG609408" s="984"/>
    </row>
    <row r="609409" spans="59:59" ht="15" customHeight="1">
      <c r="BG609409" s="985"/>
    </row>
    <row r="609446" spans="59:59" ht="15" customHeight="1">
      <c r="BG609446" s="984"/>
    </row>
    <row r="609447" spans="59:59" ht="15" customHeight="1">
      <c r="BG609447" s="985"/>
    </row>
    <row r="609484" spans="59:59" ht="15" customHeight="1">
      <c r="BG609484" s="984"/>
    </row>
    <row r="609485" spans="59:59" ht="15" customHeight="1">
      <c r="BG609485" s="985"/>
    </row>
    <row r="609522" spans="59:59" ht="15" customHeight="1">
      <c r="BG609522" s="984"/>
    </row>
    <row r="609523" spans="59:59" ht="15" customHeight="1">
      <c r="BG609523" s="985"/>
    </row>
    <row r="609560" spans="59:59" ht="15" customHeight="1">
      <c r="BG609560" s="984"/>
    </row>
    <row r="609561" spans="59:59" ht="15" customHeight="1">
      <c r="BG609561" s="985"/>
    </row>
    <row r="609598" spans="59:59" ht="15" customHeight="1">
      <c r="BG609598" s="984"/>
    </row>
    <row r="609599" spans="59:59" ht="15" customHeight="1">
      <c r="BG609599" s="985"/>
    </row>
    <row r="609636" spans="59:59" ht="15" customHeight="1">
      <c r="BG609636" s="984"/>
    </row>
    <row r="609637" spans="59:59" ht="15" customHeight="1">
      <c r="BG609637" s="985"/>
    </row>
    <row r="609674" spans="59:59" ht="15" customHeight="1">
      <c r="BG609674" s="984"/>
    </row>
    <row r="609675" spans="59:59" ht="15" customHeight="1">
      <c r="BG609675" s="985"/>
    </row>
    <row r="609712" spans="59:59" ht="15" customHeight="1">
      <c r="BG609712" s="984"/>
    </row>
    <row r="609713" spans="59:59" ht="15" customHeight="1">
      <c r="BG609713" s="985"/>
    </row>
    <row r="609750" spans="59:59" ht="15" customHeight="1">
      <c r="BG609750" s="984"/>
    </row>
    <row r="609751" spans="59:59" ht="15" customHeight="1">
      <c r="BG609751" s="985"/>
    </row>
    <row r="609788" spans="59:59" ht="15" customHeight="1">
      <c r="BG609788" s="984"/>
    </row>
    <row r="609789" spans="59:59" ht="15" customHeight="1">
      <c r="BG609789" s="985"/>
    </row>
    <row r="609826" spans="59:59" ht="15" customHeight="1">
      <c r="BG609826" s="984"/>
    </row>
    <row r="609827" spans="59:59" ht="15" customHeight="1">
      <c r="BG609827" s="985"/>
    </row>
    <row r="609864" spans="59:59" ht="15" customHeight="1">
      <c r="BG609864" s="984"/>
    </row>
    <row r="609865" spans="59:59" ht="15" customHeight="1">
      <c r="BG609865" s="985"/>
    </row>
    <row r="609902" spans="59:59" ht="15" customHeight="1">
      <c r="BG609902" s="984"/>
    </row>
    <row r="609903" spans="59:59" ht="15" customHeight="1">
      <c r="BG609903" s="985"/>
    </row>
    <row r="609940" spans="59:59" ht="15" customHeight="1">
      <c r="BG609940" s="984"/>
    </row>
    <row r="609941" spans="59:59" ht="15" customHeight="1">
      <c r="BG609941" s="985"/>
    </row>
    <row r="609978" spans="59:59" ht="15" customHeight="1">
      <c r="BG609978" s="984"/>
    </row>
    <row r="609979" spans="59:59" ht="15" customHeight="1">
      <c r="BG609979" s="985"/>
    </row>
    <row r="610016" spans="59:59" ht="15" customHeight="1">
      <c r="BG610016" s="984"/>
    </row>
    <row r="610017" spans="59:59" ht="15" customHeight="1">
      <c r="BG610017" s="985"/>
    </row>
    <row r="610054" spans="59:59" ht="15" customHeight="1">
      <c r="BG610054" s="984"/>
    </row>
    <row r="610055" spans="59:59" ht="15" customHeight="1">
      <c r="BG610055" s="985"/>
    </row>
    <row r="610092" spans="59:59" ht="15" customHeight="1">
      <c r="BG610092" s="984"/>
    </row>
    <row r="610093" spans="59:59" ht="15" customHeight="1">
      <c r="BG610093" s="985"/>
    </row>
    <row r="610130" spans="59:59" ht="15" customHeight="1">
      <c r="BG610130" s="984"/>
    </row>
    <row r="610131" spans="59:59" ht="15" customHeight="1">
      <c r="BG610131" s="985"/>
    </row>
    <row r="610168" spans="59:59" ht="15" customHeight="1">
      <c r="BG610168" s="984"/>
    </row>
    <row r="610169" spans="59:59" ht="15" customHeight="1">
      <c r="BG610169" s="985"/>
    </row>
    <row r="610206" spans="59:59" ht="15" customHeight="1">
      <c r="BG610206" s="984"/>
    </row>
    <row r="610207" spans="59:59" ht="15" customHeight="1">
      <c r="BG610207" s="985"/>
    </row>
    <row r="610244" spans="59:59" ht="15" customHeight="1">
      <c r="BG610244" s="984"/>
    </row>
    <row r="610245" spans="59:59" ht="15" customHeight="1">
      <c r="BG610245" s="985"/>
    </row>
    <row r="610282" spans="59:59" ht="15" customHeight="1">
      <c r="BG610282" s="984"/>
    </row>
    <row r="610283" spans="59:59" ht="15" customHeight="1">
      <c r="BG610283" s="985"/>
    </row>
    <row r="610320" spans="59:59" ht="15" customHeight="1">
      <c r="BG610320" s="984"/>
    </row>
    <row r="610321" spans="59:59" ht="15" customHeight="1">
      <c r="BG610321" s="985"/>
    </row>
    <row r="610358" spans="59:59" ht="15" customHeight="1">
      <c r="BG610358" s="984"/>
    </row>
    <row r="610359" spans="59:59" ht="15" customHeight="1">
      <c r="BG610359" s="985"/>
    </row>
    <row r="610396" spans="59:59" ht="15" customHeight="1">
      <c r="BG610396" s="984"/>
    </row>
    <row r="610397" spans="59:59" ht="15" customHeight="1">
      <c r="BG610397" s="985"/>
    </row>
    <row r="610434" spans="59:59" ht="15" customHeight="1">
      <c r="BG610434" s="984"/>
    </row>
    <row r="610435" spans="59:59" ht="15" customHeight="1">
      <c r="BG610435" s="985"/>
    </row>
    <row r="610472" spans="59:59" ht="15" customHeight="1">
      <c r="BG610472" s="984"/>
    </row>
    <row r="610473" spans="59:59" ht="15" customHeight="1">
      <c r="BG610473" s="985"/>
    </row>
    <row r="610510" spans="59:59" ht="15" customHeight="1">
      <c r="BG610510" s="984"/>
    </row>
    <row r="610511" spans="59:59" ht="15" customHeight="1">
      <c r="BG610511" s="985"/>
    </row>
    <row r="610548" spans="59:59" ht="15" customHeight="1">
      <c r="BG610548" s="984"/>
    </row>
    <row r="610549" spans="59:59" ht="15" customHeight="1">
      <c r="BG610549" s="985"/>
    </row>
    <row r="610586" spans="59:59" ht="15" customHeight="1">
      <c r="BG610586" s="984"/>
    </row>
    <row r="610587" spans="59:59" ht="15" customHeight="1">
      <c r="BG610587" s="985"/>
    </row>
    <row r="610624" spans="59:59" ht="15" customHeight="1">
      <c r="BG610624" s="984"/>
    </row>
    <row r="610625" spans="59:59" ht="15" customHeight="1">
      <c r="BG610625" s="985"/>
    </row>
    <row r="610662" spans="59:59" ht="15" customHeight="1">
      <c r="BG610662" s="984"/>
    </row>
    <row r="610663" spans="59:59" ht="15" customHeight="1">
      <c r="BG610663" s="985"/>
    </row>
    <row r="610700" spans="59:59" ht="15" customHeight="1">
      <c r="BG610700" s="984"/>
    </row>
    <row r="610701" spans="59:59" ht="15" customHeight="1">
      <c r="BG610701" s="985"/>
    </row>
    <row r="610738" spans="59:59" ht="15" customHeight="1">
      <c r="BG610738" s="984"/>
    </row>
    <row r="610739" spans="59:59" ht="15" customHeight="1">
      <c r="BG610739" s="985"/>
    </row>
    <row r="610776" spans="59:59" ht="15" customHeight="1">
      <c r="BG610776" s="984"/>
    </row>
    <row r="610777" spans="59:59" ht="15" customHeight="1">
      <c r="BG610777" s="985"/>
    </row>
    <row r="610814" spans="59:59" ht="15" customHeight="1">
      <c r="BG610814" s="984"/>
    </row>
    <row r="610815" spans="59:59" ht="15" customHeight="1">
      <c r="BG610815" s="985"/>
    </row>
    <row r="610852" spans="59:59" ht="15" customHeight="1">
      <c r="BG610852" s="984"/>
    </row>
    <row r="610853" spans="59:59" ht="15" customHeight="1">
      <c r="BG610853" s="985"/>
    </row>
    <row r="610890" spans="59:59" ht="15" customHeight="1">
      <c r="BG610890" s="984"/>
    </row>
    <row r="610891" spans="59:59" ht="15" customHeight="1">
      <c r="BG610891" s="985"/>
    </row>
    <row r="610928" spans="59:59" ht="15" customHeight="1">
      <c r="BG610928" s="984"/>
    </row>
    <row r="610929" spans="59:59" ht="15" customHeight="1">
      <c r="BG610929" s="985"/>
    </row>
    <row r="610966" spans="59:59" ht="15" customHeight="1">
      <c r="BG610966" s="984"/>
    </row>
    <row r="610967" spans="59:59" ht="15" customHeight="1">
      <c r="BG610967" s="985"/>
    </row>
    <row r="611004" spans="59:59" ht="15" customHeight="1">
      <c r="BG611004" s="984"/>
    </row>
    <row r="611005" spans="59:59" ht="15" customHeight="1">
      <c r="BG611005" s="985"/>
    </row>
    <row r="611042" spans="59:59" ht="15" customHeight="1">
      <c r="BG611042" s="984"/>
    </row>
    <row r="611043" spans="59:59" ht="15" customHeight="1">
      <c r="BG611043" s="985"/>
    </row>
    <row r="611080" spans="59:59" ht="15" customHeight="1">
      <c r="BG611080" s="984"/>
    </row>
    <row r="611081" spans="59:59" ht="15" customHeight="1">
      <c r="BG611081" s="985"/>
    </row>
    <row r="611118" spans="59:59" ht="15" customHeight="1">
      <c r="BG611118" s="984"/>
    </row>
    <row r="611119" spans="59:59" ht="15" customHeight="1">
      <c r="BG611119" s="985"/>
    </row>
    <row r="611156" spans="59:59" ht="15" customHeight="1">
      <c r="BG611156" s="984"/>
    </row>
    <row r="611157" spans="59:59" ht="15" customHeight="1">
      <c r="BG611157" s="985"/>
    </row>
    <row r="611194" spans="59:59" ht="15" customHeight="1">
      <c r="BG611194" s="984"/>
    </row>
    <row r="611195" spans="59:59" ht="15" customHeight="1">
      <c r="BG611195" s="985"/>
    </row>
    <row r="611232" spans="59:59" ht="15" customHeight="1">
      <c r="BG611232" s="984"/>
    </row>
    <row r="611233" spans="59:59" ht="15" customHeight="1">
      <c r="BG611233" s="985"/>
    </row>
    <row r="611270" spans="59:59" ht="15" customHeight="1">
      <c r="BG611270" s="984"/>
    </row>
    <row r="611271" spans="59:59" ht="15" customHeight="1">
      <c r="BG611271" s="985"/>
    </row>
    <row r="611308" spans="59:59" ht="15" customHeight="1">
      <c r="BG611308" s="984"/>
    </row>
    <row r="611309" spans="59:59" ht="15" customHeight="1">
      <c r="BG611309" s="985"/>
    </row>
    <row r="611346" spans="59:59" ht="15" customHeight="1">
      <c r="BG611346" s="984"/>
    </row>
    <row r="611347" spans="59:59" ht="15" customHeight="1">
      <c r="BG611347" s="985"/>
    </row>
    <row r="611384" spans="59:59" ht="15" customHeight="1">
      <c r="BG611384" s="984"/>
    </row>
    <row r="611385" spans="59:59" ht="15" customHeight="1">
      <c r="BG611385" s="985"/>
    </row>
    <row r="611422" spans="59:59" ht="15" customHeight="1">
      <c r="BG611422" s="984"/>
    </row>
    <row r="611423" spans="59:59" ht="15" customHeight="1">
      <c r="BG611423" s="985"/>
    </row>
    <row r="611460" spans="59:59" ht="15" customHeight="1">
      <c r="BG611460" s="984"/>
    </row>
    <row r="611461" spans="59:59" ht="15" customHeight="1">
      <c r="BG611461" s="985"/>
    </row>
    <row r="611498" spans="59:59" ht="15" customHeight="1">
      <c r="BG611498" s="984"/>
    </row>
    <row r="611499" spans="59:59" ht="15" customHeight="1">
      <c r="BG611499" s="985"/>
    </row>
    <row r="611536" spans="59:59" ht="15" customHeight="1">
      <c r="BG611536" s="984"/>
    </row>
    <row r="611537" spans="59:59" ht="15" customHeight="1">
      <c r="BG611537" s="985"/>
    </row>
    <row r="611574" spans="59:59" ht="15" customHeight="1">
      <c r="BG611574" s="984"/>
    </row>
    <row r="611575" spans="59:59" ht="15" customHeight="1">
      <c r="BG611575" s="985"/>
    </row>
    <row r="611612" spans="59:59" ht="15" customHeight="1">
      <c r="BG611612" s="984"/>
    </row>
    <row r="611613" spans="59:59" ht="15" customHeight="1">
      <c r="BG611613" s="985"/>
    </row>
    <row r="611650" spans="59:59" ht="15" customHeight="1">
      <c r="BG611650" s="984"/>
    </row>
    <row r="611651" spans="59:59" ht="15" customHeight="1">
      <c r="BG611651" s="985"/>
    </row>
    <row r="611688" spans="59:59" ht="15" customHeight="1">
      <c r="BG611688" s="984"/>
    </row>
    <row r="611689" spans="59:59" ht="15" customHeight="1">
      <c r="BG611689" s="985"/>
    </row>
    <row r="611726" spans="59:59" ht="15" customHeight="1">
      <c r="BG611726" s="984"/>
    </row>
    <row r="611727" spans="59:59" ht="15" customHeight="1">
      <c r="BG611727" s="985"/>
    </row>
    <row r="611764" spans="59:59" ht="15" customHeight="1">
      <c r="BG611764" s="984"/>
    </row>
    <row r="611765" spans="59:59" ht="15" customHeight="1">
      <c r="BG611765" s="985"/>
    </row>
    <row r="611802" spans="59:59" ht="15" customHeight="1">
      <c r="BG611802" s="984"/>
    </row>
    <row r="611803" spans="59:59" ht="15" customHeight="1">
      <c r="BG611803" s="985"/>
    </row>
    <row r="611840" spans="59:59" ht="15" customHeight="1">
      <c r="BG611840" s="984"/>
    </row>
    <row r="611841" spans="59:59" ht="15" customHeight="1">
      <c r="BG611841" s="985"/>
    </row>
    <row r="611878" spans="59:59" ht="15" customHeight="1">
      <c r="BG611878" s="984"/>
    </row>
    <row r="611879" spans="59:59" ht="15" customHeight="1">
      <c r="BG611879" s="985"/>
    </row>
    <row r="611916" spans="59:59" ht="15" customHeight="1">
      <c r="BG611916" s="984"/>
    </row>
    <row r="611917" spans="59:59" ht="15" customHeight="1">
      <c r="BG611917" s="985"/>
    </row>
    <row r="611954" spans="59:59" ht="15" customHeight="1">
      <c r="BG611954" s="984"/>
    </row>
    <row r="611955" spans="59:59" ht="15" customHeight="1">
      <c r="BG611955" s="985"/>
    </row>
    <row r="611992" spans="59:59" ht="15" customHeight="1">
      <c r="BG611992" s="984"/>
    </row>
    <row r="611993" spans="59:59" ht="15" customHeight="1">
      <c r="BG611993" s="985"/>
    </row>
    <row r="612030" spans="59:59" ht="15" customHeight="1">
      <c r="BG612030" s="984"/>
    </row>
    <row r="612031" spans="59:59" ht="15" customHeight="1">
      <c r="BG612031" s="985"/>
    </row>
    <row r="612068" spans="59:59" ht="15" customHeight="1">
      <c r="BG612068" s="984"/>
    </row>
    <row r="612069" spans="59:59" ht="15" customHeight="1">
      <c r="BG612069" s="985"/>
    </row>
    <row r="612106" spans="59:59" ht="15" customHeight="1">
      <c r="BG612106" s="984"/>
    </row>
    <row r="612107" spans="59:59" ht="15" customHeight="1">
      <c r="BG612107" s="985"/>
    </row>
    <row r="612144" spans="59:59" ht="15" customHeight="1">
      <c r="BG612144" s="984"/>
    </row>
    <row r="612145" spans="59:59" ht="15" customHeight="1">
      <c r="BG612145" s="985"/>
    </row>
    <row r="612182" spans="59:59" ht="15" customHeight="1">
      <c r="BG612182" s="984"/>
    </row>
    <row r="612183" spans="59:59" ht="15" customHeight="1">
      <c r="BG612183" s="985"/>
    </row>
    <row r="612220" spans="59:59" ht="15" customHeight="1">
      <c r="BG612220" s="984"/>
    </row>
    <row r="612221" spans="59:59" ht="15" customHeight="1">
      <c r="BG612221" s="985"/>
    </row>
    <row r="612258" spans="59:59" ht="15" customHeight="1">
      <c r="BG612258" s="984"/>
    </row>
    <row r="612259" spans="59:59" ht="15" customHeight="1">
      <c r="BG612259" s="985"/>
    </row>
    <row r="612296" spans="59:59" ht="15" customHeight="1">
      <c r="BG612296" s="984"/>
    </row>
    <row r="612297" spans="59:59" ht="15" customHeight="1">
      <c r="BG612297" s="985"/>
    </row>
    <row r="612334" spans="59:59" ht="15" customHeight="1">
      <c r="BG612334" s="984"/>
    </row>
    <row r="612335" spans="59:59" ht="15" customHeight="1">
      <c r="BG612335" s="985"/>
    </row>
    <row r="612372" spans="59:59" ht="15" customHeight="1">
      <c r="BG612372" s="984"/>
    </row>
    <row r="612373" spans="59:59" ht="15" customHeight="1">
      <c r="BG612373" s="985"/>
    </row>
    <row r="612410" spans="59:59" ht="15" customHeight="1">
      <c r="BG612410" s="984"/>
    </row>
    <row r="612411" spans="59:59" ht="15" customHeight="1">
      <c r="BG612411" s="985"/>
    </row>
    <row r="612448" spans="59:59" ht="15" customHeight="1">
      <c r="BG612448" s="984"/>
    </row>
    <row r="612449" spans="59:59" ht="15" customHeight="1">
      <c r="BG612449" s="985"/>
    </row>
    <row r="612486" spans="59:59" ht="15" customHeight="1">
      <c r="BG612486" s="984"/>
    </row>
    <row r="612487" spans="59:59" ht="15" customHeight="1">
      <c r="BG612487" s="985"/>
    </row>
    <row r="612524" spans="59:59" ht="15" customHeight="1">
      <c r="BG612524" s="984"/>
    </row>
    <row r="612525" spans="59:59" ht="15" customHeight="1">
      <c r="BG612525" s="985"/>
    </row>
    <row r="612562" spans="59:59" ht="15" customHeight="1">
      <c r="BG612562" s="984"/>
    </row>
    <row r="612563" spans="59:59" ht="15" customHeight="1">
      <c r="BG612563" s="985"/>
    </row>
    <row r="612600" spans="59:59" ht="15" customHeight="1">
      <c r="BG612600" s="984"/>
    </row>
    <row r="612601" spans="59:59" ht="15" customHeight="1">
      <c r="BG612601" s="985"/>
    </row>
    <row r="612638" spans="59:59" ht="15" customHeight="1">
      <c r="BG612638" s="984"/>
    </row>
    <row r="612639" spans="59:59" ht="15" customHeight="1">
      <c r="BG612639" s="985"/>
    </row>
    <row r="612676" spans="59:59" ht="15" customHeight="1">
      <c r="BG612676" s="984"/>
    </row>
    <row r="612677" spans="59:59" ht="15" customHeight="1">
      <c r="BG612677" s="985"/>
    </row>
    <row r="612714" spans="59:59" ht="15" customHeight="1">
      <c r="BG612714" s="984"/>
    </row>
    <row r="612715" spans="59:59" ht="15" customHeight="1">
      <c r="BG612715" s="985"/>
    </row>
    <row r="612752" spans="59:59" ht="15" customHeight="1">
      <c r="BG612752" s="984"/>
    </row>
    <row r="612753" spans="59:59" ht="15" customHeight="1">
      <c r="BG612753" s="985"/>
    </row>
    <row r="612790" spans="59:59" ht="15" customHeight="1">
      <c r="BG612790" s="984"/>
    </row>
    <row r="612791" spans="59:59" ht="15" customHeight="1">
      <c r="BG612791" s="985"/>
    </row>
    <row r="612828" spans="59:59" ht="15" customHeight="1">
      <c r="BG612828" s="984"/>
    </row>
    <row r="612829" spans="59:59" ht="15" customHeight="1">
      <c r="BG612829" s="985"/>
    </row>
    <row r="612866" spans="59:59" ht="15" customHeight="1">
      <c r="BG612866" s="984"/>
    </row>
    <row r="612867" spans="59:59" ht="15" customHeight="1">
      <c r="BG612867" s="985"/>
    </row>
    <row r="612904" spans="59:59" ht="15" customHeight="1">
      <c r="BG612904" s="984"/>
    </row>
    <row r="612905" spans="59:59" ht="15" customHeight="1">
      <c r="BG612905" s="985"/>
    </row>
    <row r="612942" spans="59:59" ht="15" customHeight="1">
      <c r="BG612942" s="984"/>
    </row>
    <row r="612943" spans="59:59" ht="15" customHeight="1">
      <c r="BG612943" s="985"/>
    </row>
    <row r="612980" spans="59:59" ht="15" customHeight="1">
      <c r="BG612980" s="984"/>
    </row>
    <row r="612981" spans="59:59" ht="15" customHeight="1">
      <c r="BG612981" s="985"/>
    </row>
    <row r="613018" spans="59:59" ht="15" customHeight="1">
      <c r="BG613018" s="984"/>
    </row>
    <row r="613019" spans="59:59" ht="15" customHeight="1">
      <c r="BG613019" s="985"/>
    </row>
    <row r="613056" spans="59:59" ht="15" customHeight="1">
      <c r="BG613056" s="984"/>
    </row>
    <row r="613057" spans="59:59" ht="15" customHeight="1">
      <c r="BG613057" s="985"/>
    </row>
    <row r="613094" spans="59:59" ht="15" customHeight="1">
      <c r="BG613094" s="984"/>
    </row>
    <row r="613095" spans="59:59" ht="15" customHeight="1">
      <c r="BG613095" s="985"/>
    </row>
    <row r="613132" spans="59:59" ht="15" customHeight="1">
      <c r="BG613132" s="984"/>
    </row>
    <row r="613133" spans="59:59" ht="15" customHeight="1">
      <c r="BG613133" s="985"/>
    </row>
    <row r="613170" spans="59:59" ht="15" customHeight="1">
      <c r="BG613170" s="984"/>
    </row>
    <row r="613171" spans="59:59" ht="15" customHeight="1">
      <c r="BG613171" s="985"/>
    </row>
    <row r="613208" spans="59:59" ht="15" customHeight="1">
      <c r="BG613208" s="984"/>
    </row>
    <row r="613209" spans="59:59" ht="15" customHeight="1">
      <c r="BG613209" s="985"/>
    </row>
    <row r="613246" spans="59:59" ht="15" customHeight="1">
      <c r="BG613246" s="984"/>
    </row>
    <row r="613247" spans="59:59" ht="15" customHeight="1">
      <c r="BG613247" s="985"/>
    </row>
    <row r="613284" spans="59:59" ht="15" customHeight="1">
      <c r="BG613284" s="984"/>
    </row>
    <row r="613285" spans="59:59" ht="15" customHeight="1">
      <c r="BG613285" s="985"/>
    </row>
    <row r="613322" spans="59:59" ht="15" customHeight="1">
      <c r="BG613322" s="984"/>
    </row>
    <row r="613323" spans="59:59" ht="15" customHeight="1">
      <c r="BG613323" s="985"/>
    </row>
    <row r="613360" spans="59:59" ht="15" customHeight="1">
      <c r="BG613360" s="984"/>
    </row>
    <row r="613361" spans="59:59" ht="15" customHeight="1">
      <c r="BG613361" s="985"/>
    </row>
    <row r="613398" spans="59:59" ht="15" customHeight="1">
      <c r="BG613398" s="984"/>
    </row>
    <row r="613399" spans="59:59" ht="15" customHeight="1">
      <c r="BG613399" s="985"/>
    </row>
    <row r="613436" spans="59:59" ht="15" customHeight="1">
      <c r="BG613436" s="984"/>
    </row>
    <row r="613437" spans="59:59" ht="15" customHeight="1">
      <c r="BG613437" s="985"/>
    </row>
    <row r="613474" spans="59:59" ht="15" customHeight="1">
      <c r="BG613474" s="984"/>
    </row>
    <row r="613475" spans="59:59" ht="15" customHeight="1">
      <c r="BG613475" s="985"/>
    </row>
    <row r="613512" spans="59:59" ht="15" customHeight="1">
      <c r="BG613512" s="984"/>
    </row>
    <row r="613513" spans="59:59" ht="15" customHeight="1">
      <c r="BG613513" s="985"/>
    </row>
    <row r="613550" spans="59:59" ht="15" customHeight="1">
      <c r="BG613550" s="984"/>
    </row>
    <row r="613551" spans="59:59" ht="15" customHeight="1">
      <c r="BG613551" s="985"/>
    </row>
    <row r="613588" spans="59:59" ht="15" customHeight="1">
      <c r="BG613588" s="984"/>
    </row>
    <row r="613589" spans="59:59" ht="15" customHeight="1">
      <c r="BG613589" s="985"/>
    </row>
    <row r="613626" spans="59:59" ht="15" customHeight="1">
      <c r="BG613626" s="984"/>
    </row>
    <row r="613627" spans="59:59" ht="15" customHeight="1">
      <c r="BG613627" s="985"/>
    </row>
    <row r="613664" spans="59:59" ht="15" customHeight="1">
      <c r="BG613664" s="984"/>
    </row>
    <row r="613665" spans="59:59" ht="15" customHeight="1">
      <c r="BG613665" s="985"/>
    </row>
    <row r="613702" spans="59:59" ht="15" customHeight="1">
      <c r="BG613702" s="984"/>
    </row>
    <row r="613703" spans="59:59" ht="15" customHeight="1">
      <c r="BG613703" s="985"/>
    </row>
    <row r="613740" spans="59:59" ht="15" customHeight="1">
      <c r="BG613740" s="984"/>
    </row>
    <row r="613741" spans="59:59" ht="15" customHeight="1">
      <c r="BG613741" s="985"/>
    </row>
    <row r="613778" spans="59:59" ht="15" customHeight="1">
      <c r="BG613778" s="984"/>
    </row>
    <row r="613779" spans="59:59" ht="15" customHeight="1">
      <c r="BG613779" s="985"/>
    </row>
    <row r="613816" spans="59:59" ht="15" customHeight="1">
      <c r="BG613816" s="984"/>
    </row>
    <row r="613817" spans="59:59" ht="15" customHeight="1">
      <c r="BG613817" s="985"/>
    </row>
    <row r="613854" spans="59:59" ht="15" customHeight="1">
      <c r="BG613854" s="984"/>
    </row>
    <row r="613855" spans="59:59" ht="15" customHeight="1">
      <c r="BG613855" s="985"/>
    </row>
    <row r="613892" spans="59:59" ht="15" customHeight="1">
      <c r="BG613892" s="984"/>
    </row>
    <row r="613893" spans="59:59" ht="15" customHeight="1">
      <c r="BG613893" s="985"/>
    </row>
    <row r="613930" spans="59:59" ht="15" customHeight="1">
      <c r="BG613930" s="984"/>
    </row>
    <row r="613931" spans="59:59" ht="15" customHeight="1">
      <c r="BG613931" s="985"/>
    </row>
    <row r="613968" spans="59:59" ht="15" customHeight="1">
      <c r="BG613968" s="984"/>
    </row>
    <row r="613969" spans="59:59" ht="15" customHeight="1">
      <c r="BG613969" s="985"/>
    </row>
    <row r="614006" spans="59:59" ht="15" customHeight="1">
      <c r="BG614006" s="984"/>
    </row>
    <row r="614007" spans="59:59" ht="15" customHeight="1">
      <c r="BG614007" s="985"/>
    </row>
    <row r="614044" spans="59:59" ht="15" customHeight="1">
      <c r="BG614044" s="984"/>
    </row>
    <row r="614045" spans="59:59" ht="15" customHeight="1">
      <c r="BG614045" s="985"/>
    </row>
    <row r="614082" spans="59:59" ht="15" customHeight="1">
      <c r="BG614082" s="984"/>
    </row>
    <row r="614083" spans="59:59" ht="15" customHeight="1">
      <c r="BG614083" s="985"/>
    </row>
    <row r="614120" spans="59:59" ht="15" customHeight="1">
      <c r="BG614120" s="984"/>
    </row>
    <row r="614121" spans="59:59" ht="15" customHeight="1">
      <c r="BG614121" s="985"/>
    </row>
    <row r="614158" spans="59:59" ht="15" customHeight="1">
      <c r="BG614158" s="984"/>
    </row>
    <row r="614159" spans="59:59" ht="15" customHeight="1">
      <c r="BG614159" s="985"/>
    </row>
    <row r="614196" spans="59:59" ht="15" customHeight="1">
      <c r="BG614196" s="984"/>
    </row>
    <row r="614197" spans="59:59" ht="15" customHeight="1">
      <c r="BG614197" s="985"/>
    </row>
    <row r="614234" spans="59:59" ht="15" customHeight="1">
      <c r="BG614234" s="984"/>
    </row>
    <row r="614235" spans="59:59" ht="15" customHeight="1">
      <c r="BG614235" s="985"/>
    </row>
    <row r="614272" spans="59:59" ht="15" customHeight="1">
      <c r="BG614272" s="984"/>
    </row>
    <row r="614273" spans="59:59" ht="15" customHeight="1">
      <c r="BG614273" s="985"/>
    </row>
    <row r="614310" spans="59:59" ht="15" customHeight="1">
      <c r="BG614310" s="984"/>
    </row>
    <row r="614311" spans="59:59" ht="15" customHeight="1">
      <c r="BG614311" s="985"/>
    </row>
    <row r="614348" spans="59:59" ht="15" customHeight="1">
      <c r="BG614348" s="984"/>
    </row>
    <row r="614349" spans="59:59" ht="15" customHeight="1">
      <c r="BG614349" s="985"/>
    </row>
    <row r="614386" spans="59:59" ht="15" customHeight="1">
      <c r="BG614386" s="984"/>
    </row>
    <row r="614387" spans="59:59" ht="15" customHeight="1">
      <c r="BG614387" s="985"/>
    </row>
    <row r="614424" spans="59:59" ht="15" customHeight="1">
      <c r="BG614424" s="984"/>
    </row>
    <row r="614425" spans="59:59" ht="15" customHeight="1">
      <c r="BG614425" s="985"/>
    </row>
    <row r="614462" spans="59:59" ht="15" customHeight="1">
      <c r="BG614462" s="984"/>
    </row>
    <row r="614463" spans="59:59" ht="15" customHeight="1">
      <c r="BG614463" s="985"/>
    </row>
    <row r="614500" spans="59:59" ht="15" customHeight="1">
      <c r="BG614500" s="984"/>
    </row>
    <row r="614501" spans="59:59" ht="15" customHeight="1">
      <c r="BG614501" s="985"/>
    </row>
    <row r="614538" spans="59:59" ht="15" customHeight="1">
      <c r="BG614538" s="984"/>
    </row>
    <row r="614539" spans="59:59" ht="15" customHeight="1">
      <c r="BG614539" s="985"/>
    </row>
    <row r="614576" spans="59:59" ht="15" customHeight="1">
      <c r="BG614576" s="984"/>
    </row>
    <row r="614577" spans="59:59" ht="15" customHeight="1">
      <c r="BG614577" s="985"/>
    </row>
    <row r="614614" spans="59:59" ht="15" customHeight="1">
      <c r="BG614614" s="984"/>
    </row>
    <row r="614615" spans="59:59" ht="15" customHeight="1">
      <c r="BG614615" s="985"/>
    </row>
    <row r="614652" spans="59:59" ht="15" customHeight="1">
      <c r="BG614652" s="984"/>
    </row>
    <row r="614653" spans="59:59" ht="15" customHeight="1">
      <c r="BG614653" s="985"/>
    </row>
    <row r="614690" spans="59:59" ht="15" customHeight="1">
      <c r="BG614690" s="984"/>
    </row>
    <row r="614691" spans="59:59" ht="15" customHeight="1">
      <c r="BG614691" s="985"/>
    </row>
    <row r="614728" spans="59:59" ht="15" customHeight="1">
      <c r="BG614728" s="984"/>
    </row>
    <row r="614729" spans="59:59" ht="15" customHeight="1">
      <c r="BG614729" s="985"/>
    </row>
    <row r="614766" spans="59:59" ht="15" customHeight="1">
      <c r="BG614766" s="984"/>
    </row>
    <row r="614767" spans="59:59" ht="15" customHeight="1">
      <c r="BG614767" s="985"/>
    </row>
    <row r="614804" spans="59:59" ht="15" customHeight="1">
      <c r="BG614804" s="984"/>
    </row>
    <row r="614805" spans="59:59" ht="15" customHeight="1">
      <c r="BG614805" s="985"/>
    </row>
    <row r="614842" spans="59:59" ht="15" customHeight="1">
      <c r="BG614842" s="984"/>
    </row>
    <row r="614843" spans="59:59" ht="15" customHeight="1">
      <c r="BG614843" s="985"/>
    </row>
    <row r="614880" spans="59:59" ht="15" customHeight="1">
      <c r="BG614880" s="984"/>
    </row>
    <row r="614881" spans="59:59" ht="15" customHeight="1">
      <c r="BG614881" s="985"/>
    </row>
    <row r="614918" spans="59:59" ht="15" customHeight="1">
      <c r="BG614918" s="984"/>
    </row>
    <row r="614919" spans="59:59" ht="15" customHeight="1">
      <c r="BG614919" s="985"/>
    </row>
    <row r="614956" spans="59:59" ht="15" customHeight="1">
      <c r="BG614956" s="984"/>
    </row>
    <row r="614957" spans="59:59" ht="15" customHeight="1">
      <c r="BG614957" s="985"/>
    </row>
    <row r="614994" spans="59:59" ht="15" customHeight="1">
      <c r="BG614994" s="984"/>
    </row>
    <row r="614995" spans="59:59" ht="15" customHeight="1">
      <c r="BG614995" s="985"/>
    </row>
    <row r="615032" spans="59:59" ht="15" customHeight="1">
      <c r="BG615032" s="984"/>
    </row>
    <row r="615033" spans="59:59" ht="15" customHeight="1">
      <c r="BG615033" s="985"/>
    </row>
    <row r="615070" spans="59:59" ht="15" customHeight="1">
      <c r="BG615070" s="984"/>
    </row>
    <row r="615071" spans="59:59" ht="15" customHeight="1">
      <c r="BG615071" s="985"/>
    </row>
    <row r="615108" spans="59:59" ht="15" customHeight="1">
      <c r="BG615108" s="984"/>
    </row>
    <row r="615109" spans="59:59" ht="15" customHeight="1">
      <c r="BG615109" s="985"/>
    </row>
    <row r="615146" spans="59:59" ht="15" customHeight="1">
      <c r="BG615146" s="984"/>
    </row>
    <row r="615147" spans="59:59" ht="15" customHeight="1">
      <c r="BG615147" s="985"/>
    </row>
    <row r="615184" spans="59:59" ht="15" customHeight="1">
      <c r="BG615184" s="984"/>
    </row>
    <row r="615185" spans="59:59" ht="15" customHeight="1">
      <c r="BG615185" s="985"/>
    </row>
    <row r="615222" spans="59:59" ht="15" customHeight="1">
      <c r="BG615222" s="984"/>
    </row>
    <row r="615223" spans="59:59" ht="15" customHeight="1">
      <c r="BG615223" s="985"/>
    </row>
    <row r="615260" spans="59:59" ht="15" customHeight="1">
      <c r="BG615260" s="984"/>
    </row>
    <row r="615261" spans="59:59" ht="15" customHeight="1">
      <c r="BG615261" s="985"/>
    </row>
    <row r="615298" spans="59:59" ht="15" customHeight="1">
      <c r="BG615298" s="984"/>
    </row>
    <row r="615299" spans="59:59" ht="15" customHeight="1">
      <c r="BG615299" s="985"/>
    </row>
    <row r="615336" spans="59:59" ht="15" customHeight="1">
      <c r="BG615336" s="984"/>
    </row>
    <row r="615337" spans="59:59" ht="15" customHeight="1">
      <c r="BG615337" s="985"/>
    </row>
    <row r="615374" spans="59:59" ht="15" customHeight="1">
      <c r="BG615374" s="984"/>
    </row>
    <row r="615375" spans="59:59" ht="15" customHeight="1">
      <c r="BG615375" s="985"/>
    </row>
    <row r="615412" spans="59:59" ht="15" customHeight="1">
      <c r="BG615412" s="984"/>
    </row>
    <row r="615413" spans="59:59" ht="15" customHeight="1">
      <c r="BG615413" s="985"/>
    </row>
    <row r="615450" spans="59:59" ht="15" customHeight="1">
      <c r="BG615450" s="984"/>
    </row>
    <row r="615451" spans="59:59" ht="15" customHeight="1">
      <c r="BG615451" s="985"/>
    </row>
    <row r="615488" spans="59:59" ht="15" customHeight="1">
      <c r="BG615488" s="984"/>
    </row>
    <row r="615489" spans="59:59" ht="15" customHeight="1">
      <c r="BG615489" s="985"/>
    </row>
    <row r="615526" spans="59:59" ht="15" customHeight="1">
      <c r="BG615526" s="984"/>
    </row>
    <row r="615527" spans="59:59" ht="15" customHeight="1">
      <c r="BG615527" s="985"/>
    </row>
    <row r="615564" spans="59:59" ht="15" customHeight="1">
      <c r="BG615564" s="984"/>
    </row>
    <row r="615565" spans="59:59" ht="15" customHeight="1">
      <c r="BG615565" s="985"/>
    </row>
    <row r="615602" spans="59:59" ht="15" customHeight="1">
      <c r="BG615602" s="984"/>
    </row>
    <row r="615603" spans="59:59" ht="15" customHeight="1">
      <c r="BG615603" s="985"/>
    </row>
    <row r="615640" spans="59:59" ht="15" customHeight="1">
      <c r="BG615640" s="984"/>
    </row>
    <row r="615641" spans="59:59" ht="15" customHeight="1">
      <c r="BG615641" s="985"/>
    </row>
    <row r="615678" spans="59:59" ht="15" customHeight="1">
      <c r="BG615678" s="984"/>
    </row>
    <row r="615679" spans="59:59" ht="15" customHeight="1">
      <c r="BG615679" s="985"/>
    </row>
    <row r="615716" spans="59:59" ht="15" customHeight="1">
      <c r="BG615716" s="984"/>
    </row>
    <row r="615717" spans="59:59" ht="15" customHeight="1">
      <c r="BG615717" s="985"/>
    </row>
    <row r="615754" spans="59:59" ht="15" customHeight="1">
      <c r="BG615754" s="984"/>
    </row>
    <row r="615755" spans="59:59" ht="15" customHeight="1">
      <c r="BG615755" s="985"/>
    </row>
    <row r="615792" spans="59:59" ht="15" customHeight="1">
      <c r="BG615792" s="984"/>
    </row>
    <row r="615793" spans="59:59" ht="15" customHeight="1">
      <c r="BG615793" s="985"/>
    </row>
    <row r="615830" spans="59:59" ht="15" customHeight="1">
      <c r="BG615830" s="984"/>
    </row>
    <row r="615831" spans="59:59" ht="15" customHeight="1">
      <c r="BG615831" s="985"/>
    </row>
    <row r="615868" spans="59:59" ht="15" customHeight="1">
      <c r="BG615868" s="984"/>
    </row>
    <row r="615869" spans="59:59" ht="15" customHeight="1">
      <c r="BG615869" s="985"/>
    </row>
    <row r="615906" spans="59:59" ht="15" customHeight="1">
      <c r="BG615906" s="984"/>
    </row>
    <row r="615907" spans="59:59" ht="15" customHeight="1">
      <c r="BG615907" s="985"/>
    </row>
    <row r="615944" spans="59:59" ht="15" customHeight="1">
      <c r="BG615944" s="984"/>
    </row>
    <row r="615945" spans="59:59" ht="15" customHeight="1">
      <c r="BG615945" s="985"/>
    </row>
    <row r="615982" spans="59:59" ht="15" customHeight="1">
      <c r="BG615982" s="984"/>
    </row>
    <row r="615983" spans="59:59" ht="15" customHeight="1">
      <c r="BG615983" s="985"/>
    </row>
    <row r="616020" spans="59:59" ht="15" customHeight="1">
      <c r="BG616020" s="984"/>
    </row>
    <row r="616021" spans="59:59" ht="15" customHeight="1">
      <c r="BG616021" s="985"/>
    </row>
    <row r="616058" spans="59:59" ht="15" customHeight="1">
      <c r="BG616058" s="984"/>
    </row>
    <row r="616059" spans="59:59" ht="15" customHeight="1">
      <c r="BG616059" s="985"/>
    </row>
    <row r="616096" spans="59:59" ht="15" customHeight="1">
      <c r="BG616096" s="984"/>
    </row>
    <row r="616097" spans="59:59" ht="15" customHeight="1">
      <c r="BG616097" s="985"/>
    </row>
    <row r="616134" spans="59:59" ht="15" customHeight="1">
      <c r="BG616134" s="984"/>
    </row>
    <row r="616135" spans="59:59" ht="15" customHeight="1">
      <c r="BG616135" s="985"/>
    </row>
    <row r="616172" spans="59:59" ht="15" customHeight="1">
      <c r="BG616172" s="984"/>
    </row>
    <row r="616173" spans="59:59" ht="15" customHeight="1">
      <c r="BG616173" s="985"/>
    </row>
    <row r="616210" spans="59:59" ht="15" customHeight="1">
      <c r="BG616210" s="984"/>
    </row>
    <row r="616211" spans="59:59" ht="15" customHeight="1">
      <c r="BG616211" s="985"/>
    </row>
    <row r="616248" spans="59:59" ht="15" customHeight="1">
      <c r="BG616248" s="984"/>
    </row>
    <row r="616249" spans="59:59" ht="15" customHeight="1">
      <c r="BG616249" s="985"/>
    </row>
    <row r="616286" spans="59:59" ht="15" customHeight="1">
      <c r="BG616286" s="984"/>
    </row>
    <row r="616287" spans="59:59" ht="15" customHeight="1">
      <c r="BG616287" s="985"/>
    </row>
    <row r="616324" spans="59:59" ht="15" customHeight="1">
      <c r="BG616324" s="984"/>
    </row>
    <row r="616325" spans="59:59" ht="15" customHeight="1">
      <c r="BG616325" s="985"/>
    </row>
    <row r="616362" spans="59:59" ht="15" customHeight="1">
      <c r="BG616362" s="984"/>
    </row>
    <row r="616363" spans="59:59" ht="15" customHeight="1">
      <c r="BG616363" s="985"/>
    </row>
    <row r="616400" spans="59:59" ht="15" customHeight="1">
      <c r="BG616400" s="984"/>
    </row>
    <row r="616401" spans="59:59" ht="15" customHeight="1">
      <c r="BG616401" s="985"/>
    </row>
    <row r="616438" spans="59:59" ht="15" customHeight="1">
      <c r="BG616438" s="984"/>
    </row>
    <row r="616439" spans="59:59" ht="15" customHeight="1">
      <c r="BG616439" s="985"/>
    </row>
    <row r="616476" spans="59:59" ht="15" customHeight="1">
      <c r="BG616476" s="984"/>
    </row>
    <row r="616477" spans="59:59" ht="15" customHeight="1">
      <c r="BG616477" s="985"/>
    </row>
    <row r="616514" spans="59:59" ht="15" customHeight="1">
      <c r="BG616514" s="984"/>
    </row>
    <row r="616515" spans="59:59" ht="15" customHeight="1">
      <c r="BG616515" s="985"/>
    </row>
    <row r="616552" spans="59:59" ht="15" customHeight="1">
      <c r="BG616552" s="984"/>
    </row>
    <row r="616553" spans="59:59" ht="15" customHeight="1">
      <c r="BG616553" s="985"/>
    </row>
    <row r="616590" spans="59:59" ht="15" customHeight="1">
      <c r="BG616590" s="984"/>
    </row>
    <row r="616591" spans="59:59" ht="15" customHeight="1">
      <c r="BG616591" s="985"/>
    </row>
    <row r="616628" spans="59:59" ht="15" customHeight="1">
      <c r="BG616628" s="984"/>
    </row>
    <row r="616629" spans="59:59" ht="15" customHeight="1">
      <c r="BG616629" s="985"/>
    </row>
    <row r="616666" spans="59:59" ht="15" customHeight="1">
      <c r="BG616666" s="984"/>
    </row>
    <row r="616667" spans="59:59" ht="15" customHeight="1">
      <c r="BG616667" s="985"/>
    </row>
    <row r="616704" spans="59:59" ht="15" customHeight="1">
      <c r="BG616704" s="984"/>
    </row>
    <row r="616705" spans="59:59" ht="15" customHeight="1">
      <c r="BG616705" s="985"/>
    </row>
    <row r="616742" spans="59:59" ht="15" customHeight="1">
      <c r="BG616742" s="984"/>
    </row>
    <row r="616743" spans="59:59" ht="15" customHeight="1">
      <c r="BG616743" s="985"/>
    </row>
    <row r="616780" spans="59:59" ht="15" customHeight="1">
      <c r="BG616780" s="984"/>
    </row>
    <row r="616781" spans="59:59" ht="15" customHeight="1">
      <c r="BG616781" s="985"/>
    </row>
    <row r="616818" spans="59:59" ht="15" customHeight="1">
      <c r="BG616818" s="984"/>
    </row>
    <row r="616819" spans="59:59" ht="15" customHeight="1">
      <c r="BG616819" s="985"/>
    </row>
    <row r="616856" spans="59:59" ht="15" customHeight="1">
      <c r="BG616856" s="984"/>
    </row>
    <row r="616857" spans="59:59" ht="15" customHeight="1">
      <c r="BG616857" s="985"/>
    </row>
    <row r="616894" spans="59:59" ht="15" customHeight="1">
      <c r="BG616894" s="984"/>
    </row>
    <row r="616895" spans="59:59" ht="15" customHeight="1">
      <c r="BG616895" s="985"/>
    </row>
    <row r="616932" spans="59:59" ht="15" customHeight="1">
      <c r="BG616932" s="984"/>
    </row>
    <row r="616933" spans="59:59" ht="15" customHeight="1">
      <c r="BG616933" s="985"/>
    </row>
    <row r="616970" spans="59:59" ht="15" customHeight="1">
      <c r="BG616970" s="984"/>
    </row>
    <row r="616971" spans="59:59" ht="15" customHeight="1">
      <c r="BG616971" s="985"/>
    </row>
    <row r="617008" spans="59:59" ht="15" customHeight="1">
      <c r="BG617008" s="984"/>
    </row>
    <row r="617009" spans="59:59" ht="15" customHeight="1">
      <c r="BG617009" s="985"/>
    </row>
    <row r="617046" spans="59:59" ht="15" customHeight="1">
      <c r="BG617046" s="984"/>
    </row>
    <row r="617047" spans="59:59" ht="15" customHeight="1">
      <c r="BG617047" s="985"/>
    </row>
    <row r="617084" spans="59:59" ht="15" customHeight="1">
      <c r="BG617084" s="984"/>
    </row>
    <row r="617085" spans="59:59" ht="15" customHeight="1">
      <c r="BG617085" s="985"/>
    </row>
    <row r="617122" spans="59:59" ht="15" customHeight="1">
      <c r="BG617122" s="984"/>
    </row>
    <row r="617123" spans="59:59" ht="15" customHeight="1">
      <c r="BG617123" s="985"/>
    </row>
    <row r="617160" spans="59:59" ht="15" customHeight="1">
      <c r="BG617160" s="984"/>
    </row>
    <row r="617161" spans="59:59" ht="15" customHeight="1">
      <c r="BG617161" s="985"/>
    </row>
    <row r="617198" spans="59:59" ht="15" customHeight="1">
      <c r="BG617198" s="984"/>
    </row>
    <row r="617199" spans="59:59" ht="15" customHeight="1">
      <c r="BG617199" s="985"/>
    </row>
    <row r="617236" spans="59:59" ht="15" customHeight="1">
      <c r="BG617236" s="984"/>
    </row>
    <row r="617237" spans="59:59" ht="15" customHeight="1">
      <c r="BG617237" s="985"/>
    </row>
    <row r="617274" spans="59:59" ht="15" customHeight="1">
      <c r="BG617274" s="984"/>
    </row>
    <row r="617275" spans="59:59" ht="15" customHeight="1">
      <c r="BG617275" s="985"/>
    </row>
    <row r="617312" spans="59:59" ht="15" customHeight="1">
      <c r="BG617312" s="984"/>
    </row>
    <row r="617313" spans="59:59" ht="15" customHeight="1">
      <c r="BG617313" s="985"/>
    </row>
    <row r="617350" spans="59:59" ht="15" customHeight="1">
      <c r="BG617350" s="984"/>
    </row>
    <row r="617351" spans="59:59" ht="15" customHeight="1">
      <c r="BG617351" s="985"/>
    </row>
    <row r="617388" spans="59:59" ht="15" customHeight="1">
      <c r="BG617388" s="984"/>
    </row>
    <row r="617389" spans="59:59" ht="15" customHeight="1">
      <c r="BG617389" s="985"/>
    </row>
    <row r="617426" spans="59:59" ht="15" customHeight="1">
      <c r="BG617426" s="984"/>
    </row>
    <row r="617427" spans="59:59" ht="15" customHeight="1">
      <c r="BG617427" s="985"/>
    </row>
    <row r="617464" spans="59:59" ht="15" customHeight="1">
      <c r="BG617464" s="984"/>
    </row>
    <row r="617465" spans="59:59" ht="15" customHeight="1">
      <c r="BG617465" s="985"/>
    </row>
    <row r="617502" spans="59:59" ht="15" customHeight="1">
      <c r="BG617502" s="984"/>
    </row>
    <row r="617503" spans="59:59" ht="15" customHeight="1">
      <c r="BG617503" s="985"/>
    </row>
    <row r="617540" spans="59:59" ht="15" customHeight="1">
      <c r="BG617540" s="984"/>
    </row>
    <row r="617541" spans="59:59" ht="15" customHeight="1">
      <c r="BG617541" s="985"/>
    </row>
    <row r="617578" spans="59:59" ht="15" customHeight="1">
      <c r="BG617578" s="984"/>
    </row>
    <row r="617579" spans="59:59" ht="15" customHeight="1">
      <c r="BG617579" s="985"/>
    </row>
    <row r="617616" spans="59:59" ht="15" customHeight="1">
      <c r="BG617616" s="984"/>
    </row>
    <row r="617617" spans="59:59" ht="15" customHeight="1">
      <c r="BG617617" s="985"/>
    </row>
    <row r="617654" spans="59:59" ht="15" customHeight="1">
      <c r="BG617654" s="984"/>
    </row>
    <row r="617655" spans="59:59" ht="15" customHeight="1">
      <c r="BG617655" s="985"/>
    </row>
    <row r="617692" spans="59:59" ht="15" customHeight="1">
      <c r="BG617692" s="984"/>
    </row>
    <row r="617693" spans="59:59" ht="15" customHeight="1">
      <c r="BG617693" s="985"/>
    </row>
    <row r="617730" spans="59:59" ht="15" customHeight="1">
      <c r="BG617730" s="984"/>
    </row>
    <row r="617731" spans="59:59" ht="15" customHeight="1">
      <c r="BG617731" s="985"/>
    </row>
    <row r="617768" spans="59:59" ht="15" customHeight="1">
      <c r="BG617768" s="984"/>
    </row>
    <row r="617769" spans="59:59" ht="15" customHeight="1">
      <c r="BG617769" s="985"/>
    </row>
    <row r="617806" spans="59:59" ht="15" customHeight="1">
      <c r="BG617806" s="984"/>
    </row>
    <row r="617807" spans="59:59" ht="15" customHeight="1">
      <c r="BG617807" s="985"/>
    </row>
    <row r="617844" spans="59:59" ht="15" customHeight="1">
      <c r="BG617844" s="984"/>
    </row>
    <row r="617845" spans="59:59" ht="15" customHeight="1">
      <c r="BG617845" s="985"/>
    </row>
    <row r="617882" spans="59:59" ht="15" customHeight="1">
      <c r="BG617882" s="984"/>
    </row>
    <row r="617883" spans="59:59" ht="15" customHeight="1">
      <c r="BG617883" s="985"/>
    </row>
    <row r="617920" spans="59:59" ht="15" customHeight="1">
      <c r="BG617920" s="984"/>
    </row>
    <row r="617921" spans="59:59" ht="15" customHeight="1">
      <c r="BG617921" s="985"/>
    </row>
    <row r="617958" spans="59:59" ht="15" customHeight="1">
      <c r="BG617958" s="984"/>
    </row>
    <row r="617959" spans="59:59" ht="15" customHeight="1">
      <c r="BG617959" s="985"/>
    </row>
    <row r="617996" spans="59:59" ht="15" customHeight="1">
      <c r="BG617996" s="984"/>
    </row>
    <row r="617997" spans="59:59" ht="15" customHeight="1">
      <c r="BG617997" s="985"/>
    </row>
    <row r="618034" spans="59:59" ht="15" customHeight="1">
      <c r="BG618034" s="984"/>
    </row>
    <row r="618035" spans="59:59" ht="15" customHeight="1">
      <c r="BG618035" s="985"/>
    </row>
    <row r="618072" spans="59:59" ht="15" customHeight="1">
      <c r="BG618072" s="984"/>
    </row>
    <row r="618073" spans="59:59" ht="15" customHeight="1">
      <c r="BG618073" s="985"/>
    </row>
    <row r="618110" spans="59:59" ht="15" customHeight="1">
      <c r="BG618110" s="984"/>
    </row>
    <row r="618111" spans="59:59" ht="15" customHeight="1">
      <c r="BG618111" s="985"/>
    </row>
    <row r="618148" spans="59:59" ht="15" customHeight="1">
      <c r="BG618148" s="984"/>
    </row>
    <row r="618149" spans="59:59" ht="15" customHeight="1">
      <c r="BG618149" s="985"/>
    </row>
    <row r="618186" spans="59:59" ht="15" customHeight="1">
      <c r="BG618186" s="984"/>
    </row>
    <row r="618187" spans="59:59" ht="15" customHeight="1">
      <c r="BG618187" s="985"/>
    </row>
    <row r="618224" spans="59:59" ht="15" customHeight="1">
      <c r="BG618224" s="984"/>
    </row>
    <row r="618225" spans="59:59" ht="15" customHeight="1">
      <c r="BG618225" s="985"/>
    </row>
    <row r="618262" spans="59:59" ht="15" customHeight="1">
      <c r="BG618262" s="984"/>
    </row>
    <row r="618263" spans="59:59" ht="15" customHeight="1">
      <c r="BG618263" s="985"/>
    </row>
    <row r="618300" spans="59:59" ht="15" customHeight="1">
      <c r="BG618300" s="984"/>
    </row>
    <row r="618301" spans="59:59" ht="15" customHeight="1">
      <c r="BG618301" s="985"/>
    </row>
    <row r="618338" spans="59:59" ht="15" customHeight="1">
      <c r="BG618338" s="984"/>
    </row>
    <row r="618339" spans="59:59" ht="15" customHeight="1">
      <c r="BG618339" s="985"/>
    </row>
    <row r="618376" spans="59:59" ht="15" customHeight="1">
      <c r="BG618376" s="984"/>
    </row>
    <row r="618377" spans="59:59" ht="15" customHeight="1">
      <c r="BG618377" s="985"/>
    </row>
    <row r="618414" spans="59:59" ht="15" customHeight="1">
      <c r="BG618414" s="984"/>
    </row>
    <row r="618415" spans="59:59" ht="15" customHeight="1">
      <c r="BG618415" s="985"/>
    </row>
    <row r="618452" spans="59:59" ht="15" customHeight="1">
      <c r="BG618452" s="984"/>
    </row>
    <row r="618453" spans="59:59" ht="15" customHeight="1">
      <c r="BG618453" s="985"/>
    </row>
    <row r="618490" spans="59:59" ht="15" customHeight="1">
      <c r="BG618490" s="984"/>
    </row>
    <row r="618491" spans="59:59" ht="15" customHeight="1">
      <c r="BG618491" s="985"/>
    </row>
    <row r="618528" spans="59:59" ht="15" customHeight="1">
      <c r="BG618528" s="984"/>
    </row>
    <row r="618529" spans="59:59" ht="15" customHeight="1">
      <c r="BG618529" s="985"/>
    </row>
    <row r="618566" spans="59:59" ht="15" customHeight="1">
      <c r="BG618566" s="984"/>
    </row>
    <row r="618567" spans="59:59" ht="15" customHeight="1">
      <c r="BG618567" s="985"/>
    </row>
    <row r="618604" spans="59:59" ht="15" customHeight="1">
      <c r="BG618604" s="984"/>
    </row>
    <row r="618605" spans="59:59" ht="15" customHeight="1">
      <c r="BG618605" s="985"/>
    </row>
    <row r="618642" spans="59:59" ht="15" customHeight="1">
      <c r="BG618642" s="984"/>
    </row>
    <row r="618643" spans="59:59" ht="15" customHeight="1">
      <c r="BG618643" s="985"/>
    </row>
    <row r="618680" spans="59:59" ht="15" customHeight="1">
      <c r="BG618680" s="984"/>
    </row>
    <row r="618681" spans="59:59" ht="15" customHeight="1">
      <c r="BG618681" s="985"/>
    </row>
    <row r="618718" spans="59:59" ht="15" customHeight="1">
      <c r="BG618718" s="984"/>
    </row>
    <row r="618719" spans="59:59" ht="15" customHeight="1">
      <c r="BG618719" s="985"/>
    </row>
    <row r="618756" spans="59:59" ht="15" customHeight="1">
      <c r="BG618756" s="984"/>
    </row>
    <row r="618757" spans="59:59" ht="15" customHeight="1">
      <c r="BG618757" s="985"/>
    </row>
    <row r="618794" spans="59:59" ht="15" customHeight="1">
      <c r="BG618794" s="984"/>
    </row>
    <row r="618795" spans="59:59" ht="15" customHeight="1">
      <c r="BG618795" s="985"/>
    </row>
    <row r="618832" spans="59:59" ht="15" customHeight="1">
      <c r="BG618832" s="984"/>
    </row>
    <row r="618833" spans="59:59" ht="15" customHeight="1">
      <c r="BG618833" s="985"/>
    </row>
    <row r="618870" spans="59:59" ht="15" customHeight="1">
      <c r="BG618870" s="984"/>
    </row>
    <row r="618871" spans="59:59" ht="15" customHeight="1">
      <c r="BG618871" s="985"/>
    </row>
    <row r="618908" spans="59:59" ht="15" customHeight="1">
      <c r="BG618908" s="984"/>
    </row>
    <row r="618909" spans="59:59" ht="15" customHeight="1">
      <c r="BG618909" s="985"/>
    </row>
    <row r="618946" spans="59:59" ht="15" customHeight="1">
      <c r="BG618946" s="984"/>
    </row>
    <row r="618947" spans="59:59" ht="15" customHeight="1">
      <c r="BG618947" s="985"/>
    </row>
    <row r="618984" spans="59:59" ht="15" customHeight="1">
      <c r="BG618984" s="984"/>
    </row>
    <row r="618985" spans="59:59" ht="15" customHeight="1">
      <c r="BG618985" s="985"/>
    </row>
    <row r="619022" spans="59:59" ht="15" customHeight="1">
      <c r="BG619022" s="984"/>
    </row>
    <row r="619023" spans="59:59" ht="15" customHeight="1">
      <c r="BG619023" s="985"/>
    </row>
    <row r="619060" spans="59:59" ht="15" customHeight="1">
      <c r="BG619060" s="984"/>
    </row>
    <row r="619061" spans="59:59" ht="15" customHeight="1">
      <c r="BG619061" s="985"/>
    </row>
    <row r="619098" spans="59:59" ht="15" customHeight="1">
      <c r="BG619098" s="984"/>
    </row>
    <row r="619099" spans="59:59" ht="15" customHeight="1">
      <c r="BG619099" s="985"/>
    </row>
    <row r="619136" spans="59:59" ht="15" customHeight="1">
      <c r="BG619136" s="984"/>
    </row>
    <row r="619137" spans="59:59" ht="15" customHeight="1">
      <c r="BG619137" s="985"/>
    </row>
    <row r="619174" spans="59:59" ht="15" customHeight="1">
      <c r="BG619174" s="984"/>
    </row>
    <row r="619175" spans="59:59" ht="15" customHeight="1">
      <c r="BG619175" s="985"/>
    </row>
    <row r="619212" spans="59:59" ht="15" customHeight="1">
      <c r="BG619212" s="984"/>
    </row>
    <row r="619213" spans="59:59" ht="15" customHeight="1">
      <c r="BG619213" s="985"/>
    </row>
    <row r="619250" spans="59:59" ht="15" customHeight="1">
      <c r="BG619250" s="984"/>
    </row>
    <row r="619251" spans="59:59" ht="15" customHeight="1">
      <c r="BG619251" s="985"/>
    </row>
    <row r="619288" spans="59:59" ht="15" customHeight="1">
      <c r="BG619288" s="984"/>
    </row>
    <row r="619289" spans="59:59" ht="15" customHeight="1">
      <c r="BG619289" s="985"/>
    </row>
    <row r="619326" spans="59:59" ht="15" customHeight="1">
      <c r="BG619326" s="984"/>
    </row>
    <row r="619327" spans="59:59" ht="15" customHeight="1">
      <c r="BG619327" s="985"/>
    </row>
    <row r="619364" spans="59:59" ht="15" customHeight="1">
      <c r="BG619364" s="984"/>
    </row>
    <row r="619365" spans="59:59" ht="15" customHeight="1">
      <c r="BG619365" s="985"/>
    </row>
    <row r="619402" spans="59:59" ht="15" customHeight="1">
      <c r="BG619402" s="984"/>
    </row>
    <row r="619403" spans="59:59" ht="15" customHeight="1">
      <c r="BG619403" s="985"/>
    </row>
    <row r="619440" spans="59:59" ht="15" customHeight="1">
      <c r="BG619440" s="984"/>
    </row>
    <row r="619441" spans="59:59" ht="15" customHeight="1">
      <c r="BG619441" s="985"/>
    </row>
    <row r="619478" spans="59:59" ht="15" customHeight="1">
      <c r="BG619478" s="984"/>
    </row>
    <row r="619479" spans="59:59" ht="15" customHeight="1">
      <c r="BG619479" s="985"/>
    </row>
    <row r="619516" spans="59:59" ht="15" customHeight="1">
      <c r="BG619516" s="984"/>
    </row>
    <row r="619517" spans="59:59" ht="15" customHeight="1">
      <c r="BG619517" s="985"/>
    </row>
    <row r="619554" spans="59:59" ht="15" customHeight="1">
      <c r="BG619554" s="984"/>
    </row>
    <row r="619555" spans="59:59" ht="15" customHeight="1">
      <c r="BG619555" s="985"/>
    </row>
    <row r="619592" spans="59:59" ht="15" customHeight="1">
      <c r="BG619592" s="984"/>
    </row>
    <row r="619593" spans="59:59" ht="15" customHeight="1">
      <c r="BG619593" s="985"/>
    </row>
    <row r="619630" spans="59:59" ht="15" customHeight="1">
      <c r="BG619630" s="984"/>
    </row>
    <row r="619631" spans="59:59" ht="15" customHeight="1">
      <c r="BG619631" s="985"/>
    </row>
    <row r="619668" spans="59:59" ht="15" customHeight="1">
      <c r="BG619668" s="984"/>
    </row>
    <row r="619669" spans="59:59" ht="15" customHeight="1">
      <c r="BG619669" s="985"/>
    </row>
    <row r="619706" spans="59:59" ht="15" customHeight="1">
      <c r="BG619706" s="984"/>
    </row>
    <row r="619707" spans="59:59" ht="15" customHeight="1">
      <c r="BG619707" s="985"/>
    </row>
    <row r="619744" spans="59:59" ht="15" customHeight="1">
      <c r="BG619744" s="984"/>
    </row>
    <row r="619745" spans="59:59" ht="15" customHeight="1">
      <c r="BG619745" s="985"/>
    </row>
    <row r="619782" spans="59:59" ht="15" customHeight="1">
      <c r="BG619782" s="984"/>
    </row>
    <row r="619783" spans="59:59" ht="15" customHeight="1">
      <c r="BG619783" s="985"/>
    </row>
    <row r="619820" spans="59:59" ht="15" customHeight="1">
      <c r="BG619820" s="984"/>
    </row>
    <row r="619821" spans="59:59" ht="15" customHeight="1">
      <c r="BG619821" s="985"/>
    </row>
    <row r="619858" spans="59:59" ht="15" customHeight="1">
      <c r="BG619858" s="984"/>
    </row>
    <row r="619859" spans="59:59" ht="15" customHeight="1">
      <c r="BG619859" s="985"/>
    </row>
    <row r="619896" spans="59:59" ht="15" customHeight="1">
      <c r="BG619896" s="984"/>
    </row>
    <row r="619897" spans="59:59" ht="15" customHeight="1">
      <c r="BG619897" s="985"/>
    </row>
    <row r="619934" spans="59:59" ht="15" customHeight="1">
      <c r="BG619934" s="984"/>
    </row>
    <row r="619935" spans="59:59" ht="15" customHeight="1">
      <c r="BG619935" s="985"/>
    </row>
    <row r="619972" spans="59:59" ht="15" customHeight="1">
      <c r="BG619972" s="984"/>
    </row>
    <row r="619973" spans="59:59" ht="15" customHeight="1">
      <c r="BG619973" s="985"/>
    </row>
    <row r="620010" spans="59:59" ht="15" customHeight="1">
      <c r="BG620010" s="984"/>
    </row>
    <row r="620011" spans="59:59" ht="15" customHeight="1">
      <c r="BG620011" s="985"/>
    </row>
    <row r="620048" spans="59:59" ht="15" customHeight="1">
      <c r="BG620048" s="984"/>
    </row>
    <row r="620049" spans="59:59" ht="15" customHeight="1">
      <c r="BG620049" s="985"/>
    </row>
    <row r="620086" spans="59:59" ht="15" customHeight="1">
      <c r="BG620086" s="984"/>
    </row>
    <row r="620087" spans="59:59" ht="15" customHeight="1">
      <c r="BG620087" s="985"/>
    </row>
    <row r="620124" spans="59:59" ht="15" customHeight="1">
      <c r="BG620124" s="984"/>
    </row>
    <row r="620125" spans="59:59" ht="15" customHeight="1">
      <c r="BG620125" s="985"/>
    </row>
    <row r="620162" spans="59:59" ht="15" customHeight="1">
      <c r="BG620162" s="984"/>
    </row>
    <row r="620163" spans="59:59" ht="15" customHeight="1">
      <c r="BG620163" s="985"/>
    </row>
    <row r="620200" spans="59:59" ht="15" customHeight="1">
      <c r="BG620200" s="984"/>
    </row>
    <row r="620201" spans="59:59" ht="15" customHeight="1">
      <c r="BG620201" s="985"/>
    </row>
    <row r="620238" spans="59:59" ht="15" customHeight="1">
      <c r="BG620238" s="984"/>
    </row>
    <row r="620239" spans="59:59" ht="15" customHeight="1">
      <c r="BG620239" s="985"/>
    </row>
    <row r="620276" spans="59:59" ht="15" customHeight="1">
      <c r="BG620276" s="984"/>
    </row>
    <row r="620277" spans="59:59" ht="15" customHeight="1">
      <c r="BG620277" s="985"/>
    </row>
    <row r="620314" spans="59:59" ht="15" customHeight="1">
      <c r="BG620314" s="984"/>
    </row>
    <row r="620315" spans="59:59" ht="15" customHeight="1">
      <c r="BG620315" s="985"/>
    </row>
    <row r="620352" spans="59:59" ht="15" customHeight="1">
      <c r="BG620352" s="984"/>
    </row>
    <row r="620353" spans="59:59" ht="15" customHeight="1">
      <c r="BG620353" s="985"/>
    </row>
    <row r="620390" spans="59:59" ht="15" customHeight="1">
      <c r="BG620390" s="984"/>
    </row>
    <row r="620391" spans="59:59" ht="15" customHeight="1">
      <c r="BG620391" s="985"/>
    </row>
    <row r="620428" spans="59:59" ht="15" customHeight="1">
      <c r="BG620428" s="984"/>
    </row>
    <row r="620429" spans="59:59" ht="15" customHeight="1">
      <c r="BG620429" s="985"/>
    </row>
    <row r="620466" spans="59:59" ht="15" customHeight="1">
      <c r="BG620466" s="984"/>
    </row>
    <row r="620467" spans="59:59" ht="15" customHeight="1">
      <c r="BG620467" s="985"/>
    </row>
    <row r="620504" spans="59:59" ht="15" customHeight="1">
      <c r="BG620504" s="984"/>
    </row>
    <row r="620505" spans="59:59" ht="15" customHeight="1">
      <c r="BG620505" s="985"/>
    </row>
    <row r="620542" spans="59:59" ht="15" customHeight="1">
      <c r="BG620542" s="984"/>
    </row>
    <row r="620543" spans="59:59" ht="15" customHeight="1">
      <c r="BG620543" s="985"/>
    </row>
    <row r="620580" spans="59:59" ht="15" customHeight="1">
      <c r="BG620580" s="984"/>
    </row>
    <row r="620581" spans="59:59" ht="15" customHeight="1">
      <c r="BG620581" s="985"/>
    </row>
    <row r="620618" spans="59:59" ht="15" customHeight="1">
      <c r="BG620618" s="984"/>
    </row>
    <row r="620619" spans="59:59" ht="15" customHeight="1">
      <c r="BG620619" s="985"/>
    </row>
    <row r="620656" spans="59:59" ht="15" customHeight="1">
      <c r="BG620656" s="984"/>
    </row>
    <row r="620657" spans="59:59" ht="15" customHeight="1">
      <c r="BG620657" s="985"/>
    </row>
    <row r="620694" spans="59:59" ht="15" customHeight="1">
      <c r="BG620694" s="984"/>
    </row>
    <row r="620695" spans="59:59" ht="15" customHeight="1">
      <c r="BG620695" s="985"/>
    </row>
    <row r="620732" spans="59:59" ht="15" customHeight="1">
      <c r="BG620732" s="984"/>
    </row>
    <row r="620733" spans="59:59" ht="15" customHeight="1">
      <c r="BG620733" s="985"/>
    </row>
    <row r="620770" spans="59:59" ht="15" customHeight="1">
      <c r="BG620770" s="984"/>
    </row>
    <row r="620771" spans="59:59" ht="15" customHeight="1">
      <c r="BG620771" s="985"/>
    </row>
    <row r="620808" spans="59:59" ht="15" customHeight="1">
      <c r="BG620808" s="984"/>
    </row>
    <row r="620809" spans="59:59" ht="15" customHeight="1">
      <c r="BG620809" s="985"/>
    </row>
    <row r="620846" spans="59:59" ht="15" customHeight="1">
      <c r="BG620846" s="984"/>
    </row>
    <row r="620847" spans="59:59" ht="15" customHeight="1">
      <c r="BG620847" s="985"/>
    </row>
    <row r="620884" spans="59:59" ht="15" customHeight="1">
      <c r="BG620884" s="984"/>
    </row>
    <row r="620885" spans="59:59" ht="15" customHeight="1">
      <c r="BG620885" s="985"/>
    </row>
    <row r="620922" spans="59:59" ht="15" customHeight="1">
      <c r="BG620922" s="984"/>
    </row>
    <row r="620923" spans="59:59" ht="15" customHeight="1">
      <c r="BG620923" s="985"/>
    </row>
    <row r="620960" spans="59:59" ht="15" customHeight="1">
      <c r="BG620960" s="984"/>
    </row>
    <row r="620961" spans="59:59" ht="15" customHeight="1">
      <c r="BG620961" s="985"/>
    </row>
    <row r="620998" spans="59:59" ht="15" customHeight="1">
      <c r="BG620998" s="984"/>
    </row>
    <row r="620999" spans="59:59" ht="15" customHeight="1">
      <c r="BG620999" s="985"/>
    </row>
    <row r="621036" spans="59:59" ht="15" customHeight="1">
      <c r="BG621036" s="984"/>
    </row>
    <row r="621037" spans="59:59" ht="15" customHeight="1">
      <c r="BG621037" s="985"/>
    </row>
    <row r="621074" spans="59:59" ht="15" customHeight="1">
      <c r="BG621074" s="984"/>
    </row>
    <row r="621075" spans="59:59" ht="15" customHeight="1">
      <c r="BG621075" s="985"/>
    </row>
    <row r="621112" spans="59:59" ht="15" customHeight="1">
      <c r="BG621112" s="984"/>
    </row>
    <row r="621113" spans="59:59" ht="15" customHeight="1">
      <c r="BG621113" s="985"/>
    </row>
    <row r="621150" spans="59:59" ht="15" customHeight="1">
      <c r="BG621150" s="984"/>
    </row>
    <row r="621151" spans="59:59" ht="15" customHeight="1">
      <c r="BG621151" s="985"/>
    </row>
    <row r="621188" spans="59:59" ht="15" customHeight="1">
      <c r="BG621188" s="984"/>
    </row>
    <row r="621189" spans="59:59" ht="15" customHeight="1">
      <c r="BG621189" s="985"/>
    </row>
    <row r="621226" spans="59:59" ht="15" customHeight="1">
      <c r="BG621226" s="984"/>
    </row>
    <row r="621227" spans="59:59" ht="15" customHeight="1">
      <c r="BG621227" s="985"/>
    </row>
    <row r="621264" spans="59:59" ht="15" customHeight="1">
      <c r="BG621264" s="984"/>
    </row>
    <row r="621265" spans="59:59" ht="15" customHeight="1">
      <c r="BG621265" s="985"/>
    </row>
    <row r="621302" spans="59:59" ht="15" customHeight="1">
      <c r="BG621302" s="984"/>
    </row>
    <row r="621303" spans="59:59" ht="15" customHeight="1">
      <c r="BG621303" s="985"/>
    </row>
    <row r="621340" spans="59:59" ht="15" customHeight="1">
      <c r="BG621340" s="984"/>
    </row>
    <row r="621341" spans="59:59" ht="15" customHeight="1">
      <c r="BG621341" s="985"/>
    </row>
    <row r="621378" spans="59:59" ht="15" customHeight="1">
      <c r="BG621378" s="984"/>
    </row>
    <row r="621379" spans="59:59" ht="15" customHeight="1">
      <c r="BG621379" s="985"/>
    </row>
    <row r="621416" spans="59:59" ht="15" customHeight="1">
      <c r="BG621416" s="984"/>
    </row>
    <row r="621417" spans="59:59" ht="15" customHeight="1">
      <c r="BG621417" s="985"/>
    </row>
    <row r="621454" spans="59:59" ht="15" customHeight="1">
      <c r="BG621454" s="984"/>
    </row>
    <row r="621455" spans="59:59" ht="15" customHeight="1">
      <c r="BG621455" s="985"/>
    </row>
    <row r="621492" spans="59:59" ht="15" customHeight="1">
      <c r="BG621492" s="984"/>
    </row>
    <row r="621493" spans="59:59" ht="15" customHeight="1">
      <c r="BG621493" s="985"/>
    </row>
    <row r="621530" spans="59:59" ht="15" customHeight="1">
      <c r="BG621530" s="984"/>
    </row>
    <row r="621531" spans="59:59" ht="15" customHeight="1">
      <c r="BG621531" s="985"/>
    </row>
    <row r="621568" spans="59:59" ht="15" customHeight="1">
      <c r="BG621568" s="984"/>
    </row>
    <row r="621569" spans="59:59" ht="15" customHeight="1">
      <c r="BG621569" s="985"/>
    </row>
    <row r="621606" spans="59:59" ht="15" customHeight="1">
      <c r="BG621606" s="984"/>
    </row>
    <row r="621607" spans="59:59" ht="15" customHeight="1">
      <c r="BG621607" s="985"/>
    </row>
    <row r="621644" spans="59:59" ht="15" customHeight="1">
      <c r="BG621644" s="984"/>
    </row>
    <row r="621645" spans="59:59" ht="15" customHeight="1">
      <c r="BG621645" s="985"/>
    </row>
    <row r="621682" spans="59:59" ht="15" customHeight="1">
      <c r="BG621682" s="984"/>
    </row>
    <row r="621683" spans="59:59" ht="15" customHeight="1">
      <c r="BG621683" s="985"/>
    </row>
    <row r="621720" spans="59:59" ht="15" customHeight="1">
      <c r="BG621720" s="984"/>
    </row>
    <row r="621721" spans="59:59" ht="15" customHeight="1">
      <c r="BG621721" s="985"/>
    </row>
    <row r="621758" spans="59:59" ht="15" customHeight="1">
      <c r="BG621758" s="984"/>
    </row>
    <row r="621759" spans="59:59" ht="15" customHeight="1">
      <c r="BG621759" s="985"/>
    </row>
    <row r="621796" spans="59:59" ht="15" customHeight="1">
      <c r="BG621796" s="984"/>
    </row>
    <row r="621797" spans="59:59" ht="15" customHeight="1">
      <c r="BG621797" s="985"/>
    </row>
    <row r="621834" spans="59:59" ht="15" customHeight="1">
      <c r="BG621834" s="984"/>
    </row>
    <row r="621835" spans="59:59" ht="15" customHeight="1">
      <c r="BG621835" s="985"/>
    </row>
    <row r="621872" spans="59:59" ht="15" customHeight="1">
      <c r="BG621872" s="984"/>
    </row>
    <row r="621873" spans="59:59" ht="15" customHeight="1">
      <c r="BG621873" s="985"/>
    </row>
    <row r="621910" spans="59:59" ht="15" customHeight="1">
      <c r="BG621910" s="984"/>
    </row>
    <row r="621911" spans="59:59" ht="15" customHeight="1">
      <c r="BG621911" s="985"/>
    </row>
    <row r="621948" spans="59:59" ht="15" customHeight="1">
      <c r="BG621948" s="984"/>
    </row>
    <row r="621949" spans="59:59" ht="15" customHeight="1">
      <c r="BG621949" s="985"/>
    </row>
    <row r="621986" spans="59:59" ht="15" customHeight="1">
      <c r="BG621986" s="984"/>
    </row>
    <row r="621987" spans="59:59" ht="15" customHeight="1">
      <c r="BG621987" s="985"/>
    </row>
    <row r="622024" spans="59:59" ht="15" customHeight="1">
      <c r="BG622024" s="984"/>
    </row>
    <row r="622025" spans="59:59" ht="15" customHeight="1">
      <c r="BG622025" s="985"/>
    </row>
    <row r="622062" spans="59:59" ht="15" customHeight="1">
      <c r="BG622062" s="984"/>
    </row>
    <row r="622063" spans="59:59" ht="15" customHeight="1">
      <c r="BG622063" s="985"/>
    </row>
    <row r="622100" spans="59:59" ht="15" customHeight="1">
      <c r="BG622100" s="984"/>
    </row>
    <row r="622101" spans="59:59" ht="15" customHeight="1">
      <c r="BG622101" s="985"/>
    </row>
    <row r="622138" spans="59:59" ht="15" customHeight="1">
      <c r="BG622138" s="984"/>
    </row>
    <row r="622139" spans="59:59" ht="15" customHeight="1">
      <c r="BG622139" s="985"/>
    </row>
    <row r="622176" spans="59:59" ht="15" customHeight="1">
      <c r="BG622176" s="984"/>
    </row>
    <row r="622177" spans="59:59" ht="15" customHeight="1">
      <c r="BG622177" s="985"/>
    </row>
    <row r="622214" spans="59:59" ht="15" customHeight="1">
      <c r="BG622214" s="984"/>
    </row>
    <row r="622215" spans="59:59" ht="15" customHeight="1">
      <c r="BG622215" s="985"/>
    </row>
    <row r="622252" spans="59:59" ht="15" customHeight="1">
      <c r="BG622252" s="984"/>
    </row>
    <row r="622253" spans="59:59" ht="15" customHeight="1">
      <c r="BG622253" s="985"/>
    </row>
    <row r="622290" spans="59:59" ht="15" customHeight="1">
      <c r="BG622290" s="984"/>
    </row>
    <row r="622291" spans="59:59" ht="15" customHeight="1">
      <c r="BG622291" s="985"/>
    </row>
    <row r="622328" spans="59:59" ht="15" customHeight="1">
      <c r="BG622328" s="984"/>
    </row>
    <row r="622329" spans="59:59" ht="15" customHeight="1">
      <c r="BG622329" s="985"/>
    </row>
    <row r="622366" spans="59:59" ht="15" customHeight="1">
      <c r="BG622366" s="984"/>
    </row>
    <row r="622367" spans="59:59" ht="15" customHeight="1">
      <c r="BG622367" s="985"/>
    </row>
    <row r="622404" spans="59:59" ht="15" customHeight="1">
      <c r="BG622404" s="984"/>
    </row>
    <row r="622405" spans="59:59" ht="15" customHeight="1">
      <c r="BG622405" s="985"/>
    </row>
    <row r="622442" spans="59:59" ht="15" customHeight="1">
      <c r="BG622442" s="984"/>
    </row>
    <row r="622443" spans="59:59" ht="15" customHeight="1">
      <c r="BG622443" s="985"/>
    </row>
    <row r="622480" spans="59:59" ht="15" customHeight="1">
      <c r="BG622480" s="984"/>
    </row>
    <row r="622481" spans="59:59" ht="15" customHeight="1">
      <c r="BG622481" s="985"/>
    </row>
    <row r="622518" spans="59:59" ht="15" customHeight="1">
      <c r="BG622518" s="984"/>
    </row>
    <row r="622519" spans="59:59" ht="15" customHeight="1">
      <c r="BG622519" s="985"/>
    </row>
    <row r="622556" spans="59:59" ht="15" customHeight="1">
      <c r="BG622556" s="984"/>
    </row>
    <row r="622557" spans="59:59" ht="15" customHeight="1">
      <c r="BG622557" s="985"/>
    </row>
    <row r="622594" spans="59:59" ht="15" customHeight="1">
      <c r="BG622594" s="984"/>
    </row>
    <row r="622595" spans="59:59" ht="15" customHeight="1">
      <c r="BG622595" s="985"/>
    </row>
    <row r="622632" spans="59:59" ht="15" customHeight="1">
      <c r="BG622632" s="984"/>
    </row>
    <row r="622633" spans="59:59" ht="15" customHeight="1">
      <c r="BG622633" s="985"/>
    </row>
    <row r="622670" spans="59:59" ht="15" customHeight="1">
      <c r="BG622670" s="984"/>
    </row>
    <row r="622671" spans="59:59" ht="15" customHeight="1">
      <c r="BG622671" s="985"/>
    </row>
    <row r="622708" spans="59:59" ht="15" customHeight="1">
      <c r="BG622708" s="984"/>
    </row>
    <row r="622709" spans="59:59" ht="15" customHeight="1">
      <c r="BG622709" s="985"/>
    </row>
    <row r="622746" spans="59:59" ht="15" customHeight="1">
      <c r="BG622746" s="984"/>
    </row>
    <row r="622747" spans="59:59" ht="15" customHeight="1">
      <c r="BG622747" s="985"/>
    </row>
    <row r="622784" spans="59:59" ht="15" customHeight="1">
      <c r="BG622784" s="984"/>
    </row>
    <row r="622785" spans="59:59" ht="15" customHeight="1">
      <c r="BG622785" s="985"/>
    </row>
    <row r="622822" spans="59:59" ht="15" customHeight="1">
      <c r="BG622822" s="984"/>
    </row>
    <row r="622823" spans="59:59" ht="15" customHeight="1">
      <c r="BG622823" s="985"/>
    </row>
    <row r="622860" spans="59:59" ht="15" customHeight="1">
      <c r="BG622860" s="984"/>
    </row>
    <row r="622861" spans="59:59" ht="15" customHeight="1">
      <c r="BG622861" s="985"/>
    </row>
    <row r="622898" spans="59:59" ht="15" customHeight="1">
      <c r="BG622898" s="984"/>
    </row>
    <row r="622899" spans="59:59" ht="15" customHeight="1">
      <c r="BG622899" s="985"/>
    </row>
    <row r="622936" spans="59:59" ht="15" customHeight="1">
      <c r="BG622936" s="984"/>
    </row>
    <row r="622937" spans="59:59" ht="15" customHeight="1">
      <c r="BG622937" s="985"/>
    </row>
    <row r="622974" spans="59:59" ht="15" customHeight="1">
      <c r="BG622974" s="984"/>
    </row>
    <row r="622975" spans="59:59" ht="15" customHeight="1">
      <c r="BG622975" s="985"/>
    </row>
    <row r="623012" spans="59:59" ht="15" customHeight="1">
      <c r="BG623012" s="984"/>
    </row>
    <row r="623013" spans="59:59" ht="15" customHeight="1">
      <c r="BG623013" s="985"/>
    </row>
    <row r="623050" spans="59:59" ht="15" customHeight="1">
      <c r="BG623050" s="984"/>
    </row>
    <row r="623051" spans="59:59" ht="15" customHeight="1">
      <c r="BG623051" s="985"/>
    </row>
    <row r="623088" spans="59:59" ht="15" customHeight="1">
      <c r="BG623088" s="984"/>
    </row>
    <row r="623089" spans="59:59" ht="15" customHeight="1">
      <c r="BG623089" s="985"/>
    </row>
    <row r="623126" spans="59:59" ht="15" customHeight="1">
      <c r="BG623126" s="984"/>
    </row>
    <row r="623127" spans="59:59" ht="15" customHeight="1">
      <c r="BG623127" s="985"/>
    </row>
    <row r="623164" spans="59:59" ht="15" customHeight="1">
      <c r="BG623164" s="984"/>
    </row>
    <row r="623165" spans="59:59" ht="15" customHeight="1">
      <c r="BG623165" s="985"/>
    </row>
    <row r="623202" spans="59:59" ht="15" customHeight="1">
      <c r="BG623202" s="984"/>
    </row>
    <row r="623203" spans="59:59" ht="15" customHeight="1">
      <c r="BG623203" s="985"/>
    </row>
    <row r="623240" spans="59:59" ht="15" customHeight="1">
      <c r="BG623240" s="984"/>
    </row>
    <row r="623241" spans="59:59" ht="15" customHeight="1">
      <c r="BG623241" s="985"/>
    </row>
    <row r="623278" spans="59:59" ht="15" customHeight="1">
      <c r="BG623278" s="984"/>
    </row>
    <row r="623279" spans="59:59" ht="15" customHeight="1">
      <c r="BG623279" s="985"/>
    </row>
    <row r="623316" spans="59:59" ht="15" customHeight="1">
      <c r="BG623316" s="984"/>
    </row>
    <row r="623317" spans="59:59" ht="15" customHeight="1">
      <c r="BG623317" s="985"/>
    </row>
    <row r="623354" spans="59:59" ht="15" customHeight="1">
      <c r="BG623354" s="984"/>
    </row>
    <row r="623355" spans="59:59" ht="15" customHeight="1">
      <c r="BG623355" s="985"/>
    </row>
    <row r="623392" spans="59:59" ht="15" customHeight="1">
      <c r="BG623392" s="984"/>
    </row>
    <row r="623393" spans="59:59" ht="15" customHeight="1">
      <c r="BG623393" s="985"/>
    </row>
    <row r="623430" spans="59:59" ht="15" customHeight="1">
      <c r="BG623430" s="984"/>
    </row>
    <row r="623431" spans="59:59" ht="15" customHeight="1">
      <c r="BG623431" s="985"/>
    </row>
    <row r="623468" spans="59:59" ht="15" customHeight="1">
      <c r="BG623468" s="984"/>
    </row>
    <row r="623469" spans="59:59" ht="15" customHeight="1">
      <c r="BG623469" s="985"/>
    </row>
    <row r="623506" spans="59:59" ht="15" customHeight="1">
      <c r="BG623506" s="984"/>
    </row>
    <row r="623507" spans="59:59" ht="15" customHeight="1">
      <c r="BG623507" s="985"/>
    </row>
    <row r="623544" spans="59:59" ht="15" customHeight="1">
      <c r="BG623544" s="984"/>
    </row>
    <row r="623545" spans="59:59" ht="15" customHeight="1">
      <c r="BG623545" s="985"/>
    </row>
    <row r="623582" spans="59:59" ht="15" customHeight="1">
      <c r="BG623582" s="984"/>
    </row>
    <row r="623583" spans="59:59" ht="15" customHeight="1">
      <c r="BG623583" s="985"/>
    </row>
    <row r="623620" spans="59:59" ht="15" customHeight="1">
      <c r="BG623620" s="984"/>
    </row>
    <row r="623621" spans="59:59" ht="15" customHeight="1">
      <c r="BG623621" s="985"/>
    </row>
    <row r="623658" spans="59:59" ht="15" customHeight="1">
      <c r="BG623658" s="984"/>
    </row>
    <row r="623659" spans="59:59" ht="15" customHeight="1">
      <c r="BG623659" s="985"/>
    </row>
    <row r="623696" spans="59:59" ht="15" customHeight="1">
      <c r="BG623696" s="984"/>
    </row>
    <row r="623697" spans="59:59" ht="15" customHeight="1">
      <c r="BG623697" s="985"/>
    </row>
    <row r="623734" spans="59:59" ht="15" customHeight="1">
      <c r="BG623734" s="984"/>
    </row>
    <row r="623735" spans="59:59" ht="15" customHeight="1">
      <c r="BG623735" s="985"/>
    </row>
    <row r="623772" spans="59:59" ht="15" customHeight="1">
      <c r="BG623772" s="984"/>
    </row>
    <row r="623773" spans="59:59" ht="15" customHeight="1">
      <c r="BG623773" s="985"/>
    </row>
    <row r="623810" spans="59:59" ht="15" customHeight="1">
      <c r="BG623810" s="984"/>
    </row>
    <row r="623811" spans="59:59" ht="15" customHeight="1">
      <c r="BG623811" s="985"/>
    </row>
    <row r="623848" spans="59:59" ht="15" customHeight="1">
      <c r="BG623848" s="984"/>
    </row>
    <row r="623849" spans="59:59" ht="15" customHeight="1">
      <c r="BG623849" s="985"/>
    </row>
    <row r="623886" spans="59:59" ht="15" customHeight="1">
      <c r="BG623886" s="984"/>
    </row>
    <row r="623887" spans="59:59" ht="15" customHeight="1">
      <c r="BG623887" s="985"/>
    </row>
    <row r="623924" spans="59:59" ht="15" customHeight="1">
      <c r="BG623924" s="984"/>
    </row>
    <row r="623925" spans="59:59" ht="15" customHeight="1">
      <c r="BG623925" s="985"/>
    </row>
    <row r="623962" spans="59:59" ht="15" customHeight="1">
      <c r="BG623962" s="984"/>
    </row>
    <row r="623963" spans="59:59" ht="15" customHeight="1">
      <c r="BG623963" s="985"/>
    </row>
    <row r="624000" spans="59:59" ht="15" customHeight="1">
      <c r="BG624000" s="984"/>
    </row>
    <row r="624001" spans="59:59" ht="15" customHeight="1">
      <c r="BG624001" s="985"/>
    </row>
    <row r="624038" spans="59:59" ht="15" customHeight="1">
      <c r="BG624038" s="984"/>
    </row>
    <row r="624039" spans="59:59" ht="15" customHeight="1">
      <c r="BG624039" s="985"/>
    </row>
    <row r="624076" spans="59:59" ht="15" customHeight="1">
      <c r="BG624076" s="984"/>
    </row>
    <row r="624077" spans="59:59" ht="15" customHeight="1">
      <c r="BG624077" s="985"/>
    </row>
    <row r="624114" spans="59:59" ht="15" customHeight="1">
      <c r="BG624114" s="984"/>
    </row>
    <row r="624115" spans="59:59" ht="15" customHeight="1">
      <c r="BG624115" s="985"/>
    </row>
    <row r="624152" spans="59:59" ht="15" customHeight="1">
      <c r="BG624152" s="984"/>
    </row>
    <row r="624153" spans="59:59" ht="15" customHeight="1">
      <c r="BG624153" s="985"/>
    </row>
    <row r="624190" spans="59:59" ht="15" customHeight="1">
      <c r="BG624190" s="984"/>
    </row>
    <row r="624191" spans="59:59" ht="15" customHeight="1">
      <c r="BG624191" s="985"/>
    </row>
    <row r="624228" spans="59:59" ht="15" customHeight="1">
      <c r="BG624228" s="984"/>
    </row>
    <row r="624229" spans="59:59" ht="15" customHeight="1">
      <c r="BG624229" s="985"/>
    </row>
    <row r="624266" spans="59:59" ht="15" customHeight="1">
      <c r="BG624266" s="984"/>
    </row>
    <row r="624267" spans="59:59" ht="15" customHeight="1">
      <c r="BG624267" s="985"/>
    </row>
    <row r="624304" spans="59:59" ht="15" customHeight="1">
      <c r="BG624304" s="984"/>
    </row>
    <row r="624305" spans="59:59" ht="15" customHeight="1">
      <c r="BG624305" s="985"/>
    </row>
    <row r="624342" spans="59:59" ht="15" customHeight="1">
      <c r="BG624342" s="984"/>
    </row>
    <row r="624343" spans="59:59" ht="15" customHeight="1">
      <c r="BG624343" s="985"/>
    </row>
    <row r="624380" spans="59:59" ht="15" customHeight="1">
      <c r="BG624380" s="984"/>
    </row>
    <row r="624381" spans="59:59" ht="15" customHeight="1">
      <c r="BG624381" s="985"/>
    </row>
    <row r="624418" spans="59:59" ht="15" customHeight="1">
      <c r="BG624418" s="984"/>
    </row>
    <row r="624419" spans="59:59" ht="15" customHeight="1">
      <c r="BG624419" s="985"/>
    </row>
    <row r="624456" spans="59:59" ht="15" customHeight="1">
      <c r="BG624456" s="984"/>
    </row>
    <row r="624457" spans="59:59" ht="15" customHeight="1">
      <c r="BG624457" s="985"/>
    </row>
    <row r="624494" spans="59:59" ht="15" customHeight="1">
      <c r="BG624494" s="984"/>
    </row>
    <row r="624495" spans="59:59" ht="15" customHeight="1">
      <c r="BG624495" s="985"/>
    </row>
    <row r="624532" spans="59:59" ht="15" customHeight="1">
      <c r="BG624532" s="984"/>
    </row>
    <row r="624533" spans="59:59" ht="15" customHeight="1">
      <c r="BG624533" s="985"/>
    </row>
    <row r="624570" spans="59:59" ht="15" customHeight="1">
      <c r="BG624570" s="984"/>
    </row>
    <row r="624571" spans="59:59" ht="15" customHeight="1">
      <c r="BG624571" s="985"/>
    </row>
    <row r="624608" spans="59:59" ht="15" customHeight="1">
      <c r="BG624608" s="984"/>
    </row>
    <row r="624609" spans="59:59" ht="15" customHeight="1">
      <c r="BG624609" s="985"/>
    </row>
    <row r="624646" spans="59:59" ht="15" customHeight="1">
      <c r="BG624646" s="984"/>
    </row>
    <row r="624647" spans="59:59" ht="15" customHeight="1">
      <c r="BG624647" s="985"/>
    </row>
    <row r="624684" spans="59:59" ht="15" customHeight="1">
      <c r="BG624684" s="984"/>
    </row>
    <row r="624685" spans="59:59" ht="15" customHeight="1">
      <c r="BG624685" s="985"/>
    </row>
    <row r="624722" spans="59:59" ht="15" customHeight="1">
      <c r="BG624722" s="984"/>
    </row>
    <row r="624723" spans="59:59" ht="15" customHeight="1">
      <c r="BG624723" s="985"/>
    </row>
    <row r="624760" spans="59:59" ht="15" customHeight="1">
      <c r="BG624760" s="984"/>
    </row>
    <row r="624761" spans="59:59" ht="15" customHeight="1">
      <c r="BG624761" s="985"/>
    </row>
    <row r="624798" spans="59:59" ht="15" customHeight="1">
      <c r="BG624798" s="984"/>
    </row>
    <row r="624799" spans="59:59" ht="15" customHeight="1">
      <c r="BG624799" s="985"/>
    </row>
    <row r="624836" spans="59:59" ht="15" customHeight="1">
      <c r="BG624836" s="984"/>
    </row>
    <row r="624837" spans="59:59" ht="15" customHeight="1">
      <c r="BG624837" s="985"/>
    </row>
    <row r="624874" spans="59:59" ht="15" customHeight="1">
      <c r="BG624874" s="984"/>
    </row>
    <row r="624875" spans="59:59" ht="15" customHeight="1">
      <c r="BG624875" s="985"/>
    </row>
    <row r="624912" spans="59:59" ht="15" customHeight="1">
      <c r="BG624912" s="984"/>
    </row>
    <row r="624913" spans="59:59" ht="15" customHeight="1">
      <c r="BG624913" s="985"/>
    </row>
    <row r="624950" spans="59:59" ht="15" customHeight="1">
      <c r="BG624950" s="984"/>
    </row>
    <row r="624951" spans="59:59" ht="15" customHeight="1">
      <c r="BG624951" s="985"/>
    </row>
    <row r="624988" spans="59:59" ht="15" customHeight="1">
      <c r="BG624988" s="984"/>
    </row>
    <row r="624989" spans="59:59" ht="15" customHeight="1">
      <c r="BG624989" s="985"/>
    </row>
    <row r="625026" spans="59:59" ht="15" customHeight="1">
      <c r="BG625026" s="984"/>
    </row>
    <row r="625027" spans="59:59" ht="15" customHeight="1">
      <c r="BG625027" s="985"/>
    </row>
    <row r="625064" spans="59:59" ht="15" customHeight="1">
      <c r="BG625064" s="984"/>
    </row>
    <row r="625065" spans="59:59" ht="15" customHeight="1">
      <c r="BG625065" s="985"/>
    </row>
    <row r="625102" spans="59:59" ht="15" customHeight="1">
      <c r="BG625102" s="984"/>
    </row>
    <row r="625103" spans="59:59" ht="15" customHeight="1">
      <c r="BG625103" s="985"/>
    </row>
    <row r="625140" spans="59:59" ht="15" customHeight="1">
      <c r="BG625140" s="984"/>
    </row>
    <row r="625141" spans="59:59" ht="15" customHeight="1">
      <c r="BG625141" s="985"/>
    </row>
    <row r="625178" spans="59:59" ht="15" customHeight="1">
      <c r="BG625178" s="984"/>
    </row>
    <row r="625179" spans="59:59" ht="15" customHeight="1">
      <c r="BG625179" s="985"/>
    </row>
    <row r="625216" spans="59:59" ht="15" customHeight="1">
      <c r="BG625216" s="984"/>
    </row>
    <row r="625217" spans="59:59" ht="15" customHeight="1">
      <c r="BG625217" s="985"/>
    </row>
    <row r="625254" spans="59:59" ht="15" customHeight="1">
      <c r="BG625254" s="984"/>
    </row>
    <row r="625255" spans="59:59" ht="15" customHeight="1">
      <c r="BG625255" s="985"/>
    </row>
    <row r="625292" spans="59:59" ht="15" customHeight="1">
      <c r="BG625292" s="984"/>
    </row>
    <row r="625293" spans="59:59" ht="15" customHeight="1">
      <c r="BG625293" s="985"/>
    </row>
    <row r="625330" spans="59:59" ht="15" customHeight="1">
      <c r="BG625330" s="984"/>
    </row>
    <row r="625331" spans="59:59" ht="15" customHeight="1">
      <c r="BG625331" s="985"/>
    </row>
    <row r="625368" spans="59:59" ht="15" customHeight="1">
      <c r="BG625368" s="984"/>
    </row>
    <row r="625369" spans="59:59" ht="15" customHeight="1">
      <c r="BG625369" s="985"/>
    </row>
    <row r="625406" spans="59:59" ht="15" customHeight="1">
      <c r="BG625406" s="984"/>
    </row>
    <row r="625407" spans="59:59" ht="15" customHeight="1">
      <c r="BG625407" s="985"/>
    </row>
    <row r="625444" spans="59:59" ht="15" customHeight="1">
      <c r="BG625444" s="984"/>
    </row>
    <row r="625445" spans="59:59" ht="15" customHeight="1">
      <c r="BG625445" s="985"/>
    </row>
    <row r="625482" spans="59:59" ht="15" customHeight="1">
      <c r="BG625482" s="984"/>
    </row>
    <row r="625483" spans="59:59" ht="15" customHeight="1">
      <c r="BG625483" s="985"/>
    </row>
    <row r="625520" spans="59:59" ht="15" customHeight="1">
      <c r="BG625520" s="984"/>
    </row>
    <row r="625521" spans="59:59" ht="15" customHeight="1">
      <c r="BG625521" s="985"/>
    </row>
    <row r="625558" spans="59:59" ht="15" customHeight="1">
      <c r="BG625558" s="984"/>
    </row>
    <row r="625559" spans="59:59" ht="15" customHeight="1">
      <c r="BG625559" s="985"/>
    </row>
    <row r="625596" spans="59:59" ht="15" customHeight="1">
      <c r="BG625596" s="984"/>
    </row>
    <row r="625597" spans="59:59" ht="15" customHeight="1">
      <c r="BG625597" s="985"/>
    </row>
    <row r="625634" spans="59:59" ht="15" customHeight="1">
      <c r="BG625634" s="984"/>
    </row>
    <row r="625635" spans="59:59" ht="15" customHeight="1">
      <c r="BG625635" s="985"/>
    </row>
    <row r="625672" spans="59:59" ht="15" customHeight="1">
      <c r="BG625672" s="984"/>
    </row>
    <row r="625673" spans="59:59" ht="15" customHeight="1">
      <c r="BG625673" s="985"/>
    </row>
    <row r="625710" spans="59:59" ht="15" customHeight="1">
      <c r="BG625710" s="984"/>
    </row>
    <row r="625711" spans="59:59" ht="15" customHeight="1">
      <c r="BG625711" s="985"/>
    </row>
    <row r="625748" spans="59:59" ht="15" customHeight="1">
      <c r="BG625748" s="984"/>
    </row>
    <row r="625749" spans="59:59" ht="15" customHeight="1">
      <c r="BG625749" s="985"/>
    </row>
    <row r="625786" spans="59:59" ht="15" customHeight="1">
      <c r="BG625786" s="984"/>
    </row>
    <row r="625787" spans="59:59" ht="15" customHeight="1">
      <c r="BG625787" s="985"/>
    </row>
    <row r="625824" spans="59:59" ht="15" customHeight="1">
      <c r="BG625824" s="984"/>
    </row>
    <row r="625825" spans="59:59" ht="15" customHeight="1">
      <c r="BG625825" s="985"/>
    </row>
    <row r="625862" spans="59:59" ht="15" customHeight="1">
      <c r="BG625862" s="984"/>
    </row>
    <row r="625863" spans="59:59" ht="15" customHeight="1">
      <c r="BG625863" s="985"/>
    </row>
    <row r="625900" spans="59:59" ht="15" customHeight="1">
      <c r="BG625900" s="984"/>
    </row>
    <row r="625901" spans="59:59" ht="15" customHeight="1">
      <c r="BG625901" s="985"/>
    </row>
    <row r="625938" spans="59:59" ht="15" customHeight="1">
      <c r="BG625938" s="984"/>
    </row>
    <row r="625939" spans="59:59" ht="15" customHeight="1">
      <c r="BG625939" s="985"/>
    </row>
    <row r="625976" spans="59:59" ht="15" customHeight="1">
      <c r="BG625976" s="984"/>
    </row>
    <row r="625977" spans="59:59" ht="15" customHeight="1">
      <c r="BG625977" s="985"/>
    </row>
    <row r="626014" spans="59:59" ht="15" customHeight="1">
      <c r="BG626014" s="984"/>
    </row>
    <row r="626015" spans="59:59" ht="15" customHeight="1">
      <c r="BG626015" s="985"/>
    </row>
    <row r="626052" spans="59:59" ht="15" customHeight="1">
      <c r="BG626052" s="984"/>
    </row>
    <row r="626053" spans="59:59" ht="15" customHeight="1">
      <c r="BG626053" s="985"/>
    </row>
    <row r="626090" spans="59:59" ht="15" customHeight="1">
      <c r="BG626090" s="984"/>
    </row>
    <row r="626091" spans="59:59" ht="15" customHeight="1">
      <c r="BG626091" s="985"/>
    </row>
    <row r="626128" spans="59:59" ht="15" customHeight="1">
      <c r="BG626128" s="984"/>
    </row>
    <row r="626129" spans="59:59" ht="15" customHeight="1">
      <c r="BG626129" s="985"/>
    </row>
    <row r="626166" spans="59:59" ht="15" customHeight="1">
      <c r="BG626166" s="984"/>
    </row>
    <row r="626167" spans="59:59" ht="15" customHeight="1">
      <c r="BG626167" s="985"/>
    </row>
    <row r="626204" spans="59:59" ht="15" customHeight="1">
      <c r="BG626204" s="984"/>
    </row>
    <row r="626205" spans="59:59" ht="15" customHeight="1">
      <c r="BG626205" s="985"/>
    </row>
    <row r="626242" spans="59:59" ht="15" customHeight="1">
      <c r="BG626242" s="984"/>
    </row>
    <row r="626243" spans="59:59" ht="15" customHeight="1">
      <c r="BG626243" s="985"/>
    </row>
    <row r="626280" spans="59:59" ht="15" customHeight="1">
      <c r="BG626280" s="984"/>
    </row>
    <row r="626281" spans="59:59" ht="15" customHeight="1">
      <c r="BG626281" s="985"/>
    </row>
    <row r="626318" spans="59:59" ht="15" customHeight="1">
      <c r="BG626318" s="984"/>
    </row>
    <row r="626319" spans="59:59" ht="15" customHeight="1">
      <c r="BG626319" s="985"/>
    </row>
    <row r="626356" spans="59:59" ht="15" customHeight="1">
      <c r="BG626356" s="984"/>
    </row>
    <row r="626357" spans="59:59" ht="15" customHeight="1">
      <c r="BG626357" s="985"/>
    </row>
    <row r="626394" spans="59:59" ht="15" customHeight="1">
      <c r="BG626394" s="984"/>
    </row>
    <row r="626395" spans="59:59" ht="15" customHeight="1">
      <c r="BG626395" s="985"/>
    </row>
    <row r="626432" spans="59:59" ht="15" customHeight="1">
      <c r="BG626432" s="984"/>
    </row>
    <row r="626433" spans="59:59" ht="15" customHeight="1">
      <c r="BG626433" s="985"/>
    </row>
    <row r="626470" spans="59:59" ht="15" customHeight="1">
      <c r="BG626470" s="984"/>
    </row>
    <row r="626471" spans="59:59" ht="15" customHeight="1">
      <c r="BG626471" s="985"/>
    </row>
    <row r="626508" spans="59:59" ht="15" customHeight="1">
      <c r="BG626508" s="984"/>
    </row>
    <row r="626509" spans="59:59" ht="15" customHeight="1">
      <c r="BG626509" s="985"/>
    </row>
    <row r="626546" spans="59:59" ht="15" customHeight="1">
      <c r="BG626546" s="984"/>
    </row>
    <row r="626547" spans="59:59" ht="15" customHeight="1">
      <c r="BG626547" s="985"/>
    </row>
    <row r="626584" spans="59:59" ht="15" customHeight="1">
      <c r="BG626584" s="984"/>
    </row>
    <row r="626585" spans="59:59" ht="15" customHeight="1">
      <c r="BG626585" s="985"/>
    </row>
    <row r="626622" spans="59:59" ht="15" customHeight="1">
      <c r="BG626622" s="984"/>
    </row>
    <row r="626623" spans="59:59" ht="15" customHeight="1">
      <c r="BG626623" s="985"/>
    </row>
    <row r="626660" spans="59:59" ht="15" customHeight="1">
      <c r="BG626660" s="984"/>
    </row>
    <row r="626661" spans="59:59" ht="15" customHeight="1">
      <c r="BG626661" s="985"/>
    </row>
    <row r="626698" spans="59:59" ht="15" customHeight="1">
      <c r="BG626698" s="984"/>
    </row>
    <row r="626699" spans="59:59" ht="15" customHeight="1">
      <c r="BG626699" s="985"/>
    </row>
    <row r="626736" spans="59:59" ht="15" customHeight="1">
      <c r="BG626736" s="984"/>
    </row>
    <row r="626737" spans="59:59" ht="15" customHeight="1">
      <c r="BG626737" s="985"/>
    </row>
    <row r="626774" spans="59:59" ht="15" customHeight="1">
      <c r="BG626774" s="984"/>
    </row>
    <row r="626775" spans="59:59" ht="15" customHeight="1">
      <c r="BG626775" s="985"/>
    </row>
    <row r="626812" spans="59:59" ht="15" customHeight="1">
      <c r="BG626812" s="984"/>
    </row>
    <row r="626813" spans="59:59" ht="15" customHeight="1">
      <c r="BG626813" s="985"/>
    </row>
    <row r="626850" spans="59:59" ht="15" customHeight="1">
      <c r="BG626850" s="984"/>
    </row>
    <row r="626851" spans="59:59" ht="15" customHeight="1">
      <c r="BG626851" s="985"/>
    </row>
    <row r="626888" spans="59:59" ht="15" customHeight="1">
      <c r="BG626888" s="984"/>
    </row>
    <row r="626889" spans="59:59" ht="15" customHeight="1">
      <c r="BG626889" s="985"/>
    </row>
    <row r="626926" spans="59:59" ht="15" customHeight="1">
      <c r="BG626926" s="984"/>
    </row>
    <row r="626927" spans="59:59" ht="15" customHeight="1">
      <c r="BG626927" s="985"/>
    </row>
    <row r="626964" spans="59:59" ht="15" customHeight="1">
      <c r="BG626964" s="984"/>
    </row>
    <row r="626965" spans="59:59" ht="15" customHeight="1">
      <c r="BG626965" s="985"/>
    </row>
    <row r="627002" spans="59:59" ht="15" customHeight="1">
      <c r="BG627002" s="984"/>
    </row>
    <row r="627003" spans="59:59" ht="15" customHeight="1">
      <c r="BG627003" s="985"/>
    </row>
    <row r="627040" spans="59:59" ht="15" customHeight="1">
      <c r="BG627040" s="984"/>
    </row>
    <row r="627041" spans="59:59" ht="15" customHeight="1">
      <c r="BG627041" s="985"/>
    </row>
    <row r="627078" spans="59:59" ht="15" customHeight="1">
      <c r="BG627078" s="984"/>
    </row>
    <row r="627079" spans="59:59" ht="15" customHeight="1">
      <c r="BG627079" s="985"/>
    </row>
    <row r="627116" spans="59:59" ht="15" customHeight="1">
      <c r="BG627116" s="984"/>
    </row>
    <row r="627117" spans="59:59" ht="15" customHeight="1">
      <c r="BG627117" s="985"/>
    </row>
    <row r="627154" spans="59:59" ht="15" customHeight="1">
      <c r="BG627154" s="984"/>
    </row>
    <row r="627155" spans="59:59" ht="15" customHeight="1">
      <c r="BG627155" s="985"/>
    </row>
    <row r="627192" spans="59:59" ht="15" customHeight="1">
      <c r="BG627192" s="984"/>
    </row>
    <row r="627193" spans="59:59" ht="15" customHeight="1">
      <c r="BG627193" s="985"/>
    </row>
    <row r="627230" spans="59:59" ht="15" customHeight="1">
      <c r="BG627230" s="984"/>
    </row>
    <row r="627231" spans="59:59" ht="15" customHeight="1">
      <c r="BG627231" s="985"/>
    </row>
    <row r="627268" spans="59:59" ht="15" customHeight="1">
      <c r="BG627268" s="984"/>
    </row>
    <row r="627269" spans="59:59" ht="15" customHeight="1">
      <c r="BG627269" s="985"/>
    </row>
    <row r="627306" spans="59:59" ht="15" customHeight="1">
      <c r="BG627306" s="984"/>
    </row>
    <row r="627307" spans="59:59" ht="15" customHeight="1">
      <c r="BG627307" s="985"/>
    </row>
    <row r="627344" spans="59:59" ht="15" customHeight="1">
      <c r="BG627344" s="984"/>
    </row>
    <row r="627345" spans="59:59" ht="15" customHeight="1">
      <c r="BG627345" s="985"/>
    </row>
    <row r="627382" spans="59:59" ht="15" customHeight="1">
      <c r="BG627382" s="984"/>
    </row>
    <row r="627383" spans="59:59" ht="15" customHeight="1">
      <c r="BG627383" s="985"/>
    </row>
    <row r="627420" spans="59:59" ht="15" customHeight="1">
      <c r="BG627420" s="984"/>
    </row>
    <row r="627421" spans="59:59" ht="15" customHeight="1">
      <c r="BG627421" s="985"/>
    </row>
    <row r="627458" spans="59:59" ht="15" customHeight="1">
      <c r="BG627458" s="984"/>
    </row>
    <row r="627459" spans="59:59" ht="15" customHeight="1">
      <c r="BG627459" s="985"/>
    </row>
    <row r="627496" spans="59:59" ht="15" customHeight="1">
      <c r="BG627496" s="984"/>
    </row>
    <row r="627497" spans="59:59" ht="15" customHeight="1">
      <c r="BG627497" s="985"/>
    </row>
    <row r="627534" spans="59:59" ht="15" customHeight="1">
      <c r="BG627534" s="984"/>
    </row>
    <row r="627535" spans="59:59" ht="15" customHeight="1">
      <c r="BG627535" s="985"/>
    </row>
    <row r="627572" spans="59:59" ht="15" customHeight="1">
      <c r="BG627572" s="984"/>
    </row>
    <row r="627573" spans="59:59" ht="15" customHeight="1">
      <c r="BG627573" s="985"/>
    </row>
    <row r="627610" spans="59:59" ht="15" customHeight="1">
      <c r="BG627610" s="984"/>
    </row>
    <row r="627611" spans="59:59" ht="15" customHeight="1">
      <c r="BG627611" s="985"/>
    </row>
    <row r="627648" spans="59:59" ht="15" customHeight="1">
      <c r="BG627648" s="984"/>
    </row>
    <row r="627649" spans="59:59" ht="15" customHeight="1">
      <c r="BG627649" s="985"/>
    </row>
    <row r="627686" spans="59:59" ht="15" customHeight="1">
      <c r="BG627686" s="984"/>
    </row>
    <row r="627687" spans="59:59" ht="15" customHeight="1">
      <c r="BG627687" s="985"/>
    </row>
    <row r="627724" spans="59:59" ht="15" customHeight="1">
      <c r="BG627724" s="984"/>
    </row>
    <row r="627725" spans="59:59" ht="15" customHeight="1">
      <c r="BG627725" s="985"/>
    </row>
    <row r="627762" spans="59:59" ht="15" customHeight="1">
      <c r="BG627762" s="984"/>
    </row>
    <row r="627763" spans="59:59" ht="15" customHeight="1">
      <c r="BG627763" s="985"/>
    </row>
    <row r="627800" spans="59:59" ht="15" customHeight="1">
      <c r="BG627800" s="984"/>
    </row>
    <row r="627801" spans="59:59" ht="15" customHeight="1">
      <c r="BG627801" s="985"/>
    </row>
    <row r="627838" spans="59:59" ht="15" customHeight="1">
      <c r="BG627838" s="984"/>
    </row>
    <row r="627839" spans="59:59" ht="15" customHeight="1">
      <c r="BG627839" s="985"/>
    </row>
    <row r="627876" spans="59:59" ht="15" customHeight="1">
      <c r="BG627876" s="984"/>
    </row>
    <row r="627877" spans="59:59" ht="15" customHeight="1">
      <c r="BG627877" s="985"/>
    </row>
    <row r="627914" spans="59:59" ht="15" customHeight="1">
      <c r="BG627914" s="984"/>
    </row>
    <row r="627915" spans="59:59" ht="15" customHeight="1">
      <c r="BG627915" s="985"/>
    </row>
    <row r="627952" spans="59:59" ht="15" customHeight="1">
      <c r="BG627952" s="984"/>
    </row>
    <row r="627953" spans="59:59" ht="15" customHeight="1">
      <c r="BG627953" s="985"/>
    </row>
    <row r="627990" spans="59:59" ht="15" customHeight="1">
      <c r="BG627990" s="984"/>
    </row>
    <row r="627991" spans="59:59" ht="15" customHeight="1">
      <c r="BG627991" s="985"/>
    </row>
    <row r="628028" spans="59:59" ht="15" customHeight="1">
      <c r="BG628028" s="984"/>
    </row>
    <row r="628029" spans="59:59" ht="15" customHeight="1">
      <c r="BG628029" s="985"/>
    </row>
    <row r="628066" spans="59:59" ht="15" customHeight="1">
      <c r="BG628066" s="984"/>
    </row>
    <row r="628067" spans="59:59" ht="15" customHeight="1">
      <c r="BG628067" s="985"/>
    </row>
    <row r="628104" spans="59:59" ht="15" customHeight="1">
      <c r="BG628104" s="984"/>
    </row>
    <row r="628105" spans="59:59" ht="15" customHeight="1">
      <c r="BG628105" s="985"/>
    </row>
    <row r="628142" spans="59:59" ht="15" customHeight="1">
      <c r="BG628142" s="984"/>
    </row>
    <row r="628143" spans="59:59" ht="15" customHeight="1">
      <c r="BG628143" s="985"/>
    </row>
    <row r="628180" spans="59:59" ht="15" customHeight="1">
      <c r="BG628180" s="984"/>
    </row>
    <row r="628181" spans="59:59" ht="15" customHeight="1">
      <c r="BG628181" s="985"/>
    </row>
    <row r="628218" spans="59:59" ht="15" customHeight="1">
      <c r="BG628218" s="984"/>
    </row>
    <row r="628219" spans="59:59" ht="15" customHeight="1">
      <c r="BG628219" s="985"/>
    </row>
    <row r="628256" spans="59:59" ht="15" customHeight="1">
      <c r="BG628256" s="984"/>
    </row>
    <row r="628257" spans="59:59" ht="15" customHeight="1">
      <c r="BG628257" s="985"/>
    </row>
    <row r="628294" spans="59:59" ht="15" customHeight="1">
      <c r="BG628294" s="984"/>
    </row>
    <row r="628295" spans="59:59" ht="15" customHeight="1">
      <c r="BG628295" s="985"/>
    </row>
    <row r="628332" spans="59:59" ht="15" customHeight="1">
      <c r="BG628332" s="984"/>
    </row>
    <row r="628333" spans="59:59" ht="15" customHeight="1">
      <c r="BG628333" s="985"/>
    </row>
    <row r="628370" spans="59:59" ht="15" customHeight="1">
      <c r="BG628370" s="984"/>
    </row>
    <row r="628371" spans="59:59" ht="15" customHeight="1">
      <c r="BG628371" s="985"/>
    </row>
    <row r="628408" spans="59:59" ht="15" customHeight="1">
      <c r="BG628408" s="984"/>
    </row>
    <row r="628409" spans="59:59" ht="15" customHeight="1">
      <c r="BG628409" s="985"/>
    </row>
    <row r="628446" spans="59:59" ht="15" customHeight="1">
      <c r="BG628446" s="984"/>
    </row>
    <row r="628447" spans="59:59" ht="15" customHeight="1">
      <c r="BG628447" s="985"/>
    </row>
    <row r="628484" spans="59:59" ht="15" customHeight="1">
      <c r="BG628484" s="984"/>
    </row>
    <row r="628485" spans="59:59" ht="15" customHeight="1">
      <c r="BG628485" s="985"/>
    </row>
    <row r="628522" spans="59:59" ht="15" customHeight="1">
      <c r="BG628522" s="984"/>
    </row>
    <row r="628523" spans="59:59" ht="15" customHeight="1">
      <c r="BG628523" s="985"/>
    </row>
    <row r="628560" spans="59:59" ht="15" customHeight="1">
      <c r="BG628560" s="984"/>
    </row>
    <row r="628561" spans="59:59" ht="15" customHeight="1">
      <c r="BG628561" s="985"/>
    </row>
    <row r="628598" spans="59:59" ht="15" customHeight="1">
      <c r="BG628598" s="984"/>
    </row>
    <row r="628599" spans="59:59" ht="15" customHeight="1">
      <c r="BG628599" s="985"/>
    </row>
    <row r="628636" spans="59:59" ht="15" customHeight="1">
      <c r="BG628636" s="984"/>
    </row>
    <row r="628637" spans="59:59" ht="15" customHeight="1">
      <c r="BG628637" s="985"/>
    </row>
    <row r="628674" spans="59:59" ht="15" customHeight="1">
      <c r="BG628674" s="984"/>
    </row>
    <row r="628675" spans="59:59" ht="15" customHeight="1">
      <c r="BG628675" s="985"/>
    </row>
    <row r="628712" spans="59:59" ht="15" customHeight="1">
      <c r="BG628712" s="984"/>
    </row>
    <row r="628713" spans="59:59" ht="15" customHeight="1">
      <c r="BG628713" s="985"/>
    </row>
    <row r="628750" spans="59:59" ht="15" customHeight="1">
      <c r="BG628750" s="984"/>
    </row>
    <row r="628751" spans="59:59" ht="15" customHeight="1">
      <c r="BG628751" s="985"/>
    </row>
    <row r="628788" spans="59:59" ht="15" customHeight="1">
      <c r="BG628788" s="984"/>
    </row>
    <row r="628789" spans="59:59" ht="15" customHeight="1">
      <c r="BG628789" s="985"/>
    </row>
    <row r="628826" spans="59:59" ht="15" customHeight="1">
      <c r="BG628826" s="984"/>
    </row>
    <row r="628827" spans="59:59" ht="15" customHeight="1">
      <c r="BG628827" s="985"/>
    </row>
    <row r="628864" spans="59:59" ht="15" customHeight="1">
      <c r="BG628864" s="984"/>
    </row>
    <row r="628865" spans="59:59" ht="15" customHeight="1">
      <c r="BG628865" s="985"/>
    </row>
    <row r="628902" spans="59:59" ht="15" customHeight="1">
      <c r="BG628902" s="984"/>
    </row>
    <row r="628903" spans="59:59" ht="15" customHeight="1">
      <c r="BG628903" s="985"/>
    </row>
    <row r="628940" spans="59:59" ht="15" customHeight="1">
      <c r="BG628940" s="984"/>
    </row>
    <row r="628941" spans="59:59" ht="15" customHeight="1">
      <c r="BG628941" s="985"/>
    </row>
    <row r="628978" spans="59:59" ht="15" customHeight="1">
      <c r="BG628978" s="984"/>
    </row>
    <row r="628979" spans="59:59" ht="15" customHeight="1">
      <c r="BG628979" s="985"/>
    </row>
    <row r="629016" spans="59:59" ht="15" customHeight="1">
      <c r="BG629016" s="984"/>
    </row>
    <row r="629017" spans="59:59" ht="15" customHeight="1">
      <c r="BG629017" s="985"/>
    </row>
    <row r="629054" spans="59:59" ht="15" customHeight="1">
      <c r="BG629054" s="984"/>
    </row>
    <row r="629055" spans="59:59" ht="15" customHeight="1">
      <c r="BG629055" s="985"/>
    </row>
    <row r="629092" spans="59:59" ht="15" customHeight="1">
      <c r="BG629092" s="984"/>
    </row>
    <row r="629093" spans="59:59" ht="15" customHeight="1">
      <c r="BG629093" s="985"/>
    </row>
    <row r="629130" spans="59:59" ht="15" customHeight="1">
      <c r="BG629130" s="984"/>
    </row>
    <row r="629131" spans="59:59" ht="15" customHeight="1">
      <c r="BG629131" s="985"/>
    </row>
    <row r="629168" spans="59:59" ht="15" customHeight="1">
      <c r="BG629168" s="984"/>
    </row>
    <row r="629169" spans="59:59" ht="15" customHeight="1">
      <c r="BG629169" s="985"/>
    </row>
    <row r="629206" spans="59:59" ht="15" customHeight="1">
      <c r="BG629206" s="984"/>
    </row>
    <row r="629207" spans="59:59" ht="15" customHeight="1">
      <c r="BG629207" s="985"/>
    </row>
    <row r="629244" spans="59:59" ht="15" customHeight="1">
      <c r="BG629244" s="984"/>
    </row>
    <row r="629245" spans="59:59" ht="15" customHeight="1">
      <c r="BG629245" s="985"/>
    </row>
    <row r="629282" spans="59:59" ht="15" customHeight="1">
      <c r="BG629282" s="984"/>
    </row>
    <row r="629283" spans="59:59" ht="15" customHeight="1">
      <c r="BG629283" s="985"/>
    </row>
    <row r="629320" spans="59:59" ht="15" customHeight="1">
      <c r="BG629320" s="984"/>
    </row>
    <row r="629321" spans="59:59" ht="15" customHeight="1">
      <c r="BG629321" s="985"/>
    </row>
    <row r="629358" spans="59:59" ht="15" customHeight="1">
      <c r="BG629358" s="984"/>
    </row>
    <row r="629359" spans="59:59" ht="15" customHeight="1">
      <c r="BG629359" s="985"/>
    </row>
    <row r="629396" spans="59:59" ht="15" customHeight="1">
      <c r="BG629396" s="984"/>
    </row>
    <row r="629397" spans="59:59" ht="15" customHeight="1">
      <c r="BG629397" s="985"/>
    </row>
    <row r="629434" spans="59:59" ht="15" customHeight="1">
      <c r="BG629434" s="984"/>
    </row>
    <row r="629435" spans="59:59" ht="15" customHeight="1">
      <c r="BG629435" s="985"/>
    </row>
    <row r="629472" spans="59:59" ht="15" customHeight="1">
      <c r="BG629472" s="984"/>
    </row>
    <row r="629473" spans="59:59" ht="15" customHeight="1">
      <c r="BG629473" s="985"/>
    </row>
    <row r="629510" spans="59:59" ht="15" customHeight="1">
      <c r="BG629510" s="984"/>
    </row>
    <row r="629511" spans="59:59" ht="15" customHeight="1">
      <c r="BG629511" s="985"/>
    </row>
    <row r="629548" spans="59:59" ht="15" customHeight="1">
      <c r="BG629548" s="984"/>
    </row>
    <row r="629549" spans="59:59" ht="15" customHeight="1">
      <c r="BG629549" s="985"/>
    </row>
    <row r="629586" spans="59:59" ht="15" customHeight="1">
      <c r="BG629586" s="984"/>
    </row>
    <row r="629587" spans="59:59" ht="15" customHeight="1">
      <c r="BG629587" s="985"/>
    </row>
    <row r="629624" spans="59:59" ht="15" customHeight="1">
      <c r="BG629624" s="984"/>
    </row>
    <row r="629625" spans="59:59" ht="15" customHeight="1">
      <c r="BG629625" s="985"/>
    </row>
    <row r="629662" spans="59:59" ht="15" customHeight="1">
      <c r="BG629662" s="984"/>
    </row>
    <row r="629663" spans="59:59" ht="15" customHeight="1">
      <c r="BG629663" s="985"/>
    </row>
    <row r="629700" spans="59:59" ht="15" customHeight="1">
      <c r="BG629700" s="984"/>
    </row>
    <row r="629701" spans="59:59" ht="15" customHeight="1">
      <c r="BG629701" s="985"/>
    </row>
    <row r="629738" spans="59:59" ht="15" customHeight="1">
      <c r="BG629738" s="984"/>
    </row>
    <row r="629739" spans="59:59" ht="15" customHeight="1">
      <c r="BG629739" s="985"/>
    </row>
    <row r="629776" spans="59:59" ht="15" customHeight="1">
      <c r="BG629776" s="984"/>
    </row>
    <row r="629777" spans="59:59" ht="15" customHeight="1">
      <c r="BG629777" s="985"/>
    </row>
    <row r="629814" spans="59:59" ht="15" customHeight="1">
      <c r="BG629814" s="984"/>
    </row>
    <row r="629815" spans="59:59" ht="15" customHeight="1">
      <c r="BG629815" s="985"/>
    </row>
    <row r="629852" spans="59:59" ht="15" customHeight="1">
      <c r="BG629852" s="984"/>
    </row>
    <row r="629853" spans="59:59" ht="15" customHeight="1">
      <c r="BG629853" s="985"/>
    </row>
    <row r="629890" spans="59:59" ht="15" customHeight="1">
      <c r="BG629890" s="984"/>
    </row>
    <row r="629891" spans="59:59" ht="15" customHeight="1">
      <c r="BG629891" s="985"/>
    </row>
    <row r="629928" spans="59:59" ht="15" customHeight="1">
      <c r="BG629928" s="984"/>
    </row>
    <row r="629929" spans="59:59" ht="15" customHeight="1">
      <c r="BG629929" s="985"/>
    </row>
    <row r="629966" spans="59:59" ht="15" customHeight="1">
      <c r="BG629966" s="984"/>
    </row>
    <row r="629967" spans="59:59" ht="15" customHeight="1">
      <c r="BG629967" s="985"/>
    </row>
    <row r="630004" spans="59:59" ht="15" customHeight="1">
      <c r="BG630004" s="984"/>
    </row>
    <row r="630005" spans="59:59" ht="15" customHeight="1">
      <c r="BG630005" s="985"/>
    </row>
    <row r="630042" spans="59:59" ht="15" customHeight="1">
      <c r="BG630042" s="984"/>
    </row>
    <row r="630043" spans="59:59" ht="15" customHeight="1">
      <c r="BG630043" s="985"/>
    </row>
    <row r="630080" spans="59:59" ht="15" customHeight="1">
      <c r="BG630080" s="984"/>
    </row>
    <row r="630081" spans="59:59" ht="15" customHeight="1">
      <c r="BG630081" s="985"/>
    </row>
    <row r="630118" spans="59:59" ht="15" customHeight="1">
      <c r="BG630118" s="984"/>
    </row>
    <row r="630119" spans="59:59" ht="15" customHeight="1">
      <c r="BG630119" s="985"/>
    </row>
    <row r="630156" spans="59:59" ht="15" customHeight="1">
      <c r="BG630156" s="984"/>
    </row>
    <row r="630157" spans="59:59" ht="15" customHeight="1">
      <c r="BG630157" s="985"/>
    </row>
    <row r="630194" spans="59:59" ht="15" customHeight="1">
      <c r="BG630194" s="984"/>
    </row>
    <row r="630195" spans="59:59" ht="15" customHeight="1">
      <c r="BG630195" s="985"/>
    </row>
    <row r="630232" spans="59:59" ht="15" customHeight="1">
      <c r="BG630232" s="984"/>
    </row>
    <row r="630233" spans="59:59" ht="15" customHeight="1">
      <c r="BG630233" s="985"/>
    </row>
    <row r="630270" spans="59:59" ht="15" customHeight="1">
      <c r="BG630270" s="984"/>
    </row>
    <row r="630271" spans="59:59" ht="15" customHeight="1">
      <c r="BG630271" s="985"/>
    </row>
    <row r="630308" spans="59:59" ht="15" customHeight="1">
      <c r="BG630308" s="984"/>
    </row>
    <row r="630309" spans="59:59" ht="15" customHeight="1">
      <c r="BG630309" s="985"/>
    </row>
    <row r="630346" spans="59:59" ht="15" customHeight="1">
      <c r="BG630346" s="984"/>
    </row>
    <row r="630347" spans="59:59" ht="15" customHeight="1">
      <c r="BG630347" s="985"/>
    </row>
    <row r="630384" spans="59:59" ht="15" customHeight="1">
      <c r="BG630384" s="984"/>
    </row>
    <row r="630385" spans="59:59" ht="15" customHeight="1">
      <c r="BG630385" s="985"/>
    </row>
    <row r="630422" spans="59:59" ht="15" customHeight="1">
      <c r="BG630422" s="984"/>
    </row>
    <row r="630423" spans="59:59" ht="15" customHeight="1">
      <c r="BG630423" s="985"/>
    </row>
    <row r="630460" spans="59:59" ht="15" customHeight="1">
      <c r="BG630460" s="984"/>
    </row>
    <row r="630461" spans="59:59" ht="15" customHeight="1">
      <c r="BG630461" s="985"/>
    </row>
    <row r="630498" spans="59:59" ht="15" customHeight="1">
      <c r="BG630498" s="984"/>
    </row>
    <row r="630499" spans="59:59" ht="15" customHeight="1">
      <c r="BG630499" s="985"/>
    </row>
    <row r="630536" spans="59:59" ht="15" customHeight="1">
      <c r="BG630536" s="984"/>
    </row>
    <row r="630537" spans="59:59" ht="15" customHeight="1">
      <c r="BG630537" s="985"/>
    </row>
    <row r="630574" spans="59:59" ht="15" customHeight="1">
      <c r="BG630574" s="984"/>
    </row>
    <row r="630575" spans="59:59" ht="15" customHeight="1">
      <c r="BG630575" s="985"/>
    </row>
    <row r="630612" spans="59:59" ht="15" customHeight="1">
      <c r="BG630612" s="984"/>
    </row>
    <row r="630613" spans="59:59" ht="15" customHeight="1">
      <c r="BG630613" s="985"/>
    </row>
    <row r="630650" spans="59:59" ht="15" customHeight="1">
      <c r="BG630650" s="984"/>
    </row>
    <row r="630651" spans="59:59" ht="15" customHeight="1">
      <c r="BG630651" s="985"/>
    </row>
    <row r="630688" spans="59:59" ht="15" customHeight="1">
      <c r="BG630688" s="984"/>
    </row>
    <row r="630689" spans="59:59" ht="15" customHeight="1">
      <c r="BG630689" s="985"/>
    </row>
    <row r="630726" spans="59:59" ht="15" customHeight="1">
      <c r="BG630726" s="984"/>
    </row>
    <row r="630727" spans="59:59" ht="15" customHeight="1">
      <c r="BG630727" s="985"/>
    </row>
    <row r="630764" spans="59:59" ht="15" customHeight="1">
      <c r="BG630764" s="984"/>
    </row>
    <row r="630765" spans="59:59" ht="15" customHeight="1">
      <c r="BG630765" s="985"/>
    </row>
    <row r="630802" spans="59:59" ht="15" customHeight="1">
      <c r="BG630802" s="984"/>
    </row>
    <row r="630803" spans="59:59" ht="15" customHeight="1">
      <c r="BG630803" s="985"/>
    </row>
    <row r="630840" spans="59:59" ht="15" customHeight="1">
      <c r="BG630840" s="984"/>
    </row>
    <row r="630841" spans="59:59" ht="15" customHeight="1">
      <c r="BG630841" s="985"/>
    </row>
    <row r="630878" spans="59:59" ht="15" customHeight="1">
      <c r="BG630878" s="984"/>
    </row>
    <row r="630879" spans="59:59" ht="15" customHeight="1">
      <c r="BG630879" s="985"/>
    </row>
    <row r="630916" spans="59:59" ht="15" customHeight="1">
      <c r="BG630916" s="984"/>
    </row>
    <row r="630917" spans="59:59" ht="15" customHeight="1">
      <c r="BG630917" s="985"/>
    </row>
    <row r="630954" spans="59:59" ht="15" customHeight="1">
      <c r="BG630954" s="984"/>
    </row>
    <row r="630955" spans="59:59" ht="15" customHeight="1">
      <c r="BG630955" s="985"/>
    </row>
    <row r="630992" spans="59:59" ht="15" customHeight="1">
      <c r="BG630992" s="984"/>
    </row>
    <row r="630993" spans="59:59" ht="15" customHeight="1">
      <c r="BG630993" s="985"/>
    </row>
    <row r="631030" spans="59:59" ht="15" customHeight="1">
      <c r="BG631030" s="984"/>
    </row>
    <row r="631031" spans="59:59" ht="15" customHeight="1">
      <c r="BG631031" s="985"/>
    </row>
    <row r="631068" spans="59:59" ht="15" customHeight="1">
      <c r="BG631068" s="984"/>
    </row>
    <row r="631069" spans="59:59" ht="15" customHeight="1">
      <c r="BG631069" s="985"/>
    </row>
    <row r="631106" spans="59:59" ht="15" customHeight="1">
      <c r="BG631106" s="984"/>
    </row>
    <row r="631107" spans="59:59" ht="15" customHeight="1">
      <c r="BG631107" s="985"/>
    </row>
    <row r="631144" spans="59:59" ht="15" customHeight="1">
      <c r="BG631144" s="984"/>
    </row>
    <row r="631145" spans="59:59" ht="15" customHeight="1">
      <c r="BG631145" s="985"/>
    </row>
    <row r="631182" spans="59:59" ht="15" customHeight="1">
      <c r="BG631182" s="984"/>
    </row>
    <row r="631183" spans="59:59" ht="15" customHeight="1">
      <c r="BG631183" s="985"/>
    </row>
    <row r="631220" spans="59:59" ht="15" customHeight="1">
      <c r="BG631220" s="984"/>
    </row>
    <row r="631221" spans="59:59" ht="15" customHeight="1">
      <c r="BG631221" s="985"/>
    </row>
    <row r="631258" spans="59:59" ht="15" customHeight="1">
      <c r="BG631258" s="984"/>
    </row>
    <row r="631259" spans="59:59" ht="15" customHeight="1">
      <c r="BG631259" s="985"/>
    </row>
    <row r="631296" spans="59:59" ht="15" customHeight="1">
      <c r="BG631296" s="984"/>
    </row>
    <row r="631297" spans="59:59" ht="15" customHeight="1">
      <c r="BG631297" s="985"/>
    </row>
    <row r="631334" spans="59:59" ht="15" customHeight="1">
      <c r="BG631334" s="984"/>
    </row>
    <row r="631335" spans="59:59" ht="15" customHeight="1">
      <c r="BG631335" s="985"/>
    </row>
    <row r="631372" spans="59:59" ht="15" customHeight="1">
      <c r="BG631372" s="984"/>
    </row>
    <row r="631373" spans="59:59" ht="15" customHeight="1">
      <c r="BG631373" s="985"/>
    </row>
    <row r="631410" spans="59:59" ht="15" customHeight="1">
      <c r="BG631410" s="984"/>
    </row>
    <row r="631411" spans="59:59" ht="15" customHeight="1">
      <c r="BG631411" s="985"/>
    </row>
    <row r="631448" spans="59:59" ht="15" customHeight="1">
      <c r="BG631448" s="984"/>
    </row>
    <row r="631449" spans="59:59" ht="15" customHeight="1">
      <c r="BG631449" s="985"/>
    </row>
    <row r="631486" spans="59:59" ht="15" customHeight="1">
      <c r="BG631486" s="984"/>
    </row>
    <row r="631487" spans="59:59" ht="15" customHeight="1">
      <c r="BG631487" s="985"/>
    </row>
    <row r="631524" spans="59:59" ht="15" customHeight="1">
      <c r="BG631524" s="984"/>
    </row>
    <row r="631525" spans="59:59" ht="15" customHeight="1">
      <c r="BG631525" s="985"/>
    </row>
    <row r="631562" spans="59:59" ht="15" customHeight="1">
      <c r="BG631562" s="984"/>
    </row>
    <row r="631563" spans="59:59" ht="15" customHeight="1">
      <c r="BG631563" s="985"/>
    </row>
    <row r="631600" spans="59:59" ht="15" customHeight="1">
      <c r="BG631600" s="984"/>
    </row>
    <row r="631601" spans="59:59" ht="15" customHeight="1">
      <c r="BG631601" s="985"/>
    </row>
    <row r="631638" spans="59:59" ht="15" customHeight="1">
      <c r="BG631638" s="984"/>
    </row>
    <row r="631639" spans="59:59" ht="15" customHeight="1">
      <c r="BG631639" s="985"/>
    </row>
    <row r="631676" spans="59:59" ht="15" customHeight="1">
      <c r="BG631676" s="984"/>
    </row>
    <row r="631677" spans="59:59" ht="15" customHeight="1">
      <c r="BG631677" s="985"/>
    </row>
    <row r="631714" spans="59:59" ht="15" customHeight="1">
      <c r="BG631714" s="984"/>
    </row>
    <row r="631715" spans="59:59" ht="15" customHeight="1">
      <c r="BG631715" s="985"/>
    </row>
    <row r="631752" spans="59:59" ht="15" customHeight="1">
      <c r="BG631752" s="984"/>
    </row>
    <row r="631753" spans="59:59" ht="15" customHeight="1">
      <c r="BG631753" s="985"/>
    </row>
    <row r="631790" spans="59:59" ht="15" customHeight="1">
      <c r="BG631790" s="984"/>
    </row>
    <row r="631791" spans="59:59" ht="15" customHeight="1">
      <c r="BG631791" s="985"/>
    </row>
    <row r="631828" spans="59:59" ht="15" customHeight="1">
      <c r="BG631828" s="984"/>
    </row>
    <row r="631829" spans="59:59" ht="15" customHeight="1">
      <c r="BG631829" s="985"/>
    </row>
    <row r="631866" spans="59:59" ht="15" customHeight="1">
      <c r="BG631866" s="984"/>
    </row>
    <row r="631867" spans="59:59" ht="15" customHeight="1">
      <c r="BG631867" s="985"/>
    </row>
    <row r="631904" spans="59:59" ht="15" customHeight="1">
      <c r="BG631904" s="984"/>
    </row>
    <row r="631905" spans="59:59" ht="15" customHeight="1">
      <c r="BG631905" s="985"/>
    </row>
    <row r="631942" spans="59:59" ht="15" customHeight="1">
      <c r="BG631942" s="984"/>
    </row>
    <row r="631943" spans="59:59" ht="15" customHeight="1">
      <c r="BG631943" s="985"/>
    </row>
    <row r="631980" spans="59:59" ht="15" customHeight="1">
      <c r="BG631980" s="984"/>
    </row>
    <row r="631981" spans="59:59" ht="15" customHeight="1">
      <c r="BG631981" s="985"/>
    </row>
    <row r="632018" spans="59:59" ht="15" customHeight="1">
      <c r="BG632018" s="984"/>
    </row>
    <row r="632019" spans="59:59" ht="15" customHeight="1">
      <c r="BG632019" s="985"/>
    </row>
    <row r="632056" spans="59:59" ht="15" customHeight="1">
      <c r="BG632056" s="984"/>
    </row>
    <row r="632057" spans="59:59" ht="15" customHeight="1">
      <c r="BG632057" s="985"/>
    </row>
    <row r="632094" spans="59:59" ht="15" customHeight="1">
      <c r="BG632094" s="984"/>
    </row>
    <row r="632095" spans="59:59" ht="15" customHeight="1">
      <c r="BG632095" s="985"/>
    </row>
    <row r="632132" spans="59:59" ht="15" customHeight="1">
      <c r="BG632132" s="984"/>
    </row>
    <row r="632133" spans="59:59" ht="15" customHeight="1">
      <c r="BG632133" s="985"/>
    </row>
    <row r="632170" spans="59:59" ht="15" customHeight="1">
      <c r="BG632170" s="984"/>
    </row>
    <row r="632171" spans="59:59" ht="15" customHeight="1">
      <c r="BG632171" s="985"/>
    </row>
    <row r="632208" spans="59:59" ht="15" customHeight="1">
      <c r="BG632208" s="984"/>
    </row>
    <row r="632209" spans="59:59" ht="15" customHeight="1">
      <c r="BG632209" s="985"/>
    </row>
    <row r="632246" spans="59:59" ht="15" customHeight="1">
      <c r="BG632246" s="984"/>
    </row>
    <row r="632247" spans="59:59" ht="15" customHeight="1">
      <c r="BG632247" s="985"/>
    </row>
    <row r="632284" spans="59:59" ht="15" customHeight="1">
      <c r="BG632284" s="984"/>
    </row>
    <row r="632285" spans="59:59" ht="15" customHeight="1">
      <c r="BG632285" s="985"/>
    </row>
    <row r="632322" spans="59:59" ht="15" customHeight="1">
      <c r="BG632322" s="984"/>
    </row>
    <row r="632323" spans="59:59" ht="15" customHeight="1">
      <c r="BG632323" s="985"/>
    </row>
    <row r="632360" spans="59:59" ht="15" customHeight="1">
      <c r="BG632360" s="984"/>
    </row>
    <row r="632361" spans="59:59" ht="15" customHeight="1">
      <c r="BG632361" s="985"/>
    </row>
    <row r="632398" spans="59:59" ht="15" customHeight="1">
      <c r="BG632398" s="984"/>
    </row>
    <row r="632399" spans="59:59" ht="15" customHeight="1">
      <c r="BG632399" s="985"/>
    </row>
    <row r="632436" spans="59:59" ht="15" customHeight="1">
      <c r="BG632436" s="984"/>
    </row>
    <row r="632437" spans="59:59" ht="15" customHeight="1">
      <c r="BG632437" s="985"/>
    </row>
    <row r="632474" spans="59:59" ht="15" customHeight="1">
      <c r="BG632474" s="984"/>
    </row>
    <row r="632475" spans="59:59" ht="15" customHeight="1">
      <c r="BG632475" s="985"/>
    </row>
    <row r="632512" spans="59:59" ht="15" customHeight="1">
      <c r="BG632512" s="984"/>
    </row>
    <row r="632513" spans="59:59" ht="15" customHeight="1">
      <c r="BG632513" s="985"/>
    </row>
    <row r="632550" spans="59:59" ht="15" customHeight="1">
      <c r="BG632550" s="984"/>
    </row>
    <row r="632551" spans="59:59" ht="15" customHeight="1">
      <c r="BG632551" s="985"/>
    </row>
    <row r="632588" spans="59:59" ht="15" customHeight="1">
      <c r="BG632588" s="984"/>
    </row>
    <row r="632589" spans="59:59" ht="15" customHeight="1">
      <c r="BG632589" s="985"/>
    </row>
    <row r="632626" spans="59:59" ht="15" customHeight="1">
      <c r="BG632626" s="984"/>
    </row>
    <row r="632627" spans="59:59" ht="15" customHeight="1">
      <c r="BG632627" s="985"/>
    </row>
    <row r="632664" spans="59:59" ht="15" customHeight="1">
      <c r="BG632664" s="984"/>
    </row>
    <row r="632665" spans="59:59" ht="15" customHeight="1">
      <c r="BG632665" s="985"/>
    </row>
    <row r="632702" spans="59:59" ht="15" customHeight="1">
      <c r="BG632702" s="984"/>
    </row>
    <row r="632703" spans="59:59" ht="15" customHeight="1">
      <c r="BG632703" s="985"/>
    </row>
    <row r="632740" spans="59:59" ht="15" customHeight="1">
      <c r="BG632740" s="984"/>
    </row>
    <row r="632741" spans="59:59" ht="15" customHeight="1">
      <c r="BG632741" s="985"/>
    </row>
    <row r="632778" spans="59:59" ht="15" customHeight="1">
      <c r="BG632778" s="984"/>
    </row>
    <row r="632779" spans="59:59" ht="15" customHeight="1">
      <c r="BG632779" s="985"/>
    </row>
    <row r="632816" spans="59:59" ht="15" customHeight="1">
      <c r="BG632816" s="984"/>
    </row>
    <row r="632817" spans="59:59" ht="15" customHeight="1">
      <c r="BG632817" s="985"/>
    </row>
    <row r="632854" spans="59:59" ht="15" customHeight="1">
      <c r="BG632854" s="984"/>
    </row>
    <row r="632855" spans="59:59" ht="15" customHeight="1">
      <c r="BG632855" s="985"/>
    </row>
    <row r="632892" spans="59:59" ht="15" customHeight="1">
      <c r="BG632892" s="984"/>
    </row>
    <row r="632893" spans="59:59" ht="15" customHeight="1">
      <c r="BG632893" s="985"/>
    </row>
    <row r="632930" spans="59:59" ht="15" customHeight="1">
      <c r="BG632930" s="984"/>
    </row>
    <row r="632931" spans="59:59" ht="15" customHeight="1">
      <c r="BG632931" s="985"/>
    </row>
    <row r="632968" spans="59:59" ht="15" customHeight="1">
      <c r="BG632968" s="984"/>
    </row>
    <row r="632969" spans="59:59" ht="15" customHeight="1">
      <c r="BG632969" s="985"/>
    </row>
    <row r="633006" spans="59:59" ht="15" customHeight="1">
      <c r="BG633006" s="984"/>
    </row>
    <row r="633007" spans="59:59" ht="15" customHeight="1">
      <c r="BG633007" s="985"/>
    </row>
    <row r="633044" spans="59:59" ht="15" customHeight="1">
      <c r="BG633044" s="984"/>
    </row>
    <row r="633045" spans="59:59" ht="15" customHeight="1">
      <c r="BG633045" s="985"/>
    </row>
    <row r="633082" spans="59:59" ht="15" customHeight="1">
      <c r="BG633082" s="984"/>
    </row>
    <row r="633083" spans="59:59" ht="15" customHeight="1">
      <c r="BG633083" s="985"/>
    </row>
    <row r="633120" spans="59:59" ht="15" customHeight="1">
      <c r="BG633120" s="984"/>
    </row>
    <row r="633121" spans="59:59" ht="15" customHeight="1">
      <c r="BG633121" s="985"/>
    </row>
    <row r="633158" spans="59:59" ht="15" customHeight="1">
      <c r="BG633158" s="984"/>
    </row>
    <row r="633159" spans="59:59" ht="15" customHeight="1">
      <c r="BG633159" s="985"/>
    </row>
    <row r="633196" spans="59:59" ht="15" customHeight="1">
      <c r="BG633196" s="984"/>
    </row>
    <row r="633197" spans="59:59" ht="15" customHeight="1">
      <c r="BG633197" s="985"/>
    </row>
    <row r="633234" spans="59:59" ht="15" customHeight="1">
      <c r="BG633234" s="984"/>
    </row>
    <row r="633235" spans="59:59" ht="15" customHeight="1">
      <c r="BG633235" s="985"/>
    </row>
    <row r="633272" spans="59:59" ht="15" customHeight="1">
      <c r="BG633272" s="984"/>
    </row>
    <row r="633273" spans="59:59" ht="15" customHeight="1">
      <c r="BG633273" s="985"/>
    </row>
    <row r="633310" spans="59:59" ht="15" customHeight="1">
      <c r="BG633310" s="984"/>
    </row>
    <row r="633311" spans="59:59" ht="15" customHeight="1">
      <c r="BG633311" s="985"/>
    </row>
    <row r="633348" spans="59:59" ht="15" customHeight="1">
      <c r="BG633348" s="984"/>
    </row>
    <row r="633349" spans="59:59" ht="15" customHeight="1">
      <c r="BG633349" s="985"/>
    </row>
    <row r="633386" spans="59:59" ht="15" customHeight="1">
      <c r="BG633386" s="984"/>
    </row>
    <row r="633387" spans="59:59" ht="15" customHeight="1">
      <c r="BG633387" s="985"/>
    </row>
    <row r="633424" spans="59:59" ht="15" customHeight="1">
      <c r="BG633424" s="984"/>
    </row>
    <row r="633425" spans="59:59" ht="15" customHeight="1">
      <c r="BG633425" s="985"/>
    </row>
    <row r="633462" spans="59:59" ht="15" customHeight="1">
      <c r="BG633462" s="984"/>
    </row>
    <row r="633463" spans="59:59" ht="15" customHeight="1">
      <c r="BG633463" s="985"/>
    </row>
    <row r="633500" spans="59:59" ht="15" customHeight="1">
      <c r="BG633500" s="984"/>
    </row>
    <row r="633501" spans="59:59" ht="15" customHeight="1">
      <c r="BG633501" s="985"/>
    </row>
    <row r="633538" spans="59:59" ht="15" customHeight="1">
      <c r="BG633538" s="984"/>
    </row>
    <row r="633539" spans="59:59" ht="15" customHeight="1">
      <c r="BG633539" s="985"/>
    </row>
    <row r="633576" spans="59:59" ht="15" customHeight="1">
      <c r="BG633576" s="984"/>
    </row>
    <row r="633577" spans="59:59" ht="15" customHeight="1">
      <c r="BG633577" s="985"/>
    </row>
    <row r="633614" spans="59:59" ht="15" customHeight="1">
      <c r="BG633614" s="984"/>
    </row>
    <row r="633615" spans="59:59" ht="15" customHeight="1">
      <c r="BG633615" s="985"/>
    </row>
    <row r="633652" spans="59:59" ht="15" customHeight="1">
      <c r="BG633652" s="984"/>
    </row>
    <row r="633653" spans="59:59" ht="15" customHeight="1">
      <c r="BG633653" s="985"/>
    </row>
    <row r="633690" spans="59:59" ht="15" customHeight="1">
      <c r="BG633690" s="984"/>
    </row>
    <row r="633691" spans="59:59" ht="15" customHeight="1">
      <c r="BG633691" s="985"/>
    </row>
    <row r="633728" spans="59:59" ht="15" customHeight="1">
      <c r="BG633728" s="984"/>
    </row>
    <row r="633729" spans="59:59" ht="15" customHeight="1">
      <c r="BG633729" s="985"/>
    </row>
    <row r="633766" spans="59:59" ht="15" customHeight="1">
      <c r="BG633766" s="984"/>
    </row>
    <row r="633767" spans="59:59" ht="15" customHeight="1">
      <c r="BG633767" s="985"/>
    </row>
    <row r="633804" spans="59:59" ht="15" customHeight="1">
      <c r="BG633804" s="984"/>
    </row>
    <row r="633805" spans="59:59" ht="15" customHeight="1">
      <c r="BG633805" s="985"/>
    </row>
    <row r="633842" spans="59:59" ht="15" customHeight="1">
      <c r="BG633842" s="984"/>
    </row>
    <row r="633843" spans="59:59" ht="15" customHeight="1">
      <c r="BG633843" s="985"/>
    </row>
    <row r="633880" spans="59:59" ht="15" customHeight="1">
      <c r="BG633880" s="984"/>
    </row>
    <row r="633881" spans="59:59" ht="15" customHeight="1">
      <c r="BG633881" s="985"/>
    </row>
    <row r="633918" spans="59:59" ht="15" customHeight="1">
      <c r="BG633918" s="984"/>
    </row>
    <row r="633919" spans="59:59" ht="15" customHeight="1">
      <c r="BG633919" s="985"/>
    </row>
    <row r="633956" spans="59:59" ht="15" customHeight="1">
      <c r="BG633956" s="984"/>
    </row>
    <row r="633957" spans="59:59" ht="15" customHeight="1">
      <c r="BG633957" s="985"/>
    </row>
    <row r="633994" spans="59:59" ht="15" customHeight="1">
      <c r="BG633994" s="984"/>
    </row>
    <row r="633995" spans="59:59" ht="15" customHeight="1">
      <c r="BG633995" s="985"/>
    </row>
    <row r="634032" spans="59:59" ht="15" customHeight="1">
      <c r="BG634032" s="984"/>
    </row>
    <row r="634033" spans="59:59" ht="15" customHeight="1">
      <c r="BG634033" s="985"/>
    </row>
    <row r="634070" spans="59:59" ht="15" customHeight="1">
      <c r="BG634070" s="984"/>
    </row>
    <row r="634071" spans="59:59" ht="15" customHeight="1">
      <c r="BG634071" s="985"/>
    </row>
    <row r="634108" spans="59:59" ht="15" customHeight="1">
      <c r="BG634108" s="984"/>
    </row>
    <row r="634109" spans="59:59" ht="15" customHeight="1">
      <c r="BG634109" s="985"/>
    </row>
    <row r="634146" spans="59:59" ht="15" customHeight="1">
      <c r="BG634146" s="984"/>
    </row>
    <row r="634147" spans="59:59" ht="15" customHeight="1">
      <c r="BG634147" s="985"/>
    </row>
    <row r="634184" spans="59:59" ht="15" customHeight="1">
      <c r="BG634184" s="984"/>
    </row>
    <row r="634185" spans="59:59" ht="15" customHeight="1">
      <c r="BG634185" s="985"/>
    </row>
    <row r="634222" spans="59:59" ht="15" customHeight="1">
      <c r="BG634222" s="984"/>
    </row>
    <row r="634223" spans="59:59" ht="15" customHeight="1">
      <c r="BG634223" s="985"/>
    </row>
    <row r="634260" spans="59:59" ht="15" customHeight="1">
      <c r="BG634260" s="984"/>
    </row>
    <row r="634261" spans="59:59" ht="15" customHeight="1">
      <c r="BG634261" s="985"/>
    </row>
    <row r="634298" spans="59:59" ht="15" customHeight="1">
      <c r="BG634298" s="984"/>
    </row>
    <row r="634299" spans="59:59" ht="15" customHeight="1">
      <c r="BG634299" s="985"/>
    </row>
    <row r="634336" spans="59:59" ht="15" customHeight="1">
      <c r="BG634336" s="984"/>
    </row>
    <row r="634337" spans="59:59" ht="15" customHeight="1">
      <c r="BG634337" s="985"/>
    </row>
    <row r="634374" spans="59:59" ht="15" customHeight="1">
      <c r="BG634374" s="984"/>
    </row>
    <row r="634375" spans="59:59" ht="15" customHeight="1">
      <c r="BG634375" s="985"/>
    </row>
    <row r="634412" spans="59:59" ht="15" customHeight="1">
      <c r="BG634412" s="984"/>
    </row>
    <row r="634413" spans="59:59" ht="15" customHeight="1">
      <c r="BG634413" s="985"/>
    </row>
    <row r="634450" spans="59:59" ht="15" customHeight="1">
      <c r="BG634450" s="984"/>
    </row>
    <row r="634451" spans="59:59" ht="15" customHeight="1">
      <c r="BG634451" s="985"/>
    </row>
    <row r="634488" spans="59:59" ht="15" customHeight="1">
      <c r="BG634488" s="984"/>
    </row>
    <row r="634489" spans="59:59" ht="15" customHeight="1">
      <c r="BG634489" s="985"/>
    </row>
    <row r="634526" spans="59:59" ht="15" customHeight="1">
      <c r="BG634526" s="984"/>
    </row>
    <row r="634527" spans="59:59" ht="15" customHeight="1">
      <c r="BG634527" s="985"/>
    </row>
    <row r="634564" spans="59:59" ht="15" customHeight="1">
      <c r="BG634564" s="984"/>
    </row>
    <row r="634565" spans="59:59" ht="15" customHeight="1">
      <c r="BG634565" s="985"/>
    </row>
    <row r="634602" spans="59:59" ht="15" customHeight="1">
      <c r="BG634602" s="984"/>
    </row>
    <row r="634603" spans="59:59" ht="15" customHeight="1">
      <c r="BG634603" s="985"/>
    </row>
    <row r="634640" spans="59:59" ht="15" customHeight="1">
      <c r="BG634640" s="984"/>
    </row>
    <row r="634641" spans="59:59" ht="15" customHeight="1">
      <c r="BG634641" s="985"/>
    </row>
    <row r="634678" spans="59:59" ht="15" customHeight="1">
      <c r="BG634678" s="984"/>
    </row>
    <row r="634679" spans="59:59" ht="15" customHeight="1">
      <c r="BG634679" s="985"/>
    </row>
    <row r="634716" spans="59:59" ht="15" customHeight="1">
      <c r="BG634716" s="984"/>
    </row>
    <row r="634717" spans="59:59" ht="15" customHeight="1">
      <c r="BG634717" s="985"/>
    </row>
    <row r="634754" spans="59:59" ht="15" customHeight="1">
      <c r="BG634754" s="984"/>
    </row>
    <row r="634755" spans="59:59" ht="15" customHeight="1">
      <c r="BG634755" s="985"/>
    </row>
    <row r="634792" spans="59:59" ht="15" customHeight="1">
      <c r="BG634792" s="984"/>
    </row>
    <row r="634793" spans="59:59" ht="15" customHeight="1">
      <c r="BG634793" s="985"/>
    </row>
    <row r="634830" spans="59:59" ht="15" customHeight="1">
      <c r="BG634830" s="984"/>
    </row>
    <row r="634831" spans="59:59" ht="15" customHeight="1">
      <c r="BG634831" s="985"/>
    </row>
    <row r="634868" spans="59:59" ht="15" customHeight="1">
      <c r="BG634868" s="984"/>
    </row>
    <row r="634869" spans="59:59" ht="15" customHeight="1">
      <c r="BG634869" s="985"/>
    </row>
    <row r="634906" spans="59:59" ht="15" customHeight="1">
      <c r="BG634906" s="984"/>
    </row>
    <row r="634907" spans="59:59" ht="15" customHeight="1">
      <c r="BG634907" s="985"/>
    </row>
    <row r="634944" spans="59:59" ht="15" customHeight="1">
      <c r="BG634944" s="984"/>
    </row>
    <row r="634945" spans="59:59" ht="15" customHeight="1">
      <c r="BG634945" s="985"/>
    </row>
    <row r="634982" spans="59:59" ht="15" customHeight="1">
      <c r="BG634982" s="984"/>
    </row>
    <row r="634983" spans="59:59" ht="15" customHeight="1">
      <c r="BG634983" s="985"/>
    </row>
    <row r="635020" spans="59:59" ht="15" customHeight="1">
      <c r="BG635020" s="984"/>
    </row>
    <row r="635021" spans="59:59" ht="15" customHeight="1">
      <c r="BG635021" s="985"/>
    </row>
    <row r="635058" spans="59:59" ht="15" customHeight="1">
      <c r="BG635058" s="984"/>
    </row>
    <row r="635059" spans="59:59" ht="15" customHeight="1">
      <c r="BG635059" s="985"/>
    </row>
    <row r="635096" spans="59:59" ht="15" customHeight="1">
      <c r="BG635096" s="984"/>
    </row>
    <row r="635097" spans="59:59" ht="15" customHeight="1">
      <c r="BG635097" s="985"/>
    </row>
    <row r="635134" spans="59:59" ht="15" customHeight="1">
      <c r="BG635134" s="984"/>
    </row>
    <row r="635135" spans="59:59" ht="15" customHeight="1">
      <c r="BG635135" s="985"/>
    </row>
    <row r="635172" spans="59:59" ht="15" customHeight="1">
      <c r="BG635172" s="984"/>
    </row>
    <row r="635173" spans="59:59" ht="15" customHeight="1">
      <c r="BG635173" s="985"/>
    </row>
    <row r="635210" spans="59:59" ht="15" customHeight="1">
      <c r="BG635210" s="984"/>
    </row>
    <row r="635211" spans="59:59" ht="15" customHeight="1">
      <c r="BG635211" s="985"/>
    </row>
    <row r="635248" spans="59:59" ht="15" customHeight="1">
      <c r="BG635248" s="984"/>
    </row>
    <row r="635249" spans="59:59" ht="15" customHeight="1">
      <c r="BG635249" s="985"/>
    </row>
    <row r="635286" spans="59:59" ht="15" customHeight="1">
      <c r="BG635286" s="984"/>
    </row>
    <row r="635287" spans="59:59" ht="15" customHeight="1">
      <c r="BG635287" s="985"/>
    </row>
    <row r="635324" spans="59:59" ht="15" customHeight="1">
      <c r="BG635324" s="984"/>
    </row>
    <row r="635325" spans="59:59" ht="15" customHeight="1">
      <c r="BG635325" s="985"/>
    </row>
    <row r="635362" spans="59:59" ht="15" customHeight="1">
      <c r="BG635362" s="984"/>
    </row>
    <row r="635363" spans="59:59" ht="15" customHeight="1">
      <c r="BG635363" s="985"/>
    </row>
    <row r="635400" spans="59:59" ht="15" customHeight="1">
      <c r="BG635400" s="984"/>
    </row>
    <row r="635401" spans="59:59" ht="15" customHeight="1">
      <c r="BG635401" s="985"/>
    </row>
    <row r="635438" spans="59:59" ht="15" customHeight="1">
      <c r="BG635438" s="984"/>
    </row>
    <row r="635439" spans="59:59" ht="15" customHeight="1">
      <c r="BG635439" s="985"/>
    </row>
    <row r="635476" spans="59:59" ht="15" customHeight="1">
      <c r="BG635476" s="984"/>
    </row>
    <row r="635477" spans="59:59" ht="15" customHeight="1">
      <c r="BG635477" s="985"/>
    </row>
    <row r="635514" spans="59:59" ht="15" customHeight="1">
      <c r="BG635514" s="984"/>
    </row>
    <row r="635515" spans="59:59" ht="15" customHeight="1">
      <c r="BG635515" s="985"/>
    </row>
    <row r="635552" spans="59:59" ht="15" customHeight="1">
      <c r="BG635552" s="984"/>
    </row>
    <row r="635553" spans="59:59" ht="15" customHeight="1">
      <c r="BG635553" s="985"/>
    </row>
    <row r="635590" spans="59:59" ht="15" customHeight="1">
      <c r="BG635590" s="984"/>
    </row>
    <row r="635591" spans="59:59" ht="15" customHeight="1">
      <c r="BG635591" s="985"/>
    </row>
    <row r="635628" spans="59:59" ht="15" customHeight="1">
      <c r="BG635628" s="984"/>
    </row>
    <row r="635629" spans="59:59" ht="15" customHeight="1">
      <c r="BG635629" s="985"/>
    </row>
    <row r="635666" spans="59:59" ht="15" customHeight="1">
      <c r="BG635666" s="984"/>
    </row>
    <row r="635667" spans="59:59" ht="15" customHeight="1">
      <c r="BG635667" s="985"/>
    </row>
    <row r="635704" spans="59:59" ht="15" customHeight="1">
      <c r="BG635704" s="984"/>
    </row>
    <row r="635705" spans="59:59" ht="15" customHeight="1">
      <c r="BG635705" s="985"/>
    </row>
    <row r="635742" spans="59:59" ht="15" customHeight="1">
      <c r="BG635742" s="984"/>
    </row>
    <row r="635743" spans="59:59" ht="15" customHeight="1">
      <c r="BG635743" s="985"/>
    </row>
    <row r="635780" spans="59:59" ht="15" customHeight="1">
      <c r="BG635780" s="984"/>
    </row>
    <row r="635781" spans="59:59" ht="15" customHeight="1">
      <c r="BG635781" s="985"/>
    </row>
    <row r="635818" spans="59:59" ht="15" customHeight="1">
      <c r="BG635818" s="984"/>
    </row>
    <row r="635819" spans="59:59" ht="15" customHeight="1">
      <c r="BG635819" s="985"/>
    </row>
    <row r="635856" spans="59:59" ht="15" customHeight="1">
      <c r="BG635856" s="984"/>
    </row>
    <row r="635857" spans="59:59" ht="15" customHeight="1">
      <c r="BG635857" s="985"/>
    </row>
    <row r="635894" spans="59:59" ht="15" customHeight="1">
      <c r="BG635894" s="984"/>
    </row>
    <row r="635895" spans="59:59" ht="15" customHeight="1">
      <c r="BG635895" s="985"/>
    </row>
    <row r="635932" spans="59:59" ht="15" customHeight="1">
      <c r="BG635932" s="984"/>
    </row>
    <row r="635933" spans="59:59" ht="15" customHeight="1">
      <c r="BG635933" s="985"/>
    </row>
    <row r="635970" spans="59:59" ht="15" customHeight="1">
      <c r="BG635970" s="984"/>
    </row>
    <row r="635971" spans="59:59" ht="15" customHeight="1">
      <c r="BG635971" s="985"/>
    </row>
    <row r="636008" spans="59:59" ht="15" customHeight="1">
      <c r="BG636008" s="984"/>
    </row>
    <row r="636009" spans="59:59" ht="15" customHeight="1">
      <c r="BG636009" s="985"/>
    </row>
    <row r="636046" spans="59:59" ht="15" customHeight="1">
      <c r="BG636046" s="984"/>
    </row>
    <row r="636047" spans="59:59" ht="15" customHeight="1">
      <c r="BG636047" s="985"/>
    </row>
    <row r="636084" spans="59:59" ht="15" customHeight="1">
      <c r="BG636084" s="984"/>
    </row>
    <row r="636085" spans="59:59" ht="15" customHeight="1">
      <c r="BG636085" s="985"/>
    </row>
    <row r="636122" spans="59:59" ht="15" customHeight="1">
      <c r="BG636122" s="984"/>
    </row>
    <row r="636123" spans="59:59" ht="15" customHeight="1">
      <c r="BG636123" s="985"/>
    </row>
    <row r="636160" spans="59:59" ht="15" customHeight="1">
      <c r="BG636160" s="984"/>
    </row>
    <row r="636161" spans="59:59" ht="15" customHeight="1">
      <c r="BG636161" s="985"/>
    </row>
    <row r="636198" spans="59:59" ht="15" customHeight="1">
      <c r="BG636198" s="984"/>
    </row>
    <row r="636199" spans="59:59" ht="15" customHeight="1">
      <c r="BG636199" s="985"/>
    </row>
    <row r="636236" spans="59:59" ht="15" customHeight="1">
      <c r="BG636236" s="984"/>
    </row>
    <row r="636237" spans="59:59" ht="15" customHeight="1">
      <c r="BG636237" s="985"/>
    </row>
    <row r="636274" spans="59:59" ht="15" customHeight="1">
      <c r="BG636274" s="984"/>
    </row>
    <row r="636275" spans="59:59" ht="15" customHeight="1">
      <c r="BG636275" s="985"/>
    </row>
    <row r="636312" spans="59:59" ht="15" customHeight="1">
      <c r="BG636312" s="984"/>
    </row>
    <row r="636313" spans="59:59" ht="15" customHeight="1">
      <c r="BG636313" s="985"/>
    </row>
    <row r="636350" spans="59:59" ht="15" customHeight="1">
      <c r="BG636350" s="984"/>
    </row>
    <row r="636351" spans="59:59" ht="15" customHeight="1">
      <c r="BG636351" s="985"/>
    </row>
    <row r="636388" spans="59:59" ht="15" customHeight="1">
      <c r="BG636388" s="984"/>
    </row>
    <row r="636389" spans="59:59" ht="15" customHeight="1">
      <c r="BG636389" s="985"/>
    </row>
    <row r="636426" spans="59:59" ht="15" customHeight="1">
      <c r="BG636426" s="984"/>
    </row>
    <row r="636427" spans="59:59" ht="15" customHeight="1">
      <c r="BG636427" s="985"/>
    </row>
    <row r="636464" spans="59:59" ht="15" customHeight="1">
      <c r="BG636464" s="984"/>
    </row>
    <row r="636465" spans="59:59" ht="15" customHeight="1">
      <c r="BG636465" s="985"/>
    </row>
    <row r="636502" spans="59:59" ht="15" customHeight="1">
      <c r="BG636502" s="984"/>
    </row>
    <row r="636503" spans="59:59" ht="15" customHeight="1">
      <c r="BG636503" s="985"/>
    </row>
    <row r="636540" spans="59:59" ht="15" customHeight="1">
      <c r="BG636540" s="984"/>
    </row>
    <row r="636541" spans="59:59" ht="15" customHeight="1">
      <c r="BG636541" s="985"/>
    </row>
    <row r="636578" spans="59:59" ht="15" customHeight="1">
      <c r="BG636578" s="984"/>
    </row>
    <row r="636579" spans="59:59" ht="15" customHeight="1">
      <c r="BG636579" s="985"/>
    </row>
    <row r="636616" spans="59:59" ht="15" customHeight="1">
      <c r="BG636616" s="984"/>
    </row>
    <row r="636617" spans="59:59" ht="15" customHeight="1">
      <c r="BG636617" s="985"/>
    </row>
    <row r="636654" spans="59:59" ht="15" customHeight="1">
      <c r="BG636654" s="984"/>
    </row>
    <row r="636655" spans="59:59" ht="15" customHeight="1">
      <c r="BG636655" s="985"/>
    </row>
    <row r="636692" spans="59:59" ht="15" customHeight="1">
      <c r="BG636692" s="984"/>
    </row>
    <row r="636693" spans="59:59" ht="15" customHeight="1">
      <c r="BG636693" s="985"/>
    </row>
    <row r="636730" spans="59:59" ht="15" customHeight="1">
      <c r="BG636730" s="984"/>
    </row>
    <row r="636731" spans="59:59" ht="15" customHeight="1">
      <c r="BG636731" s="985"/>
    </row>
    <row r="636768" spans="59:59" ht="15" customHeight="1">
      <c r="BG636768" s="984"/>
    </row>
    <row r="636769" spans="59:59" ht="15" customHeight="1">
      <c r="BG636769" s="985"/>
    </row>
    <row r="636806" spans="59:59" ht="15" customHeight="1">
      <c r="BG636806" s="984"/>
    </row>
    <row r="636807" spans="59:59" ht="15" customHeight="1">
      <c r="BG636807" s="985"/>
    </row>
    <row r="636844" spans="59:59" ht="15" customHeight="1">
      <c r="BG636844" s="984"/>
    </row>
    <row r="636845" spans="59:59" ht="15" customHeight="1">
      <c r="BG636845" s="985"/>
    </row>
    <row r="636882" spans="59:59" ht="15" customHeight="1">
      <c r="BG636882" s="984"/>
    </row>
    <row r="636883" spans="59:59" ht="15" customHeight="1">
      <c r="BG636883" s="985"/>
    </row>
    <row r="636920" spans="59:59" ht="15" customHeight="1">
      <c r="BG636920" s="984"/>
    </row>
    <row r="636921" spans="59:59" ht="15" customHeight="1">
      <c r="BG636921" s="985"/>
    </row>
    <row r="636958" spans="59:59" ht="15" customHeight="1">
      <c r="BG636958" s="984"/>
    </row>
    <row r="636959" spans="59:59" ht="15" customHeight="1">
      <c r="BG636959" s="985"/>
    </row>
    <row r="636996" spans="59:59" ht="15" customHeight="1">
      <c r="BG636996" s="984"/>
    </row>
    <row r="636997" spans="59:59" ht="15" customHeight="1">
      <c r="BG636997" s="985"/>
    </row>
    <row r="637034" spans="59:59" ht="15" customHeight="1">
      <c r="BG637034" s="984"/>
    </row>
    <row r="637035" spans="59:59" ht="15" customHeight="1">
      <c r="BG637035" s="985"/>
    </row>
    <row r="637072" spans="59:59" ht="15" customHeight="1">
      <c r="BG637072" s="984"/>
    </row>
    <row r="637073" spans="59:59" ht="15" customHeight="1">
      <c r="BG637073" s="985"/>
    </row>
    <row r="637110" spans="59:59" ht="15" customHeight="1">
      <c r="BG637110" s="984"/>
    </row>
    <row r="637111" spans="59:59" ht="15" customHeight="1">
      <c r="BG637111" s="985"/>
    </row>
    <row r="637148" spans="59:59" ht="15" customHeight="1">
      <c r="BG637148" s="984"/>
    </row>
    <row r="637149" spans="59:59" ht="15" customHeight="1">
      <c r="BG637149" s="985"/>
    </row>
    <row r="637186" spans="59:59" ht="15" customHeight="1">
      <c r="BG637186" s="984"/>
    </row>
    <row r="637187" spans="59:59" ht="15" customHeight="1">
      <c r="BG637187" s="985"/>
    </row>
    <row r="637224" spans="59:59" ht="15" customHeight="1">
      <c r="BG637224" s="984"/>
    </row>
    <row r="637225" spans="59:59" ht="15" customHeight="1">
      <c r="BG637225" s="985"/>
    </row>
    <row r="637262" spans="59:59" ht="15" customHeight="1">
      <c r="BG637262" s="984"/>
    </row>
    <row r="637263" spans="59:59" ht="15" customHeight="1">
      <c r="BG637263" s="985"/>
    </row>
    <row r="637300" spans="59:59" ht="15" customHeight="1">
      <c r="BG637300" s="984"/>
    </row>
    <row r="637301" spans="59:59" ht="15" customHeight="1">
      <c r="BG637301" s="985"/>
    </row>
    <row r="637338" spans="59:59" ht="15" customHeight="1">
      <c r="BG637338" s="984"/>
    </row>
    <row r="637339" spans="59:59" ht="15" customHeight="1">
      <c r="BG637339" s="985"/>
    </row>
    <row r="637376" spans="59:59" ht="15" customHeight="1">
      <c r="BG637376" s="984"/>
    </row>
    <row r="637377" spans="59:59" ht="15" customHeight="1">
      <c r="BG637377" s="985"/>
    </row>
    <row r="637414" spans="59:59" ht="15" customHeight="1">
      <c r="BG637414" s="984"/>
    </row>
    <row r="637415" spans="59:59" ht="15" customHeight="1">
      <c r="BG637415" s="985"/>
    </row>
    <row r="637452" spans="59:59" ht="15" customHeight="1">
      <c r="BG637452" s="984"/>
    </row>
    <row r="637453" spans="59:59" ht="15" customHeight="1">
      <c r="BG637453" s="985"/>
    </row>
    <row r="637490" spans="59:59" ht="15" customHeight="1">
      <c r="BG637490" s="984"/>
    </row>
    <row r="637491" spans="59:59" ht="15" customHeight="1">
      <c r="BG637491" s="985"/>
    </row>
    <row r="637528" spans="59:59" ht="15" customHeight="1">
      <c r="BG637528" s="984"/>
    </row>
    <row r="637529" spans="59:59" ht="15" customHeight="1">
      <c r="BG637529" s="985"/>
    </row>
    <row r="637566" spans="59:59" ht="15" customHeight="1">
      <c r="BG637566" s="984"/>
    </row>
    <row r="637567" spans="59:59" ht="15" customHeight="1">
      <c r="BG637567" s="985"/>
    </row>
    <row r="637604" spans="59:59" ht="15" customHeight="1">
      <c r="BG637604" s="984"/>
    </row>
    <row r="637605" spans="59:59" ht="15" customHeight="1">
      <c r="BG637605" s="985"/>
    </row>
    <row r="637642" spans="59:59" ht="15" customHeight="1">
      <c r="BG637642" s="984"/>
    </row>
    <row r="637643" spans="59:59" ht="15" customHeight="1">
      <c r="BG637643" s="985"/>
    </row>
    <row r="637680" spans="59:59" ht="15" customHeight="1">
      <c r="BG637680" s="984"/>
    </row>
    <row r="637681" spans="59:59" ht="15" customHeight="1">
      <c r="BG637681" s="985"/>
    </row>
    <row r="637718" spans="59:59" ht="15" customHeight="1">
      <c r="BG637718" s="984"/>
    </row>
    <row r="637719" spans="59:59" ht="15" customHeight="1">
      <c r="BG637719" s="985"/>
    </row>
    <row r="637756" spans="59:59" ht="15" customHeight="1">
      <c r="BG637756" s="984"/>
    </row>
    <row r="637757" spans="59:59" ht="15" customHeight="1">
      <c r="BG637757" s="985"/>
    </row>
    <row r="637794" spans="59:59" ht="15" customHeight="1">
      <c r="BG637794" s="984"/>
    </row>
    <row r="637795" spans="59:59" ht="15" customHeight="1">
      <c r="BG637795" s="985"/>
    </row>
    <row r="637832" spans="59:59" ht="15" customHeight="1">
      <c r="BG637832" s="984"/>
    </row>
    <row r="637833" spans="59:59" ht="15" customHeight="1">
      <c r="BG637833" s="985"/>
    </row>
    <row r="637870" spans="59:59" ht="15" customHeight="1">
      <c r="BG637870" s="984"/>
    </row>
    <row r="637871" spans="59:59" ht="15" customHeight="1">
      <c r="BG637871" s="985"/>
    </row>
    <row r="637908" spans="59:59" ht="15" customHeight="1">
      <c r="BG637908" s="984"/>
    </row>
    <row r="637909" spans="59:59" ht="15" customHeight="1">
      <c r="BG637909" s="985"/>
    </row>
    <row r="637946" spans="59:59" ht="15" customHeight="1">
      <c r="BG637946" s="984"/>
    </row>
    <row r="637947" spans="59:59" ht="15" customHeight="1">
      <c r="BG637947" s="985"/>
    </row>
    <row r="637984" spans="59:59" ht="15" customHeight="1">
      <c r="BG637984" s="984"/>
    </row>
    <row r="637985" spans="59:59" ht="15" customHeight="1">
      <c r="BG637985" s="985"/>
    </row>
    <row r="638022" spans="59:59" ht="15" customHeight="1">
      <c r="BG638022" s="984"/>
    </row>
    <row r="638023" spans="59:59" ht="15" customHeight="1">
      <c r="BG638023" s="985"/>
    </row>
    <row r="638060" spans="59:59" ht="15" customHeight="1">
      <c r="BG638060" s="984"/>
    </row>
    <row r="638061" spans="59:59" ht="15" customHeight="1">
      <c r="BG638061" s="985"/>
    </row>
    <row r="638098" spans="59:59" ht="15" customHeight="1">
      <c r="BG638098" s="984"/>
    </row>
    <row r="638099" spans="59:59" ht="15" customHeight="1">
      <c r="BG638099" s="985"/>
    </row>
    <row r="638136" spans="59:59" ht="15" customHeight="1">
      <c r="BG638136" s="984"/>
    </row>
    <row r="638137" spans="59:59" ht="15" customHeight="1">
      <c r="BG638137" s="985"/>
    </row>
    <row r="638174" spans="59:59" ht="15" customHeight="1">
      <c r="BG638174" s="984"/>
    </row>
    <row r="638175" spans="59:59" ht="15" customHeight="1">
      <c r="BG638175" s="985"/>
    </row>
    <row r="638212" spans="59:59" ht="15" customHeight="1">
      <c r="BG638212" s="984"/>
    </row>
    <row r="638213" spans="59:59" ht="15" customHeight="1">
      <c r="BG638213" s="985"/>
    </row>
    <row r="638250" spans="59:59" ht="15" customHeight="1">
      <c r="BG638250" s="984"/>
    </row>
    <row r="638251" spans="59:59" ht="15" customHeight="1">
      <c r="BG638251" s="985"/>
    </row>
    <row r="638288" spans="59:59" ht="15" customHeight="1">
      <c r="BG638288" s="984"/>
    </row>
    <row r="638289" spans="59:59" ht="15" customHeight="1">
      <c r="BG638289" s="985"/>
    </row>
    <row r="638326" spans="59:59" ht="15" customHeight="1">
      <c r="BG638326" s="984"/>
    </row>
    <row r="638327" spans="59:59" ht="15" customHeight="1">
      <c r="BG638327" s="985"/>
    </row>
    <row r="638364" spans="59:59" ht="15" customHeight="1">
      <c r="BG638364" s="984"/>
    </row>
    <row r="638365" spans="59:59" ht="15" customHeight="1">
      <c r="BG638365" s="985"/>
    </row>
    <row r="638402" spans="59:59" ht="15" customHeight="1">
      <c r="BG638402" s="984"/>
    </row>
    <row r="638403" spans="59:59" ht="15" customHeight="1">
      <c r="BG638403" s="985"/>
    </row>
    <row r="638440" spans="59:59" ht="15" customHeight="1">
      <c r="BG638440" s="984"/>
    </row>
    <row r="638441" spans="59:59" ht="15" customHeight="1">
      <c r="BG638441" s="985"/>
    </row>
    <row r="638478" spans="59:59" ht="15" customHeight="1">
      <c r="BG638478" s="984"/>
    </row>
    <row r="638479" spans="59:59" ht="15" customHeight="1">
      <c r="BG638479" s="985"/>
    </row>
    <row r="638516" spans="59:59" ht="15" customHeight="1">
      <c r="BG638516" s="984"/>
    </row>
    <row r="638517" spans="59:59" ht="15" customHeight="1">
      <c r="BG638517" s="985"/>
    </row>
    <row r="638554" spans="59:59" ht="15" customHeight="1">
      <c r="BG638554" s="984"/>
    </row>
    <row r="638555" spans="59:59" ht="15" customHeight="1">
      <c r="BG638555" s="985"/>
    </row>
    <row r="638592" spans="59:59" ht="15" customHeight="1">
      <c r="BG638592" s="984"/>
    </row>
    <row r="638593" spans="59:59" ht="15" customHeight="1">
      <c r="BG638593" s="985"/>
    </row>
    <row r="638630" spans="59:59" ht="15" customHeight="1">
      <c r="BG638630" s="984"/>
    </row>
    <row r="638631" spans="59:59" ht="15" customHeight="1">
      <c r="BG638631" s="985"/>
    </row>
    <row r="638668" spans="59:59" ht="15" customHeight="1">
      <c r="BG638668" s="984"/>
    </row>
    <row r="638669" spans="59:59" ht="15" customHeight="1">
      <c r="BG638669" s="985"/>
    </row>
    <row r="638706" spans="59:59" ht="15" customHeight="1">
      <c r="BG638706" s="984"/>
    </row>
    <row r="638707" spans="59:59" ht="15" customHeight="1">
      <c r="BG638707" s="985"/>
    </row>
    <row r="638744" spans="59:59" ht="15" customHeight="1">
      <c r="BG638744" s="984"/>
    </row>
    <row r="638745" spans="59:59" ht="15" customHeight="1">
      <c r="BG638745" s="985"/>
    </row>
    <row r="638782" spans="59:59" ht="15" customHeight="1">
      <c r="BG638782" s="984"/>
    </row>
    <row r="638783" spans="59:59" ht="15" customHeight="1">
      <c r="BG638783" s="985"/>
    </row>
    <row r="638820" spans="59:59" ht="15" customHeight="1">
      <c r="BG638820" s="984"/>
    </row>
    <row r="638821" spans="59:59" ht="15" customHeight="1">
      <c r="BG638821" s="985"/>
    </row>
    <row r="638858" spans="59:59" ht="15" customHeight="1">
      <c r="BG638858" s="984"/>
    </row>
    <row r="638859" spans="59:59" ht="15" customHeight="1">
      <c r="BG638859" s="985"/>
    </row>
    <row r="638896" spans="59:59" ht="15" customHeight="1">
      <c r="BG638896" s="984"/>
    </row>
    <row r="638897" spans="59:59" ht="15" customHeight="1">
      <c r="BG638897" s="985"/>
    </row>
    <row r="638934" spans="59:59" ht="15" customHeight="1">
      <c r="BG638934" s="984"/>
    </row>
    <row r="638935" spans="59:59" ht="15" customHeight="1">
      <c r="BG638935" s="985"/>
    </row>
    <row r="638972" spans="59:59" ht="15" customHeight="1">
      <c r="BG638972" s="984"/>
    </row>
    <row r="638973" spans="59:59" ht="15" customHeight="1">
      <c r="BG638973" s="985"/>
    </row>
    <row r="639010" spans="59:59" ht="15" customHeight="1">
      <c r="BG639010" s="984"/>
    </row>
    <row r="639011" spans="59:59" ht="15" customHeight="1">
      <c r="BG639011" s="985"/>
    </row>
    <row r="639048" spans="59:59" ht="15" customHeight="1">
      <c r="BG639048" s="984"/>
    </row>
    <row r="639049" spans="59:59" ht="15" customHeight="1">
      <c r="BG639049" s="985"/>
    </row>
    <row r="639086" spans="59:59" ht="15" customHeight="1">
      <c r="BG639086" s="984"/>
    </row>
    <row r="639087" spans="59:59" ht="15" customHeight="1">
      <c r="BG639087" s="985"/>
    </row>
    <row r="639124" spans="59:59" ht="15" customHeight="1">
      <c r="BG639124" s="984"/>
    </row>
    <row r="639125" spans="59:59" ht="15" customHeight="1">
      <c r="BG639125" s="985"/>
    </row>
    <row r="639162" spans="59:59" ht="15" customHeight="1">
      <c r="BG639162" s="984"/>
    </row>
    <row r="639163" spans="59:59" ht="15" customHeight="1">
      <c r="BG639163" s="985"/>
    </row>
    <row r="639200" spans="59:59" ht="15" customHeight="1">
      <c r="BG639200" s="984"/>
    </row>
    <row r="639201" spans="59:59" ht="15" customHeight="1">
      <c r="BG639201" s="985"/>
    </row>
    <row r="639238" spans="59:59" ht="15" customHeight="1">
      <c r="BG639238" s="984"/>
    </row>
    <row r="639239" spans="59:59" ht="15" customHeight="1">
      <c r="BG639239" s="985"/>
    </row>
    <row r="639276" spans="59:59" ht="15" customHeight="1">
      <c r="BG639276" s="984"/>
    </row>
    <row r="639277" spans="59:59" ht="15" customHeight="1">
      <c r="BG639277" s="985"/>
    </row>
    <row r="639314" spans="59:59" ht="15" customHeight="1">
      <c r="BG639314" s="984"/>
    </row>
    <row r="639315" spans="59:59" ht="15" customHeight="1">
      <c r="BG639315" s="985"/>
    </row>
    <row r="639352" spans="59:59" ht="15" customHeight="1">
      <c r="BG639352" s="984"/>
    </row>
    <row r="639353" spans="59:59" ht="15" customHeight="1">
      <c r="BG639353" s="985"/>
    </row>
    <row r="639390" spans="59:59" ht="15" customHeight="1">
      <c r="BG639390" s="984"/>
    </row>
    <row r="639391" spans="59:59" ht="15" customHeight="1">
      <c r="BG639391" s="985"/>
    </row>
    <row r="639428" spans="59:59" ht="15" customHeight="1">
      <c r="BG639428" s="984"/>
    </row>
    <row r="639429" spans="59:59" ht="15" customHeight="1">
      <c r="BG639429" s="985"/>
    </row>
    <row r="639466" spans="59:59" ht="15" customHeight="1">
      <c r="BG639466" s="984"/>
    </row>
    <row r="639467" spans="59:59" ht="15" customHeight="1">
      <c r="BG639467" s="985"/>
    </row>
    <row r="639504" spans="59:59" ht="15" customHeight="1">
      <c r="BG639504" s="984"/>
    </row>
    <row r="639505" spans="59:59" ht="15" customHeight="1">
      <c r="BG639505" s="985"/>
    </row>
    <row r="639542" spans="59:59" ht="15" customHeight="1">
      <c r="BG639542" s="984"/>
    </row>
    <row r="639543" spans="59:59" ht="15" customHeight="1">
      <c r="BG639543" s="985"/>
    </row>
    <row r="639580" spans="59:59" ht="15" customHeight="1">
      <c r="BG639580" s="984"/>
    </row>
    <row r="639581" spans="59:59" ht="15" customHeight="1">
      <c r="BG639581" s="985"/>
    </row>
    <row r="639618" spans="59:59" ht="15" customHeight="1">
      <c r="BG639618" s="984"/>
    </row>
    <row r="639619" spans="59:59" ht="15" customHeight="1">
      <c r="BG639619" s="985"/>
    </row>
    <row r="639656" spans="59:59" ht="15" customHeight="1">
      <c r="BG639656" s="984"/>
    </row>
    <row r="639657" spans="59:59" ht="15" customHeight="1">
      <c r="BG639657" s="985"/>
    </row>
    <row r="639694" spans="59:59" ht="15" customHeight="1">
      <c r="BG639694" s="984"/>
    </row>
    <row r="639695" spans="59:59" ht="15" customHeight="1">
      <c r="BG639695" s="985"/>
    </row>
    <row r="639732" spans="59:59" ht="15" customHeight="1">
      <c r="BG639732" s="984"/>
    </row>
    <row r="639733" spans="59:59" ht="15" customHeight="1">
      <c r="BG639733" s="985"/>
    </row>
    <row r="639770" spans="59:59" ht="15" customHeight="1">
      <c r="BG639770" s="984"/>
    </row>
    <row r="639771" spans="59:59" ht="15" customHeight="1">
      <c r="BG639771" s="985"/>
    </row>
    <row r="639808" spans="59:59" ht="15" customHeight="1">
      <c r="BG639808" s="984"/>
    </row>
    <row r="639809" spans="59:59" ht="15" customHeight="1">
      <c r="BG639809" s="985"/>
    </row>
    <row r="639846" spans="59:59" ht="15" customHeight="1">
      <c r="BG639846" s="984"/>
    </row>
    <row r="639847" spans="59:59" ht="15" customHeight="1">
      <c r="BG639847" s="985"/>
    </row>
    <row r="639884" spans="59:59" ht="15" customHeight="1">
      <c r="BG639884" s="984"/>
    </row>
    <row r="639885" spans="59:59" ht="15" customHeight="1">
      <c r="BG639885" s="985"/>
    </row>
    <row r="639922" spans="59:59" ht="15" customHeight="1">
      <c r="BG639922" s="984"/>
    </row>
    <row r="639923" spans="59:59" ht="15" customHeight="1">
      <c r="BG639923" s="985"/>
    </row>
    <row r="639960" spans="59:59" ht="15" customHeight="1">
      <c r="BG639960" s="984"/>
    </row>
    <row r="639961" spans="59:59" ht="15" customHeight="1">
      <c r="BG639961" s="985"/>
    </row>
    <row r="639998" spans="59:59" ht="15" customHeight="1">
      <c r="BG639998" s="984"/>
    </row>
    <row r="639999" spans="59:59" ht="15" customHeight="1">
      <c r="BG639999" s="985"/>
    </row>
    <row r="640036" spans="59:59" ht="15" customHeight="1">
      <c r="BG640036" s="984"/>
    </row>
    <row r="640037" spans="59:59" ht="15" customHeight="1">
      <c r="BG640037" s="985"/>
    </row>
    <row r="640074" spans="59:59" ht="15" customHeight="1">
      <c r="BG640074" s="984"/>
    </row>
    <row r="640075" spans="59:59" ht="15" customHeight="1">
      <c r="BG640075" s="985"/>
    </row>
    <row r="640112" spans="59:59" ht="15" customHeight="1">
      <c r="BG640112" s="984"/>
    </row>
    <row r="640113" spans="59:59" ht="15" customHeight="1">
      <c r="BG640113" s="985"/>
    </row>
    <row r="640150" spans="59:59" ht="15" customHeight="1">
      <c r="BG640150" s="984"/>
    </row>
    <row r="640151" spans="59:59" ht="15" customHeight="1">
      <c r="BG640151" s="985"/>
    </row>
    <row r="640188" spans="59:59" ht="15" customHeight="1">
      <c r="BG640188" s="984"/>
    </row>
    <row r="640189" spans="59:59" ht="15" customHeight="1">
      <c r="BG640189" s="985"/>
    </row>
    <row r="640226" spans="59:59" ht="15" customHeight="1">
      <c r="BG640226" s="984"/>
    </row>
    <row r="640227" spans="59:59" ht="15" customHeight="1">
      <c r="BG640227" s="985"/>
    </row>
    <row r="640264" spans="59:59" ht="15" customHeight="1">
      <c r="BG640264" s="984"/>
    </row>
    <row r="640265" spans="59:59" ht="15" customHeight="1">
      <c r="BG640265" s="985"/>
    </row>
    <row r="640302" spans="59:59" ht="15" customHeight="1">
      <c r="BG640302" s="984"/>
    </row>
    <row r="640303" spans="59:59" ht="15" customHeight="1">
      <c r="BG640303" s="985"/>
    </row>
    <row r="640340" spans="59:59" ht="15" customHeight="1">
      <c r="BG640340" s="984"/>
    </row>
    <row r="640341" spans="59:59" ht="15" customHeight="1">
      <c r="BG640341" s="985"/>
    </row>
    <row r="640378" spans="59:59" ht="15" customHeight="1">
      <c r="BG640378" s="984"/>
    </row>
    <row r="640379" spans="59:59" ht="15" customHeight="1">
      <c r="BG640379" s="985"/>
    </row>
    <row r="640416" spans="59:59" ht="15" customHeight="1">
      <c r="BG640416" s="984"/>
    </row>
    <row r="640417" spans="59:59" ht="15" customHeight="1">
      <c r="BG640417" s="985"/>
    </row>
    <row r="640454" spans="59:59" ht="15" customHeight="1">
      <c r="BG640454" s="984"/>
    </row>
    <row r="640455" spans="59:59" ht="15" customHeight="1">
      <c r="BG640455" s="985"/>
    </row>
    <row r="640492" spans="59:59" ht="15" customHeight="1">
      <c r="BG640492" s="984"/>
    </row>
    <row r="640493" spans="59:59" ht="15" customHeight="1">
      <c r="BG640493" s="985"/>
    </row>
    <row r="640530" spans="59:59" ht="15" customHeight="1">
      <c r="BG640530" s="984"/>
    </row>
    <row r="640531" spans="59:59" ht="15" customHeight="1">
      <c r="BG640531" s="985"/>
    </row>
    <row r="640568" spans="59:59" ht="15" customHeight="1">
      <c r="BG640568" s="984"/>
    </row>
    <row r="640569" spans="59:59" ht="15" customHeight="1">
      <c r="BG640569" s="985"/>
    </row>
    <row r="640606" spans="59:59" ht="15" customHeight="1">
      <c r="BG640606" s="984"/>
    </row>
    <row r="640607" spans="59:59" ht="15" customHeight="1">
      <c r="BG640607" s="985"/>
    </row>
    <row r="640644" spans="59:59" ht="15" customHeight="1">
      <c r="BG640644" s="984"/>
    </row>
    <row r="640645" spans="59:59" ht="15" customHeight="1">
      <c r="BG640645" s="985"/>
    </row>
    <row r="640682" spans="59:59" ht="15" customHeight="1">
      <c r="BG640682" s="984"/>
    </row>
    <row r="640683" spans="59:59" ht="15" customHeight="1">
      <c r="BG640683" s="985"/>
    </row>
    <row r="640720" spans="59:59" ht="15" customHeight="1">
      <c r="BG640720" s="984"/>
    </row>
    <row r="640721" spans="59:59" ht="15" customHeight="1">
      <c r="BG640721" s="985"/>
    </row>
    <row r="640758" spans="59:59" ht="15" customHeight="1">
      <c r="BG640758" s="984"/>
    </row>
    <row r="640759" spans="59:59" ht="15" customHeight="1">
      <c r="BG640759" s="985"/>
    </row>
    <row r="640796" spans="59:59" ht="15" customHeight="1">
      <c r="BG640796" s="984"/>
    </row>
    <row r="640797" spans="59:59" ht="15" customHeight="1">
      <c r="BG640797" s="985"/>
    </row>
    <row r="640834" spans="59:59" ht="15" customHeight="1">
      <c r="BG640834" s="984"/>
    </row>
    <row r="640835" spans="59:59" ht="15" customHeight="1">
      <c r="BG640835" s="985"/>
    </row>
    <row r="640872" spans="59:59" ht="15" customHeight="1">
      <c r="BG640872" s="984"/>
    </row>
    <row r="640873" spans="59:59" ht="15" customHeight="1">
      <c r="BG640873" s="985"/>
    </row>
    <row r="640910" spans="59:59" ht="15" customHeight="1">
      <c r="BG640910" s="984"/>
    </row>
    <row r="640911" spans="59:59" ht="15" customHeight="1">
      <c r="BG640911" s="985"/>
    </row>
    <row r="640948" spans="59:59" ht="15" customHeight="1">
      <c r="BG640948" s="984"/>
    </row>
    <row r="640949" spans="59:59" ht="15" customHeight="1">
      <c r="BG640949" s="985"/>
    </row>
    <row r="640986" spans="59:59" ht="15" customHeight="1">
      <c r="BG640986" s="984"/>
    </row>
    <row r="640987" spans="59:59" ht="15" customHeight="1">
      <c r="BG640987" s="985"/>
    </row>
    <row r="641024" spans="59:59" ht="15" customHeight="1">
      <c r="BG641024" s="984"/>
    </row>
    <row r="641025" spans="59:59" ht="15" customHeight="1">
      <c r="BG641025" s="985"/>
    </row>
    <row r="641062" spans="59:59" ht="15" customHeight="1">
      <c r="BG641062" s="984"/>
    </row>
    <row r="641063" spans="59:59" ht="15" customHeight="1">
      <c r="BG641063" s="985"/>
    </row>
    <row r="641100" spans="59:59" ht="15" customHeight="1">
      <c r="BG641100" s="984"/>
    </row>
    <row r="641101" spans="59:59" ht="15" customHeight="1">
      <c r="BG641101" s="985"/>
    </row>
    <row r="641138" spans="59:59" ht="15" customHeight="1">
      <c r="BG641138" s="984"/>
    </row>
    <row r="641139" spans="59:59" ht="15" customHeight="1">
      <c r="BG641139" s="985"/>
    </row>
    <row r="641176" spans="59:59" ht="15" customHeight="1">
      <c r="BG641176" s="984"/>
    </row>
    <row r="641177" spans="59:59" ht="15" customHeight="1">
      <c r="BG641177" s="985"/>
    </row>
    <row r="641214" spans="59:59" ht="15" customHeight="1">
      <c r="BG641214" s="984"/>
    </row>
    <row r="641215" spans="59:59" ht="15" customHeight="1">
      <c r="BG641215" s="985"/>
    </row>
    <row r="641252" spans="59:59" ht="15" customHeight="1">
      <c r="BG641252" s="984"/>
    </row>
    <row r="641253" spans="59:59" ht="15" customHeight="1">
      <c r="BG641253" s="985"/>
    </row>
    <row r="641290" spans="59:59" ht="15" customHeight="1">
      <c r="BG641290" s="984"/>
    </row>
    <row r="641291" spans="59:59" ht="15" customHeight="1">
      <c r="BG641291" s="985"/>
    </row>
    <row r="641328" spans="59:59" ht="15" customHeight="1">
      <c r="BG641328" s="984"/>
    </row>
    <row r="641329" spans="59:59" ht="15" customHeight="1">
      <c r="BG641329" s="985"/>
    </row>
    <row r="641366" spans="59:59" ht="15" customHeight="1">
      <c r="BG641366" s="984"/>
    </row>
    <row r="641367" spans="59:59" ht="15" customHeight="1">
      <c r="BG641367" s="985"/>
    </row>
    <row r="641404" spans="59:59" ht="15" customHeight="1">
      <c r="BG641404" s="984"/>
    </row>
    <row r="641405" spans="59:59" ht="15" customHeight="1">
      <c r="BG641405" s="985"/>
    </row>
    <row r="641442" spans="59:59" ht="15" customHeight="1">
      <c r="BG641442" s="984"/>
    </row>
    <row r="641443" spans="59:59" ht="15" customHeight="1">
      <c r="BG641443" s="985"/>
    </row>
    <row r="641480" spans="59:59" ht="15" customHeight="1">
      <c r="BG641480" s="984"/>
    </row>
    <row r="641481" spans="59:59" ht="15" customHeight="1">
      <c r="BG641481" s="985"/>
    </row>
    <row r="641518" spans="59:59" ht="15" customHeight="1">
      <c r="BG641518" s="984"/>
    </row>
    <row r="641519" spans="59:59" ht="15" customHeight="1">
      <c r="BG641519" s="985"/>
    </row>
    <row r="641556" spans="59:59" ht="15" customHeight="1">
      <c r="BG641556" s="984"/>
    </row>
    <row r="641557" spans="59:59" ht="15" customHeight="1">
      <c r="BG641557" s="985"/>
    </row>
    <row r="641594" spans="59:59" ht="15" customHeight="1">
      <c r="BG641594" s="984"/>
    </row>
    <row r="641595" spans="59:59" ht="15" customHeight="1">
      <c r="BG641595" s="985"/>
    </row>
    <row r="641632" spans="59:59" ht="15" customHeight="1">
      <c r="BG641632" s="984"/>
    </row>
    <row r="641633" spans="59:59" ht="15" customHeight="1">
      <c r="BG641633" s="985"/>
    </row>
    <row r="641670" spans="59:59" ht="15" customHeight="1">
      <c r="BG641670" s="984"/>
    </row>
    <row r="641671" spans="59:59" ht="15" customHeight="1">
      <c r="BG641671" s="985"/>
    </row>
    <row r="641708" spans="59:59" ht="15" customHeight="1">
      <c r="BG641708" s="984"/>
    </row>
    <row r="641709" spans="59:59" ht="15" customHeight="1">
      <c r="BG641709" s="985"/>
    </row>
    <row r="641746" spans="59:59" ht="15" customHeight="1">
      <c r="BG641746" s="984"/>
    </row>
    <row r="641747" spans="59:59" ht="15" customHeight="1">
      <c r="BG641747" s="985"/>
    </row>
    <row r="641784" spans="59:59" ht="15" customHeight="1">
      <c r="BG641784" s="984"/>
    </row>
    <row r="641785" spans="59:59" ht="15" customHeight="1">
      <c r="BG641785" s="985"/>
    </row>
    <row r="641822" spans="59:59" ht="15" customHeight="1">
      <c r="BG641822" s="984"/>
    </row>
    <row r="641823" spans="59:59" ht="15" customHeight="1">
      <c r="BG641823" s="985"/>
    </row>
    <row r="641860" spans="59:59" ht="15" customHeight="1">
      <c r="BG641860" s="984"/>
    </row>
    <row r="641861" spans="59:59" ht="15" customHeight="1">
      <c r="BG641861" s="985"/>
    </row>
    <row r="641898" spans="59:59" ht="15" customHeight="1">
      <c r="BG641898" s="984"/>
    </row>
    <row r="641899" spans="59:59" ht="15" customHeight="1">
      <c r="BG641899" s="985"/>
    </row>
    <row r="641936" spans="59:59" ht="15" customHeight="1">
      <c r="BG641936" s="984"/>
    </row>
    <row r="641937" spans="59:59" ht="15" customHeight="1">
      <c r="BG641937" s="985"/>
    </row>
    <row r="641974" spans="59:59" ht="15" customHeight="1">
      <c r="BG641974" s="984"/>
    </row>
    <row r="641975" spans="59:59" ht="15" customHeight="1">
      <c r="BG641975" s="985"/>
    </row>
    <row r="642012" spans="59:59" ht="15" customHeight="1">
      <c r="BG642012" s="984"/>
    </row>
    <row r="642013" spans="59:59" ht="15" customHeight="1">
      <c r="BG642013" s="985"/>
    </row>
    <row r="642050" spans="59:59" ht="15" customHeight="1">
      <c r="BG642050" s="984"/>
    </row>
    <row r="642051" spans="59:59" ht="15" customHeight="1">
      <c r="BG642051" s="985"/>
    </row>
    <row r="642088" spans="59:59" ht="15" customHeight="1">
      <c r="BG642088" s="984"/>
    </row>
    <row r="642089" spans="59:59" ht="15" customHeight="1">
      <c r="BG642089" s="985"/>
    </row>
    <row r="642126" spans="59:59" ht="15" customHeight="1">
      <c r="BG642126" s="984"/>
    </row>
    <row r="642127" spans="59:59" ht="15" customHeight="1">
      <c r="BG642127" s="985"/>
    </row>
    <row r="642164" spans="59:59" ht="15" customHeight="1">
      <c r="BG642164" s="984"/>
    </row>
    <row r="642165" spans="59:59" ht="15" customHeight="1">
      <c r="BG642165" s="985"/>
    </row>
    <row r="642202" spans="59:59" ht="15" customHeight="1">
      <c r="BG642202" s="984"/>
    </row>
    <row r="642203" spans="59:59" ht="15" customHeight="1">
      <c r="BG642203" s="985"/>
    </row>
    <row r="642240" spans="59:59" ht="15" customHeight="1">
      <c r="BG642240" s="984"/>
    </row>
    <row r="642241" spans="59:59" ht="15" customHeight="1">
      <c r="BG642241" s="985"/>
    </row>
    <row r="642278" spans="59:59" ht="15" customHeight="1">
      <c r="BG642278" s="984"/>
    </row>
    <row r="642279" spans="59:59" ht="15" customHeight="1">
      <c r="BG642279" s="985"/>
    </row>
    <row r="642316" spans="59:59" ht="15" customHeight="1">
      <c r="BG642316" s="984"/>
    </row>
    <row r="642317" spans="59:59" ht="15" customHeight="1">
      <c r="BG642317" s="985"/>
    </row>
    <row r="642354" spans="59:59" ht="15" customHeight="1">
      <c r="BG642354" s="984"/>
    </row>
    <row r="642355" spans="59:59" ht="15" customHeight="1">
      <c r="BG642355" s="985"/>
    </row>
    <row r="642392" spans="59:59" ht="15" customHeight="1">
      <c r="BG642392" s="984"/>
    </row>
    <row r="642393" spans="59:59" ht="15" customHeight="1">
      <c r="BG642393" s="985"/>
    </row>
    <row r="642430" spans="59:59" ht="15" customHeight="1">
      <c r="BG642430" s="984"/>
    </row>
    <row r="642431" spans="59:59" ht="15" customHeight="1">
      <c r="BG642431" s="985"/>
    </row>
    <row r="642468" spans="59:59" ht="15" customHeight="1">
      <c r="BG642468" s="984"/>
    </row>
    <row r="642469" spans="59:59" ht="15" customHeight="1">
      <c r="BG642469" s="985"/>
    </row>
    <row r="642506" spans="59:59" ht="15" customHeight="1">
      <c r="BG642506" s="984"/>
    </row>
    <row r="642507" spans="59:59" ht="15" customHeight="1">
      <c r="BG642507" s="985"/>
    </row>
    <row r="642544" spans="59:59" ht="15" customHeight="1">
      <c r="BG642544" s="984"/>
    </row>
    <row r="642545" spans="59:59" ht="15" customHeight="1">
      <c r="BG642545" s="985"/>
    </row>
    <row r="642582" spans="59:59" ht="15" customHeight="1">
      <c r="BG642582" s="984"/>
    </row>
    <row r="642583" spans="59:59" ht="15" customHeight="1">
      <c r="BG642583" s="985"/>
    </row>
    <row r="642620" spans="59:59" ht="15" customHeight="1">
      <c r="BG642620" s="984"/>
    </row>
    <row r="642621" spans="59:59" ht="15" customHeight="1">
      <c r="BG642621" s="985"/>
    </row>
    <row r="642658" spans="59:59" ht="15" customHeight="1">
      <c r="BG642658" s="984"/>
    </row>
    <row r="642659" spans="59:59" ht="15" customHeight="1">
      <c r="BG642659" s="985"/>
    </row>
    <row r="642696" spans="59:59" ht="15" customHeight="1">
      <c r="BG642696" s="984"/>
    </row>
    <row r="642697" spans="59:59" ht="15" customHeight="1">
      <c r="BG642697" s="985"/>
    </row>
    <row r="642734" spans="59:59" ht="15" customHeight="1">
      <c r="BG642734" s="984"/>
    </row>
    <row r="642735" spans="59:59" ht="15" customHeight="1">
      <c r="BG642735" s="985"/>
    </row>
    <row r="642772" spans="59:59" ht="15" customHeight="1">
      <c r="BG642772" s="984"/>
    </row>
    <row r="642773" spans="59:59" ht="15" customHeight="1">
      <c r="BG642773" s="985"/>
    </row>
    <row r="642810" spans="59:59" ht="15" customHeight="1">
      <c r="BG642810" s="984"/>
    </row>
    <row r="642811" spans="59:59" ht="15" customHeight="1">
      <c r="BG642811" s="985"/>
    </row>
    <row r="642848" spans="59:59" ht="15" customHeight="1">
      <c r="BG642848" s="984"/>
    </row>
    <row r="642849" spans="59:59" ht="15" customHeight="1">
      <c r="BG642849" s="985"/>
    </row>
    <row r="642886" spans="59:59" ht="15" customHeight="1">
      <c r="BG642886" s="984"/>
    </row>
    <row r="642887" spans="59:59" ht="15" customHeight="1">
      <c r="BG642887" s="985"/>
    </row>
    <row r="642924" spans="59:59" ht="15" customHeight="1">
      <c r="BG642924" s="984"/>
    </row>
    <row r="642925" spans="59:59" ht="15" customHeight="1">
      <c r="BG642925" s="985"/>
    </row>
    <row r="642962" spans="59:59" ht="15" customHeight="1">
      <c r="BG642962" s="984"/>
    </row>
    <row r="642963" spans="59:59" ht="15" customHeight="1">
      <c r="BG642963" s="985"/>
    </row>
    <row r="643000" spans="59:59" ht="15" customHeight="1">
      <c r="BG643000" s="984"/>
    </row>
    <row r="643001" spans="59:59" ht="15" customHeight="1">
      <c r="BG643001" s="985"/>
    </row>
    <row r="643038" spans="59:59" ht="15" customHeight="1">
      <c r="BG643038" s="984"/>
    </row>
    <row r="643039" spans="59:59" ht="15" customHeight="1">
      <c r="BG643039" s="985"/>
    </row>
    <row r="643076" spans="59:59" ht="15" customHeight="1">
      <c r="BG643076" s="984"/>
    </row>
    <row r="643077" spans="59:59" ht="15" customHeight="1">
      <c r="BG643077" s="985"/>
    </row>
    <row r="643114" spans="59:59" ht="15" customHeight="1">
      <c r="BG643114" s="984"/>
    </row>
    <row r="643115" spans="59:59" ht="15" customHeight="1">
      <c r="BG643115" s="985"/>
    </row>
    <row r="643152" spans="59:59" ht="15" customHeight="1">
      <c r="BG643152" s="984"/>
    </row>
    <row r="643153" spans="59:59" ht="15" customHeight="1">
      <c r="BG643153" s="985"/>
    </row>
    <row r="643190" spans="59:59" ht="15" customHeight="1">
      <c r="BG643190" s="984"/>
    </row>
    <row r="643191" spans="59:59" ht="15" customHeight="1">
      <c r="BG643191" s="985"/>
    </row>
    <row r="643228" spans="59:59" ht="15" customHeight="1">
      <c r="BG643228" s="984"/>
    </row>
    <row r="643229" spans="59:59" ht="15" customHeight="1">
      <c r="BG643229" s="985"/>
    </row>
    <row r="643266" spans="59:59" ht="15" customHeight="1">
      <c r="BG643266" s="984"/>
    </row>
    <row r="643267" spans="59:59" ht="15" customHeight="1">
      <c r="BG643267" s="985"/>
    </row>
    <row r="643304" spans="59:59" ht="15" customHeight="1">
      <c r="BG643304" s="984"/>
    </row>
    <row r="643305" spans="59:59" ht="15" customHeight="1">
      <c r="BG643305" s="985"/>
    </row>
    <row r="643342" spans="59:59" ht="15" customHeight="1">
      <c r="BG643342" s="984"/>
    </row>
    <row r="643343" spans="59:59" ht="15" customHeight="1">
      <c r="BG643343" s="985"/>
    </row>
    <row r="643380" spans="59:59" ht="15" customHeight="1">
      <c r="BG643380" s="984"/>
    </row>
    <row r="643381" spans="59:59" ht="15" customHeight="1">
      <c r="BG643381" s="985"/>
    </row>
    <row r="643418" spans="59:59" ht="15" customHeight="1">
      <c r="BG643418" s="984"/>
    </row>
    <row r="643419" spans="59:59" ht="15" customHeight="1">
      <c r="BG643419" s="985"/>
    </row>
    <row r="643456" spans="59:59" ht="15" customHeight="1">
      <c r="BG643456" s="984"/>
    </row>
    <row r="643457" spans="59:59" ht="15" customHeight="1">
      <c r="BG643457" s="985"/>
    </row>
    <row r="643494" spans="59:59" ht="15" customHeight="1">
      <c r="BG643494" s="984"/>
    </row>
    <row r="643495" spans="59:59" ht="15" customHeight="1">
      <c r="BG643495" s="985"/>
    </row>
    <row r="643532" spans="59:59" ht="15" customHeight="1">
      <c r="BG643532" s="984"/>
    </row>
    <row r="643533" spans="59:59" ht="15" customHeight="1">
      <c r="BG643533" s="985"/>
    </row>
    <row r="643570" spans="59:59" ht="15" customHeight="1">
      <c r="BG643570" s="984"/>
    </row>
    <row r="643571" spans="59:59" ht="15" customHeight="1">
      <c r="BG643571" s="985"/>
    </row>
    <row r="643608" spans="59:59" ht="15" customHeight="1">
      <c r="BG643608" s="984"/>
    </row>
    <row r="643609" spans="59:59" ht="15" customHeight="1">
      <c r="BG643609" s="985"/>
    </row>
    <row r="643646" spans="59:59" ht="15" customHeight="1">
      <c r="BG643646" s="984"/>
    </row>
    <row r="643647" spans="59:59" ht="15" customHeight="1">
      <c r="BG643647" s="985"/>
    </row>
    <row r="643684" spans="59:59" ht="15" customHeight="1">
      <c r="BG643684" s="984"/>
    </row>
    <row r="643685" spans="59:59" ht="15" customHeight="1">
      <c r="BG643685" s="985"/>
    </row>
    <row r="643722" spans="59:59" ht="15" customHeight="1">
      <c r="BG643722" s="984"/>
    </row>
    <row r="643723" spans="59:59" ht="15" customHeight="1">
      <c r="BG643723" s="985"/>
    </row>
    <row r="643760" spans="59:59" ht="15" customHeight="1">
      <c r="BG643760" s="984"/>
    </row>
    <row r="643761" spans="59:59" ht="15" customHeight="1">
      <c r="BG643761" s="985"/>
    </row>
    <row r="643798" spans="59:59" ht="15" customHeight="1">
      <c r="BG643798" s="984"/>
    </row>
    <row r="643799" spans="59:59" ht="15" customHeight="1">
      <c r="BG643799" s="985"/>
    </row>
    <row r="643836" spans="59:59" ht="15" customHeight="1">
      <c r="BG643836" s="984"/>
    </row>
    <row r="643837" spans="59:59" ht="15" customHeight="1">
      <c r="BG643837" s="985"/>
    </row>
    <row r="643874" spans="59:59" ht="15" customHeight="1">
      <c r="BG643874" s="984"/>
    </row>
    <row r="643875" spans="59:59" ht="15" customHeight="1">
      <c r="BG643875" s="985"/>
    </row>
    <row r="643912" spans="59:59" ht="15" customHeight="1">
      <c r="BG643912" s="984"/>
    </row>
    <row r="643913" spans="59:59" ht="15" customHeight="1">
      <c r="BG643913" s="985"/>
    </row>
    <row r="643950" spans="59:59" ht="15" customHeight="1">
      <c r="BG643950" s="984"/>
    </row>
    <row r="643951" spans="59:59" ht="15" customHeight="1">
      <c r="BG643951" s="985"/>
    </row>
    <row r="643988" spans="59:59" ht="15" customHeight="1">
      <c r="BG643988" s="984"/>
    </row>
    <row r="643989" spans="59:59" ht="15" customHeight="1">
      <c r="BG643989" s="985"/>
    </row>
    <row r="644026" spans="59:59" ht="15" customHeight="1">
      <c r="BG644026" s="984"/>
    </row>
    <row r="644027" spans="59:59" ht="15" customHeight="1">
      <c r="BG644027" s="985"/>
    </row>
    <row r="644064" spans="59:59" ht="15" customHeight="1">
      <c r="BG644064" s="984"/>
    </row>
    <row r="644065" spans="59:59" ht="15" customHeight="1">
      <c r="BG644065" s="985"/>
    </row>
    <row r="644102" spans="59:59" ht="15" customHeight="1">
      <c r="BG644102" s="984"/>
    </row>
    <row r="644103" spans="59:59" ht="15" customHeight="1">
      <c r="BG644103" s="985"/>
    </row>
    <row r="644140" spans="59:59" ht="15" customHeight="1">
      <c r="BG644140" s="984"/>
    </row>
    <row r="644141" spans="59:59" ht="15" customHeight="1">
      <c r="BG644141" s="985"/>
    </row>
    <row r="644178" spans="59:59" ht="15" customHeight="1">
      <c r="BG644178" s="984"/>
    </row>
    <row r="644179" spans="59:59" ht="15" customHeight="1">
      <c r="BG644179" s="985"/>
    </row>
    <row r="644216" spans="59:59" ht="15" customHeight="1">
      <c r="BG644216" s="984"/>
    </row>
    <row r="644217" spans="59:59" ht="15" customHeight="1">
      <c r="BG644217" s="985"/>
    </row>
    <row r="644254" spans="59:59" ht="15" customHeight="1">
      <c r="BG644254" s="984"/>
    </row>
    <row r="644255" spans="59:59" ht="15" customHeight="1">
      <c r="BG644255" s="985"/>
    </row>
    <row r="644292" spans="59:59" ht="15" customHeight="1">
      <c r="BG644292" s="984"/>
    </row>
    <row r="644293" spans="59:59" ht="15" customHeight="1">
      <c r="BG644293" s="985"/>
    </row>
    <row r="644330" spans="59:59" ht="15" customHeight="1">
      <c r="BG644330" s="984"/>
    </row>
    <row r="644331" spans="59:59" ht="15" customHeight="1">
      <c r="BG644331" s="985"/>
    </row>
    <row r="644368" spans="59:59" ht="15" customHeight="1">
      <c r="BG644368" s="984"/>
    </row>
    <row r="644369" spans="59:59" ht="15" customHeight="1">
      <c r="BG644369" s="985"/>
    </row>
    <row r="644406" spans="59:59" ht="15" customHeight="1">
      <c r="BG644406" s="984"/>
    </row>
    <row r="644407" spans="59:59" ht="15" customHeight="1">
      <c r="BG644407" s="985"/>
    </row>
    <row r="644444" spans="59:59" ht="15" customHeight="1">
      <c r="BG644444" s="984"/>
    </row>
    <row r="644445" spans="59:59" ht="15" customHeight="1">
      <c r="BG644445" s="985"/>
    </row>
    <row r="644482" spans="59:59" ht="15" customHeight="1">
      <c r="BG644482" s="984"/>
    </row>
    <row r="644483" spans="59:59" ht="15" customHeight="1">
      <c r="BG644483" s="985"/>
    </row>
    <row r="644520" spans="59:59" ht="15" customHeight="1">
      <c r="BG644520" s="984"/>
    </row>
    <row r="644521" spans="59:59" ht="15" customHeight="1">
      <c r="BG644521" s="985"/>
    </row>
    <row r="644558" spans="59:59" ht="15" customHeight="1">
      <c r="BG644558" s="984"/>
    </row>
    <row r="644559" spans="59:59" ht="15" customHeight="1">
      <c r="BG644559" s="985"/>
    </row>
    <row r="644596" spans="59:59" ht="15" customHeight="1">
      <c r="BG644596" s="984"/>
    </row>
    <row r="644597" spans="59:59" ht="15" customHeight="1">
      <c r="BG644597" s="985"/>
    </row>
    <row r="644634" spans="59:59" ht="15" customHeight="1">
      <c r="BG644634" s="984"/>
    </row>
    <row r="644635" spans="59:59" ht="15" customHeight="1">
      <c r="BG644635" s="985"/>
    </row>
    <row r="644672" spans="59:59" ht="15" customHeight="1">
      <c r="BG644672" s="984"/>
    </row>
    <row r="644673" spans="59:59" ht="15" customHeight="1">
      <c r="BG644673" s="985"/>
    </row>
    <row r="644710" spans="59:59" ht="15" customHeight="1">
      <c r="BG644710" s="984"/>
    </row>
    <row r="644711" spans="59:59" ht="15" customHeight="1">
      <c r="BG644711" s="985"/>
    </row>
    <row r="644748" spans="59:59" ht="15" customHeight="1">
      <c r="BG644748" s="984"/>
    </row>
    <row r="644749" spans="59:59" ht="15" customHeight="1">
      <c r="BG644749" s="985"/>
    </row>
    <row r="644786" spans="59:59" ht="15" customHeight="1">
      <c r="BG644786" s="984"/>
    </row>
    <row r="644787" spans="59:59" ht="15" customHeight="1">
      <c r="BG644787" s="985"/>
    </row>
    <row r="644824" spans="59:59" ht="15" customHeight="1">
      <c r="BG644824" s="984"/>
    </row>
    <row r="644825" spans="59:59" ht="15" customHeight="1">
      <c r="BG644825" s="985"/>
    </row>
    <row r="644862" spans="59:59" ht="15" customHeight="1">
      <c r="BG644862" s="984"/>
    </row>
    <row r="644863" spans="59:59" ht="15" customHeight="1">
      <c r="BG644863" s="985"/>
    </row>
    <row r="644900" spans="59:59" ht="15" customHeight="1">
      <c r="BG644900" s="984"/>
    </row>
    <row r="644901" spans="59:59" ht="15" customHeight="1">
      <c r="BG644901" s="985"/>
    </row>
    <row r="644938" spans="59:59" ht="15" customHeight="1">
      <c r="BG644938" s="984"/>
    </row>
    <row r="644939" spans="59:59" ht="15" customHeight="1">
      <c r="BG644939" s="985"/>
    </row>
    <row r="644976" spans="59:59" ht="15" customHeight="1">
      <c r="BG644976" s="984"/>
    </row>
    <row r="644977" spans="59:59" ht="15" customHeight="1">
      <c r="BG644977" s="985"/>
    </row>
    <row r="645014" spans="59:59" ht="15" customHeight="1">
      <c r="BG645014" s="984"/>
    </row>
    <row r="645015" spans="59:59" ht="15" customHeight="1">
      <c r="BG645015" s="985"/>
    </row>
    <row r="645052" spans="59:59" ht="15" customHeight="1">
      <c r="BG645052" s="984"/>
    </row>
    <row r="645053" spans="59:59" ht="15" customHeight="1">
      <c r="BG645053" s="985"/>
    </row>
    <row r="645090" spans="59:59" ht="15" customHeight="1">
      <c r="BG645090" s="984"/>
    </row>
    <row r="645091" spans="59:59" ht="15" customHeight="1">
      <c r="BG645091" s="985"/>
    </row>
    <row r="645128" spans="59:59" ht="15" customHeight="1">
      <c r="BG645128" s="984"/>
    </row>
    <row r="645129" spans="59:59" ht="15" customHeight="1">
      <c r="BG645129" s="985"/>
    </row>
    <row r="645166" spans="59:59" ht="15" customHeight="1">
      <c r="BG645166" s="984"/>
    </row>
    <row r="645167" spans="59:59" ht="15" customHeight="1">
      <c r="BG645167" s="985"/>
    </row>
    <row r="645204" spans="59:59" ht="15" customHeight="1">
      <c r="BG645204" s="984"/>
    </row>
    <row r="645205" spans="59:59" ht="15" customHeight="1">
      <c r="BG645205" s="985"/>
    </row>
    <row r="645242" spans="59:59" ht="15" customHeight="1">
      <c r="BG645242" s="984"/>
    </row>
    <row r="645243" spans="59:59" ht="15" customHeight="1">
      <c r="BG645243" s="985"/>
    </row>
    <row r="645280" spans="59:59" ht="15" customHeight="1">
      <c r="BG645280" s="984"/>
    </row>
    <row r="645281" spans="59:59" ht="15" customHeight="1">
      <c r="BG645281" s="985"/>
    </row>
    <row r="645318" spans="59:59" ht="15" customHeight="1">
      <c r="BG645318" s="984"/>
    </row>
    <row r="645319" spans="59:59" ht="15" customHeight="1">
      <c r="BG645319" s="985"/>
    </row>
    <row r="645356" spans="59:59" ht="15" customHeight="1">
      <c r="BG645356" s="984"/>
    </row>
    <row r="645357" spans="59:59" ht="15" customHeight="1">
      <c r="BG645357" s="985"/>
    </row>
    <row r="645394" spans="59:59" ht="15" customHeight="1">
      <c r="BG645394" s="984"/>
    </row>
    <row r="645395" spans="59:59" ht="15" customHeight="1">
      <c r="BG645395" s="985"/>
    </row>
    <row r="645432" spans="59:59" ht="15" customHeight="1">
      <c r="BG645432" s="984"/>
    </row>
    <row r="645433" spans="59:59" ht="15" customHeight="1">
      <c r="BG645433" s="985"/>
    </row>
    <row r="645470" spans="59:59" ht="15" customHeight="1">
      <c r="BG645470" s="984"/>
    </row>
    <row r="645471" spans="59:59" ht="15" customHeight="1">
      <c r="BG645471" s="985"/>
    </row>
    <row r="645508" spans="59:59" ht="15" customHeight="1">
      <c r="BG645508" s="984"/>
    </row>
    <row r="645509" spans="59:59" ht="15" customHeight="1">
      <c r="BG645509" s="985"/>
    </row>
    <row r="645546" spans="59:59" ht="15" customHeight="1">
      <c r="BG645546" s="984"/>
    </row>
    <row r="645547" spans="59:59" ht="15" customHeight="1">
      <c r="BG645547" s="985"/>
    </row>
    <row r="645584" spans="59:59" ht="15" customHeight="1">
      <c r="BG645584" s="984"/>
    </row>
    <row r="645585" spans="59:59" ht="15" customHeight="1">
      <c r="BG645585" s="985"/>
    </row>
    <row r="645622" spans="59:59" ht="15" customHeight="1">
      <c r="BG645622" s="984"/>
    </row>
    <row r="645623" spans="59:59" ht="15" customHeight="1">
      <c r="BG645623" s="985"/>
    </row>
    <row r="645660" spans="59:59" ht="15" customHeight="1">
      <c r="BG645660" s="984"/>
    </row>
    <row r="645661" spans="59:59" ht="15" customHeight="1">
      <c r="BG645661" s="985"/>
    </row>
    <row r="645698" spans="59:59" ht="15" customHeight="1">
      <c r="BG645698" s="984"/>
    </row>
    <row r="645699" spans="59:59" ht="15" customHeight="1">
      <c r="BG645699" s="985"/>
    </row>
    <row r="645736" spans="59:59" ht="15" customHeight="1">
      <c r="BG645736" s="984"/>
    </row>
    <row r="645737" spans="59:59" ht="15" customHeight="1">
      <c r="BG645737" s="985"/>
    </row>
    <row r="645774" spans="59:59" ht="15" customHeight="1">
      <c r="BG645774" s="984"/>
    </row>
    <row r="645775" spans="59:59" ht="15" customHeight="1">
      <c r="BG645775" s="985"/>
    </row>
    <row r="645812" spans="59:59" ht="15" customHeight="1">
      <c r="BG645812" s="984"/>
    </row>
    <row r="645813" spans="59:59" ht="15" customHeight="1">
      <c r="BG645813" s="985"/>
    </row>
    <row r="645850" spans="59:59" ht="15" customHeight="1">
      <c r="BG645850" s="984"/>
    </row>
    <row r="645851" spans="59:59" ht="15" customHeight="1">
      <c r="BG645851" s="985"/>
    </row>
    <row r="645888" spans="59:59" ht="15" customHeight="1">
      <c r="BG645888" s="984"/>
    </row>
    <row r="645889" spans="59:59" ht="15" customHeight="1">
      <c r="BG645889" s="985"/>
    </row>
    <row r="645926" spans="59:59" ht="15" customHeight="1">
      <c r="BG645926" s="984"/>
    </row>
    <row r="645927" spans="59:59" ht="15" customHeight="1">
      <c r="BG645927" s="985"/>
    </row>
    <row r="645964" spans="59:59" ht="15" customHeight="1">
      <c r="BG645964" s="984"/>
    </row>
    <row r="645965" spans="59:59" ht="15" customHeight="1">
      <c r="BG645965" s="985"/>
    </row>
    <row r="646002" spans="59:59" ht="15" customHeight="1">
      <c r="BG646002" s="984"/>
    </row>
    <row r="646003" spans="59:59" ht="15" customHeight="1">
      <c r="BG646003" s="985"/>
    </row>
    <row r="646040" spans="59:59" ht="15" customHeight="1">
      <c r="BG646040" s="984"/>
    </row>
    <row r="646041" spans="59:59" ht="15" customHeight="1">
      <c r="BG646041" s="985"/>
    </row>
    <row r="646078" spans="59:59" ht="15" customHeight="1">
      <c r="BG646078" s="984"/>
    </row>
    <row r="646079" spans="59:59" ht="15" customHeight="1">
      <c r="BG646079" s="985"/>
    </row>
    <row r="646116" spans="59:59" ht="15" customHeight="1">
      <c r="BG646116" s="984"/>
    </row>
    <row r="646117" spans="59:59" ht="15" customHeight="1">
      <c r="BG646117" s="985"/>
    </row>
    <row r="646154" spans="59:59" ht="15" customHeight="1">
      <c r="BG646154" s="984"/>
    </row>
    <row r="646155" spans="59:59" ht="15" customHeight="1">
      <c r="BG646155" s="985"/>
    </row>
    <row r="646192" spans="59:59" ht="15" customHeight="1">
      <c r="BG646192" s="984"/>
    </row>
    <row r="646193" spans="59:59" ht="15" customHeight="1">
      <c r="BG646193" s="985"/>
    </row>
    <row r="646230" spans="59:59" ht="15" customHeight="1">
      <c r="BG646230" s="984"/>
    </row>
    <row r="646231" spans="59:59" ht="15" customHeight="1">
      <c r="BG646231" s="985"/>
    </row>
    <row r="646268" spans="59:59" ht="15" customHeight="1">
      <c r="BG646268" s="984"/>
    </row>
    <row r="646269" spans="59:59" ht="15" customHeight="1">
      <c r="BG646269" s="985"/>
    </row>
    <row r="646306" spans="59:59" ht="15" customHeight="1">
      <c r="BG646306" s="984"/>
    </row>
    <row r="646307" spans="59:59" ht="15" customHeight="1">
      <c r="BG646307" s="985"/>
    </row>
    <row r="646344" spans="59:59" ht="15" customHeight="1">
      <c r="BG646344" s="984"/>
    </row>
    <row r="646345" spans="59:59" ht="15" customHeight="1">
      <c r="BG646345" s="985"/>
    </row>
    <row r="646382" spans="59:59" ht="15" customHeight="1">
      <c r="BG646382" s="984"/>
    </row>
    <row r="646383" spans="59:59" ht="15" customHeight="1">
      <c r="BG646383" s="985"/>
    </row>
    <row r="646420" spans="59:59" ht="15" customHeight="1">
      <c r="BG646420" s="984"/>
    </row>
    <row r="646421" spans="59:59" ht="15" customHeight="1">
      <c r="BG646421" s="985"/>
    </row>
    <row r="646458" spans="59:59" ht="15" customHeight="1">
      <c r="BG646458" s="984"/>
    </row>
    <row r="646459" spans="59:59" ht="15" customHeight="1">
      <c r="BG646459" s="985"/>
    </row>
    <row r="646496" spans="59:59" ht="15" customHeight="1">
      <c r="BG646496" s="984"/>
    </row>
    <row r="646497" spans="59:59" ht="15" customHeight="1">
      <c r="BG646497" s="985"/>
    </row>
    <row r="646534" spans="59:59" ht="15" customHeight="1">
      <c r="BG646534" s="984"/>
    </row>
    <row r="646535" spans="59:59" ht="15" customHeight="1">
      <c r="BG646535" s="985"/>
    </row>
    <row r="646572" spans="59:59" ht="15" customHeight="1">
      <c r="BG646572" s="984"/>
    </row>
    <row r="646573" spans="59:59" ht="15" customHeight="1">
      <c r="BG646573" s="985"/>
    </row>
    <row r="646610" spans="59:59" ht="15" customHeight="1">
      <c r="BG646610" s="984"/>
    </row>
    <row r="646611" spans="59:59" ht="15" customHeight="1">
      <c r="BG646611" s="985"/>
    </row>
    <row r="646648" spans="59:59" ht="15" customHeight="1">
      <c r="BG646648" s="984"/>
    </row>
    <row r="646649" spans="59:59" ht="15" customHeight="1">
      <c r="BG646649" s="985"/>
    </row>
    <row r="646686" spans="59:59" ht="15" customHeight="1">
      <c r="BG646686" s="984"/>
    </row>
    <row r="646687" spans="59:59" ht="15" customHeight="1">
      <c r="BG646687" s="985"/>
    </row>
    <row r="646724" spans="59:59" ht="15" customHeight="1">
      <c r="BG646724" s="984"/>
    </row>
    <row r="646725" spans="59:59" ht="15" customHeight="1">
      <c r="BG646725" s="985"/>
    </row>
    <row r="646762" spans="59:59" ht="15" customHeight="1">
      <c r="BG646762" s="984"/>
    </row>
    <row r="646763" spans="59:59" ht="15" customHeight="1">
      <c r="BG646763" s="985"/>
    </row>
    <row r="646800" spans="59:59" ht="15" customHeight="1">
      <c r="BG646800" s="984"/>
    </row>
    <row r="646801" spans="59:59" ht="15" customHeight="1">
      <c r="BG646801" s="985"/>
    </row>
    <row r="646838" spans="59:59" ht="15" customHeight="1">
      <c r="BG646838" s="984"/>
    </row>
    <row r="646839" spans="59:59" ht="15" customHeight="1">
      <c r="BG646839" s="985"/>
    </row>
    <row r="646876" spans="59:59" ht="15" customHeight="1">
      <c r="BG646876" s="984"/>
    </row>
    <row r="646877" spans="59:59" ht="15" customHeight="1">
      <c r="BG646877" s="985"/>
    </row>
    <row r="646914" spans="59:59" ht="15" customHeight="1">
      <c r="BG646914" s="984"/>
    </row>
    <row r="646915" spans="59:59" ht="15" customHeight="1">
      <c r="BG646915" s="985"/>
    </row>
    <row r="646952" spans="59:59" ht="15" customHeight="1">
      <c r="BG646952" s="984"/>
    </row>
    <row r="646953" spans="59:59" ht="15" customHeight="1">
      <c r="BG646953" s="985"/>
    </row>
    <row r="646990" spans="59:59" ht="15" customHeight="1">
      <c r="BG646990" s="984"/>
    </row>
    <row r="646991" spans="59:59" ht="15" customHeight="1">
      <c r="BG646991" s="985"/>
    </row>
    <row r="647028" spans="59:59" ht="15" customHeight="1">
      <c r="BG647028" s="984"/>
    </row>
    <row r="647029" spans="59:59" ht="15" customHeight="1">
      <c r="BG647029" s="985"/>
    </row>
    <row r="647066" spans="59:59" ht="15" customHeight="1">
      <c r="BG647066" s="984"/>
    </row>
    <row r="647067" spans="59:59" ht="15" customHeight="1">
      <c r="BG647067" s="985"/>
    </row>
    <row r="647104" spans="59:59" ht="15" customHeight="1">
      <c r="BG647104" s="984"/>
    </row>
    <row r="647105" spans="59:59" ht="15" customHeight="1">
      <c r="BG647105" s="985"/>
    </row>
    <row r="647142" spans="59:59" ht="15" customHeight="1">
      <c r="BG647142" s="984"/>
    </row>
    <row r="647143" spans="59:59" ht="15" customHeight="1">
      <c r="BG647143" s="985"/>
    </row>
    <row r="647180" spans="59:59" ht="15" customHeight="1">
      <c r="BG647180" s="984"/>
    </row>
    <row r="647181" spans="59:59" ht="15" customHeight="1">
      <c r="BG647181" s="985"/>
    </row>
    <row r="647218" spans="59:59" ht="15" customHeight="1">
      <c r="BG647218" s="984"/>
    </row>
    <row r="647219" spans="59:59" ht="15" customHeight="1">
      <c r="BG647219" s="985"/>
    </row>
    <row r="647256" spans="59:59" ht="15" customHeight="1">
      <c r="BG647256" s="984"/>
    </row>
    <row r="647257" spans="59:59" ht="15" customHeight="1">
      <c r="BG647257" s="985"/>
    </row>
    <row r="647294" spans="59:59" ht="15" customHeight="1">
      <c r="BG647294" s="984"/>
    </row>
    <row r="647295" spans="59:59" ht="15" customHeight="1">
      <c r="BG647295" s="985"/>
    </row>
    <row r="647332" spans="59:59" ht="15" customHeight="1">
      <c r="BG647332" s="984"/>
    </row>
    <row r="647333" spans="59:59" ht="15" customHeight="1">
      <c r="BG647333" s="985"/>
    </row>
    <row r="647370" spans="59:59" ht="15" customHeight="1">
      <c r="BG647370" s="984"/>
    </row>
    <row r="647371" spans="59:59" ht="15" customHeight="1">
      <c r="BG647371" s="985"/>
    </row>
    <row r="647408" spans="59:59" ht="15" customHeight="1">
      <c r="BG647408" s="984"/>
    </row>
    <row r="647409" spans="59:59" ht="15" customHeight="1">
      <c r="BG647409" s="985"/>
    </row>
    <row r="647446" spans="59:59" ht="15" customHeight="1">
      <c r="BG647446" s="984"/>
    </row>
    <row r="647447" spans="59:59" ht="15" customHeight="1">
      <c r="BG647447" s="985"/>
    </row>
    <row r="647484" spans="59:59" ht="15" customHeight="1">
      <c r="BG647484" s="984"/>
    </row>
    <row r="647485" spans="59:59" ht="15" customHeight="1">
      <c r="BG647485" s="985"/>
    </row>
    <row r="647522" spans="59:59" ht="15" customHeight="1">
      <c r="BG647522" s="984"/>
    </row>
    <row r="647523" spans="59:59" ht="15" customHeight="1">
      <c r="BG647523" s="985"/>
    </row>
    <row r="647560" spans="59:59" ht="15" customHeight="1">
      <c r="BG647560" s="984"/>
    </row>
    <row r="647561" spans="59:59" ht="15" customHeight="1">
      <c r="BG647561" s="985"/>
    </row>
    <row r="647598" spans="59:59" ht="15" customHeight="1">
      <c r="BG647598" s="984"/>
    </row>
    <row r="647599" spans="59:59" ht="15" customHeight="1">
      <c r="BG647599" s="985"/>
    </row>
    <row r="647636" spans="59:59" ht="15" customHeight="1">
      <c r="BG647636" s="984"/>
    </row>
    <row r="647637" spans="59:59" ht="15" customHeight="1">
      <c r="BG647637" s="985"/>
    </row>
    <row r="647674" spans="59:59" ht="15" customHeight="1">
      <c r="BG647674" s="984"/>
    </row>
    <row r="647675" spans="59:59" ht="15" customHeight="1">
      <c r="BG647675" s="985"/>
    </row>
    <row r="647712" spans="59:59" ht="15" customHeight="1">
      <c r="BG647712" s="984"/>
    </row>
    <row r="647713" spans="59:59" ht="15" customHeight="1">
      <c r="BG647713" s="985"/>
    </row>
    <row r="647750" spans="59:59" ht="15" customHeight="1">
      <c r="BG647750" s="984"/>
    </row>
    <row r="647751" spans="59:59" ht="15" customHeight="1">
      <c r="BG647751" s="985"/>
    </row>
    <row r="647788" spans="59:59" ht="15" customHeight="1">
      <c r="BG647788" s="984"/>
    </row>
    <row r="647789" spans="59:59" ht="15" customHeight="1">
      <c r="BG647789" s="985"/>
    </row>
    <row r="647826" spans="59:59" ht="15" customHeight="1">
      <c r="BG647826" s="984"/>
    </row>
    <row r="647827" spans="59:59" ht="15" customHeight="1">
      <c r="BG647827" s="985"/>
    </row>
    <row r="647864" spans="59:59" ht="15" customHeight="1">
      <c r="BG647864" s="984"/>
    </row>
    <row r="647865" spans="59:59" ht="15" customHeight="1">
      <c r="BG647865" s="985"/>
    </row>
    <row r="647902" spans="59:59" ht="15" customHeight="1">
      <c r="BG647902" s="984"/>
    </row>
    <row r="647903" spans="59:59" ht="15" customHeight="1">
      <c r="BG647903" s="985"/>
    </row>
    <row r="647940" spans="59:59" ht="15" customHeight="1">
      <c r="BG647940" s="984"/>
    </row>
    <row r="647941" spans="59:59" ht="15" customHeight="1">
      <c r="BG647941" s="985"/>
    </row>
    <row r="647978" spans="59:59" ht="15" customHeight="1">
      <c r="BG647978" s="984"/>
    </row>
    <row r="647979" spans="59:59" ht="15" customHeight="1">
      <c r="BG647979" s="985"/>
    </row>
    <row r="648016" spans="59:59" ht="15" customHeight="1">
      <c r="BG648016" s="984"/>
    </row>
    <row r="648017" spans="59:59" ht="15" customHeight="1">
      <c r="BG648017" s="985"/>
    </row>
    <row r="648054" spans="59:59" ht="15" customHeight="1">
      <c r="BG648054" s="984"/>
    </row>
    <row r="648055" spans="59:59" ht="15" customHeight="1">
      <c r="BG648055" s="985"/>
    </row>
    <row r="648092" spans="59:59" ht="15" customHeight="1">
      <c r="BG648092" s="984"/>
    </row>
    <row r="648093" spans="59:59" ht="15" customHeight="1">
      <c r="BG648093" s="985"/>
    </row>
    <row r="648130" spans="59:59" ht="15" customHeight="1">
      <c r="BG648130" s="984"/>
    </row>
    <row r="648131" spans="59:59" ht="15" customHeight="1">
      <c r="BG648131" s="985"/>
    </row>
    <row r="648168" spans="59:59" ht="15" customHeight="1">
      <c r="BG648168" s="984"/>
    </row>
    <row r="648169" spans="59:59" ht="15" customHeight="1">
      <c r="BG648169" s="985"/>
    </row>
    <row r="648206" spans="59:59" ht="15" customHeight="1">
      <c r="BG648206" s="984"/>
    </row>
    <row r="648207" spans="59:59" ht="15" customHeight="1">
      <c r="BG648207" s="985"/>
    </row>
    <row r="648244" spans="59:59" ht="15" customHeight="1">
      <c r="BG648244" s="984"/>
    </row>
    <row r="648245" spans="59:59" ht="15" customHeight="1">
      <c r="BG648245" s="985"/>
    </row>
    <row r="648282" spans="59:59" ht="15" customHeight="1">
      <c r="BG648282" s="984"/>
    </row>
    <row r="648283" spans="59:59" ht="15" customHeight="1">
      <c r="BG648283" s="985"/>
    </row>
    <row r="648320" spans="59:59" ht="15" customHeight="1">
      <c r="BG648320" s="984"/>
    </row>
    <row r="648321" spans="59:59" ht="15" customHeight="1">
      <c r="BG648321" s="985"/>
    </row>
    <row r="648358" spans="59:59" ht="15" customHeight="1">
      <c r="BG648358" s="984"/>
    </row>
    <row r="648359" spans="59:59" ht="15" customHeight="1">
      <c r="BG648359" s="985"/>
    </row>
    <row r="648396" spans="59:59" ht="15" customHeight="1">
      <c r="BG648396" s="984"/>
    </row>
    <row r="648397" spans="59:59" ht="15" customHeight="1">
      <c r="BG648397" s="985"/>
    </row>
    <row r="648434" spans="59:59" ht="15" customHeight="1">
      <c r="BG648434" s="984"/>
    </row>
    <row r="648435" spans="59:59" ht="15" customHeight="1">
      <c r="BG648435" s="985"/>
    </row>
    <row r="648472" spans="59:59" ht="15" customHeight="1">
      <c r="BG648472" s="984"/>
    </row>
    <row r="648473" spans="59:59" ht="15" customHeight="1">
      <c r="BG648473" s="985"/>
    </row>
    <row r="648510" spans="59:59" ht="15" customHeight="1">
      <c r="BG648510" s="984"/>
    </row>
    <row r="648511" spans="59:59" ht="15" customHeight="1">
      <c r="BG648511" s="985"/>
    </row>
    <row r="648548" spans="59:59" ht="15" customHeight="1">
      <c r="BG648548" s="984"/>
    </row>
    <row r="648549" spans="59:59" ht="15" customHeight="1">
      <c r="BG648549" s="985"/>
    </row>
    <row r="648586" spans="59:59" ht="15" customHeight="1">
      <c r="BG648586" s="984"/>
    </row>
    <row r="648587" spans="59:59" ht="15" customHeight="1">
      <c r="BG648587" s="985"/>
    </row>
    <row r="648624" spans="59:59" ht="15" customHeight="1">
      <c r="BG648624" s="984"/>
    </row>
    <row r="648625" spans="59:59" ht="15" customHeight="1">
      <c r="BG648625" s="985"/>
    </row>
    <row r="648662" spans="59:59" ht="15" customHeight="1">
      <c r="BG648662" s="984"/>
    </row>
    <row r="648663" spans="59:59" ht="15" customHeight="1">
      <c r="BG648663" s="985"/>
    </row>
    <row r="648700" spans="59:59" ht="15" customHeight="1">
      <c r="BG648700" s="984"/>
    </row>
    <row r="648701" spans="59:59" ht="15" customHeight="1">
      <c r="BG648701" s="985"/>
    </row>
    <row r="648738" spans="59:59" ht="15" customHeight="1">
      <c r="BG648738" s="984"/>
    </row>
    <row r="648739" spans="59:59" ht="15" customHeight="1">
      <c r="BG648739" s="985"/>
    </row>
    <row r="648776" spans="59:59" ht="15" customHeight="1">
      <c r="BG648776" s="984"/>
    </row>
    <row r="648777" spans="59:59" ht="15" customHeight="1">
      <c r="BG648777" s="985"/>
    </row>
    <row r="648814" spans="59:59" ht="15" customHeight="1">
      <c r="BG648814" s="984"/>
    </row>
    <row r="648815" spans="59:59" ht="15" customHeight="1">
      <c r="BG648815" s="985"/>
    </row>
    <row r="648852" spans="59:59" ht="15" customHeight="1">
      <c r="BG648852" s="984"/>
    </row>
    <row r="648853" spans="59:59" ht="15" customHeight="1">
      <c r="BG648853" s="985"/>
    </row>
    <row r="648890" spans="59:59" ht="15" customHeight="1">
      <c r="BG648890" s="984"/>
    </row>
    <row r="648891" spans="59:59" ht="15" customHeight="1">
      <c r="BG648891" s="985"/>
    </row>
    <row r="648928" spans="59:59" ht="15" customHeight="1">
      <c r="BG648928" s="984"/>
    </row>
    <row r="648929" spans="59:59" ht="15" customHeight="1">
      <c r="BG648929" s="985"/>
    </row>
    <row r="648966" spans="59:59" ht="15" customHeight="1">
      <c r="BG648966" s="984"/>
    </row>
    <row r="648967" spans="59:59" ht="15" customHeight="1">
      <c r="BG648967" s="985"/>
    </row>
    <row r="649004" spans="59:59" ht="15" customHeight="1">
      <c r="BG649004" s="984"/>
    </row>
    <row r="649005" spans="59:59" ht="15" customHeight="1">
      <c r="BG649005" s="985"/>
    </row>
    <row r="649042" spans="59:59" ht="15" customHeight="1">
      <c r="BG649042" s="984"/>
    </row>
    <row r="649043" spans="59:59" ht="15" customHeight="1">
      <c r="BG649043" s="985"/>
    </row>
    <row r="649080" spans="59:59" ht="15" customHeight="1">
      <c r="BG649080" s="984"/>
    </row>
    <row r="649081" spans="59:59" ht="15" customHeight="1">
      <c r="BG649081" s="985"/>
    </row>
    <row r="649118" spans="59:59" ht="15" customHeight="1">
      <c r="BG649118" s="984"/>
    </row>
    <row r="649119" spans="59:59" ht="15" customHeight="1">
      <c r="BG649119" s="985"/>
    </row>
    <row r="649156" spans="59:59" ht="15" customHeight="1">
      <c r="BG649156" s="984"/>
    </row>
    <row r="649157" spans="59:59" ht="15" customHeight="1">
      <c r="BG649157" s="985"/>
    </row>
    <row r="649194" spans="59:59" ht="15" customHeight="1">
      <c r="BG649194" s="984"/>
    </row>
    <row r="649195" spans="59:59" ht="15" customHeight="1">
      <c r="BG649195" s="985"/>
    </row>
    <row r="649232" spans="59:59" ht="15" customHeight="1">
      <c r="BG649232" s="984"/>
    </row>
    <row r="649233" spans="59:59" ht="15" customHeight="1">
      <c r="BG649233" s="985"/>
    </row>
    <row r="649270" spans="59:59" ht="15" customHeight="1">
      <c r="BG649270" s="984"/>
    </row>
    <row r="649271" spans="59:59" ht="15" customHeight="1">
      <c r="BG649271" s="985"/>
    </row>
    <row r="649308" spans="59:59" ht="15" customHeight="1">
      <c r="BG649308" s="984"/>
    </row>
    <row r="649309" spans="59:59" ht="15" customHeight="1">
      <c r="BG649309" s="985"/>
    </row>
    <row r="649346" spans="59:59" ht="15" customHeight="1">
      <c r="BG649346" s="984"/>
    </row>
    <row r="649347" spans="59:59" ht="15" customHeight="1">
      <c r="BG649347" s="985"/>
    </row>
    <row r="649384" spans="59:59" ht="15" customHeight="1">
      <c r="BG649384" s="984"/>
    </row>
    <row r="649385" spans="59:59" ht="15" customHeight="1">
      <c r="BG649385" s="985"/>
    </row>
    <row r="649422" spans="59:59" ht="15" customHeight="1">
      <c r="BG649422" s="984"/>
    </row>
    <row r="649423" spans="59:59" ht="15" customHeight="1">
      <c r="BG649423" s="985"/>
    </row>
    <row r="649460" spans="59:59" ht="15" customHeight="1">
      <c r="BG649460" s="984"/>
    </row>
    <row r="649461" spans="59:59" ht="15" customHeight="1">
      <c r="BG649461" s="985"/>
    </row>
    <row r="649498" spans="59:59" ht="15" customHeight="1">
      <c r="BG649498" s="984"/>
    </row>
    <row r="649499" spans="59:59" ht="15" customHeight="1">
      <c r="BG649499" s="985"/>
    </row>
    <row r="649536" spans="59:59" ht="15" customHeight="1">
      <c r="BG649536" s="984"/>
    </row>
    <row r="649537" spans="59:59" ht="15" customHeight="1">
      <c r="BG649537" s="985"/>
    </row>
    <row r="649574" spans="59:59" ht="15" customHeight="1">
      <c r="BG649574" s="984"/>
    </row>
    <row r="649575" spans="59:59" ht="15" customHeight="1">
      <c r="BG649575" s="985"/>
    </row>
    <row r="649612" spans="59:59" ht="15" customHeight="1">
      <c r="BG649612" s="984"/>
    </row>
    <row r="649613" spans="59:59" ht="15" customHeight="1">
      <c r="BG649613" s="985"/>
    </row>
    <row r="649650" spans="59:59" ht="15" customHeight="1">
      <c r="BG649650" s="984"/>
    </row>
    <row r="649651" spans="59:59" ht="15" customHeight="1">
      <c r="BG649651" s="985"/>
    </row>
    <row r="649688" spans="59:59" ht="15" customHeight="1">
      <c r="BG649688" s="984"/>
    </row>
    <row r="649689" spans="59:59" ht="15" customHeight="1">
      <c r="BG649689" s="985"/>
    </row>
    <row r="649726" spans="59:59" ht="15" customHeight="1">
      <c r="BG649726" s="984"/>
    </row>
    <row r="649727" spans="59:59" ht="15" customHeight="1">
      <c r="BG649727" s="985"/>
    </row>
    <row r="649764" spans="59:59" ht="15" customHeight="1">
      <c r="BG649764" s="984"/>
    </row>
    <row r="649765" spans="59:59" ht="15" customHeight="1">
      <c r="BG649765" s="985"/>
    </row>
    <row r="649802" spans="59:59" ht="15" customHeight="1">
      <c r="BG649802" s="984"/>
    </row>
    <row r="649803" spans="59:59" ht="15" customHeight="1">
      <c r="BG649803" s="985"/>
    </row>
    <row r="649840" spans="59:59" ht="15" customHeight="1">
      <c r="BG649840" s="984"/>
    </row>
    <row r="649841" spans="59:59" ht="15" customHeight="1">
      <c r="BG649841" s="985"/>
    </row>
    <row r="649878" spans="59:59" ht="15" customHeight="1">
      <c r="BG649878" s="984"/>
    </row>
    <row r="649879" spans="59:59" ht="15" customHeight="1">
      <c r="BG649879" s="985"/>
    </row>
    <row r="649916" spans="59:59" ht="15" customHeight="1">
      <c r="BG649916" s="984"/>
    </row>
    <row r="649917" spans="59:59" ht="15" customHeight="1">
      <c r="BG649917" s="985"/>
    </row>
    <row r="649954" spans="59:59" ht="15" customHeight="1">
      <c r="BG649954" s="984"/>
    </row>
    <row r="649955" spans="59:59" ht="15" customHeight="1">
      <c r="BG649955" s="985"/>
    </row>
    <row r="649992" spans="59:59" ht="15" customHeight="1">
      <c r="BG649992" s="984"/>
    </row>
    <row r="649993" spans="59:59" ht="15" customHeight="1">
      <c r="BG649993" s="985"/>
    </row>
    <row r="650030" spans="59:59" ht="15" customHeight="1">
      <c r="BG650030" s="984"/>
    </row>
    <row r="650031" spans="59:59" ht="15" customHeight="1">
      <c r="BG650031" s="985"/>
    </row>
    <row r="650068" spans="59:59" ht="15" customHeight="1">
      <c r="BG650068" s="984"/>
    </row>
    <row r="650069" spans="59:59" ht="15" customHeight="1">
      <c r="BG650069" s="985"/>
    </row>
    <row r="650106" spans="59:59" ht="15" customHeight="1">
      <c r="BG650106" s="984"/>
    </row>
    <row r="650107" spans="59:59" ht="15" customHeight="1">
      <c r="BG650107" s="985"/>
    </row>
    <row r="650144" spans="59:59" ht="15" customHeight="1">
      <c r="BG650144" s="984"/>
    </row>
    <row r="650145" spans="59:59" ht="15" customHeight="1">
      <c r="BG650145" s="985"/>
    </row>
    <row r="650182" spans="59:59" ht="15" customHeight="1">
      <c r="BG650182" s="984"/>
    </row>
    <row r="650183" spans="59:59" ht="15" customHeight="1">
      <c r="BG650183" s="985"/>
    </row>
    <row r="650220" spans="59:59" ht="15" customHeight="1">
      <c r="BG650220" s="984"/>
    </row>
    <row r="650221" spans="59:59" ht="15" customHeight="1">
      <c r="BG650221" s="985"/>
    </row>
    <row r="650258" spans="59:59" ht="15" customHeight="1">
      <c r="BG650258" s="984"/>
    </row>
    <row r="650259" spans="59:59" ht="15" customHeight="1">
      <c r="BG650259" s="985"/>
    </row>
    <row r="650296" spans="59:59" ht="15" customHeight="1">
      <c r="BG650296" s="984"/>
    </row>
    <row r="650297" spans="59:59" ht="15" customHeight="1">
      <c r="BG650297" s="985"/>
    </row>
    <row r="650334" spans="59:59" ht="15" customHeight="1">
      <c r="BG650334" s="984"/>
    </row>
    <row r="650335" spans="59:59" ht="15" customHeight="1">
      <c r="BG650335" s="985"/>
    </row>
    <row r="650372" spans="59:59" ht="15" customHeight="1">
      <c r="BG650372" s="984"/>
    </row>
    <row r="650373" spans="59:59" ht="15" customHeight="1">
      <c r="BG650373" s="985"/>
    </row>
    <row r="650410" spans="59:59" ht="15" customHeight="1">
      <c r="BG650410" s="984"/>
    </row>
    <row r="650411" spans="59:59" ht="15" customHeight="1">
      <c r="BG650411" s="985"/>
    </row>
    <row r="650448" spans="59:59" ht="15" customHeight="1">
      <c r="BG650448" s="984"/>
    </row>
    <row r="650449" spans="59:59" ht="15" customHeight="1">
      <c r="BG650449" s="985"/>
    </row>
    <row r="650486" spans="59:59" ht="15" customHeight="1">
      <c r="BG650486" s="984"/>
    </row>
    <row r="650487" spans="59:59" ht="15" customHeight="1">
      <c r="BG650487" s="985"/>
    </row>
    <row r="650524" spans="59:59" ht="15" customHeight="1">
      <c r="BG650524" s="984"/>
    </row>
    <row r="650525" spans="59:59" ht="15" customHeight="1">
      <c r="BG650525" s="985"/>
    </row>
    <row r="650562" spans="59:59" ht="15" customHeight="1">
      <c r="BG650562" s="984"/>
    </row>
    <row r="650563" spans="59:59" ht="15" customHeight="1">
      <c r="BG650563" s="985"/>
    </row>
    <row r="650600" spans="59:59" ht="15" customHeight="1">
      <c r="BG650600" s="984"/>
    </row>
    <row r="650601" spans="59:59" ht="15" customHeight="1">
      <c r="BG650601" s="985"/>
    </row>
    <row r="650638" spans="59:59" ht="15" customHeight="1">
      <c r="BG650638" s="984"/>
    </row>
    <row r="650639" spans="59:59" ht="15" customHeight="1">
      <c r="BG650639" s="985"/>
    </row>
    <row r="650676" spans="59:59" ht="15" customHeight="1">
      <c r="BG650676" s="984"/>
    </row>
    <row r="650677" spans="59:59" ht="15" customHeight="1">
      <c r="BG650677" s="985"/>
    </row>
    <row r="650714" spans="59:59" ht="15" customHeight="1">
      <c r="BG650714" s="984"/>
    </row>
    <row r="650715" spans="59:59" ht="15" customHeight="1">
      <c r="BG650715" s="985"/>
    </row>
    <row r="650752" spans="59:59" ht="15" customHeight="1">
      <c r="BG650752" s="984"/>
    </row>
    <row r="650753" spans="59:59" ht="15" customHeight="1">
      <c r="BG650753" s="985"/>
    </row>
    <row r="650790" spans="59:59" ht="15" customHeight="1">
      <c r="BG650790" s="984"/>
    </row>
    <row r="650791" spans="59:59" ht="15" customHeight="1">
      <c r="BG650791" s="985"/>
    </row>
    <row r="650828" spans="59:59" ht="15" customHeight="1">
      <c r="BG650828" s="984"/>
    </row>
    <row r="650829" spans="59:59" ht="15" customHeight="1">
      <c r="BG650829" s="985"/>
    </row>
    <row r="650866" spans="59:59" ht="15" customHeight="1">
      <c r="BG650866" s="984"/>
    </row>
    <row r="650867" spans="59:59" ht="15" customHeight="1">
      <c r="BG650867" s="985"/>
    </row>
    <row r="650904" spans="59:59" ht="15" customHeight="1">
      <c r="BG650904" s="984"/>
    </row>
    <row r="650905" spans="59:59" ht="15" customHeight="1">
      <c r="BG650905" s="985"/>
    </row>
    <row r="650942" spans="59:59" ht="15" customHeight="1">
      <c r="BG650942" s="984"/>
    </row>
    <row r="650943" spans="59:59" ht="15" customHeight="1">
      <c r="BG650943" s="985"/>
    </row>
    <row r="650980" spans="59:59" ht="15" customHeight="1">
      <c r="BG650980" s="984"/>
    </row>
    <row r="650981" spans="59:59" ht="15" customHeight="1">
      <c r="BG650981" s="985"/>
    </row>
    <row r="651018" spans="59:59" ht="15" customHeight="1">
      <c r="BG651018" s="984"/>
    </row>
    <row r="651019" spans="59:59" ht="15" customHeight="1">
      <c r="BG651019" s="985"/>
    </row>
    <row r="651056" spans="59:59" ht="15" customHeight="1">
      <c r="BG651056" s="984"/>
    </row>
    <row r="651057" spans="59:59" ht="15" customHeight="1">
      <c r="BG651057" s="985"/>
    </row>
    <row r="651094" spans="59:59" ht="15" customHeight="1">
      <c r="BG651094" s="984"/>
    </row>
    <row r="651095" spans="59:59" ht="15" customHeight="1">
      <c r="BG651095" s="985"/>
    </row>
    <row r="651132" spans="59:59" ht="15" customHeight="1">
      <c r="BG651132" s="984"/>
    </row>
    <row r="651133" spans="59:59" ht="15" customHeight="1">
      <c r="BG651133" s="985"/>
    </row>
    <row r="651170" spans="59:59" ht="15" customHeight="1">
      <c r="BG651170" s="984"/>
    </row>
    <row r="651171" spans="59:59" ht="15" customHeight="1">
      <c r="BG651171" s="985"/>
    </row>
    <row r="651208" spans="59:59" ht="15" customHeight="1">
      <c r="BG651208" s="984"/>
    </row>
    <row r="651209" spans="59:59" ht="15" customHeight="1">
      <c r="BG651209" s="985"/>
    </row>
    <row r="651246" spans="59:59" ht="15" customHeight="1">
      <c r="BG651246" s="984"/>
    </row>
    <row r="651247" spans="59:59" ht="15" customHeight="1">
      <c r="BG651247" s="985"/>
    </row>
    <row r="651284" spans="59:59" ht="15" customHeight="1">
      <c r="BG651284" s="984"/>
    </row>
    <row r="651285" spans="59:59" ht="15" customHeight="1">
      <c r="BG651285" s="985"/>
    </row>
    <row r="651322" spans="59:59" ht="15" customHeight="1">
      <c r="BG651322" s="984"/>
    </row>
    <row r="651323" spans="59:59" ht="15" customHeight="1">
      <c r="BG651323" s="985"/>
    </row>
    <row r="651360" spans="59:59" ht="15" customHeight="1">
      <c r="BG651360" s="984"/>
    </row>
    <row r="651361" spans="59:59" ht="15" customHeight="1">
      <c r="BG651361" s="985"/>
    </row>
    <row r="651398" spans="59:59" ht="15" customHeight="1">
      <c r="BG651398" s="984"/>
    </row>
    <row r="651399" spans="59:59" ht="15" customHeight="1">
      <c r="BG651399" s="985"/>
    </row>
    <row r="651436" spans="59:59" ht="15" customHeight="1">
      <c r="BG651436" s="984"/>
    </row>
    <row r="651437" spans="59:59" ht="15" customHeight="1">
      <c r="BG651437" s="985"/>
    </row>
    <row r="651474" spans="59:59" ht="15" customHeight="1">
      <c r="BG651474" s="984"/>
    </row>
    <row r="651475" spans="59:59" ht="15" customHeight="1">
      <c r="BG651475" s="985"/>
    </row>
    <row r="651512" spans="59:59" ht="15" customHeight="1">
      <c r="BG651512" s="984"/>
    </row>
    <row r="651513" spans="59:59" ht="15" customHeight="1">
      <c r="BG651513" s="985"/>
    </row>
    <row r="651550" spans="59:59" ht="15" customHeight="1">
      <c r="BG651550" s="984"/>
    </row>
    <row r="651551" spans="59:59" ht="15" customHeight="1">
      <c r="BG651551" s="985"/>
    </row>
    <row r="651588" spans="59:59" ht="15" customHeight="1">
      <c r="BG651588" s="984"/>
    </row>
    <row r="651589" spans="59:59" ht="15" customHeight="1">
      <c r="BG651589" s="985"/>
    </row>
    <row r="651626" spans="59:59" ht="15" customHeight="1">
      <c r="BG651626" s="984"/>
    </row>
    <row r="651627" spans="59:59" ht="15" customHeight="1">
      <c r="BG651627" s="985"/>
    </row>
    <row r="651664" spans="59:59" ht="15" customHeight="1">
      <c r="BG651664" s="984"/>
    </row>
    <row r="651665" spans="59:59" ht="15" customHeight="1">
      <c r="BG651665" s="985"/>
    </row>
    <row r="651702" spans="59:59" ht="15" customHeight="1">
      <c r="BG651702" s="984"/>
    </row>
    <row r="651703" spans="59:59" ht="15" customHeight="1">
      <c r="BG651703" s="985"/>
    </row>
    <row r="651740" spans="59:59" ht="15" customHeight="1">
      <c r="BG651740" s="984"/>
    </row>
    <row r="651741" spans="59:59" ht="15" customHeight="1">
      <c r="BG651741" s="985"/>
    </row>
    <row r="651778" spans="59:59" ht="15" customHeight="1">
      <c r="BG651778" s="984"/>
    </row>
    <row r="651779" spans="59:59" ht="15" customHeight="1">
      <c r="BG651779" s="985"/>
    </row>
    <row r="651816" spans="59:59" ht="15" customHeight="1">
      <c r="BG651816" s="984"/>
    </row>
    <row r="651817" spans="59:59" ht="15" customHeight="1">
      <c r="BG651817" s="985"/>
    </row>
    <row r="651854" spans="59:59" ht="15" customHeight="1">
      <c r="BG651854" s="984"/>
    </row>
    <row r="651855" spans="59:59" ht="15" customHeight="1">
      <c r="BG651855" s="985"/>
    </row>
    <row r="651892" spans="59:59" ht="15" customHeight="1">
      <c r="BG651892" s="984"/>
    </row>
    <row r="651893" spans="59:59" ht="15" customHeight="1">
      <c r="BG651893" s="985"/>
    </row>
    <row r="651930" spans="59:59" ht="15" customHeight="1">
      <c r="BG651930" s="984"/>
    </row>
    <row r="651931" spans="59:59" ht="15" customHeight="1">
      <c r="BG651931" s="985"/>
    </row>
    <row r="651968" spans="59:59" ht="15" customHeight="1">
      <c r="BG651968" s="984"/>
    </row>
    <row r="651969" spans="59:59" ht="15" customHeight="1">
      <c r="BG651969" s="985"/>
    </row>
    <row r="652006" spans="59:59" ht="15" customHeight="1">
      <c r="BG652006" s="984"/>
    </row>
    <row r="652007" spans="59:59" ht="15" customHeight="1">
      <c r="BG652007" s="985"/>
    </row>
    <row r="652044" spans="59:59" ht="15" customHeight="1">
      <c r="BG652044" s="984"/>
    </row>
    <row r="652045" spans="59:59" ht="15" customHeight="1">
      <c r="BG652045" s="985"/>
    </row>
    <row r="652082" spans="59:59" ht="15" customHeight="1">
      <c r="BG652082" s="984"/>
    </row>
    <row r="652083" spans="59:59" ht="15" customHeight="1">
      <c r="BG652083" s="985"/>
    </row>
    <row r="652120" spans="59:59" ht="15" customHeight="1">
      <c r="BG652120" s="984"/>
    </row>
    <row r="652121" spans="59:59" ht="15" customHeight="1">
      <c r="BG652121" s="985"/>
    </row>
    <row r="652158" spans="59:59" ht="15" customHeight="1">
      <c r="BG652158" s="984"/>
    </row>
    <row r="652159" spans="59:59" ht="15" customHeight="1">
      <c r="BG652159" s="985"/>
    </row>
    <row r="652196" spans="59:59" ht="15" customHeight="1">
      <c r="BG652196" s="984"/>
    </row>
    <row r="652197" spans="59:59" ht="15" customHeight="1">
      <c r="BG652197" s="985"/>
    </row>
    <row r="652234" spans="59:59" ht="15" customHeight="1">
      <c r="BG652234" s="984"/>
    </row>
    <row r="652235" spans="59:59" ht="15" customHeight="1">
      <c r="BG652235" s="985"/>
    </row>
    <row r="652272" spans="59:59" ht="15" customHeight="1">
      <c r="BG652272" s="984"/>
    </row>
    <row r="652273" spans="59:59" ht="15" customHeight="1">
      <c r="BG652273" s="985"/>
    </row>
    <row r="652310" spans="59:59" ht="15" customHeight="1">
      <c r="BG652310" s="984"/>
    </row>
    <row r="652311" spans="59:59" ht="15" customHeight="1">
      <c r="BG652311" s="985"/>
    </row>
    <row r="652348" spans="59:59" ht="15" customHeight="1">
      <c r="BG652348" s="984"/>
    </row>
    <row r="652349" spans="59:59" ht="15" customHeight="1">
      <c r="BG652349" s="985"/>
    </row>
    <row r="652386" spans="59:59" ht="15" customHeight="1">
      <c r="BG652386" s="984"/>
    </row>
    <row r="652387" spans="59:59" ht="15" customHeight="1">
      <c r="BG652387" s="985"/>
    </row>
    <row r="652424" spans="59:59" ht="15" customHeight="1">
      <c r="BG652424" s="984"/>
    </row>
    <row r="652425" spans="59:59" ht="15" customHeight="1">
      <c r="BG652425" s="985"/>
    </row>
    <row r="652462" spans="59:59" ht="15" customHeight="1">
      <c r="BG652462" s="984"/>
    </row>
    <row r="652463" spans="59:59" ht="15" customHeight="1">
      <c r="BG652463" s="985"/>
    </row>
    <row r="652500" spans="59:59" ht="15" customHeight="1">
      <c r="BG652500" s="984"/>
    </row>
    <row r="652501" spans="59:59" ht="15" customHeight="1">
      <c r="BG652501" s="985"/>
    </row>
    <row r="652538" spans="59:59" ht="15" customHeight="1">
      <c r="BG652538" s="984"/>
    </row>
    <row r="652539" spans="59:59" ht="15" customHeight="1">
      <c r="BG652539" s="985"/>
    </row>
    <row r="652576" spans="59:59" ht="15" customHeight="1">
      <c r="BG652576" s="984"/>
    </row>
    <row r="652577" spans="59:59" ht="15" customHeight="1">
      <c r="BG652577" s="985"/>
    </row>
    <row r="652614" spans="59:59" ht="15" customHeight="1">
      <c r="BG652614" s="984"/>
    </row>
    <row r="652615" spans="59:59" ht="15" customHeight="1">
      <c r="BG652615" s="985"/>
    </row>
    <row r="652652" spans="59:59" ht="15" customHeight="1">
      <c r="BG652652" s="984"/>
    </row>
    <row r="652653" spans="59:59" ht="15" customHeight="1">
      <c r="BG652653" s="985"/>
    </row>
    <row r="652690" spans="59:59" ht="15" customHeight="1">
      <c r="BG652690" s="984"/>
    </row>
    <row r="652691" spans="59:59" ht="15" customHeight="1">
      <c r="BG652691" s="985"/>
    </row>
    <row r="652728" spans="59:59" ht="15" customHeight="1">
      <c r="BG652728" s="984"/>
    </row>
    <row r="652729" spans="59:59" ht="15" customHeight="1">
      <c r="BG652729" s="985"/>
    </row>
    <row r="652766" spans="59:59" ht="15" customHeight="1">
      <c r="BG652766" s="984"/>
    </row>
    <row r="652767" spans="59:59" ht="15" customHeight="1">
      <c r="BG652767" s="985"/>
    </row>
    <row r="652804" spans="59:59" ht="15" customHeight="1">
      <c r="BG652804" s="984"/>
    </row>
    <row r="652805" spans="59:59" ht="15" customHeight="1">
      <c r="BG652805" s="985"/>
    </row>
    <row r="652842" spans="59:59" ht="15" customHeight="1">
      <c r="BG652842" s="984"/>
    </row>
    <row r="652843" spans="59:59" ht="15" customHeight="1">
      <c r="BG652843" s="985"/>
    </row>
    <row r="652880" spans="59:59" ht="15" customHeight="1">
      <c r="BG652880" s="984"/>
    </row>
    <row r="652881" spans="59:59" ht="15" customHeight="1">
      <c r="BG652881" s="985"/>
    </row>
    <row r="652918" spans="59:59" ht="15" customHeight="1">
      <c r="BG652918" s="984"/>
    </row>
    <row r="652919" spans="59:59" ht="15" customHeight="1">
      <c r="BG652919" s="985"/>
    </row>
    <row r="652956" spans="59:59" ht="15" customHeight="1">
      <c r="BG652956" s="984"/>
    </row>
    <row r="652957" spans="59:59" ht="15" customHeight="1">
      <c r="BG652957" s="985"/>
    </row>
    <row r="652994" spans="59:59" ht="15" customHeight="1">
      <c r="BG652994" s="984"/>
    </row>
    <row r="652995" spans="59:59" ht="15" customHeight="1">
      <c r="BG652995" s="985"/>
    </row>
    <row r="653032" spans="59:59" ht="15" customHeight="1">
      <c r="BG653032" s="984"/>
    </row>
    <row r="653033" spans="59:59" ht="15" customHeight="1">
      <c r="BG653033" s="985"/>
    </row>
    <row r="653070" spans="59:59" ht="15" customHeight="1">
      <c r="BG653070" s="984"/>
    </row>
    <row r="653071" spans="59:59" ht="15" customHeight="1">
      <c r="BG653071" s="985"/>
    </row>
    <row r="653108" spans="59:59" ht="15" customHeight="1">
      <c r="BG653108" s="984"/>
    </row>
    <row r="653109" spans="59:59" ht="15" customHeight="1">
      <c r="BG653109" s="985"/>
    </row>
    <row r="653146" spans="59:59" ht="15" customHeight="1">
      <c r="BG653146" s="984"/>
    </row>
    <row r="653147" spans="59:59" ht="15" customHeight="1">
      <c r="BG653147" s="985"/>
    </row>
    <row r="653184" spans="59:59" ht="15" customHeight="1">
      <c r="BG653184" s="984"/>
    </row>
    <row r="653185" spans="59:59" ht="15" customHeight="1">
      <c r="BG653185" s="985"/>
    </row>
    <row r="653222" spans="59:59" ht="15" customHeight="1">
      <c r="BG653222" s="984"/>
    </row>
    <row r="653223" spans="59:59" ht="15" customHeight="1">
      <c r="BG653223" s="985"/>
    </row>
    <row r="653260" spans="59:59" ht="15" customHeight="1">
      <c r="BG653260" s="984"/>
    </row>
    <row r="653261" spans="59:59" ht="15" customHeight="1">
      <c r="BG653261" s="985"/>
    </row>
    <row r="653298" spans="59:59" ht="15" customHeight="1">
      <c r="BG653298" s="984"/>
    </row>
    <row r="653299" spans="59:59" ht="15" customHeight="1">
      <c r="BG653299" s="985"/>
    </row>
    <row r="653336" spans="59:59" ht="15" customHeight="1">
      <c r="BG653336" s="984"/>
    </row>
    <row r="653337" spans="59:59" ht="15" customHeight="1">
      <c r="BG653337" s="985"/>
    </row>
    <row r="653374" spans="59:59" ht="15" customHeight="1">
      <c r="BG653374" s="984"/>
    </row>
    <row r="653375" spans="59:59" ht="15" customHeight="1">
      <c r="BG653375" s="985"/>
    </row>
    <row r="653412" spans="59:59" ht="15" customHeight="1">
      <c r="BG653412" s="984"/>
    </row>
    <row r="653413" spans="59:59" ht="15" customHeight="1">
      <c r="BG653413" s="985"/>
    </row>
    <row r="653450" spans="59:59" ht="15" customHeight="1">
      <c r="BG653450" s="984"/>
    </row>
    <row r="653451" spans="59:59" ht="15" customHeight="1">
      <c r="BG653451" s="985"/>
    </row>
    <row r="653488" spans="59:59" ht="15" customHeight="1">
      <c r="BG653488" s="984"/>
    </row>
    <row r="653489" spans="59:59" ht="15" customHeight="1">
      <c r="BG653489" s="985"/>
    </row>
    <row r="653526" spans="59:59" ht="15" customHeight="1">
      <c r="BG653526" s="984"/>
    </row>
    <row r="653527" spans="59:59" ht="15" customHeight="1">
      <c r="BG653527" s="985"/>
    </row>
    <row r="653564" spans="59:59" ht="15" customHeight="1">
      <c r="BG653564" s="984"/>
    </row>
    <row r="653565" spans="59:59" ht="15" customHeight="1">
      <c r="BG653565" s="985"/>
    </row>
    <row r="653602" spans="59:59" ht="15" customHeight="1">
      <c r="BG653602" s="984"/>
    </row>
    <row r="653603" spans="59:59" ht="15" customHeight="1">
      <c r="BG653603" s="985"/>
    </row>
    <row r="653640" spans="59:59" ht="15" customHeight="1">
      <c r="BG653640" s="984"/>
    </row>
    <row r="653641" spans="59:59" ht="15" customHeight="1">
      <c r="BG653641" s="985"/>
    </row>
    <row r="653678" spans="59:59" ht="15" customHeight="1">
      <c r="BG653678" s="984"/>
    </row>
    <row r="653679" spans="59:59" ht="15" customHeight="1">
      <c r="BG653679" s="985"/>
    </row>
    <row r="653716" spans="59:59" ht="15" customHeight="1">
      <c r="BG653716" s="984"/>
    </row>
    <row r="653717" spans="59:59" ht="15" customHeight="1">
      <c r="BG653717" s="985"/>
    </row>
    <row r="653754" spans="59:59" ht="15" customHeight="1">
      <c r="BG653754" s="984"/>
    </row>
    <row r="653755" spans="59:59" ht="15" customHeight="1">
      <c r="BG653755" s="985"/>
    </row>
    <row r="653792" spans="59:59" ht="15" customHeight="1">
      <c r="BG653792" s="984"/>
    </row>
    <row r="653793" spans="59:59" ht="15" customHeight="1">
      <c r="BG653793" s="985"/>
    </row>
    <row r="653830" spans="59:59" ht="15" customHeight="1">
      <c r="BG653830" s="984"/>
    </row>
    <row r="653831" spans="59:59" ht="15" customHeight="1">
      <c r="BG653831" s="985"/>
    </row>
    <row r="653868" spans="59:59" ht="15" customHeight="1">
      <c r="BG653868" s="984"/>
    </row>
    <row r="653869" spans="59:59" ht="15" customHeight="1">
      <c r="BG653869" s="985"/>
    </row>
    <row r="653906" spans="59:59" ht="15" customHeight="1">
      <c r="BG653906" s="984"/>
    </row>
    <row r="653907" spans="59:59" ht="15" customHeight="1">
      <c r="BG653907" s="985"/>
    </row>
    <row r="653944" spans="59:59" ht="15" customHeight="1">
      <c r="BG653944" s="984"/>
    </row>
    <row r="653945" spans="59:59" ht="15" customHeight="1">
      <c r="BG653945" s="985"/>
    </row>
    <row r="653982" spans="59:59" ht="15" customHeight="1">
      <c r="BG653982" s="984"/>
    </row>
    <row r="653983" spans="59:59" ht="15" customHeight="1">
      <c r="BG653983" s="985"/>
    </row>
    <row r="654020" spans="59:59" ht="15" customHeight="1">
      <c r="BG654020" s="984"/>
    </row>
    <row r="654021" spans="59:59" ht="15" customHeight="1">
      <c r="BG654021" s="985"/>
    </row>
    <row r="654058" spans="59:59" ht="15" customHeight="1">
      <c r="BG654058" s="984"/>
    </row>
    <row r="654059" spans="59:59" ht="15" customHeight="1">
      <c r="BG654059" s="985"/>
    </row>
    <row r="654096" spans="59:59" ht="15" customHeight="1">
      <c r="BG654096" s="984"/>
    </row>
    <row r="654097" spans="59:59" ht="15" customHeight="1">
      <c r="BG654097" s="985"/>
    </row>
    <row r="654134" spans="59:59" ht="15" customHeight="1">
      <c r="BG654134" s="984"/>
    </row>
    <row r="654135" spans="59:59" ht="15" customHeight="1">
      <c r="BG654135" s="985"/>
    </row>
    <row r="654172" spans="59:59" ht="15" customHeight="1">
      <c r="BG654172" s="984"/>
    </row>
    <row r="654173" spans="59:59" ht="15" customHeight="1">
      <c r="BG654173" s="985"/>
    </row>
    <row r="654210" spans="59:59" ht="15" customHeight="1">
      <c r="BG654210" s="984"/>
    </row>
    <row r="654211" spans="59:59" ht="15" customHeight="1">
      <c r="BG654211" s="985"/>
    </row>
    <row r="654248" spans="59:59" ht="15" customHeight="1">
      <c r="BG654248" s="984"/>
    </row>
    <row r="654249" spans="59:59" ht="15" customHeight="1">
      <c r="BG654249" s="985"/>
    </row>
    <row r="654286" spans="59:59" ht="15" customHeight="1">
      <c r="BG654286" s="984"/>
    </row>
    <row r="654287" spans="59:59" ht="15" customHeight="1">
      <c r="BG654287" s="985"/>
    </row>
    <row r="654324" spans="59:59" ht="15" customHeight="1">
      <c r="BG654324" s="984"/>
    </row>
    <row r="654325" spans="59:59" ht="15" customHeight="1">
      <c r="BG654325" s="985"/>
    </row>
    <row r="654362" spans="59:59" ht="15" customHeight="1">
      <c r="BG654362" s="984"/>
    </row>
    <row r="654363" spans="59:59" ht="15" customHeight="1">
      <c r="BG654363" s="985"/>
    </row>
    <row r="654400" spans="59:59" ht="15" customHeight="1">
      <c r="BG654400" s="984"/>
    </row>
    <row r="654401" spans="59:59" ht="15" customHeight="1">
      <c r="BG654401" s="985"/>
    </row>
    <row r="654438" spans="59:59" ht="15" customHeight="1">
      <c r="BG654438" s="984"/>
    </row>
    <row r="654439" spans="59:59" ht="15" customHeight="1">
      <c r="BG654439" s="985"/>
    </row>
    <row r="654476" spans="59:59" ht="15" customHeight="1">
      <c r="BG654476" s="984"/>
    </row>
    <row r="654477" spans="59:59" ht="15" customHeight="1">
      <c r="BG654477" s="985"/>
    </row>
    <row r="654514" spans="59:59" ht="15" customHeight="1">
      <c r="BG654514" s="984"/>
    </row>
    <row r="654515" spans="59:59" ht="15" customHeight="1">
      <c r="BG654515" s="985"/>
    </row>
    <row r="654552" spans="59:59" ht="15" customHeight="1">
      <c r="BG654552" s="984"/>
    </row>
    <row r="654553" spans="59:59" ht="15" customHeight="1">
      <c r="BG654553" s="985"/>
    </row>
    <row r="654590" spans="59:59" ht="15" customHeight="1">
      <c r="BG654590" s="984"/>
    </row>
    <row r="654591" spans="59:59" ht="15" customHeight="1">
      <c r="BG654591" s="985"/>
    </row>
    <row r="654628" spans="59:59" ht="15" customHeight="1">
      <c r="BG654628" s="984"/>
    </row>
    <row r="654629" spans="59:59" ht="15" customHeight="1">
      <c r="BG654629" s="985"/>
    </row>
    <row r="654666" spans="59:59" ht="15" customHeight="1">
      <c r="BG654666" s="984"/>
    </row>
    <row r="654667" spans="59:59" ht="15" customHeight="1">
      <c r="BG654667" s="985"/>
    </row>
    <row r="654704" spans="59:59" ht="15" customHeight="1">
      <c r="BG654704" s="984"/>
    </row>
    <row r="654705" spans="59:59" ht="15" customHeight="1">
      <c r="BG654705" s="985"/>
    </row>
    <row r="654742" spans="59:59" ht="15" customHeight="1">
      <c r="BG654742" s="984"/>
    </row>
    <row r="654743" spans="59:59" ht="15" customHeight="1">
      <c r="BG654743" s="985"/>
    </row>
    <row r="654780" spans="59:59" ht="15" customHeight="1">
      <c r="BG654780" s="984"/>
    </row>
    <row r="654781" spans="59:59" ht="15" customHeight="1">
      <c r="BG654781" s="985"/>
    </row>
    <row r="654818" spans="59:59" ht="15" customHeight="1">
      <c r="BG654818" s="984"/>
    </row>
    <row r="654819" spans="59:59" ht="15" customHeight="1">
      <c r="BG654819" s="985"/>
    </row>
    <row r="654856" spans="59:59" ht="15" customHeight="1">
      <c r="BG654856" s="984"/>
    </row>
    <row r="654857" spans="59:59" ht="15" customHeight="1">
      <c r="BG654857" s="985"/>
    </row>
    <row r="654894" spans="59:59" ht="15" customHeight="1">
      <c r="BG654894" s="984"/>
    </row>
    <row r="654895" spans="59:59" ht="15" customHeight="1">
      <c r="BG654895" s="985"/>
    </row>
    <row r="654932" spans="59:59" ht="15" customHeight="1">
      <c r="BG654932" s="984"/>
    </row>
    <row r="654933" spans="59:59" ht="15" customHeight="1">
      <c r="BG654933" s="985"/>
    </row>
    <row r="654970" spans="59:59" ht="15" customHeight="1">
      <c r="BG654970" s="984"/>
    </row>
    <row r="654971" spans="59:59" ht="15" customHeight="1">
      <c r="BG654971" s="985"/>
    </row>
    <row r="655008" spans="59:59" ht="15" customHeight="1">
      <c r="BG655008" s="984"/>
    </row>
    <row r="655009" spans="59:59" ht="15" customHeight="1">
      <c r="BG655009" s="985"/>
    </row>
    <row r="655046" spans="59:59" ht="15" customHeight="1">
      <c r="BG655046" s="984"/>
    </row>
    <row r="655047" spans="59:59" ht="15" customHeight="1">
      <c r="BG655047" s="985"/>
    </row>
    <row r="655084" spans="59:59" ht="15" customHeight="1">
      <c r="BG655084" s="984"/>
    </row>
    <row r="655085" spans="59:59" ht="15" customHeight="1">
      <c r="BG655085" s="985"/>
    </row>
    <row r="655122" spans="59:59" ht="15" customHeight="1">
      <c r="BG655122" s="984"/>
    </row>
    <row r="655123" spans="59:59" ht="15" customHeight="1">
      <c r="BG655123" s="985"/>
    </row>
    <row r="655160" spans="59:59" ht="15" customHeight="1">
      <c r="BG655160" s="984"/>
    </row>
    <row r="655161" spans="59:59" ht="15" customHeight="1">
      <c r="BG655161" s="985"/>
    </row>
    <row r="655198" spans="59:59" ht="15" customHeight="1">
      <c r="BG655198" s="984"/>
    </row>
    <row r="655199" spans="59:59" ht="15" customHeight="1">
      <c r="BG655199" s="985"/>
    </row>
    <row r="655236" spans="59:59" ht="15" customHeight="1">
      <c r="BG655236" s="984"/>
    </row>
    <row r="655237" spans="59:59" ht="15" customHeight="1">
      <c r="BG655237" s="985"/>
    </row>
    <row r="655274" spans="59:59" ht="15" customHeight="1">
      <c r="BG655274" s="984"/>
    </row>
    <row r="655275" spans="59:59" ht="15" customHeight="1">
      <c r="BG655275" s="985"/>
    </row>
    <row r="655312" spans="59:59" ht="15" customHeight="1">
      <c r="BG655312" s="984"/>
    </row>
    <row r="655313" spans="59:59" ht="15" customHeight="1">
      <c r="BG655313" s="985"/>
    </row>
    <row r="655350" spans="59:59" ht="15" customHeight="1">
      <c r="BG655350" s="984"/>
    </row>
    <row r="655351" spans="59:59" ht="15" customHeight="1">
      <c r="BG655351" s="985"/>
    </row>
    <row r="655388" spans="59:59" ht="15" customHeight="1">
      <c r="BG655388" s="984"/>
    </row>
    <row r="655389" spans="59:59" ht="15" customHeight="1">
      <c r="BG655389" s="985"/>
    </row>
    <row r="655426" spans="59:59" ht="15" customHeight="1">
      <c r="BG655426" s="984"/>
    </row>
    <row r="655427" spans="59:59" ht="15" customHeight="1">
      <c r="BG655427" s="985"/>
    </row>
    <row r="655464" spans="59:59" ht="15" customHeight="1">
      <c r="BG655464" s="984"/>
    </row>
    <row r="655465" spans="59:59" ht="15" customHeight="1">
      <c r="BG655465" s="985"/>
    </row>
    <row r="655502" spans="59:59" ht="15" customHeight="1">
      <c r="BG655502" s="984"/>
    </row>
    <row r="655503" spans="59:59" ht="15" customHeight="1">
      <c r="BG655503" s="985"/>
    </row>
    <row r="655540" spans="59:59" ht="15" customHeight="1">
      <c r="BG655540" s="984"/>
    </row>
    <row r="655541" spans="59:59" ht="15" customHeight="1">
      <c r="BG655541" s="985"/>
    </row>
    <row r="655578" spans="59:59" ht="15" customHeight="1">
      <c r="BG655578" s="984"/>
    </row>
    <row r="655579" spans="59:59" ht="15" customHeight="1">
      <c r="BG655579" s="985"/>
    </row>
    <row r="655616" spans="59:59" ht="15" customHeight="1">
      <c r="BG655616" s="984"/>
    </row>
    <row r="655617" spans="59:59" ht="15" customHeight="1">
      <c r="BG655617" s="985"/>
    </row>
    <row r="655654" spans="59:59" ht="15" customHeight="1">
      <c r="BG655654" s="984"/>
    </row>
    <row r="655655" spans="59:59" ht="15" customHeight="1">
      <c r="BG655655" s="985"/>
    </row>
    <row r="655692" spans="59:59" ht="15" customHeight="1">
      <c r="BG655692" s="984"/>
    </row>
    <row r="655693" spans="59:59" ht="15" customHeight="1">
      <c r="BG655693" s="985"/>
    </row>
    <row r="655730" spans="59:59" ht="15" customHeight="1">
      <c r="BG655730" s="984"/>
    </row>
    <row r="655731" spans="59:59" ht="15" customHeight="1">
      <c r="BG655731" s="985"/>
    </row>
    <row r="655768" spans="59:59" ht="15" customHeight="1">
      <c r="BG655768" s="984"/>
    </row>
    <row r="655769" spans="59:59" ht="15" customHeight="1">
      <c r="BG655769" s="985"/>
    </row>
    <row r="655806" spans="59:59" ht="15" customHeight="1">
      <c r="BG655806" s="984"/>
    </row>
    <row r="655807" spans="59:59" ht="15" customHeight="1">
      <c r="BG655807" s="985"/>
    </row>
    <row r="655844" spans="59:59" ht="15" customHeight="1">
      <c r="BG655844" s="984"/>
    </row>
    <row r="655845" spans="59:59" ht="15" customHeight="1">
      <c r="BG655845" s="985"/>
    </row>
    <row r="655882" spans="59:59" ht="15" customHeight="1">
      <c r="BG655882" s="984"/>
    </row>
    <row r="655883" spans="59:59" ht="15" customHeight="1">
      <c r="BG655883" s="985"/>
    </row>
    <row r="655920" spans="59:59" ht="15" customHeight="1">
      <c r="BG655920" s="984"/>
    </row>
    <row r="655921" spans="59:59" ht="15" customHeight="1">
      <c r="BG655921" s="985"/>
    </row>
    <row r="655958" spans="59:59" ht="15" customHeight="1">
      <c r="BG655958" s="984"/>
    </row>
    <row r="655959" spans="59:59" ht="15" customHeight="1">
      <c r="BG655959" s="985"/>
    </row>
    <row r="655996" spans="59:59" ht="15" customHeight="1">
      <c r="BG655996" s="984"/>
    </row>
    <row r="655997" spans="59:59" ht="15" customHeight="1">
      <c r="BG655997" s="985"/>
    </row>
    <row r="656034" spans="59:59" ht="15" customHeight="1">
      <c r="BG656034" s="984"/>
    </row>
    <row r="656035" spans="59:59" ht="15" customHeight="1">
      <c r="BG656035" s="985"/>
    </row>
    <row r="656072" spans="59:59" ht="15" customHeight="1">
      <c r="BG656072" s="984"/>
    </row>
    <row r="656073" spans="59:59" ht="15" customHeight="1">
      <c r="BG656073" s="985"/>
    </row>
    <row r="656110" spans="59:59" ht="15" customHeight="1">
      <c r="BG656110" s="984"/>
    </row>
    <row r="656111" spans="59:59" ht="15" customHeight="1">
      <c r="BG656111" s="985"/>
    </row>
    <row r="656148" spans="59:59" ht="15" customHeight="1">
      <c r="BG656148" s="984"/>
    </row>
    <row r="656149" spans="59:59" ht="15" customHeight="1">
      <c r="BG656149" s="985"/>
    </row>
    <row r="656186" spans="59:59" ht="15" customHeight="1">
      <c r="BG656186" s="984"/>
    </row>
    <row r="656187" spans="59:59" ht="15" customHeight="1">
      <c r="BG656187" s="985"/>
    </row>
    <row r="656224" spans="59:59" ht="15" customHeight="1">
      <c r="BG656224" s="984"/>
    </row>
    <row r="656225" spans="59:59" ht="15" customHeight="1">
      <c r="BG656225" s="985"/>
    </row>
    <row r="656262" spans="59:59" ht="15" customHeight="1">
      <c r="BG656262" s="984"/>
    </row>
    <row r="656263" spans="59:59" ht="15" customHeight="1">
      <c r="BG656263" s="985"/>
    </row>
    <row r="656300" spans="59:59" ht="15" customHeight="1">
      <c r="BG656300" s="984"/>
    </row>
    <row r="656301" spans="59:59" ht="15" customHeight="1">
      <c r="BG656301" s="985"/>
    </row>
    <row r="656338" spans="59:59" ht="15" customHeight="1">
      <c r="BG656338" s="984"/>
    </row>
    <row r="656339" spans="59:59" ht="15" customHeight="1">
      <c r="BG656339" s="985"/>
    </row>
    <row r="656376" spans="59:59" ht="15" customHeight="1">
      <c r="BG656376" s="984"/>
    </row>
    <row r="656377" spans="59:59" ht="15" customHeight="1">
      <c r="BG656377" s="985"/>
    </row>
    <row r="656414" spans="59:59" ht="15" customHeight="1">
      <c r="BG656414" s="984"/>
    </row>
    <row r="656415" spans="59:59" ht="15" customHeight="1">
      <c r="BG656415" s="985"/>
    </row>
    <row r="656452" spans="59:59" ht="15" customHeight="1">
      <c r="BG656452" s="984"/>
    </row>
    <row r="656453" spans="59:59" ht="15" customHeight="1">
      <c r="BG656453" s="985"/>
    </row>
    <row r="656490" spans="59:59" ht="15" customHeight="1">
      <c r="BG656490" s="984"/>
    </row>
    <row r="656491" spans="59:59" ht="15" customHeight="1">
      <c r="BG656491" s="985"/>
    </row>
    <row r="656528" spans="59:59" ht="15" customHeight="1">
      <c r="BG656528" s="984"/>
    </row>
    <row r="656529" spans="59:59" ht="15" customHeight="1">
      <c r="BG656529" s="985"/>
    </row>
    <row r="656566" spans="59:59" ht="15" customHeight="1">
      <c r="BG656566" s="984"/>
    </row>
    <row r="656567" spans="59:59" ht="15" customHeight="1">
      <c r="BG656567" s="985"/>
    </row>
    <row r="656604" spans="59:59" ht="15" customHeight="1">
      <c r="BG656604" s="984"/>
    </row>
    <row r="656605" spans="59:59" ht="15" customHeight="1">
      <c r="BG656605" s="985"/>
    </row>
    <row r="656642" spans="59:59" ht="15" customHeight="1">
      <c r="BG656642" s="984"/>
    </row>
    <row r="656643" spans="59:59" ht="15" customHeight="1">
      <c r="BG656643" s="985"/>
    </row>
    <row r="656680" spans="59:59" ht="15" customHeight="1">
      <c r="BG656680" s="984"/>
    </row>
    <row r="656681" spans="59:59" ht="15" customHeight="1">
      <c r="BG656681" s="985"/>
    </row>
    <row r="656718" spans="59:59" ht="15" customHeight="1">
      <c r="BG656718" s="984"/>
    </row>
    <row r="656719" spans="59:59" ht="15" customHeight="1">
      <c r="BG656719" s="985"/>
    </row>
    <row r="656756" spans="59:59" ht="15" customHeight="1">
      <c r="BG656756" s="984"/>
    </row>
    <row r="656757" spans="59:59" ht="15" customHeight="1">
      <c r="BG656757" s="985"/>
    </row>
    <row r="656794" spans="59:59" ht="15" customHeight="1">
      <c r="BG656794" s="984"/>
    </row>
    <row r="656795" spans="59:59" ht="15" customHeight="1">
      <c r="BG656795" s="985"/>
    </row>
    <row r="656832" spans="59:59" ht="15" customHeight="1">
      <c r="BG656832" s="984"/>
    </row>
    <row r="656833" spans="59:59" ht="15" customHeight="1">
      <c r="BG656833" s="985"/>
    </row>
    <row r="656870" spans="59:59" ht="15" customHeight="1">
      <c r="BG656870" s="984"/>
    </row>
    <row r="656871" spans="59:59" ht="15" customHeight="1">
      <c r="BG656871" s="985"/>
    </row>
    <row r="656908" spans="59:59" ht="15" customHeight="1">
      <c r="BG656908" s="984"/>
    </row>
    <row r="656909" spans="59:59" ht="15" customHeight="1">
      <c r="BG656909" s="985"/>
    </row>
    <row r="656946" spans="59:59" ht="15" customHeight="1">
      <c r="BG656946" s="984"/>
    </row>
    <row r="656947" spans="59:59" ht="15" customHeight="1">
      <c r="BG656947" s="985"/>
    </row>
    <row r="656984" spans="59:59" ht="15" customHeight="1">
      <c r="BG656984" s="984"/>
    </row>
    <row r="656985" spans="59:59" ht="15" customHeight="1">
      <c r="BG656985" s="985"/>
    </row>
    <row r="657022" spans="59:59" ht="15" customHeight="1">
      <c r="BG657022" s="984"/>
    </row>
    <row r="657023" spans="59:59" ht="15" customHeight="1">
      <c r="BG657023" s="985"/>
    </row>
    <row r="657060" spans="59:59" ht="15" customHeight="1">
      <c r="BG657060" s="984"/>
    </row>
    <row r="657061" spans="59:59" ht="15" customHeight="1">
      <c r="BG657061" s="985"/>
    </row>
    <row r="657098" spans="59:59" ht="15" customHeight="1">
      <c r="BG657098" s="984"/>
    </row>
    <row r="657099" spans="59:59" ht="15" customHeight="1">
      <c r="BG657099" s="985"/>
    </row>
    <row r="657136" spans="59:59" ht="15" customHeight="1">
      <c r="BG657136" s="984"/>
    </row>
    <row r="657137" spans="59:59" ht="15" customHeight="1">
      <c r="BG657137" s="985"/>
    </row>
    <row r="657174" spans="59:59" ht="15" customHeight="1">
      <c r="BG657174" s="984"/>
    </row>
    <row r="657175" spans="59:59" ht="15" customHeight="1">
      <c r="BG657175" s="985"/>
    </row>
    <row r="657212" spans="59:59" ht="15" customHeight="1">
      <c r="BG657212" s="984"/>
    </row>
    <row r="657213" spans="59:59" ht="15" customHeight="1">
      <c r="BG657213" s="985"/>
    </row>
    <row r="657250" spans="59:59" ht="15" customHeight="1">
      <c r="BG657250" s="984"/>
    </row>
    <row r="657251" spans="59:59" ht="15" customHeight="1">
      <c r="BG657251" s="985"/>
    </row>
    <row r="657288" spans="59:59" ht="15" customHeight="1">
      <c r="BG657288" s="984"/>
    </row>
    <row r="657289" spans="59:59" ht="15" customHeight="1">
      <c r="BG657289" s="985"/>
    </row>
    <row r="657326" spans="59:59" ht="15" customHeight="1">
      <c r="BG657326" s="984"/>
    </row>
    <row r="657327" spans="59:59" ht="15" customHeight="1">
      <c r="BG657327" s="985"/>
    </row>
    <row r="657364" spans="59:59" ht="15" customHeight="1">
      <c r="BG657364" s="984"/>
    </row>
    <row r="657365" spans="59:59" ht="15" customHeight="1">
      <c r="BG657365" s="985"/>
    </row>
    <row r="657402" spans="59:59" ht="15" customHeight="1">
      <c r="BG657402" s="984"/>
    </row>
    <row r="657403" spans="59:59" ht="15" customHeight="1">
      <c r="BG657403" s="985"/>
    </row>
    <row r="657440" spans="59:59" ht="15" customHeight="1">
      <c r="BG657440" s="984"/>
    </row>
    <row r="657441" spans="59:59" ht="15" customHeight="1">
      <c r="BG657441" s="985"/>
    </row>
    <row r="657478" spans="59:59" ht="15" customHeight="1">
      <c r="BG657478" s="984"/>
    </row>
    <row r="657479" spans="59:59" ht="15" customHeight="1">
      <c r="BG657479" s="985"/>
    </row>
    <row r="657516" spans="59:59" ht="15" customHeight="1">
      <c r="BG657516" s="984"/>
    </row>
    <row r="657517" spans="59:59" ht="15" customHeight="1">
      <c r="BG657517" s="985"/>
    </row>
    <row r="657554" spans="59:59" ht="15" customHeight="1">
      <c r="BG657554" s="984"/>
    </row>
    <row r="657555" spans="59:59" ht="15" customHeight="1">
      <c r="BG657555" s="985"/>
    </row>
    <row r="657592" spans="59:59" ht="15" customHeight="1">
      <c r="BG657592" s="984"/>
    </row>
    <row r="657593" spans="59:59" ht="15" customHeight="1">
      <c r="BG657593" s="985"/>
    </row>
    <row r="657630" spans="59:59" ht="15" customHeight="1">
      <c r="BG657630" s="984"/>
    </row>
    <row r="657631" spans="59:59" ht="15" customHeight="1">
      <c r="BG657631" s="985"/>
    </row>
    <row r="657668" spans="59:59" ht="15" customHeight="1">
      <c r="BG657668" s="984"/>
    </row>
    <row r="657669" spans="59:59" ht="15" customHeight="1">
      <c r="BG657669" s="985"/>
    </row>
    <row r="657706" spans="59:59" ht="15" customHeight="1">
      <c r="BG657706" s="984"/>
    </row>
    <row r="657707" spans="59:59" ht="15" customHeight="1">
      <c r="BG657707" s="985"/>
    </row>
    <row r="657744" spans="59:59" ht="15" customHeight="1">
      <c r="BG657744" s="984"/>
    </row>
    <row r="657745" spans="59:59" ht="15" customHeight="1">
      <c r="BG657745" s="985"/>
    </row>
    <row r="657782" spans="59:59" ht="15" customHeight="1">
      <c r="BG657782" s="984"/>
    </row>
    <row r="657783" spans="59:59" ht="15" customHeight="1">
      <c r="BG657783" s="985"/>
    </row>
    <row r="657820" spans="59:59" ht="15" customHeight="1">
      <c r="BG657820" s="984"/>
    </row>
    <row r="657821" spans="59:59" ht="15" customHeight="1">
      <c r="BG657821" s="985"/>
    </row>
    <row r="657858" spans="59:59" ht="15" customHeight="1">
      <c r="BG657858" s="984"/>
    </row>
    <row r="657859" spans="59:59" ht="15" customHeight="1">
      <c r="BG657859" s="985"/>
    </row>
    <row r="657896" spans="59:59" ht="15" customHeight="1">
      <c r="BG657896" s="984"/>
    </row>
    <row r="657897" spans="59:59" ht="15" customHeight="1">
      <c r="BG657897" s="985"/>
    </row>
    <row r="657934" spans="59:59" ht="15" customHeight="1">
      <c r="BG657934" s="984"/>
    </row>
    <row r="657935" spans="59:59" ht="15" customHeight="1">
      <c r="BG657935" s="985"/>
    </row>
    <row r="657972" spans="59:59" ht="15" customHeight="1">
      <c r="BG657972" s="984"/>
    </row>
    <row r="657973" spans="59:59" ht="15" customHeight="1">
      <c r="BG657973" s="985"/>
    </row>
    <row r="658010" spans="59:59" ht="15" customHeight="1">
      <c r="BG658010" s="984"/>
    </row>
    <row r="658011" spans="59:59" ht="15" customHeight="1">
      <c r="BG658011" s="985"/>
    </row>
    <row r="658048" spans="59:59" ht="15" customHeight="1">
      <c r="BG658048" s="984"/>
    </row>
    <row r="658049" spans="59:59" ht="15" customHeight="1">
      <c r="BG658049" s="985"/>
    </row>
    <row r="658086" spans="59:59" ht="15" customHeight="1">
      <c r="BG658086" s="984"/>
    </row>
    <row r="658087" spans="59:59" ht="15" customHeight="1">
      <c r="BG658087" s="985"/>
    </row>
    <row r="658124" spans="59:59" ht="15" customHeight="1">
      <c r="BG658124" s="984"/>
    </row>
    <row r="658125" spans="59:59" ht="15" customHeight="1">
      <c r="BG658125" s="985"/>
    </row>
    <row r="658162" spans="59:59" ht="15" customHeight="1">
      <c r="BG658162" s="984"/>
    </row>
    <row r="658163" spans="59:59" ht="15" customHeight="1">
      <c r="BG658163" s="985"/>
    </row>
    <row r="658200" spans="59:59" ht="15" customHeight="1">
      <c r="BG658200" s="984"/>
    </row>
    <row r="658201" spans="59:59" ht="15" customHeight="1">
      <c r="BG658201" s="985"/>
    </row>
    <row r="658238" spans="59:59" ht="15" customHeight="1">
      <c r="BG658238" s="984"/>
    </row>
    <row r="658239" spans="59:59" ht="15" customHeight="1">
      <c r="BG658239" s="985"/>
    </row>
    <row r="658276" spans="59:59" ht="15" customHeight="1">
      <c r="BG658276" s="984"/>
    </row>
    <row r="658277" spans="59:59" ht="15" customHeight="1">
      <c r="BG658277" s="985"/>
    </row>
    <row r="658314" spans="59:59" ht="15" customHeight="1">
      <c r="BG658314" s="984"/>
    </row>
    <row r="658315" spans="59:59" ht="15" customHeight="1">
      <c r="BG658315" s="985"/>
    </row>
    <row r="658352" spans="59:59" ht="15" customHeight="1">
      <c r="BG658352" s="984"/>
    </row>
    <row r="658353" spans="59:59" ht="15" customHeight="1">
      <c r="BG658353" s="985"/>
    </row>
    <row r="658390" spans="59:59" ht="15" customHeight="1">
      <c r="BG658390" s="984"/>
    </row>
    <row r="658391" spans="59:59" ht="15" customHeight="1">
      <c r="BG658391" s="985"/>
    </row>
    <row r="658428" spans="59:59" ht="15" customHeight="1">
      <c r="BG658428" s="984"/>
    </row>
    <row r="658429" spans="59:59" ht="15" customHeight="1">
      <c r="BG658429" s="985"/>
    </row>
    <row r="658466" spans="59:59" ht="15" customHeight="1">
      <c r="BG658466" s="984"/>
    </row>
    <row r="658467" spans="59:59" ht="15" customHeight="1">
      <c r="BG658467" s="985"/>
    </row>
    <row r="658504" spans="59:59" ht="15" customHeight="1">
      <c r="BG658504" s="984"/>
    </row>
    <row r="658505" spans="59:59" ht="15" customHeight="1">
      <c r="BG658505" s="985"/>
    </row>
    <row r="658542" spans="59:59" ht="15" customHeight="1">
      <c r="BG658542" s="984"/>
    </row>
    <row r="658543" spans="59:59" ht="15" customHeight="1">
      <c r="BG658543" s="985"/>
    </row>
    <row r="658580" spans="59:59" ht="15" customHeight="1">
      <c r="BG658580" s="984"/>
    </row>
    <row r="658581" spans="59:59" ht="15" customHeight="1">
      <c r="BG658581" s="985"/>
    </row>
    <row r="658618" spans="59:59" ht="15" customHeight="1">
      <c r="BG658618" s="984"/>
    </row>
    <row r="658619" spans="59:59" ht="15" customHeight="1">
      <c r="BG658619" s="985"/>
    </row>
    <row r="658656" spans="59:59" ht="15" customHeight="1">
      <c r="BG658656" s="984"/>
    </row>
    <row r="658657" spans="59:59" ht="15" customHeight="1">
      <c r="BG658657" s="985"/>
    </row>
    <row r="658694" spans="59:59" ht="15" customHeight="1">
      <c r="BG658694" s="984"/>
    </row>
    <row r="658695" spans="59:59" ht="15" customHeight="1">
      <c r="BG658695" s="985"/>
    </row>
    <row r="658732" spans="59:59" ht="15" customHeight="1">
      <c r="BG658732" s="984"/>
    </row>
    <row r="658733" spans="59:59" ht="15" customHeight="1">
      <c r="BG658733" s="985"/>
    </row>
    <row r="658770" spans="59:59" ht="15" customHeight="1">
      <c r="BG658770" s="984"/>
    </row>
    <row r="658771" spans="59:59" ht="15" customHeight="1">
      <c r="BG658771" s="985"/>
    </row>
    <row r="658808" spans="59:59" ht="15" customHeight="1">
      <c r="BG658808" s="984"/>
    </row>
    <row r="658809" spans="59:59" ht="15" customHeight="1">
      <c r="BG658809" s="985"/>
    </row>
    <row r="658846" spans="59:59" ht="15" customHeight="1">
      <c r="BG658846" s="984"/>
    </row>
    <row r="658847" spans="59:59" ht="15" customHeight="1">
      <c r="BG658847" s="985"/>
    </row>
    <row r="658884" spans="59:59" ht="15" customHeight="1">
      <c r="BG658884" s="984"/>
    </row>
    <row r="658885" spans="59:59" ht="15" customHeight="1">
      <c r="BG658885" s="985"/>
    </row>
    <row r="658922" spans="59:59" ht="15" customHeight="1">
      <c r="BG658922" s="984"/>
    </row>
    <row r="658923" spans="59:59" ht="15" customHeight="1">
      <c r="BG658923" s="985"/>
    </row>
    <row r="658960" spans="59:59" ht="15" customHeight="1">
      <c r="BG658960" s="984"/>
    </row>
    <row r="658961" spans="59:59" ht="15" customHeight="1">
      <c r="BG658961" s="985"/>
    </row>
    <row r="658998" spans="59:59" ht="15" customHeight="1">
      <c r="BG658998" s="984"/>
    </row>
    <row r="658999" spans="59:59" ht="15" customHeight="1">
      <c r="BG658999" s="985"/>
    </row>
    <row r="659036" spans="59:59" ht="15" customHeight="1">
      <c r="BG659036" s="984"/>
    </row>
    <row r="659037" spans="59:59" ht="15" customHeight="1">
      <c r="BG659037" s="985"/>
    </row>
    <row r="659074" spans="59:59" ht="15" customHeight="1">
      <c r="BG659074" s="984"/>
    </row>
    <row r="659075" spans="59:59" ht="15" customHeight="1">
      <c r="BG659075" s="985"/>
    </row>
    <row r="659112" spans="59:59" ht="15" customHeight="1">
      <c r="BG659112" s="984"/>
    </row>
    <row r="659113" spans="59:59" ht="15" customHeight="1">
      <c r="BG659113" s="985"/>
    </row>
    <row r="659150" spans="59:59" ht="15" customHeight="1">
      <c r="BG659150" s="984"/>
    </row>
    <row r="659151" spans="59:59" ht="15" customHeight="1">
      <c r="BG659151" s="985"/>
    </row>
    <row r="659188" spans="59:59" ht="15" customHeight="1">
      <c r="BG659188" s="984"/>
    </row>
    <row r="659189" spans="59:59" ht="15" customHeight="1">
      <c r="BG659189" s="985"/>
    </row>
    <row r="659226" spans="59:59" ht="15" customHeight="1">
      <c r="BG659226" s="984"/>
    </row>
    <row r="659227" spans="59:59" ht="15" customHeight="1">
      <c r="BG659227" s="985"/>
    </row>
    <row r="659264" spans="59:59" ht="15" customHeight="1">
      <c r="BG659264" s="984"/>
    </row>
    <row r="659265" spans="59:59" ht="15" customHeight="1">
      <c r="BG659265" s="985"/>
    </row>
    <row r="659302" spans="59:59" ht="15" customHeight="1">
      <c r="BG659302" s="984"/>
    </row>
    <row r="659303" spans="59:59" ht="15" customHeight="1">
      <c r="BG659303" s="985"/>
    </row>
    <row r="659340" spans="59:59" ht="15" customHeight="1">
      <c r="BG659340" s="984"/>
    </row>
    <row r="659341" spans="59:59" ht="15" customHeight="1">
      <c r="BG659341" s="985"/>
    </row>
    <row r="659378" spans="59:59" ht="15" customHeight="1">
      <c r="BG659378" s="984"/>
    </row>
    <row r="659379" spans="59:59" ht="15" customHeight="1">
      <c r="BG659379" s="985"/>
    </row>
    <row r="659416" spans="59:59" ht="15" customHeight="1">
      <c r="BG659416" s="984"/>
    </row>
    <row r="659417" spans="59:59" ht="15" customHeight="1">
      <c r="BG659417" s="985"/>
    </row>
    <row r="659454" spans="59:59" ht="15" customHeight="1">
      <c r="BG659454" s="984"/>
    </row>
    <row r="659455" spans="59:59" ht="15" customHeight="1">
      <c r="BG659455" s="985"/>
    </row>
    <row r="659492" spans="59:59" ht="15" customHeight="1">
      <c r="BG659492" s="984"/>
    </row>
    <row r="659493" spans="59:59" ht="15" customHeight="1">
      <c r="BG659493" s="985"/>
    </row>
    <row r="659530" spans="59:59" ht="15" customHeight="1">
      <c r="BG659530" s="984"/>
    </row>
    <row r="659531" spans="59:59" ht="15" customHeight="1">
      <c r="BG659531" s="985"/>
    </row>
    <row r="659568" spans="59:59" ht="15" customHeight="1">
      <c r="BG659568" s="984"/>
    </row>
    <row r="659569" spans="59:59" ht="15" customHeight="1">
      <c r="BG659569" s="985"/>
    </row>
    <row r="659606" spans="59:59" ht="15" customHeight="1">
      <c r="BG659606" s="984"/>
    </row>
    <row r="659607" spans="59:59" ht="15" customHeight="1">
      <c r="BG659607" s="985"/>
    </row>
    <row r="659644" spans="59:59" ht="15" customHeight="1">
      <c r="BG659644" s="984"/>
    </row>
    <row r="659645" spans="59:59" ht="15" customHeight="1">
      <c r="BG659645" s="985"/>
    </row>
    <row r="659682" spans="59:59" ht="15" customHeight="1">
      <c r="BG659682" s="984"/>
    </row>
    <row r="659683" spans="59:59" ht="15" customHeight="1">
      <c r="BG659683" s="985"/>
    </row>
    <row r="659720" spans="59:59" ht="15" customHeight="1">
      <c r="BG659720" s="984"/>
    </row>
    <row r="659721" spans="59:59" ht="15" customHeight="1">
      <c r="BG659721" s="985"/>
    </row>
    <row r="659758" spans="59:59" ht="15" customHeight="1">
      <c r="BG659758" s="984"/>
    </row>
    <row r="659759" spans="59:59" ht="15" customHeight="1">
      <c r="BG659759" s="985"/>
    </row>
    <row r="659796" spans="59:59" ht="15" customHeight="1">
      <c r="BG659796" s="984"/>
    </row>
    <row r="659797" spans="59:59" ht="15" customHeight="1">
      <c r="BG659797" s="985"/>
    </row>
    <row r="659834" spans="59:59" ht="15" customHeight="1">
      <c r="BG659834" s="984"/>
    </row>
    <row r="659835" spans="59:59" ht="15" customHeight="1">
      <c r="BG659835" s="985"/>
    </row>
    <row r="659872" spans="59:59" ht="15" customHeight="1">
      <c r="BG659872" s="984"/>
    </row>
    <row r="659873" spans="59:59" ht="15" customHeight="1">
      <c r="BG659873" s="985"/>
    </row>
    <row r="659910" spans="59:59" ht="15" customHeight="1">
      <c r="BG659910" s="984"/>
    </row>
    <row r="659911" spans="59:59" ht="15" customHeight="1">
      <c r="BG659911" s="985"/>
    </row>
    <row r="659948" spans="59:59" ht="15" customHeight="1">
      <c r="BG659948" s="984"/>
    </row>
    <row r="659949" spans="59:59" ht="15" customHeight="1">
      <c r="BG659949" s="985"/>
    </row>
    <row r="659986" spans="59:59" ht="15" customHeight="1">
      <c r="BG659986" s="984"/>
    </row>
    <row r="659987" spans="59:59" ht="15" customHeight="1">
      <c r="BG659987" s="985"/>
    </row>
    <row r="660024" spans="59:59" ht="15" customHeight="1">
      <c r="BG660024" s="984"/>
    </row>
    <row r="660025" spans="59:59" ht="15" customHeight="1">
      <c r="BG660025" s="985"/>
    </row>
    <row r="660062" spans="59:59" ht="15" customHeight="1">
      <c r="BG660062" s="984"/>
    </row>
    <row r="660063" spans="59:59" ht="15" customHeight="1">
      <c r="BG660063" s="985"/>
    </row>
    <row r="660100" spans="59:59" ht="15" customHeight="1">
      <c r="BG660100" s="984"/>
    </row>
    <row r="660101" spans="59:59" ht="15" customHeight="1">
      <c r="BG660101" s="985"/>
    </row>
    <row r="660138" spans="59:59" ht="15" customHeight="1">
      <c r="BG660138" s="984"/>
    </row>
    <row r="660139" spans="59:59" ht="15" customHeight="1">
      <c r="BG660139" s="985"/>
    </row>
    <row r="660176" spans="59:59" ht="15" customHeight="1">
      <c r="BG660176" s="984"/>
    </row>
    <row r="660177" spans="59:59" ht="15" customHeight="1">
      <c r="BG660177" s="985"/>
    </row>
    <row r="660214" spans="59:59" ht="15" customHeight="1">
      <c r="BG660214" s="984"/>
    </row>
    <row r="660215" spans="59:59" ht="15" customHeight="1">
      <c r="BG660215" s="985"/>
    </row>
    <row r="660252" spans="59:59" ht="15" customHeight="1">
      <c r="BG660252" s="984"/>
    </row>
    <row r="660253" spans="59:59" ht="15" customHeight="1">
      <c r="BG660253" s="985"/>
    </row>
    <row r="660290" spans="59:59" ht="15" customHeight="1">
      <c r="BG660290" s="984"/>
    </row>
    <row r="660291" spans="59:59" ht="15" customHeight="1">
      <c r="BG660291" s="985"/>
    </row>
    <row r="660328" spans="59:59" ht="15" customHeight="1">
      <c r="BG660328" s="984"/>
    </row>
    <row r="660329" spans="59:59" ht="15" customHeight="1">
      <c r="BG660329" s="985"/>
    </row>
    <row r="660366" spans="59:59" ht="15" customHeight="1">
      <c r="BG660366" s="984"/>
    </row>
    <row r="660367" spans="59:59" ht="15" customHeight="1">
      <c r="BG660367" s="985"/>
    </row>
    <row r="660404" spans="59:59" ht="15" customHeight="1">
      <c r="BG660404" s="984"/>
    </row>
    <row r="660405" spans="59:59" ht="15" customHeight="1">
      <c r="BG660405" s="985"/>
    </row>
    <row r="660442" spans="59:59" ht="15" customHeight="1">
      <c r="BG660442" s="984"/>
    </row>
    <row r="660443" spans="59:59" ht="15" customHeight="1">
      <c r="BG660443" s="985"/>
    </row>
    <row r="660480" spans="59:59" ht="15" customHeight="1">
      <c r="BG660480" s="984"/>
    </row>
    <row r="660481" spans="59:59" ht="15" customHeight="1">
      <c r="BG660481" s="985"/>
    </row>
    <row r="660518" spans="59:59" ht="15" customHeight="1">
      <c r="BG660518" s="984"/>
    </row>
    <row r="660519" spans="59:59" ht="15" customHeight="1">
      <c r="BG660519" s="985"/>
    </row>
    <row r="660556" spans="59:59" ht="15" customHeight="1">
      <c r="BG660556" s="984"/>
    </row>
    <row r="660557" spans="59:59" ht="15" customHeight="1">
      <c r="BG660557" s="985"/>
    </row>
    <row r="660594" spans="59:59" ht="15" customHeight="1">
      <c r="BG660594" s="984"/>
    </row>
    <row r="660595" spans="59:59" ht="15" customHeight="1">
      <c r="BG660595" s="985"/>
    </row>
    <row r="660632" spans="59:59" ht="15" customHeight="1">
      <c r="BG660632" s="984"/>
    </row>
    <row r="660633" spans="59:59" ht="15" customHeight="1">
      <c r="BG660633" s="985"/>
    </row>
    <row r="660670" spans="59:59" ht="15" customHeight="1">
      <c r="BG660670" s="984"/>
    </row>
    <row r="660671" spans="59:59" ht="15" customHeight="1">
      <c r="BG660671" s="985"/>
    </row>
    <row r="660708" spans="59:59" ht="15" customHeight="1">
      <c r="BG660708" s="984"/>
    </row>
    <row r="660709" spans="59:59" ht="15" customHeight="1">
      <c r="BG660709" s="985"/>
    </row>
    <row r="660746" spans="59:59" ht="15" customHeight="1">
      <c r="BG660746" s="984"/>
    </row>
    <row r="660747" spans="59:59" ht="15" customHeight="1">
      <c r="BG660747" s="985"/>
    </row>
    <row r="660784" spans="59:59" ht="15" customHeight="1">
      <c r="BG660784" s="984"/>
    </row>
    <row r="660785" spans="59:59" ht="15" customHeight="1">
      <c r="BG660785" s="985"/>
    </row>
    <row r="660822" spans="59:59" ht="15" customHeight="1">
      <c r="BG660822" s="984"/>
    </row>
    <row r="660823" spans="59:59" ht="15" customHeight="1">
      <c r="BG660823" s="985"/>
    </row>
    <row r="660860" spans="59:59" ht="15" customHeight="1">
      <c r="BG660860" s="984"/>
    </row>
    <row r="660861" spans="59:59" ht="15" customHeight="1">
      <c r="BG660861" s="985"/>
    </row>
    <row r="660898" spans="59:59" ht="15" customHeight="1">
      <c r="BG660898" s="984"/>
    </row>
    <row r="660899" spans="59:59" ht="15" customHeight="1">
      <c r="BG660899" s="985"/>
    </row>
    <row r="660936" spans="59:59" ht="15" customHeight="1">
      <c r="BG660936" s="984"/>
    </row>
    <row r="660937" spans="59:59" ht="15" customHeight="1">
      <c r="BG660937" s="985"/>
    </row>
    <row r="660974" spans="59:59" ht="15" customHeight="1">
      <c r="BG660974" s="984"/>
    </row>
    <row r="660975" spans="59:59" ht="15" customHeight="1">
      <c r="BG660975" s="985"/>
    </row>
    <row r="661012" spans="59:59" ht="15" customHeight="1">
      <c r="BG661012" s="984"/>
    </row>
    <row r="661013" spans="59:59" ht="15" customHeight="1">
      <c r="BG661013" s="985"/>
    </row>
    <row r="661050" spans="59:59" ht="15" customHeight="1">
      <c r="BG661050" s="984"/>
    </row>
    <row r="661051" spans="59:59" ht="15" customHeight="1">
      <c r="BG661051" s="985"/>
    </row>
    <row r="661088" spans="59:59" ht="15" customHeight="1">
      <c r="BG661088" s="984"/>
    </row>
    <row r="661089" spans="59:59" ht="15" customHeight="1">
      <c r="BG661089" s="985"/>
    </row>
    <row r="661126" spans="59:59" ht="15" customHeight="1">
      <c r="BG661126" s="984"/>
    </row>
    <row r="661127" spans="59:59" ht="15" customHeight="1">
      <c r="BG661127" s="985"/>
    </row>
    <row r="661164" spans="59:59" ht="15" customHeight="1">
      <c r="BG661164" s="984"/>
    </row>
    <row r="661165" spans="59:59" ht="15" customHeight="1">
      <c r="BG661165" s="985"/>
    </row>
    <row r="661202" spans="59:59" ht="15" customHeight="1">
      <c r="BG661202" s="984"/>
    </row>
    <row r="661203" spans="59:59" ht="15" customHeight="1">
      <c r="BG661203" s="985"/>
    </row>
    <row r="661240" spans="59:59" ht="15" customHeight="1">
      <c r="BG661240" s="984"/>
    </row>
    <row r="661241" spans="59:59" ht="15" customHeight="1">
      <c r="BG661241" s="985"/>
    </row>
    <row r="661278" spans="59:59" ht="15" customHeight="1">
      <c r="BG661278" s="984"/>
    </row>
    <row r="661279" spans="59:59" ht="15" customHeight="1">
      <c r="BG661279" s="985"/>
    </row>
    <row r="661316" spans="59:59" ht="15" customHeight="1">
      <c r="BG661316" s="984"/>
    </row>
    <row r="661317" spans="59:59" ht="15" customHeight="1">
      <c r="BG661317" s="985"/>
    </row>
    <row r="661354" spans="59:59" ht="15" customHeight="1">
      <c r="BG661354" s="984"/>
    </row>
    <row r="661355" spans="59:59" ht="15" customHeight="1">
      <c r="BG661355" s="985"/>
    </row>
    <row r="661392" spans="59:59" ht="15" customHeight="1">
      <c r="BG661392" s="984"/>
    </row>
    <row r="661393" spans="59:59" ht="15" customHeight="1">
      <c r="BG661393" s="985"/>
    </row>
    <row r="661430" spans="59:59" ht="15" customHeight="1">
      <c r="BG661430" s="984"/>
    </row>
    <row r="661431" spans="59:59" ht="15" customHeight="1">
      <c r="BG661431" s="985"/>
    </row>
    <row r="661468" spans="59:59" ht="15" customHeight="1">
      <c r="BG661468" s="984"/>
    </row>
    <row r="661469" spans="59:59" ht="15" customHeight="1">
      <c r="BG661469" s="985"/>
    </row>
    <row r="661506" spans="59:59" ht="15" customHeight="1">
      <c r="BG661506" s="984"/>
    </row>
    <row r="661507" spans="59:59" ht="15" customHeight="1">
      <c r="BG661507" s="985"/>
    </row>
    <row r="661544" spans="59:59" ht="15" customHeight="1">
      <c r="BG661544" s="984"/>
    </row>
    <row r="661545" spans="59:59" ht="15" customHeight="1">
      <c r="BG661545" s="985"/>
    </row>
    <row r="661582" spans="59:59" ht="15" customHeight="1">
      <c r="BG661582" s="984"/>
    </row>
    <row r="661583" spans="59:59" ht="15" customHeight="1">
      <c r="BG661583" s="985"/>
    </row>
    <row r="661620" spans="59:59" ht="15" customHeight="1">
      <c r="BG661620" s="984"/>
    </row>
    <row r="661621" spans="59:59" ht="15" customHeight="1">
      <c r="BG661621" s="985"/>
    </row>
    <row r="661658" spans="59:59" ht="15" customHeight="1">
      <c r="BG661658" s="984"/>
    </row>
    <row r="661659" spans="59:59" ht="15" customHeight="1">
      <c r="BG661659" s="985"/>
    </row>
    <row r="661696" spans="59:59" ht="15" customHeight="1">
      <c r="BG661696" s="984"/>
    </row>
    <row r="661697" spans="59:59" ht="15" customHeight="1">
      <c r="BG661697" s="985"/>
    </row>
    <row r="661734" spans="59:59" ht="15" customHeight="1">
      <c r="BG661734" s="984"/>
    </row>
    <row r="661735" spans="59:59" ht="15" customHeight="1">
      <c r="BG661735" s="985"/>
    </row>
    <row r="661772" spans="59:59" ht="15" customHeight="1">
      <c r="BG661772" s="984"/>
    </row>
    <row r="661773" spans="59:59" ht="15" customHeight="1">
      <c r="BG661773" s="985"/>
    </row>
    <row r="661810" spans="59:59" ht="15" customHeight="1">
      <c r="BG661810" s="984"/>
    </row>
    <row r="661811" spans="59:59" ht="15" customHeight="1">
      <c r="BG661811" s="985"/>
    </row>
    <row r="661848" spans="59:59" ht="15" customHeight="1">
      <c r="BG661848" s="984"/>
    </row>
    <row r="661849" spans="59:59" ht="15" customHeight="1">
      <c r="BG661849" s="985"/>
    </row>
    <row r="661886" spans="59:59" ht="15" customHeight="1">
      <c r="BG661886" s="984"/>
    </row>
    <row r="661887" spans="59:59" ht="15" customHeight="1">
      <c r="BG661887" s="985"/>
    </row>
    <row r="661924" spans="59:59" ht="15" customHeight="1">
      <c r="BG661924" s="984"/>
    </row>
    <row r="661925" spans="59:59" ht="15" customHeight="1">
      <c r="BG661925" s="985"/>
    </row>
    <row r="661962" spans="59:59" ht="15" customHeight="1">
      <c r="BG661962" s="984"/>
    </row>
    <row r="661963" spans="59:59" ht="15" customHeight="1">
      <c r="BG661963" s="985"/>
    </row>
    <row r="662000" spans="59:59" ht="15" customHeight="1">
      <c r="BG662000" s="984"/>
    </row>
    <row r="662001" spans="59:59" ht="15" customHeight="1">
      <c r="BG662001" s="985"/>
    </row>
    <row r="662038" spans="59:59" ht="15" customHeight="1">
      <c r="BG662038" s="984"/>
    </row>
    <row r="662039" spans="59:59" ht="15" customHeight="1">
      <c r="BG662039" s="985"/>
    </row>
    <row r="662076" spans="59:59" ht="15" customHeight="1">
      <c r="BG662076" s="984"/>
    </row>
    <row r="662077" spans="59:59" ht="15" customHeight="1">
      <c r="BG662077" s="985"/>
    </row>
    <row r="662114" spans="59:59" ht="15" customHeight="1">
      <c r="BG662114" s="984"/>
    </row>
    <row r="662115" spans="59:59" ht="15" customHeight="1">
      <c r="BG662115" s="985"/>
    </row>
    <row r="662152" spans="59:59" ht="15" customHeight="1">
      <c r="BG662152" s="984"/>
    </row>
    <row r="662153" spans="59:59" ht="15" customHeight="1">
      <c r="BG662153" s="985"/>
    </row>
    <row r="662190" spans="59:59" ht="15" customHeight="1">
      <c r="BG662190" s="984"/>
    </row>
    <row r="662191" spans="59:59" ht="15" customHeight="1">
      <c r="BG662191" s="985"/>
    </row>
    <row r="662228" spans="59:59" ht="15" customHeight="1">
      <c r="BG662228" s="984"/>
    </row>
    <row r="662229" spans="59:59" ht="15" customHeight="1">
      <c r="BG662229" s="985"/>
    </row>
    <row r="662266" spans="59:59" ht="15" customHeight="1">
      <c r="BG662266" s="984"/>
    </row>
    <row r="662267" spans="59:59" ht="15" customHeight="1">
      <c r="BG662267" s="985"/>
    </row>
    <row r="662304" spans="59:59" ht="15" customHeight="1">
      <c r="BG662304" s="984"/>
    </row>
    <row r="662305" spans="59:59" ht="15" customHeight="1">
      <c r="BG662305" s="985"/>
    </row>
    <row r="662342" spans="59:59" ht="15" customHeight="1">
      <c r="BG662342" s="984"/>
    </row>
    <row r="662343" spans="59:59" ht="15" customHeight="1">
      <c r="BG662343" s="985"/>
    </row>
    <row r="662380" spans="59:59" ht="15" customHeight="1">
      <c r="BG662380" s="984"/>
    </row>
    <row r="662381" spans="59:59" ht="15" customHeight="1">
      <c r="BG662381" s="985"/>
    </row>
    <row r="662418" spans="59:59" ht="15" customHeight="1">
      <c r="BG662418" s="984"/>
    </row>
    <row r="662419" spans="59:59" ht="15" customHeight="1">
      <c r="BG662419" s="985"/>
    </row>
    <row r="662456" spans="59:59" ht="15" customHeight="1">
      <c r="BG662456" s="984"/>
    </row>
    <row r="662457" spans="59:59" ht="15" customHeight="1">
      <c r="BG662457" s="985"/>
    </row>
    <row r="662494" spans="59:59" ht="15" customHeight="1">
      <c r="BG662494" s="984"/>
    </row>
    <row r="662495" spans="59:59" ht="15" customHeight="1">
      <c r="BG662495" s="985"/>
    </row>
    <row r="662532" spans="59:59" ht="15" customHeight="1">
      <c r="BG662532" s="984"/>
    </row>
    <row r="662533" spans="59:59" ht="15" customHeight="1">
      <c r="BG662533" s="985"/>
    </row>
    <row r="662570" spans="59:59" ht="15" customHeight="1">
      <c r="BG662570" s="984"/>
    </row>
    <row r="662571" spans="59:59" ht="15" customHeight="1">
      <c r="BG662571" s="985"/>
    </row>
    <row r="662608" spans="59:59" ht="15" customHeight="1">
      <c r="BG662608" s="984"/>
    </row>
    <row r="662609" spans="59:59" ht="15" customHeight="1">
      <c r="BG662609" s="985"/>
    </row>
    <row r="662646" spans="59:59" ht="15" customHeight="1">
      <c r="BG662646" s="984"/>
    </row>
    <row r="662647" spans="59:59" ht="15" customHeight="1">
      <c r="BG662647" s="985"/>
    </row>
    <row r="662684" spans="59:59" ht="15" customHeight="1">
      <c r="BG662684" s="984"/>
    </row>
    <row r="662685" spans="59:59" ht="15" customHeight="1">
      <c r="BG662685" s="985"/>
    </row>
    <row r="662722" spans="59:59" ht="15" customHeight="1">
      <c r="BG662722" s="984"/>
    </row>
    <row r="662723" spans="59:59" ht="15" customHeight="1">
      <c r="BG662723" s="985"/>
    </row>
    <row r="662760" spans="59:59" ht="15" customHeight="1">
      <c r="BG662760" s="984"/>
    </row>
    <row r="662761" spans="59:59" ht="15" customHeight="1">
      <c r="BG662761" s="985"/>
    </row>
    <row r="662798" spans="59:59" ht="15" customHeight="1">
      <c r="BG662798" s="984"/>
    </row>
    <row r="662799" spans="59:59" ht="15" customHeight="1">
      <c r="BG662799" s="985"/>
    </row>
    <row r="662836" spans="59:59" ht="15" customHeight="1">
      <c r="BG662836" s="984"/>
    </row>
    <row r="662837" spans="59:59" ht="15" customHeight="1">
      <c r="BG662837" s="985"/>
    </row>
    <row r="662874" spans="59:59" ht="15" customHeight="1">
      <c r="BG662874" s="984"/>
    </row>
    <row r="662875" spans="59:59" ht="15" customHeight="1">
      <c r="BG662875" s="985"/>
    </row>
    <row r="662912" spans="59:59" ht="15" customHeight="1">
      <c r="BG662912" s="984"/>
    </row>
    <row r="662913" spans="59:59" ht="15" customHeight="1">
      <c r="BG662913" s="985"/>
    </row>
    <row r="662950" spans="59:59" ht="15" customHeight="1">
      <c r="BG662950" s="984"/>
    </row>
    <row r="662951" spans="59:59" ht="15" customHeight="1">
      <c r="BG662951" s="985"/>
    </row>
    <row r="662988" spans="59:59" ht="15" customHeight="1">
      <c r="BG662988" s="984"/>
    </row>
    <row r="662989" spans="59:59" ht="15" customHeight="1">
      <c r="BG662989" s="985"/>
    </row>
    <row r="663026" spans="59:59" ht="15" customHeight="1">
      <c r="BG663026" s="984"/>
    </row>
    <row r="663027" spans="59:59" ht="15" customHeight="1">
      <c r="BG663027" s="985"/>
    </row>
    <row r="663064" spans="59:59" ht="15" customHeight="1">
      <c r="BG663064" s="984"/>
    </row>
    <row r="663065" spans="59:59" ht="15" customHeight="1">
      <c r="BG663065" s="985"/>
    </row>
    <row r="663102" spans="59:59" ht="15" customHeight="1">
      <c r="BG663102" s="984"/>
    </row>
    <row r="663103" spans="59:59" ht="15" customHeight="1">
      <c r="BG663103" s="985"/>
    </row>
    <row r="663140" spans="59:59" ht="15" customHeight="1">
      <c r="BG663140" s="984"/>
    </row>
    <row r="663141" spans="59:59" ht="15" customHeight="1">
      <c r="BG663141" s="985"/>
    </row>
    <row r="663178" spans="59:59" ht="15" customHeight="1">
      <c r="BG663178" s="984"/>
    </row>
    <row r="663179" spans="59:59" ht="15" customHeight="1">
      <c r="BG663179" s="985"/>
    </row>
    <row r="663216" spans="59:59" ht="15" customHeight="1">
      <c r="BG663216" s="984"/>
    </row>
    <row r="663217" spans="59:59" ht="15" customHeight="1">
      <c r="BG663217" s="985"/>
    </row>
    <row r="663254" spans="59:59" ht="15" customHeight="1">
      <c r="BG663254" s="984"/>
    </row>
    <row r="663255" spans="59:59" ht="15" customHeight="1">
      <c r="BG663255" s="985"/>
    </row>
    <row r="663292" spans="59:59" ht="15" customHeight="1">
      <c r="BG663292" s="984"/>
    </row>
    <row r="663293" spans="59:59" ht="15" customHeight="1">
      <c r="BG663293" s="985"/>
    </row>
    <row r="663330" spans="59:59" ht="15" customHeight="1">
      <c r="BG663330" s="984"/>
    </row>
    <row r="663331" spans="59:59" ht="15" customHeight="1">
      <c r="BG663331" s="985"/>
    </row>
    <row r="663368" spans="59:59" ht="15" customHeight="1">
      <c r="BG663368" s="984"/>
    </row>
    <row r="663369" spans="59:59" ht="15" customHeight="1">
      <c r="BG663369" s="985"/>
    </row>
    <row r="663406" spans="59:59" ht="15" customHeight="1">
      <c r="BG663406" s="984"/>
    </row>
    <row r="663407" spans="59:59" ht="15" customHeight="1">
      <c r="BG663407" s="985"/>
    </row>
    <row r="663444" spans="59:59" ht="15" customHeight="1">
      <c r="BG663444" s="984"/>
    </row>
    <row r="663445" spans="59:59" ht="15" customHeight="1">
      <c r="BG663445" s="985"/>
    </row>
    <row r="663482" spans="59:59" ht="15" customHeight="1">
      <c r="BG663482" s="984"/>
    </row>
    <row r="663483" spans="59:59" ht="15" customHeight="1">
      <c r="BG663483" s="985"/>
    </row>
    <row r="663520" spans="59:59" ht="15" customHeight="1">
      <c r="BG663520" s="984"/>
    </row>
    <row r="663521" spans="59:59" ht="15" customHeight="1">
      <c r="BG663521" s="985"/>
    </row>
    <row r="663558" spans="59:59" ht="15" customHeight="1">
      <c r="BG663558" s="984"/>
    </row>
    <row r="663559" spans="59:59" ht="15" customHeight="1">
      <c r="BG663559" s="985"/>
    </row>
    <row r="663596" spans="59:59" ht="15" customHeight="1">
      <c r="BG663596" s="984"/>
    </row>
    <row r="663597" spans="59:59" ht="15" customHeight="1">
      <c r="BG663597" s="985"/>
    </row>
    <row r="663634" spans="59:59" ht="15" customHeight="1">
      <c r="BG663634" s="984"/>
    </row>
    <row r="663635" spans="59:59" ht="15" customHeight="1">
      <c r="BG663635" s="985"/>
    </row>
    <row r="663672" spans="59:59" ht="15" customHeight="1">
      <c r="BG663672" s="984"/>
    </row>
    <row r="663673" spans="59:59" ht="15" customHeight="1">
      <c r="BG663673" s="985"/>
    </row>
    <row r="663710" spans="59:59" ht="15" customHeight="1">
      <c r="BG663710" s="984"/>
    </row>
    <row r="663711" spans="59:59" ht="15" customHeight="1">
      <c r="BG663711" s="985"/>
    </row>
    <row r="663748" spans="59:59" ht="15" customHeight="1">
      <c r="BG663748" s="984"/>
    </row>
    <row r="663749" spans="59:59" ht="15" customHeight="1">
      <c r="BG663749" s="985"/>
    </row>
    <row r="663786" spans="59:59" ht="15" customHeight="1">
      <c r="BG663786" s="984"/>
    </row>
    <row r="663787" spans="59:59" ht="15" customHeight="1">
      <c r="BG663787" s="985"/>
    </row>
    <row r="663824" spans="59:59" ht="15" customHeight="1">
      <c r="BG663824" s="984"/>
    </row>
    <row r="663825" spans="59:59" ht="15" customHeight="1">
      <c r="BG663825" s="985"/>
    </row>
    <row r="663862" spans="59:59" ht="15" customHeight="1">
      <c r="BG663862" s="984"/>
    </row>
    <row r="663863" spans="59:59" ht="15" customHeight="1">
      <c r="BG663863" s="985"/>
    </row>
    <row r="663900" spans="59:59" ht="15" customHeight="1">
      <c r="BG663900" s="984"/>
    </row>
    <row r="663901" spans="59:59" ht="15" customHeight="1">
      <c r="BG663901" s="985"/>
    </row>
    <row r="663938" spans="59:59" ht="15" customHeight="1">
      <c r="BG663938" s="984"/>
    </row>
    <row r="663939" spans="59:59" ht="15" customHeight="1">
      <c r="BG663939" s="985"/>
    </row>
    <row r="663976" spans="59:59" ht="15" customHeight="1">
      <c r="BG663976" s="984"/>
    </row>
    <row r="663977" spans="59:59" ht="15" customHeight="1">
      <c r="BG663977" s="985"/>
    </row>
    <row r="664014" spans="59:59" ht="15" customHeight="1">
      <c r="BG664014" s="984"/>
    </row>
    <row r="664015" spans="59:59" ht="15" customHeight="1">
      <c r="BG664015" s="985"/>
    </row>
    <row r="664052" spans="59:59" ht="15" customHeight="1">
      <c r="BG664052" s="984"/>
    </row>
    <row r="664053" spans="59:59" ht="15" customHeight="1">
      <c r="BG664053" s="985"/>
    </row>
    <row r="664090" spans="59:59" ht="15" customHeight="1">
      <c r="BG664090" s="984"/>
    </row>
    <row r="664091" spans="59:59" ht="15" customHeight="1">
      <c r="BG664091" s="985"/>
    </row>
    <row r="664128" spans="59:59" ht="15" customHeight="1">
      <c r="BG664128" s="984"/>
    </row>
    <row r="664129" spans="59:59" ht="15" customHeight="1">
      <c r="BG664129" s="985"/>
    </row>
    <row r="664166" spans="59:59" ht="15" customHeight="1">
      <c r="BG664166" s="984"/>
    </row>
    <row r="664167" spans="59:59" ht="15" customHeight="1">
      <c r="BG664167" s="985"/>
    </row>
    <row r="664204" spans="59:59" ht="15" customHeight="1">
      <c r="BG664204" s="984"/>
    </row>
    <row r="664205" spans="59:59" ht="15" customHeight="1">
      <c r="BG664205" s="985"/>
    </row>
    <row r="664242" spans="59:59" ht="15" customHeight="1">
      <c r="BG664242" s="984"/>
    </row>
    <row r="664243" spans="59:59" ht="15" customHeight="1">
      <c r="BG664243" s="985"/>
    </row>
    <row r="664280" spans="59:59" ht="15" customHeight="1">
      <c r="BG664280" s="984"/>
    </row>
    <row r="664281" spans="59:59" ht="15" customHeight="1">
      <c r="BG664281" s="985"/>
    </row>
    <row r="664318" spans="59:59" ht="15" customHeight="1">
      <c r="BG664318" s="984"/>
    </row>
    <row r="664319" spans="59:59" ht="15" customHeight="1">
      <c r="BG664319" s="985"/>
    </row>
    <row r="664356" spans="59:59" ht="15" customHeight="1">
      <c r="BG664356" s="984"/>
    </row>
    <row r="664357" spans="59:59" ht="15" customHeight="1">
      <c r="BG664357" s="985"/>
    </row>
    <row r="664394" spans="59:59" ht="15" customHeight="1">
      <c r="BG664394" s="984"/>
    </row>
    <row r="664395" spans="59:59" ht="15" customHeight="1">
      <c r="BG664395" s="985"/>
    </row>
    <row r="664432" spans="59:59" ht="15" customHeight="1">
      <c r="BG664432" s="984"/>
    </row>
    <row r="664433" spans="59:59" ht="15" customHeight="1">
      <c r="BG664433" s="985"/>
    </row>
    <row r="664470" spans="59:59" ht="15" customHeight="1">
      <c r="BG664470" s="984"/>
    </row>
    <row r="664471" spans="59:59" ht="15" customHeight="1">
      <c r="BG664471" s="985"/>
    </row>
    <row r="664508" spans="59:59" ht="15" customHeight="1">
      <c r="BG664508" s="984"/>
    </row>
    <row r="664509" spans="59:59" ht="15" customHeight="1">
      <c r="BG664509" s="985"/>
    </row>
    <row r="664546" spans="59:59" ht="15" customHeight="1">
      <c r="BG664546" s="984"/>
    </row>
    <row r="664547" spans="59:59" ht="15" customHeight="1">
      <c r="BG664547" s="985"/>
    </row>
    <row r="664584" spans="59:59" ht="15" customHeight="1">
      <c r="BG664584" s="984"/>
    </row>
    <row r="664585" spans="59:59" ht="15" customHeight="1">
      <c r="BG664585" s="985"/>
    </row>
    <row r="664622" spans="59:59" ht="15" customHeight="1">
      <c r="BG664622" s="984"/>
    </row>
    <row r="664623" spans="59:59" ht="15" customHeight="1">
      <c r="BG664623" s="985"/>
    </row>
    <row r="664660" spans="59:59" ht="15" customHeight="1">
      <c r="BG664660" s="984"/>
    </row>
    <row r="664661" spans="59:59" ht="15" customHeight="1">
      <c r="BG664661" s="985"/>
    </row>
    <row r="664698" spans="59:59" ht="15" customHeight="1">
      <c r="BG664698" s="984"/>
    </row>
    <row r="664699" spans="59:59" ht="15" customHeight="1">
      <c r="BG664699" s="985"/>
    </row>
    <row r="664736" spans="59:59" ht="15" customHeight="1">
      <c r="BG664736" s="984"/>
    </row>
    <row r="664737" spans="59:59" ht="15" customHeight="1">
      <c r="BG664737" s="985"/>
    </row>
    <row r="664774" spans="59:59" ht="15" customHeight="1">
      <c r="BG664774" s="984"/>
    </row>
    <row r="664775" spans="59:59" ht="15" customHeight="1">
      <c r="BG664775" s="985"/>
    </row>
    <row r="664812" spans="59:59" ht="15" customHeight="1">
      <c r="BG664812" s="984"/>
    </row>
    <row r="664813" spans="59:59" ht="15" customHeight="1">
      <c r="BG664813" s="985"/>
    </row>
    <row r="664850" spans="59:59" ht="15" customHeight="1">
      <c r="BG664850" s="984"/>
    </row>
    <row r="664851" spans="59:59" ht="15" customHeight="1">
      <c r="BG664851" s="985"/>
    </row>
    <row r="664888" spans="59:59" ht="15" customHeight="1">
      <c r="BG664888" s="984"/>
    </row>
    <row r="664889" spans="59:59" ht="15" customHeight="1">
      <c r="BG664889" s="985"/>
    </row>
    <row r="664926" spans="59:59" ht="15" customHeight="1">
      <c r="BG664926" s="984"/>
    </row>
    <row r="664927" spans="59:59" ht="15" customHeight="1">
      <c r="BG664927" s="985"/>
    </row>
    <row r="664964" spans="59:59" ht="15" customHeight="1">
      <c r="BG664964" s="984"/>
    </row>
    <row r="664965" spans="59:59" ht="15" customHeight="1">
      <c r="BG664965" s="985"/>
    </row>
    <row r="665002" spans="59:59" ht="15" customHeight="1">
      <c r="BG665002" s="984"/>
    </row>
    <row r="665003" spans="59:59" ht="15" customHeight="1">
      <c r="BG665003" s="985"/>
    </row>
    <row r="665040" spans="59:59" ht="15" customHeight="1">
      <c r="BG665040" s="984"/>
    </row>
    <row r="665041" spans="59:59" ht="15" customHeight="1">
      <c r="BG665041" s="985"/>
    </row>
    <row r="665078" spans="59:59" ht="15" customHeight="1">
      <c r="BG665078" s="984"/>
    </row>
    <row r="665079" spans="59:59" ht="15" customHeight="1">
      <c r="BG665079" s="985"/>
    </row>
    <row r="665116" spans="59:59" ht="15" customHeight="1">
      <c r="BG665116" s="984"/>
    </row>
    <row r="665117" spans="59:59" ht="15" customHeight="1">
      <c r="BG665117" s="985"/>
    </row>
    <row r="665154" spans="59:59" ht="15" customHeight="1">
      <c r="BG665154" s="984"/>
    </row>
    <row r="665155" spans="59:59" ht="15" customHeight="1">
      <c r="BG665155" s="985"/>
    </row>
    <row r="665192" spans="59:59" ht="15" customHeight="1">
      <c r="BG665192" s="984"/>
    </row>
    <row r="665193" spans="59:59" ht="15" customHeight="1">
      <c r="BG665193" s="985"/>
    </row>
    <row r="665230" spans="59:59" ht="15" customHeight="1">
      <c r="BG665230" s="984"/>
    </row>
    <row r="665231" spans="59:59" ht="15" customHeight="1">
      <c r="BG665231" s="985"/>
    </row>
    <row r="665268" spans="59:59" ht="15" customHeight="1">
      <c r="BG665268" s="984"/>
    </row>
    <row r="665269" spans="59:59" ht="15" customHeight="1">
      <c r="BG665269" s="985"/>
    </row>
    <row r="665306" spans="59:59" ht="15" customHeight="1">
      <c r="BG665306" s="984"/>
    </row>
    <row r="665307" spans="59:59" ht="15" customHeight="1">
      <c r="BG665307" s="985"/>
    </row>
    <row r="665344" spans="59:59" ht="15" customHeight="1">
      <c r="BG665344" s="984"/>
    </row>
    <row r="665345" spans="59:59" ht="15" customHeight="1">
      <c r="BG665345" s="985"/>
    </row>
    <row r="665382" spans="59:59" ht="15" customHeight="1">
      <c r="BG665382" s="984"/>
    </row>
    <row r="665383" spans="59:59" ht="15" customHeight="1">
      <c r="BG665383" s="985"/>
    </row>
    <row r="665420" spans="59:59" ht="15" customHeight="1">
      <c r="BG665420" s="984"/>
    </row>
    <row r="665421" spans="59:59" ht="15" customHeight="1">
      <c r="BG665421" s="985"/>
    </row>
    <row r="665458" spans="59:59" ht="15" customHeight="1">
      <c r="BG665458" s="984"/>
    </row>
    <row r="665459" spans="59:59" ht="15" customHeight="1">
      <c r="BG665459" s="985"/>
    </row>
    <row r="665496" spans="59:59" ht="15" customHeight="1">
      <c r="BG665496" s="984"/>
    </row>
    <row r="665497" spans="59:59" ht="15" customHeight="1">
      <c r="BG665497" s="985"/>
    </row>
    <row r="665534" spans="59:59" ht="15" customHeight="1">
      <c r="BG665534" s="984"/>
    </row>
    <row r="665535" spans="59:59" ht="15" customHeight="1">
      <c r="BG665535" s="985"/>
    </row>
    <row r="665572" spans="59:59" ht="15" customHeight="1">
      <c r="BG665572" s="984"/>
    </row>
    <row r="665573" spans="59:59" ht="15" customHeight="1">
      <c r="BG665573" s="985"/>
    </row>
    <row r="665610" spans="59:59" ht="15" customHeight="1">
      <c r="BG665610" s="984"/>
    </row>
    <row r="665611" spans="59:59" ht="15" customHeight="1">
      <c r="BG665611" s="985"/>
    </row>
    <row r="665648" spans="59:59" ht="15" customHeight="1">
      <c r="BG665648" s="984"/>
    </row>
    <row r="665649" spans="59:59" ht="15" customHeight="1">
      <c r="BG665649" s="985"/>
    </row>
    <row r="665686" spans="59:59" ht="15" customHeight="1">
      <c r="BG665686" s="984"/>
    </row>
    <row r="665687" spans="59:59" ht="15" customHeight="1">
      <c r="BG665687" s="985"/>
    </row>
    <row r="665724" spans="59:59" ht="15" customHeight="1">
      <c r="BG665724" s="984"/>
    </row>
    <row r="665725" spans="59:59" ht="15" customHeight="1">
      <c r="BG665725" s="985"/>
    </row>
    <row r="665762" spans="59:59" ht="15" customHeight="1">
      <c r="BG665762" s="984"/>
    </row>
    <row r="665763" spans="59:59" ht="15" customHeight="1">
      <c r="BG665763" s="985"/>
    </row>
    <row r="665800" spans="59:59" ht="15" customHeight="1">
      <c r="BG665800" s="984"/>
    </row>
    <row r="665801" spans="59:59" ht="15" customHeight="1">
      <c r="BG665801" s="985"/>
    </row>
    <row r="665838" spans="59:59" ht="15" customHeight="1">
      <c r="BG665838" s="984"/>
    </row>
    <row r="665839" spans="59:59" ht="15" customHeight="1">
      <c r="BG665839" s="985"/>
    </row>
    <row r="665876" spans="59:59" ht="15" customHeight="1">
      <c r="BG665876" s="984"/>
    </row>
    <row r="665877" spans="59:59" ht="15" customHeight="1">
      <c r="BG665877" s="985"/>
    </row>
    <row r="665914" spans="59:59" ht="15" customHeight="1">
      <c r="BG665914" s="984"/>
    </row>
    <row r="665915" spans="59:59" ht="15" customHeight="1">
      <c r="BG665915" s="985"/>
    </row>
    <row r="665952" spans="59:59" ht="15" customHeight="1">
      <c r="BG665952" s="984"/>
    </row>
    <row r="665953" spans="59:59" ht="15" customHeight="1">
      <c r="BG665953" s="985"/>
    </row>
    <row r="665990" spans="59:59" ht="15" customHeight="1">
      <c r="BG665990" s="984"/>
    </row>
    <row r="665991" spans="59:59" ht="15" customHeight="1">
      <c r="BG665991" s="985"/>
    </row>
    <row r="666028" spans="59:59" ht="15" customHeight="1">
      <c r="BG666028" s="984"/>
    </row>
    <row r="666029" spans="59:59" ht="15" customHeight="1">
      <c r="BG666029" s="985"/>
    </row>
    <row r="666066" spans="59:59" ht="15" customHeight="1">
      <c r="BG666066" s="984"/>
    </row>
    <row r="666067" spans="59:59" ht="15" customHeight="1">
      <c r="BG666067" s="985"/>
    </row>
    <row r="666104" spans="59:59" ht="15" customHeight="1">
      <c r="BG666104" s="984"/>
    </row>
    <row r="666105" spans="59:59" ht="15" customHeight="1">
      <c r="BG666105" s="985"/>
    </row>
    <row r="666142" spans="59:59" ht="15" customHeight="1">
      <c r="BG666142" s="984"/>
    </row>
    <row r="666143" spans="59:59" ht="15" customHeight="1">
      <c r="BG666143" s="985"/>
    </row>
    <row r="666180" spans="59:59" ht="15" customHeight="1">
      <c r="BG666180" s="984"/>
    </row>
    <row r="666181" spans="59:59" ht="15" customHeight="1">
      <c r="BG666181" s="985"/>
    </row>
    <row r="666218" spans="59:59" ht="15" customHeight="1">
      <c r="BG666218" s="984"/>
    </row>
    <row r="666219" spans="59:59" ht="15" customHeight="1">
      <c r="BG666219" s="985"/>
    </row>
    <row r="666256" spans="59:59" ht="15" customHeight="1">
      <c r="BG666256" s="984"/>
    </row>
    <row r="666257" spans="59:59" ht="15" customHeight="1">
      <c r="BG666257" s="985"/>
    </row>
    <row r="666294" spans="59:59" ht="15" customHeight="1">
      <c r="BG666294" s="984"/>
    </row>
    <row r="666295" spans="59:59" ht="15" customHeight="1">
      <c r="BG666295" s="985"/>
    </row>
    <row r="666332" spans="59:59" ht="15" customHeight="1">
      <c r="BG666332" s="984"/>
    </row>
    <row r="666333" spans="59:59" ht="15" customHeight="1">
      <c r="BG666333" s="985"/>
    </row>
    <row r="666370" spans="59:59" ht="15" customHeight="1">
      <c r="BG666370" s="984"/>
    </row>
    <row r="666371" spans="59:59" ht="15" customHeight="1">
      <c r="BG666371" s="985"/>
    </row>
    <row r="666408" spans="59:59" ht="15" customHeight="1">
      <c r="BG666408" s="984"/>
    </row>
    <row r="666409" spans="59:59" ht="15" customHeight="1">
      <c r="BG666409" s="985"/>
    </row>
    <row r="666446" spans="59:59" ht="15" customHeight="1">
      <c r="BG666446" s="984"/>
    </row>
    <row r="666447" spans="59:59" ht="15" customHeight="1">
      <c r="BG666447" s="985"/>
    </row>
    <row r="666484" spans="59:59" ht="15" customHeight="1">
      <c r="BG666484" s="984"/>
    </row>
    <row r="666485" spans="59:59" ht="15" customHeight="1">
      <c r="BG666485" s="985"/>
    </row>
    <row r="666522" spans="59:59" ht="15" customHeight="1">
      <c r="BG666522" s="984"/>
    </row>
    <row r="666523" spans="59:59" ht="15" customHeight="1">
      <c r="BG666523" s="985"/>
    </row>
    <row r="666560" spans="59:59" ht="15" customHeight="1">
      <c r="BG666560" s="984"/>
    </row>
    <row r="666561" spans="59:59" ht="15" customHeight="1">
      <c r="BG666561" s="985"/>
    </row>
    <row r="666598" spans="59:59" ht="15" customHeight="1">
      <c r="BG666598" s="984"/>
    </row>
    <row r="666599" spans="59:59" ht="15" customHeight="1">
      <c r="BG666599" s="985"/>
    </row>
    <row r="666636" spans="59:59" ht="15" customHeight="1">
      <c r="BG666636" s="984"/>
    </row>
    <row r="666637" spans="59:59" ht="15" customHeight="1">
      <c r="BG666637" s="985"/>
    </row>
    <row r="666674" spans="59:59" ht="15" customHeight="1">
      <c r="BG666674" s="984"/>
    </row>
    <row r="666675" spans="59:59" ht="15" customHeight="1">
      <c r="BG666675" s="985"/>
    </row>
    <row r="666712" spans="59:59" ht="15" customHeight="1">
      <c r="BG666712" s="984"/>
    </row>
    <row r="666713" spans="59:59" ht="15" customHeight="1">
      <c r="BG666713" s="985"/>
    </row>
    <row r="666750" spans="59:59" ht="15" customHeight="1">
      <c r="BG666750" s="984"/>
    </row>
    <row r="666751" spans="59:59" ht="15" customHeight="1">
      <c r="BG666751" s="985"/>
    </row>
    <row r="666788" spans="59:59" ht="15" customHeight="1">
      <c r="BG666788" s="984"/>
    </row>
    <row r="666789" spans="59:59" ht="15" customHeight="1">
      <c r="BG666789" s="985"/>
    </row>
    <row r="666826" spans="59:59" ht="15" customHeight="1">
      <c r="BG666826" s="984"/>
    </row>
    <row r="666827" spans="59:59" ht="15" customHeight="1">
      <c r="BG666827" s="985"/>
    </row>
    <row r="666864" spans="59:59" ht="15" customHeight="1">
      <c r="BG666864" s="984"/>
    </row>
    <row r="666865" spans="59:59" ht="15" customHeight="1">
      <c r="BG666865" s="985"/>
    </row>
    <row r="666902" spans="59:59" ht="15" customHeight="1">
      <c r="BG666902" s="984"/>
    </row>
    <row r="666903" spans="59:59" ht="15" customHeight="1">
      <c r="BG666903" s="985"/>
    </row>
    <row r="666940" spans="59:59" ht="15" customHeight="1">
      <c r="BG666940" s="984"/>
    </row>
    <row r="666941" spans="59:59" ht="15" customHeight="1">
      <c r="BG666941" s="985"/>
    </row>
    <row r="666978" spans="59:59" ht="15" customHeight="1">
      <c r="BG666978" s="984"/>
    </row>
    <row r="666979" spans="59:59" ht="15" customHeight="1">
      <c r="BG666979" s="985"/>
    </row>
    <row r="667016" spans="59:59" ht="15" customHeight="1">
      <c r="BG667016" s="984"/>
    </row>
    <row r="667017" spans="59:59" ht="15" customHeight="1">
      <c r="BG667017" s="985"/>
    </row>
    <row r="667054" spans="59:59" ht="15" customHeight="1">
      <c r="BG667054" s="984"/>
    </row>
    <row r="667055" spans="59:59" ht="15" customHeight="1">
      <c r="BG667055" s="985"/>
    </row>
    <row r="667092" spans="59:59" ht="15" customHeight="1">
      <c r="BG667092" s="984"/>
    </row>
    <row r="667093" spans="59:59" ht="15" customHeight="1">
      <c r="BG667093" s="985"/>
    </row>
    <row r="667130" spans="59:59" ht="15" customHeight="1">
      <c r="BG667130" s="984"/>
    </row>
    <row r="667131" spans="59:59" ht="15" customHeight="1">
      <c r="BG667131" s="985"/>
    </row>
    <row r="667168" spans="59:59" ht="15" customHeight="1">
      <c r="BG667168" s="984"/>
    </row>
    <row r="667169" spans="59:59" ht="15" customHeight="1">
      <c r="BG667169" s="985"/>
    </row>
    <row r="667206" spans="59:59" ht="15" customHeight="1">
      <c r="BG667206" s="984"/>
    </row>
    <row r="667207" spans="59:59" ht="15" customHeight="1">
      <c r="BG667207" s="985"/>
    </row>
    <row r="667244" spans="59:59" ht="15" customHeight="1">
      <c r="BG667244" s="984"/>
    </row>
    <row r="667245" spans="59:59" ht="15" customHeight="1">
      <c r="BG667245" s="985"/>
    </row>
    <row r="667282" spans="59:59" ht="15" customHeight="1">
      <c r="BG667282" s="984"/>
    </row>
    <row r="667283" spans="59:59" ht="15" customHeight="1">
      <c r="BG667283" s="985"/>
    </row>
    <row r="667320" spans="59:59" ht="15" customHeight="1">
      <c r="BG667320" s="984"/>
    </row>
    <row r="667321" spans="59:59" ht="15" customHeight="1">
      <c r="BG667321" s="985"/>
    </row>
    <row r="667358" spans="59:59" ht="15" customHeight="1">
      <c r="BG667358" s="984"/>
    </row>
    <row r="667359" spans="59:59" ht="15" customHeight="1">
      <c r="BG667359" s="985"/>
    </row>
    <row r="667396" spans="59:59" ht="15" customHeight="1">
      <c r="BG667396" s="984"/>
    </row>
    <row r="667397" spans="59:59" ht="15" customHeight="1">
      <c r="BG667397" s="985"/>
    </row>
    <row r="667434" spans="59:59" ht="15" customHeight="1">
      <c r="BG667434" s="984"/>
    </row>
    <row r="667435" spans="59:59" ht="15" customHeight="1">
      <c r="BG667435" s="985"/>
    </row>
    <row r="667472" spans="59:59" ht="15" customHeight="1">
      <c r="BG667472" s="984"/>
    </row>
    <row r="667473" spans="59:59" ht="15" customHeight="1">
      <c r="BG667473" s="985"/>
    </row>
    <row r="667510" spans="59:59" ht="15" customHeight="1">
      <c r="BG667510" s="984"/>
    </row>
    <row r="667511" spans="59:59" ht="15" customHeight="1">
      <c r="BG667511" s="985"/>
    </row>
    <row r="667548" spans="59:59" ht="15" customHeight="1">
      <c r="BG667548" s="984"/>
    </row>
    <row r="667549" spans="59:59" ht="15" customHeight="1">
      <c r="BG667549" s="985"/>
    </row>
    <row r="667586" spans="59:59" ht="15" customHeight="1">
      <c r="BG667586" s="984"/>
    </row>
    <row r="667587" spans="59:59" ht="15" customHeight="1">
      <c r="BG667587" s="985"/>
    </row>
    <row r="667624" spans="59:59" ht="15" customHeight="1">
      <c r="BG667624" s="984"/>
    </row>
    <row r="667625" spans="59:59" ht="15" customHeight="1">
      <c r="BG667625" s="985"/>
    </row>
    <row r="667662" spans="59:59" ht="15" customHeight="1">
      <c r="BG667662" s="984"/>
    </row>
    <row r="667663" spans="59:59" ht="15" customHeight="1">
      <c r="BG667663" s="985"/>
    </row>
    <row r="667700" spans="59:59" ht="15" customHeight="1">
      <c r="BG667700" s="984"/>
    </row>
    <row r="667701" spans="59:59" ht="15" customHeight="1">
      <c r="BG667701" s="985"/>
    </row>
    <row r="667738" spans="59:59" ht="15" customHeight="1">
      <c r="BG667738" s="984"/>
    </row>
    <row r="667739" spans="59:59" ht="15" customHeight="1">
      <c r="BG667739" s="985"/>
    </row>
    <row r="667776" spans="59:59" ht="15" customHeight="1">
      <c r="BG667776" s="984"/>
    </row>
    <row r="667777" spans="59:59" ht="15" customHeight="1">
      <c r="BG667777" s="985"/>
    </row>
    <row r="667814" spans="59:59" ht="15" customHeight="1">
      <c r="BG667814" s="984"/>
    </row>
    <row r="667815" spans="59:59" ht="15" customHeight="1">
      <c r="BG667815" s="985"/>
    </row>
    <row r="667852" spans="59:59" ht="15" customHeight="1">
      <c r="BG667852" s="984"/>
    </row>
    <row r="667853" spans="59:59" ht="15" customHeight="1">
      <c r="BG667853" s="985"/>
    </row>
    <row r="667890" spans="59:59" ht="15" customHeight="1">
      <c r="BG667890" s="984"/>
    </row>
    <row r="667891" spans="59:59" ht="15" customHeight="1">
      <c r="BG667891" s="985"/>
    </row>
    <row r="667928" spans="59:59" ht="15" customHeight="1">
      <c r="BG667928" s="984"/>
    </row>
    <row r="667929" spans="59:59" ht="15" customHeight="1">
      <c r="BG667929" s="985"/>
    </row>
    <row r="667966" spans="59:59" ht="15" customHeight="1">
      <c r="BG667966" s="984"/>
    </row>
    <row r="667967" spans="59:59" ht="15" customHeight="1">
      <c r="BG667967" s="985"/>
    </row>
    <row r="668004" spans="59:59" ht="15" customHeight="1">
      <c r="BG668004" s="984"/>
    </row>
    <row r="668005" spans="59:59" ht="15" customHeight="1">
      <c r="BG668005" s="985"/>
    </row>
    <row r="668042" spans="59:59" ht="15" customHeight="1">
      <c r="BG668042" s="984"/>
    </row>
    <row r="668043" spans="59:59" ht="15" customHeight="1">
      <c r="BG668043" s="985"/>
    </row>
    <row r="668080" spans="59:59" ht="15" customHeight="1">
      <c r="BG668080" s="984"/>
    </row>
    <row r="668081" spans="59:59" ht="15" customHeight="1">
      <c r="BG668081" s="985"/>
    </row>
    <row r="668118" spans="59:59" ht="15" customHeight="1">
      <c r="BG668118" s="984"/>
    </row>
    <row r="668119" spans="59:59" ht="15" customHeight="1">
      <c r="BG668119" s="985"/>
    </row>
    <row r="668156" spans="59:59" ht="15" customHeight="1">
      <c r="BG668156" s="984"/>
    </row>
    <row r="668157" spans="59:59" ht="15" customHeight="1">
      <c r="BG668157" s="985"/>
    </row>
    <row r="668194" spans="59:59" ht="15" customHeight="1">
      <c r="BG668194" s="984"/>
    </row>
    <row r="668195" spans="59:59" ht="15" customHeight="1">
      <c r="BG668195" s="985"/>
    </row>
    <row r="668232" spans="59:59" ht="15" customHeight="1">
      <c r="BG668232" s="984"/>
    </row>
    <row r="668233" spans="59:59" ht="15" customHeight="1">
      <c r="BG668233" s="985"/>
    </row>
    <row r="668270" spans="59:59" ht="15" customHeight="1">
      <c r="BG668270" s="984"/>
    </row>
    <row r="668271" spans="59:59" ht="15" customHeight="1">
      <c r="BG668271" s="985"/>
    </row>
    <row r="668308" spans="59:59" ht="15" customHeight="1">
      <c r="BG668308" s="984"/>
    </row>
    <row r="668309" spans="59:59" ht="15" customHeight="1">
      <c r="BG668309" s="985"/>
    </row>
    <row r="668346" spans="59:59" ht="15" customHeight="1">
      <c r="BG668346" s="984"/>
    </row>
    <row r="668347" spans="59:59" ht="15" customHeight="1">
      <c r="BG668347" s="985"/>
    </row>
    <row r="668384" spans="59:59" ht="15" customHeight="1">
      <c r="BG668384" s="984"/>
    </row>
    <row r="668385" spans="59:59" ht="15" customHeight="1">
      <c r="BG668385" s="985"/>
    </row>
    <row r="668422" spans="59:59" ht="15" customHeight="1">
      <c r="BG668422" s="984"/>
    </row>
    <row r="668423" spans="59:59" ht="15" customHeight="1">
      <c r="BG668423" s="985"/>
    </row>
    <row r="668460" spans="59:59" ht="15" customHeight="1">
      <c r="BG668460" s="984"/>
    </row>
    <row r="668461" spans="59:59" ht="15" customHeight="1">
      <c r="BG668461" s="985"/>
    </row>
    <row r="668498" spans="59:59" ht="15" customHeight="1">
      <c r="BG668498" s="984"/>
    </row>
    <row r="668499" spans="59:59" ht="15" customHeight="1">
      <c r="BG668499" s="985"/>
    </row>
    <row r="668536" spans="59:59" ht="15" customHeight="1">
      <c r="BG668536" s="984"/>
    </row>
    <row r="668537" spans="59:59" ht="15" customHeight="1">
      <c r="BG668537" s="985"/>
    </row>
    <row r="668574" spans="59:59" ht="15" customHeight="1">
      <c r="BG668574" s="984"/>
    </row>
    <row r="668575" spans="59:59" ht="15" customHeight="1">
      <c r="BG668575" s="985"/>
    </row>
    <row r="668612" spans="59:59" ht="15" customHeight="1">
      <c r="BG668612" s="984"/>
    </row>
    <row r="668613" spans="59:59" ht="15" customHeight="1">
      <c r="BG668613" s="985"/>
    </row>
    <row r="668650" spans="59:59" ht="15" customHeight="1">
      <c r="BG668650" s="984"/>
    </row>
    <row r="668651" spans="59:59" ht="15" customHeight="1">
      <c r="BG668651" s="985"/>
    </row>
    <row r="668688" spans="59:59" ht="15" customHeight="1">
      <c r="BG668688" s="984"/>
    </row>
    <row r="668689" spans="59:59" ht="15" customHeight="1">
      <c r="BG668689" s="985"/>
    </row>
    <row r="668726" spans="59:59" ht="15" customHeight="1">
      <c r="BG668726" s="984"/>
    </row>
    <row r="668727" spans="59:59" ht="15" customHeight="1">
      <c r="BG668727" s="985"/>
    </row>
    <row r="668764" spans="59:59" ht="15" customHeight="1">
      <c r="BG668764" s="984"/>
    </row>
    <row r="668765" spans="59:59" ht="15" customHeight="1">
      <c r="BG668765" s="985"/>
    </row>
    <row r="668802" spans="59:59" ht="15" customHeight="1">
      <c r="BG668802" s="984"/>
    </row>
    <row r="668803" spans="59:59" ht="15" customHeight="1">
      <c r="BG668803" s="985"/>
    </row>
    <row r="668840" spans="59:59" ht="15" customHeight="1">
      <c r="BG668840" s="984"/>
    </row>
    <row r="668841" spans="59:59" ht="15" customHeight="1">
      <c r="BG668841" s="985"/>
    </row>
    <row r="668878" spans="59:59" ht="15" customHeight="1">
      <c r="BG668878" s="984"/>
    </row>
    <row r="668879" spans="59:59" ht="15" customHeight="1">
      <c r="BG668879" s="985"/>
    </row>
    <row r="668916" spans="59:59" ht="15" customHeight="1">
      <c r="BG668916" s="984"/>
    </row>
    <row r="668917" spans="59:59" ht="15" customHeight="1">
      <c r="BG668917" s="985"/>
    </row>
    <row r="668954" spans="59:59" ht="15" customHeight="1">
      <c r="BG668954" s="984"/>
    </row>
    <row r="668955" spans="59:59" ht="15" customHeight="1">
      <c r="BG668955" s="985"/>
    </row>
    <row r="668992" spans="59:59" ht="15" customHeight="1">
      <c r="BG668992" s="984"/>
    </row>
    <row r="668993" spans="59:59" ht="15" customHeight="1">
      <c r="BG668993" s="985"/>
    </row>
    <row r="669030" spans="59:59" ht="15" customHeight="1">
      <c r="BG669030" s="984"/>
    </row>
    <row r="669031" spans="59:59" ht="15" customHeight="1">
      <c r="BG669031" s="985"/>
    </row>
    <row r="669068" spans="59:59" ht="15" customHeight="1">
      <c r="BG669068" s="984"/>
    </row>
    <row r="669069" spans="59:59" ht="15" customHeight="1">
      <c r="BG669069" s="985"/>
    </row>
    <row r="669106" spans="59:59" ht="15" customHeight="1">
      <c r="BG669106" s="984"/>
    </row>
    <row r="669107" spans="59:59" ht="15" customHeight="1">
      <c r="BG669107" s="985"/>
    </row>
    <row r="669144" spans="59:59" ht="15" customHeight="1">
      <c r="BG669144" s="984"/>
    </row>
    <row r="669145" spans="59:59" ht="15" customHeight="1">
      <c r="BG669145" s="985"/>
    </row>
    <row r="669182" spans="59:59" ht="15" customHeight="1">
      <c r="BG669182" s="984"/>
    </row>
    <row r="669183" spans="59:59" ht="15" customHeight="1">
      <c r="BG669183" s="985"/>
    </row>
    <row r="669220" spans="59:59" ht="15" customHeight="1">
      <c r="BG669220" s="984"/>
    </row>
    <row r="669221" spans="59:59" ht="15" customHeight="1">
      <c r="BG669221" s="985"/>
    </row>
    <row r="669258" spans="59:59" ht="15" customHeight="1">
      <c r="BG669258" s="984"/>
    </row>
    <row r="669259" spans="59:59" ht="15" customHeight="1">
      <c r="BG669259" s="985"/>
    </row>
    <row r="669296" spans="59:59" ht="15" customHeight="1">
      <c r="BG669296" s="984"/>
    </row>
    <row r="669297" spans="59:59" ht="15" customHeight="1">
      <c r="BG669297" s="985"/>
    </row>
    <row r="669334" spans="59:59" ht="15" customHeight="1">
      <c r="BG669334" s="984"/>
    </row>
    <row r="669335" spans="59:59" ht="15" customHeight="1">
      <c r="BG669335" s="985"/>
    </row>
    <row r="669372" spans="59:59" ht="15" customHeight="1">
      <c r="BG669372" s="984"/>
    </row>
    <row r="669373" spans="59:59" ht="15" customHeight="1">
      <c r="BG669373" s="985"/>
    </row>
    <row r="669410" spans="59:59" ht="15" customHeight="1">
      <c r="BG669410" s="984"/>
    </row>
    <row r="669411" spans="59:59" ht="15" customHeight="1">
      <c r="BG669411" s="985"/>
    </row>
    <row r="669448" spans="59:59" ht="15" customHeight="1">
      <c r="BG669448" s="984"/>
    </row>
    <row r="669449" spans="59:59" ht="15" customHeight="1">
      <c r="BG669449" s="985"/>
    </row>
    <row r="669486" spans="59:59" ht="15" customHeight="1">
      <c r="BG669486" s="984"/>
    </row>
    <row r="669487" spans="59:59" ht="15" customHeight="1">
      <c r="BG669487" s="985"/>
    </row>
    <row r="669524" spans="59:59" ht="15" customHeight="1">
      <c r="BG669524" s="984"/>
    </row>
    <row r="669525" spans="59:59" ht="15" customHeight="1">
      <c r="BG669525" s="985"/>
    </row>
    <row r="669562" spans="59:59" ht="15" customHeight="1">
      <c r="BG669562" s="984"/>
    </row>
    <row r="669563" spans="59:59" ht="15" customHeight="1">
      <c r="BG669563" s="985"/>
    </row>
    <row r="669600" spans="59:59" ht="15" customHeight="1">
      <c r="BG669600" s="984"/>
    </row>
    <row r="669601" spans="59:59" ht="15" customHeight="1">
      <c r="BG669601" s="985"/>
    </row>
    <row r="669638" spans="59:59" ht="15" customHeight="1">
      <c r="BG669638" s="984"/>
    </row>
    <row r="669639" spans="59:59" ht="15" customHeight="1">
      <c r="BG669639" s="985"/>
    </row>
    <row r="669676" spans="59:59" ht="15" customHeight="1">
      <c r="BG669676" s="984"/>
    </row>
    <row r="669677" spans="59:59" ht="15" customHeight="1">
      <c r="BG669677" s="985"/>
    </row>
    <row r="669714" spans="59:59" ht="15" customHeight="1">
      <c r="BG669714" s="984"/>
    </row>
    <row r="669715" spans="59:59" ht="15" customHeight="1">
      <c r="BG669715" s="985"/>
    </row>
    <row r="669752" spans="59:59" ht="15" customHeight="1">
      <c r="BG669752" s="984"/>
    </row>
    <row r="669753" spans="59:59" ht="15" customHeight="1">
      <c r="BG669753" s="985"/>
    </row>
    <row r="669790" spans="59:59" ht="15" customHeight="1">
      <c r="BG669790" s="984"/>
    </row>
    <row r="669791" spans="59:59" ht="15" customHeight="1">
      <c r="BG669791" s="985"/>
    </row>
    <row r="669828" spans="59:59" ht="15" customHeight="1">
      <c r="BG669828" s="984"/>
    </row>
    <row r="669829" spans="59:59" ht="15" customHeight="1">
      <c r="BG669829" s="985"/>
    </row>
    <row r="669866" spans="59:59" ht="15" customHeight="1">
      <c r="BG669866" s="984"/>
    </row>
    <row r="669867" spans="59:59" ht="15" customHeight="1">
      <c r="BG669867" s="985"/>
    </row>
    <row r="669904" spans="59:59" ht="15" customHeight="1">
      <c r="BG669904" s="984"/>
    </row>
    <row r="669905" spans="59:59" ht="15" customHeight="1">
      <c r="BG669905" s="985"/>
    </row>
    <row r="669942" spans="59:59" ht="15" customHeight="1">
      <c r="BG669942" s="984"/>
    </row>
    <row r="669943" spans="59:59" ht="15" customHeight="1">
      <c r="BG669943" s="985"/>
    </row>
    <row r="669980" spans="59:59" ht="15" customHeight="1">
      <c r="BG669980" s="984"/>
    </row>
    <row r="669981" spans="59:59" ht="15" customHeight="1">
      <c r="BG669981" s="985"/>
    </row>
    <row r="670018" spans="59:59" ht="15" customHeight="1">
      <c r="BG670018" s="984"/>
    </row>
    <row r="670019" spans="59:59" ht="15" customHeight="1">
      <c r="BG670019" s="985"/>
    </row>
    <row r="670056" spans="59:59" ht="15" customHeight="1">
      <c r="BG670056" s="984"/>
    </row>
    <row r="670057" spans="59:59" ht="15" customHeight="1">
      <c r="BG670057" s="985"/>
    </row>
    <row r="670094" spans="59:59" ht="15" customHeight="1">
      <c r="BG670094" s="984"/>
    </row>
    <row r="670095" spans="59:59" ht="15" customHeight="1">
      <c r="BG670095" s="985"/>
    </row>
    <row r="670132" spans="59:59" ht="15" customHeight="1">
      <c r="BG670132" s="984"/>
    </row>
    <row r="670133" spans="59:59" ht="15" customHeight="1">
      <c r="BG670133" s="985"/>
    </row>
    <row r="670170" spans="59:59" ht="15" customHeight="1">
      <c r="BG670170" s="984"/>
    </row>
    <row r="670171" spans="59:59" ht="15" customHeight="1">
      <c r="BG670171" s="985"/>
    </row>
    <row r="670208" spans="59:59" ht="15" customHeight="1">
      <c r="BG670208" s="984"/>
    </row>
    <row r="670209" spans="59:59" ht="15" customHeight="1">
      <c r="BG670209" s="985"/>
    </row>
    <row r="670246" spans="59:59" ht="15" customHeight="1">
      <c r="BG670246" s="984"/>
    </row>
    <row r="670247" spans="59:59" ht="15" customHeight="1">
      <c r="BG670247" s="985"/>
    </row>
    <row r="670284" spans="59:59" ht="15" customHeight="1">
      <c r="BG670284" s="984"/>
    </row>
    <row r="670285" spans="59:59" ht="15" customHeight="1">
      <c r="BG670285" s="985"/>
    </row>
    <row r="670322" spans="59:59" ht="15" customHeight="1">
      <c r="BG670322" s="984"/>
    </row>
    <row r="670323" spans="59:59" ht="15" customHeight="1">
      <c r="BG670323" s="985"/>
    </row>
    <row r="670360" spans="59:59" ht="15" customHeight="1">
      <c r="BG670360" s="984"/>
    </row>
    <row r="670361" spans="59:59" ht="15" customHeight="1">
      <c r="BG670361" s="985"/>
    </row>
    <row r="670398" spans="59:59" ht="15" customHeight="1">
      <c r="BG670398" s="984"/>
    </row>
    <row r="670399" spans="59:59" ht="15" customHeight="1">
      <c r="BG670399" s="985"/>
    </row>
    <row r="670436" spans="59:59" ht="15" customHeight="1">
      <c r="BG670436" s="984"/>
    </row>
    <row r="670437" spans="59:59" ht="15" customHeight="1">
      <c r="BG670437" s="985"/>
    </row>
    <row r="670474" spans="59:59" ht="15" customHeight="1">
      <c r="BG670474" s="984"/>
    </row>
    <row r="670475" spans="59:59" ht="15" customHeight="1">
      <c r="BG670475" s="985"/>
    </row>
    <row r="670512" spans="59:59" ht="15" customHeight="1">
      <c r="BG670512" s="984"/>
    </row>
    <row r="670513" spans="59:59" ht="15" customHeight="1">
      <c r="BG670513" s="985"/>
    </row>
    <row r="670550" spans="59:59" ht="15" customHeight="1">
      <c r="BG670550" s="984"/>
    </row>
    <row r="670551" spans="59:59" ht="15" customHeight="1">
      <c r="BG670551" s="985"/>
    </row>
    <row r="670588" spans="59:59" ht="15" customHeight="1">
      <c r="BG670588" s="984"/>
    </row>
    <row r="670589" spans="59:59" ht="15" customHeight="1">
      <c r="BG670589" s="985"/>
    </row>
    <row r="670626" spans="59:59" ht="15" customHeight="1">
      <c r="BG670626" s="984"/>
    </row>
    <row r="670627" spans="59:59" ht="15" customHeight="1">
      <c r="BG670627" s="985"/>
    </row>
    <row r="670664" spans="59:59" ht="15" customHeight="1">
      <c r="BG670664" s="984"/>
    </row>
    <row r="670665" spans="59:59" ht="15" customHeight="1">
      <c r="BG670665" s="985"/>
    </row>
    <row r="670702" spans="59:59" ht="15" customHeight="1">
      <c r="BG670702" s="984"/>
    </row>
    <row r="670703" spans="59:59" ht="15" customHeight="1">
      <c r="BG670703" s="985"/>
    </row>
    <row r="670740" spans="59:59" ht="15" customHeight="1">
      <c r="BG670740" s="984"/>
    </row>
    <row r="670741" spans="59:59" ht="15" customHeight="1">
      <c r="BG670741" s="985"/>
    </row>
    <row r="670778" spans="59:59" ht="15" customHeight="1">
      <c r="BG670778" s="984"/>
    </row>
    <row r="670779" spans="59:59" ht="15" customHeight="1">
      <c r="BG670779" s="985"/>
    </row>
    <row r="670816" spans="59:59" ht="15" customHeight="1">
      <c r="BG670816" s="984"/>
    </row>
    <row r="670817" spans="59:59" ht="15" customHeight="1">
      <c r="BG670817" s="985"/>
    </row>
    <row r="670854" spans="59:59" ht="15" customHeight="1">
      <c r="BG670854" s="984"/>
    </row>
    <row r="670855" spans="59:59" ht="15" customHeight="1">
      <c r="BG670855" s="985"/>
    </row>
    <row r="670892" spans="59:59" ht="15" customHeight="1">
      <c r="BG670892" s="984"/>
    </row>
    <row r="670893" spans="59:59" ht="15" customHeight="1">
      <c r="BG670893" s="985"/>
    </row>
    <row r="670930" spans="59:59" ht="15" customHeight="1">
      <c r="BG670930" s="984"/>
    </row>
    <row r="670931" spans="59:59" ht="15" customHeight="1">
      <c r="BG670931" s="985"/>
    </row>
    <row r="670968" spans="59:59" ht="15" customHeight="1">
      <c r="BG670968" s="984"/>
    </row>
    <row r="670969" spans="59:59" ht="15" customHeight="1">
      <c r="BG670969" s="985"/>
    </row>
    <row r="671006" spans="59:59" ht="15" customHeight="1">
      <c r="BG671006" s="984"/>
    </row>
    <row r="671007" spans="59:59" ht="15" customHeight="1">
      <c r="BG671007" s="985"/>
    </row>
    <row r="671044" spans="59:59" ht="15" customHeight="1">
      <c r="BG671044" s="984"/>
    </row>
    <row r="671045" spans="59:59" ht="15" customHeight="1">
      <c r="BG671045" s="985"/>
    </row>
    <row r="671082" spans="59:59" ht="15" customHeight="1">
      <c r="BG671082" s="984"/>
    </row>
    <row r="671083" spans="59:59" ht="15" customHeight="1">
      <c r="BG671083" s="985"/>
    </row>
    <row r="671120" spans="59:59" ht="15" customHeight="1">
      <c r="BG671120" s="984"/>
    </row>
    <row r="671121" spans="59:59" ht="15" customHeight="1">
      <c r="BG671121" s="985"/>
    </row>
    <row r="671158" spans="59:59" ht="15" customHeight="1">
      <c r="BG671158" s="984"/>
    </row>
    <row r="671159" spans="59:59" ht="15" customHeight="1">
      <c r="BG671159" s="985"/>
    </row>
    <row r="671196" spans="59:59" ht="15" customHeight="1">
      <c r="BG671196" s="984"/>
    </row>
    <row r="671197" spans="59:59" ht="15" customHeight="1">
      <c r="BG671197" s="985"/>
    </row>
    <row r="671234" spans="59:59" ht="15" customHeight="1">
      <c r="BG671234" s="984"/>
    </row>
    <row r="671235" spans="59:59" ht="15" customHeight="1">
      <c r="BG671235" s="985"/>
    </row>
    <row r="671272" spans="59:59" ht="15" customHeight="1">
      <c r="BG671272" s="984"/>
    </row>
    <row r="671273" spans="59:59" ht="15" customHeight="1">
      <c r="BG671273" s="985"/>
    </row>
    <row r="671310" spans="59:59" ht="15" customHeight="1">
      <c r="BG671310" s="984"/>
    </row>
    <row r="671311" spans="59:59" ht="15" customHeight="1">
      <c r="BG671311" s="985"/>
    </row>
    <row r="671348" spans="59:59" ht="15" customHeight="1">
      <c r="BG671348" s="984"/>
    </row>
    <row r="671349" spans="59:59" ht="15" customHeight="1">
      <c r="BG671349" s="985"/>
    </row>
    <row r="671386" spans="59:59" ht="15" customHeight="1">
      <c r="BG671386" s="984"/>
    </row>
    <row r="671387" spans="59:59" ht="15" customHeight="1">
      <c r="BG671387" s="985"/>
    </row>
    <row r="671424" spans="59:59" ht="15" customHeight="1">
      <c r="BG671424" s="984"/>
    </row>
    <row r="671425" spans="59:59" ht="15" customHeight="1">
      <c r="BG671425" s="985"/>
    </row>
    <row r="671462" spans="59:59" ht="15" customHeight="1">
      <c r="BG671462" s="984"/>
    </row>
    <row r="671463" spans="59:59" ht="15" customHeight="1">
      <c r="BG671463" s="985"/>
    </row>
    <row r="671500" spans="59:59" ht="15" customHeight="1">
      <c r="BG671500" s="984"/>
    </row>
    <row r="671501" spans="59:59" ht="15" customHeight="1">
      <c r="BG671501" s="985"/>
    </row>
    <row r="671538" spans="59:59" ht="15" customHeight="1">
      <c r="BG671538" s="984"/>
    </row>
    <row r="671539" spans="59:59" ht="15" customHeight="1">
      <c r="BG671539" s="985"/>
    </row>
    <row r="671576" spans="59:59" ht="15" customHeight="1">
      <c r="BG671576" s="984"/>
    </row>
    <row r="671577" spans="59:59" ht="15" customHeight="1">
      <c r="BG671577" s="985"/>
    </row>
    <row r="671614" spans="59:59" ht="15" customHeight="1">
      <c r="BG671614" s="984"/>
    </row>
    <row r="671615" spans="59:59" ht="15" customHeight="1">
      <c r="BG671615" s="985"/>
    </row>
    <row r="671652" spans="59:59" ht="15" customHeight="1">
      <c r="BG671652" s="984"/>
    </row>
    <row r="671653" spans="59:59" ht="15" customHeight="1">
      <c r="BG671653" s="985"/>
    </row>
    <row r="671690" spans="59:59" ht="15" customHeight="1">
      <c r="BG671690" s="984"/>
    </row>
    <row r="671691" spans="59:59" ht="15" customHeight="1">
      <c r="BG671691" s="985"/>
    </row>
    <row r="671728" spans="59:59" ht="15" customHeight="1">
      <c r="BG671728" s="984"/>
    </row>
    <row r="671729" spans="59:59" ht="15" customHeight="1">
      <c r="BG671729" s="985"/>
    </row>
    <row r="671766" spans="59:59" ht="15" customHeight="1">
      <c r="BG671766" s="984"/>
    </row>
    <row r="671767" spans="59:59" ht="15" customHeight="1">
      <c r="BG671767" s="985"/>
    </row>
    <row r="671804" spans="59:59" ht="15" customHeight="1">
      <c r="BG671804" s="984"/>
    </row>
    <row r="671805" spans="59:59" ht="15" customHeight="1">
      <c r="BG671805" s="985"/>
    </row>
    <row r="671842" spans="59:59" ht="15" customHeight="1">
      <c r="BG671842" s="984"/>
    </row>
    <row r="671843" spans="59:59" ht="15" customHeight="1">
      <c r="BG671843" s="985"/>
    </row>
    <row r="671880" spans="59:59" ht="15" customHeight="1">
      <c r="BG671880" s="984"/>
    </row>
    <row r="671881" spans="59:59" ht="15" customHeight="1">
      <c r="BG671881" s="985"/>
    </row>
    <row r="671918" spans="59:59" ht="15" customHeight="1">
      <c r="BG671918" s="984"/>
    </row>
    <row r="671919" spans="59:59" ht="15" customHeight="1">
      <c r="BG671919" s="985"/>
    </row>
    <row r="671956" spans="59:59" ht="15" customHeight="1">
      <c r="BG671956" s="984"/>
    </row>
    <row r="671957" spans="59:59" ht="15" customHeight="1">
      <c r="BG671957" s="985"/>
    </row>
    <row r="671994" spans="59:59" ht="15" customHeight="1">
      <c r="BG671994" s="984"/>
    </row>
    <row r="671995" spans="59:59" ht="15" customHeight="1">
      <c r="BG671995" s="985"/>
    </row>
    <row r="672032" spans="59:59" ht="15" customHeight="1">
      <c r="BG672032" s="984"/>
    </row>
    <row r="672033" spans="59:59" ht="15" customHeight="1">
      <c r="BG672033" s="985"/>
    </row>
    <row r="672070" spans="59:59" ht="15" customHeight="1">
      <c r="BG672070" s="984"/>
    </row>
    <row r="672071" spans="59:59" ht="15" customHeight="1">
      <c r="BG672071" s="985"/>
    </row>
    <row r="672108" spans="59:59" ht="15" customHeight="1">
      <c r="BG672108" s="984"/>
    </row>
    <row r="672109" spans="59:59" ht="15" customHeight="1">
      <c r="BG672109" s="985"/>
    </row>
    <row r="672146" spans="59:59" ht="15" customHeight="1">
      <c r="BG672146" s="984"/>
    </row>
    <row r="672147" spans="59:59" ht="15" customHeight="1">
      <c r="BG672147" s="985"/>
    </row>
    <row r="672184" spans="59:59" ht="15" customHeight="1">
      <c r="BG672184" s="984"/>
    </row>
    <row r="672185" spans="59:59" ht="15" customHeight="1">
      <c r="BG672185" s="985"/>
    </row>
    <row r="672222" spans="59:59" ht="15" customHeight="1">
      <c r="BG672222" s="984"/>
    </row>
    <row r="672223" spans="59:59" ht="15" customHeight="1">
      <c r="BG672223" s="985"/>
    </row>
    <row r="672260" spans="59:59" ht="15" customHeight="1">
      <c r="BG672260" s="984"/>
    </row>
    <row r="672261" spans="59:59" ht="15" customHeight="1">
      <c r="BG672261" s="985"/>
    </row>
    <row r="672298" spans="59:59" ht="15" customHeight="1">
      <c r="BG672298" s="984"/>
    </row>
    <row r="672299" spans="59:59" ht="15" customHeight="1">
      <c r="BG672299" s="985"/>
    </row>
    <row r="672336" spans="59:59" ht="15" customHeight="1">
      <c r="BG672336" s="984"/>
    </row>
    <row r="672337" spans="59:59" ht="15" customHeight="1">
      <c r="BG672337" s="985"/>
    </row>
    <row r="672374" spans="59:59" ht="15" customHeight="1">
      <c r="BG672374" s="984"/>
    </row>
    <row r="672375" spans="59:59" ht="15" customHeight="1">
      <c r="BG672375" s="985"/>
    </row>
    <row r="672412" spans="59:59" ht="15" customHeight="1">
      <c r="BG672412" s="984"/>
    </row>
    <row r="672413" spans="59:59" ht="15" customHeight="1">
      <c r="BG672413" s="985"/>
    </row>
    <row r="672450" spans="59:59" ht="15" customHeight="1">
      <c r="BG672450" s="984"/>
    </row>
    <row r="672451" spans="59:59" ht="15" customHeight="1">
      <c r="BG672451" s="985"/>
    </row>
    <row r="672488" spans="59:59" ht="15" customHeight="1">
      <c r="BG672488" s="984"/>
    </row>
    <row r="672489" spans="59:59" ht="15" customHeight="1">
      <c r="BG672489" s="985"/>
    </row>
    <row r="672526" spans="59:59" ht="15" customHeight="1">
      <c r="BG672526" s="984"/>
    </row>
    <row r="672527" spans="59:59" ht="15" customHeight="1">
      <c r="BG672527" s="985"/>
    </row>
    <row r="672564" spans="59:59" ht="15" customHeight="1">
      <c r="BG672564" s="984"/>
    </row>
    <row r="672565" spans="59:59" ht="15" customHeight="1">
      <c r="BG672565" s="985"/>
    </row>
    <row r="672602" spans="59:59" ht="15" customHeight="1">
      <c r="BG672602" s="984"/>
    </row>
    <row r="672603" spans="59:59" ht="15" customHeight="1">
      <c r="BG672603" s="985"/>
    </row>
    <row r="672640" spans="59:59" ht="15" customHeight="1">
      <c r="BG672640" s="984"/>
    </row>
    <row r="672641" spans="59:59" ht="15" customHeight="1">
      <c r="BG672641" s="985"/>
    </row>
    <row r="672678" spans="59:59" ht="15" customHeight="1">
      <c r="BG672678" s="984"/>
    </row>
    <row r="672679" spans="59:59" ht="15" customHeight="1">
      <c r="BG672679" s="985"/>
    </row>
    <row r="672716" spans="59:59" ht="15" customHeight="1">
      <c r="BG672716" s="984"/>
    </row>
    <row r="672717" spans="59:59" ht="15" customHeight="1">
      <c r="BG672717" s="985"/>
    </row>
    <row r="672754" spans="59:59" ht="15" customHeight="1">
      <c r="BG672754" s="984"/>
    </row>
    <row r="672755" spans="59:59" ht="15" customHeight="1">
      <c r="BG672755" s="985"/>
    </row>
    <row r="672792" spans="59:59" ht="15" customHeight="1">
      <c r="BG672792" s="984"/>
    </row>
    <row r="672793" spans="59:59" ht="15" customHeight="1">
      <c r="BG672793" s="985"/>
    </row>
    <row r="672830" spans="59:59" ht="15" customHeight="1">
      <c r="BG672830" s="984"/>
    </row>
    <row r="672831" spans="59:59" ht="15" customHeight="1">
      <c r="BG672831" s="985"/>
    </row>
    <row r="672868" spans="59:59" ht="15" customHeight="1">
      <c r="BG672868" s="984"/>
    </row>
    <row r="672869" spans="59:59" ht="15" customHeight="1">
      <c r="BG672869" s="985"/>
    </row>
    <row r="672906" spans="59:59" ht="15" customHeight="1">
      <c r="BG672906" s="984"/>
    </row>
    <row r="672907" spans="59:59" ht="15" customHeight="1">
      <c r="BG672907" s="985"/>
    </row>
    <row r="672944" spans="59:59" ht="15" customHeight="1">
      <c r="BG672944" s="984"/>
    </row>
    <row r="672945" spans="59:59" ht="15" customHeight="1">
      <c r="BG672945" s="985"/>
    </row>
    <row r="672982" spans="59:59" ht="15" customHeight="1">
      <c r="BG672982" s="984"/>
    </row>
    <row r="672983" spans="59:59" ht="15" customHeight="1">
      <c r="BG672983" s="985"/>
    </row>
    <row r="673020" spans="59:59" ht="15" customHeight="1">
      <c r="BG673020" s="984"/>
    </row>
    <row r="673021" spans="59:59" ht="15" customHeight="1">
      <c r="BG673021" s="985"/>
    </row>
    <row r="673058" spans="59:59" ht="15" customHeight="1">
      <c r="BG673058" s="984"/>
    </row>
    <row r="673059" spans="59:59" ht="15" customHeight="1">
      <c r="BG673059" s="985"/>
    </row>
    <row r="673096" spans="59:59" ht="15" customHeight="1">
      <c r="BG673096" s="984"/>
    </row>
    <row r="673097" spans="59:59" ht="15" customHeight="1">
      <c r="BG673097" s="985"/>
    </row>
    <row r="673134" spans="59:59" ht="15" customHeight="1">
      <c r="BG673134" s="984"/>
    </row>
    <row r="673135" spans="59:59" ht="15" customHeight="1">
      <c r="BG673135" s="985"/>
    </row>
    <row r="673172" spans="59:59" ht="15" customHeight="1">
      <c r="BG673172" s="984"/>
    </row>
    <row r="673173" spans="59:59" ht="15" customHeight="1">
      <c r="BG673173" s="985"/>
    </row>
    <row r="673210" spans="59:59" ht="15" customHeight="1">
      <c r="BG673210" s="984"/>
    </row>
    <row r="673211" spans="59:59" ht="15" customHeight="1">
      <c r="BG673211" s="985"/>
    </row>
    <row r="673248" spans="59:59" ht="15" customHeight="1">
      <c r="BG673248" s="984"/>
    </row>
    <row r="673249" spans="59:59" ht="15" customHeight="1">
      <c r="BG673249" s="985"/>
    </row>
    <row r="673286" spans="59:59" ht="15" customHeight="1">
      <c r="BG673286" s="984"/>
    </row>
    <row r="673287" spans="59:59" ht="15" customHeight="1">
      <c r="BG673287" s="985"/>
    </row>
    <row r="673324" spans="59:59" ht="15" customHeight="1">
      <c r="BG673324" s="984"/>
    </row>
    <row r="673325" spans="59:59" ht="15" customHeight="1">
      <c r="BG673325" s="985"/>
    </row>
    <row r="673362" spans="59:59" ht="15" customHeight="1">
      <c r="BG673362" s="984"/>
    </row>
    <row r="673363" spans="59:59" ht="15" customHeight="1">
      <c r="BG673363" s="985"/>
    </row>
    <row r="673400" spans="59:59" ht="15" customHeight="1">
      <c r="BG673400" s="984"/>
    </row>
    <row r="673401" spans="59:59" ht="15" customHeight="1">
      <c r="BG673401" s="985"/>
    </row>
    <row r="673438" spans="59:59" ht="15" customHeight="1">
      <c r="BG673438" s="984"/>
    </row>
    <row r="673439" spans="59:59" ht="15" customHeight="1">
      <c r="BG673439" s="985"/>
    </row>
    <row r="673476" spans="59:59" ht="15" customHeight="1">
      <c r="BG673476" s="984"/>
    </row>
    <row r="673477" spans="59:59" ht="15" customHeight="1">
      <c r="BG673477" s="985"/>
    </row>
    <row r="673514" spans="59:59" ht="15" customHeight="1">
      <c r="BG673514" s="984"/>
    </row>
    <row r="673515" spans="59:59" ht="15" customHeight="1">
      <c r="BG673515" s="985"/>
    </row>
    <row r="673552" spans="59:59" ht="15" customHeight="1">
      <c r="BG673552" s="984"/>
    </row>
    <row r="673553" spans="59:59" ht="15" customHeight="1">
      <c r="BG673553" s="985"/>
    </row>
    <row r="673590" spans="59:59" ht="15" customHeight="1">
      <c r="BG673590" s="984"/>
    </row>
    <row r="673591" spans="59:59" ht="15" customHeight="1">
      <c r="BG673591" s="985"/>
    </row>
    <row r="673628" spans="59:59" ht="15" customHeight="1">
      <c r="BG673628" s="984"/>
    </row>
    <row r="673629" spans="59:59" ht="15" customHeight="1">
      <c r="BG673629" s="985"/>
    </row>
    <row r="673666" spans="59:59" ht="15" customHeight="1">
      <c r="BG673666" s="984"/>
    </row>
    <row r="673667" spans="59:59" ht="15" customHeight="1">
      <c r="BG673667" s="985"/>
    </row>
    <row r="673704" spans="59:59" ht="15" customHeight="1">
      <c r="BG673704" s="984"/>
    </row>
    <row r="673705" spans="59:59" ht="15" customHeight="1">
      <c r="BG673705" s="985"/>
    </row>
    <row r="673742" spans="59:59" ht="15" customHeight="1">
      <c r="BG673742" s="984"/>
    </row>
    <row r="673743" spans="59:59" ht="15" customHeight="1">
      <c r="BG673743" s="985"/>
    </row>
    <row r="673780" spans="59:59" ht="15" customHeight="1">
      <c r="BG673780" s="984"/>
    </row>
    <row r="673781" spans="59:59" ht="15" customHeight="1">
      <c r="BG673781" s="985"/>
    </row>
    <row r="673818" spans="59:59" ht="15" customHeight="1">
      <c r="BG673818" s="984"/>
    </row>
    <row r="673819" spans="59:59" ht="15" customHeight="1">
      <c r="BG673819" s="985"/>
    </row>
    <row r="673856" spans="59:59" ht="15" customHeight="1">
      <c r="BG673856" s="984"/>
    </row>
    <row r="673857" spans="59:59" ht="15" customHeight="1">
      <c r="BG673857" s="985"/>
    </row>
    <row r="673894" spans="59:59" ht="15" customHeight="1">
      <c r="BG673894" s="984"/>
    </row>
    <row r="673895" spans="59:59" ht="15" customHeight="1">
      <c r="BG673895" s="985"/>
    </row>
    <row r="673932" spans="59:59" ht="15" customHeight="1">
      <c r="BG673932" s="984"/>
    </row>
    <row r="673933" spans="59:59" ht="15" customHeight="1">
      <c r="BG673933" s="985"/>
    </row>
    <row r="673970" spans="59:59" ht="15" customHeight="1">
      <c r="BG673970" s="984"/>
    </row>
    <row r="673971" spans="59:59" ht="15" customHeight="1">
      <c r="BG673971" s="985"/>
    </row>
    <row r="674008" spans="59:59" ht="15" customHeight="1">
      <c r="BG674008" s="984"/>
    </row>
    <row r="674009" spans="59:59" ht="15" customHeight="1">
      <c r="BG674009" s="985"/>
    </row>
    <row r="674046" spans="59:59" ht="15" customHeight="1">
      <c r="BG674046" s="984"/>
    </row>
    <row r="674047" spans="59:59" ht="15" customHeight="1">
      <c r="BG674047" s="985"/>
    </row>
    <row r="674084" spans="59:59" ht="15" customHeight="1">
      <c r="BG674084" s="984"/>
    </row>
    <row r="674085" spans="59:59" ht="15" customHeight="1">
      <c r="BG674085" s="985"/>
    </row>
    <row r="674122" spans="59:59" ht="15" customHeight="1">
      <c r="BG674122" s="984"/>
    </row>
    <row r="674123" spans="59:59" ht="15" customHeight="1">
      <c r="BG674123" s="985"/>
    </row>
    <row r="674160" spans="59:59" ht="15" customHeight="1">
      <c r="BG674160" s="984"/>
    </row>
    <row r="674161" spans="59:59" ht="15" customHeight="1">
      <c r="BG674161" s="985"/>
    </row>
    <row r="674198" spans="59:59" ht="15" customHeight="1">
      <c r="BG674198" s="984"/>
    </row>
    <row r="674199" spans="59:59" ht="15" customHeight="1">
      <c r="BG674199" s="985"/>
    </row>
    <row r="674236" spans="59:59" ht="15" customHeight="1">
      <c r="BG674236" s="984"/>
    </row>
    <row r="674237" spans="59:59" ht="15" customHeight="1">
      <c r="BG674237" s="985"/>
    </row>
    <row r="674274" spans="59:59" ht="15" customHeight="1">
      <c r="BG674274" s="984"/>
    </row>
    <row r="674275" spans="59:59" ht="15" customHeight="1">
      <c r="BG674275" s="985"/>
    </row>
    <row r="674312" spans="59:59" ht="15" customHeight="1">
      <c r="BG674312" s="984"/>
    </row>
    <row r="674313" spans="59:59" ht="15" customHeight="1">
      <c r="BG674313" s="985"/>
    </row>
    <row r="674350" spans="59:59" ht="15" customHeight="1">
      <c r="BG674350" s="984"/>
    </row>
    <row r="674351" spans="59:59" ht="15" customHeight="1">
      <c r="BG674351" s="985"/>
    </row>
    <row r="674388" spans="59:59" ht="15" customHeight="1">
      <c r="BG674388" s="984"/>
    </row>
    <row r="674389" spans="59:59" ht="15" customHeight="1">
      <c r="BG674389" s="985"/>
    </row>
    <row r="674426" spans="59:59" ht="15" customHeight="1">
      <c r="BG674426" s="984"/>
    </row>
    <row r="674427" spans="59:59" ht="15" customHeight="1">
      <c r="BG674427" s="985"/>
    </row>
    <row r="674464" spans="59:59" ht="15" customHeight="1">
      <c r="BG674464" s="984"/>
    </row>
    <row r="674465" spans="59:59" ht="15" customHeight="1">
      <c r="BG674465" s="985"/>
    </row>
    <row r="674502" spans="59:59" ht="15" customHeight="1">
      <c r="BG674502" s="984"/>
    </row>
    <row r="674503" spans="59:59" ht="15" customHeight="1">
      <c r="BG674503" s="985"/>
    </row>
    <row r="674540" spans="59:59" ht="15" customHeight="1">
      <c r="BG674540" s="984"/>
    </row>
    <row r="674541" spans="59:59" ht="15" customHeight="1">
      <c r="BG674541" s="985"/>
    </row>
    <row r="674578" spans="59:59" ht="15" customHeight="1">
      <c r="BG674578" s="984"/>
    </row>
    <row r="674579" spans="59:59" ht="15" customHeight="1">
      <c r="BG674579" s="985"/>
    </row>
    <row r="674616" spans="59:59" ht="15" customHeight="1">
      <c r="BG674616" s="984"/>
    </row>
    <row r="674617" spans="59:59" ht="15" customHeight="1">
      <c r="BG674617" s="985"/>
    </row>
    <row r="674654" spans="59:59" ht="15" customHeight="1">
      <c r="BG674654" s="984"/>
    </row>
    <row r="674655" spans="59:59" ht="15" customHeight="1">
      <c r="BG674655" s="985"/>
    </row>
    <row r="674692" spans="59:59" ht="15" customHeight="1">
      <c r="BG674692" s="984"/>
    </row>
    <row r="674693" spans="59:59" ht="15" customHeight="1">
      <c r="BG674693" s="985"/>
    </row>
    <row r="674730" spans="59:59" ht="15" customHeight="1">
      <c r="BG674730" s="984"/>
    </row>
    <row r="674731" spans="59:59" ht="15" customHeight="1">
      <c r="BG674731" s="985"/>
    </row>
    <row r="674768" spans="59:59" ht="15" customHeight="1">
      <c r="BG674768" s="984"/>
    </row>
    <row r="674769" spans="59:59" ht="15" customHeight="1">
      <c r="BG674769" s="985"/>
    </row>
    <row r="674806" spans="59:59" ht="15" customHeight="1">
      <c r="BG674806" s="984"/>
    </row>
    <row r="674807" spans="59:59" ht="15" customHeight="1">
      <c r="BG674807" s="985"/>
    </row>
    <row r="674844" spans="59:59" ht="15" customHeight="1">
      <c r="BG674844" s="984"/>
    </row>
    <row r="674845" spans="59:59" ht="15" customHeight="1">
      <c r="BG674845" s="985"/>
    </row>
    <row r="674882" spans="59:59" ht="15" customHeight="1">
      <c r="BG674882" s="984"/>
    </row>
    <row r="674883" spans="59:59" ht="15" customHeight="1">
      <c r="BG674883" s="985"/>
    </row>
    <row r="674920" spans="59:59" ht="15" customHeight="1">
      <c r="BG674920" s="984"/>
    </row>
    <row r="674921" spans="59:59" ht="15" customHeight="1">
      <c r="BG674921" s="985"/>
    </row>
    <row r="674958" spans="59:59" ht="15" customHeight="1">
      <c r="BG674958" s="984"/>
    </row>
    <row r="674959" spans="59:59" ht="15" customHeight="1">
      <c r="BG674959" s="985"/>
    </row>
    <row r="674996" spans="59:59" ht="15" customHeight="1">
      <c r="BG674996" s="984"/>
    </row>
    <row r="674997" spans="59:59" ht="15" customHeight="1">
      <c r="BG674997" s="985"/>
    </row>
    <row r="675034" spans="59:59" ht="15" customHeight="1">
      <c r="BG675034" s="984"/>
    </row>
    <row r="675035" spans="59:59" ht="15" customHeight="1">
      <c r="BG675035" s="985"/>
    </row>
    <row r="675072" spans="59:59" ht="15" customHeight="1">
      <c r="BG675072" s="984"/>
    </row>
    <row r="675073" spans="59:59" ht="15" customHeight="1">
      <c r="BG675073" s="985"/>
    </row>
    <row r="675110" spans="59:59" ht="15" customHeight="1">
      <c r="BG675110" s="984"/>
    </row>
    <row r="675111" spans="59:59" ht="15" customHeight="1">
      <c r="BG675111" s="985"/>
    </row>
    <row r="675148" spans="59:59" ht="15" customHeight="1">
      <c r="BG675148" s="984"/>
    </row>
    <row r="675149" spans="59:59" ht="15" customHeight="1">
      <c r="BG675149" s="985"/>
    </row>
    <row r="675186" spans="59:59" ht="15" customHeight="1">
      <c r="BG675186" s="984"/>
    </row>
    <row r="675187" spans="59:59" ht="15" customHeight="1">
      <c r="BG675187" s="985"/>
    </row>
    <row r="675224" spans="59:59" ht="15" customHeight="1">
      <c r="BG675224" s="984"/>
    </row>
    <row r="675225" spans="59:59" ht="15" customHeight="1">
      <c r="BG675225" s="985"/>
    </row>
    <row r="675262" spans="59:59" ht="15" customHeight="1">
      <c r="BG675262" s="984"/>
    </row>
    <row r="675263" spans="59:59" ht="15" customHeight="1">
      <c r="BG675263" s="985"/>
    </row>
    <row r="675300" spans="59:59" ht="15" customHeight="1">
      <c r="BG675300" s="984"/>
    </row>
    <row r="675301" spans="59:59" ht="15" customHeight="1">
      <c r="BG675301" s="985"/>
    </row>
    <row r="675338" spans="59:59" ht="15" customHeight="1">
      <c r="BG675338" s="984"/>
    </row>
    <row r="675339" spans="59:59" ht="15" customHeight="1">
      <c r="BG675339" s="985"/>
    </row>
    <row r="675376" spans="59:59" ht="15" customHeight="1">
      <c r="BG675376" s="984"/>
    </row>
    <row r="675377" spans="59:59" ht="15" customHeight="1">
      <c r="BG675377" s="985"/>
    </row>
    <row r="675414" spans="59:59" ht="15" customHeight="1">
      <c r="BG675414" s="984"/>
    </row>
    <row r="675415" spans="59:59" ht="15" customHeight="1">
      <c r="BG675415" s="985"/>
    </row>
    <row r="675452" spans="59:59" ht="15" customHeight="1">
      <c r="BG675452" s="984"/>
    </row>
    <row r="675453" spans="59:59" ht="15" customHeight="1">
      <c r="BG675453" s="985"/>
    </row>
    <row r="675490" spans="59:59" ht="15" customHeight="1">
      <c r="BG675490" s="984"/>
    </row>
    <row r="675491" spans="59:59" ht="15" customHeight="1">
      <c r="BG675491" s="985"/>
    </row>
    <row r="675528" spans="59:59" ht="15" customHeight="1">
      <c r="BG675528" s="984"/>
    </row>
    <row r="675529" spans="59:59" ht="15" customHeight="1">
      <c r="BG675529" s="985"/>
    </row>
    <row r="675566" spans="59:59" ht="15" customHeight="1">
      <c r="BG675566" s="984"/>
    </row>
    <row r="675567" spans="59:59" ht="15" customHeight="1">
      <c r="BG675567" s="985"/>
    </row>
    <row r="675604" spans="59:59" ht="15" customHeight="1">
      <c r="BG675604" s="984"/>
    </row>
    <row r="675605" spans="59:59" ht="15" customHeight="1">
      <c r="BG675605" s="985"/>
    </row>
    <row r="675642" spans="59:59" ht="15" customHeight="1">
      <c r="BG675642" s="984"/>
    </row>
    <row r="675643" spans="59:59" ht="15" customHeight="1">
      <c r="BG675643" s="985"/>
    </row>
    <row r="675680" spans="59:59" ht="15" customHeight="1">
      <c r="BG675680" s="984"/>
    </row>
    <row r="675681" spans="59:59" ht="15" customHeight="1">
      <c r="BG675681" s="985"/>
    </row>
    <row r="675718" spans="59:59" ht="15" customHeight="1">
      <c r="BG675718" s="984"/>
    </row>
    <row r="675719" spans="59:59" ht="15" customHeight="1">
      <c r="BG675719" s="985"/>
    </row>
    <row r="675756" spans="59:59" ht="15" customHeight="1">
      <c r="BG675756" s="984"/>
    </row>
    <row r="675757" spans="59:59" ht="15" customHeight="1">
      <c r="BG675757" s="985"/>
    </row>
    <row r="675794" spans="59:59" ht="15" customHeight="1">
      <c r="BG675794" s="984"/>
    </row>
    <row r="675795" spans="59:59" ht="15" customHeight="1">
      <c r="BG675795" s="985"/>
    </row>
    <row r="675832" spans="59:59" ht="15" customHeight="1">
      <c r="BG675832" s="984"/>
    </row>
    <row r="675833" spans="59:59" ht="15" customHeight="1">
      <c r="BG675833" s="985"/>
    </row>
    <row r="675870" spans="59:59" ht="15" customHeight="1">
      <c r="BG675870" s="984"/>
    </row>
    <row r="675871" spans="59:59" ht="15" customHeight="1">
      <c r="BG675871" s="985"/>
    </row>
    <row r="675908" spans="59:59" ht="15" customHeight="1">
      <c r="BG675908" s="984"/>
    </row>
    <row r="675909" spans="59:59" ht="15" customHeight="1">
      <c r="BG675909" s="985"/>
    </row>
    <row r="675946" spans="59:59" ht="15" customHeight="1">
      <c r="BG675946" s="984"/>
    </row>
    <row r="675947" spans="59:59" ht="15" customHeight="1">
      <c r="BG675947" s="985"/>
    </row>
    <row r="675984" spans="59:59" ht="15" customHeight="1">
      <c r="BG675984" s="984"/>
    </row>
    <row r="675985" spans="59:59" ht="15" customHeight="1">
      <c r="BG675985" s="985"/>
    </row>
    <row r="676022" spans="59:59" ht="15" customHeight="1">
      <c r="BG676022" s="984"/>
    </row>
    <row r="676023" spans="59:59" ht="15" customHeight="1">
      <c r="BG676023" s="985"/>
    </row>
    <row r="676060" spans="59:59" ht="15" customHeight="1">
      <c r="BG676060" s="984"/>
    </row>
    <row r="676061" spans="59:59" ht="15" customHeight="1">
      <c r="BG676061" s="985"/>
    </row>
    <row r="676098" spans="59:59" ht="15" customHeight="1">
      <c r="BG676098" s="984"/>
    </row>
    <row r="676099" spans="59:59" ht="15" customHeight="1">
      <c r="BG676099" s="985"/>
    </row>
    <row r="676136" spans="59:59" ht="15" customHeight="1">
      <c r="BG676136" s="984"/>
    </row>
    <row r="676137" spans="59:59" ht="15" customHeight="1">
      <c r="BG676137" s="985"/>
    </row>
    <row r="676174" spans="59:59" ht="15" customHeight="1">
      <c r="BG676174" s="984"/>
    </row>
    <row r="676175" spans="59:59" ht="15" customHeight="1">
      <c r="BG676175" s="985"/>
    </row>
    <row r="676212" spans="59:59" ht="15" customHeight="1">
      <c r="BG676212" s="984"/>
    </row>
    <row r="676213" spans="59:59" ht="15" customHeight="1">
      <c r="BG676213" s="985"/>
    </row>
    <row r="676250" spans="59:59" ht="15" customHeight="1">
      <c r="BG676250" s="984"/>
    </row>
    <row r="676251" spans="59:59" ht="15" customHeight="1">
      <c r="BG676251" s="985"/>
    </row>
    <row r="676288" spans="59:59" ht="15" customHeight="1">
      <c r="BG676288" s="984"/>
    </row>
    <row r="676289" spans="59:59" ht="15" customHeight="1">
      <c r="BG676289" s="985"/>
    </row>
    <row r="676326" spans="59:59" ht="15" customHeight="1">
      <c r="BG676326" s="984"/>
    </row>
    <row r="676327" spans="59:59" ht="15" customHeight="1">
      <c r="BG676327" s="985"/>
    </row>
    <row r="676364" spans="59:59" ht="15" customHeight="1">
      <c r="BG676364" s="984"/>
    </row>
    <row r="676365" spans="59:59" ht="15" customHeight="1">
      <c r="BG676365" s="985"/>
    </row>
    <row r="676402" spans="59:59" ht="15" customHeight="1">
      <c r="BG676402" s="984"/>
    </row>
    <row r="676403" spans="59:59" ht="15" customHeight="1">
      <c r="BG676403" s="985"/>
    </row>
    <row r="676440" spans="59:59" ht="15" customHeight="1">
      <c r="BG676440" s="984"/>
    </row>
    <row r="676441" spans="59:59" ht="15" customHeight="1">
      <c r="BG676441" s="985"/>
    </row>
    <row r="676478" spans="59:59" ht="15" customHeight="1">
      <c r="BG676478" s="984"/>
    </row>
    <row r="676479" spans="59:59" ht="15" customHeight="1">
      <c r="BG676479" s="985"/>
    </row>
    <row r="676516" spans="59:59" ht="15" customHeight="1">
      <c r="BG676516" s="984"/>
    </row>
    <row r="676517" spans="59:59" ht="15" customHeight="1">
      <c r="BG676517" s="985"/>
    </row>
    <row r="676554" spans="59:59" ht="15" customHeight="1">
      <c r="BG676554" s="984"/>
    </row>
    <row r="676555" spans="59:59" ht="15" customHeight="1">
      <c r="BG676555" s="985"/>
    </row>
    <row r="676592" spans="59:59" ht="15" customHeight="1">
      <c r="BG676592" s="984"/>
    </row>
    <row r="676593" spans="59:59" ht="15" customHeight="1">
      <c r="BG676593" s="985"/>
    </row>
    <row r="676630" spans="59:59" ht="15" customHeight="1">
      <c r="BG676630" s="984"/>
    </row>
    <row r="676631" spans="59:59" ht="15" customHeight="1">
      <c r="BG676631" s="985"/>
    </row>
    <row r="676668" spans="59:59" ht="15" customHeight="1">
      <c r="BG676668" s="984"/>
    </row>
    <row r="676669" spans="59:59" ht="15" customHeight="1">
      <c r="BG676669" s="985"/>
    </row>
    <row r="676706" spans="59:59" ht="15" customHeight="1">
      <c r="BG676706" s="984"/>
    </row>
    <row r="676707" spans="59:59" ht="15" customHeight="1">
      <c r="BG676707" s="985"/>
    </row>
    <row r="676744" spans="59:59" ht="15" customHeight="1">
      <c r="BG676744" s="984"/>
    </row>
    <row r="676745" spans="59:59" ht="15" customHeight="1">
      <c r="BG676745" s="985"/>
    </row>
    <row r="676782" spans="59:59" ht="15" customHeight="1">
      <c r="BG676782" s="984"/>
    </row>
    <row r="676783" spans="59:59" ht="15" customHeight="1">
      <c r="BG676783" s="985"/>
    </row>
    <row r="676820" spans="59:59" ht="15" customHeight="1">
      <c r="BG676820" s="984"/>
    </row>
    <row r="676821" spans="59:59" ht="15" customHeight="1">
      <c r="BG676821" s="985"/>
    </row>
    <row r="676858" spans="59:59" ht="15" customHeight="1">
      <c r="BG676858" s="984"/>
    </row>
    <row r="676859" spans="59:59" ht="15" customHeight="1">
      <c r="BG676859" s="985"/>
    </row>
    <row r="676896" spans="59:59" ht="15" customHeight="1">
      <c r="BG676896" s="984"/>
    </row>
    <row r="676897" spans="59:59" ht="15" customHeight="1">
      <c r="BG676897" s="985"/>
    </row>
    <row r="676934" spans="59:59" ht="15" customHeight="1">
      <c r="BG676934" s="984"/>
    </row>
    <row r="676935" spans="59:59" ht="15" customHeight="1">
      <c r="BG676935" s="985"/>
    </row>
    <row r="676972" spans="59:59" ht="15" customHeight="1">
      <c r="BG676972" s="984"/>
    </row>
    <row r="676973" spans="59:59" ht="15" customHeight="1">
      <c r="BG676973" s="985"/>
    </row>
    <row r="677010" spans="59:59" ht="15" customHeight="1">
      <c r="BG677010" s="984"/>
    </row>
    <row r="677011" spans="59:59" ht="15" customHeight="1">
      <c r="BG677011" s="985"/>
    </row>
    <row r="677048" spans="59:59" ht="15" customHeight="1">
      <c r="BG677048" s="984"/>
    </row>
    <row r="677049" spans="59:59" ht="15" customHeight="1">
      <c r="BG677049" s="985"/>
    </row>
    <row r="677086" spans="59:59" ht="15" customHeight="1">
      <c r="BG677086" s="984"/>
    </row>
    <row r="677087" spans="59:59" ht="15" customHeight="1">
      <c r="BG677087" s="985"/>
    </row>
    <row r="677124" spans="59:59" ht="15" customHeight="1">
      <c r="BG677124" s="984"/>
    </row>
    <row r="677125" spans="59:59" ht="15" customHeight="1">
      <c r="BG677125" s="985"/>
    </row>
    <row r="677162" spans="59:59" ht="15" customHeight="1">
      <c r="BG677162" s="984"/>
    </row>
    <row r="677163" spans="59:59" ht="15" customHeight="1">
      <c r="BG677163" s="985"/>
    </row>
    <row r="677200" spans="59:59" ht="15" customHeight="1">
      <c r="BG677200" s="984"/>
    </row>
    <row r="677201" spans="59:59" ht="15" customHeight="1">
      <c r="BG677201" s="985"/>
    </row>
    <row r="677238" spans="59:59" ht="15" customHeight="1">
      <c r="BG677238" s="984"/>
    </row>
    <row r="677239" spans="59:59" ht="15" customHeight="1">
      <c r="BG677239" s="985"/>
    </row>
    <row r="677276" spans="59:59" ht="15" customHeight="1">
      <c r="BG677276" s="984"/>
    </row>
    <row r="677277" spans="59:59" ht="15" customHeight="1">
      <c r="BG677277" s="985"/>
    </row>
    <row r="677314" spans="59:59" ht="15" customHeight="1">
      <c r="BG677314" s="984"/>
    </row>
    <row r="677315" spans="59:59" ht="15" customHeight="1">
      <c r="BG677315" s="985"/>
    </row>
    <row r="677352" spans="59:59" ht="15" customHeight="1">
      <c r="BG677352" s="984"/>
    </row>
    <row r="677353" spans="59:59" ht="15" customHeight="1">
      <c r="BG677353" s="985"/>
    </row>
    <row r="677390" spans="59:59" ht="15" customHeight="1">
      <c r="BG677390" s="984"/>
    </row>
    <row r="677391" spans="59:59" ht="15" customHeight="1">
      <c r="BG677391" s="985"/>
    </row>
    <row r="677428" spans="59:59" ht="15" customHeight="1">
      <c r="BG677428" s="984"/>
    </row>
    <row r="677429" spans="59:59" ht="15" customHeight="1">
      <c r="BG677429" s="985"/>
    </row>
    <row r="677466" spans="59:59" ht="15" customHeight="1">
      <c r="BG677466" s="984"/>
    </row>
    <row r="677467" spans="59:59" ht="15" customHeight="1">
      <c r="BG677467" s="985"/>
    </row>
    <row r="677504" spans="59:59" ht="15" customHeight="1">
      <c r="BG677504" s="984"/>
    </row>
    <row r="677505" spans="59:59" ht="15" customHeight="1">
      <c r="BG677505" s="985"/>
    </row>
    <row r="677542" spans="59:59" ht="15" customHeight="1">
      <c r="BG677542" s="984"/>
    </row>
    <row r="677543" spans="59:59" ht="15" customHeight="1">
      <c r="BG677543" s="985"/>
    </row>
    <row r="677580" spans="59:59" ht="15" customHeight="1">
      <c r="BG677580" s="984"/>
    </row>
    <row r="677581" spans="59:59" ht="15" customHeight="1">
      <c r="BG677581" s="985"/>
    </row>
    <row r="677618" spans="59:59" ht="15" customHeight="1">
      <c r="BG677618" s="984"/>
    </row>
    <row r="677619" spans="59:59" ht="15" customHeight="1">
      <c r="BG677619" s="985"/>
    </row>
    <row r="677656" spans="59:59" ht="15" customHeight="1">
      <c r="BG677656" s="984"/>
    </row>
    <row r="677657" spans="59:59" ht="15" customHeight="1">
      <c r="BG677657" s="985"/>
    </row>
    <row r="677694" spans="59:59" ht="15" customHeight="1">
      <c r="BG677694" s="984"/>
    </row>
    <row r="677695" spans="59:59" ht="15" customHeight="1">
      <c r="BG677695" s="985"/>
    </row>
    <row r="677732" spans="59:59" ht="15" customHeight="1">
      <c r="BG677732" s="984"/>
    </row>
    <row r="677733" spans="59:59" ht="15" customHeight="1">
      <c r="BG677733" s="985"/>
    </row>
    <row r="677770" spans="59:59" ht="15" customHeight="1">
      <c r="BG677770" s="984"/>
    </row>
    <row r="677771" spans="59:59" ht="15" customHeight="1">
      <c r="BG677771" s="985"/>
    </row>
    <row r="677808" spans="59:59" ht="15" customHeight="1">
      <c r="BG677808" s="984"/>
    </row>
    <row r="677809" spans="59:59" ht="15" customHeight="1">
      <c r="BG677809" s="985"/>
    </row>
    <row r="677846" spans="59:59" ht="15" customHeight="1">
      <c r="BG677846" s="984"/>
    </row>
    <row r="677847" spans="59:59" ht="15" customHeight="1">
      <c r="BG677847" s="985"/>
    </row>
    <row r="677884" spans="59:59" ht="15" customHeight="1">
      <c r="BG677884" s="984"/>
    </row>
    <row r="677885" spans="59:59" ht="15" customHeight="1">
      <c r="BG677885" s="985"/>
    </row>
    <row r="677922" spans="59:59" ht="15" customHeight="1">
      <c r="BG677922" s="984"/>
    </row>
    <row r="677923" spans="59:59" ht="15" customHeight="1">
      <c r="BG677923" s="985"/>
    </row>
    <row r="677960" spans="59:59" ht="15" customHeight="1">
      <c r="BG677960" s="984"/>
    </row>
    <row r="677961" spans="59:59" ht="15" customHeight="1">
      <c r="BG677961" s="985"/>
    </row>
    <row r="677998" spans="59:59" ht="15" customHeight="1">
      <c r="BG677998" s="984"/>
    </row>
    <row r="677999" spans="59:59" ht="15" customHeight="1">
      <c r="BG677999" s="985"/>
    </row>
    <row r="678036" spans="59:59" ht="15" customHeight="1">
      <c r="BG678036" s="984"/>
    </row>
    <row r="678037" spans="59:59" ht="15" customHeight="1">
      <c r="BG678037" s="985"/>
    </row>
    <row r="678074" spans="59:59" ht="15" customHeight="1">
      <c r="BG678074" s="984"/>
    </row>
    <row r="678075" spans="59:59" ht="15" customHeight="1">
      <c r="BG678075" s="985"/>
    </row>
    <row r="678112" spans="59:59" ht="15" customHeight="1">
      <c r="BG678112" s="984"/>
    </row>
    <row r="678113" spans="59:59" ht="15" customHeight="1">
      <c r="BG678113" s="985"/>
    </row>
    <row r="678150" spans="59:59" ht="15" customHeight="1">
      <c r="BG678150" s="984"/>
    </row>
    <row r="678151" spans="59:59" ht="15" customHeight="1">
      <c r="BG678151" s="985"/>
    </row>
    <row r="678188" spans="59:59" ht="15" customHeight="1">
      <c r="BG678188" s="984"/>
    </row>
    <row r="678189" spans="59:59" ht="15" customHeight="1">
      <c r="BG678189" s="985"/>
    </row>
    <row r="678226" spans="59:59" ht="15" customHeight="1">
      <c r="BG678226" s="984"/>
    </row>
    <row r="678227" spans="59:59" ht="15" customHeight="1">
      <c r="BG678227" s="985"/>
    </row>
    <row r="678264" spans="59:59" ht="15" customHeight="1">
      <c r="BG678264" s="984"/>
    </row>
    <row r="678265" spans="59:59" ht="15" customHeight="1">
      <c r="BG678265" s="985"/>
    </row>
    <row r="678302" spans="59:59" ht="15" customHeight="1">
      <c r="BG678302" s="984"/>
    </row>
    <row r="678303" spans="59:59" ht="15" customHeight="1">
      <c r="BG678303" s="985"/>
    </row>
    <row r="678340" spans="59:59" ht="15" customHeight="1">
      <c r="BG678340" s="984"/>
    </row>
    <row r="678341" spans="59:59" ht="15" customHeight="1">
      <c r="BG678341" s="985"/>
    </row>
    <row r="678378" spans="59:59" ht="15" customHeight="1">
      <c r="BG678378" s="984"/>
    </row>
    <row r="678379" spans="59:59" ht="15" customHeight="1">
      <c r="BG678379" s="985"/>
    </row>
    <row r="678416" spans="59:59" ht="15" customHeight="1">
      <c r="BG678416" s="984"/>
    </row>
    <row r="678417" spans="59:59" ht="15" customHeight="1">
      <c r="BG678417" s="985"/>
    </row>
    <row r="678454" spans="59:59" ht="15" customHeight="1">
      <c r="BG678454" s="984"/>
    </row>
    <row r="678455" spans="59:59" ht="15" customHeight="1">
      <c r="BG678455" s="985"/>
    </row>
    <row r="678492" spans="59:59" ht="15" customHeight="1">
      <c r="BG678492" s="984"/>
    </row>
    <row r="678493" spans="59:59" ht="15" customHeight="1">
      <c r="BG678493" s="985"/>
    </row>
    <row r="678530" spans="59:59" ht="15" customHeight="1">
      <c r="BG678530" s="984"/>
    </row>
    <row r="678531" spans="59:59" ht="15" customHeight="1">
      <c r="BG678531" s="985"/>
    </row>
    <row r="678568" spans="59:59" ht="15" customHeight="1">
      <c r="BG678568" s="984"/>
    </row>
    <row r="678569" spans="59:59" ht="15" customHeight="1">
      <c r="BG678569" s="985"/>
    </row>
    <row r="678606" spans="59:59" ht="15" customHeight="1">
      <c r="BG678606" s="984"/>
    </row>
    <row r="678607" spans="59:59" ht="15" customHeight="1">
      <c r="BG678607" s="985"/>
    </row>
    <row r="678644" spans="59:59" ht="15" customHeight="1">
      <c r="BG678644" s="984"/>
    </row>
    <row r="678645" spans="59:59" ht="15" customHeight="1">
      <c r="BG678645" s="985"/>
    </row>
    <row r="678682" spans="59:59" ht="15" customHeight="1">
      <c r="BG678682" s="984"/>
    </row>
    <row r="678683" spans="59:59" ht="15" customHeight="1">
      <c r="BG678683" s="985"/>
    </row>
    <row r="678720" spans="59:59" ht="15" customHeight="1">
      <c r="BG678720" s="984"/>
    </row>
    <row r="678721" spans="59:59" ht="15" customHeight="1">
      <c r="BG678721" s="985"/>
    </row>
    <row r="678758" spans="59:59" ht="15" customHeight="1">
      <c r="BG678758" s="984"/>
    </row>
    <row r="678759" spans="59:59" ht="15" customHeight="1">
      <c r="BG678759" s="985"/>
    </row>
    <row r="678796" spans="59:59" ht="15" customHeight="1">
      <c r="BG678796" s="984"/>
    </row>
    <row r="678797" spans="59:59" ht="15" customHeight="1">
      <c r="BG678797" s="985"/>
    </row>
    <row r="678834" spans="59:59" ht="15" customHeight="1">
      <c r="BG678834" s="984"/>
    </row>
    <row r="678835" spans="59:59" ht="15" customHeight="1">
      <c r="BG678835" s="985"/>
    </row>
    <row r="678872" spans="59:59" ht="15" customHeight="1">
      <c r="BG678872" s="984"/>
    </row>
    <row r="678873" spans="59:59" ht="15" customHeight="1">
      <c r="BG678873" s="985"/>
    </row>
    <row r="678910" spans="59:59" ht="15" customHeight="1">
      <c r="BG678910" s="984"/>
    </row>
    <row r="678911" spans="59:59" ht="15" customHeight="1">
      <c r="BG678911" s="985"/>
    </row>
    <row r="678948" spans="59:59" ht="15" customHeight="1">
      <c r="BG678948" s="984"/>
    </row>
    <row r="678949" spans="59:59" ht="15" customHeight="1">
      <c r="BG678949" s="985"/>
    </row>
    <row r="678986" spans="59:59" ht="15" customHeight="1">
      <c r="BG678986" s="984"/>
    </row>
    <row r="678987" spans="59:59" ht="15" customHeight="1">
      <c r="BG678987" s="985"/>
    </row>
    <row r="679024" spans="59:59" ht="15" customHeight="1">
      <c r="BG679024" s="984"/>
    </row>
    <row r="679025" spans="59:59" ht="15" customHeight="1">
      <c r="BG679025" s="985"/>
    </row>
    <row r="679062" spans="59:59" ht="15" customHeight="1">
      <c r="BG679062" s="984"/>
    </row>
    <row r="679063" spans="59:59" ht="15" customHeight="1">
      <c r="BG679063" s="985"/>
    </row>
    <row r="679100" spans="59:59" ht="15" customHeight="1">
      <c r="BG679100" s="984"/>
    </row>
    <row r="679101" spans="59:59" ht="15" customHeight="1">
      <c r="BG679101" s="985"/>
    </row>
    <row r="679138" spans="59:59" ht="15" customHeight="1">
      <c r="BG679138" s="984"/>
    </row>
    <row r="679139" spans="59:59" ht="15" customHeight="1">
      <c r="BG679139" s="985"/>
    </row>
    <row r="679176" spans="59:59" ht="15" customHeight="1">
      <c r="BG679176" s="984"/>
    </row>
    <row r="679177" spans="59:59" ht="15" customHeight="1">
      <c r="BG679177" s="985"/>
    </row>
    <row r="679214" spans="59:59" ht="15" customHeight="1">
      <c r="BG679214" s="984"/>
    </row>
    <row r="679215" spans="59:59" ht="15" customHeight="1">
      <c r="BG679215" s="985"/>
    </row>
    <row r="679252" spans="59:59" ht="15" customHeight="1">
      <c r="BG679252" s="984"/>
    </row>
    <row r="679253" spans="59:59" ht="15" customHeight="1">
      <c r="BG679253" s="985"/>
    </row>
    <row r="679290" spans="59:59" ht="15" customHeight="1">
      <c r="BG679290" s="984"/>
    </row>
    <row r="679291" spans="59:59" ht="15" customHeight="1">
      <c r="BG679291" s="985"/>
    </row>
    <row r="679328" spans="59:59" ht="15" customHeight="1">
      <c r="BG679328" s="984"/>
    </row>
    <row r="679329" spans="59:59" ht="15" customHeight="1">
      <c r="BG679329" s="985"/>
    </row>
    <row r="679366" spans="59:59" ht="15" customHeight="1">
      <c r="BG679366" s="984"/>
    </row>
    <row r="679367" spans="59:59" ht="15" customHeight="1">
      <c r="BG679367" s="985"/>
    </row>
    <row r="679404" spans="59:59" ht="15" customHeight="1">
      <c r="BG679404" s="984"/>
    </row>
    <row r="679405" spans="59:59" ht="15" customHeight="1">
      <c r="BG679405" s="985"/>
    </row>
    <row r="679442" spans="59:59" ht="15" customHeight="1">
      <c r="BG679442" s="984"/>
    </row>
    <row r="679443" spans="59:59" ht="15" customHeight="1">
      <c r="BG679443" s="985"/>
    </row>
    <row r="679480" spans="59:59" ht="15" customHeight="1">
      <c r="BG679480" s="984"/>
    </row>
    <row r="679481" spans="59:59" ht="15" customHeight="1">
      <c r="BG679481" s="985"/>
    </row>
    <row r="679518" spans="59:59" ht="15" customHeight="1">
      <c r="BG679518" s="984"/>
    </row>
    <row r="679519" spans="59:59" ht="15" customHeight="1">
      <c r="BG679519" s="985"/>
    </row>
    <row r="679556" spans="59:59" ht="15" customHeight="1">
      <c r="BG679556" s="984"/>
    </row>
    <row r="679557" spans="59:59" ht="15" customHeight="1">
      <c r="BG679557" s="985"/>
    </row>
    <row r="679594" spans="59:59" ht="15" customHeight="1">
      <c r="BG679594" s="984"/>
    </row>
    <row r="679595" spans="59:59" ht="15" customHeight="1">
      <c r="BG679595" s="985"/>
    </row>
    <row r="679632" spans="59:59" ht="15" customHeight="1">
      <c r="BG679632" s="984"/>
    </row>
    <row r="679633" spans="59:59" ht="15" customHeight="1">
      <c r="BG679633" s="985"/>
    </row>
    <row r="679670" spans="59:59" ht="15" customHeight="1">
      <c r="BG679670" s="984"/>
    </row>
    <row r="679671" spans="59:59" ht="15" customHeight="1">
      <c r="BG679671" s="985"/>
    </row>
    <row r="679708" spans="59:59" ht="15" customHeight="1">
      <c r="BG679708" s="984"/>
    </row>
    <row r="679709" spans="59:59" ht="15" customHeight="1">
      <c r="BG679709" s="985"/>
    </row>
    <row r="679746" spans="59:59" ht="15" customHeight="1">
      <c r="BG679746" s="984"/>
    </row>
    <row r="679747" spans="59:59" ht="15" customHeight="1">
      <c r="BG679747" s="985"/>
    </row>
    <row r="679784" spans="59:59" ht="15" customHeight="1">
      <c r="BG679784" s="984"/>
    </row>
    <row r="679785" spans="59:59" ht="15" customHeight="1">
      <c r="BG679785" s="985"/>
    </row>
    <row r="679822" spans="59:59" ht="15" customHeight="1">
      <c r="BG679822" s="984"/>
    </row>
    <row r="679823" spans="59:59" ht="15" customHeight="1">
      <c r="BG679823" s="985"/>
    </row>
    <row r="679860" spans="59:59" ht="15" customHeight="1">
      <c r="BG679860" s="984"/>
    </row>
    <row r="679861" spans="59:59" ht="15" customHeight="1">
      <c r="BG679861" s="985"/>
    </row>
    <row r="679898" spans="59:59" ht="15" customHeight="1">
      <c r="BG679898" s="984"/>
    </row>
    <row r="679899" spans="59:59" ht="15" customHeight="1">
      <c r="BG679899" s="985"/>
    </row>
    <row r="679936" spans="59:59" ht="15" customHeight="1">
      <c r="BG679936" s="984"/>
    </row>
    <row r="679937" spans="59:59" ht="15" customHeight="1">
      <c r="BG679937" s="985"/>
    </row>
    <row r="679974" spans="59:59" ht="15" customHeight="1">
      <c r="BG679974" s="984"/>
    </row>
    <row r="679975" spans="59:59" ht="15" customHeight="1">
      <c r="BG679975" s="985"/>
    </row>
    <row r="680012" spans="59:59" ht="15" customHeight="1">
      <c r="BG680012" s="984"/>
    </row>
    <row r="680013" spans="59:59" ht="15" customHeight="1">
      <c r="BG680013" s="985"/>
    </row>
    <row r="680050" spans="59:59" ht="15" customHeight="1">
      <c r="BG680050" s="984"/>
    </row>
    <row r="680051" spans="59:59" ht="15" customHeight="1">
      <c r="BG680051" s="985"/>
    </row>
    <row r="680088" spans="59:59" ht="15" customHeight="1">
      <c r="BG680088" s="984"/>
    </row>
    <row r="680089" spans="59:59" ht="15" customHeight="1">
      <c r="BG680089" s="985"/>
    </row>
    <row r="680126" spans="59:59" ht="15" customHeight="1">
      <c r="BG680126" s="984"/>
    </row>
    <row r="680127" spans="59:59" ht="15" customHeight="1">
      <c r="BG680127" s="985"/>
    </row>
    <row r="680164" spans="59:59" ht="15" customHeight="1">
      <c r="BG680164" s="984"/>
    </row>
    <row r="680165" spans="59:59" ht="15" customHeight="1">
      <c r="BG680165" s="985"/>
    </row>
    <row r="680202" spans="59:59" ht="15" customHeight="1">
      <c r="BG680202" s="984"/>
    </row>
    <row r="680203" spans="59:59" ht="15" customHeight="1">
      <c r="BG680203" s="985"/>
    </row>
    <row r="680240" spans="59:59" ht="15" customHeight="1">
      <c r="BG680240" s="984"/>
    </row>
    <row r="680241" spans="59:59" ht="15" customHeight="1">
      <c r="BG680241" s="985"/>
    </row>
    <row r="680278" spans="59:59" ht="15" customHeight="1">
      <c r="BG680278" s="984"/>
    </row>
    <row r="680279" spans="59:59" ht="15" customHeight="1">
      <c r="BG680279" s="985"/>
    </row>
    <row r="680316" spans="59:59" ht="15" customHeight="1">
      <c r="BG680316" s="984"/>
    </row>
    <row r="680317" spans="59:59" ht="15" customHeight="1">
      <c r="BG680317" s="985"/>
    </row>
    <row r="680354" spans="59:59" ht="15" customHeight="1">
      <c r="BG680354" s="984"/>
    </row>
    <row r="680355" spans="59:59" ht="15" customHeight="1">
      <c r="BG680355" s="985"/>
    </row>
    <row r="680392" spans="59:59" ht="15" customHeight="1">
      <c r="BG680392" s="984"/>
    </row>
    <row r="680393" spans="59:59" ht="15" customHeight="1">
      <c r="BG680393" s="985"/>
    </row>
    <row r="680430" spans="59:59" ht="15" customHeight="1">
      <c r="BG680430" s="984"/>
    </row>
    <row r="680431" spans="59:59" ht="15" customHeight="1">
      <c r="BG680431" s="985"/>
    </row>
    <row r="680468" spans="59:59" ht="15" customHeight="1">
      <c r="BG680468" s="984"/>
    </row>
    <row r="680469" spans="59:59" ht="15" customHeight="1">
      <c r="BG680469" s="985"/>
    </row>
    <row r="680506" spans="59:59" ht="15" customHeight="1">
      <c r="BG680506" s="984"/>
    </row>
    <row r="680507" spans="59:59" ht="15" customHeight="1">
      <c r="BG680507" s="985"/>
    </row>
    <row r="680544" spans="59:59" ht="15" customHeight="1">
      <c r="BG680544" s="984"/>
    </row>
    <row r="680545" spans="59:59" ht="15" customHeight="1">
      <c r="BG680545" s="985"/>
    </row>
    <row r="680582" spans="59:59" ht="15" customHeight="1">
      <c r="BG680582" s="984"/>
    </row>
    <row r="680583" spans="59:59" ht="15" customHeight="1">
      <c r="BG680583" s="985"/>
    </row>
    <row r="680620" spans="59:59" ht="15" customHeight="1">
      <c r="BG680620" s="984"/>
    </row>
    <row r="680621" spans="59:59" ht="15" customHeight="1">
      <c r="BG680621" s="985"/>
    </row>
    <row r="680658" spans="59:59" ht="15" customHeight="1">
      <c r="BG680658" s="984"/>
    </row>
    <row r="680659" spans="59:59" ht="15" customHeight="1">
      <c r="BG680659" s="985"/>
    </row>
    <row r="680696" spans="59:59" ht="15" customHeight="1">
      <c r="BG680696" s="984"/>
    </row>
    <row r="680697" spans="59:59" ht="15" customHeight="1">
      <c r="BG680697" s="985"/>
    </row>
    <row r="680734" spans="59:59" ht="15" customHeight="1">
      <c r="BG680734" s="984"/>
    </row>
    <row r="680735" spans="59:59" ht="15" customHeight="1">
      <c r="BG680735" s="985"/>
    </row>
    <row r="680772" spans="59:59" ht="15" customHeight="1">
      <c r="BG680772" s="984"/>
    </row>
    <row r="680773" spans="59:59" ht="15" customHeight="1">
      <c r="BG680773" s="985"/>
    </row>
    <row r="680810" spans="59:59" ht="15" customHeight="1">
      <c r="BG680810" s="984"/>
    </row>
    <row r="680811" spans="59:59" ht="15" customHeight="1">
      <c r="BG680811" s="985"/>
    </row>
    <row r="680848" spans="59:59" ht="15" customHeight="1">
      <c r="BG680848" s="984"/>
    </row>
    <row r="680849" spans="59:59" ht="15" customHeight="1">
      <c r="BG680849" s="985"/>
    </row>
    <row r="680886" spans="59:59" ht="15" customHeight="1">
      <c r="BG680886" s="984"/>
    </row>
    <row r="680887" spans="59:59" ht="15" customHeight="1">
      <c r="BG680887" s="985"/>
    </row>
    <row r="680924" spans="59:59" ht="15" customHeight="1">
      <c r="BG680924" s="984"/>
    </row>
    <row r="680925" spans="59:59" ht="15" customHeight="1">
      <c r="BG680925" s="985"/>
    </row>
    <row r="680962" spans="59:59" ht="15" customHeight="1">
      <c r="BG680962" s="984"/>
    </row>
    <row r="680963" spans="59:59" ht="15" customHeight="1">
      <c r="BG680963" s="985"/>
    </row>
    <row r="681000" spans="59:59" ht="15" customHeight="1">
      <c r="BG681000" s="984"/>
    </row>
    <row r="681001" spans="59:59" ht="15" customHeight="1">
      <c r="BG681001" s="985"/>
    </row>
    <row r="681038" spans="59:59" ht="15" customHeight="1">
      <c r="BG681038" s="984"/>
    </row>
    <row r="681039" spans="59:59" ht="15" customHeight="1">
      <c r="BG681039" s="985"/>
    </row>
    <row r="681076" spans="59:59" ht="15" customHeight="1">
      <c r="BG681076" s="984"/>
    </row>
    <row r="681077" spans="59:59" ht="15" customHeight="1">
      <c r="BG681077" s="985"/>
    </row>
    <row r="681114" spans="59:59" ht="15" customHeight="1">
      <c r="BG681114" s="984"/>
    </row>
    <row r="681115" spans="59:59" ht="15" customHeight="1">
      <c r="BG681115" s="985"/>
    </row>
    <row r="681152" spans="59:59" ht="15" customHeight="1">
      <c r="BG681152" s="984"/>
    </row>
    <row r="681153" spans="59:59" ht="15" customHeight="1">
      <c r="BG681153" s="985"/>
    </row>
    <row r="681190" spans="59:59" ht="15" customHeight="1">
      <c r="BG681190" s="984"/>
    </row>
    <row r="681191" spans="59:59" ht="15" customHeight="1">
      <c r="BG681191" s="985"/>
    </row>
    <row r="681228" spans="59:59" ht="15" customHeight="1">
      <c r="BG681228" s="984"/>
    </row>
    <row r="681229" spans="59:59" ht="15" customHeight="1">
      <c r="BG681229" s="985"/>
    </row>
    <row r="681266" spans="59:59" ht="15" customHeight="1">
      <c r="BG681266" s="984"/>
    </row>
    <row r="681267" spans="59:59" ht="15" customHeight="1">
      <c r="BG681267" s="985"/>
    </row>
    <row r="681304" spans="59:59" ht="15" customHeight="1">
      <c r="BG681304" s="984"/>
    </row>
    <row r="681305" spans="59:59" ht="15" customHeight="1">
      <c r="BG681305" s="985"/>
    </row>
    <row r="681342" spans="59:59" ht="15" customHeight="1">
      <c r="BG681342" s="984"/>
    </row>
    <row r="681343" spans="59:59" ht="15" customHeight="1">
      <c r="BG681343" s="985"/>
    </row>
    <row r="681380" spans="59:59" ht="15" customHeight="1">
      <c r="BG681380" s="984"/>
    </row>
    <row r="681381" spans="59:59" ht="15" customHeight="1">
      <c r="BG681381" s="985"/>
    </row>
    <row r="681418" spans="59:59" ht="15" customHeight="1">
      <c r="BG681418" s="984"/>
    </row>
    <row r="681419" spans="59:59" ht="15" customHeight="1">
      <c r="BG681419" s="985"/>
    </row>
    <row r="681456" spans="59:59" ht="15" customHeight="1">
      <c r="BG681456" s="984"/>
    </row>
    <row r="681457" spans="59:59" ht="15" customHeight="1">
      <c r="BG681457" s="985"/>
    </row>
    <row r="681494" spans="59:59" ht="15" customHeight="1">
      <c r="BG681494" s="984"/>
    </row>
    <row r="681495" spans="59:59" ht="15" customHeight="1">
      <c r="BG681495" s="985"/>
    </row>
    <row r="681532" spans="59:59" ht="15" customHeight="1">
      <c r="BG681532" s="984"/>
    </row>
    <row r="681533" spans="59:59" ht="15" customHeight="1">
      <c r="BG681533" s="985"/>
    </row>
    <row r="681570" spans="59:59" ht="15" customHeight="1">
      <c r="BG681570" s="984"/>
    </row>
    <row r="681571" spans="59:59" ht="15" customHeight="1">
      <c r="BG681571" s="985"/>
    </row>
    <row r="681608" spans="59:59" ht="15" customHeight="1">
      <c r="BG681608" s="984"/>
    </row>
    <row r="681609" spans="59:59" ht="15" customHeight="1">
      <c r="BG681609" s="985"/>
    </row>
    <row r="681646" spans="59:59" ht="15" customHeight="1">
      <c r="BG681646" s="984"/>
    </row>
    <row r="681647" spans="59:59" ht="15" customHeight="1">
      <c r="BG681647" s="985"/>
    </row>
    <row r="681684" spans="59:59" ht="15" customHeight="1">
      <c r="BG681684" s="984"/>
    </row>
    <row r="681685" spans="59:59" ht="15" customHeight="1">
      <c r="BG681685" s="985"/>
    </row>
    <row r="681722" spans="59:59" ht="15" customHeight="1">
      <c r="BG681722" s="984"/>
    </row>
    <row r="681723" spans="59:59" ht="15" customHeight="1">
      <c r="BG681723" s="985"/>
    </row>
    <row r="681760" spans="59:59" ht="15" customHeight="1">
      <c r="BG681760" s="984"/>
    </row>
    <row r="681761" spans="59:59" ht="15" customHeight="1">
      <c r="BG681761" s="985"/>
    </row>
    <row r="681798" spans="59:59" ht="15" customHeight="1">
      <c r="BG681798" s="984"/>
    </row>
    <row r="681799" spans="59:59" ht="15" customHeight="1">
      <c r="BG681799" s="985"/>
    </row>
    <row r="681836" spans="59:59" ht="15" customHeight="1">
      <c r="BG681836" s="984"/>
    </row>
    <row r="681837" spans="59:59" ht="15" customHeight="1">
      <c r="BG681837" s="985"/>
    </row>
    <row r="681874" spans="59:59" ht="15" customHeight="1">
      <c r="BG681874" s="984"/>
    </row>
    <row r="681875" spans="59:59" ht="15" customHeight="1">
      <c r="BG681875" s="985"/>
    </row>
    <row r="681912" spans="59:59" ht="15" customHeight="1">
      <c r="BG681912" s="984"/>
    </row>
    <row r="681913" spans="59:59" ht="15" customHeight="1">
      <c r="BG681913" s="985"/>
    </row>
    <row r="681950" spans="59:59" ht="15" customHeight="1">
      <c r="BG681950" s="984"/>
    </row>
    <row r="681951" spans="59:59" ht="15" customHeight="1">
      <c r="BG681951" s="985"/>
    </row>
    <row r="681988" spans="59:59" ht="15" customHeight="1">
      <c r="BG681988" s="984"/>
    </row>
    <row r="681989" spans="59:59" ht="15" customHeight="1">
      <c r="BG681989" s="985"/>
    </row>
    <row r="682026" spans="59:59" ht="15" customHeight="1">
      <c r="BG682026" s="984"/>
    </row>
    <row r="682027" spans="59:59" ht="15" customHeight="1">
      <c r="BG682027" s="985"/>
    </row>
    <row r="682064" spans="59:59" ht="15" customHeight="1">
      <c r="BG682064" s="984"/>
    </row>
    <row r="682065" spans="59:59" ht="15" customHeight="1">
      <c r="BG682065" s="985"/>
    </row>
    <row r="682102" spans="59:59" ht="15" customHeight="1">
      <c r="BG682102" s="984"/>
    </row>
    <row r="682103" spans="59:59" ht="15" customHeight="1">
      <c r="BG682103" s="985"/>
    </row>
    <row r="682140" spans="59:59" ht="15" customHeight="1">
      <c r="BG682140" s="984"/>
    </row>
    <row r="682141" spans="59:59" ht="15" customHeight="1">
      <c r="BG682141" s="985"/>
    </row>
    <row r="682178" spans="59:59" ht="15" customHeight="1">
      <c r="BG682178" s="984"/>
    </row>
    <row r="682179" spans="59:59" ht="15" customHeight="1">
      <c r="BG682179" s="985"/>
    </row>
    <row r="682216" spans="59:59" ht="15" customHeight="1">
      <c r="BG682216" s="984"/>
    </row>
    <row r="682217" spans="59:59" ht="15" customHeight="1">
      <c r="BG682217" s="985"/>
    </row>
    <row r="682254" spans="59:59" ht="15" customHeight="1">
      <c r="BG682254" s="984"/>
    </row>
    <row r="682255" spans="59:59" ht="15" customHeight="1">
      <c r="BG682255" s="985"/>
    </row>
    <row r="682292" spans="59:59" ht="15" customHeight="1">
      <c r="BG682292" s="984"/>
    </row>
    <row r="682293" spans="59:59" ht="15" customHeight="1">
      <c r="BG682293" s="985"/>
    </row>
    <row r="682330" spans="59:59" ht="15" customHeight="1">
      <c r="BG682330" s="984"/>
    </row>
    <row r="682331" spans="59:59" ht="15" customHeight="1">
      <c r="BG682331" s="985"/>
    </row>
    <row r="682368" spans="59:59" ht="15" customHeight="1">
      <c r="BG682368" s="984"/>
    </row>
    <row r="682369" spans="59:59" ht="15" customHeight="1">
      <c r="BG682369" s="985"/>
    </row>
    <row r="682406" spans="59:59" ht="15" customHeight="1">
      <c r="BG682406" s="984"/>
    </row>
    <row r="682407" spans="59:59" ht="15" customHeight="1">
      <c r="BG682407" s="985"/>
    </row>
    <row r="682444" spans="59:59" ht="15" customHeight="1">
      <c r="BG682444" s="984"/>
    </row>
    <row r="682445" spans="59:59" ht="15" customHeight="1">
      <c r="BG682445" s="985"/>
    </row>
    <row r="682482" spans="59:59" ht="15" customHeight="1">
      <c r="BG682482" s="984"/>
    </row>
    <row r="682483" spans="59:59" ht="15" customHeight="1">
      <c r="BG682483" s="985"/>
    </row>
    <row r="682520" spans="59:59" ht="15" customHeight="1">
      <c r="BG682520" s="984"/>
    </row>
    <row r="682521" spans="59:59" ht="15" customHeight="1">
      <c r="BG682521" s="985"/>
    </row>
    <row r="682558" spans="59:59" ht="15" customHeight="1">
      <c r="BG682558" s="984"/>
    </row>
    <row r="682559" spans="59:59" ht="15" customHeight="1">
      <c r="BG682559" s="985"/>
    </row>
    <row r="682596" spans="59:59" ht="15" customHeight="1">
      <c r="BG682596" s="984"/>
    </row>
    <row r="682597" spans="59:59" ht="15" customHeight="1">
      <c r="BG682597" s="985"/>
    </row>
    <row r="682634" spans="59:59" ht="15" customHeight="1">
      <c r="BG682634" s="984"/>
    </row>
    <row r="682635" spans="59:59" ht="15" customHeight="1">
      <c r="BG682635" s="985"/>
    </row>
    <row r="682672" spans="59:59" ht="15" customHeight="1">
      <c r="BG682672" s="984"/>
    </row>
    <row r="682673" spans="59:59" ht="15" customHeight="1">
      <c r="BG682673" s="985"/>
    </row>
    <row r="682710" spans="59:59" ht="15" customHeight="1">
      <c r="BG682710" s="984"/>
    </row>
    <row r="682711" spans="59:59" ht="15" customHeight="1">
      <c r="BG682711" s="985"/>
    </row>
    <row r="682748" spans="59:59" ht="15" customHeight="1">
      <c r="BG682748" s="984"/>
    </row>
    <row r="682749" spans="59:59" ht="15" customHeight="1">
      <c r="BG682749" s="985"/>
    </row>
    <row r="682786" spans="59:59" ht="15" customHeight="1">
      <c r="BG682786" s="984"/>
    </row>
    <row r="682787" spans="59:59" ht="15" customHeight="1">
      <c r="BG682787" s="985"/>
    </row>
    <row r="682824" spans="59:59" ht="15" customHeight="1">
      <c r="BG682824" s="984"/>
    </row>
    <row r="682825" spans="59:59" ht="15" customHeight="1">
      <c r="BG682825" s="985"/>
    </row>
    <row r="682862" spans="59:59" ht="15" customHeight="1">
      <c r="BG682862" s="984"/>
    </row>
    <row r="682863" spans="59:59" ht="15" customHeight="1">
      <c r="BG682863" s="985"/>
    </row>
    <row r="682900" spans="59:59" ht="15" customHeight="1">
      <c r="BG682900" s="984"/>
    </row>
    <row r="682901" spans="59:59" ht="15" customHeight="1">
      <c r="BG682901" s="985"/>
    </row>
    <row r="682938" spans="59:59" ht="15" customHeight="1">
      <c r="BG682938" s="984"/>
    </row>
    <row r="682939" spans="59:59" ht="15" customHeight="1">
      <c r="BG682939" s="985"/>
    </row>
    <row r="682976" spans="59:59" ht="15" customHeight="1">
      <c r="BG682976" s="984"/>
    </row>
    <row r="682977" spans="59:59" ht="15" customHeight="1">
      <c r="BG682977" s="985"/>
    </row>
    <row r="683014" spans="59:59" ht="15" customHeight="1">
      <c r="BG683014" s="984"/>
    </row>
    <row r="683015" spans="59:59" ht="15" customHeight="1">
      <c r="BG683015" s="985"/>
    </row>
    <row r="683052" spans="59:59" ht="15" customHeight="1">
      <c r="BG683052" s="984"/>
    </row>
    <row r="683053" spans="59:59" ht="15" customHeight="1">
      <c r="BG683053" s="985"/>
    </row>
    <row r="683090" spans="59:59" ht="15" customHeight="1">
      <c r="BG683090" s="984"/>
    </row>
    <row r="683091" spans="59:59" ht="15" customHeight="1">
      <c r="BG683091" s="985"/>
    </row>
    <row r="683128" spans="59:59" ht="15" customHeight="1">
      <c r="BG683128" s="984"/>
    </row>
    <row r="683129" spans="59:59" ht="15" customHeight="1">
      <c r="BG683129" s="985"/>
    </row>
    <row r="683166" spans="59:59" ht="15" customHeight="1">
      <c r="BG683166" s="984"/>
    </row>
    <row r="683167" spans="59:59" ht="15" customHeight="1">
      <c r="BG683167" s="985"/>
    </row>
    <row r="683204" spans="59:59" ht="15" customHeight="1">
      <c r="BG683204" s="984"/>
    </row>
    <row r="683205" spans="59:59" ht="15" customHeight="1">
      <c r="BG683205" s="985"/>
    </row>
    <row r="683242" spans="59:59" ht="15" customHeight="1">
      <c r="BG683242" s="984"/>
    </row>
    <row r="683243" spans="59:59" ht="15" customHeight="1">
      <c r="BG683243" s="985"/>
    </row>
    <row r="683280" spans="59:59" ht="15" customHeight="1">
      <c r="BG683280" s="984"/>
    </row>
    <row r="683281" spans="59:59" ht="15" customHeight="1">
      <c r="BG683281" s="985"/>
    </row>
    <row r="683318" spans="59:59" ht="15" customHeight="1">
      <c r="BG683318" s="984"/>
    </row>
    <row r="683319" spans="59:59" ht="15" customHeight="1">
      <c r="BG683319" s="985"/>
    </row>
    <row r="683356" spans="59:59" ht="15" customHeight="1">
      <c r="BG683356" s="984"/>
    </row>
    <row r="683357" spans="59:59" ht="15" customHeight="1">
      <c r="BG683357" s="985"/>
    </row>
    <row r="683394" spans="59:59" ht="15" customHeight="1">
      <c r="BG683394" s="984"/>
    </row>
    <row r="683395" spans="59:59" ht="15" customHeight="1">
      <c r="BG683395" s="985"/>
    </row>
    <row r="683432" spans="59:59" ht="15" customHeight="1">
      <c r="BG683432" s="984"/>
    </row>
    <row r="683433" spans="59:59" ht="15" customHeight="1">
      <c r="BG683433" s="985"/>
    </row>
    <row r="683470" spans="59:59" ht="15" customHeight="1">
      <c r="BG683470" s="984"/>
    </row>
    <row r="683471" spans="59:59" ht="15" customHeight="1">
      <c r="BG683471" s="985"/>
    </row>
    <row r="683508" spans="59:59" ht="15" customHeight="1">
      <c r="BG683508" s="984"/>
    </row>
    <row r="683509" spans="59:59" ht="15" customHeight="1">
      <c r="BG683509" s="985"/>
    </row>
    <row r="683546" spans="59:59" ht="15" customHeight="1">
      <c r="BG683546" s="984"/>
    </row>
    <row r="683547" spans="59:59" ht="15" customHeight="1">
      <c r="BG683547" s="985"/>
    </row>
    <row r="683584" spans="59:59" ht="15" customHeight="1">
      <c r="BG683584" s="984"/>
    </row>
    <row r="683585" spans="59:59" ht="15" customHeight="1">
      <c r="BG683585" s="985"/>
    </row>
    <row r="683622" spans="59:59" ht="15" customHeight="1">
      <c r="BG683622" s="984"/>
    </row>
    <row r="683623" spans="59:59" ht="15" customHeight="1">
      <c r="BG683623" s="985"/>
    </row>
    <row r="683660" spans="59:59" ht="15" customHeight="1">
      <c r="BG683660" s="984"/>
    </row>
    <row r="683661" spans="59:59" ht="15" customHeight="1">
      <c r="BG683661" s="985"/>
    </row>
    <row r="683698" spans="59:59" ht="15" customHeight="1">
      <c r="BG683698" s="984"/>
    </row>
    <row r="683699" spans="59:59" ht="15" customHeight="1">
      <c r="BG683699" s="985"/>
    </row>
    <row r="683736" spans="59:59" ht="15" customHeight="1">
      <c r="BG683736" s="984"/>
    </row>
    <row r="683737" spans="59:59" ht="15" customHeight="1">
      <c r="BG683737" s="985"/>
    </row>
    <row r="683774" spans="59:59" ht="15" customHeight="1">
      <c r="BG683774" s="984"/>
    </row>
    <row r="683775" spans="59:59" ht="15" customHeight="1">
      <c r="BG683775" s="985"/>
    </row>
    <row r="683812" spans="59:59" ht="15" customHeight="1">
      <c r="BG683812" s="984"/>
    </row>
    <row r="683813" spans="59:59" ht="15" customHeight="1">
      <c r="BG683813" s="985"/>
    </row>
    <row r="683850" spans="59:59" ht="15" customHeight="1">
      <c r="BG683850" s="984"/>
    </row>
    <row r="683851" spans="59:59" ht="15" customHeight="1">
      <c r="BG683851" s="985"/>
    </row>
    <row r="683888" spans="59:59" ht="15" customHeight="1">
      <c r="BG683888" s="984"/>
    </row>
    <row r="683889" spans="59:59" ht="15" customHeight="1">
      <c r="BG683889" s="985"/>
    </row>
    <row r="683926" spans="59:59" ht="15" customHeight="1">
      <c r="BG683926" s="984"/>
    </row>
    <row r="683927" spans="59:59" ht="15" customHeight="1">
      <c r="BG683927" s="985"/>
    </row>
    <row r="683964" spans="59:59" ht="15" customHeight="1">
      <c r="BG683964" s="984"/>
    </row>
    <row r="683965" spans="59:59" ht="15" customHeight="1">
      <c r="BG683965" s="985"/>
    </row>
    <row r="684002" spans="59:59" ht="15" customHeight="1">
      <c r="BG684002" s="984"/>
    </row>
    <row r="684003" spans="59:59" ht="15" customHeight="1">
      <c r="BG684003" s="985"/>
    </row>
    <row r="684040" spans="59:59" ht="15" customHeight="1">
      <c r="BG684040" s="984"/>
    </row>
    <row r="684041" spans="59:59" ht="15" customHeight="1">
      <c r="BG684041" s="985"/>
    </row>
    <row r="684078" spans="59:59" ht="15" customHeight="1">
      <c r="BG684078" s="984"/>
    </row>
    <row r="684079" spans="59:59" ht="15" customHeight="1">
      <c r="BG684079" s="985"/>
    </row>
    <row r="684116" spans="59:59" ht="15" customHeight="1">
      <c r="BG684116" s="984"/>
    </row>
    <row r="684117" spans="59:59" ht="15" customHeight="1">
      <c r="BG684117" s="985"/>
    </row>
    <row r="684154" spans="59:59" ht="15" customHeight="1">
      <c r="BG684154" s="984"/>
    </row>
    <row r="684155" spans="59:59" ht="15" customHeight="1">
      <c r="BG684155" s="985"/>
    </row>
    <row r="684192" spans="59:59" ht="15" customHeight="1">
      <c r="BG684192" s="984"/>
    </row>
    <row r="684193" spans="59:59" ht="15" customHeight="1">
      <c r="BG684193" s="985"/>
    </row>
    <row r="684230" spans="59:59" ht="15" customHeight="1">
      <c r="BG684230" s="984"/>
    </row>
    <row r="684231" spans="59:59" ht="15" customHeight="1">
      <c r="BG684231" s="985"/>
    </row>
    <row r="684268" spans="59:59" ht="15" customHeight="1">
      <c r="BG684268" s="984"/>
    </row>
    <row r="684269" spans="59:59" ht="15" customHeight="1">
      <c r="BG684269" s="985"/>
    </row>
    <row r="684306" spans="59:59" ht="15" customHeight="1">
      <c r="BG684306" s="984"/>
    </row>
    <row r="684307" spans="59:59" ht="15" customHeight="1">
      <c r="BG684307" s="985"/>
    </row>
    <row r="684344" spans="59:59" ht="15" customHeight="1">
      <c r="BG684344" s="984"/>
    </row>
    <row r="684345" spans="59:59" ht="15" customHeight="1">
      <c r="BG684345" s="985"/>
    </row>
    <row r="684382" spans="59:59" ht="15" customHeight="1">
      <c r="BG684382" s="984"/>
    </row>
    <row r="684383" spans="59:59" ht="15" customHeight="1">
      <c r="BG684383" s="985"/>
    </row>
    <row r="684420" spans="59:59" ht="15" customHeight="1">
      <c r="BG684420" s="984"/>
    </row>
    <row r="684421" spans="59:59" ht="15" customHeight="1">
      <c r="BG684421" s="985"/>
    </row>
    <row r="684458" spans="59:59" ht="15" customHeight="1">
      <c r="BG684458" s="984"/>
    </row>
    <row r="684459" spans="59:59" ht="15" customHeight="1">
      <c r="BG684459" s="985"/>
    </row>
    <row r="684496" spans="59:59" ht="15" customHeight="1">
      <c r="BG684496" s="984"/>
    </row>
    <row r="684497" spans="59:59" ht="15" customHeight="1">
      <c r="BG684497" s="985"/>
    </row>
    <row r="684534" spans="59:59" ht="15" customHeight="1">
      <c r="BG684534" s="984"/>
    </row>
    <row r="684535" spans="59:59" ht="15" customHeight="1">
      <c r="BG684535" s="985"/>
    </row>
    <row r="684572" spans="59:59" ht="15" customHeight="1">
      <c r="BG684572" s="984"/>
    </row>
    <row r="684573" spans="59:59" ht="15" customHeight="1">
      <c r="BG684573" s="985"/>
    </row>
    <row r="684610" spans="59:59" ht="15" customHeight="1">
      <c r="BG684610" s="984"/>
    </row>
    <row r="684611" spans="59:59" ht="15" customHeight="1">
      <c r="BG684611" s="985"/>
    </row>
    <row r="684648" spans="59:59" ht="15" customHeight="1">
      <c r="BG684648" s="984"/>
    </row>
    <row r="684649" spans="59:59" ht="15" customHeight="1">
      <c r="BG684649" s="985"/>
    </row>
    <row r="684686" spans="59:59" ht="15" customHeight="1">
      <c r="BG684686" s="984"/>
    </row>
    <row r="684687" spans="59:59" ht="15" customHeight="1">
      <c r="BG684687" s="985"/>
    </row>
    <row r="684724" spans="59:59" ht="15" customHeight="1">
      <c r="BG684724" s="984"/>
    </row>
    <row r="684725" spans="59:59" ht="15" customHeight="1">
      <c r="BG684725" s="985"/>
    </row>
    <row r="684762" spans="59:59" ht="15" customHeight="1">
      <c r="BG684762" s="984"/>
    </row>
    <row r="684763" spans="59:59" ht="15" customHeight="1">
      <c r="BG684763" s="985"/>
    </row>
    <row r="684800" spans="59:59" ht="15" customHeight="1">
      <c r="BG684800" s="984"/>
    </row>
    <row r="684801" spans="59:59" ht="15" customHeight="1">
      <c r="BG684801" s="985"/>
    </row>
    <row r="684838" spans="59:59" ht="15" customHeight="1">
      <c r="BG684838" s="984"/>
    </row>
    <row r="684839" spans="59:59" ht="15" customHeight="1">
      <c r="BG684839" s="985"/>
    </row>
    <row r="684876" spans="59:59" ht="15" customHeight="1">
      <c r="BG684876" s="984"/>
    </row>
    <row r="684877" spans="59:59" ht="15" customHeight="1">
      <c r="BG684877" s="985"/>
    </row>
    <row r="684914" spans="59:59" ht="15" customHeight="1">
      <c r="BG684914" s="984"/>
    </row>
    <row r="684915" spans="59:59" ht="15" customHeight="1">
      <c r="BG684915" s="985"/>
    </row>
    <row r="684952" spans="59:59" ht="15" customHeight="1">
      <c r="BG684952" s="984"/>
    </row>
    <row r="684953" spans="59:59" ht="15" customHeight="1">
      <c r="BG684953" s="985"/>
    </row>
    <row r="684990" spans="59:59" ht="15" customHeight="1">
      <c r="BG684990" s="984"/>
    </row>
    <row r="684991" spans="59:59" ht="15" customHeight="1">
      <c r="BG684991" s="985"/>
    </row>
    <row r="685028" spans="59:59" ht="15" customHeight="1">
      <c r="BG685028" s="984"/>
    </row>
    <row r="685029" spans="59:59" ht="15" customHeight="1">
      <c r="BG685029" s="985"/>
    </row>
    <row r="685066" spans="59:59" ht="15" customHeight="1">
      <c r="BG685066" s="984"/>
    </row>
    <row r="685067" spans="59:59" ht="15" customHeight="1">
      <c r="BG685067" s="985"/>
    </row>
    <row r="685104" spans="59:59" ht="15" customHeight="1">
      <c r="BG685104" s="984"/>
    </row>
    <row r="685105" spans="59:59" ht="15" customHeight="1">
      <c r="BG685105" s="985"/>
    </row>
    <row r="685142" spans="59:59" ht="15" customHeight="1">
      <c r="BG685142" s="984"/>
    </row>
    <row r="685143" spans="59:59" ht="15" customHeight="1">
      <c r="BG685143" s="985"/>
    </row>
    <row r="685180" spans="59:59" ht="15" customHeight="1">
      <c r="BG685180" s="984"/>
    </row>
    <row r="685181" spans="59:59" ht="15" customHeight="1">
      <c r="BG685181" s="985"/>
    </row>
    <row r="685218" spans="59:59" ht="15" customHeight="1">
      <c r="BG685218" s="984"/>
    </row>
    <row r="685219" spans="59:59" ht="15" customHeight="1">
      <c r="BG685219" s="985"/>
    </row>
    <row r="685256" spans="59:59" ht="15" customHeight="1">
      <c r="BG685256" s="984"/>
    </row>
    <row r="685257" spans="59:59" ht="15" customHeight="1">
      <c r="BG685257" s="985"/>
    </row>
    <row r="685294" spans="59:59" ht="15" customHeight="1">
      <c r="BG685294" s="984"/>
    </row>
    <row r="685295" spans="59:59" ht="15" customHeight="1">
      <c r="BG685295" s="985"/>
    </row>
    <row r="685332" spans="59:59" ht="15" customHeight="1">
      <c r="BG685332" s="984"/>
    </row>
    <row r="685333" spans="59:59" ht="15" customHeight="1">
      <c r="BG685333" s="985"/>
    </row>
    <row r="685370" spans="59:59" ht="15" customHeight="1">
      <c r="BG685370" s="984"/>
    </row>
    <row r="685371" spans="59:59" ht="15" customHeight="1">
      <c r="BG685371" s="985"/>
    </row>
    <row r="685408" spans="59:59" ht="15" customHeight="1">
      <c r="BG685408" s="984"/>
    </row>
    <row r="685409" spans="59:59" ht="15" customHeight="1">
      <c r="BG685409" s="985"/>
    </row>
    <row r="685446" spans="59:59" ht="15" customHeight="1">
      <c r="BG685446" s="984"/>
    </row>
    <row r="685447" spans="59:59" ht="15" customHeight="1">
      <c r="BG685447" s="985"/>
    </row>
    <row r="685484" spans="59:59" ht="15" customHeight="1">
      <c r="BG685484" s="984"/>
    </row>
    <row r="685485" spans="59:59" ht="15" customHeight="1">
      <c r="BG685485" s="985"/>
    </row>
    <row r="685522" spans="59:59" ht="15" customHeight="1">
      <c r="BG685522" s="984"/>
    </row>
    <row r="685523" spans="59:59" ht="15" customHeight="1">
      <c r="BG685523" s="985"/>
    </row>
    <row r="685560" spans="59:59" ht="15" customHeight="1">
      <c r="BG685560" s="984"/>
    </row>
    <row r="685561" spans="59:59" ht="15" customHeight="1">
      <c r="BG685561" s="985"/>
    </row>
    <row r="685598" spans="59:59" ht="15" customHeight="1">
      <c r="BG685598" s="984"/>
    </row>
    <row r="685599" spans="59:59" ht="15" customHeight="1">
      <c r="BG685599" s="985"/>
    </row>
    <row r="685636" spans="59:59" ht="15" customHeight="1">
      <c r="BG685636" s="984"/>
    </row>
    <row r="685637" spans="59:59" ht="15" customHeight="1">
      <c r="BG685637" s="985"/>
    </row>
    <row r="685674" spans="59:59" ht="15" customHeight="1">
      <c r="BG685674" s="984"/>
    </row>
    <row r="685675" spans="59:59" ht="15" customHeight="1">
      <c r="BG685675" s="985"/>
    </row>
    <row r="685712" spans="59:59" ht="15" customHeight="1">
      <c r="BG685712" s="984"/>
    </row>
    <row r="685713" spans="59:59" ht="15" customHeight="1">
      <c r="BG685713" s="985"/>
    </row>
    <row r="685750" spans="59:59" ht="15" customHeight="1">
      <c r="BG685750" s="984"/>
    </row>
    <row r="685751" spans="59:59" ht="15" customHeight="1">
      <c r="BG685751" s="985"/>
    </row>
    <row r="685788" spans="59:59" ht="15" customHeight="1">
      <c r="BG685788" s="984"/>
    </row>
    <row r="685789" spans="59:59" ht="15" customHeight="1">
      <c r="BG685789" s="985"/>
    </row>
    <row r="685826" spans="59:59" ht="15" customHeight="1">
      <c r="BG685826" s="984"/>
    </row>
    <row r="685827" spans="59:59" ht="15" customHeight="1">
      <c r="BG685827" s="985"/>
    </row>
    <row r="685864" spans="59:59" ht="15" customHeight="1">
      <c r="BG685864" s="984"/>
    </row>
    <row r="685865" spans="59:59" ht="15" customHeight="1">
      <c r="BG685865" s="985"/>
    </row>
    <row r="685902" spans="59:59" ht="15" customHeight="1">
      <c r="BG685902" s="984"/>
    </row>
    <row r="685903" spans="59:59" ht="15" customHeight="1">
      <c r="BG685903" s="985"/>
    </row>
    <row r="685940" spans="59:59" ht="15" customHeight="1">
      <c r="BG685940" s="984"/>
    </row>
    <row r="685941" spans="59:59" ht="15" customHeight="1">
      <c r="BG685941" s="985"/>
    </row>
    <row r="685978" spans="59:59" ht="15" customHeight="1">
      <c r="BG685978" s="984"/>
    </row>
    <row r="685979" spans="59:59" ht="15" customHeight="1">
      <c r="BG685979" s="985"/>
    </row>
    <row r="686016" spans="59:59" ht="15" customHeight="1">
      <c r="BG686016" s="984"/>
    </row>
    <row r="686017" spans="59:59" ht="15" customHeight="1">
      <c r="BG686017" s="985"/>
    </row>
    <row r="686054" spans="59:59" ht="15" customHeight="1">
      <c r="BG686054" s="984"/>
    </row>
    <row r="686055" spans="59:59" ht="15" customHeight="1">
      <c r="BG686055" s="985"/>
    </row>
    <row r="686092" spans="59:59" ht="15" customHeight="1">
      <c r="BG686092" s="984"/>
    </row>
    <row r="686093" spans="59:59" ht="15" customHeight="1">
      <c r="BG686093" s="985"/>
    </row>
    <row r="686130" spans="59:59" ht="15" customHeight="1">
      <c r="BG686130" s="984"/>
    </row>
    <row r="686131" spans="59:59" ht="15" customHeight="1">
      <c r="BG686131" s="985"/>
    </row>
    <row r="686168" spans="59:59" ht="15" customHeight="1">
      <c r="BG686168" s="984"/>
    </row>
    <row r="686169" spans="59:59" ht="15" customHeight="1">
      <c r="BG686169" s="985"/>
    </row>
    <row r="686206" spans="59:59" ht="15" customHeight="1">
      <c r="BG686206" s="984"/>
    </row>
    <row r="686207" spans="59:59" ht="15" customHeight="1">
      <c r="BG686207" s="985"/>
    </row>
    <row r="686244" spans="59:59" ht="15" customHeight="1">
      <c r="BG686244" s="984"/>
    </row>
    <row r="686245" spans="59:59" ht="15" customHeight="1">
      <c r="BG686245" s="985"/>
    </row>
    <row r="686282" spans="59:59" ht="15" customHeight="1">
      <c r="BG686282" s="984"/>
    </row>
    <row r="686283" spans="59:59" ht="15" customHeight="1">
      <c r="BG686283" s="985"/>
    </row>
    <row r="686320" spans="59:59" ht="15" customHeight="1">
      <c r="BG686320" s="984"/>
    </row>
    <row r="686321" spans="59:59" ht="15" customHeight="1">
      <c r="BG686321" s="985"/>
    </row>
    <row r="686358" spans="59:59" ht="15" customHeight="1">
      <c r="BG686358" s="984"/>
    </row>
    <row r="686359" spans="59:59" ht="15" customHeight="1">
      <c r="BG686359" s="985"/>
    </row>
    <row r="686396" spans="59:59" ht="15" customHeight="1">
      <c r="BG686396" s="984"/>
    </row>
    <row r="686397" spans="59:59" ht="15" customHeight="1">
      <c r="BG686397" s="985"/>
    </row>
    <row r="686434" spans="59:59" ht="15" customHeight="1">
      <c r="BG686434" s="984"/>
    </row>
    <row r="686435" spans="59:59" ht="15" customHeight="1">
      <c r="BG686435" s="985"/>
    </row>
    <row r="686472" spans="59:59" ht="15" customHeight="1">
      <c r="BG686472" s="984"/>
    </row>
    <row r="686473" spans="59:59" ht="15" customHeight="1">
      <c r="BG686473" s="985"/>
    </row>
    <row r="686510" spans="59:59" ht="15" customHeight="1">
      <c r="BG686510" s="984"/>
    </row>
    <row r="686511" spans="59:59" ht="15" customHeight="1">
      <c r="BG686511" s="985"/>
    </row>
    <row r="686548" spans="59:59" ht="15" customHeight="1">
      <c r="BG686548" s="984"/>
    </row>
    <row r="686549" spans="59:59" ht="15" customHeight="1">
      <c r="BG686549" s="985"/>
    </row>
    <row r="686586" spans="59:59" ht="15" customHeight="1">
      <c r="BG686586" s="984"/>
    </row>
    <row r="686587" spans="59:59" ht="15" customHeight="1">
      <c r="BG686587" s="985"/>
    </row>
    <row r="686624" spans="59:59" ht="15" customHeight="1">
      <c r="BG686624" s="984"/>
    </row>
    <row r="686625" spans="59:59" ht="15" customHeight="1">
      <c r="BG686625" s="985"/>
    </row>
    <row r="686662" spans="59:59" ht="15" customHeight="1">
      <c r="BG686662" s="984"/>
    </row>
    <row r="686663" spans="59:59" ht="15" customHeight="1">
      <c r="BG686663" s="985"/>
    </row>
    <row r="686700" spans="59:59" ht="15" customHeight="1">
      <c r="BG686700" s="984"/>
    </row>
    <row r="686701" spans="59:59" ht="15" customHeight="1">
      <c r="BG686701" s="985"/>
    </row>
    <row r="686738" spans="59:59" ht="15" customHeight="1">
      <c r="BG686738" s="984"/>
    </row>
    <row r="686739" spans="59:59" ht="15" customHeight="1">
      <c r="BG686739" s="985"/>
    </row>
    <row r="686776" spans="59:59" ht="15" customHeight="1">
      <c r="BG686776" s="984"/>
    </row>
    <row r="686777" spans="59:59" ht="15" customHeight="1">
      <c r="BG686777" s="985"/>
    </row>
    <row r="686814" spans="59:59" ht="15" customHeight="1">
      <c r="BG686814" s="984"/>
    </row>
    <row r="686815" spans="59:59" ht="15" customHeight="1">
      <c r="BG686815" s="985"/>
    </row>
    <row r="686852" spans="59:59" ht="15" customHeight="1">
      <c r="BG686852" s="984"/>
    </row>
    <row r="686853" spans="59:59" ht="15" customHeight="1">
      <c r="BG686853" s="985"/>
    </row>
    <row r="686890" spans="59:59" ht="15" customHeight="1">
      <c r="BG686890" s="984"/>
    </row>
    <row r="686891" spans="59:59" ht="15" customHeight="1">
      <c r="BG686891" s="985"/>
    </row>
    <row r="686928" spans="59:59" ht="15" customHeight="1">
      <c r="BG686928" s="984"/>
    </row>
    <row r="686929" spans="59:59" ht="15" customHeight="1">
      <c r="BG686929" s="985"/>
    </row>
    <row r="686966" spans="59:59" ht="15" customHeight="1">
      <c r="BG686966" s="984"/>
    </row>
    <row r="686967" spans="59:59" ht="15" customHeight="1">
      <c r="BG686967" s="985"/>
    </row>
    <row r="687004" spans="59:59" ht="15" customHeight="1">
      <c r="BG687004" s="984"/>
    </row>
    <row r="687005" spans="59:59" ht="15" customHeight="1">
      <c r="BG687005" s="985"/>
    </row>
    <row r="687042" spans="59:59" ht="15" customHeight="1">
      <c r="BG687042" s="984"/>
    </row>
    <row r="687043" spans="59:59" ht="15" customHeight="1">
      <c r="BG687043" s="985"/>
    </row>
    <row r="687080" spans="59:59" ht="15" customHeight="1">
      <c r="BG687080" s="984"/>
    </row>
    <row r="687081" spans="59:59" ht="15" customHeight="1">
      <c r="BG687081" s="985"/>
    </row>
    <row r="687118" spans="59:59" ht="15" customHeight="1">
      <c r="BG687118" s="984"/>
    </row>
    <row r="687119" spans="59:59" ht="15" customHeight="1">
      <c r="BG687119" s="985"/>
    </row>
    <row r="687156" spans="59:59" ht="15" customHeight="1">
      <c r="BG687156" s="984"/>
    </row>
    <row r="687157" spans="59:59" ht="15" customHeight="1">
      <c r="BG687157" s="985"/>
    </row>
    <row r="687194" spans="59:59" ht="15" customHeight="1">
      <c r="BG687194" s="984"/>
    </row>
    <row r="687195" spans="59:59" ht="15" customHeight="1">
      <c r="BG687195" s="985"/>
    </row>
    <row r="687232" spans="59:59" ht="15" customHeight="1">
      <c r="BG687232" s="984"/>
    </row>
    <row r="687233" spans="59:59" ht="15" customHeight="1">
      <c r="BG687233" s="985"/>
    </row>
    <row r="687270" spans="59:59" ht="15" customHeight="1">
      <c r="BG687270" s="984"/>
    </row>
    <row r="687271" spans="59:59" ht="15" customHeight="1">
      <c r="BG687271" s="985"/>
    </row>
    <row r="687308" spans="59:59" ht="15" customHeight="1">
      <c r="BG687308" s="984"/>
    </row>
    <row r="687309" spans="59:59" ht="15" customHeight="1">
      <c r="BG687309" s="985"/>
    </row>
    <row r="687346" spans="59:59" ht="15" customHeight="1">
      <c r="BG687346" s="984"/>
    </row>
    <row r="687347" spans="59:59" ht="15" customHeight="1">
      <c r="BG687347" s="985"/>
    </row>
    <row r="687384" spans="59:59" ht="15" customHeight="1">
      <c r="BG687384" s="984"/>
    </row>
    <row r="687385" spans="59:59" ht="15" customHeight="1">
      <c r="BG687385" s="985"/>
    </row>
    <row r="687422" spans="59:59" ht="15" customHeight="1">
      <c r="BG687422" s="984"/>
    </row>
    <row r="687423" spans="59:59" ht="15" customHeight="1">
      <c r="BG687423" s="985"/>
    </row>
    <row r="687460" spans="59:59" ht="15" customHeight="1">
      <c r="BG687460" s="984"/>
    </row>
    <row r="687461" spans="59:59" ht="15" customHeight="1">
      <c r="BG687461" s="985"/>
    </row>
    <row r="687498" spans="59:59" ht="15" customHeight="1">
      <c r="BG687498" s="984"/>
    </row>
    <row r="687499" spans="59:59" ht="15" customHeight="1">
      <c r="BG687499" s="985"/>
    </row>
    <row r="687536" spans="59:59" ht="15" customHeight="1">
      <c r="BG687536" s="984"/>
    </row>
    <row r="687537" spans="59:59" ht="15" customHeight="1">
      <c r="BG687537" s="985"/>
    </row>
    <row r="687574" spans="59:59" ht="15" customHeight="1">
      <c r="BG687574" s="984"/>
    </row>
    <row r="687575" spans="59:59" ht="15" customHeight="1">
      <c r="BG687575" s="985"/>
    </row>
    <row r="687612" spans="59:59" ht="15" customHeight="1">
      <c r="BG687612" s="984"/>
    </row>
    <row r="687613" spans="59:59" ht="15" customHeight="1">
      <c r="BG687613" s="985"/>
    </row>
    <row r="687650" spans="59:59" ht="15" customHeight="1">
      <c r="BG687650" s="984"/>
    </row>
    <row r="687651" spans="59:59" ht="15" customHeight="1">
      <c r="BG687651" s="985"/>
    </row>
    <row r="687688" spans="59:59" ht="15" customHeight="1">
      <c r="BG687688" s="984"/>
    </row>
    <row r="687689" spans="59:59" ht="15" customHeight="1">
      <c r="BG687689" s="985"/>
    </row>
    <row r="687726" spans="59:59" ht="15" customHeight="1">
      <c r="BG687726" s="984"/>
    </row>
    <row r="687727" spans="59:59" ht="15" customHeight="1">
      <c r="BG687727" s="985"/>
    </row>
    <row r="687764" spans="59:59" ht="15" customHeight="1">
      <c r="BG687764" s="984"/>
    </row>
    <row r="687765" spans="59:59" ht="15" customHeight="1">
      <c r="BG687765" s="985"/>
    </row>
    <row r="687802" spans="59:59" ht="15" customHeight="1">
      <c r="BG687802" s="984"/>
    </row>
    <row r="687803" spans="59:59" ht="15" customHeight="1">
      <c r="BG687803" s="985"/>
    </row>
    <row r="687840" spans="59:59" ht="15" customHeight="1">
      <c r="BG687840" s="984"/>
    </row>
    <row r="687841" spans="59:59" ht="15" customHeight="1">
      <c r="BG687841" s="985"/>
    </row>
    <row r="687878" spans="59:59" ht="15" customHeight="1">
      <c r="BG687878" s="984"/>
    </row>
    <row r="687879" spans="59:59" ht="15" customHeight="1">
      <c r="BG687879" s="985"/>
    </row>
    <row r="687916" spans="59:59" ht="15" customHeight="1">
      <c r="BG687916" s="984"/>
    </row>
    <row r="687917" spans="59:59" ht="15" customHeight="1">
      <c r="BG687917" s="985"/>
    </row>
    <row r="687954" spans="59:59" ht="15" customHeight="1">
      <c r="BG687954" s="984"/>
    </row>
    <row r="687955" spans="59:59" ht="15" customHeight="1">
      <c r="BG687955" s="985"/>
    </row>
    <row r="687992" spans="59:59" ht="15" customHeight="1">
      <c r="BG687992" s="984"/>
    </row>
    <row r="687993" spans="59:59" ht="15" customHeight="1">
      <c r="BG687993" s="985"/>
    </row>
    <row r="688030" spans="59:59" ht="15" customHeight="1">
      <c r="BG688030" s="984"/>
    </row>
    <row r="688031" spans="59:59" ht="15" customHeight="1">
      <c r="BG688031" s="985"/>
    </row>
    <row r="688068" spans="59:59" ht="15" customHeight="1">
      <c r="BG688068" s="984"/>
    </row>
    <row r="688069" spans="59:59" ht="15" customHeight="1">
      <c r="BG688069" s="985"/>
    </row>
    <row r="688106" spans="59:59" ht="15" customHeight="1">
      <c r="BG688106" s="984"/>
    </row>
    <row r="688107" spans="59:59" ht="15" customHeight="1">
      <c r="BG688107" s="985"/>
    </row>
    <row r="688144" spans="59:59" ht="15" customHeight="1">
      <c r="BG688144" s="984"/>
    </row>
    <row r="688145" spans="59:59" ht="15" customHeight="1">
      <c r="BG688145" s="985"/>
    </row>
    <row r="688182" spans="59:59" ht="15" customHeight="1">
      <c r="BG688182" s="984"/>
    </row>
    <row r="688183" spans="59:59" ht="15" customHeight="1">
      <c r="BG688183" s="985"/>
    </row>
    <row r="688220" spans="59:59" ht="15" customHeight="1">
      <c r="BG688220" s="984"/>
    </row>
    <row r="688221" spans="59:59" ht="15" customHeight="1">
      <c r="BG688221" s="985"/>
    </row>
    <row r="688258" spans="59:59" ht="15" customHeight="1">
      <c r="BG688258" s="984"/>
    </row>
    <row r="688259" spans="59:59" ht="15" customHeight="1">
      <c r="BG688259" s="985"/>
    </row>
    <row r="688296" spans="59:59" ht="15" customHeight="1">
      <c r="BG688296" s="984"/>
    </row>
    <row r="688297" spans="59:59" ht="15" customHeight="1">
      <c r="BG688297" s="985"/>
    </row>
    <row r="688334" spans="59:59" ht="15" customHeight="1">
      <c r="BG688334" s="984"/>
    </row>
    <row r="688335" spans="59:59" ht="15" customHeight="1">
      <c r="BG688335" s="985"/>
    </row>
    <row r="688372" spans="59:59" ht="15" customHeight="1">
      <c r="BG688372" s="984"/>
    </row>
    <row r="688373" spans="59:59" ht="15" customHeight="1">
      <c r="BG688373" s="985"/>
    </row>
    <row r="688410" spans="59:59" ht="15" customHeight="1">
      <c r="BG688410" s="984"/>
    </row>
    <row r="688411" spans="59:59" ht="15" customHeight="1">
      <c r="BG688411" s="985"/>
    </row>
    <row r="688448" spans="59:59" ht="15" customHeight="1">
      <c r="BG688448" s="984"/>
    </row>
    <row r="688449" spans="59:59" ht="15" customHeight="1">
      <c r="BG688449" s="985"/>
    </row>
    <row r="688486" spans="59:59" ht="15" customHeight="1">
      <c r="BG688486" s="984"/>
    </row>
    <row r="688487" spans="59:59" ht="15" customHeight="1">
      <c r="BG688487" s="985"/>
    </row>
    <row r="688524" spans="59:59" ht="15" customHeight="1">
      <c r="BG688524" s="984"/>
    </row>
    <row r="688525" spans="59:59" ht="15" customHeight="1">
      <c r="BG688525" s="985"/>
    </row>
    <row r="688562" spans="59:59" ht="15" customHeight="1">
      <c r="BG688562" s="984"/>
    </row>
    <row r="688563" spans="59:59" ht="15" customHeight="1">
      <c r="BG688563" s="985"/>
    </row>
    <row r="688600" spans="59:59" ht="15" customHeight="1">
      <c r="BG688600" s="984"/>
    </row>
    <row r="688601" spans="59:59" ht="15" customHeight="1">
      <c r="BG688601" s="985"/>
    </row>
    <row r="688638" spans="59:59" ht="15" customHeight="1">
      <c r="BG688638" s="984"/>
    </row>
    <row r="688639" spans="59:59" ht="15" customHeight="1">
      <c r="BG688639" s="985"/>
    </row>
    <row r="688676" spans="59:59" ht="15" customHeight="1">
      <c r="BG688676" s="984"/>
    </row>
    <row r="688677" spans="59:59" ht="15" customHeight="1">
      <c r="BG688677" s="985"/>
    </row>
    <row r="688714" spans="59:59" ht="15" customHeight="1">
      <c r="BG688714" s="984"/>
    </row>
    <row r="688715" spans="59:59" ht="15" customHeight="1">
      <c r="BG688715" s="985"/>
    </row>
    <row r="688752" spans="59:59" ht="15" customHeight="1">
      <c r="BG688752" s="984"/>
    </row>
    <row r="688753" spans="59:59" ht="15" customHeight="1">
      <c r="BG688753" s="985"/>
    </row>
    <row r="688790" spans="59:59" ht="15" customHeight="1">
      <c r="BG688790" s="984"/>
    </row>
    <row r="688791" spans="59:59" ht="15" customHeight="1">
      <c r="BG688791" s="985"/>
    </row>
    <row r="688828" spans="59:59" ht="15" customHeight="1">
      <c r="BG688828" s="984"/>
    </row>
    <row r="688829" spans="59:59" ht="15" customHeight="1">
      <c r="BG688829" s="985"/>
    </row>
    <row r="688866" spans="59:59" ht="15" customHeight="1">
      <c r="BG688866" s="984"/>
    </row>
    <row r="688867" spans="59:59" ht="15" customHeight="1">
      <c r="BG688867" s="985"/>
    </row>
    <row r="688904" spans="59:59" ht="15" customHeight="1">
      <c r="BG688904" s="984"/>
    </row>
    <row r="688905" spans="59:59" ht="15" customHeight="1">
      <c r="BG688905" s="985"/>
    </row>
    <row r="688942" spans="59:59" ht="15" customHeight="1">
      <c r="BG688942" s="984"/>
    </row>
    <row r="688943" spans="59:59" ht="15" customHeight="1">
      <c r="BG688943" s="985"/>
    </row>
    <row r="688980" spans="59:59" ht="15" customHeight="1">
      <c r="BG688980" s="984"/>
    </row>
    <row r="688981" spans="59:59" ht="15" customHeight="1">
      <c r="BG688981" s="985"/>
    </row>
    <row r="689018" spans="59:59" ht="15" customHeight="1">
      <c r="BG689018" s="984"/>
    </row>
    <row r="689019" spans="59:59" ht="15" customHeight="1">
      <c r="BG689019" s="985"/>
    </row>
    <row r="689056" spans="59:59" ht="15" customHeight="1">
      <c r="BG689056" s="984"/>
    </row>
    <row r="689057" spans="59:59" ht="15" customHeight="1">
      <c r="BG689057" s="985"/>
    </row>
    <row r="689094" spans="59:59" ht="15" customHeight="1">
      <c r="BG689094" s="984"/>
    </row>
    <row r="689095" spans="59:59" ht="15" customHeight="1">
      <c r="BG689095" s="985"/>
    </row>
    <row r="689132" spans="59:59" ht="15" customHeight="1">
      <c r="BG689132" s="984"/>
    </row>
    <row r="689133" spans="59:59" ht="15" customHeight="1">
      <c r="BG689133" s="985"/>
    </row>
    <row r="689170" spans="59:59" ht="15" customHeight="1">
      <c r="BG689170" s="984"/>
    </row>
    <row r="689171" spans="59:59" ht="15" customHeight="1">
      <c r="BG689171" s="985"/>
    </row>
    <row r="689208" spans="59:59" ht="15" customHeight="1">
      <c r="BG689208" s="984"/>
    </row>
    <row r="689209" spans="59:59" ht="15" customHeight="1">
      <c r="BG689209" s="985"/>
    </row>
    <row r="689246" spans="59:59" ht="15" customHeight="1">
      <c r="BG689246" s="984"/>
    </row>
    <row r="689247" spans="59:59" ht="15" customHeight="1">
      <c r="BG689247" s="985"/>
    </row>
    <row r="689284" spans="59:59" ht="15" customHeight="1">
      <c r="BG689284" s="984"/>
    </row>
    <row r="689285" spans="59:59" ht="15" customHeight="1">
      <c r="BG689285" s="985"/>
    </row>
    <row r="689322" spans="59:59" ht="15" customHeight="1">
      <c r="BG689322" s="984"/>
    </row>
    <row r="689323" spans="59:59" ht="15" customHeight="1">
      <c r="BG689323" s="985"/>
    </row>
    <row r="689360" spans="59:59" ht="15" customHeight="1">
      <c r="BG689360" s="984"/>
    </row>
    <row r="689361" spans="59:59" ht="15" customHeight="1">
      <c r="BG689361" s="985"/>
    </row>
    <row r="689398" spans="59:59" ht="15" customHeight="1">
      <c r="BG689398" s="984"/>
    </row>
    <row r="689399" spans="59:59" ht="15" customHeight="1">
      <c r="BG689399" s="985"/>
    </row>
    <row r="689436" spans="59:59" ht="15" customHeight="1">
      <c r="BG689436" s="984"/>
    </row>
    <row r="689437" spans="59:59" ht="15" customHeight="1">
      <c r="BG689437" s="985"/>
    </row>
    <row r="689474" spans="59:59" ht="15" customHeight="1">
      <c r="BG689474" s="984"/>
    </row>
    <row r="689475" spans="59:59" ht="15" customHeight="1">
      <c r="BG689475" s="985"/>
    </row>
    <row r="689512" spans="59:59" ht="15" customHeight="1">
      <c r="BG689512" s="984"/>
    </row>
    <row r="689513" spans="59:59" ht="15" customHeight="1">
      <c r="BG689513" s="985"/>
    </row>
    <row r="689550" spans="59:59" ht="15" customHeight="1">
      <c r="BG689550" s="984"/>
    </row>
    <row r="689551" spans="59:59" ht="15" customHeight="1">
      <c r="BG689551" s="985"/>
    </row>
    <row r="689588" spans="59:59" ht="15" customHeight="1">
      <c r="BG689588" s="984"/>
    </row>
    <row r="689589" spans="59:59" ht="15" customHeight="1">
      <c r="BG689589" s="985"/>
    </row>
    <row r="689626" spans="59:59" ht="15" customHeight="1">
      <c r="BG689626" s="984"/>
    </row>
    <row r="689627" spans="59:59" ht="15" customHeight="1">
      <c r="BG689627" s="985"/>
    </row>
    <row r="689664" spans="59:59" ht="15" customHeight="1">
      <c r="BG689664" s="984"/>
    </row>
    <row r="689665" spans="59:59" ht="15" customHeight="1">
      <c r="BG689665" s="985"/>
    </row>
    <row r="689702" spans="59:59" ht="15" customHeight="1">
      <c r="BG689702" s="984"/>
    </row>
    <row r="689703" spans="59:59" ht="15" customHeight="1">
      <c r="BG689703" s="985"/>
    </row>
    <row r="689740" spans="59:59" ht="15" customHeight="1">
      <c r="BG689740" s="984"/>
    </row>
    <row r="689741" spans="59:59" ht="15" customHeight="1">
      <c r="BG689741" s="985"/>
    </row>
    <row r="689778" spans="59:59" ht="15" customHeight="1">
      <c r="BG689778" s="984"/>
    </row>
    <row r="689779" spans="59:59" ht="15" customHeight="1">
      <c r="BG689779" s="985"/>
    </row>
    <row r="689816" spans="59:59" ht="15" customHeight="1">
      <c r="BG689816" s="984"/>
    </row>
    <row r="689817" spans="59:59" ht="15" customHeight="1">
      <c r="BG689817" s="985"/>
    </row>
    <row r="689854" spans="59:59" ht="15" customHeight="1">
      <c r="BG689854" s="984"/>
    </row>
    <row r="689855" spans="59:59" ht="15" customHeight="1">
      <c r="BG689855" s="985"/>
    </row>
    <row r="689892" spans="59:59" ht="15" customHeight="1">
      <c r="BG689892" s="984"/>
    </row>
    <row r="689893" spans="59:59" ht="15" customHeight="1">
      <c r="BG689893" s="985"/>
    </row>
    <row r="689930" spans="59:59" ht="15" customHeight="1">
      <c r="BG689930" s="984"/>
    </row>
    <row r="689931" spans="59:59" ht="15" customHeight="1">
      <c r="BG689931" s="985"/>
    </row>
    <row r="689968" spans="59:59" ht="15" customHeight="1">
      <c r="BG689968" s="984"/>
    </row>
    <row r="689969" spans="59:59" ht="15" customHeight="1">
      <c r="BG689969" s="985"/>
    </row>
    <row r="690006" spans="59:59" ht="15" customHeight="1">
      <c r="BG690006" s="984"/>
    </row>
    <row r="690007" spans="59:59" ht="15" customHeight="1">
      <c r="BG690007" s="985"/>
    </row>
    <row r="690044" spans="59:59" ht="15" customHeight="1">
      <c r="BG690044" s="984"/>
    </row>
    <row r="690045" spans="59:59" ht="15" customHeight="1">
      <c r="BG690045" s="985"/>
    </row>
    <row r="690082" spans="59:59" ht="15" customHeight="1">
      <c r="BG690082" s="984"/>
    </row>
    <row r="690083" spans="59:59" ht="15" customHeight="1">
      <c r="BG690083" s="985"/>
    </row>
    <row r="690120" spans="59:59" ht="15" customHeight="1">
      <c r="BG690120" s="984"/>
    </row>
    <row r="690121" spans="59:59" ht="15" customHeight="1">
      <c r="BG690121" s="985"/>
    </row>
    <row r="690158" spans="59:59" ht="15" customHeight="1">
      <c r="BG690158" s="984"/>
    </row>
    <row r="690159" spans="59:59" ht="15" customHeight="1">
      <c r="BG690159" s="985"/>
    </row>
    <row r="690196" spans="59:59" ht="15" customHeight="1">
      <c r="BG690196" s="984"/>
    </row>
    <row r="690197" spans="59:59" ht="15" customHeight="1">
      <c r="BG690197" s="985"/>
    </row>
    <row r="690234" spans="59:59" ht="15" customHeight="1">
      <c r="BG690234" s="984"/>
    </row>
    <row r="690235" spans="59:59" ht="15" customHeight="1">
      <c r="BG690235" s="985"/>
    </row>
    <row r="690272" spans="59:59" ht="15" customHeight="1">
      <c r="BG690272" s="984"/>
    </row>
    <row r="690273" spans="59:59" ht="15" customHeight="1">
      <c r="BG690273" s="985"/>
    </row>
    <row r="690310" spans="59:59" ht="15" customHeight="1">
      <c r="BG690310" s="984"/>
    </row>
    <row r="690311" spans="59:59" ht="15" customHeight="1">
      <c r="BG690311" s="985"/>
    </row>
    <row r="690348" spans="59:59" ht="15" customHeight="1">
      <c r="BG690348" s="984"/>
    </row>
    <row r="690349" spans="59:59" ht="15" customHeight="1">
      <c r="BG690349" s="985"/>
    </row>
    <row r="690386" spans="59:59" ht="15" customHeight="1">
      <c r="BG690386" s="984"/>
    </row>
    <row r="690387" spans="59:59" ht="15" customHeight="1">
      <c r="BG690387" s="985"/>
    </row>
    <row r="690424" spans="59:59" ht="15" customHeight="1">
      <c r="BG690424" s="984"/>
    </row>
    <row r="690425" spans="59:59" ht="15" customHeight="1">
      <c r="BG690425" s="985"/>
    </row>
    <row r="690462" spans="59:59" ht="15" customHeight="1">
      <c r="BG690462" s="984"/>
    </row>
    <row r="690463" spans="59:59" ht="15" customHeight="1">
      <c r="BG690463" s="985"/>
    </row>
    <row r="690500" spans="59:59" ht="15" customHeight="1">
      <c r="BG690500" s="984"/>
    </row>
    <row r="690501" spans="59:59" ht="15" customHeight="1">
      <c r="BG690501" s="985"/>
    </row>
    <row r="690538" spans="59:59" ht="15" customHeight="1">
      <c r="BG690538" s="984"/>
    </row>
    <row r="690539" spans="59:59" ht="15" customHeight="1">
      <c r="BG690539" s="985"/>
    </row>
    <row r="690576" spans="59:59" ht="15" customHeight="1">
      <c r="BG690576" s="984"/>
    </row>
    <row r="690577" spans="59:59" ht="15" customHeight="1">
      <c r="BG690577" s="985"/>
    </row>
    <row r="690614" spans="59:59" ht="15" customHeight="1">
      <c r="BG690614" s="984"/>
    </row>
    <row r="690615" spans="59:59" ht="15" customHeight="1">
      <c r="BG690615" s="985"/>
    </row>
    <row r="690652" spans="59:59" ht="15" customHeight="1">
      <c r="BG690652" s="984"/>
    </row>
    <row r="690653" spans="59:59" ht="15" customHeight="1">
      <c r="BG690653" s="985"/>
    </row>
    <row r="690690" spans="59:59" ht="15" customHeight="1">
      <c r="BG690690" s="984"/>
    </row>
    <row r="690691" spans="59:59" ht="15" customHeight="1">
      <c r="BG690691" s="985"/>
    </row>
    <row r="690728" spans="59:59" ht="15" customHeight="1">
      <c r="BG690728" s="984"/>
    </row>
    <row r="690729" spans="59:59" ht="15" customHeight="1">
      <c r="BG690729" s="985"/>
    </row>
    <row r="690766" spans="59:59" ht="15" customHeight="1">
      <c r="BG690766" s="984"/>
    </row>
    <row r="690767" spans="59:59" ht="15" customHeight="1">
      <c r="BG690767" s="985"/>
    </row>
    <row r="690804" spans="59:59" ht="15" customHeight="1">
      <c r="BG690804" s="984"/>
    </row>
    <row r="690805" spans="59:59" ht="15" customHeight="1">
      <c r="BG690805" s="985"/>
    </row>
    <row r="690842" spans="59:59" ht="15" customHeight="1">
      <c r="BG690842" s="984"/>
    </row>
    <row r="690843" spans="59:59" ht="15" customHeight="1">
      <c r="BG690843" s="985"/>
    </row>
    <row r="690880" spans="59:59" ht="15" customHeight="1">
      <c r="BG690880" s="984"/>
    </row>
    <row r="690881" spans="59:59" ht="15" customHeight="1">
      <c r="BG690881" s="985"/>
    </row>
    <row r="690918" spans="59:59" ht="15" customHeight="1">
      <c r="BG690918" s="984"/>
    </row>
    <row r="690919" spans="59:59" ht="15" customHeight="1">
      <c r="BG690919" s="985"/>
    </row>
    <row r="690956" spans="59:59" ht="15" customHeight="1">
      <c r="BG690956" s="984"/>
    </row>
    <row r="690957" spans="59:59" ht="15" customHeight="1">
      <c r="BG690957" s="985"/>
    </row>
    <row r="690994" spans="59:59" ht="15" customHeight="1">
      <c r="BG690994" s="984"/>
    </row>
    <row r="690995" spans="59:59" ht="15" customHeight="1">
      <c r="BG690995" s="985"/>
    </row>
    <row r="691032" spans="59:59" ht="15" customHeight="1">
      <c r="BG691032" s="984"/>
    </row>
    <row r="691033" spans="59:59" ht="15" customHeight="1">
      <c r="BG691033" s="985"/>
    </row>
    <row r="691070" spans="59:59" ht="15" customHeight="1">
      <c r="BG691070" s="984"/>
    </row>
    <row r="691071" spans="59:59" ht="15" customHeight="1">
      <c r="BG691071" s="985"/>
    </row>
    <row r="691108" spans="59:59" ht="15" customHeight="1">
      <c r="BG691108" s="984"/>
    </row>
    <row r="691109" spans="59:59" ht="15" customHeight="1">
      <c r="BG691109" s="985"/>
    </row>
    <row r="691146" spans="59:59" ht="15" customHeight="1">
      <c r="BG691146" s="984"/>
    </row>
    <row r="691147" spans="59:59" ht="15" customHeight="1">
      <c r="BG691147" s="985"/>
    </row>
    <row r="691184" spans="59:59" ht="15" customHeight="1">
      <c r="BG691184" s="984"/>
    </row>
    <row r="691185" spans="59:59" ht="15" customHeight="1">
      <c r="BG691185" s="985"/>
    </row>
    <row r="691222" spans="59:59" ht="15" customHeight="1">
      <c r="BG691222" s="984"/>
    </row>
    <row r="691223" spans="59:59" ht="15" customHeight="1">
      <c r="BG691223" s="985"/>
    </row>
    <row r="691260" spans="59:59" ht="15" customHeight="1">
      <c r="BG691260" s="984"/>
    </row>
    <row r="691261" spans="59:59" ht="15" customHeight="1">
      <c r="BG691261" s="985"/>
    </row>
    <row r="691298" spans="59:59" ht="15" customHeight="1">
      <c r="BG691298" s="984"/>
    </row>
    <row r="691299" spans="59:59" ht="15" customHeight="1">
      <c r="BG691299" s="985"/>
    </row>
    <row r="691336" spans="59:59" ht="15" customHeight="1">
      <c r="BG691336" s="984"/>
    </row>
    <row r="691337" spans="59:59" ht="15" customHeight="1">
      <c r="BG691337" s="985"/>
    </row>
    <row r="691374" spans="59:59" ht="15" customHeight="1">
      <c r="BG691374" s="984"/>
    </row>
    <row r="691375" spans="59:59" ht="15" customHeight="1">
      <c r="BG691375" s="985"/>
    </row>
    <row r="691412" spans="59:59" ht="15" customHeight="1">
      <c r="BG691412" s="984"/>
    </row>
    <row r="691413" spans="59:59" ht="15" customHeight="1">
      <c r="BG691413" s="985"/>
    </row>
    <row r="691450" spans="59:59" ht="15" customHeight="1">
      <c r="BG691450" s="984"/>
    </row>
    <row r="691451" spans="59:59" ht="15" customHeight="1">
      <c r="BG691451" s="985"/>
    </row>
    <row r="691488" spans="59:59" ht="15" customHeight="1">
      <c r="BG691488" s="984"/>
    </row>
    <row r="691489" spans="59:59" ht="15" customHeight="1">
      <c r="BG691489" s="985"/>
    </row>
    <row r="691526" spans="59:59" ht="15" customHeight="1">
      <c r="BG691526" s="984"/>
    </row>
    <row r="691527" spans="59:59" ht="15" customHeight="1">
      <c r="BG691527" s="985"/>
    </row>
    <row r="691564" spans="59:59" ht="15" customHeight="1">
      <c r="BG691564" s="984"/>
    </row>
    <row r="691565" spans="59:59" ht="15" customHeight="1">
      <c r="BG691565" s="985"/>
    </row>
    <row r="691602" spans="59:59" ht="15" customHeight="1">
      <c r="BG691602" s="984"/>
    </row>
    <row r="691603" spans="59:59" ht="15" customHeight="1">
      <c r="BG691603" s="985"/>
    </row>
    <row r="691640" spans="59:59" ht="15" customHeight="1">
      <c r="BG691640" s="984"/>
    </row>
    <row r="691641" spans="59:59" ht="15" customHeight="1">
      <c r="BG691641" s="985"/>
    </row>
    <row r="691678" spans="59:59" ht="15" customHeight="1">
      <c r="BG691678" s="984"/>
    </row>
    <row r="691679" spans="59:59" ht="15" customHeight="1">
      <c r="BG691679" s="985"/>
    </row>
    <row r="691716" spans="59:59" ht="15" customHeight="1">
      <c r="BG691716" s="984"/>
    </row>
    <row r="691717" spans="59:59" ht="15" customHeight="1">
      <c r="BG691717" s="985"/>
    </row>
    <row r="691754" spans="59:59" ht="15" customHeight="1">
      <c r="BG691754" s="984"/>
    </row>
    <row r="691755" spans="59:59" ht="15" customHeight="1">
      <c r="BG691755" s="985"/>
    </row>
    <row r="691792" spans="59:59" ht="15" customHeight="1">
      <c r="BG691792" s="984"/>
    </row>
    <row r="691793" spans="59:59" ht="15" customHeight="1">
      <c r="BG691793" s="985"/>
    </row>
    <row r="691830" spans="59:59" ht="15" customHeight="1">
      <c r="BG691830" s="984"/>
    </row>
    <row r="691831" spans="59:59" ht="15" customHeight="1">
      <c r="BG691831" s="985"/>
    </row>
    <row r="691868" spans="59:59" ht="15" customHeight="1">
      <c r="BG691868" s="984"/>
    </row>
    <row r="691869" spans="59:59" ht="15" customHeight="1">
      <c r="BG691869" s="985"/>
    </row>
    <row r="691906" spans="59:59" ht="15" customHeight="1">
      <c r="BG691906" s="984"/>
    </row>
    <row r="691907" spans="59:59" ht="15" customHeight="1">
      <c r="BG691907" s="985"/>
    </row>
    <row r="691944" spans="59:59" ht="15" customHeight="1">
      <c r="BG691944" s="984"/>
    </row>
    <row r="691945" spans="59:59" ht="15" customHeight="1">
      <c r="BG691945" s="985"/>
    </row>
    <row r="691982" spans="59:59" ht="15" customHeight="1">
      <c r="BG691982" s="984"/>
    </row>
    <row r="691983" spans="59:59" ht="15" customHeight="1">
      <c r="BG691983" s="985"/>
    </row>
    <row r="692020" spans="59:59" ht="15" customHeight="1">
      <c r="BG692020" s="984"/>
    </row>
    <row r="692021" spans="59:59" ht="15" customHeight="1">
      <c r="BG692021" s="985"/>
    </row>
    <row r="692058" spans="59:59" ht="15" customHeight="1">
      <c r="BG692058" s="984"/>
    </row>
    <row r="692059" spans="59:59" ht="15" customHeight="1">
      <c r="BG692059" s="985"/>
    </row>
    <row r="692096" spans="59:59" ht="15" customHeight="1">
      <c r="BG692096" s="984"/>
    </row>
    <row r="692097" spans="59:59" ht="15" customHeight="1">
      <c r="BG692097" s="985"/>
    </row>
    <row r="692134" spans="59:59" ht="15" customHeight="1">
      <c r="BG692134" s="984"/>
    </row>
    <row r="692135" spans="59:59" ht="15" customHeight="1">
      <c r="BG692135" s="985"/>
    </row>
    <row r="692172" spans="59:59" ht="15" customHeight="1">
      <c r="BG692172" s="984"/>
    </row>
    <row r="692173" spans="59:59" ht="15" customHeight="1">
      <c r="BG692173" s="985"/>
    </row>
    <row r="692210" spans="59:59" ht="15" customHeight="1">
      <c r="BG692210" s="984"/>
    </row>
    <row r="692211" spans="59:59" ht="15" customHeight="1">
      <c r="BG692211" s="985"/>
    </row>
    <row r="692248" spans="59:59" ht="15" customHeight="1">
      <c r="BG692248" s="984"/>
    </row>
    <row r="692249" spans="59:59" ht="15" customHeight="1">
      <c r="BG692249" s="985"/>
    </row>
    <row r="692286" spans="59:59" ht="15" customHeight="1">
      <c r="BG692286" s="984"/>
    </row>
    <row r="692287" spans="59:59" ht="15" customHeight="1">
      <c r="BG692287" s="985"/>
    </row>
    <row r="692324" spans="59:59" ht="15" customHeight="1">
      <c r="BG692324" s="984"/>
    </row>
    <row r="692325" spans="59:59" ht="15" customHeight="1">
      <c r="BG692325" s="985"/>
    </row>
    <row r="692362" spans="59:59" ht="15" customHeight="1">
      <c r="BG692362" s="984"/>
    </row>
    <row r="692363" spans="59:59" ht="15" customHeight="1">
      <c r="BG692363" s="985"/>
    </row>
    <row r="692400" spans="59:59" ht="15" customHeight="1">
      <c r="BG692400" s="984"/>
    </row>
    <row r="692401" spans="59:59" ht="15" customHeight="1">
      <c r="BG692401" s="985"/>
    </row>
    <row r="692438" spans="59:59" ht="15" customHeight="1">
      <c r="BG692438" s="984"/>
    </row>
    <row r="692439" spans="59:59" ht="15" customHeight="1">
      <c r="BG692439" s="985"/>
    </row>
    <row r="692476" spans="59:59" ht="15" customHeight="1">
      <c r="BG692476" s="984"/>
    </row>
    <row r="692477" spans="59:59" ht="15" customHeight="1">
      <c r="BG692477" s="985"/>
    </row>
    <row r="692514" spans="59:59" ht="15" customHeight="1">
      <c r="BG692514" s="984"/>
    </row>
    <row r="692515" spans="59:59" ht="15" customHeight="1">
      <c r="BG692515" s="985"/>
    </row>
    <row r="692552" spans="59:59" ht="15" customHeight="1">
      <c r="BG692552" s="984"/>
    </row>
    <row r="692553" spans="59:59" ht="15" customHeight="1">
      <c r="BG692553" s="985"/>
    </row>
    <row r="692590" spans="59:59" ht="15" customHeight="1">
      <c r="BG692590" s="984"/>
    </row>
    <row r="692591" spans="59:59" ht="15" customHeight="1">
      <c r="BG692591" s="985"/>
    </row>
    <row r="692628" spans="59:59" ht="15" customHeight="1">
      <c r="BG692628" s="984"/>
    </row>
    <row r="692629" spans="59:59" ht="15" customHeight="1">
      <c r="BG692629" s="985"/>
    </row>
    <row r="692666" spans="59:59" ht="15" customHeight="1">
      <c r="BG692666" s="984"/>
    </row>
    <row r="692667" spans="59:59" ht="15" customHeight="1">
      <c r="BG692667" s="985"/>
    </row>
    <row r="692704" spans="59:59" ht="15" customHeight="1">
      <c r="BG692704" s="984"/>
    </row>
    <row r="692705" spans="59:59" ht="15" customHeight="1">
      <c r="BG692705" s="985"/>
    </row>
    <row r="692742" spans="59:59" ht="15" customHeight="1">
      <c r="BG692742" s="984"/>
    </row>
    <row r="692743" spans="59:59" ht="15" customHeight="1">
      <c r="BG692743" s="985"/>
    </row>
    <row r="692780" spans="59:59" ht="15" customHeight="1">
      <c r="BG692780" s="984"/>
    </row>
    <row r="692781" spans="59:59" ht="15" customHeight="1">
      <c r="BG692781" s="985"/>
    </row>
    <row r="692818" spans="59:59" ht="15" customHeight="1">
      <c r="BG692818" s="984"/>
    </row>
    <row r="692819" spans="59:59" ht="15" customHeight="1">
      <c r="BG692819" s="985"/>
    </row>
    <row r="692856" spans="59:59" ht="15" customHeight="1">
      <c r="BG692856" s="984"/>
    </row>
    <row r="692857" spans="59:59" ht="15" customHeight="1">
      <c r="BG692857" s="985"/>
    </row>
    <row r="692894" spans="59:59" ht="15" customHeight="1">
      <c r="BG692894" s="984"/>
    </row>
    <row r="692895" spans="59:59" ht="15" customHeight="1">
      <c r="BG692895" s="985"/>
    </row>
    <row r="692932" spans="59:59" ht="15" customHeight="1">
      <c r="BG692932" s="984"/>
    </row>
    <row r="692933" spans="59:59" ht="15" customHeight="1">
      <c r="BG692933" s="985"/>
    </row>
    <row r="692970" spans="59:59" ht="15" customHeight="1">
      <c r="BG692970" s="984"/>
    </row>
    <row r="692971" spans="59:59" ht="15" customHeight="1">
      <c r="BG692971" s="985"/>
    </row>
    <row r="693008" spans="59:59" ht="15" customHeight="1">
      <c r="BG693008" s="984"/>
    </row>
    <row r="693009" spans="59:59" ht="15" customHeight="1">
      <c r="BG693009" s="985"/>
    </row>
    <row r="693046" spans="59:59" ht="15" customHeight="1">
      <c r="BG693046" s="984"/>
    </row>
    <row r="693047" spans="59:59" ht="15" customHeight="1">
      <c r="BG693047" s="985"/>
    </row>
    <row r="693084" spans="59:59" ht="15" customHeight="1">
      <c r="BG693084" s="984"/>
    </row>
    <row r="693085" spans="59:59" ht="15" customHeight="1">
      <c r="BG693085" s="985"/>
    </row>
    <row r="693122" spans="59:59" ht="15" customHeight="1">
      <c r="BG693122" s="984"/>
    </row>
    <row r="693123" spans="59:59" ht="15" customHeight="1">
      <c r="BG693123" s="985"/>
    </row>
    <row r="693160" spans="59:59" ht="15" customHeight="1">
      <c r="BG693160" s="984"/>
    </row>
    <row r="693161" spans="59:59" ht="15" customHeight="1">
      <c r="BG693161" s="985"/>
    </row>
    <row r="693198" spans="59:59" ht="15" customHeight="1">
      <c r="BG693198" s="984"/>
    </row>
    <row r="693199" spans="59:59" ht="15" customHeight="1">
      <c r="BG693199" s="985"/>
    </row>
    <row r="693236" spans="59:59" ht="15" customHeight="1">
      <c r="BG693236" s="984"/>
    </row>
    <row r="693237" spans="59:59" ht="15" customHeight="1">
      <c r="BG693237" s="985"/>
    </row>
    <row r="693274" spans="59:59" ht="15" customHeight="1">
      <c r="BG693274" s="984"/>
    </row>
    <row r="693275" spans="59:59" ht="15" customHeight="1">
      <c r="BG693275" s="985"/>
    </row>
    <row r="693312" spans="59:59" ht="15" customHeight="1">
      <c r="BG693312" s="984"/>
    </row>
    <row r="693313" spans="59:59" ht="15" customHeight="1">
      <c r="BG693313" s="985"/>
    </row>
    <row r="693350" spans="59:59" ht="15" customHeight="1">
      <c r="BG693350" s="984"/>
    </row>
    <row r="693351" spans="59:59" ht="15" customHeight="1">
      <c r="BG693351" s="985"/>
    </row>
    <row r="693388" spans="59:59" ht="15" customHeight="1">
      <c r="BG693388" s="984"/>
    </row>
    <row r="693389" spans="59:59" ht="15" customHeight="1">
      <c r="BG693389" s="985"/>
    </row>
    <row r="693426" spans="59:59" ht="15" customHeight="1">
      <c r="BG693426" s="984"/>
    </row>
    <row r="693427" spans="59:59" ht="15" customHeight="1">
      <c r="BG693427" s="985"/>
    </row>
    <row r="693464" spans="59:59" ht="15" customHeight="1">
      <c r="BG693464" s="984"/>
    </row>
    <row r="693465" spans="59:59" ht="15" customHeight="1">
      <c r="BG693465" s="985"/>
    </row>
    <row r="693502" spans="59:59" ht="15" customHeight="1">
      <c r="BG693502" s="984"/>
    </row>
    <row r="693503" spans="59:59" ht="15" customHeight="1">
      <c r="BG693503" s="985"/>
    </row>
    <row r="693540" spans="59:59" ht="15" customHeight="1">
      <c r="BG693540" s="984"/>
    </row>
    <row r="693541" spans="59:59" ht="15" customHeight="1">
      <c r="BG693541" s="985"/>
    </row>
    <row r="693578" spans="59:59" ht="15" customHeight="1">
      <c r="BG693578" s="984"/>
    </row>
    <row r="693579" spans="59:59" ht="15" customHeight="1">
      <c r="BG693579" s="985"/>
    </row>
    <row r="693616" spans="59:59" ht="15" customHeight="1">
      <c r="BG693616" s="984"/>
    </row>
    <row r="693617" spans="59:59" ht="15" customHeight="1">
      <c r="BG693617" s="985"/>
    </row>
    <row r="693654" spans="59:59" ht="15" customHeight="1">
      <c r="BG693654" s="984"/>
    </row>
    <row r="693655" spans="59:59" ht="15" customHeight="1">
      <c r="BG693655" s="985"/>
    </row>
    <row r="693692" spans="59:59" ht="15" customHeight="1">
      <c r="BG693692" s="984"/>
    </row>
    <row r="693693" spans="59:59" ht="15" customHeight="1">
      <c r="BG693693" s="985"/>
    </row>
    <row r="693730" spans="59:59" ht="15" customHeight="1">
      <c r="BG693730" s="984"/>
    </row>
    <row r="693731" spans="59:59" ht="15" customHeight="1">
      <c r="BG693731" s="985"/>
    </row>
    <row r="693768" spans="59:59" ht="15" customHeight="1">
      <c r="BG693768" s="984"/>
    </row>
    <row r="693769" spans="59:59" ht="15" customHeight="1">
      <c r="BG693769" s="985"/>
    </row>
    <row r="693806" spans="59:59" ht="15" customHeight="1">
      <c r="BG693806" s="984"/>
    </row>
    <row r="693807" spans="59:59" ht="15" customHeight="1">
      <c r="BG693807" s="985"/>
    </row>
    <row r="693844" spans="59:59" ht="15" customHeight="1">
      <c r="BG693844" s="984"/>
    </row>
    <row r="693845" spans="59:59" ht="15" customHeight="1">
      <c r="BG693845" s="985"/>
    </row>
    <row r="693882" spans="59:59" ht="15" customHeight="1">
      <c r="BG693882" s="984"/>
    </row>
    <row r="693883" spans="59:59" ht="15" customHeight="1">
      <c r="BG693883" s="985"/>
    </row>
    <row r="693920" spans="59:59" ht="15" customHeight="1">
      <c r="BG693920" s="984"/>
    </row>
    <row r="693921" spans="59:59" ht="15" customHeight="1">
      <c r="BG693921" s="985"/>
    </row>
    <row r="693958" spans="59:59" ht="15" customHeight="1">
      <c r="BG693958" s="984"/>
    </row>
    <row r="693959" spans="59:59" ht="15" customHeight="1">
      <c r="BG693959" s="985"/>
    </row>
    <row r="693996" spans="59:59" ht="15" customHeight="1">
      <c r="BG693996" s="984"/>
    </row>
    <row r="693997" spans="59:59" ht="15" customHeight="1">
      <c r="BG693997" s="985"/>
    </row>
    <row r="694034" spans="59:59" ht="15" customHeight="1">
      <c r="BG694034" s="984"/>
    </row>
    <row r="694035" spans="59:59" ht="15" customHeight="1">
      <c r="BG694035" s="985"/>
    </row>
    <row r="694072" spans="59:59" ht="15" customHeight="1">
      <c r="BG694072" s="984"/>
    </row>
    <row r="694073" spans="59:59" ht="15" customHeight="1">
      <c r="BG694073" s="985"/>
    </row>
    <row r="694110" spans="59:59" ht="15" customHeight="1">
      <c r="BG694110" s="984"/>
    </row>
    <row r="694111" spans="59:59" ht="15" customHeight="1">
      <c r="BG694111" s="985"/>
    </row>
    <row r="694148" spans="59:59" ht="15" customHeight="1">
      <c r="BG694148" s="984"/>
    </row>
    <row r="694149" spans="59:59" ht="15" customHeight="1">
      <c r="BG694149" s="985"/>
    </row>
    <row r="694186" spans="59:59" ht="15" customHeight="1">
      <c r="BG694186" s="984"/>
    </row>
    <row r="694187" spans="59:59" ht="15" customHeight="1">
      <c r="BG694187" s="985"/>
    </row>
    <row r="694224" spans="59:59" ht="15" customHeight="1">
      <c r="BG694224" s="984"/>
    </row>
    <row r="694225" spans="59:59" ht="15" customHeight="1">
      <c r="BG694225" s="985"/>
    </row>
    <row r="694262" spans="59:59" ht="15" customHeight="1">
      <c r="BG694262" s="984"/>
    </row>
    <row r="694263" spans="59:59" ht="15" customHeight="1">
      <c r="BG694263" s="985"/>
    </row>
    <row r="694300" spans="59:59" ht="15" customHeight="1">
      <c r="BG694300" s="984"/>
    </row>
    <row r="694301" spans="59:59" ht="15" customHeight="1">
      <c r="BG694301" s="985"/>
    </row>
    <row r="694338" spans="59:59" ht="15" customHeight="1">
      <c r="BG694338" s="984"/>
    </row>
    <row r="694339" spans="59:59" ht="15" customHeight="1">
      <c r="BG694339" s="985"/>
    </row>
    <row r="694376" spans="59:59" ht="15" customHeight="1">
      <c r="BG694376" s="984"/>
    </row>
    <row r="694377" spans="59:59" ht="15" customHeight="1">
      <c r="BG694377" s="985"/>
    </row>
    <row r="694414" spans="59:59" ht="15" customHeight="1">
      <c r="BG694414" s="984"/>
    </row>
    <row r="694415" spans="59:59" ht="15" customHeight="1">
      <c r="BG694415" s="985"/>
    </row>
    <row r="694452" spans="59:59" ht="15" customHeight="1">
      <c r="BG694452" s="984"/>
    </row>
    <row r="694453" spans="59:59" ht="15" customHeight="1">
      <c r="BG694453" s="985"/>
    </row>
    <row r="694490" spans="59:59" ht="15" customHeight="1">
      <c r="BG694490" s="984"/>
    </row>
    <row r="694491" spans="59:59" ht="15" customHeight="1">
      <c r="BG694491" s="985"/>
    </row>
    <row r="694528" spans="59:59" ht="15" customHeight="1">
      <c r="BG694528" s="984"/>
    </row>
    <row r="694529" spans="59:59" ht="15" customHeight="1">
      <c r="BG694529" s="985"/>
    </row>
    <row r="694566" spans="59:59" ht="15" customHeight="1">
      <c r="BG694566" s="984"/>
    </row>
    <row r="694567" spans="59:59" ht="15" customHeight="1">
      <c r="BG694567" s="985"/>
    </row>
    <row r="694604" spans="59:59" ht="15" customHeight="1">
      <c r="BG694604" s="984"/>
    </row>
    <row r="694605" spans="59:59" ht="15" customHeight="1">
      <c r="BG694605" s="985"/>
    </row>
    <row r="694642" spans="59:59" ht="15" customHeight="1">
      <c r="BG694642" s="984"/>
    </row>
    <row r="694643" spans="59:59" ht="15" customHeight="1">
      <c r="BG694643" s="985"/>
    </row>
    <row r="694680" spans="59:59" ht="15" customHeight="1">
      <c r="BG694680" s="984"/>
    </row>
    <row r="694681" spans="59:59" ht="15" customHeight="1">
      <c r="BG694681" s="985"/>
    </row>
    <row r="694718" spans="59:59" ht="15" customHeight="1">
      <c r="BG694718" s="984"/>
    </row>
    <row r="694719" spans="59:59" ht="15" customHeight="1">
      <c r="BG694719" s="985"/>
    </row>
    <row r="694756" spans="59:59" ht="15" customHeight="1">
      <c r="BG694756" s="984"/>
    </row>
    <row r="694757" spans="59:59" ht="15" customHeight="1">
      <c r="BG694757" s="985"/>
    </row>
    <row r="694794" spans="59:59" ht="15" customHeight="1">
      <c r="BG694794" s="984"/>
    </row>
    <row r="694795" spans="59:59" ht="15" customHeight="1">
      <c r="BG694795" s="985"/>
    </row>
    <row r="694832" spans="59:59" ht="15" customHeight="1">
      <c r="BG694832" s="984"/>
    </row>
    <row r="694833" spans="59:59" ht="15" customHeight="1">
      <c r="BG694833" s="985"/>
    </row>
    <row r="694870" spans="59:59" ht="15" customHeight="1">
      <c r="BG694870" s="984"/>
    </row>
    <row r="694871" spans="59:59" ht="15" customHeight="1">
      <c r="BG694871" s="985"/>
    </row>
    <row r="694908" spans="59:59" ht="15" customHeight="1">
      <c r="BG694908" s="984"/>
    </row>
    <row r="694909" spans="59:59" ht="15" customHeight="1">
      <c r="BG694909" s="985"/>
    </row>
    <row r="694946" spans="59:59" ht="15" customHeight="1">
      <c r="BG694946" s="984"/>
    </row>
    <row r="694947" spans="59:59" ht="15" customHeight="1">
      <c r="BG694947" s="985"/>
    </row>
    <row r="694984" spans="59:59" ht="15" customHeight="1">
      <c r="BG694984" s="984"/>
    </row>
    <row r="694985" spans="59:59" ht="15" customHeight="1">
      <c r="BG694985" s="985"/>
    </row>
    <row r="695022" spans="59:59" ht="15" customHeight="1">
      <c r="BG695022" s="984"/>
    </row>
    <row r="695023" spans="59:59" ht="15" customHeight="1">
      <c r="BG695023" s="985"/>
    </row>
    <row r="695060" spans="59:59" ht="15" customHeight="1">
      <c r="BG695060" s="984"/>
    </row>
    <row r="695061" spans="59:59" ht="15" customHeight="1">
      <c r="BG695061" s="985"/>
    </row>
    <row r="695098" spans="59:59" ht="15" customHeight="1">
      <c r="BG695098" s="984"/>
    </row>
    <row r="695099" spans="59:59" ht="15" customHeight="1">
      <c r="BG695099" s="985"/>
    </row>
    <row r="695136" spans="59:59" ht="15" customHeight="1">
      <c r="BG695136" s="984"/>
    </row>
    <row r="695137" spans="59:59" ht="15" customHeight="1">
      <c r="BG695137" s="985"/>
    </row>
    <row r="695174" spans="59:59" ht="15" customHeight="1">
      <c r="BG695174" s="984"/>
    </row>
    <row r="695175" spans="59:59" ht="15" customHeight="1">
      <c r="BG695175" s="985"/>
    </row>
    <row r="695212" spans="59:59" ht="15" customHeight="1">
      <c r="BG695212" s="984"/>
    </row>
    <row r="695213" spans="59:59" ht="15" customHeight="1">
      <c r="BG695213" s="985"/>
    </row>
    <row r="695250" spans="59:59" ht="15" customHeight="1">
      <c r="BG695250" s="984"/>
    </row>
    <row r="695251" spans="59:59" ht="15" customHeight="1">
      <c r="BG695251" s="985"/>
    </row>
    <row r="695288" spans="59:59" ht="15" customHeight="1">
      <c r="BG695288" s="984"/>
    </row>
    <row r="695289" spans="59:59" ht="15" customHeight="1">
      <c r="BG695289" s="985"/>
    </row>
    <row r="695326" spans="59:59" ht="15" customHeight="1">
      <c r="BG695326" s="984"/>
    </row>
    <row r="695327" spans="59:59" ht="15" customHeight="1">
      <c r="BG695327" s="985"/>
    </row>
    <row r="695364" spans="59:59" ht="15" customHeight="1">
      <c r="BG695364" s="984"/>
    </row>
    <row r="695365" spans="59:59" ht="15" customHeight="1">
      <c r="BG695365" s="985"/>
    </row>
    <row r="695402" spans="59:59" ht="15" customHeight="1">
      <c r="BG695402" s="984"/>
    </row>
    <row r="695403" spans="59:59" ht="15" customHeight="1">
      <c r="BG695403" s="985"/>
    </row>
    <row r="695440" spans="59:59" ht="15" customHeight="1">
      <c r="BG695440" s="984"/>
    </row>
    <row r="695441" spans="59:59" ht="15" customHeight="1">
      <c r="BG695441" s="985"/>
    </row>
    <row r="695478" spans="59:59" ht="15" customHeight="1">
      <c r="BG695478" s="984"/>
    </row>
    <row r="695479" spans="59:59" ht="15" customHeight="1">
      <c r="BG695479" s="985"/>
    </row>
    <row r="695516" spans="59:59" ht="15" customHeight="1">
      <c r="BG695516" s="984"/>
    </row>
    <row r="695517" spans="59:59" ht="15" customHeight="1">
      <c r="BG695517" s="985"/>
    </row>
    <row r="695554" spans="59:59" ht="15" customHeight="1">
      <c r="BG695554" s="984"/>
    </row>
    <row r="695555" spans="59:59" ht="15" customHeight="1">
      <c r="BG695555" s="985"/>
    </row>
    <row r="695592" spans="59:59" ht="15" customHeight="1">
      <c r="BG695592" s="984"/>
    </row>
    <row r="695593" spans="59:59" ht="15" customHeight="1">
      <c r="BG695593" s="985"/>
    </row>
    <row r="695630" spans="59:59" ht="15" customHeight="1">
      <c r="BG695630" s="984"/>
    </row>
    <row r="695631" spans="59:59" ht="15" customHeight="1">
      <c r="BG695631" s="985"/>
    </row>
    <row r="695668" spans="59:59" ht="15" customHeight="1">
      <c r="BG695668" s="984"/>
    </row>
    <row r="695669" spans="59:59" ht="15" customHeight="1">
      <c r="BG695669" s="985"/>
    </row>
    <row r="695706" spans="59:59" ht="15" customHeight="1">
      <c r="BG695706" s="984"/>
    </row>
    <row r="695707" spans="59:59" ht="15" customHeight="1">
      <c r="BG695707" s="985"/>
    </row>
    <row r="695744" spans="59:59" ht="15" customHeight="1">
      <c r="BG695744" s="984"/>
    </row>
    <row r="695745" spans="59:59" ht="15" customHeight="1">
      <c r="BG695745" s="985"/>
    </row>
    <row r="695782" spans="59:59" ht="15" customHeight="1">
      <c r="BG695782" s="984"/>
    </row>
    <row r="695783" spans="59:59" ht="15" customHeight="1">
      <c r="BG695783" s="985"/>
    </row>
    <row r="695820" spans="59:59" ht="15" customHeight="1">
      <c r="BG695820" s="984"/>
    </row>
    <row r="695821" spans="59:59" ht="15" customHeight="1">
      <c r="BG695821" s="985"/>
    </row>
    <row r="695858" spans="59:59" ht="15" customHeight="1">
      <c r="BG695858" s="984"/>
    </row>
    <row r="695859" spans="59:59" ht="15" customHeight="1">
      <c r="BG695859" s="985"/>
    </row>
    <row r="695896" spans="59:59" ht="15" customHeight="1">
      <c r="BG695896" s="984"/>
    </row>
    <row r="695897" spans="59:59" ht="15" customHeight="1">
      <c r="BG695897" s="985"/>
    </row>
    <row r="695934" spans="59:59" ht="15" customHeight="1">
      <c r="BG695934" s="984"/>
    </row>
    <row r="695935" spans="59:59" ht="15" customHeight="1">
      <c r="BG695935" s="985"/>
    </row>
    <row r="695972" spans="59:59" ht="15" customHeight="1">
      <c r="BG695972" s="984"/>
    </row>
    <row r="695973" spans="59:59" ht="15" customHeight="1">
      <c r="BG695973" s="985"/>
    </row>
    <row r="696010" spans="59:59" ht="15" customHeight="1">
      <c r="BG696010" s="984"/>
    </row>
    <row r="696011" spans="59:59" ht="15" customHeight="1">
      <c r="BG696011" s="985"/>
    </row>
    <row r="696048" spans="59:59" ht="15" customHeight="1">
      <c r="BG696048" s="984"/>
    </row>
    <row r="696049" spans="59:59" ht="15" customHeight="1">
      <c r="BG696049" s="985"/>
    </row>
    <row r="696086" spans="59:59" ht="15" customHeight="1">
      <c r="BG696086" s="984"/>
    </row>
    <row r="696087" spans="59:59" ht="15" customHeight="1">
      <c r="BG696087" s="985"/>
    </row>
    <row r="696124" spans="59:59" ht="15" customHeight="1">
      <c r="BG696124" s="984"/>
    </row>
    <row r="696125" spans="59:59" ht="15" customHeight="1">
      <c r="BG696125" s="985"/>
    </row>
    <row r="696162" spans="59:59" ht="15" customHeight="1">
      <c r="BG696162" s="984"/>
    </row>
    <row r="696163" spans="59:59" ht="15" customHeight="1">
      <c r="BG696163" s="985"/>
    </row>
    <row r="696200" spans="59:59" ht="15" customHeight="1">
      <c r="BG696200" s="984"/>
    </row>
    <row r="696201" spans="59:59" ht="15" customHeight="1">
      <c r="BG696201" s="985"/>
    </row>
    <row r="696238" spans="59:59" ht="15" customHeight="1">
      <c r="BG696238" s="984"/>
    </row>
    <row r="696239" spans="59:59" ht="15" customHeight="1">
      <c r="BG696239" s="985"/>
    </row>
    <row r="696276" spans="59:59" ht="15" customHeight="1">
      <c r="BG696276" s="984"/>
    </row>
    <row r="696277" spans="59:59" ht="15" customHeight="1">
      <c r="BG696277" s="985"/>
    </row>
    <row r="696314" spans="59:59" ht="15" customHeight="1">
      <c r="BG696314" s="984"/>
    </row>
    <row r="696315" spans="59:59" ht="15" customHeight="1">
      <c r="BG696315" s="985"/>
    </row>
    <row r="696352" spans="59:59" ht="15" customHeight="1">
      <c r="BG696352" s="984"/>
    </row>
    <row r="696353" spans="59:59" ht="15" customHeight="1">
      <c r="BG696353" s="985"/>
    </row>
    <row r="696390" spans="59:59" ht="15" customHeight="1">
      <c r="BG696390" s="984"/>
    </row>
    <row r="696391" spans="59:59" ht="15" customHeight="1">
      <c r="BG696391" s="985"/>
    </row>
    <row r="696428" spans="59:59" ht="15" customHeight="1">
      <c r="BG696428" s="984"/>
    </row>
    <row r="696429" spans="59:59" ht="15" customHeight="1">
      <c r="BG696429" s="985"/>
    </row>
    <row r="696466" spans="59:59" ht="15" customHeight="1">
      <c r="BG696466" s="984"/>
    </row>
    <row r="696467" spans="59:59" ht="15" customHeight="1">
      <c r="BG696467" s="985"/>
    </row>
    <row r="696504" spans="59:59" ht="15" customHeight="1">
      <c r="BG696504" s="984"/>
    </row>
    <row r="696505" spans="59:59" ht="15" customHeight="1">
      <c r="BG696505" s="985"/>
    </row>
    <row r="696542" spans="59:59" ht="15" customHeight="1">
      <c r="BG696542" s="984"/>
    </row>
    <row r="696543" spans="59:59" ht="15" customHeight="1">
      <c r="BG696543" s="985"/>
    </row>
    <row r="696580" spans="59:59" ht="15" customHeight="1">
      <c r="BG696580" s="984"/>
    </row>
    <row r="696581" spans="59:59" ht="15" customHeight="1">
      <c r="BG696581" s="985"/>
    </row>
    <row r="696618" spans="59:59" ht="15" customHeight="1">
      <c r="BG696618" s="984"/>
    </row>
    <row r="696619" spans="59:59" ht="15" customHeight="1">
      <c r="BG696619" s="985"/>
    </row>
    <row r="696656" spans="59:59" ht="15" customHeight="1">
      <c r="BG696656" s="984"/>
    </row>
    <row r="696657" spans="59:59" ht="15" customHeight="1">
      <c r="BG696657" s="985"/>
    </row>
    <row r="696694" spans="59:59" ht="15" customHeight="1">
      <c r="BG696694" s="984"/>
    </row>
    <row r="696695" spans="59:59" ht="15" customHeight="1">
      <c r="BG696695" s="985"/>
    </row>
    <row r="696732" spans="59:59" ht="15" customHeight="1">
      <c r="BG696732" s="984"/>
    </row>
    <row r="696733" spans="59:59" ht="15" customHeight="1">
      <c r="BG696733" s="985"/>
    </row>
    <row r="696770" spans="59:59" ht="15" customHeight="1">
      <c r="BG696770" s="984"/>
    </row>
    <row r="696771" spans="59:59" ht="15" customHeight="1">
      <c r="BG696771" s="985"/>
    </row>
    <row r="696808" spans="59:59" ht="15" customHeight="1">
      <c r="BG696808" s="984"/>
    </row>
    <row r="696809" spans="59:59" ht="15" customHeight="1">
      <c r="BG696809" s="985"/>
    </row>
    <row r="696846" spans="59:59" ht="15" customHeight="1">
      <c r="BG696846" s="984"/>
    </row>
    <row r="696847" spans="59:59" ht="15" customHeight="1">
      <c r="BG696847" s="985"/>
    </row>
    <row r="696884" spans="59:59" ht="15" customHeight="1">
      <c r="BG696884" s="984"/>
    </row>
    <row r="696885" spans="59:59" ht="15" customHeight="1">
      <c r="BG696885" s="985"/>
    </row>
    <row r="696922" spans="59:59" ht="15" customHeight="1">
      <c r="BG696922" s="984"/>
    </row>
    <row r="696923" spans="59:59" ht="15" customHeight="1">
      <c r="BG696923" s="985"/>
    </row>
    <row r="696960" spans="59:59" ht="15" customHeight="1">
      <c r="BG696960" s="984"/>
    </row>
    <row r="696961" spans="59:59" ht="15" customHeight="1">
      <c r="BG696961" s="985"/>
    </row>
    <row r="696998" spans="59:59" ht="15" customHeight="1">
      <c r="BG696998" s="984"/>
    </row>
    <row r="696999" spans="59:59" ht="15" customHeight="1">
      <c r="BG696999" s="985"/>
    </row>
    <row r="697036" spans="59:59" ht="15" customHeight="1">
      <c r="BG697036" s="984"/>
    </row>
    <row r="697037" spans="59:59" ht="15" customHeight="1">
      <c r="BG697037" s="985"/>
    </row>
    <row r="697074" spans="59:59" ht="15" customHeight="1">
      <c r="BG697074" s="984"/>
    </row>
    <row r="697075" spans="59:59" ht="15" customHeight="1">
      <c r="BG697075" s="985"/>
    </row>
    <row r="697112" spans="59:59" ht="15" customHeight="1">
      <c r="BG697112" s="984"/>
    </row>
    <row r="697113" spans="59:59" ht="15" customHeight="1">
      <c r="BG697113" s="985"/>
    </row>
    <row r="697150" spans="59:59" ht="15" customHeight="1">
      <c r="BG697150" s="984"/>
    </row>
    <row r="697151" spans="59:59" ht="15" customHeight="1">
      <c r="BG697151" s="985"/>
    </row>
    <row r="697188" spans="59:59" ht="15" customHeight="1">
      <c r="BG697188" s="984"/>
    </row>
    <row r="697189" spans="59:59" ht="15" customHeight="1">
      <c r="BG697189" s="985"/>
    </row>
    <row r="697226" spans="59:59" ht="15" customHeight="1">
      <c r="BG697226" s="984"/>
    </row>
    <row r="697227" spans="59:59" ht="15" customHeight="1">
      <c r="BG697227" s="985"/>
    </row>
    <row r="697264" spans="59:59" ht="15" customHeight="1">
      <c r="BG697264" s="984"/>
    </row>
    <row r="697265" spans="59:59" ht="15" customHeight="1">
      <c r="BG697265" s="985"/>
    </row>
    <row r="697302" spans="59:59" ht="15" customHeight="1">
      <c r="BG697302" s="984"/>
    </row>
    <row r="697303" spans="59:59" ht="15" customHeight="1">
      <c r="BG697303" s="985"/>
    </row>
    <row r="697340" spans="59:59" ht="15" customHeight="1">
      <c r="BG697340" s="984"/>
    </row>
    <row r="697341" spans="59:59" ht="15" customHeight="1">
      <c r="BG697341" s="985"/>
    </row>
    <row r="697378" spans="59:59" ht="15" customHeight="1">
      <c r="BG697378" s="984"/>
    </row>
    <row r="697379" spans="59:59" ht="15" customHeight="1">
      <c r="BG697379" s="985"/>
    </row>
    <row r="697416" spans="59:59" ht="15" customHeight="1">
      <c r="BG697416" s="984"/>
    </row>
    <row r="697417" spans="59:59" ht="15" customHeight="1">
      <c r="BG697417" s="985"/>
    </row>
    <row r="697454" spans="59:59" ht="15" customHeight="1">
      <c r="BG697454" s="984"/>
    </row>
    <row r="697455" spans="59:59" ht="15" customHeight="1">
      <c r="BG697455" s="985"/>
    </row>
    <row r="697492" spans="59:59" ht="15" customHeight="1">
      <c r="BG697492" s="984"/>
    </row>
    <row r="697493" spans="59:59" ht="15" customHeight="1">
      <c r="BG697493" s="985"/>
    </row>
    <row r="697530" spans="59:59" ht="15" customHeight="1">
      <c r="BG697530" s="984"/>
    </row>
    <row r="697531" spans="59:59" ht="15" customHeight="1">
      <c r="BG697531" s="985"/>
    </row>
    <row r="697568" spans="59:59" ht="15" customHeight="1">
      <c r="BG697568" s="984"/>
    </row>
    <row r="697569" spans="59:59" ht="15" customHeight="1">
      <c r="BG697569" s="985"/>
    </row>
    <row r="697606" spans="59:59" ht="15" customHeight="1">
      <c r="BG697606" s="984"/>
    </row>
    <row r="697607" spans="59:59" ht="15" customHeight="1">
      <c r="BG697607" s="985"/>
    </row>
    <row r="697644" spans="59:59" ht="15" customHeight="1">
      <c r="BG697644" s="984"/>
    </row>
    <row r="697645" spans="59:59" ht="15" customHeight="1">
      <c r="BG697645" s="985"/>
    </row>
    <row r="697682" spans="59:59" ht="15" customHeight="1">
      <c r="BG697682" s="984"/>
    </row>
    <row r="697683" spans="59:59" ht="15" customHeight="1">
      <c r="BG697683" s="985"/>
    </row>
    <row r="697720" spans="59:59" ht="15" customHeight="1">
      <c r="BG697720" s="984"/>
    </row>
    <row r="697721" spans="59:59" ht="15" customHeight="1">
      <c r="BG697721" s="985"/>
    </row>
    <row r="697758" spans="59:59" ht="15" customHeight="1">
      <c r="BG697758" s="984"/>
    </row>
    <row r="697759" spans="59:59" ht="15" customHeight="1">
      <c r="BG697759" s="985"/>
    </row>
    <row r="697796" spans="59:59" ht="15" customHeight="1">
      <c r="BG697796" s="984"/>
    </row>
    <row r="697797" spans="59:59" ht="15" customHeight="1">
      <c r="BG697797" s="985"/>
    </row>
    <row r="697834" spans="59:59" ht="15" customHeight="1">
      <c r="BG697834" s="984"/>
    </row>
    <row r="697835" spans="59:59" ht="15" customHeight="1">
      <c r="BG697835" s="985"/>
    </row>
    <row r="697872" spans="59:59" ht="15" customHeight="1">
      <c r="BG697872" s="984"/>
    </row>
    <row r="697873" spans="59:59" ht="15" customHeight="1">
      <c r="BG697873" s="985"/>
    </row>
    <row r="697910" spans="59:59" ht="15" customHeight="1">
      <c r="BG697910" s="984"/>
    </row>
    <row r="697911" spans="59:59" ht="15" customHeight="1">
      <c r="BG697911" s="985"/>
    </row>
    <row r="697948" spans="59:59" ht="15" customHeight="1">
      <c r="BG697948" s="984"/>
    </row>
    <row r="697949" spans="59:59" ht="15" customHeight="1">
      <c r="BG697949" s="985"/>
    </row>
    <row r="697986" spans="59:59" ht="15" customHeight="1">
      <c r="BG697986" s="984"/>
    </row>
    <row r="697987" spans="59:59" ht="15" customHeight="1">
      <c r="BG697987" s="985"/>
    </row>
    <row r="698024" spans="59:59" ht="15" customHeight="1">
      <c r="BG698024" s="984"/>
    </row>
    <row r="698025" spans="59:59" ht="15" customHeight="1">
      <c r="BG698025" s="985"/>
    </row>
    <row r="698062" spans="59:59" ht="15" customHeight="1">
      <c r="BG698062" s="984"/>
    </row>
    <row r="698063" spans="59:59" ht="15" customHeight="1">
      <c r="BG698063" s="985"/>
    </row>
    <row r="698100" spans="59:59" ht="15" customHeight="1">
      <c r="BG698100" s="984"/>
    </row>
    <row r="698101" spans="59:59" ht="15" customHeight="1">
      <c r="BG698101" s="985"/>
    </row>
    <row r="698138" spans="59:59" ht="15" customHeight="1">
      <c r="BG698138" s="984"/>
    </row>
    <row r="698139" spans="59:59" ht="15" customHeight="1">
      <c r="BG698139" s="985"/>
    </row>
    <row r="698176" spans="59:59" ht="15" customHeight="1">
      <c r="BG698176" s="984"/>
    </row>
    <row r="698177" spans="59:59" ht="15" customHeight="1">
      <c r="BG698177" s="985"/>
    </row>
    <row r="698214" spans="59:59" ht="15" customHeight="1">
      <c r="BG698214" s="984"/>
    </row>
    <row r="698215" spans="59:59" ht="15" customHeight="1">
      <c r="BG698215" s="985"/>
    </row>
    <row r="698252" spans="59:59" ht="15" customHeight="1">
      <c r="BG698252" s="984"/>
    </row>
    <row r="698253" spans="59:59" ht="15" customHeight="1">
      <c r="BG698253" s="985"/>
    </row>
    <row r="698290" spans="59:59" ht="15" customHeight="1">
      <c r="BG698290" s="984"/>
    </row>
    <row r="698291" spans="59:59" ht="15" customHeight="1">
      <c r="BG698291" s="985"/>
    </row>
    <row r="698328" spans="59:59" ht="15" customHeight="1">
      <c r="BG698328" s="984"/>
    </row>
    <row r="698329" spans="59:59" ht="15" customHeight="1">
      <c r="BG698329" s="985"/>
    </row>
    <row r="698366" spans="59:59" ht="15" customHeight="1">
      <c r="BG698366" s="984"/>
    </row>
    <row r="698367" spans="59:59" ht="15" customHeight="1">
      <c r="BG698367" s="985"/>
    </row>
    <row r="698404" spans="59:59" ht="15" customHeight="1">
      <c r="BG698404" s="984"/>
    </row>
    <row r="698405" spans="59:59" ht="15" customHeight="1">
      <c r="BG698405" s="985"/>
    </row>
    <row r="698442" spans="59:59" ht="15" customHeight="1">
      <c r="BG698442" s="984"/>
    </row>
    <row r="698443" spans="59:59" ht="15" customHeight="1">
      <c r="BG698443" s="985"/>
    </row>
    <row r="698480" spans="59:59" ht="15" customHeight="1">
      <c r="BG698480" s="984"/>
    </row>
    <row r="698481" spans="59:59" ht="15" customHeight="1">
      <c r="BG698481" s="985"/>
    </row>
    <row r="698518" spans="59:59" ht="15" customHeight="1">
      <c r="BG698518" s="984"/>
    </row>
    <row r="698519" spans="59:59" ht="15" customHeight="1">
      <c r="BG698519" s="985"/>
    </row>
    <row r="698556" spans="59:59" ht="15" customHeight="1">
      <c r="BG698556" s="984"/>
    </row>
    <row r="698557" spans="59:59" ht="15" customHeight="1">
      <c r="BG698557" s="985"/>
    </row>
    <row r="698594" spans="59:59" ht="15" customHeight="1">
      <c r="BG698594" s="984"/>
    </row>
    <row r="698595" spans="59:59" ht="15" customHeight="1">
      <c r="BG698595" s="985"/>
    </row>
    <row r="698632" spans="59:59" ht="15" customHeight="1">
      <c r="BG698632" s="984"/>
    </row>
    <row r="698633" spans="59:59" ht="15" customHeight="1">
      <c r="BG698633" s="985"/>
    </row>
    <row r="698670" spans="59:59" ht="15" customHeight="1">
      <c r="BG698670" s="984"/>
    </row>
    <row r="698671" spans="59:59" ht="15" customHeight="1">
      <c r="BG698671" s="985"/>
    </row>
    <row r="698708" spans="59:59" ht="15" customHeight="1">
      <c r="BG698708" s="984"/>
    </row>
    <row r="698709" spans="59:59" ht="15" customHeight="1">
      <c r="BG698709" s="985"/>
    </row>
    <row r="698746" spans="59:59" ht="15" customHeight="1">
      <c r="BG698746" s="984"/>
    </row>
    <row r="698747" spans="59:59" ht="15" customHeight="1">
      <c r="BG698747" s="985"/>
    </row>
    <row r="698784" spans="59:59" ht="15" customHeight="1">
      <c r="BG698784" s="984"/>
    </row>
    <row r="698785" spans="59:59" ht="15" customHeight="1">
      <c r="BG698785" s="985"/>
    </row>
    <row r="698822" spans="59:59" ht="15" customHeight="1">
      <c r="BG698822" s="984"/>
    </row>
    <row r="698823" spans="59:59" ht="15" customHeight="1">
      <c r="BG698823" s="985"/>
    </row>
    <row r="698860" spans="59:59" ht="15" customHeight="1">
      <c r="BG698860" s="984"/>
    </row>
    <row r="698861" spans="59:59" ht="15" customHeight="1">
      <c r="BG698861" s="985"/>
    </row>
    <row r="698898" spans="59:59" ht="15" customHeight="1">
      <c r="BG698898" s="984"/>
    </row>
    <row r="698899" spans="59:59" ht="15" customHeight="1">
      <c r="BG698899" s="985"/>
    </row>
    <row r="698936" spans="59:59" ht="15" customHeight="1">
      <c r="BG698936" s="984"/>
    </row>
    <row r="698937" spans="59:59" ht="15" customHeight="1">
      <c r="BG698937" s="985"/>
    </row>
    <row r="698974" spans="59:59" ht="15" customHeight="1">
      <c r="BG698974" s="984"/>
    </row>
    <row r="698975" spans="59:59" ht="15" customHeight="1">
      <c r="BG698975" s="985"/>
    </row>
    <row r="699012" spans="59:59" ht="15" customHeight="1">
      <c r="BG699012" s="984"/>
    </row>
    <row r="699013" spans="59:59" ht="15" customHeight="1">
      <c r="BG699013" s="985"/>
    </row>
    <row r="699050" spans="59:59" ht="15" customHeight="1">
      <c r="BG699050" s="984"/>
    </row>
    <row r="699051" spans="59:59" ht="15" customHeight="1">
      <c r="BG699051" s="985"/>
    </row>
    <row r="699088" spans="59:59" ht="15" customHeight="1">
      <c r="BG699088" s="984"/>
    </row>
    <row r="699089" spans="59:59" ht="15" customHeight="1">
      <c r="BG699089" s="985"/>
    </row>
    <row r="699126" spans="59:59" ht="15" customHeight="1">
      <c r="BG699126" s="984"/>
    </row>
    <row r="699127" spans="59:59" ht="15" customHeight="1">
      <c r="BG699127" s="985"/>
    </row>
    <row r="699164" spans="59:59" ht="15" customHeight="1">
      <c r="BG699164" s="984"/>
    </row>
    <row r="699165" spans="59:59" ht="15" customHeight="1">
      <c r="BG699165" s="985"/>
    </row>
    <row r="699202" spans="59:59" ht="15" customHeight="1">
      <c r="BG699202" s="984"/>
    </row>
    <row r="699203" spans="59:59" ht="15" customHeight="1">
      <c r="BG699203" s="985"/>
    </row>
    <row r="699240" spans="59:59" ht="15" customHeight="1">
      <c r="BG699240" s="984"/>
    </row>
    <row r="699241" spans="59:59" ht="15" customHeight="1">
      <c r="BG699241" s="985"/>
    </row>
    <row r="699278" spans="59:59" ht="15" customHeight="1">
      <c r="BG699278" s="984"/>
    </row>
    <row r="699279" spans="59:59" ht="15" customHeight="1">
      <c r="BG699279" s="985"/>
    </row>
    <row r="699316" spans="59:59" ht="15" customHeight="1">
      <c r="BG699316" s="984"/>
    </row>
    <row r="699317" spans="59:59" ht="15" customHeight="1">
      <c r="BG699317" s="985"/>
    </row>
    <row r="699354" spans="59:59" ht="15" customHeight="1">
      <c r="BG699354" s="984"/>
    </row>
    <row r="699355" spans="59:59" ht="15" customHeight="1">
      <c r="BG699355" s="985"/>
    </row>
    <row r="699392" spans="59:59" ht="15" customHeight="1">
      <c r="BG699392" s="984"/>
    </row>
    <row r="699393" spans="59:59" ht="15" customHeight="1">
      <c r="BG699393" s="985"/>
    </row>
    <row r="699430" spans="59:59" ht="15" customHeight="1">
      <c r="BG699430" s="984"/>
    </row>
    <row r="699431" spans="59:59" ht="15" customHeight="1">
      <c r="BG699431" s="985"/>
    </row>
    <row r="699468" spans="59:59" ht="15" customHeight="1">
      <c r="BG699468" s="984"/>
    </row>
    <row r="699469" spans="59:59" ht="15" customHeight="1">
      <c r="BG699469" s="985"/>
    </row>
    <row r="699506" spans="59:59" ht="15" customHeight="1">
      <c r="BG699506" s="984"/>
    </row>
    <row r="699507" spans="59:59" ht="15" customHeight="1">
      <c r="BG699507" s="985"/>
    </row>
    <row r="699544" spans="59:59" ht="15" customHeight="1">
      <c r="BG699544" s="984"/>
    </row>
    <row r="699545" spans="59:59" ht="15" customHeight="1">
      <c r="BG699545" s="985"/>
    </row>
    <row r="699582" spans="59:59" ht="15" customHeight="1">
      <c r="BG699582" s="984"/>
    </row>
    <row r="699583" spans="59:59" ht="15" customHeight="1">
      <c r="BG699583" s="985"/>
    </row>
    <row r="699620" spans="59:59" ht="15" customHeight="1">
      <c r="BG699620" s="984"/>
    </row>
    <row r="699621" spans="59:59" ht="15" customHeight="1">
      <c r="BG699621" s="985"/>
    </row>
    <row r="699658" spans="59:59" ht="15" customHeight="1">
      <c r="BG699658" s="984"/>
    </row>
    <row r="699659" spans="59:59" ht="15" customHeight="1">
      <c r="BG699659" s="985"/>
    </row>
    <row r="699696" spans="59:59" ht="15" customHeight="1">
      <c r="BG699696" s="984"/>
    </row>
    <row r="699697" spans="59:59" ht="15" customHeight="1">
      <c r="BG699697" s="985"/>
    </row>
    <row r="699734" spans="59:59" ht="15" customHeight="1">
      <c r="BG699734" s="984"/>
    </row>
    <row r="699735" spans="59:59" ht="15" customHeight="1">
      <c r="BG699735" s="985"/>
    </row>
    <row r="699772" spans="59:59" ht="15" customHeight="1">
      <c r="BG699772" s="984"/>
    </row>
    <row r="699773" spans="59:59" ht="15" customHeight="1">
      <c r="BG699773" s="985"/>
    </row>
    <row r="699810" spans="59:59" ht="15" customHeight="1">
      <c r="BG699810" s="984"/>
    </row>
    <row r="699811" spans="59:59" ht="15" customHeight="1">
      <c r="BG699811" s="985"/>
    </row>
    <row r="699848" spans="59:59" ht="15" customHeight="1">
      <c r="BG699848" s="984"/>
    </row>
    <row r="699849" spans="59:59" ht="15" customHeight="1">
      <c r="BG699849" s="985"/>
    </row>
    <row r="699886" spans="59:59" ht="15" customHeight="1">
      <c r="BG699886" s="984"/>
    </row>
    <row r="699887" spans="59:59" ht="15" customHeight="1">
      <c r="BG699887" s="985"/>
    </row>
    <row r="699924" spans="59:59" ht="15" customHeight="1">
      <c r="BG699924" s="984"/>
    </row>
    <row r="699925" spans="59:59" ht="15" customHeight="1">
      <c r="BG699925" s="985"/>
    </row>
    <row r="699962" spans="59:59" ht="15" customHeight="1">
      <c r="BG699962" s="984"/>
    </row>
    <row r="699963" spans="59:59" ht="15" customHeight="1">
      <c r="BG699963" s="985"/>
    </row>
    <row r="700000" spans="59:59" ht="15" customHeight="1">
      <c r="BG700000" s="984"/>
    </row>
    <row r="700001" spans="59:59" ht="15" customHeight="1">
      <c r="BG700001" s="985"/>
    </row>
    <row r="700038" spans="59:59" ht="15" customHeight="1">
      <c r="BG700038" s="984"/>
    </row>
    <row r="700039" spans="59:59" ht="15" customHeight="1">
      <c r="BG700039" s="985"/>
    </row>
    <row r="700076" spans="59:59" ht="15" customHeight="1">
      <c r="BG700076" s="984"/>
    </row>
    <row r="700077" spans="59:59" ht="15" customHeight="1">
      <c r="BG700077" s="985"/>
    </row>
    <row r="700114" spans="59:59" ht="15" customHeight="1">
      <c r="BG700114" s="984"/>
    </row>
    <row r="700115" spans="59:59" ht="15" customHeight="1">
      <c r="BG700115" s="985"/>
    </row>
    <row r="700152" spans="59:59" ht="15" customHeight="1">
      <c r="BG700152" s="984"/>
    </row>
    <row r="700153" spans="59:59" ht="15" customHeight="1">
      <c r="BG700153" s="985"/>
    </row>
    <row r="700190" spans="59:59" ht="15" customHeight="1">
      <c r="BG700190" s="984"/>
    </row>
    <row r="700191" spans="59:59" ht="15" customHeight="1">
      <c r="BG700191" s="985"/>
    </row>
    <row r="700228" spans="59:59" ht="15" customHeight="1">
      <c r="BG700228" s="984"/>
    </row>
    <row r="700229" spans="59:59" ht="15" customHeight="1">
      <c r="BG700229" s="985"/>
    </row>
    <row r="700266" spans="59:59" ht="15" customHeight="1">
      <c r="BG700266" s="984"/>
    </row>
    <row r="700267" spans="59:59" ht="15" customHeight="1">
      <c r="BG700267" s="985"/>
    </row>
    <row r="700304" spans="59:59" ht="15" customHeight="1">
      <c r="BG700304" s="984"/>
    </row>
    <row r="700305" spans="59:59" ht="15" customHeight="1">
      <c r="BG700305" s="985"/>
    </row>
    <row r="700342" spans="59:59" ht="15" customHeight="1">
      <c r="BG700342" s="984"/>
    </row>
    <row r="700343" spans="59:59" ht="15" customHeight="1">
      <c r="BG700343" s="985"/>
    </row>
    <row r="700380" spans="59:59" ht="15" customHeight="1">
      <c r="BG700380" s="984"/>
    </row>
    <row r="700381" spans="59:59" ht="15" customHeight="1">
      <c r="BG700381" s="985"/>
    </row>
    <row r="700418" spans="59:59" ht="15" customHeight="1">
      <c r="BG700418" s="984"/>
    </row>
    <row r="700419" spans="59:59" ht="15" customHeight="1">
      <c r="BG700419" s="985"/>
    </row>
    <row r="700456" spans="59:59" ht="15" customHeight="1">
      <c r="BG700456" s="984"/>
    </row>
    <row r="700457" spans="59:59" ht="15" customHeight="1">
      <c r="BG700457" s="985"/>
    </row>
    <row r="700494" spans="59:59" ht="15" customHeight="1">
      <c r="BG700494" s="984"/>
    </row>
    <row r="700495" spans="59:59" ht="15" customHeight="1">
      <c r="BG700495" s="985"/>
    </row>
    <row r="700532" spans="59:59" ht="15" customHeight="1">
      <c r="BG700532" s="984"/>
    </row>
    <row r="700533" spans="59:59" ht="15" customHeight="1">
      <c r="BG700533" s="985"/>
    </row>
    <row r="700570" spans="59:59" ht="15" customHeight="1">
      <c r="BG700570" s="984"/>
    </row>
    <row r="700571" spans="59:59" ht="15" customHeight="1">
      <c r="BG700571" s="985"/>
    </row>
    <row r="700608" spans="59:59" ht="15" customHeight="1">
      <c r="BG700608" s="984"/>
    </row>
    <row r="700609" spans="59:59" ht="15" customHeight="1">
      <c r="BG700609" s="985"/>
    </row>
    <row r="700646" spans="59:59" ht="15" customHeight="1">
      <c r="BG700646" s="984"/>
    </row>
    <row r="700647" spans="59:59" ht="15" customHeight="1">
      <c r="BG700647" s="985"/>
    </row>
    <row r="700684" spans="59:59" ht="15" customHeight="1">
      <c r="BG700684" s="984"/>
    </row>
    <row r="700685" spans="59:59" ht="15" customHeight="1">
      <c r="BG700685" s="985"/>
    </row>
    <row r="700722" spans="59:59" ht="15" customHeight="1">
      <c r="BG700722" s="984"/>
    </row>
    <row r="700723" spans="59:59" ht="15" customHeight="1">
      <c r="BG700723" s="985"/>
    </row>
    <row r="700760" spans="59:59" ht="15" customHeight="1">
      <c r="BG700760" s="984"/>
    </row>
    <row r="700761" spans="59:59" ht="15" customHeight="1">
      <c r="BG700761" s="985"/>
    </row>
    <row r="700798" spans="59:59" ht="15" customHeight="1">
      <c r="BG700798" s="984"/>
    </row>
    <row r="700799" spans="59:59" ht="15" customHeight="1">
      <c r="BG700799" s="985"/>
    </row>
    <row r="700836" spans="59:59" ht="15" customHeight="1">
      <c r="BG700836" s="984"/>
    </row>
    <row r="700837" spans="59:59" ht="15" customHeight="1">
      <c r="BG700837" s="985"/>
    </row>
    <row r="700874" spans="59:59" ht="15" customHeight="1">
      <c r="BG700874" s="984"/>
    </row>
    <row r="700875" spans="59:59" ht="15" customHeight="1">
      <c r="BG700875" s="985"/>
    </row>
    <row r="700912" spans="59:59" ht="15" customHeight="1">
      <c r="BG700912" s="984"/>
    </row>
    <row r="700913" spans="59:59" ht="15" customHeight="1">
      <c r="BG700913" s="985"/>
    </row>
    <row r="700950" spans="59:59" ht="15" customHeight="1">
      <c r="BG700950" s="984"/>
    </row>
    <row r="700951" spans="59:59" ht="15" customHeight="1">
      <c r="BG700951" s="985"/>
    </row>
    <row r="700988" spans="59:59" ht="15" customHeight="1">
      <c r="BG700988" s="984"/>
    </row>
    <row r="700989" spans="59:59" ht="15" customHeight="1">
      <c r="BG700989" s="985"/>
    </row>
    <row r="701026" spans="59:59" ht="15" customHeight="1">
      <c r="BG701026" s="984"/>
    </row>
    <row r="701027" spans="59:59" ht="15" customHeight="1">
      <c r="BG701027" s="985"/>
    </row>
    <row r="701064" spans="59:59" ht="15" customHeight="1">
      <c r="BG701064" s="984"/>
    </row>
    <row r="701065" spans="59:59" ht="15" customHeight="1">
      <c r="BG701065" s="985"/>
    </row>
    <row r="701102" spans="59:59" ht="15" customHeight="1">
      <c r="BG701102" s="984"/>
    </row>
    <row r="701103" spans="59:59" ht="15" customHeight="1">
      <c r="BG701103" s="985"/>
    </row>
    <row r="701140" spans="59:59" ht="15" customHeight="1">
      <c r="BG701140" s="984"/>
    </row>
    <row r="701141" spans="59:59" ht="15" customHeight="1">
      <c r="BG701141" s="985"/>
    </row>
    <row r="701178" spans="59:59" ht="15" customHeight="1">
      <c r="BG701178" s="984"/>
    </row>
    <row r="701179" spans="59:59" ht="15" customHeight="1">
      <c r="BG701179" s="985"/>
    </row>
    <row r="701216" spans="59:59" ht="15" customHeight="1">
      <c r="BG701216" s="984"/>
    </row>
    <row r="701217" spans="59:59" ht="15" customHeight="1">
      <c r="BG701217" s="985"/>
    </row>
    <row r="701254" spans="59:59" ht="15" customHeight="1">
      <c r="BG701254" s="984"/>
    </row>
    <row r="701255" spans="59:59" ht="15" customHeight="1">
      <c r="BG701255" s="985"/>
    </row>
    <row r="701292" spans="59:59" ht="15" customHeight="1">
      <c r="BG701292" s="984"/>
    </row>
    <row r="701293" spans="59:59" ht="15" customHeight="1">
      <c r="BG701293" s="985"/>
    </row>
    <row r="701330" spans="59:59" ht="15" customHeight="1">
      <c r="BG701330" s="984"/>
    </row>
    <row r="701331" spans="59:59" ht="15" customHeight="1">
      <c r="BG701331" s="985"/>
    </row>
    <row r="701368" spans="59:59" ht="15" customHeight="1">
      <c r="BG701368" s="984"/>
    </row>
    <row r="701369" spans="59:59" ht="15" customHeight="1">
      <c r="BG701369" s="985"/>
    </row>
    <row r="701406" spans="59:59" ht="15" customHeight="1">
      <c r="BG701406" s="984"/>
    </row>
    <row r="701407" spans="59:59" ht="15" customHeight="1">
      <c r="BG701407" s="985"/>
    </row>
    <row r="701444" spans="59:59" ht="15" customHeight="1">
      <c r="BG701444" s="984"/>
    </row>
    <row r="701445" spans="59:59" ht="15" customHeight="1">
      <c r="BG701445" s="985"/>
    </row>
    <row r="701482" spans="59:59" ht="15" customHeight="1">
      <c r="BG701482" s="984"/>
    </row>
    <row r="701483" spans="59:59" ht="15" customHeight="1">
      <c r="BG701483" s="985"/>
    </row>
    <row r="701520" spans="59:59" ht="15" customHeight="1">
      <c r="BG701520" s="984"/>
    </row>
    <row r="701521" spans="59:59" ht="15" customHeight="1">
      <c r="BG701521" s="985"/>
    </row>
    <row r="701558" spans="59:59" ht="15" customHeight="1">
      <c r="BG701558" s="984"/>
    </row>
    <row r="701559" spans="59:59" ht="15" customHeight="1">
      <c r="BG701559" s="985"/>
    </row>
    <row r="701596" spans="59:59" ht="15" customHeight="1">
      <c r="BG701596" s="984"/>
    </row>
    <row r="701597" spans="59:59" ht="15" customHeight="1">
      <c r="BG701597" s="985"/>
    </row>
    <row r="701634" spans="59:59" ht="15" customHeight="1">
      <c r="BG701634" s="984"/>
    </row>
    <row r="701635" spans="59:59" ht="15" customHeight="1">
      <c r="BG701635" s="985"/>
    </row>
    <row r="701672" spans="59:59" ht="15" customHeight="1">
      <c r="BG701672" s="984"/>
    </row>
    <row r="701673" spans="59:59" ht="15" customHeight="1">
      <c r="BG701673" s="985"/>
    </row>
    <row r="701710" spans="59:59" ht="15" customHeight="1">
      <c r="BG701710" s="984"/>
    </row>
    <row r="701711" spans="59:59" ht="15" customHeight="1">
      <c r="BG701711" s="985"/>
    </row>
    <row r="701748" spans="59:59" ht="15" customHeight="1">
      <c r="BG701748" s="984"/>
    </row>
    <row r="701749" spans="59:59" ht="15" customHeight="1">
      <c r="BG701749" s="985"/>
    </row>
    <row r="701786" spans="59:59" ht="15" customHeight="1">
      <c r="BG701786" s="984"/>
    </row>
    <row r="701787" spans="59:59" ht="15" customHeight="1">
      <c r="BG701787" s="985"/>
    </row>
    <row r="701824" spans="59:59" ht="15" customHeight="1">
      <c r="BG701824" s="984"/>
    </row>
    <row r="701825" spans="59:59" ht="15" customHeight="1">
      <c r="BG701825" s="985"/>
    </row>
    <row r="701862" spans="59:59" ht="15" customHeight="1">
      <c r="BG701862" s="984"/>
    </row>
    <row r="701863" spans="59:59" ht="15" customHeight="1">
      <c r="BG701863" s="985"/>
    </row>
    <row r="701900" spans="59:59" ht="15" customHeight="1">
      <c r="BG701900" s="984"/>
    </row>
    <row r="701901" spans="59:59" ht="15" customHeight="1">
      <c r="BG701901" s="985"/>
    </row>
    <row r="701938" spans="59:59" ht="15" customHeight="1">
      <c r="BG701938" s="984"/>
    </row>
    <row r="701939" spans="59:59" ht="15" customHeight="1">
      <c r="BG701939" s="985"/>
    </row>
    <row r="701976" spans="59:59" ht="15" customHeight="1">
      <c r="BG701976" s="984"/>
    </row>
    <row r="701977" spans="59:59" ht="15" customHeight="1">
      <c r="BG701977" s="985"/>
    </row>
    <row r="702014" spans="59:59" ht="15" customHeight="1">
      <c r="BG702014" s="984"/>
    </row>
    <row r="702015" spans="59:59" ht="15" customHeight="1">
      <c r="BG702015" s="985"/>
    </row>
    <row r="702052" spans="59:59" ht="15" customHeight="1">
      <c r="BG702052" s="984"/>
    </row>
    <row r="702053" spans="59:59" ht="15" customHeight="1">
      <c r="BG702053" s="985"/>
    </row>
    <row r="702090" spans="59:59" ht="15" customHeight="1">
      <c r="BG702090" s="984"/>
    </row>
    <row r="702091" spans="59:59" ht="15" customHeight="1">
      <c r="BG702091" s="985"/>
    </row>
    <row r="702128" spans="59:59" ht="15" customHeight="1">
      <c r="BG702128" s="984"/>
    </row>
    <row r="702129" spans="59:59" ht="15" customHeight="1">
      <c r="BG702129" s="985"/>
    </row>
    <row r="702166" spans="59:59" ht="15" customHeight="1">
      <c r="BG702166" s="984"/>
    </row>
    <row r="702167" spans="59:59" ht="15" customHeight="1">
      <c r="BG702167" s="985"/>
    </row>
    <row r="702204" spans="59:59" ht="15" customHeight="1">
      <c r="BG702204" s="984"/>
    </row>
    <row r="702205" spans="59:59" ht="15" customHeight="1">
      <c r="BG702205" s="985"/>
    </row>
    <row r="702242" spans="59:59" ht="15" customHeight="1">
      <c r="BG702242" s="984"/>
    </row>
    <row r="702243" spans="59:59" ht="15" customHeight="1">
      <c r="BG702243" s="985"/>
    </row>
    <row r="702280" spans="59:59" ht="15" customHeight="1">
      <c r="BG702280" s="984"/>
    </row>
    <row r="702281" spans="59:59" ht="15" customHeight="1">
      <c r="BG702281" s="985"/>
    </row>
    <row r="702318" spans="59:59" ht="15" customHeight="1">
      <c r="BG702318" s="984"/>
    </row>
    <row r="702319" spans="59:59" ht="15" customHeight="1">
      <c r="BG702319" s="985"/>
    </row>
    <row r="702356" spans="59:59" ht="15" customHeight="1">
      <c r="BG702356" s="984"/>
    </row>
    <row r="702357" spans="59:59" ht="15" customHeight="1">
      <c r="BG702357" s="985"/>
    </row>
    <row r="702394" spans="59:59" ht="15" customHeight="1">
      <c r="BG702394" s="984"/>
    </row>
    <row r="702395" spans="59:59" ht="15" customHeight="1">
      <c r="BG702395" s="985"/>
    </row>
    <row r="702432" spans="59:59" ht="15" customHeight="1">
      <c r="BG702432" s="984"/>
    </row>
    <row r="702433" spans="59:59" ht="15" customHeight="1">
      <c r="BG702433" s="985"/>
    </row>
    <row r="702470" spans="59:59" ht="15" customHeight="1">
      <c r="BG702470" s="984"/>
    </row>
    <row r="702471" spans="59:59" ht="15" customHeight="1">
      <c r="BG702471" s="985"/>
    </row>
    <row r="702508" spans="59:59" ht="15" customHeight="1">
      <c r="BG702508" s="984"/>
    </row>
    <row r="702509" spans="59:59" ht="15" customHeight="1">
      <c r="BG702509" s="985"/>
    </row>
    <row r="702546" spans="59:59" ht="15" customHeight="1">
      <c r="BG702546" s="984"/>
    </row>
    <row r="702547" spans="59:59" ht="15" customHeight="1">
      <c r="BG702547" s="985"/>
    </row>
    <row r="702584" spans="59:59" ht="15" customHeight="1">
      <c r="BG702584" s="984"/>
    </row>
    <row r="702585" spans="59:59" ht="15" customHeight="1">
      <c r="BG702585" s="985"/>
    </row>
    <row r="702622" spans="59:59" ht="15" customHeight="1">
      <c r="BG702622" s="984"/>
    </row>
    <row r="702623" spans="59:59" ht="15" customHeight="1">
      <c r="BG702623" s="985"/>
    </row>
    <row r="702660" spans="59:59" ht="15" customHeight="1">
      <c r="BG702660" s="984"/>
    </row>
    <row r="702661" spans="59:59" ht="15" customHeight="1">
      <c r="BG702661" s="985"/>
    </row>
    <row r="702698" spans="59:59" ht="15" customHeight="1">
      <c r="BG702698" s="984"/>
    </row>
    <row r="702699" spans="59:59" ht="15" customHeight="1">
      <c r="BG702699" s="985"/>
    </row>
    <row r="702736" spans="59:59" ht="15" customHeight="1">
      <c r="BG702736" s="984"/>
    </row>
    <row r="702737" spans="59:59" ht="15" customHeight="1">
      <c r="BG702737" s="985"/>
    </row>
    <row r="702774" spans="59:59" ht="15" customHeight="1">
      <c r="BG702774" s="984"/>
    </row>
    <row r="702775" spans="59:59" ht="15" customHeight="1">
      <c r="BG702775" s="985"/>
    </row>
    <row r="702812" spans="59:59" ht="15" customHeight="1">
      <c r="BG702812" s="984"/>
    </row>
    <row r="702813" spans="59:59" ht="15" customHeight="1">
      <c r="BG702813" s="985"/>
    </row>
    <row r="702850" spans="59:59" ht="15" customHeight="1">
      <c r="BG702850" s="984"/>
    </row>
    <row r="702851" spans="59:59" ht="15" customHeight="1">
      <c r="BG702851" s="985"/>
    </row>
    <row r="702888" spans="59:59" ht="15" customHeight="1">
      <c r="BG702888" s="984"/>
    </row>
    <row r="702889" spans="59:59" ht="15" customHeight="1">
      <c r="BG702889" s="985"/>
    </row>
    <row r="702926" spans="59:59" ht="15" customHeight="1">
      <c r="BG702926" s="984"/>
    </row>
    <row r="702927" spans="59:59" ht="15" customHeight="1">
      <c r="BG702927" s="985"/>
    </row>
    <row r="702964" spans="59:59" ht="15" customHeight="1">
      <c r="BG702964" s="984"/>
    </row>
    <row r="702965" spans="59:59" ht="15" customHeight="1">
      <c r="BG702965" s="985"/>
    </row>
    <row r="703002" spans="59:59" ht="15" customHeight="1">
      <c r="BG703002" s="984"/>
    </row>
    <row r="703003" spans="59:59" ht="15" customHeight="1">
      <c r="BG703003" s="985"/>
    </row>
    <row r="703040" spans="59:59" ht="15" customHeight="1">
      <c r="BG703040" s="984"/>
    </row>
    <row r="703041" spans="59:59" ht="15" customHeight="1">
      <c r="BG703041" s="985"/>
    </row>
    <row r="703078" spans="59:59" ht="15" customHeight="1">
      <c r="BG703078" s="984"/>
    </row>
    <row r="703079" spans="59:59" ht="15" customHeight="1">
      <c r="BG703079" s="985"/>
    </row>
    <row r="703116" spans="59:59" ht="15" customHeight="1">
      <c r="BG703116" s="984"/>
    </row>
    <row r="703117" spans="59:59" ht="15" customHeight="1">
      <c r="BG703117" s="985"/>
    </row>
    <row r="703154" spans="59:59" ht="15" customHeight="1">
      <c r="BG703154" s="984"/>
    </row>
    <row r="703155" spans="59:59" ht="15" customHeight="1">
      <c r="BG703155" s="985"/>
    </row>
    <row r="703192" spans="59:59" ht="15" customHeight="1">
      <c r="BG703192" s="984"/>
    </row>
    <row r="703193" spans="59:59" ht="15" customHeight="1">
      <c r="BG703193" s="985"/>
    </row>
    <row r="703230" spans="59:59" ht="15" customHeight="1">
      <c r="BG703230" s="984"/>
    </row>
    <row r="703231" spans="59:59" ht="15" customHeight="1">
      <c r="BG703231" s="985"/>
    </row>
    <row r="703268" spans="59:59" ht="15" customHeight="1">
      <c r="BG703268" s="984"/>
    </row>
    <row r="703269" spans="59:59" ht="15" customHeight="1">
      <c r="BG703269" s="985"/>
    </row>
    <row r="703306" spans="59:59" ht="15" customHeight="1">
      <c r="BG703306" s="984"/>
    </row>
    <row r="703307" spans="59:59" ht="15" customHeight="1">
      <c r="BG703307" s="985"/>
    </row>
    <row r="703344" spans="59:59" ht="15" customHeight="1">
      <c r="BG703344" s="984"/>
    </row>
    <row r="703345" spans="59:59" ht="15" customHeight="1">
      <c r="BG703345" s="985"/>
    </row>
    <row r="703382" spans="59:59" ht="15" customHeight="1">
      <c r="BG703382" s="984"/>
    </row>
    <row r="703383" spans="59:59" ht="15" customHeight="1">
      <c r="BG703383" s="985"/>
    </row>
    <row r="703420" spans="59:59" ht="15" customHeight="1">
      <c r="BG703420" s="984"/>
    </row>
    <row r="703421" spans="59:59" ht="15" customHeight="1">
      <c r="BG703421" s="985"/>
    </row>
    <row r="703458" spans="59:59" ht="15" customHeight="1">
      <c r="BG703458" s="984"/>
    </row>
    <row r="703459" spans="59:59" ht="15" customHeight="1">
      <c r="BG703459" s="985"/>
    </row>
    <row r="703496" spans="59:59" ht="15" customHeight="1">
      <c r="BG703496" s="984"/>
    </row>
    <row r="703497" spans="59:59" ht="15" customHeight="1">
      <c r="BG703497" s="985"/>
    </row>
    <row r="703534" spans="59:59" ht="15" customHeight="1">
      <c r="BG703534" s="984"/>
    </row>
    <row r="703535" spans="59:59" ht="15" customHeight="1">
      <c r="BG703535" s="985"/>
    </row>
    <row r="703572" spans="59:59" ht="15" customHeight="1">
      <c r="BG703572" s="984"/>
    </row>
    <row r="703573" spans="59:59" ht="15" customHeight="1">
      <c r="BG703573" s="985"/>
    </row>
    <row r="703610" spans="59:59" ht="15" customHeight="1">
      <c r="BG703610" s="984"/>
    </row>
    <row r="703611" spans="59:59" ht="15" customHeight="1">
      <c r="BG703611" s="985"/>
    </row>
    <row r="703648" spans="59:59" ht="15" customHeight="1">
      <c r="BG703648" s="984"/>
    </row>
    <row r="703649" spans="59:59" ht="15" customHeight="1">
      <c r="BG703649" s="985"/>
    </row>
    <row r="703686" spans="59:59" ht="15" customHeight="1">
      <c r="BG703686" s="984"/>
    </row>
    <row r="703687" spans="59:59" ht="15" customHeight="1">
      <c r="BG703687" s="985"/>
    </row>
    <row r="703724" spans="59:59" ht="15" customHeight="1">
      <c r="BG703724" s="984"/>
    </row>
    <row r="703725" spans="59:59" ht="15" customHeight="1">
      <c r="BG703725" s="985"/>
    </row>
    <row r="703762" spans="59:59" ht="15" customHeight="1">
      <c r="BG703762" s="984"/>
    </row>
    <row r="703763" spans="59:59" ht="15" customHeight="1">
      <c r="BG703763" s="985"/>
    </row>
    <row r="703800" spans="59:59" ht="15" customHeight="1">
      <c r="BG703800" s="984"/>
    </row>
    <row r="703801" spans="59:59" ht="15" customHeight="1">
      <c r="BG703801" s="985"/>
    </row>
    <row r="703838" spans="59:59" ht="15" customHeight="1">
      <c r="BG703838" s="984"/>
    </row>
    <row r="703839" spans="59:59" ht="15" customHeight="1">
      <c r="BG703839" s="985"/>
    </row>
    <row r="703876" spans="59:59" ht="15" customHeight="1">
      <c r="BG703876" s="984"/>
    </row>
    <row r="703877" spans="59:59" ht="15" customHeight="1">
      <c r="BG703877" s="985"/>
    </row>
    <row r="703914" spans="59:59" ht="15" customHeight="1">
      <c r="BG703914" s="984"/>
    </row>
    <row r="703915" spans="59:59" ht="15" customHeight="1">
      <c r="BG703915" s="985"/>
    </row>
    <row r="703952" spans="59:59" ht="15" customHeight="1">
      <c r="BG703952" s="984"/>
    </row>
    <row r="703953" spans="59:59" ht="15" customHeight="1">
      <c r="BG703953" s="985"/>
    </row>
    <row r="703990" spans="59:59" ht="15" customHeight="1">
      <c r="BG703990" s="984"/>
    </row>
    <row r="703991" spans="59:59" ht="15" customHeight="1">
      <c r="BG703991" s="985"/>
    </row>
    <row r="704028" spans="59:59" ht="15" customHeight="1">
      <c r="BG704028" s="984"/>
    </row>
    <row r="704029" spans="59:59" ht="15" customHeight="1">
      <c r="BG704029" s="985"/>
    </row>
    <row r="704066" spans="59:59" ht="15" customHeight="1">
      <c r="BG704066" s="984"/>
    </row>
    <row r="704067" spans="59:59" ht="15" customHeight="1">
      <c r="BG704067" s="985"/>
    </row>
    <row r="704104" spans="59:59" ht="15" customHeight="1">
      <c r="BG704104" s="984"/>
    </row>
    <row r="704105" spans="59:59" ht="15" customHeight="1">
      <c r="BG704105" s="985"/>
    </row>
    <row r="704142" spans="59:59" ht="15" customHeight="1">
      <c r="BG704142" s="984"/>
    </row>
    <row r="704143" spans="59:59" ht="15" customHeight="1">
      <c r="BG704143" s="985"/>
    </row>
    <row r="704180" spans="59:59" ht="15" customHeight="1">
      <c r="BG704180" s="984"/>
    </row>
    <row r="704181" spans="59:59" ht="15" customHeight="1">
      <c r="BG704181" s="985"/>
    </row>
    <row r="704218" spans="59:59" ht="15" customHeight="1">
      <c r="BG704218" s="984"/>
    </row>
    <row r="704219" spans="59:59" ht="15" customHeight="1">
      <c r="BG704219" s="985"/>
    </row>
    <row r="704256" spans="59:59" ht="15" customHeight="1">
      <c r="BG704256" s="984"/>
    </row>
    <row r="704257" spans="59:59" ht="15" customHeight="1">
      <c r="BG704257" s="985"/>
    </row>
    <row r="704294" spans="59:59" ht="15" customHeight="1">
      <c r="BG704294" s="984"/>
    </row>
    <row r="704295" spans="59:59" ht="15" customHeight="1">
      <c r="BG704295" s="985"/>
    </row>
    <row r="704332" spans="59:59" ht="15" customHeight="1">
      <c r="BG704332" s="984"/>
    </row>
    <row r="704333" spans="59:59" ht="15" customHeight="1">
      <c r="BG704333" s="985"/>
    </row>
    <row r="704370" spans="59:59" ht="15" customHeight="1">
      <c r="BG704370" s="984"/>
    </row>
    <row r="704371" spans="59:59" ht="15" customHeight="1">
      <c r="BG704371" s="985"/>
    </row>
    <row r="704408" spans="59:59" ht="15" customHeight="1">
      <c r="BG704408" s="984"/>
    </row>
    <row r="704409" spans="59:59" ht="15" customHeight="1">
      <c r="BG704409" s="985"/>
    </row>
    <row r="704446" spans="59:59" ht="15" customHeight="1">
      <c r="BG704446" s="984"/>
    </row>
    <row r="704447" spans="59:59" ht="15" customHeight="1">
      <c r="BG704447" s="985"/>
    </row>
    <row r="704484" spans="59:59" ht="15" customHeight="1">
      <c r="BG704484" s="984"/>
    </row>
    <row r="704485" spans="59:59" ht="15" customHeight="1">
      <c r="BG704485" s="985"/>
    </row>
    <row r="704522" spans="59:59" ht="15" customHeight="1">
      <c r="BG704522" s="984"/>
    </row>
    <row r="704523" spans="59:59" ht="15" customHeight="1">
      <c r="BG704523" s="985"/>
    </row>
    <row r="704560" spans="59:59" ht="15" customHeight="1">
      <c r="BG704560" s="984"/>
    </row>
    <row r="704561" spans="59:59" ht="15" customHeight="1">
      <c r="BG704561" s="985"/>
    </row>
    <row r="704598" spans="59:59" ht="15" customHeight="1">
      <c r="BG704598" s="984"/>
    </row>
    <row r="704599" spans="59:59" ht="15" customHeight="1">
      <c r="BG704599" s="985"/>
    </row>
    <row r="704636" spans="59:59" ht="15" customHeight="1">
      <c r="BG704636" s="984"/>
    </row>
    <row r="704637" spans="59:59" ht="15" customHeight="1">
      <c r="BG704637" s="985"/>
    </row>
    <row r="704674" spans="59:59" ht="15" customHeight="1">
      <c r="BG704674" s="984"/>
    </row>
    <row r="704675" spans="59:59" ht="15" customHeight="1">
      <c r="BG704675" s="985"/>
    </row>
    <row r="704712" spans="59:59" ht="15" customHeight="1">
      <c r="BG704712" s="984"/>
    </row>
    <row r="704713" spans="59:59" ht="15" customHeight="1">
      <c r="BG704713" s="985"/>
    </row>
    <row r="704750" spans="59:59" ht="15" customHeight="1">
      <c r="BG704750" s="984"/>
    </row>
    <row r="704751" spans="59:59" ht="15" customHeight="1">
      <c r="BG704751" s="985"/>
    </row>
    <row r="704788" spans="59:59" ht="15" customHeight="1">
      <c r="BG704788" s="984"/>
    </row>
    <row r="704789" spans="59:59" ht="15" customHeight="1">
      <c r="BG704789" s="985"/>
    </row>
    <row r="704826" spans="59:59" ht="15" customHeight="1">
      <c r="BG704826" s="984"/>
    </row>
    <row r="704827" spans="59:59" ht="15" customHeight="1">
      <c r="BG704827" s="985"/>
    </row>
    <row r="704864" spans="59:59" ht="15" customHeight="1">
      <c r="BG704864" s="984"/>
    </row>
    <row r="704865" spans="59:59" ht="15" customHeight="1">
      <c r="BG704865" s="985"/>
    </row>
    <row r="704902" spans="59:59" ht="15" customHeight="1">
      <c r="BG704902" s="984"/>
    </row>
    <row r="704903" spans="59:59" ht="15" customHeight="1">
      <c r="BG704903" s="985"/>
    </row>
    <row r="704940" spans="59:59" ht="15" customHeight="1">
      <c r="BG704940" s="984"/>
    </row>
    <row r="704941" spans="59:59" ht="15" customHeight="1">
      <c r="BG704941" s="985"/>
    </row>
    <row r="704978" spans="59:59" ht="15" customHeight="1">
      <c r="BG704978" s="984"/>
    </row>
    <row r="704979" spans="59:59" ht="15" customHeight="1">
      <c r="BG704979" s="985"/>
    </row>
    <row r="705016" spans="59:59" ht="15" customHeight="1">
      <c r="BG705016" s="984"/>
    </row>
    <row r="705017" spans="59:59" ht="15" customHeight="1">
      <c r="BG705017" s="985"/>
    </row>
    <row r="705054" spans="59:59" ht="15" customHeight="1">
      <c r="BG705054" s="984"/>
    </row>
    <row r="705055" spans="59:59" ht="15" customHeight="1">
      <c r="BG705055" s="985"/>
    </row>
    <row r="705092" spans="59:59" ht="15" customHeight="1">
      <c r="BG705092" s="984"/>
    </row>
    <row r="705093" spans="59:59" ht="15" customHeight="1">
      <c r="BG705093" s="985"/>
    </row>
    <row r="705130" spans="59:59" ht="15" customHeight="1">
      <c r="BG705130" s="984"/>
    </row>
    <row r="705131" spans="59:59" ht="15" customHeight="1">
      <c r="BG705131" s="985"/>
    </row>
    <row r="705168" spans="59:59" ht="15" customHeight="1">
      <c r="BG705168" s="984"/>
    </row>
    <row r="705169" spans="59:59" ht="15" customHeight="1">
      <c r="BG705169" s="985"/>
    </row>
    <row r="705206" spans="59:59" ht="15" customHeight="1">
      <c r="BG705206" s="984"/>
    </row>
    <row r="705207" spans="59:59" ht="15" customHeight="1">
      <c r="BG705207" s="985"/>
    </row>
    <row r="705244" spans="59:59" ht="15" customHeight="1">
      <c r="BG705244" s="984"/>
    </row>
    <row r="705245" spans="59:59" ht="15" customHeight="1">
      <c r="BG705245" s="985"/>
    </row>
    <row r="705282" spans="59:59" ht="15" customHeight="1">
      <c r="BG705282" s="984"/>
    </row>
    <row r="705283" spans="59:59" ht="15" customHeight="1">
      <c r="BG705283" s="985"/>
    </row>
    <row r="705320" spans="59:59" ht="15" customHeight="1">
      <c r="BG705320" s="984"/>
    </row>
    <row r="705321" spans="59:59" ht="15" customHeight="1">
      <c r="BG705321" s="985"/>
    </row>
    <row r="705358" spans="59:59" ht="15" customHeight="1">
      <c r="BG705358" s="984"/>
    </row>
    <row r="705359" spans="59:59" ht="15" customHeight="1">
      <c r="BG705359" s="985"/>
    </row>
    <row r="705396" spans="59:59" ht="15" customHeight="1">
      <c r="BG705396" s="984"/>
    </row>
    <row r="705397" spans="59:59" ht="15" customHeight="1">
      <c r="BG705397" s="985"/>
    </row>
    <row r="705434" spans="59:59" ht="15" customHeight="1">
      <c r="BG705434" s="984"/>
    </row>
    <row r="705435" spans="59:59" ht="15" customHeight="1">
      <c r="BG705435" s="985"/>
    </row>
    <row r="705472" spans="59:59" ht="15" customHeight="1">
      <c r="BG705472" s="984"/>
    </row>
    <row r="705473" spans="59:59" ht="15" customHeight="1">
      <c r="BG705473" s="985"/>
    </row>
    <row r="705510" spans="59:59" ht="15" customHeight="1">
      <c r="BG705510" s="984"/>
    </row>
    <row r="705511" spans="59:59" ht="15" customHeight="1">
      <c r="BG705511" s="985"/>
    </row>
    <row r="705548" spans="59:59" ht="15" customHeight="1">
      <c r="BG705548" s="984"/>
    </row>
    <row r="705549" spans="59:59" ht="15" customHeight="1">
      <c r="BG705549" s="985"/>
    </row>
    <row r="705586" spans="59:59" ht="15" customHeight="1">
      <c r="BG705586" s="984"/>
    </row>
    <row r="705587" spans="59:59" ht="15" customHeight="1">
      <c r="BG705587" s="985"/>
    </row>
    <row r="705624" spans="59:59" ht="15" customHeight="1">
      <c r="BG705624" s="984"/>
    </row>
    <row r="705625" spans="59:59" ht="15" customHeight="1">
      <c r="BG705625" s="985"/>
    </row>
    <row r="705662" spans="59:59" ht="15" customHeight="1">
      <c r="BG705662" s="984"/>
    </row>
    <row r="705663" spans="59:59" ht="15" customHeight="1">
      <c r="BG705663" s="985"/>
    </row>
    <row r="705700" spans="59:59" ht="15" customHeight="1">
      <c r="BG705700" s="984"/>
    </row>
    <row r="705701" spans="59:59" ht="15" customHeight="1">
      <c r="BG705701" s="985"/>
    </row>
    <row r="705738" spans="59:59" ht="15" customHeight="1">
      <c r="BG705738" s="984"/>
    </row>
    <row r="705739" spans="59:59" ht="15" customHeight="1">
      <c r="BG705739" s="985"/>
    </row>
    <row r="705776" spans="59:59" ht="15" customHeight="1">
      <c r="BG705776" s="984"/>
    </row>
    <row r="705777" spans="59:59" ht="15" customHeight="1">
      <c r="BG705777" s="985"/>
    </row>
    <row r="705814" spans="59:59" ht="15" customHeight="1">
      <c r="BG705814" s="984"/>
    </row>
    <row r="705815" spans="59:59" ht="15" customHeight="1">
      <c r="BG705815" s="985"/>
    </row>
    <row r="705852" spans="59:59" ht="15" customHeight="1">
      <c r="BG705852" s="984"/>
    </row>
    <row r="705853" spans="59:59" ht="15" customHeight="1">
      <c r="BG705853" s="985"/>
    </row>
    <row r="705890" spans="59:59" ht="15" customHeight="1">
      <c r="BG705890" s="984"/>
    </row>
    <row r="705891" spans="59:59" ht="15" customHeight="1">
      <c r="BG705891" s="985"/>
    </row>
    <row r="705928" spans="59:59" ht="15" customHeight="1">
      <c r="BG705928" s="984"/>
    </row>
    <row r="705929" spans="59:59" ht="15" customHeight="1">
      <c r="BG705929" s="985"/>
    </row>
    <row r="705966" spans="59:59" ht="15" customHeight="1">
      <c r="BG705966" s="984"/>
    </row>
    <row r="705967" spans="59:59" ht="15" customHeight="1">
      <c r="BG705967" s="985"/>
    </row>
    <row r="706004" spans="59:59" ht="15" customHeight="1">
      <c r="BG706004" s="984"/>
    </row>
    <row r="706005" spans="59:59" ht="15" customHeight="1">
      <c r="BG706005" s="985"/>
    </row>
    <row r="706042" spans="59:59" ht="15" customHeight="1">
      <c r="BG706042" s="984"/>
    </row>
    <row r="706043" spans="59:59" ht="15" customHeight="1">
      <c r="BG706043" s="985"/>
    </row>
    <row r="706080" spans="59:59" ht="15" customHeight="1">
      <c r="BG706080" s="984"/>
    </row>
    <row r="706081" spans="59:59" ht="15" customHeight="1">
      <c r="BG706081" s="985"/>
    </row>
    <row r="706118" spans="59:59" ht="15" customHeight="1">
      <c r="BG706118" s="984"/>
    </row>
    <row r="706119" spans="59:59" ht="15" customHeight="1">
      <c r="BG706119" s="985"/>
    </row>
    <row r="706156" spans="59:59" ht="15" customHeight="1">
      <c r="BG706156" s="984"/>
    </row>
    <row r="706157" spans="59:59" ht="15" customHeight="1">
      <c r="BG706157" s="985"/>
    </row>
    <row r="706194" spans="59:59" ht="15" customHeight="1">
      <c r="BG706194" s="984"/>
    </row>
    <row r="706195" spans="59:59" ht="15" customHeight="1">
      <c r="BG706195" s="985"/>
    </row>
    <row r="706232" spans="59:59" ht="15" customHeight="1">
      <c r="BG706232" s="984"/>
    </row>
    <row r="706233" spans="59:59" ht="15" customHeight="1">
      <c r="BG706233" s="985"/>
    </row>
    <row r="706270" spans="59:59" ht="15" customHeight="1">
      <c r="BG706270" s="984"/>
    </row>
    <row r="706271" spans="59:59" ht="15" customHeight="1">
      <c r="BG706271" s="985"/>
    </row>
    <row r="706308" spans="59:59" ht="15" customHeight="1">
      <c r="BG706308" s="984"/>
    </row>
    <row r="706309" spans="59:59" ht="15" customHeight="1">
      <c r="BG706309" s="985"/>
    </row>
    <row r="706346" spans="59:59" ht="15" customHeight="1">
      <c r="BG706346" s="984"/>
    </row>
    <row r="706347" spans="59:59" ht="15" customHeight="1">
      <c r="BG706347" s="985"/>
    </row>
    <row r="706384" spans="59:59" ht="15" customHeight="1">
      <c r="BG706384" s="984"/>
    </row>
    <row r="706385" spans="59:59" ht="15" customHeight="1">
      <c r="BG706385" s="985"/>
    </row>
    <row r="706422" spans="59:59" ht="15" customHeight="1">
      <c r="BG706422" s="984"/>
    </row>
    <row r="706423" spans="59:59" ht="15" customHeight="1">
      <c r="BG706423" s="985"/>
    </row>
    <row r="706460" spans="59:59" ht="15" customHeight="1">
      <c r="BG706460" s="984"/>
    </row>
    <row r="706461" spans="59:59" ht="15" customHeight="1">
      <c r="BG706461" s="985"/>
    </row>
    <row r="706498" spans="59:59" ht="15" customHeight="1">
      <c r="BG706498" s="984"/>
    </row>
    <row r="706499" spans="59:59" ht="15" customHeight="1">
      <c r="BG706499" s="985"/>
    </row>
    <row r="706536" spans="59:59" ht="15" customHeight="1">
      <c r="BG706536" s="984"/>
    </row>
    <row r="706537" spans="59:59" ht="15" customHeight="1">
      <c r="BG706537" s="985"/>
    </row>
    <row r="706574" spans="59:59" ht="15" customHeight="1">
      <c r="BG706574" s="984"/>
    </row>
    <row r="706575" spans="59:59" ht="15" customHeight="1">
      <c r="BG706575" s="985"/>
    </row>
    <row r="706612" spans="59:59" ht="15" customHeight="1">
      <c r="BG706612" s="984"/>
    </row>
    <row r="706613" spans="59:59" ht="15" customHeight="1">
      <c r="BG706613" s="985"/>
    </row>
    <row r="706650" spans="59:59" ht="15" customHeight="1">
      <c r="BG706650" s="984"/>
    </row>
    <row r="706651" spans="59:59" ht="15" customHeight="1">
      <c r="BG706651" s="985"/>
    </row>
    <row r="706688" spans="59:59" ht="15" customHeight="1">
      <c r="BG706688" s="984"/>
    </row>
    <row r="706689" spans="59:59" ht="15" customHeight="1">
      <c r="BG706689" s="985"/>
    </row>
    <row r="706726" spans="59:59" ht="15" customHeight="1">
      <c r="BG706726" s="984"/>
    </row>
    <row r="706727" spans="59:59" ht="15" customHeight="1">
      <c r="BG706727" s="985"/>
    </row>
    <row r="706764" spans="59:59" ht="15" customHeight="1">
      <c r="BG706764" s="984"/>
    </row>
    <row r="706765" spans="59:59" ht="15" customHeight="1">
      <c r="BG706765" s="985"/>
    </row>
    <row r="706802" spans="59:59" ht="15" customHeight="1">
      <c r="BG706802" s="984"/>
    </row>
    <row r="706803" spans="59:59" ht="15" customHeight="1">
      <c r="BG706803" s="985"/>
    </row>
    <row r="706840" spans="59:59" ht="15" customHeight="1">
      <c r="BG706840" s="984"/>
    </row>
    <row r="706841" spans="59:59" ht="15" customHeight="1">
      <c r="BG706841" s="985"/>
    </row>
    <row r="706878" spans="59:59" ht="15" customHeight="1">
      <c r="BG706878" s="984"/>
    </row>
    <row r="706879" spans="59:59" ht="15" customHeight="1">
      <c r="BG706879" s="985"/>
    </row>
    <row r="706916" spans="59:59" ht="15" customHeight="1">
      <c r="BG706916" s="984"/>
    </row>
    <row r="706917" spans="59:59" ht="15" customHeight="1">
      <c r="BG706917" s="985"/>
    </row>
    <row r="706954" spans="59:59" ht="15" customHeight="1">
      <c r="BG706954" s="984"/>
    </row>
    <row r="706955" spans="59:59" ht="15" customHeight="1">
      <c r="BG706955" s="985"/>
    </row>
    <row r="706992" spans="59:59" ht="15" customHeight="1">
      <c r="BG706992" s="984"/>
    </row>
    <row r="706993" spans="59:59" ht="15" customHeight="1">
      <c r="BG706993" s="985"/>
    </row>
    <row r="707030" spans="59:59" ht="15" customHeight="1">
      <c r="BG707030" s="984"/>
    </row>
    <row r="707031" spans="59:59" ht="15" customHeight="1">
      <c r="BG707031" s="985"/>
    </row>
    <row r="707068" spans="59:59" ht="15" customHeight="1">
      <c r="BG707068" s="984"/>
    </row>
    <row r="707069" spans="59:59" ht="15" customHeight="1">
      <c r="BG707069" s="985"/>
    </row>
    <row r="707106" spans="59:59" ht="15" customHeight="1">
      <c r="BG707106" s="984"/>
    </row>
    <row r="707107" spans="59:59" ht="15" customHeight="1">
      <c r="BG707107" s="985"/>
    </row>
    <row r="707144" spans="59:59" ht="15" customHeight="1">
      <c r="BG707144" s="984"/>
    </row>
    <row r="707145" spans="59:59" ht="15" customHeight="1">
      <c r="BG707145" s="985"/>
    </row>
    <row r="707182" spans="59:59" ht="15" customHeight="1">
      <c r="BG707182" s="984"/>
    </row>
    <row r="707183" spans="59:59" ht="15" customHeight="1">
      <c r="BG707183" s="985"/>
    </row>
    <row r="707220" spans="59:59" ht="15" customHeight="1">
      <c r="BG707220" s="984"/>
    </row>
    <row r="707221" spans="59:59" ht="15" customHeight="1">
      <c r="BG707221" s="985"/>
    </row>
    <row r="707258" spans="59:59" ht="15" customHeight="1">
      <c r="BG707258" s="984"/>
    </row>
    <row r="707259" spans="59:59" ht="15" customHeight="1">
      <c r="BG707259" s="985"/>
    </row>
    <row r="707296" spans="59:59" ht="15" customHeight="1">
      <c r="BG707296" s="984"/>
    </row>
    <row r="707297" spans="59:59" ht="15" customHeight="1">
      <c r="BG707297" s="985"/>
    </row>
    <row r="707334" spans="59:59" ht="15" customHeight="1">
      <c r="BG707334" s="984"/>
    </row>
    <row r="707335" spans="59:59" ht="15" customHeight="1">
      <c r="BG707335" s="985"/>
    </row>
    <row r="707372" spans="59:59" ht="15" customHeight="1">
      <c r="BG707372" s="984"/>
    </row>
    <row r="707373" spans="59:59" ht="15" customHeight="1">
      <c r="BG707373" s="985"/>
    </row>
    <row r="707410" spans="59:59" ht="15" customHeight="1">
      <c r="BG707410" s="984"/>
    </row>
    <row r="707411" spans="59:59" ht="15" customHeight="1">
      <c r="BG707411" s="985"/>
    </row>
    <row r="707448" spans="59:59" ht="15" customHeight="1">
      <c r="BG707448" s="984"/>
    </row>
    <row r="707449" spans="59:59" ht="15" customHeight="1">
      <c r="BG707449" s="985"/>
    </row>
    <row r="707486" spans="59:59" ht="15" customHeight="1">
      <c r="BG707486" s="984"/>
    </row>
    <row r="707487" spans="59:59" ht="15" customHeight="1">
      <c r="BG707487" s="985"/>
    </row>
    <row r="707524" spans="59:59" ht="15" customHeight="1">
      <c r="BG707524" s="984"/>
    </row>
    <row r="707525" spans="59:59" ht="15" customHeight="1">
      <c r="BG707525" s="985"/>
    </row>
    <row r="707562" spans="59:59" ht="15" customHeight="1">
      <c r="BG707562" s="984"/>
    </row>
    <row r="707563" spans="59:59" ht="15" customHeight="1">
      <c r="BG707563" s="985"/>
    </row>
    <row r="707600" spans="59:59" ht="15" customHeight="1">
      <c r="BG707600" s="984"/>
    </row>
    <row r="707601" spans="59:59" ht="15" customHeight="1">
      <c r="BG707601" s="985"/>
    </row>
    <row r="707638" spans="59:59" ht="15" customHeight="1">
      <c r="BG707638" s="984"/>
    </row>
    <row r="707639" spans="59:59" ht="15" customHeight="1">
      <c r="BG707639" s="985"/>
    </row>
    <row r="707676" spans="59:59" ht="15" customHeight="1">
      <c r="BG707676" s="984"/>
    </row>
    <row r="707677" spans="59:59" ht="15" customHeight="1">
      <c r="BG707677" s="985"/>
    </row>
    <row r="707714" spans="59:59" ht="15" customHeight="1">
      <c r="BG707714" s="984"/>
    </row>
    <row r="707715" spans="59:59" ht="15" customHeight="1">
      <c r="BG707715" s="985"/>
    </row>
    <row r="707752" spans="59:59" ht="15" customHeight="1">
      <c r="BG707752" s="984"/>
    </row>
    <row r="707753" spans="59:59" ht="15" customHeight="1">
      <c r="BG707753" s="985"/>
    </row>
    <row r="707790" spans="59:59" ht="15" customHeight="1">
      <c r="BG707790" s="984"/>
    </row>
    <row r="707791" spans="59:59" ht="15" customHeight="1">
      <c r="BG707791" s="985"/>
    </row>
    <row r="707828" spans="59:59" ht="15" customHeight="1">
      <c r="BG707828" s="984"/>
    </row>
    <row r="707829" spans="59:59" ht="15" customHeight="1">
      <c r="BG707829" s="985"/>
    </row>
    <row r="707866" spans="59:59" ht="15" customHeight="1">
      <c r="BG707866" s="984"/>
    </row>
    <row r="707867" spans="59:59" ht="15" customHeight="1">
      <c r="BG707867" s="985"/>
    </row>
    <row r="707904" spans="59:59" ht="15" customHeight="1">
      <c r="BG707904" s="984"/>
    </row>
    <row r="707905" spans="59:59" ht="15" customHeight="1">
      <c r="BG707905" s="985"/>
    </row>
    <row r="707942" spans="59:59" ht="15" customHeight="1">
      <c r="BG707942" s="984"/>
    </row>
    <row r="707943" spans="59:59" ht="15" customHeight="1">
      <c r="BG707943" s="985"/>
    </row>
    <row r="707980" spans="59:59" ht="15" customHeight="1">
      <c r="BG707980" s="984"/>
    </row>
    <row r="707981" spans="59:59" ht="15" customHeight="1">
      <c r="BG707981" s="985"/>
    </row>
    <row r="708018" spans="59:59" ht="15" customHeight="1">
      <c r="BG708018" s="984"/>
    </row>
    <row r="708019" spans="59:59" ht="15" customHeight="1">
      <c r="BG708019" s="985"/>
    </row>
    <row r="708056" spans="59:59" ht="15" customHeight="1">
      <c r="BG708056" s="984"/>
    </row>
    <row r="708057" spans="59:59" ht="15" customHeight="1">
      <c r="BG708057" s="985"/>
    </row>
    <row r="708094" spans="59:59" ht="15" customHeight="1">
      <c r="BG708094" s="984"/>
    </row>
    <row r="708095" spans="59:59" ht="15" customHeight="1">
      <c r="BG708095" s="985"/>
    </row>
    <row r="708132" spans="59:59" ht="15" customHeight="1">
      <c r="BG708132" s="984"/>
    </row>
    <row r="708133" spans="59:59" ht="15" customHeight="1">
      <c r="BG708133" s="985"/>
    </row>
    <row r="708170" spans="59:59" ht="15" customHeight="1">
      <c r="BG708170" s="984"/>
    </row>
    <row r="708171" spans="59:59" ht="15" customHeight="1">
      <c r="BG708171" s="985"/>
    </row>
    <row r="708208" spans="59:59" ht="15" customHeight="1">
      <c r="BG708208" s="984"/>
    </row>
    <row r="708209" spans="59:59" ht="15" customHeight="1">
      <c r="BG708209" s="985"/>
    </row>
    <row r="708246" spans="59:59" ht="15" customHeight="1">
      <c r="BG708246" s="984"/>
    </row>
    <row r="708247" spans="59:59" ht="15" customHeight="1">
      <c r="BG708247" s="985"/>
    </row>
    <row r="708284" spans="59:59" ht="15" customHeight="1">
      <c r="BG708284" s="984"/>
    </row>
    <row r="708285" spans="59:59" ht="15" customHeight="1">
      <c r="BG708285" s="985"/>
    </row>
    <row r="708322" spans="59:59" ht="15" customHeight="1">
      <c r="BG708322" s="984"/>
    </row>
    <row r="708323" spans="59:59" ht="15" customHeight="1">
      <c r="BG708323" s="985"/>
    </row>
    <row r="708360" spans="59:59" ht="15" customHeight="1">
      <c r="BG708360" s="984"/>
    </row>
    <row r="708361" spans="59:59" ht="15" customHeight="1">
      <c r="BG708361" s="985"/>
    </row>
    <row r="708398" spans="59:59" ht="15" customHeight="1">
      <c r="BG708398" s="984"/>
    </row>
    <row r="708399" spans="59:59" ht="15" customHeight="1">
      <c r="BG708399" s="985"/>
    </row>
    <row r="708436" spans="59:59" ht="15" customHeight="1">
      <c r="BG708436" s="984"/>
    </row>
    <row r="708437" spans="59:59" ht="15" customHeight="1">
      <c r="BG708437" s="985"/>
    </row>
    <row r="708474" spans="59:59" ht="15" customHeight="1">
      <c r="BG708474" s="984"/>
    </row>
    <row r="708475" spans="59:59" ht="15" customHeight="1">
      <c r="BG708475" s="985"/>
    </row>
    <row r="708512" spans="59:59" ht="15" customHeight="1">
      <c r="BG708512" s="984"/>
    </row>
    <row r="708513" spans="59:59" ht="15" customHeight="1">
      <c r="BG708513" s="985"/>
    </row>
    <row r="708550" spans="59:59" ht="15" customHeight="1">
      <c r="BG708550" s="984"/>
    </row>
    <row r="708551" spans="59:59" ht="15" customHeight="1">
      <c r="BG708551" s="985"/>
    </row>
    <row r="708588" spans="59:59" ht="15" customHeight="1">
      <c r="BG708588" s="984"/>
    </row>
    <row r="708589" spans="59:59" ht="15" customHeight="1">
      <c r="BG708589" s="985"/>
    </row>
    <row r="708626" spans="59:59" ht="15" customHeight="1">
      <c r="BG708626" s="984"/>
    </row>
    <row r="708627" spans="59:59" ht="15" customHeight="1">
      <c r="BG708627" s="985"/>
    </row>
    <row r="708664" spans="59:59" ht="15" customHeight="1">
      <c r="BG708664" s="984"/>
    </row>
    <row r="708665" spans="59:59" ht="15" customHeight="1">
      <c r="BG708665" s="985"/>
    </row>
    <row r="708702" spans="59:59" ht="15" customHeight="1">
      <c r="BG708702" s="984"/>
    </row>
    <row r="708703" spans="59:59" ht="15" customHeight="1">
      <c r="BG708703" s="985"/>
    </row>
    <row r="708740" spans="59:59" ht="15" customHeight="1">
      <c r="BG708740" s="984"/>
    </row>
    <row r="708741" spans="59:59" ht="15" customHeight="1">
      <c r="BG708741" s="985"/>
    </row>
    <row r="708778" spans="59:59" ht="15" customHeight="1">
      <c r="BG708778" s="984"/>
    </row>
    <row r="708779" spans="59:59" ht="15" customHeight="1">
      <c r="BG708779" s="985"/>
    </row>
    <row r="708816" spans="59:59" ht="15" customHeight="1">
      <c r="BG708816" s="984"/>
    </row>
    <row r="708817" spans="59:59" ht="15" customHeight="1">
      <c r="BG708817" s="985"/>
    </row>
    <row r="708854" spans="59:59" ht="15" customHeight="1">
      <c r="BG708854" s="984"/>
    </row>
    <row r="708855" spans="59:59" ht="15" customHeight="1">
      <c r="BG708855" s="985"/>
    </row>
    <row r="708892" spans="59:59" ht="15" customHeight="1">
      <c r="BG708892" s="984"/>
    </row>
    <row r="708893" spans="59:59" ht="15" customHeight="1">
      <c r="BG708893" s="985"/>
    </row>
    <row r="708930" spans="59:59" ht="15" customHeight="1">
      <c r="BG708930" s="984"/>
    </row>
    <row r="708931" spans="59:59" ht="15" customHeight="1">
      <c r="BG708931" s="985"/>
    </row>
    <row r="708968" spans="59:59" ht="15" customHeight="1">
      <c r="BG708968" s="984"/>
    </row>
    <row r="708969" spans="59:59" ht="15" customHeight="1">
      <c r="BG708969" s="985"/>
    </row>
    <row r="709006" spans="59:59" ht="15" customHeight="1">
      <c r="BG709006" s="984"/>
    </row>
    <row r="709007" spans="59:59" ht="15" customHeight="1">
      <c r="BG709007" s="985"/>
    </row>
    <row r="709044" spans="59:59" ht="15" customHeight="1">
      <c r="BG709044" s="984"/>
    </row>
    <row r="709045" spans="59:59" ht="15" customHeight="1">
      <c r="BG709045" s="985"/>
    </row>
    <row r="709082" spans="59:59" ht="15" customHeight="1">
      <c r="BG709082" s="984"/>
    </row>
    <row r="709083" spans="59:59" ht="15" customHeight="1">
      <c r="BG709083" s="985"/>
    </row>
    <row r="709120" spans="59:59" ht="15" customHeight="1">
      <c r="BG709120" s="984"/>
    </row>
    <row r="709121" spans="59:59" ht="15" customHeight="1">
      <c r="BG709121" s="985"/>
    </row>
    <row r="709158" spans="59:59" ht="15" customHeight="1">
      <c r="BG709158" s="984"/>
    </row>
    <row r="709159" spans="59:59" ht="15" customHeight="1">
      <c r="BG709159" s="985"/>
    </row>
    <row r="709196" spans="59:59" ht="15" customHeight="1">
      <c r="BG709196" s="984"/>
    </row>
    <row r="709197" spans="59:59" ht="15" customHeight="1">
      <c r="BG709197" s="985"/>
    </row>
    <row r="709234" spans="59:59" ht="15" customHeight="1">
      <c r="BG709234" s="984"/>
    </row>
    <row r="709235" spans="59:59" ht="15" customHeight="1">
      <c r="BG709235" s="985"/>
    </row>
    <row r="709272" spans="59:59" ht="15" customHeight="1">
      <c r="BG709272" s="984"/>
    </row>
    <row r="709273" spans="59:59" ht="15" customHeight="1">
      <c r="BG709273" s="985"/>
    </row>
    <row r="709310" spans="59:59" ht="15" customHeight="1">
      <c r="BG709310" s="984"/>
    </row>
    <row r="709311" spans="59:59" ht="15" customHeight="1">
      <c r="BG709311" s="985"/>
    </row>
    <row r="709348" spans="59:59" ht="15" customHeight="1">
      <c r="BG709348" s="984"/>
    </row>
    <row r="709349" spans="59:59" ht="15" customHeight="1">
      <c r="BG709349" s="985"/>
    </row>
    <row r="709386" spans="59:59" ht="15" customHeight="1">
      <c r="BG709386" s="984"/>
    </row>
    <row r="709387" spans="59:59" ht="15" customHeight="1">
      <c r="BG709387" s="985"/>
    </row>
    <row r="709424" spans="59:59" ht="15" customHeight="1">
      <c r="BG709424" s="984"/>
    </row>
    <row r="709425" spans="59:59" ht="15" customHeight="1">
      <c r="BG709425" s="985"/>
    </row>
    <row r="709462" spans="59:59" ht="15" customHeight="1">
      <c r="BG709462" s="984"/>
    </row>
    <row r="709463" spans="59:59" ht="15" customHeight="1">
      <c r="BG709463" s="985"/>
    </row>
    <row r="709500" spans="59:59" ht="15" customHeight="1">
      <c r="BG709500" s="984"/>
    </row>
    <row r="709501" spans="59:59" ht="15" customHeight="1">
      <c r="BG709501" s="985"/>
    </row>
    <row r="709538" spans="59:59" ht="15" customHeight="1">
      <c r="BG709538" s="984"/>
    </row>
    <row r="709539" spans="59:59" ht="15" customHeight="1">
      <c r="BG709539" s="985"/>
    </row>
    <row r="709576" spans="59:59" ht="15" customHeight="1">
      <c r="BG709576" s="984"/>
    </row>
    <row r="709577" spans="59:59" ht="15" customHeight="1">
      <c r="BG709577" s="985"/>
    </row>
    <row r="709614" spans="59:59" ht="15" customHeight="1">
      <c r="BG709614" s="984"/>
    </row>
    <row r="709615" spans="59:59" ht="15" customHeight="1">
      <c r="BG709615" s="985"/>
    </row>
    <row r="709652" spans="59:59" ht="15" customHeight="1">
      <c r="BG709652" s="984"/>
    </row>
    <row r="709653" spans="59:59" ht="15" customHeight="1">
      <c r="BG709653" s="985"/>
    </row>
    <row r="709690" spans="59:59" ht="15" customHeight="1">
      <c r="BG709690" s="984"/>
    </row>
    <row r="709691" spans="59:59" ht="15" customHeight="1">
      <c r="BG709691" s="985"/>
    </row>
    <row r="709728" spans="59:59" ht="15" customHeight="1">
      <c r="BG709728" s="984"/>
    </row>
    <row r="709729" spans="59:59" ht="15" customHeight="1">
      <c r="BG709729" s="985"/>
    </row>
    <row r="709766" spans="59:59" ht="15" customHeight="1">
      <c r="BG709766" s="984"/>
    </row>
    <row r="709767" spans="59:59" ht="15" customHeight="1">
      <c r="BG709767" s="985"/>
    </row>
    <row r="709804" spans="59:59" ht="15" customHeight="1">
      <c r="BG709804" s="984"/>
    </row>
    <row r="709805" spans="59:59" ht="15" customHeight="1">
      <c r="BG709805" s="985"/>
    </row>
    <row r="709842" spans="59:59" ht="15" customHeight="1">
      <c r="BG709842" s="984"/>
    </row>
    <row r="709843" spans="59:59" ht="15" customHeight="1">
      <c r="BG709843" s="985"/>
    </row>
    <row r="709880" spans="59:59" ht="15" customHeight="1">
      <c r="BG709880" s="984"/>
    </row>
    <row r="709881" spans="59:59" ht="15" customHeight="1">
      <c r="BG709881" s="985"/>
    </row>
    <row r="709918" spans="59:59" ht="15" customHeight="1">
      <c r="BG709918" s="984"/>
    </row>
    <row r="709919" spans="59:59" ht="15" customHeight="1">
      <c r="BG709919" s="985"/>
    </row>
    <row r="709956" spans="59:59" ht="15" customHeight="1">
      <c r="BG709956" s="984"/>
    </row>
    <row r="709957" spans="59:59" ht="15" customHeight="1">
      <c r="BG709957" s="985"/>
    </row>
    <row r="709994" spans="59:59" ht="15" customHeight="1">
      <c r="BG709994" s="984"/>
    </row>
    <row r="709995" spans="59:59" ht="15" customHeight="1">
      <c r="BG709995" s="985"/>
    </row>
    <row r="710032" spans="59:59" ht="15" customHeight="1">
      <c r="BG710032" s="984"/>
    </row>
    <row r="710033" spans="59:59" ht="15" customHeight="1">
      <c r="BG710033" s="985"/>
    </row>
    <row r="710070" spans="59:59" ht="15" customHeight="1">
      <c r="BG710070" s="984"/>
    </row>
    <row r="710071" spans="59:59" ht="15" customHeight="1">
      <c r="BG710071" s="985"/>
    </row>
    <row r="710108" spans="59:59" ht="15" customHeight="1">
      <c r="BG710108" s="984"/>
    </row>
    <row r="710109" spans="59:59" ht="15" customHeight="1">
      <c r="BG710109" s="985"/>
    </row>
    <row r="710146" spans="59:59" ht="15" customHeight="1">
      <c r="BG710146" s="984"/>
    </row>
    <row r="710147" spans="59:59" ht="15" customHeight="1">
      <c r="BG710147" s="985"/>
    </row>
    <row r="710184" spans="59:59" ht="15" customHeight="1">
      <c r="BG710184" s="984"/>
    </row>
    <row r="710185" spans="59:59" ht="15" customHeight="1">
      <c r="BG710185" s="985"/>
    </row>
    <row r="710222" spans="59:59" ht="15" customHeight="1">
      <c r="BG710222" s="984"/>
    </row>
    <row r="710223" spans="59:59" ht="15" customHeight="1">
      <c r="BG710223" s="985"/>
    </row>
    <row r="710260" spans="59:59" ht="15" customHeight="1">
      <c r="BG710260" s="984"/>
    </row>
    <row r="710261" spans="59:59" ht="15" customHeight="1">
      <c r="BG710261" s="985"/>
    </row>
    <row r="710298" spans="59:59" ht="15" customHeight="1">
      <c r="BG710298" s="984"/>
    </row>
    <row r="710299" spans="59:59" ht="15" customHeight="1">
      <c r="BG710299" s="985"/>
    </row>
    <row r="710336" spans="59:59" ht="15" customHeight="1">
      <c r="BG710336" s="984"/>
    </row>
    <row r="710337" spans="59:59" ht="15" customHeight="1">
      <c r="BG710337" s="985"/>
    </row>
    <row r="710374" spans="59:59" ht="15" customHeight="1">
      <c r="BG710374" s="984"/>
    </row>
    <row r="710375" spans="59:59" ht="15" customHeight="1">
      <c r="BG710375" s="985"/>
    </row>
    <row r="710412" spans="59:59" ht="15" customHeight="1">
      <c r="BG710412" s="984"/>
    </row>
    <row r="710413" spans="59:59" ht="15" customHeight="1">
      <c r="BG710413" s="985"/>
    </row>
    <row r="710450" spans="59:59" ht="15" customHeight="1">
      <c r="BG710450" s="984"/>
    </row>
    <row r="710451" spans="59:59" ht="15" customHeight="1">
      <c r="BG710451" s="985"/>
    </row>
    <row r="710488" spans="59:59" ht="15" customHeight="1">
      <c r="BG710488" s="984"/>
    </row>
    <row r="710489" spans="59:59" ht="15" customHeight="1">
      <c r="BG710489" s="985"/>
    </row>
    <row r="710526" spans="59:59" ht="15" customHeight="1">
      <c r="BG710526" s="984"/>
    </row>
    <row r="710527" spans="59:59" ht="15" customHeight="1">
      <c r="BG710527" s="985"/>
    </row>
    <row r="710564" spans="59:59" ht="15" customHeight="1">
      <c r="BG710564" s="984"/>
    </row>
    <row r="710565" spans="59:59" ht="15" customHeight="1">
      <c r="BG710565" s="985"/>
    </row>
    <row r="710602" spans="59:59" ht="15" customHeight="1">
      <c r="BG710602" s="984"/>
    </row>
    <row r="710603" spans="59:59" ht="15" customHeight="1">
      <c r="BG710603" s="985"/>
    </row>
    <row r="710640" spans="59:59" ht="15" customHeight="1">
      <c r="BG710640" s="984"/>
    </row>
    <row r="710641" spans="59:59" ht="15" customHeight="1">
      <c r="BG710641" s="985"/>
    </row>
    <row r="710678" spans="59:59" ht="15" customHeight="1">
      <c r="BG710678" s="984"/>
    </row>
    <row r="710679" spans="59:59" ht="15" customHeight="1">
      <c r="BG710679" s="985"/>
    </row>
    <row r="710716" spans="59:59" ht="15" customHeight="1">
      <c r="BG710716" s="984"/>
    </row>
    <row r="710717" spans="59:59" ht="15" customHeight="1">
      <c r="BG710717" s="985"/>
    </row>
    <row r="710754" spans="59:59" ht="15" customHeight="1">
      <c r="BG710754" s="984"/>
    </row>
    <row r="710755" spans="59:59" ht="15" customHeight="1">
      <c r="BG710755" s="985"/>
    </row>
    <row r="710792" spans="59:59" ht="15" customHeight="1">
      <c r="BG710792" s="984"/>
    </row>
    <row r="710793" spans="59:59" ht="15" customHeight="1">
      <c r="BG710793" s="985"/>
    </row>
    <row r="710830" spans="59:59" ht="15" customHeight="1">
      <c r="BG710830" s="984"/>
    </row>
    <row r="710831" spans="59:59" ht="15" customHeight="1">
      <c r="BG710831" s="985"/>
    </row>
    <row r="710868" spans="59:59" ht="15" customHeight="1">
      <c r="BG710868" s="984"/>
    </row>
    <row r="710869" spans="59:59" ht="15" customHeight="1">
      <c r="BG710869" s="985"/>
    </row>
    <row r="710906" spans="59:59" ht="15" customHeight="1">
      <c r="BG710906" s="984"/>
    </row>
    <row r="710907" spans="59:59" ht="15" customHeight="1">
      <c r="BG710907" s="985"/>
    </row>
    <row r="710944" spans="59:59" ht="15" customHeight="1">
      <c r="BG710944" s="984"/>
    </row>
    <row r="710945" spans="59:59" ht="15" customHeight="1">
      <c r="BG710945" s="985"/>
    </row>
    <row r="710982" spans="59:59" ht="15" customHeight="1">
      <c r="BG710982" s="984"/>
    </row>
    <row r="710983" spans="59:59" ht="15" customHeight="1">
      <c r="BG710983" s="985"/>
    </row>
    <row r="711020" spans="59:59" ht="15" customHeight="1">
      <c r="BG711020" s="984"/>
    </row>
    <row r="711021" spans="59:59" ht="15" customHeight="1">
      <c r="BG711021" s="985"/>
    </row>
    <row r="711058" spans="59:59" ht="15" customHeight="1">
      <c r="BG711058" s="984"/>
    </row>
    <row r="711059" spans="59:59" ht="15" customHeight="1">
      <c r="BG711059" s="985"/>
    </row>
    <row r="711096" spans="59:59" ht="15" customHeight="1">
      <c r="BG711096" s="984"/>
    </row>
    <row r="711097" spans="59:59" ht="15" customHeight="1">
      <c r="BG711097" s="985"/>
    </row>
    <row r="711134" spans="59:59" ht="15" customHeight="1">
      <c r="BG711134" s="984"/>
    </row>
    <row r="711135" spans="59:59" ht="15" customHeight="1">
      <c r="BG711135" s="985"/>
    </row>
    <row r="711172" spans="59:59" ht="15" customHeight="1">
      <c r="BG711172" s="984"/>
    </row>
    <row r="711173" spans="59:59" ht="15" customHeight="1">
      <c r="BG711173" s="985"/>
    </row>
    <row r="711210" spans="59:59" ht="15" customHeight="1">
      <c r="BG711210" s="984"/>
    </row>
    <row r="711211" spans="59:59" ht="15" customHeight="1">
      <c r="BG711211" s="985"/>
    </row>
    <row r="711248" spans="59:59" ht="15" customHeight="1">
      <c r="BG711248" s="984"/>
    </row>
    <row r="711249" spans="59:59" ht="15" customHeight="1">
      <c r="BG711249" s="985"/>
    </row>
    <row r="711286" spans="59:59" ht="15" customHeight="1">
      <c r="BG711286" s="984"/>
    </row>
    <row r="711287" spans="59:59" ht="15" customHeight="1">
      <c r="BG711287" s="985"/>
    </row>
    <row r="711324" spans="59:59" ht="15" customHeight="1">
      <c r="BG711324" s="984"/>
    </row>
    <row r="711325" spans="59:59" ht="15" customHeight="1">
      <c r="BG711325" s="985"/>
    </row>
    <row r="711362" spans="59:59" ht="15" customHeight="1">
      <c r="BG711362" s="984"/>
    </row>
    <row r="711363" spans="59:59" ht="15" customHeight="1">
      <c r="BG711363" s="985"/>
    </row>
    <row r="711400" spans="59:59" ht="15" customHeight="1">
      <c r="BG711400" s="984"/>
    </row>
    <row r="711401" spans="59:59" ht="15" customHeight="1">
      <c r="BG711401" s="985"/>
    </row>
    <row r="711438" spans="59:59" ht="15" customHeight="1">
      <c r="BG711438" s="984"/>
    </row>
    <row r="711439" spans="59:59" ht="15" customHeight="1">
      <c r="BG711439" s="985"/>
    </row>
    <row r="711476" spans="59:59" ht="15" customHeight="1">
      <c r="BG711476" s="984"/>
    </row>
    <row r="711477" spans="59:59" ht="15" customHeight="1">
      <c r="BG711477" s="985"/>
    </row>
    <row r="711514" spans="59:59" ht="15" customHeight="1">
      <c r="BG711514" s="984"/>
    </row>
    <row r="711515" spans="59:59" ht="15" customHeight="1">
      <c r="BG711515" s="985"/>
    </row>
    <row r="711552" spans="59:59" ht="15" customHeight="1">
      <c r="BG711552" s="984"/>
    </row>
    <row r="711553" spans="59:59" ht="15" customHeight="1">
      <c r="BG711553" s="985"/>
    </row>
    <row r="711590" spans="59:59" ht="15" customHeight="1">
      <c r="BG711590" s="984"/>
    </row>
    <row r="711591" spans="59:59" ht="15" customHeight="1">
      <c r="BG711591" s="985"/>
    </row>
    <row r="711628" spans="59:59" ht="15" customHeight="1">
      <c r="BG711628" s="984"/>
    </row>
    <row r="711629" spans="59:59" ht="15" customHeight="1">
      <c r="BG711629" s="985"/>
    </row>
    <row r="711666" spans="59:59" ht="15" customHeight="1">
      <c r="BG711666" s="984"/>
    </row>
    <row r="711667" spans="59:59" ht="15" customHeight="1">
      <c r="BG711667" s="985"/>
    </row>
    <row r="711704" spans="59:59" ht="15" customHeight="1">
      <c r="BG711704" s="984"/>
    </row>
    <row r="711705" spans="59:59" ht="15" customHeight="1">
      <c r="BG711705" s="985"/>
    </row>
    <row r="711742" spans="59:59" ht="15" customHeight="1">
      <c r="BG711742" s="984"/>
    </row>
    <row r="711743" spans="59:59" ht="15" customHeight="1">
      <c r="BG711743" s="985"/>
    </row>
    <row r="711780" spans="59:59" ht="15" customHeight="1">
      <c r="BG711780" s="984"/>
    </row>
    <row r="711781" spans="59:59" ht="15" customHeight="1">
      <c r="BG711781" s="985"/>
    </row>
    <row r="711818" spans="59:59" ht="15" customHeight="1">
      <c r="BG711818" s="984"/>
    </row>
    <row r="711819" spans="59:59" ht="15" customHeight="1">
      <c r="BG711819" s="985"/>
    </row>
    <row r="711856" spans="59:59" ht="15" customHeight="1">
      <c r="BG711856" s="984"/>
    </row>
    <row r="711857" spans="59:59" ht="15" customHeight="1">
      <c r="BG711857" s="985"/>
    </row>
    <row r="711894" spans="59:59" ht="15" customHeight="1">
      <c r="BG711894" s="984"/>
    </row>
    <row r="711895" spans="59:59" ht="15" customHeight="1">
      <c r="BG711895" s="985"/>
    </row>
    <row r="711932" spans="59:59" ht="15" customHeight="1">
      <c r="BG711932" s="984"/>
    </row>
    <row r="711933" spans="59:59" ht="15" customHeight="1">
      <c r="BG711933" s="985"/>
    </row>
    <row r="711970" spans="59:59" ht="15" customHeight="1">
      <c r="BG711970" s="984"/>
    </row>
    <row r="711971" spans="59:59" ht="15" customHeight="1">
      <c r="BG711971" s="985"/>
    </row>
    <row r="712008" spans="59:59" ht="15" customHeight="1">
      <c r="BG712008" s="984"/>
    </row>
    <row r="712009" spans="59:59" ht="15" customHeight="1">
      <c r="BG712009" s="985"/>
    </row>
    <row r="712046" spans="59:59" ht="15" customHeight="1">
      <c r="BG712046" s="984"/>
    </row>
    <row r="712047" spans="59:59" ht="15" customHeight="1">
      <c r="BG712047" s="985"/>
    </row>
    <row r="712084" spans="59:59" ht="15" customHeight="1">
      <c r="BG712084" s="984"/>
    </row>
    <row r="712085" spans="59:59" ht="15" customHeight="1">
      <c r="BG712085" s="985"/>
    </row>
    <row r="712122" spans="59:59" ht="15" customHeight="1">
      <c r="BG712122" s="984"/>
    </row>
    <row r="712123" spans="59:59" ht="15" customHeight="1">
      <c r="BG712123" s="985"/>
    </row>
    <row r="712160" spans="59:59" ht="15" customHeight="1">
      <c r="BG712160" s="984"/>
    </row>
    <row r="712161" spans="59:59" ht="15" customHeight="1">
      <c r="BG712161" s="985"/>
    </row>
    <row r="712198" spans="59:59" ht="15" customHeight="1">
      <c r="BG712198" s="984"/>
    </row>
    <row r="712199" spans="59:59" ht="15" customHeight="1">
      <c r="BG712199" s="985"/>
    </row>
    <row r="712236" spans="59:59" ht="15" customHeight="1">
      <c r="BG712236" s="984"/>
    </row>
    <row r="712237" spans="59:59" ht="15" customHeight="1">
      <c r="BG712237" s="985"/>
    </row>
    <row r="712274" spans="59:59" ht="15" customHeight="1">
      <c r="BG712274" s="984"/>
    </row>
    <row r="712275" spans="59:59" ht="15" customHeight="1">
      <c r="BG712275" s="985"/>
    </row>
    <row r="712312" spans="59:59" ht="15" customHeight="1">
      <c r="BG712312" s="984"/>
    </row>
    <row r="712313" spans="59:59" ht="15" customHeight="1">
      <c r="BG712313" s="985"/>
    </row>
    <row r="712350" spans="59:59" ht="15" customHeight="1">
      <c r="BG712350" s="984"/>
    </row>
    <row r="712351" spans="59:59" ht="15" customHeight="1">
      <c r="BG712351" s="985"/>
    </row>
    <row r="712388" spans="59:59" ht="15" customHeight="1">
      <c r="BG712388" s="984"/>
    </row>
    <row r="712389" spans="59:59" ht="15" customHeight="1">
      <c r="BG712389" s="985"/>
    </row>
    <row r="712426" spans="59:59" ht="15" customHeight="1">
      <c r="BG712426" s="984"/>
    </row>
    <row r="712427" spans="59:59" ht="15" customHeight="1">
      <c r="BG712427" s="985"/>
    </row>
    <row r="712464" spans="59:59" ht="15" customHeight="1">
      <c r="BG712464" s="984"/>
    </row>
    <row r="712465" spans="59:59" ht="15" customHeight="1">
      <c r="BG712465" s="985"/>
    </row>
    <row r="712502" spans="59:59" ht="15" customHeight="1">
      <c r="BG712502" s="984"/>
    </row>
    <row r="712503" spans="59:59" ht="15" customHeight="1">
      <c r="BG712503" s="985"/>
    </row>
    <row r="712540" spans="59:59" ht="15" customHeight="1">
      <c r="BG712540" s="984"/>
    </row>
    <row r="712541" spans="59:59" ht="15" customHeight="1">
      <c r="BG712541" s="985"/>
    </row>
    <row r="712578" spans="59:59" ht="15" customHeight="1">
      <c r="BG712578" s="984"/>
    </row>
    <row r="712579" spans="59:59" ht="15" customHeight="1">
      <c r="BG712579" s="985"/>
    </row>
    <row r="712616" spans="59:59" ht="15" customHeight="1">
      <c r="BG712616" s="984"/>
    </row>
    <row r="712617" spans="59:59" ht="15" customHeight="1">
      <c r="BG712617" s="985"/>
    </row>
    <row r="712654" spans="59:59" ht="15" customHeight="1">
      <c r="BG712654" s="984"/>
    </row>
    <row r="712655" spans="59:59" ht="15" customHeight="1">
      <c r="BG712655" s="985"/>
    </row>
    <row r="712692" spans="59:59" ht="15" customHeight="1">
      <c r="BG712692" s="984"/>
    </row>
    <row r="712693" spans="59:59" ht="15" customHeight="1">
      <c r="BG712693" s="985"/>
    </row>
    <row r="712730" spans="59:59" ht="15" customHeight="1">
      <c r="BG712730" s="984"/>
    </row>
    <row r="712731" spans="59:59" ht="15" customHeight="1">
      <c r="BG712731" s="985"/>
    </row>
    <row r="712768" spans="59:59" ht="15" customHeight="1">
      <c r="BG712768" s="984"/>
    </row>
    <row r="712769" spans="59:59" ht="15" customHeight="1">
      <c r="BG712769" s="985"/>
    </row>
    <row r="712806" spans="59:59" ht="15" customHeight="1">
      <c r="BG712806" s="984"/>
    </row>
    <row r="712807" spans="59:59" ht="15" customHeight="1">
      <c r="BG712807" s="985"/>
    </row>
    <row r="712844" spans="59:59" ht="15" customHeight="1">
      <c r="BG712844" s="984"/>
    </row>
    <row r="712845" spans="59:59" ht="15" customHeight="1">
      <c r="BG712845" s="985"/>
    </row>
    <row r="712882" spans="59:59" ht="15" customHeight="1">
      <c r="BG712882" s="984"/>
    </row>
    <row r="712883" spans="59:59" ht="15" customHeight="1">
      <c r="BG712883" s="985"/>
    </row>
    <row r="712920" spans="59:59" ht="15" customHeight="1">
      <c r="BG712920" s="984"/>
    </row>
    <row r="712921" spans="59:59" ht="15" customHeight="1">
      <c r="BG712921" s="985"/>
    </row>
    <row r="712958" spans="59:59" ht="15" customHeight="1">
      <c r="BG712958" s="984"/>
    </row>
    <row r="712959" spans="59:59" ht="15" customHeight="1">
      <c r="BG712959" s="985"/>
    </row>
    <row r="712996" spans="59:59" ht="15" customHeight="1">
      <c r="BG712996" s="984"/>
    </row>
    <row r="712997" spans="59:59" ht="15" customHeight="1">
      <c r="BG712997" s="985"/>
    </row>
    <row r="713034" spans="59:59" ht="15" customHeight="1">
      <c r="BG713034" s="984"/>
    </row>
    <row r="713035" spans="59:59" ht="15" customHeight="1">
      <c r="BG713035" s="985"/>
    </row>
    <row r="713072" spans="59:59" ht="15" customHeight="1">
      <c r="BG713072" s="984"/>
    </row>
    <row r="713073" spans="59:59" ht="15" customHeight="1">
      <c r="BG713073" s="985"/>
    </row>
    <row r="713110" spans="59:59" ht="15" customHeight="1">
      <c r="BG713110" s="984"/>
    </row>
    <row r="713111" spans="59:59" ht="15" customHeight="1">
      <c r="BG713111" s="985"/>
    </row>
    <row r="713148" spans="59:59" ht="15" customHeight="1">
      <c r="BG713148" s="984"/>
    </row>
    <row r="713149" spans="59:59" ht="15" customHeight="1">
      <c r="BG713149" s="985"/>
    </row>
    <row r="713186" spans="59:59" ht="15" customHeight="1">
      <c r="BG713186" s="984"/>
    </row>
    <row r="713187" spans="59:59" ht="15" customHeight="1">
      <c r="BG713187" s="985"/>
    </row>
    <row r="713224" spans="59:59" ht="15" customHeight="1">
      <c r="BG713224" s="984"/>
    </row>
    <row r="713225" spans="59:59" ht="15" customHeight="1">
      <c r="BG713225" s="985"/>
    </row>
    <row r="713262" spans="59:59" ht="15" customHeight="1">
      <c r="BG713262" s="984"/>
    </row>
    <row r="713263" spans="59:59" ht="15" customHeight="1">
      <c r="BG713263" s="985"/>
    </row>
    <row r="713300" spans="59:59" ht="15" customHeight="1">
      <c r="BG713300" s="984"/>
    </row>
    <row r="713301" spans="59:59" ht="15" customHeight="1">
      <c r="BG713301" s="985"/>
    </row>
    <row r="713338" spans="59:59" ht="15" customHeight="1">
      <c r="BG713338" s="984"/>
    </row>
    <row r="713339" spans="59:59" ht="15" customHeight="1">
      <c r="BG713339" s="985"/>
    </row>
    <row r="713376" spans="59:59" ht="15" customHeight="1">
      <c r="BG713376" s="984"/>
    </row>
    <row r="713377" spans="59:59" ht="15" customHeight="1">
      <c r="BG713377" s="985"/>
    </row>
    <row r="713414" spans="59:59" ht="15" customHeight="1">
      <c r="BG713414" s="984"/>
    </row>
    <row r="713415" spans="59:59" ht="15" customHeight="1">
      <c r="BG713415" s="985"/>
    </row>
    <row r="713452" spans="59:59" ht="15" customHeight="1">
      <c r="BG713452" s="984"/>
    </row>
    <row r="713453" spans="59:59" ht="15" customHeight="1">
      <c r="BG713453" s="985"/>
    </row>
    <row r="713490" spans="59:59" ht="15" customHeight="1">
      <c r="BG713490" s="984"/>
    </row>
    <row r="713491" spans="59:59" ht="15" customHeight="1">
      <c r="BG713491" s="985"/>
    </row>
    <row r="713528" spans="59:59" ht="15" customHeight="1">
      <c r="BG713528" s="984"/>
    </row>
    <row r="713529" spans="59:59" ht="15" customHeight="1">
      <c r="BG713529" s="985"/>
    </row>
    <row r="713566" spans="59:59" ht="15" customHeight="1">
      <c r="BG713566" s="984"/>
    </row>
    <row r="713567" spans="59:59" ht="15" customHeight="1">
      <c r="BG713567" s="985"/>
    </row>
    <row r="713604" spans="59:59" ht="15" customHeight="1">
      <c r="BG713604" s="984"/>
    </row>
    <row r="713605" spans="59:59" ht="15" customHeight="1">
      <c r="BG713605" s="985"/>
    </row>
    <row r="713642" spans="59:59" ht="15" customHeight="1">
      <c r="BG713642" s="984"/>
    </row>
    <row r="713643" spans="59:59" ht="15" customHeight="1">
      <c r="BG713643" s="985"/>
    </row>
    <row r="713680" spans="59:59" ht="15" customHeight="1">
      <c r="BG713680" s="984"/>
    </row>
    <row r="713681" spans="59:59" ht="15" customHeight="1">
      <c r="BG713681" s="985"/>
    </row>
    <row r="713718" spans="59:59" ht="15" customHeight="1">
      <c r="BG713718" s="984"/>
    </row>
    <row r="713719" spans="59:59" ht="15" customHeight="1">
      <c r="BG713719" s="985"/>
    </row>
    <row r="713756" spans="59:59" ht="15" customHeight="1">
      <c r="BG713756" s="984"/>
    </row>
    <row r="713757" spans="59:59" ht="15" customHeight="1">
      <c r="BG713757" s="985"/>
    </row>
    <row r="713794" spans="59:59" ht="15" customHeight="1">
      <c r="BG713794" s="984"/>
    </row>
    <row r="713795" spans="59:59" ht="15" customHeight="1">
      <c r="BG713795" s="985"/>
    </row>
    <row r="713832" spans="59:59" ht="15" customHeight="1">
      <c r="BG713832" s="984"/>
    </row>
    <row r="713833" spans="59:59" ht="15" customHeight="1">
      <c r="BG713833" s="985"/>
    </row>
    <row r="713870" spans="59:59" ht="15" customHeight="1">
      <c r="BG713870" s="984"/>
    </row>
    <row r="713871" spans="59:59" ht="15" customHeight="1">
      <c r="BG713871" s="985"/>
    </row>
    <row r="713908" spans="59:59" ht="15" customHeight="1">
      <c r="BG713908" s="984"/>
    </row>
    <row r="713909" spans="59:59" ht="15" customHeight="1">
      <c r="BG713909" s="985"/>
    </row>
    <row r="713946" spans="59:59" ht="15" customHeight="1">
      <c r="BG713946" s="984"/>
    </row>
    <row r="713947" spans="59:59" ht="15" customHeight="1">
      <c r="BG713947" s="985"/>
    </row>
    <row r="713984" spans="59:59" ht="15" customHeight="1">
      <c r="BG713984" s="984"/>
    </row>
    <row r="713985" spans="59:59" ht="15" customHeight="1">
      <c r="BG713985" s="985"/>
    </row>
    <row r="714022" spans="59:59" ht="15" customHeight="1">
      <c r="BG714022" s="984"/>
    </row>
    <row r="714023" spans="59:59" ht="15" customHeight="1">
      <c r="BG714023" s="985"/>
    </row>
    <row r="714060" spans="59:59" ht="15" customHeight="1">
      <c r="BG714060" s="984"/>
    </row>
    <row r="714061" spans="59:59" ht="15" customHeight="1">
      <c r="BG714061" s="985"/>
    </row>
    <row r="714098" spans="59:59" ht="15" customHeight="1">
      <c r="BG714098" s="984"/>
    </row>
    <row r="714099" spans="59:59" ht="15" customHeight="1">
      <c r="BG714099" s="985"/>
    </row>
    <row r="714136" spans="59:59" ht="15" customHeight="1">
      <c r="BG714136" s="984"/>
    </row>
    <row r="714137" spans="59:59" ht="15" customHeight="1">
      <c r="BG714137" s="985"/>
    </row>
    <row r="714174" spans="59:59" ht="15" customHeight="1">
      <c r="BG714174" s="984"/>
    </row>
    <row r="714175" spans="59:59" ht="15" customHeight="1">
      <c r="BG714175" s="985"/>
    </row>
    <row r="714212" spans="59:59" ht="15" customHeight="1">
      <c r="BG714212" s="984"/>
    </row>
    <row r="714213" spans="59:59" ht="15" customHeight="1">
      <c r="BG714213" s="985"/>
    </row>
    <row r="714250" spans="59:59" ht="15" customHeight="1">
      <c r="BG714250" s="984"/>
    </row>
    <row r="714251" spans="59:59" ht="15" customHeight="1">
      <c r="BG714251" s="985"/>
    </row>
    <row r="714288" spans="59:59" ht="15" customHeight="1">
      <c r="BG714288" s="984"/>
    </row>
    <row r="714289" spans="59:59" ht="15" customHeight="1">
      <c r="BG714289" s="985"/>
    </row>
    <row r="714326" spans="59:59" ht="15" customHeight="1">
      <c r="BG714326" s="984"/>
    </row>
    <row r="714327" spans="59:59" ht="15" customHeight="1">
      <c r="BG714327" s="985"/>
    </row>
    <row r="714364" spans="59:59" ht="15" customHeight="1">
      <c r="BG714364" s="984"/>
    </row>
    <row r="714365" spans="59:59" ht="15" customHeight="1">
      <c r="BG714365" s="985"/>
    </row>
    <row r="714402" spans="59:59" ht="15" customHeight="1">
      <c r="BG714402" s="984"/>
    </row>
    <row r="714403" spans="59:59" ht="15" customHeight="1">
      <c r="BG714403" s="985"/>
    </row>
    <row r="714440" spans="59:59" ht="15" customHeight="1">
      <c r="BG714440" s="984"/>
    </row>
    <row r="714441" spans="59:59" ht="15" customHeight="1">
      <c r="BG714441" s="985"/>
    </row>
    <row r="714478" spans="59:59" ht="15" customHeight="1">
      <c r="BG714478" s="984"/>
    </row>
    <row r="714479" spans="59:59" ht="15" customHeight="1">
      <c r="BG714479" s="985"/>
    </row>
    <row r="714516" spans="59:59" ht="15" customHeight="1">
      <c r="BG714516" s="984"/>
    </row>
    <row r="714517" spans="59:59" ht="15" customHeight="1">
      <c r="BG714517" s="985"/>
    </row>
    <row r="714554" spans="59:59" ht="15" customHeight="1">
      <c r="BG714554" s="984"/>
    </row>
    <row r="714555" spans="59:59" ht="15" customHeight="1">
      <c r="BG714555" s="985"/>
    </row>
    <row r="714592" spans="59:59" ht="15" customHeight="1">
      <c r="BG714592" s="984"/>
    </row>
    <row r="714593" spans="59:59" ht="15" customHeight="1">
      <c r="BG714593" s="985"/>
    </row>
    <row r="714630" spans="59:59" ht="15" customHeight="1">
      <c r="BG714630" s="984"/>
    </row>
    <row r="714631" spans="59:59" ht="15" customHeight="1">
      <c r="BG714631" s="985"/>
    </row>
    <row r="714668" spans="59:59" ht="15" customHeight="1">
      <c r="BG714668" s="984"/>
    </row>
    <row r="714669" spans="59:59" ht="15" customHeight="1">
      <c r="BG714669" s="985"/>
    </row>
    <row r="714706" spans="59:59" ht="15" customHeight="1">
      <c r="BG714706" s="984"/>
    </row>
    <row r="714707" spans="59:59" ht="15" customHeight="1">
      <c r="BG714707" s="985"/>
    </row>
    <row r="714744" spans="59:59" ht="15" customHeight="1">
      <c r="BG714744" s="984"/>
    </row>
    <row r="714745" spans="59:59" ht="15" customHeight="1">
      <c r="BG714745" s="985"/>
    </row>
    <row r="714782" spans="59:59" ht="15" customHeight="1">
      <c r="BG714782" s="984"/>
    </row>
    <row r="714783" spans="59:59" ht="15" customHeight="1">
      <c r="BG714783" s="985"/>
    </row>
    <row r="714820" spans="59:59" ht="15" customHeight="1">
      <c r="BG714820" s="984"/>
    </row>
    <row r="714821" spans="59:59" ht="15" customHeight="1">
      <c r="BG714821" s="985"/>
    </row>
    <row r="714858" spans="59:59" ht="15" customHeight="1">
      <c r="BG714858" s="984"/>
    </row>
    <row r="714859" spans="59:59" ht="15" customHeight="1">
      <c r="BG714859" s="985"/>
    </row>
    <row r="714896" spans="59:59" ht="15" customHeight="1">
      <c r="BG714896" s="984"/>
    </row>
    <row r="714897" spans="59:59" ht="15" customHeight="1">
      <c r="BG714897" s="985"/>
    </row>
    <row r="714934" spans="59:59" ht="15" customHeight="1">
      <c r="BG714934" s="984"/>
    </row>
    <row r="714935" spans="59:59" ht="15" customHeight="1">
      <c r="BG714935" s="985"/>
    </row>
    <row r="714972" spans="59:59" ht="15" customHeight="1">
      <c r="BG714972" s="984"/>
    </row>
    <row r="714973" spans="59:59" ht="15" customHeight="1">
      <c r="BG714973" s="985"/>
    </row>
    <row r="715010" spans="59:59" ht="15" customHeight="1">
      <c r="BG715010" s="984"/>
    </row>
    <row r="715011" spans="59:59" ht="15" customHeight="1">
      <c r="BG715011" s="985"/>
    </row>
    <row r="715048" spans="59:59" ht="15" customHeight="1">
      <c r="BG715048" s="984"/>
    </row>
    <row r="715049" spans="59:59" ht="15" customHeight="1">
      <c r="BG715049" s="985"/>
    </row>
    <row r="715086" spans="59:59" ht="15" customHeight="1">
      <c r="BG715086" s="984"/>
    </row>
    <row r="715087" spans="59:59" ht="15" customHeight="1">
      <c r="BG715087" s="985"/>
    </row>
    <row r="715124" spans="59:59" ht="15" customHeight="1">
      <c r="BG715124" s="984"/>
    </row>
    <row r="715125" spans="59:59" ht="15" customHeight="1">
      <c r="BG715125" s="985"/>
    </row>
    <row r="715162" spans="59:59" ht="15" customHeight="1">
      <c r="BG715162" s="984"/>
    </row>
    <row r="715163" spans="59:59" ht="15" customHeight="1">
      <c r="BG715163" s="985"/>
    </row>
    <row r="715200" spans="59:59" ht="15" customHeight="1">
      <c r="BG715200" s="984"/>
    </row>
    <row r="715201" spans="59:59" ht="15" customHeight="1">
      <c r="BG715201" s="985"/>
    </row>
    <row r="715238" spans="59:59" ht="15" customHeight="1">
      <c r="BG715238" s="984"/>
    </row>
    <row r="715239" spans="59:59" ht="15" customHeight="1">
      <c r="BG715239" s="985"/>
    </row>
    <row r="715276" spans="59:59" ht="15" customHeight="1">
      <c r="BG715276" s="984"/>
    </row>
    <row r="715277" spans="59:59" ht="15" customHeight="1">
      <c r="BG715277" s="985"/>
    </row>
    <row r="715314" spans="59:59" ht="15" customHeight="1">
      <c r="BG715314" s="984"/>
    </row>
    <row r="715315" spans="59:59" ht="15" customHeight="1">
      <c r="BG715315" s="985"/>
    </row>
    <row r="715352" spans="59:59" ht="15" customHeight="1">
      <c r="BG715352" s="984"/>
    </row>
    <row r="715353" spans="59:59" ht="15" customHeight="1">
      <c r="BG715353" s="985"/>
    </row>
    <row r="715390" spans="59:59" ht="15" customHeight="1">
      <c r="BG715390" s="984"/>
    </row>
    <row r="715391" spans="59:59" ht="15" customHeight="1">
      <c r="BG715391" s="985"/>
    </row>
    <row r="715428" spans="59:59" ht="15" customHeight="1">
      <c r="BG715428" s="984"/>
    </row>
    <row r="715429" spans="59:59" ht="15" customHeight="1">
      <c r="BG715429" s="985"/>
    </row>
    <row r="715466" spans="59:59" ht="15" customHeight="1">
      <c r="BG715466" s="984"/>
    </row>
    <row r="715467" spans="59:59" ht="15" customHeight="1">
      <c r="BG715467" s="985"/>
    </row>
    <row r="715504" spans="59:59" ht="15" customHeight="1">
      <c r="BG715504" s="984"/>
    </row>
    <row r="715505" spans="59:59" ht="15" customHeight="1">
      <c r="BG715505" s="985"/>
    </row>
    <row r="715542" spans="59:59" ht="15" customHeight="1">
      <c r="BG715542" s="984"/>
    </row>
    <row r="715543" spans="59:59" ht="15" customHeight="1">
      <c r="BG715543" s="985"/>
    </row>
    <row r="715580" spans="59:59" ht="15" customHeight="1">
      <c r="BG715580" s="984"/>
    </row>
    <row r="715581" spans="59:59" ht="15" customHeight="1">
      <c r="BG715581" s="985"/>
    </row>
    <row r="715618" spans="59:59" ht="15" customHeight="1">
      <c r="BG715618" s="984"/>
    </row>
    <row r="715619" spans="59:59" ht="15" customHeight="1">
      <c r="BG715619" s="985"/>
    </row>
    <row r="715656" spans="59:59" ht="15" customHeight="1">
      <c r="BG715656" s="984"/>
    </row>
    <row r="715657" spans="59:59" ht="15" customHeight="1">
      <c r="BG715657" s="985"/>
    </row>
    <row r="715694" spans="59:59" ht="15" customHeight="1">
      <c r="BG715694" s="984"/>
    </row>
    <row r="715695" spans="59:59" ht="15" customHeight="1">
      <c r="BG715695" s="985"/>
    </row>
    <row r="715732" spans="59:59" ht="15" customHeight="1">
      <c r="BG715732" s="984"/>
    </row>
    <row r="715733" spans="59:59" ht="15" customHeight="1">
      <c r="BG715733" s="985"/>
    </row>
    <row r="715770" spans="59:59" ht="15" customHeight="1">
      <c r="BG715770" s="984"/>
    </row>
    <row r="715771" spans="59:59" ht="15" customHeight="1">
      <c r="BG715771" s="985"/>
    </row>
    <row r="715808" spans="59:59" ht="15" customHeight="1">
      <c r="BG715808" s="984"/>
    </row>
    <row r="715809" spans="59:59" ht="15" customHeight="1">
      <c r="BG715809" s="985"/>
    </row>
    <row r="715846" spans="59:59" ht="15" customHeight="1">
      <c r="BG715846" s="984"/>
    </row>
    <row r="715847" spans="59:59" ht="15" customHeight="1">
      <c r="BG715847" s="985"/>
    </row>
    <row r="715884" spans="59:59" ht="15" customHeight="1">
      <c r="BG715884" s="984"/>
    </row>
    <row r="715885" spans="59:59" ht="15" customHeight="1">
      <c r="BG715885" s="985"/>
    </row>
    <row r="715922" spans="59:59" ht="15" customHeight="1">
      <c r="BG715922" s="984"/>
    </row>
    <row r="715923" spans="59:59" ht="15" customHeight="1">
      <c r="BG715923" s="985"/>
    </row>
    <row r="715960" spans="59:59" ht="15" customHeight="1">
      <c r="BG715960" s="984"/>
    </row>
    <row r="715961" spans="59:59" ht="15" customHeight="1">
      <c r="BG715961" s="985"/>
    </row>
    <row r="715998" spans="59:59" ht="15" customHeight="1">
      <c r="BG715998" s="984"/>
    </row>
    <row r="715999" spans="59:59" ht="15" customHeight="1">
      <c r="BG715999" s="985"/>
    </row>
    <row r="716036" spans="59:59" ht="15" customHeight="1">
      <c r="BG716036" s="984"/>
    </row>
    <row r="716037" spans="59:59" ht="15" customHeight="1">
      <c r="BG716037" s="985"/>
    </row>
    <row r="716074" spans="59:59" ht="15" customHeight="1">
      <c r="BG716074" s="984"/>
    </row>
    <row r="716075" spans="59:59" ht="15" customHeight="1">
      <c r="BG716075" s="985"/>
    </row>
    <row r="716112" spans="59:59" ht="15" customHeight="1">
      <c r="BG716112" s="984"/>
    </row>
    <row r="716113" spans="59:59" ht="15" customHeight="1">
      <c r="BG716113" s="985"/>
    </row>
    <row r="716150" spans="59:59" ht="15" customHeight="1">
      <c r="BG716150" s="984"/>
    </row>
    <row r="716151" spans="59:59" ht="15" customHeight="1">
      <c r="BG716151" s="985"/>
    </row>
    <row r="716188" spans="59:59" ht="15" customHeight="1">
      <c r="BG716188" s="984"/>
    </row>
    <row r="716189" spans="59:59" ht="15" customHeight="1">
      <c r="BG716189" s="985"/>
    </row>
    <row r="716226" spans="59:59" ht="15" customHeight="1">
      <c r="BG716226" s="984"/>
    </row>
    <row r="716227" spans="59:59" ht="15" customHeight="1">
      <c r="BG716227" s="985"/>
    </row>
    <row r="716264" spans="59:59" ht="15" customHeight="1">
      <c r="BG716264" s="984"/>
    </row>
    <row r="716265" spans="59:59" ht="15" customHeight="1">
      <c r="BG716265" s="985"/>
    </row>
    <row r="716302" spans="59:59" ht="15" customHeight="1">
      <c r="BG716302" s="984"/>
    </row>
    <row r="716303" spans="59:59" ht="15" customHeight="1">
      <c r="BG716303" s="985"/>
    </row>
    <row r="716340" spans="59:59" ht="15" customHeight="1">
      <c r="BG716340" s="984"/>
    </row>
    <row r="716341" spans="59:59" ht="15" customHeight="1">
      <c r="BG716341" s="985"/>
    </row>
    <row r="716378" spans="59:59" ht="15" customHeight="1">
      <c r="BG716378" s="984"/>
    </row>
    <row r="716379" spans="59:59" ht="15" customHeight="1">
      <c r="BG716379" s="985"/>
    </row>
    <row r="716416" spans="59:59" ht="15" customHeight="1">
      <c r="BG716416" s="984"/>
    </row>
    <row r="716417" spans="59:59" ht="15" customHeight="1">
      <c r="BG716417" s="985"/>
    </row>
    <row r="716454" spans="59:59" ht="15" customHeight="1">
      <c r="BG716454" s="984"/>
    </row>
    <row r="716455" spans="59:59" ht="15" customHeight="1">
      <c r="BG716455" s="985"/>
    </row>
    <row r="716492" spans="59:59" ht="15" customHeight="1">
      <c r="BG716492" s="984"/>
    </row>
    <row r="716493" spans="59:59" ht="15" customHeight="1">
      <c r="BG716493" s="985"/>
    </row>
    <row r="716530" spans="59:59" ht="15" customHeight="1">
      <c r="BG716530" s="984"/>
    </row>
    <row r="716531" spans="59:59" ht="15" customHeight="1">
      <c r="BG716531" s="985"/>
    </row>
    <row r="716568" spans="59:59" ht="15" customHeight="1">
      <c r="BG716568" s="984"/>
    </row>
    <row r="716569" spans="59:59" ht="15" customHeight="1">
      <c r="BG716569" s="985"/>
    </row>
    <row r="716606" spans="59:59" ht="15" customHeight="1">
      <c r="BG716606" s="984"/>
    </row>
    <row r="716607" spans="59:59" ht="15" customHeight="1">
      <c r="BG716607" s="985"/>
    </row>
    <row r="716644" spans="59:59" ht="15" customHeight="1">
      <c r="BG716644" s="984"/>
    </row>
    <row r="716645" spans="59:59" ht="15" customHeight="1">
      <c r="BG716645" s="985"/>
    </row>
    <row r="716682" spans="59:59" ht="15" customHeight="1">
      <c r="BG716682" s="984"/>
    </row>
    <row r="716683" spans="59:59" ht="15" customHeight="1">
      <c r="BG716683" s="985"/>
    </row>
    <row r="716720" spans="59:59" ht="15" customHeight="1">
      <c r="BG716720" s="984"/>
    </row>
    <row r="716721" spans="59:59" ht="15" customHeight="1">
      <c r="BG716721" s="985"/>
    </row>
    <row r="716758" spans="59:59" ht="15" customHeight="1">
      <c r="BG716758" s="984"/>
    </row>
    <row r="716759" spans="59:59" ht="15" customHeight="1">
      <c r="BG716759" s="985"/>
    </row>
    <row r="716796" spans="59:59" ht="15" customHeight="1">
      <c r="BG716796" s="984"/>
    </row>
    <row r="716797" spans="59:59" ht="15" customHeight="1">
      <c r="BG716797" s="985"/>
    </row>
    <row r="716834" spans="59:59" ht="15" customHeight="1">
      <c r="BG716834" s="984"/>
    </row>
    <row r="716835" spans="59:59" ht="15" customHeight="1">
      <c r="BG716835" s="985"/>
    </row>
    <row r="716872" spans="59:59" ht="15" customHeight="1">
      <c r="BG716872" s="984"/>
    </row>
    <row r="716873" spans="59:59" ht="15" customHeight="1">
      <c r="BG716873" s="985"/>
    </row>
    <row r="716910" spans="59:59" ht="15" customHeight="1">
      <c r="BG716910" s="984"/>
    </row>
    <row r="716911" spans="59:59" ht="15" customHeight="1">
      <c r="BG716911" s="985"/>
    </row>
    <row r="716948" spans="59:59" ht="15" customHeight="1">
      <c r="BG716948" s="984"/>
    </row>
    <row r="716949" spans="59:59" ht="15" customHeight="1">
      <c r="BG716949" s="985"/>
    </row>
    <row r="716986" spans="59:59" ht="15" customHeight="1">
      <c r="BG716986" s="984"/>
    </row>
    <row r="716987" spans="59:59" ht="15" customHeight="1">
      <c r="BG716987" s="985"/>
    </row>
    <row r="717024" spans="59:59" ht="15" customHeight="1">
      <c r="BG717024" s="984"/>
    </row>
    <row r="717025" spans="59:59" ht="15" customHeight="1">
      <c r="BG717025" s="985"/>
    </row>
    <row r="717062" spans="59:59" ht="15" customHeight="1">
      <c r="BG717062" s="984"/>
    </row>
    <row r="717063" spans="59:59" ht="15" customHeight="1">
      <c r="BG717063" s="985"/>
    </row>
    <row r="717100" spans="59:59" ht="15" customHeight="1">
      <c r="BG717100" s="984"/>
    </row>
    <row r="717101" spans="59:59" ht="15" customHeight="1">
      <c r="BG717101" s="985"/>
    </row>
    <row r="717138" spans="59:59" ht="15" customHeight="1">
      <c r="BG717138" s="984"/>
    </row>
    <row r="717139" spans="59:59" ht="15" customHeight="1">
      <c r="BG717139" s="985"/>
    </row>
    <row r="717176" spans="59:59" ht="15" customHeight="1">
      <c r="BG717176" s="984"/>
    </row>
    <row r="717177" spans="59:59" ht="15" customHeight="1">
      <c r="BG717177" s="985"/>
    </row>
    <row r="717214" spans="59:59" ht="15" customHeight="1">
      <c r="BG717214" s="984"/>
    </row>
    <row r="717215" spans="59:59" ht="15" customHeight="1">
      <c r="BG717215" s="985"/>
    </row>
    <row r="717252" spans="59:59" ht="15" customHeight="1">
      <c r="BG717252" s="984"/>
    </row>
    <row r="717253" spans="59:59" ht="15" customHeight="1">
      <c r="BG717253" s="985"/>
    </row>
    <row r="717290" spans="59:59" ht="15" customHeight="1">
      <c r="BG717290" s="984"/>
    </row>
    <row r="717291" spans="59:59" ht="15" customHeight="1">
      <c r="BG717291" s="985"/>
    </row>
    <row r="717328" spans="59:59" ht="15" customHeight="1">
      <c r="BG717328" s="984"/>
    </row>
    <row r="717329" spans="59:59" ht="15" customHeight="1">
      <c r="BG717329" s="985"/>
    </row>
    <row r="717366" spans="59:59" ht="15" customHeight="1">
      <c r="BG717366" s="984"/>
    </row>
    <row r="717367" spans="59:59" ht="15" customHeight="1">
      <c r="BG717367" s="985"/>
    </row>
    <row r="717404" spans="59:59" ht="15" customHeight="1">
      <c r="BG717404" s="984"/>
    </row>
    <row r="717405" spans="59:59" ht="15" customHeight="1">
      <c r="BG717405" s="985"/>
    </row>
    <row r="717442" spans="59:59" ht="15" customHeight="1">
      <c r="BG717442" s="984"/>
    </row>
    <row r="717443" spans="59:59" ht="15" customHeight="1">
      <c r="BG717443" s="985"/>
    </row>
    <row r="717480" spans="59:59" ht="15" customHeight="1">
      <c r="BG717480" s="984"/>
    </row>
    <row r="717481" spans="59:59" ht="15" customHeight="1">
      <c r="BG717481" s="985"/>
    </row>
    <row r="717518" spans="59:59" ht="15" customHeight="1">
      <c r="BG717518" s="984"/>
    </row>
    <row r="717519" spans="59:59" ht="15" customHeight="1">
      <c r="BG717519" s="985"/>
    </row>
    <row r="717556" spans="59:59" ht="15" customHeight="1">
      <c r="BG717556" s="984"/>
    </row>
    <row r="717557" spans="59:59" ht="15" customHeight="1">
      <c r="BG717557" s="985"/>
    </row>
    <row r="717594" spans="59:59" ht="15" customHeight="1">
      <c r="BG717594" s="984"/>
    </row>
    <row r="717595" spans="59:59" ht="15" customHeight="1">
      <c r="BG717595" s="985"/>
    </row>
    <row r="717632" spans="59:59" ht="15" customHeight="1">
      <c r="BG717632" s="984"/>
    </row>
    <row r="717633" spans="59:59" ht="15" customHeight="1">
      <c r="BG717633" s="985"/>
    </row>
    <row r="717670" spans="59:59" ht="15" customHeight="1">
      <c r="BG717670" s="984"/>
    </row>
    <row r="717671" spans="59:59" ht="15" customHeight="1">
      <c r="BG717671" s="985"/>
    </row>
    <row r="717708" spans="59:59" ht="15" customHeight="1">
      <c r="BG717708" s="984"/>
    </row>
    <row r="717709" spans="59:59" ht="15" customHeight="1">
      <c r="BG717709" s="985"/>
    </row>
    <row r="717746" spans="59:59" ht="15" customHeight="1">
      <c r="BG717746" s="984"/>
    </row>
    <row r="717747" spans="59:59" ht="15" customHeight="1">
      <c r="BG717747" s="985"/>
    </row>
    <row r="717784" spans="59:59" ht="15" customHeight="1">
      <c r="BG717784" s="984"/>
    </row>
    <row r="717785" spans="59:59" ht="15" customHeight="1">
      <c r="BG717785" s="985"/>
    </row>
    <row r="717822" spans="59:59" ht="15" customHeight="1">
      <c r="BG717822" s="984"/>
    </row>
    <row r="717823" spans="59:59" ht="15" customHeight="1">
      <c r="BG717823" s="985"/>
    </row>
    <row r="717860" spans="59:59" ht="15" customHeight="1">
      <c r="BG717860" s="984"/>
    </row>
    <row r="717861" spans="59:59" ht="15" customHeight="1">
      <c r="BG717861" s="985"/>
    </row>
    <row r="717898" spans="59:59" ht="15" customHeight="1">
      <c r="BG717898" s="984"/>
    </row>
    <row r="717899" spans="59:59" ht="15" customHeight="1">
      <c r="BG717899" s="985"/>
    </row>
    <row r="717936" spans="59:59" ht="15" customHeight="1">
      <c r="BG717936" s="984"/>
    </row>
    <row r="717937" spans="59:59" ht="15" customHeight="1">
      <c r="BG717937" s="985"/>
    </row>
    <row r="717974" spans="59:59" ht="15" customHeight="1">
      <c r="BG717974" s="984"/>
    </row>
    <row r="717975" spans="59:59" ht="15" customHeight="1">
      <c r="BG717975" s="985"/>
    </row>
    <row r="718012" spans="59:59" ht="15" customHeight="1">
      <c r="BG718012" s="984"/>
    </row>
    <row r="718013" spans="59:59" ht="15" customHeight="1">
      <c r="BG718013" s="985"/>
    </row>
    <row r="718050" spans="59:59" ht="15" customHeight="1">
      <c r="BG718050" s="984"/>
    </row>
    <row r="718051" spans="59:59" ht="15" customHeight="1">
      <c r="BG718051" s="985"/>
    </row>
    <row r="718088" spans="59:59" ht="15" customHeight="1">
      <c r="BG718088" s="984"/>
    </row>
    <row r="718089" spans="59:59" ht="15" customHeight="1">
      <c r="BG718089" s="985"/>
    </row>
    <row r="718126" spans="59:59" ht="15" customHeight="1">
      <c r="BG718126" s="984"/>
    </row>
    <row r="718127" spans="59:59" ht="15" customHeight="1">
      <c r="BG718127" s="985"/>
    </row>
    <row r="718164" spans="59:59" ht="15" customHeight="1">
      <c r="BG718164" s="984"/>
    </row>
    <row r="718165" spans="59:59" ht="15" customHeight="1">
      <c r="BG718165" s="985"/>
    </row>
    <row r="718202" spans="59:59" ht="15" customHeight="1">
      <c r="BG718202" s="984"/>
    </row>
    <row r="718203" spans="59:59" ht="15" customHeight="1">
      <c r="BG718203" s="985"/>
    </row>
    <row r="718240" spans="59:59" ht="15" customHeight="1">
      <c r="BG718240" s="984"/>
    </row>
    <row r="718241" spans="59:59" ht="15" customHeight="1">
      <c r="BG718241" s="985"/>
    </row>
    <row r="718278" spans="59:59" ht="15" customHeight="1">
      <c r="BG718278" s="984"/>
    </row>
    <row r="718279" spans="59:59" ht="15" customHeight="1">
      <c r="BG718279" s="985"/>
    </row>
    <row r="718316" spans="59:59" ht="15" customHeight="1">
      <c r="BG718316" s="984"/>
    </row>
    <row r="718317" spans="59:59" ht="15" customHeight="1">
      <c r="BG718317" s="985"/>
    </row>
    <row r="718354" spans="59:59" ht="15" customHeight="1">
      <c r="BG718354" s="984"/>
    </row>
    <row r="718355" spans="59:59" ht="15" customHeight="1">
      <c r="BG718355" s="985"/>
    </row>
    <row r="718392" spans="59:59" ht="15" customHeight="1">
      <c r="BG718392" s="984"/>
    </row>
    <row r="718393" spans="59:59" ht="15" customHeight="1">
      <c r="BG718393" s="985"/>
    </row>
    <row r="718430" spans="59:59" ht="15" customHeight="1">
      <c r="BG718430" s="984"/>
    </row>
    <row r="718431" spans="59:59" ht="15" customHeight="1">
      <c r="BG718431" s="985"/>
    </row>
    <row r="718468" spans="59:59" ht="15" customHeight="1">
      <c r="BG718468" s="984"/>
    </row>
    <row r="718469" spans="59:59" ht="15" customHeight="1">
      <c r="BG718469" s="985"/>
    </row>
    <row r="718506" spans="59:59" ht="15" customHeight="1">
      <c r="BG718506" s="984"/>
    </row>
    <row r="718507" spans="59:59" ht="15" customHeight="1">
      <c r="BG718507" s="985"/>
    </row>
    <row r="718544" spans="59:59" ht="15" customHeight="1">
      <c r="BG718544" s="984"/>
    </row>
    <row r="718545" spans="59:59" ht="15" customHeight="1">
      <c r="BG718545" s="985"/>
    </row>
    <row r="718582" spans="59:59" ht="15" customHeight="1">
      <c r="BG718582" s="984"/>
    </row>
    <row r="718583" spans="59:59" ht="15" customHeight="1">
      <c r="BG718583" s="985"/>
    </row>
    <row r="718620" spans="59:59" ht="15" customHeight="1">
      <c r="BG718620" s="984"/>
    </row>
    <row r="718621" spans="59:59" ht="15" customHeight="1">
      <c r="BG718621" s="985"/>
    </row>
    <row r="718658" spans="59:59" ht="15" customHeight="1">
      <c r="BG718658" s="984"/>
    </row>
    <row r="718659" spans="59:59" ht="15" customHeight="1">
      <c r="BG718659" s="985"/>
    </row>
    <row r="718696" spans="59:59" ht="15" customHeight="1">
      <c r="BG718696" s="984"/>
    </row>
    <row r="718697" spans="59:59" ht="15" customHeight="1">
      <c r="BG718697" s="985"/>
    </row>
    <row r="718734" spans="59:59" ht="15" customHeight="1">
      <c r="BG718734" s="984"/>
    </row>
    <row r="718735" spans="59:59" ht="15" customHeight="1">
      <c r="BG718735" s="985"/>
    </row>
    <row r="718772" spans="59:59" ht="15" customHeight="1">
      <c r="BG718772" s="984"/>
    </row>
    <row r="718773" spans="59:59" ht="15" customHeight="1">
      <c r="BG718773" s="985"/>
    </row>
    <row r="718810" spans="59:59" ht="15" customHeight="1">
      <c r="BG718810" s="984"/>
    </row>
    <row r="718811" spans="59:59" ht="15" customHeight="1">
      <c r="BG718811" s="985"/>
    </row>
    <row r="718848" spans="59:59" ht="15" customHeight="1">
      <c r="BG718848" s="984"/>
    </row>
    <row r="718849" spans="59:59" ht="15" customHeight="1">
      <c r="BG718849" s="985"/>
    </row>
    <row r="718886" spans="59:59" ht="15" customHeight="1">
      <c r="BG718886" s="984"/>
    </row>
    <row r="718887" spans="59:59" ht="15" customHeight="1">
      <c r="BG718887" s="985"/>
    </row>
    <row r="718924" spans="59:59" ht="15" customHeight="1">
      <c r="BG718924" s="984"/>
    </row>
    <row r="718925" spans="59:59" ht="15" customHeight="1">
      <c r="BG718925" s="985"/>
    </row>
    <row r="718962" spans="59:59" ht="15" customHeight="1">
      <c r="BG718962" s="984"/>
    </row>
    <row r="718963" spans="59:59" ht="15" customHeight="1">
      <c r="BG718963" s="985"/>
    </row>
    <row r="719000" spans="59:59" ht="15" customHeight="1">
      <c r="BG719000" s="984"/>
    </row>
    <row r="719001" spans="59:59" ht="15" customHeight="1">
      <c r="BG719001" s="985"/>
    </row>
    <row r="719038" spans="59:59" ht="15" customHeight="1">
      <c r="BG719038" s="984"/>
    </row>
    <row r="719039" spans="59:59" ht="15" customHeight="1">
      <c r="BG719039" s="985"/>
    </row>
    <row r="719076" spans="59:59" ht="15" customHeight="1">
      <c r="BG719076" s="984"/>
    </row>
    <row r="719077" spans="59:59" ht="15" customHeight="1">
      <c r="BG719077" s="985"/>
    </row>
    <row r="719114" spans="59:59" ht="15" customHeight="1">
      <c r="BG719114" s="984"/>
    </row>
    <row r="719115" spans="59:59" ht="15" customHeight="1">
      <c r="BG719115" s="985"/>
    </row>
    <row r="719152" spans="59:59" ht="15" customHeight="1">
      <c r="BG719152" s="984"/>
    </row>
    <row r="719153" spans="59:59" ht="15" customHeight="1">
      <c r="BG719153" s="985"/>
    </row>
    <row r="719190" spans="59:59" ht="15" customHeight="1">
      <c r="BG719190" s="984"/>
    </row>
    <row r="719191" spans="59:59" ht="15" customHeight="1">
      <c r="BG719191" s="985"/>
    </row>
    <row r="719228" spans="59:59" ht="15" customHeight="1">
      <c r="BG719228" s="984"/>
    </row>
    <row r="719229" spans="59:59" ht="15" customHeight="1">
      <c r="BG719229" s="985"/>
    </row>
    <row r="719266" spans="59:59" ht="15" customHeight="1">
      <c r="BG719266" s="984"/>
    </row>
    <row r="719267" spans="59:59" ht="15" customHeight="1">
      <c r="BG719267" s="985"/>
    </row>
    <row r="719304" spans="59:59" ht="15" customHeight="1">
      <c r="BG719304" s="984"/>
    </row>
    <row r="719305" spans="59:59" ht="15" customHeight="1">
      <c r="BG719305" s="985"/>
    </row>
    <row r="719342" spans="59:59" ht="15" customHeight="1">
      <c r="BG719342" s="984"/>
    </row>
    <row r="719343" spans="59:59" ht="15" customHeight="1">
      <c r="BG719343" s="985"/>
    </row>
    <row r="719380" spans="59:59" ht="15" customHeight="1">
      <c r="BG719380" s="984"/>
    </row>
    <row r="719381" spans="59:59" ht="15" customHeight="1">
      <c r="BG719381" s="985"/>
    </row>
    <row r="719418" spans="59:59" ht="15" customHeight="1">
      <c r="BG719418" s="984"/>
    </row>
    <row r="719419" spans="59:59" ht="15" customHeight="1">
      <c r="BG719419" s="985"/>
    </row>
    <row r="719456" spans="59:59" ht="15" customHeight="1">
      <c r="BG719456" s="984"/>
    </row>
    <row r="719457" spans="59:59" ht="15" customHeight="1">
      <c r="BG719457" s="985"/>
    </row>
    <row r="719494" spans="59:59" ht="15" customHeight="1">
      <c r="BG719494" s="984"/>
    </row>
    <row r="719495" spans="59:59" ht="15" customHeight="1">
      <c r="BG719495" s="985"/>
    </row>
    <row r="719532" spans="59:59" ht="15" customHeight="1">
      <c r="BG719532" s="984"/>
    </row>
    <row r="719533" spans="59:59" ht="15" customHeight="1">
      <c r="BG719533" s="985"/>
    </row>
    <row r="719570" spans="59:59" ht="15" customHeight="1">
      <c r="BG719570" s="984"/>
    </row>
    <row r="719571" spans="59:59" ht="15" customHeight="1">
      <c r="BG719571" s="985"/>
    </row>
    <row r="719608" spans="59:59" ht="15" customHeight="1">
      <c r="BG719608" s="984"/>
    </row>
    <row r="719609" spans="59:59" ht="15" customHeight="1">
      <c r="BG719609" s="985"/>
    </row>
    <row r="719646" spans="59:59" ht="15" customHeight="1">
      <c r="BG719646" s="984"/>
    </row>
    <row r="719647" spans="59:59" ht="15" customHeight="1">
      <c r="BG719647" s="985"/>
    </row>
    <row r="719684" spans="59:59" ht="15" customHeight="1">
      <c r="BG719684" s="984"/>
    </row>
    <row r="719685" spans="59:59" ht="15" customHeight="1">
      <c r="BG719685" s="985"/>
    </row>
    <row r="719722" spans="59:59" ht="15" customHeight="1">
      <c r="BG719722" s="984"/>
    </row>
    <row r="719723" spans="59:59" ht="15" customHeight="1">
      <c r="BG719723" s="985"/>
    </row>
    <row r="719760" spans="59:59" ht="15" customHeight="1">
      <c r="BG719760" s="984"/>
    </row>
    <row r="719761" spans="59:59" ht="15" customHeight="1">
      <c r="BG719761" s="985"/>
    </row>
    <row r="719798" spans="59:59" ht="15" customHeight="1">
      <c r="BG719798" s="984"/>
    </row>
    <row r="719799" spans="59:59" ht="15" customHeight="1">
      <c r="BG719799" s="985"/>
    </row>
    <row r="719836" spans="59:59" ht="15" customHeight="1">
      <c r="BG719836" s="984"/>
    </row>
    <row r="719837" spans="59:59" ht="15" customHeight="1">
      <c r="BG719837" s="985"/>
    </row>
    <row r="719874" spans="59:59" ht="15" customHeight="1">
      <c r="BG719874" s="984"/>
    </row>
    <row r="719875" spans="59:59" ht="15" customHeight="1">
      <c r="BG719875" s="985"/>
    </row>
    <row r="719912" spans="59:59" ht="15" customHeight="1">
      <c r="BG719912" s="984"/>
    </row>
    <row r="719913" spans="59:59" ht="15" customHeight="1">
      <c r="BG719913" s="985"/>
    </row>
    <row r="719950" spans="59:59" ht="15" customHeight="1">
      <c r="BG719950" s="984"/>
    </row>
    <row r="719951" spans="59:59" ht="15" customHeight="1">
      <c r="BG719951" s="985"/>
    </row>
    <row r="719988" spans="59:59" ht="15" customHeight="1">
      <c r="BG719988" s="984"/>
    </row>
    <row r="719989" spans="59:59" ht="15" customHeight="1">
      <c r="BG719989" s="985"/>
    </row>
    <row r="720026" spans="59:59" ht="15" customHeight="1">
      <c r="BG720026" s="984"/>
    </row>
    <row r="720027" spans="59:59" ht="15" customHeight="1">
      <c r="BG720027" s="985"/>
    </row>
    <row r="720064" spans="59:59" ht="15" customHeight="1">
      <c r="BG720064" s="984"/>
    </row>
    <row r="720065" spans="59:59" ht="15" customHeight="1">
      <c r="BG720065" s="985"/>
    </row>
    <row r="720102" spans="59:59" ht="15" customHeight="1">
      <c r="BG720102" s="984"/>
    </row>
    <row r="720103" spans="59:59" ht="15" customHeight="1">
      <c r="BG720103" s="985"/>
    </row>
    <row r="720140" spans="59:59" ht="15" customHeight="1">
      <c r="BG720140" s="984"/>
    </row>
    <row r="720141" spans="59:59" ht="15" customHeight="1">
      <c r="BG720141" s="985"/>
    </row>
    <row r="720178" spans="59:59" ht="15" customHeight="1">
      <c r="BG720178" s="984"/>
    </row>
    <row r="720179" spans="59:59" ht="15" customHeight="1">
      <c r="BG720179" s="985"/>
    </row>
    <row r="720216" spans="59:59" ht="15" customHeight="1">
      <c r="BG720216" s="984"/>
    </row>
    <row r="720217" spans="59:59" ht="15" customHeight="1">
      <c r="BG720217" s="985"/>
    </row>
    <row r="720254" spans="59:59" ht="15" customHeight="1">
      <c r="BG720254" s="984"/>
    </row>
    <row r="720255" spans="59:59" ht="15" customHeight="1">
      <c r="BG720255" s="985"/>
    </row>
    <row r="720292" spans="59:59" ht="15" customHeight="1">
      <c r="BG720292" s="984"/>
    </row>
    <row r="720293" spans="59:59" ht="15" customHeight="1">
      <c r="BG720293" s="985"/>
    </row>
    <row r="720330" spans="59:59" ht="15" customHeight="1">
      <c r="BG720330" s="984"/>
    </row>
    <row r="720331" spans="59:59" ht="15" customHeight="1">
      <c r="BG720331" s="985"/>
    </row>
    <row r="720368" spans="59:59" ht="15" customHeight="1">
      <c r="BG720368" s="984"/>
    </row>
    <row r="720369" spans="59:59" ht="15" customHeight="1">
      <c r="BG720369" s="985"/>
    </row>
    <row r="720406" spans="59:59" ht="15" customHeight="1">
      <c r="BG720406" s="984"/>
    </row>
    <row r="720407" spans="59:59" ht="15" customHeight="1">
      <c r="BG720407" s="985"/>
    </row>
    <row r="720444" spans="59:59" ht="15" customHeight="1">
      <c r="BG720444" s="984"/>
    </row>
    <row r="720445" spans="59:59" ht="15" customHeight="1">
      <c r="BG720445" s="985"/>
    </row>
    <row r="720482" spans="59:59" ht="15" customHeight="1">
      <c r="BG720482" s="984"/>
    </row>
    <row r="720483" spans="59:59" ht="15" customHeight="1">
      <c r="BG720483" s="985"/>
    </row>
    <row r="720520" spans="59:59" ht="15" customHeight="1">
      <c r="BG720520" s="984"/>
    </row>
    <row r="720521" spans="59:59" ht="15" customHeight="1">
      <c r="BG720521" s="985"/>
    </row>
    <row r="720558" spans="59:59" ht="15" customHeight="1">
      <c r="BG720558" s="984"/>
    </row>
    <row r="720559" spans="59:59" ht="15" customHeight="1">
      <c r="BG720559" s="985"/>
    </row>
    <row r="720596" spans="59:59" ht="15" customHeight="1">
      <c r="BG720596" s="984"/>
    </row>
    <row r="720597" spans="59:59" ht="15" customHeight="1">
      <c r="BG720597" s="985"/>
    </row>
    <row r="720634" spans="59:59" ht="15" customHeight="1">
      <c r="BG720634" s="984"/>
    </row>
    <row r="720635" spans="59:59" ht="15" customHeight="1">
      <c r="BG720635" s="985"/>
    </row>
    <row r="720672" spans="59:59" ht="15" customHeight="1">
      <c r="BG720672" s="984"/>
    </row>
    <row r="720673" spans="59:59" ht="15" customHeight="1">
      <c r="BG720673" s="985"/>
    </row>
    <row r="720710" spans="59:59" ht="15" customHeight="1">
      <c r="BG720710" s="984"/>
    </row>
    <row r="720711" spans="59:59" ht="15" customHeight="1">
      <c r="BG720711" s="985"/>
    </row>
    <row r="720748" spans="59:59" ht="15" customHeight="1">
      <c r="BG720748" s="984"/>
    </row>
    <row r="720749" spans="59:59" ht="15" customHeight="1">
      <c r="BG720749" s="985"/>
    </row>
    <row r="720786" spans="59:59" ht="15" customHeight="1">
      <c r="BG720786" s="984"/>
    </row>
    <row r="720787" spans="59:59" ht="15" customHeight="1">
      <c r="BG720787" s="985"/>
    </row>
    <row r="720824" spans="59:59" ht="15" customHeight="1">
      <c r="BG720824" s="984"/>
    </row>
    <row r="720825" spans="59:59" ht="15" customHeight="1">
      <c r="BG720825" s="985"/>
    </row>
    <row r="720862" spans="59:59" ht="15" customHeight="1">
      <c r="BG720862" s="984"/>
    </row>
    <row r="720863" spans="59:59" ht="15" customHeight="1">
      <c r="BG720863" s="985"/>
    </row>
    <row r="720900" spans="59:59" ht="15" customHeight="1">
      <c r="BG720900" s="984"/>
    </row>
    <row r="720901" spans="59:59" ht="15" customHeight="1">
      <c r="BG720901" s="985"/>
    </row>
    <row r="720938" spans="59:59" ht="15" customHeight="1">
      <c r="BG720938" s="984"/>
    </row>
    <row r="720939" spans="59:59" ht="15" customHeight="1">
      <c r="BG720939" s="985"/>
    </row>
    <row r="720976" spans="59:59" ht="15" customHeight="1">
      <c r="BG720976" s="984"/>
    </row>
    <row r="720977" spans="59:59" ht="15" customHeight="1">
      <c r="BG720977" s="985"/>
    </row>
    <row r="721014" spans="59:59" ht="15" customHeight="1">
      <c r="BG721014" s="984"/>
    </row>
    <row r="721015" spans="59:59" ht="15" customHeight="1">
      <c r="BG721015" s="985"/>
    </row>
    <row r="721052" spans="59:59" ht="15" customHeight="1">
      <c r="BG721052" s="984"/>
    </row>
    <row r="721053" spans="59:59" ht="15" customHeight="1">
      <c r="BG721053" s="985"/>
    </row>
    <row r="721090" spans="59:59" ht="15" customHeight="1">
      <c r="BG721090" s="984"/>
    </row>
    <row r="721091" spans="59:59" ht="15" customHeight="1">
      <c r="BG721091" s="985"/>
    </row>
    <row r="721128" spans="59:59" ht="15" customHeight="1">
      <c r="BG721128" s="984"/>
    </row>
    <row r="721129" spans="59:59" ht="15" customHeight="1">
      <c r="BG721129" s="985"/>
    </row>
    <row r="721166" spans="59:59" ht="15" customHeight="1">
      <c r="BG721166" s="984"/>
    </row>
    <row r="721167" spans="59:59" ht="15" customHeight="1">
      <c r="BG721167" s="985"/>
    </row>
    <row r="721204" spans="59:59" ht="15" customHeight="1">
      <c r="BG721204" s="984"/>
    </row>
    <row r="721205" spans="59:59" ht="15" customHeight="1">
      <c r="BG721205" s="985"/>
    </row>
    <row r="721242" spans="59:59" ht="15" customHeight="1">
      <c r="BG721242" s="984"/>
    </row>
    <row r="721243" spans="59:59" ht="15" customHeight="1">
      <c r="BG721243" s="985"/>
    </row>
    <row r="721280" spans="59:59" ht="15" customHeight="1">
      <c r="BG721280" s="984"/>
    </row>
    <row r="721281" spans="59:59" ht="15" customHeight="1">
      <c r="BG721281" s="985"/>
    </row>
    <row r="721318" spans="59:59" ht="15" customHeight="1">
      <c r="BG721318" s="984"/>
    </row>
    <row r="721319" spans="59:59" ht="15" customHeight="1">
      <c r="BG721319" s="985"/>
    </row>
    <row r="721356" spans="59:59" ht="15" customHeight="1">
      <c r="BG721356" s="984"/>
    </row>
    <row r="721357" spans="59:59" ht="15" customHeight="1">
      <c r="BG721357" s="985"/>
    </row>
    <row r="721394" spans="59:59" ht="15" customHeight="1">
      <c r="BG721394" s="984"/>
    </row>
    <row r="721395" spans="59:59" ht="15" customHeight="1">
      <c r="BG721395" s="985"/>
    </row>
    <row r="721432" spans="59:59" ht="15" customHeight="1">
      <c r="BG721432" s="984"/>
    </row>
    <row r="721433" spans="59:59" ht="15" customHeight="1">
      <c r="BG721433" s="985"/>
    </row>
    <row r="721470" spans="59:59" ht="15" customHeight="1">
      <c r="BG721470" s="984"/>
    </row>
    <row r="721471" spans="59:59" ht="15" customHeight="1">
      <c r="BG721471" s="985"/>
    </row>
    <row r="721508" spans="59:59" ht="15" customHeight="1">
      <c r="BG721508" s="984"/>
    </row>
    <row r="721509" spans="59:59" ht="15" customHeight="1">
      <c r="BG721509" s="985"/>
    </row>
    <row r="721546" spans="59:59" ht="15" customHeight="1">
      <c r="BG721546" s="984"/>
    </row>
    <row r="721547" spans="59:59" ht="15" customHeight="1">
      <c r="BG721547" s="985"/>
    </row>
    <row r="721584" spans="59:59" ht="15" customHeight="1">
      <c r="BG721584" s="984"/>
    </row>
    <row r="721585" spans="59:59" ht="15" customHeight="1">
      <c r="BG721585" s="985"/>
    </row>
    <row r="721622" spans="59:59" ht="15" customHeight="1">
      <c r="BG721622" s="984"/>
    </row>
    <row r="721623" spans="59:59" ht="15" customHeight="1">
      <c r="BG721623" s="985"/>
    </row>
    <row r="721660" spans="59:59" ht="15" customHeight="1">
      <c r="BG721660" s="984"/>
    </row>
    <row r="721661" spans="59:59" ht="15" customHeight="1">
      <c r="BG721661" s="985"/>
    </row>
    <row r="721698" spans="59:59" ht="15" customHeight="1">
      <c r="BG721698" s="984"/>
    </row>
    <row r="721699" spans="59:59" ht="15" customHeight="1">
      <c r="BG721699" s="985"/>
    </row>
    <row r="721736" spans="59:59" ht="15" customHeight="1">
      <c r="BG721736" s="984"/>
    </row>
    <row r="721737" spans="59:59" ht="15" customHeight="1">
      <c r="BG721737" s="985"/>
    </row>
    <row r="721774" spans="59:59" ht="15" customHeight="1">
      <c r="BG721774" s="984"/>
    </row>
    <row r="721775" spans="59:59" ht="15" customHeight="1">
      <c r="BG721775" s="985"/>
    </row>
    <row r="721812" spans="59:59" ht="15" customHeight="1">
      <c r="BG721812" s="984"/>
    </row>
    <row r="721813" spans="59:59" ht="15" customHeight="1">
      <c r="BG721813" s="985"/>
    </row>
    <row r="721850" spans="59:59" ht="15" customHeight="1">
      <c r="BG721850" s="984"/>
    </row>
    <row r="721851" spans="59:59" ht="15" customHeight="1">
      <c r="BG721851" s="985"/>
    </row>
    <row r="721888" spans="59:59" ht="15" customHeight="1">
      <c r="BG721888" s="984"/>
    </row>
    <row r="721889" spans="59:59" ht="15" customHeight="1">
      <c r="BG721889" s="985"/>
    </row>
    <row r="721926" spans="59:59" ht="15" customHeight="1">
      <c r="BG721926" s="984"/>
    </row>
    <row r="721927" spans="59:59" ht="15" customHeight="1">
      <c r="BG721927" s="985"/>
    </row>
    <row r="721964" spans="59:59" ht="15" customHeight="1">
      <c r="BG721964" s="984"/>
    </row>
    <row r="721965" spans="59:59" ht="15" customHeight="1">
      <c r="BG721965" s="985"/>
    </row>
    <row r="722002" spans="59:59" ht="15" customHeight="1">
      <c r="BG722002" s="984"/>
    </row>
    <row r="722003" spans="59:59" ht="15" customHeight="1">
      <c r="BG722003" s="985"/>
    </row>
    <row r="722040" spans="59:59" ht="15" customHeight="1">
      <c r="BG722040" s="984"/>
    </row>
    <row r="722041" spans="59:59" ht="15" customHeight="1">
      <c r="BG722041" s="985"/>
    </row>
    <row r="722078" spans="59:59" ht="15" customHeight="1">
      <c r="BG722078" s="984"/>
    </row>
    <row r="722079" spans="59:59" ht="15" customHeight="1">
      <c r="BG722079" s="985"/>
    </row>
    <row r="722116" spans="59:59" ht="15" customHeight="1">
      <c r="BG722116" s="984"/>
    </row>
    <row r="722117" spans="59:59" ht="15" customHeight="1">
      <c r="BG722117" s="985"/>
    </row>
    <row r="722154" spans="59:59" ht="15" customHeight="1">
      <c r="BG722154" s="984"/>
    </row>
    <row r="722155" spans="59:59" ht="15" customHeight="1">
      <c r="BG722155" s="985"/>
    </row>
    <row r="722192" spans="59:59" ht="15" customHeight="1">
      <c r="BG722192" s="984"/>
    </row>
    <row r="722193" spans="59:59" ht="15" customHeight="1">
      <c r="BG722193" s="985"/>
    </row>
    <row r="722230" spans="59:59" ht="15" customHeight="1">
      <c r="BG722230" s="984"/>
    </row>
    <row r="722231" spans="59:59" ht="15" customHeight="1">
      <c r="BG722231" s="985"/>
    </row>
    <row r="722268" spans="59:59" ht="15" customHeight="1">
      <c r="BG722268" s="984"/>
    </row>
    <row r="722269" spans="59:59" ht="15" customHeight="1">
      <c r="BG722269" s="985"/>
    </row>
    <row r="722306" spans="59:59" ht="15" customHeight="1">
      <c r="BG722306" s="984"/>
    </row>
    <row r="722307" spans="59:59" ht="15" customHeight="1">
      <c r="BG722307" s="985"/>
    </row>
    <row r="722344" spans="59:59" ht="15" customHeight="1">
      <c r="BG722344" s="984"/>
    </row>
    <row r="722345" spans="59:59" ht="15" customHeight="1">
      <c r="BG722345" s="985"/>
    </row>
    <row r="722382" spans="59:59" ht="15" customHeight="1">
      <c r="BG722382" s="984"/>
    </row>
    <row r="722383" spans="59:59" ht="15" customHeight="1">
      <c r="BG722383" s="985"/>
    </row>
    <row r="722420" spans="59:59" ht="15" customHeight="1">
      <c r="BG722420" s="984"/>
    </row>
    <row r="722421" spans="59:59" ht="15" customHeight="1">
      <c r="BG722421" s="985"/>
    </row>
    <row r="722458" spans="59:59" ht="15" customHeight="1">
      <c r="BG722458" s="984"/>
    </row>
    <row r="722459" spans="59:59" ht="15" customHeight="1">
      <c r="BG722459" s="985"/>
    </row>
    <row r="722496" spans="59:59" ht="15" customHeight="1">
      <c r="BG722496" s="984"/>
    </row>
    <row r="722497" spans="59:59" ht="15" customHeight="1">
      <c r="BG722497" s="985"/>
    </row>
    <row r="722534" spans="59:59" ht="15" customHeight="1">
      <c r="BG722534" s="984"/>
    </row>
    <row r="722535" spans="59:59" ht="15" customHeight="1">
      <c r="BG722535" s="985"/>
    </row>
    <row r="722572" spans="59:59" ht="15" customHeight="1">
      <c r="BG722572" s="984"/>
    </row>
    <row r="722573" spans="59:59" ht="15" customHeight="1">
      <c r="BG722573" s="985"/>
    </row>
    <row r="722610" spans="59:59" ht="15" customHeight="1">
      <c r="BG722610" s="984"/>
    </row>
    <row r="722611" spans="59:59" ht="15" customHeight="1">
      <c r="BG722611" s="985"/>
    </row>
    <row r="722648" spans="59:59" ht="15" customHeight="1">
      <c r="BG722648" s="984"/>
    </row>
    <row r="722649" spans="59:59" ht="15" customHeight="1">
      <c r="BG722649" s="985"/>
    </row>
    <row r="722686" spans="59:59" ht="15" customHeight="1">
      <c r="BG722686" s="984"/>
    </row>
    <row r="722687" spans="59:59" ht="15" customHeight="1">
      <c r="BG722687" s="985"/>
    </row>
    <row r="722724" spans="59:59" ht="15" customHeight="1">
      <c r="BG722724" s="984"/>
    </row>
    <row r="722725" spans="59:59" ht="15" customHeight="1">
      <c r="BG722725" s="985"/>
    </row>
    <row r="722762" spans="59:59" ht="15" customHeight="1">
      <c r="BG722762" s="984"/>
    </row>
    <row r="722763" spans="59:59" ht="15" customHeight="1">
      <c r="BG722763" s="985"/>
    </row>
    <row r="722800" spans="59:59" ht="15" customHeight="1">
      <c r="BG722800" s="984"/>
    </row>
    <row r="722801" spans="59:59" ht="15" customHeight="1">
      <c r="BG722801" s="985"/>
    </row>
    <row r="722838" spans="59:59" ht="15" customHeight="1">
      <c r="BG722838" s="984"/>
    </row>
    <row r="722839" spans="59:59" ht="15" customHeight="1">
      <c r="BG722839" s="985"/>
    </row>
    <row r="722876" spans="59:59" ht="15" customHeight="1">
      <c r="BG722876" s="984"/>
    </row>
    <row r="722877" spans="59:59" ht="15" customHeight="1">
      <c r="BG722877" s="985"/>
    </row>
    <row r="722914" spans="59:59" ht="15" customHeight="1">
      <c r="BG722914" s="984"/>
    </row>
    <row r="722915" spans="59:59" ht="15" customHeight="1">
      <c r="BG722915" s="985"/>
    </row>
    <row r="722952" spans="59:59" ht="15" customHeight="1">
      <c r="BG722952" s="984"/>
    </row>
    <row r="722953" spans="59:59" ht="15" customHeight="1">
      <c r="BG722953" s="985"/>
    </row>
    <row r="722990" spans="59:59" ht="15" customHeight="1">
      <c r="BG722990" s="984"/>
    </row>
    <row r="722991" spans="59:59" ht="15" customHeight="1">
      <c r="BG722991" s="985"/>
    </row>
    <row r="723028" spans="59:59" ht="15" customHeight="1">
      <c r="BG723028" s="984"/>
    </row>
    <row r="723029" spans="59:59" ht="15" customHeight="1">
      <c r="BG723029" s="985"/>
    </row>
    <row r="723066" spans="59:59" ht="15" customHeight="1">
      <c r="BG723066" s="984"/>
    </row>
    <row r="723067" spans="59:59" ht="15" customHeight="1">
      <c r="BG723067" s="985"/>
    </row>
    <row r="723104" spans="59:59" ht="15" customHeight="1">
      <c r="BG723104" s="984"/>
    </row>
    <row r="723105" spans="59:59" ht="15" customHeight="1">
      <c r="BG723105" s="985"/>
    </row>
    <row r="723142" spans="59:59" ht="15" customHeight="1">
      <c r="BG723142" s="984"/>
    </row>
    <row r="723143" spans="59:59" ht="15" customHeight="1">
      <c r="BG723143" s="985"/>
    </row>
    <row r="723180" spans="59:59" ht="15" customHeight="1">
      <c r="BG723180" s="984"/>
    </row>
    <row r="723181" spans="59:59" ht="15" customHeight="1">
      <c r="BG723181" s="985"/>
    </row>
    <row r="723218" spans="59:59" ht="15" customHeight="1">
      <c r="BG723218" s="984"/>
    </row>
    <row r="723219" spans="59:59" ht="15" customHeight="1">
      <c r="BG723219" s="985"/>
    </row>
    <row r="723256" spans="59:59" ht="15" customHeight="1">
      <c r="BG723256" s="984"/>
    </row>
    <row r="723257" spans="59:59" ht="15" customHeight="1">
      <c r="BG723257" s="985"/>
    </row>
    <row r="723294" spans="59:59" ht="15" customHeight="1">
      <c r="BG723294" s="984"/>
    </row>
    <row r="723295" spans="59:59" ht="15" customHeight="1">
      <c r="BG723295" s="985"/>
    </row>
    <row r="723332" spans="59:59" ht="15" customHeight="1">
      <c r="BG723332" s="984"/>
    </row>
    <row r="723333" spans="59:59" ht="15" customHeight="1">
      <c r="BG723333" s="985"/>
    </row>
    <row r="723370" spans="59:59" ht="15" customHeight="1">
      <c r="BG723370" s="984"/>
    </row>
    <row r="723371" spans="59:59" ht="15" customHeight="1">
      <c r="BG723371" s="985"/>
    </row>
    <row r="723408" spans="59:59" ht="15" customHeight="1">
      <c r="BG723408" s="984"/>
    </row>
    <row r="723409" spans="59:59" ht="15" customHeight="1">
      <c r="BG723409" s="985"/>
    </row>
    <row r="723446" spans="59:59" ht="15" customHeight="1">
      <c r="BG723446" s="984"/>
    </row>
    <row r="723447" spans="59:59" ht="15" customHeight="1">
      <c r="BG723447" s="985"/>
    </row>
    <row r="723484" spans="59:59" ht="15" customHeight="1">
      <c r="BG723484" s="984"/>
    </row>
    <row r="723485" spans="59:59" ht="15" customHeight="1">
      <c r="BG723485" s="985"/>
    </row>
    <row r="723522" spans="59:59" ht="15" customHeight="1">
      <c r="BG723522" s="984"/>
    </row>
    <row r="723523" spans="59:59" ht="15" customHeight="1">
      <c r="BG723523" s="985"/>
    </row>
    <row r="723560" spans="59:59" ht="15" customHeight="1">
      <c r="BG723560" s="984"/>
    </row>
    <row r="723561" spans="59:59" ht="15" customHeight="1">
      <c r="BG723561" s="985"/>
    </row>
    <row r="723598" spans="59:59" ht="15" customHeight="1">
      <c r="BG723598" s="984"/>
    </row>
    <row r="723599" spans="59:59" ht="15" customHeight="1">
      <c r="BG723599" s="985"/>
    </row>
    <row r="723636" spans="59:59" ht="15" customHeight="1">
      <c r="BG723636" s="984"/>
    </row>
    <row r="723637" spans="59:59" ht="15" customHeight="1">
      <c r="BG723637" s="985"/>
    </row>
    <row r="723674" spans="59:59" ht="15" customHeight="1">
      <c r="BG723674" s="984"/>
    </row>
    <row r="723675" spans="59:59" ht="15" customHeight="1">
      <c r="BG723675" s="985"/>
    </row>
    <row r="723712" spans="59:59" ht="15" customHeight="1">
      <c r="BG723712" s="984"/>
    </row>
    <row r="723713" spans="59:59" ht="15" customHeight="1">
      <c r="BG723713" s="985"/>
    </row>
    <row r="723750" spans="59:59" ht="15" customHeight="1">
      <c r="BG723750" s="984"/>
    </row>
    <row r="723751" spans="59:59" ht="15" customHeight="1">
      <c r="BG723751" s="985"/>
    </row>
    <row r="723788" spans="59:59" ht="15" customHeight="1">
      <c r="BG723788" s="984"/>
    </row>
    <row r="723789" spans="59:59" ht="15" customHeight="1">
      <c r="BG723789" s="985"/>
    </row>
    <row r="723826" spans="59:59" ht="15" customHeight="1">
      <c r="BG723826" s="984"/>
    </row>
    <row r="723827" spans="59:59" ht="15" customHeight="1">
      <c r="BG723827" s="985"/>
    </row>
    <row r="723864" spans="59:59" ht="15" customHeight="1">
      <c r="BG723864" s="984"/>
    </row>
    <row r="723865" spans="59:59" ht="15" customHeight="1">
      <c r="BG723865" s="985"/>
    </row>
    <row r="723902" spans="59:59" ht="15" customHeight="1">
      <c r="BG723902" s="984"/>
    </row>
    <row r="723903" spans="59:59" ht="15" customHeight="1">
      <c r="BG723903" s="985"/>
    </row>
    <row r="723940" spans="59:59" ht="15" customHeight="1">
      <c r="BG723940" s="984"/>
    </row>
    <row r="723941" spans="59:59" ht="15" customHeight="1">
      <c r="BG723941" s="985"/>
    </row>
    <row r="723978" spans="59:59" ht="15" customHeight="1">
      <c r="BG723978" s="984"/>
    </row>
    <row r="723979" spans="59:59" ht="15" customHeight="1">
      <c r="BG723979" s="985"/>
    </row>
    <row r="724016" spans="59:59" ht="15" customHeight="1">
      <c r="BG724016" s="984"/>
    </row>
    <row r="724017" spans="59:59" ht="15" customHeight="1">
      <c r="BG724017" s="985"/>
    </row>
    <row r="724054" spans="59:59" ht="15" customHeight="1">
      <c r="BG724054" s="984"/>
    </row>
    <row r="724055" spans="59:59" ht="15" customHeight="1">
      <c r="BG724055" s="985"/>
    </row>
    <row r="724092" spans="59:59" ht="15" customHeight="1">
      <c r="BG724092" s="984"/>
    </row>
    <row r="724093" spans="59:59" ht="15" customHeight="1">
      <c r="BG724093" s="985"/>
    </row>
    <row r="724130" spans="59:59" ht="15" customHeight="1">
      <c r="BG724130" s="984"/>
    </row>
    <row r="724131" spans="59:59" ht="15" customHeight="1">
      <c r="BG724131" s="985"/>
    </row>
    <row r="724168" spans="59:59" ht="15" customHeight="1">
      <c r="BG724168" s="984"/>
    </row>
    <row r="724169" spans="59:59" ht="15" customHeight="1">
      <c r="BG724169" s="985"/>
    </row>
    <row r="724206" spans="59:59" ht="15" customHeight="1">
      <c r="BG724206" s="984"/>
    </row>
    <row r="724207" spans="59:59" ht="15" customHeight="1">
      <c r="BG724207" s="985"/>
    </row>
    <row r="724244" spans="59:59" ht="15" customHeight="1">
      <c r="BG724244" s="984"/>
    </row>
    <row r="724245" spans="59:59" ht="15" customHeight="1">
      <c r="BG724245" s="985"/>
    </row>
    <row r="724282" spans="59:59" ht="15" customHeight="1">
      <c r="BG724282" s="984"/>
    </row>
    <row r="724283" spans="59:59" ht="15" customHeight="1">
      <c r="BG724283" s="985"/>
    </row>
    <row r="724320" spans="59:59" ht="15" customHeight="1">
      <c r="BG724320" s="984"/>
    </row>
    <row r="724321" spans="59:59" ht="15" customHeight="1">
      <c r="BG724321" s="985"/>
    </row>
    <row r="724358" spans="59:59" ht="15" customHeight="1">
      <c r="BG724358" s="984"/>
    </row>
    <row r="724359" spans="59:59" ht="15" customHeight="1">
      <c r="BG724359" s="985"/>
    </row>
    <row r="724396" spans="59:59" ht="15" customHeight="1">
      <c r="BG724396" s="984"/>
    </row>
    <row r="724397" spans="59:59" ht="15" customHeight="1">
      <c r="BG724397" s="985"/>
    </row>
    <row r="724434" spans="59:59" ht="15" customHeight="1">
      <c r="BG724434" s="984"/>
    </row>
    <row r="724435" spans="59:59" ht="15" customHeight="1">
      <c r="BG724435" s="985"/>
    </row>
    <row r="724472" spans="59:59" ht="15" customHeight="1">
      <c r="BG724472" s="984"/>
    </row>
    <row r="724473" spans="59:59" ht="15" customHeight="1">
      <c r="BG724473" s="985"/>
    </row>
    <row r="724510" spans="59:59" ht="15" customHeight="1">
      <c r="BG724510" s="984"/>
    </row>
    <row r="724511" spans="59:59" ht="15" customHeight="1">
      <c r="BG724511" s="985"/>
    </row>
    <row r="724548" spans="59:59" ht="15" customHeight="1">
      <c r="BG724548" s="984"/>
    </row>
    <row r="724549" spans="59:59" ht="15" customHeight="1">
      <c r="BG724549" s="985"/>
    </row>
    <row r="724586" spans="59:59" ht="15" customHeight="1">
      <c r="BG724586" s="984"/>
    </row>
    <row r="724587" spans="59:59" ht="15" customHeight="1">
      <c r="BG724587" s="985"/>
    </row>
    <row r="724624" spans="59:59" ht="15" customHeight="1">
      <c r="BG724624" s="984"/>
    </row>
    <row r="724625" spans="59:59" ht="15" customHeight="1">
      <c r="BG724625" s="985"/>
    </row>
    <row r="724662" spans="59:59" ht="15" customHeight="1">
      <c r="BG724662" s="984"/>
    </row>
    <row r="724663" spans="59:59" ht="15" customHeight="1">
      <c r="BG724663" s="985"/>
    </row>
    <row r="724700" spans="59:59" ht="15" customHeight="1">
      <c r="BG724700" s="984"/>
    </row>
    <row r="724701" spans="59:59" ht="15" customHeight="1">
      <c r="BG724701" s="985"/>
    </row>
    <row r="724738" spans="59:59" ht="15" customHeight="1">
      <c r="BG724738" s="984"/>
    </row>
    <row r="724739" spans="59:59" ht="15" customHeight="1">
      <c r="BG724739" s="985"/>
    </row>
    <row r="724776" spans="59:59" ht="15" customHeight="1">
      <c r="BG724776" s="984"/>
    </row>
    <row r="724777" spans="59:59" ht="15" customHeight="1">
      <c r="BG724777" s="985"/>
    </row>
    <row r="724814" spans="59:59" ht="15" customHeight="1">
      <c r="BG724814" s="984"/>
    </row>
    <row r="724815" spans="59:59" ht="15" customHeight="1">
      <c r="BG724815" s="985"/>
    </row>
    <row r="724852" spans="59:59" ht="15" customHeight="1">
      <c r="BG724852" s="984"/>
    </row>
    <row r="724853" spans="59:59" ht="15" customHeight="1">
      <c r="BG724853" s="985"/>
    </row>
    <row r="724890" spans="59:59" ht="15" customHeight="1">
      <c r="BG724890" s="984"/>
    </row>
    <row r="724891" spans="59:59" ht="15" customHeight="1">
      <c r="BG724891" s="985"/>
    </row>
    <row r="724928" spans="59:59" ht="15" customHeight="1">
      <c r="BG724928" s="984"/>
    </row>
    <row r="724929" spans="59:59" ht="15" customHeight="1">
      <c r="BG724929" s="985"/>
    </row>
    <row r="724966" spans="59:59" ht="15" customHeight="1">
      <c r="BG724966" s="984"/>
    </row>
    <row r="724967" spans="59:59" ht="15" customHeight="1">
      <c r="BG724967" s="985"/>
    </row>
    <row r="725004" spans="59:59" ht="15" customHeight="1">
      <c r="BG725004" s="984"/>
    </row>
    <row r="725005" spans="59:59" ht="15" customHeight="1">
      <c r="BG725005" s="985"/>
    </row>
    <row r="725042" spans="59:59" ht="15" customHeight="1">
      <c r="BG725042" s="984"/>
    </row>
    <row r="725043" spans="59:59" ht="15" customHeight="1">
      <c r="BG725043" s="985"/>
    </row>
    <row r="725080" spans="59:59" ht="15" customHeight="1">
      <c r="BG725080" s="984"/>
    </row>
    <row r="725081" spans="59:59" ht="15" customHeight="1">
      <c r="BG725081" s="985"/>
    </row>
    <row r="725118" spans="59:59" ht="15" customHeight="1">
      <c r="BG725118" s="984"/>
    </row>
    <row r="725119" spans="59:59" ht="15" customHeight="1">
      <c r="BG725119" s="985"/>
    </row>
    <row r="725156" spans="59:59" ht="15" customHeight="1">
      <c r="BG725156" s="984"/>
    </row>
    <row r="725157" spans="59:59" ht="15" customHeight="1">
      <c r="BG725157" s="985"/>
    </row>
    <row r="725194" spans="59:59" ht="15" customHeight="1">
      <c r="BG725194" s="984"/>
    </row>
    <row r="725195" spans="59:59" ht="15" customHeight="1">
      <c r="BG725195" s="985"/>
    </row>
    <row r="725232" spans="59:59" ht="15" customHeight="1">
      <c r="BG725232" s="984"/>
    </row>
    <row r="725233" spans="59:59" ht="15" customHeight="1">
      <c r="BG725233" s="985"/>
    </row>
    <row r="725270" spans="59:59" ht="15" customHeight="1">
      <c r="BG725270" s="984"/>
    </row>
    <row r="725271" spans="59:59" ht="15" customHeight="1">
      <c r="BG725271" s="985"/>
    </row>
    <row r="725308" spans="59:59" ht="15" customHeight="1">
      <c r="BG725308" s="984"/>
    </row>
    <row r="725309" spans="59:59" ht="15" customHeight="1">
      <c r="BG725309" s="985"/>
    </row>
    <row r="725346" spans="59:59" ht="15" customHeight="1">
      <c r="BG725346" s="984"/>
    </row>
    <row r="725347" spans="59:59" ht="15" customHeight="1">
      <c r="BG725347" s="985"/>
    </row>
    <row r="725384" spans="59:59" ht="15" customHeight="1">
      <c r="BG725384" s="984"/>
    </row>
    <row r="725385" spans="59:59" ht="15" customHeight="1">
      <c r="BG725385" s="985"/>
    </row>
    <row r="725422" spans="59:59" ht="15" customHeight="1">
      <c r="BG725422" s="984"/>
    </row>
    <row r="725423" spans="59:59" ht="15" customHeight="1">
      <c r="BG725423" s="985"/>
    </row>
    <row r="725460" spans="59:59" ht="15" customHeight="1">
      <c r="BG725460" s="984"/>
    </row>
    <row r="725461" spans="59:59" ht="15" customHeight="1">
      <c r="BG725461" s="985"/>
    </row>
    <row r="725498" spans="59:59" ht="15" customHeight="1">
      <c r="BG725498" s="984"/>
    </row>
    <row r="725499" spans="59:59" ht="15" customHeight="1">
      <c r="BG725499" s="985"/>
    </row>
    <row r="725536" spans="59:59" ht="15" customHeight="1">
      <c r="BG725536" s="984"/>
    </row>
    <row r="725537" spans="59:59" ht="15" customHeight="1">
      <c r="BG725537" s="985"/>
    </row>
    <row r="725574" spans="59:59" ht="15" customHeight="1">
      <c r="BG725574" s="984"/>
    </row>
    <row r="725575" spans="59:59" ht="15" customHeight="1">
      <c r="BG725575" s="985"/>
    </row>
    <row r="725612" spans="59:59" ht="15" customHeight="1">
      <c r="BG725612" s="984"/>
    </row>
    <row r="725613" spans="59:59" ht="15" customHeight="1">
      <c r="BG725613" s="985"/>
    </row>
    <row r="725650" spans="59:59" ht="15" customHeight="1">
      <c r="BG725650" s="984"/>
    </row>
    <row r="725651" spans="59:59" ht="15" customHeight="1">
      <c r="BG725651" s="985"/>
    </row>
    <row r="725688" spans="59:59" ht="15" customHeight="1">
      <c r="BG725688" s="984"/>
    </row>
    <row r="725689" spans="59:59" ht="15" customHeight="1">
      <c r="BG725689" s="985"/>
    </row>
    <row r="725726" spans="59:59" ht="15" customHeight="1">
      <c r="BG725726" s="984"/>
    </row>
    <row r="725727" spans="59:59" ht="15" customHeight="1">
      <c r="BG725727" s="985"/>
    </row>
    <row r="725764" spans="59:59" ht="15" customHeight="1">
      <c r="BG725764" s="984"/>
    </row>
    <row r="725765" spans="59:59" ht="15" customHeight="1">
      <c r="BG725765" s="985"/>
    </row>
    <row r="725802" spans="59:59" ht="15" customHeight="1">
      <c r="BG725802" s="984"/>
    </row>
    <row r="725803" spans="59:59" ht="15" customHeight="1">
      <c r="BG725803" s="985"/>
    </row>
    <row r="725840" spans="59:59" ht="15" customHeight="1">
      <c r="BG725840" s="984"/>
    </row>
    <row r="725841" spans="59:59" ht="15" customHeight="1">
      <c r="BG725841" s="985"/>
    </row>
    <row r="725878" spans="59:59" ht="15" customHeight="1">
      <c r="BG725878" s="984"/>
    </row>
    <row r="725879" spans="59:59" ht="15" customHeight="1">
      <c r="BG725879" s="985"/>
    </row>
    <row r="725916" spans="59:59" ht="15" customHeight="1">
      <c r="BG725916" s="984"/>
    </row>
    <row r="725917" spans="59:59" ht="15" customHeight="1">
      <c r="BG725917" s="985"/>
    </row>
    <row r="725954" spans="59:59" ht="15" customHeight="1">
      <c r="BG725954" s="984"/>
    </row>
    <row r="725955" spans="59:59" ht="15" customHeight="1">
      <c r="BG725955" s="985"/>
    </row>
    <row r="725992" spans="59:59" ht="15" customHeight="1">
      <c r="BG725992" s="984"/>
    </row>
    <row r="725993" spans="59:59" ht="15" customHeight="1">
      <c r="BG725993" s="985"/>
    </row>
    <row r="726030" spans="59:59" ht="15" customHeight="1">
      <c r="BG726030" s="984"/>
    </row>
    <row r="726031" spans="59:59" ht="15" customHeight="1">
      <c r="BG726031" s="985"/>
    </row>
    <row r="726068" spans="59:59" ht="15" customHeight="1">
      <c r="BG726068" s="984"/>
    </row>
    <row r="726069" spans="59:59" ht="15" customHeight="1">
      <c r="BG726069" s="985"/>
    </row>
    <row r="726106" spans="59:59" ht="15" customHeight="1">
      <c r="BG726106" s="984"/>
    </row>
    <row r="726107" spans="59:59" ht="15" customHeight="1">
      <c r="BG726107" s="985"/>
    </row>
    <row r="726144" spans="59:59" ht="15" customHeight="1">
      <c r="BG726144" s="984"/>
    </row>
    <row r="726145" spans="59:59" ht="15" customHeight="1">
      <c r="BG726145" s="985"/>
    </row>
    <row r="726182" spans="59:59" ht="15" customHeight="1">
      <c r="BG726182" s="984"/>
    </row>
    <row r="726183" spans="59:59" ht="15" customHeight="1">
      <c r="BG726183" s="985"/>
    </row>
    <row r="726220" spans="59:59" ht="15" customHeight="1">
      <c r="BG726220" s="984"/>
    </row>
    <row r="726221" spans="59:59" ht="15" customHeight="1">
      <c r="BG726221" s="985"/>
    </row>
    <row r="726258" spans="59:59" ht="15" customHeight="1">
      <c r="BG726258" s="984"/>
    </row>
    <row r="726259" spans="59:59" ht="15" customHeight="1">
      <c r="BG726259" s="985"/>
    </row>
    <row r="726296" spans="59:59" ht="15" customHeight="1">
      <c r="BG726296" s="984"/>
    </row>
    <row r="726297" spans="59:59" ht="15" customHeight="1">
      <c r="BG726297" s="985"/>
    </row>
    <row r="726334" spans="59:59" ht="15" customHeight="1">
      <c r="BG726334" s="984"/>
    </row>
    <row r="726335" spans="59:59" ht="15" customHeight="1">
      <c r="BG726335" s="985"/>
    </row>
    <row r="726372" spans="59:59" ht="15" customHeight="1">
      <c r="BG726372" s="984"/>
    </row>
    <row r="726373" spans="59:59" ht="15" customHeight="1">
      <c r="BG726373" s="985"/>
    </row>
    <row r="726410" spans="59:59" ht="15" customHeight="1">
      <c r="BG726410" s="984"/>
    </row>
    <row r="726411" spans="59:59" ht="15" customHeight="1">
      <c r="BG726411" s="985"/>
    </row>
    <row r="726448" spans="59:59" ht="15" customHeight="1">
      <c r="BG726448" s="984"/>
    </row>
    <row r="726449" spans="59:59" ht="15" customHeight="1">
      <c r="BG726449" s="985"/>
    </row>
    <row r="726486" spans="59:59" ht="15" customHeight="1">
      <c r="BG726486" s="984"/>
    </row>
    <row r="726487" spans="59:59" ht="15" customHeight="1">
      <c r="BG726487" s="985"/>
    </row>
    <row r="726524" spans="59:59" ht="15" customHeight="1">
      <c r="BG726524" s="984"/>
    </row>
    <row r="726525" spans="59:59" ht="15" customHeight="1">
      <c r="BG726525" s="985"/>
    </row>
    <row r="726562" spans="59:59" ht="15" customHeight="1">
      <c r="BG726562" s="984"/>
    </row>
    <row r="726563" spans="59:59" ht="15" customHeight="1">
      <c r="BG726563" s="985"/>
    </row>
    <row r="726600" spans="59:59" ht="15" customHeight="1">
      <c r="BG726600" s="984"/>
    </row>
    <row r="726601" spans="59:59" ht="15" customHeight="1">
      <c r="BG726601" s="985"/>
    </row>
    <row r="726638" spans="59:59" ht="15" customHeight="1">
      <c r="BG726638" s="984"/>
    </row>
    <row r="726639" spans="59:59" ht="15" customHeight="1">
      <c r="BG726639" s="985"/>
    </row>
    <row r="726676" spans="59:59" ht="15" customHeight="1">
      <c r="BG726676" s="984"/>
    </row>
    <row r="726677" spans="59:59" ht="15" customHeight="1">
      <c r="BG726677" s="985"/>
    </row>
    <row r="726714" spans="59:59" ht="15" customHeight="1">
      <c r="BG726714" s="984"/>
    </row>
    <row r="726715" spans="59:59" ht="15" customHeight="1">
      <c r="BG726715" s="985"/>
    </row>
    <row r="726752" spans="59:59" ht="15" customHeight="1">
      <c r="BG726752" s="984"/>
    </row>
    <row r="726753" spans="59:59" ht="15" customHeight="1">
      <c r="BG726753" s="985"/>
    </row>
    <row r="726790" spans="59:59" ht="15" customHeight="1">
      <c r="BG726790" s="984"/>
    </row>
    <row r="726791" spans="59:59" ht="15" customHeight="1">
      <c r="BG726791" s="985"/>
    </row>
    <row r="726828" spans="59:59" ht="15" customHeight="1">
      <c r="BG726828" s="984"/>
    </row>
    <row r="726829" spans="59:59" ht="15" customHeight="1">
      <c r="BG726829" s="985"/>
    </row>
    <row r="726866" spans="59:59" ht="15" customHeight="1">
      <c r="BG726866" s="984"/>
    </row>
    <row r="726867" spans="59:59" ht="15" customHeight="1">
      <c r="BG726867" s="985"/>
    </row>
    <row r="726904" spans="59:59" ht="15" customHeight="1">
      <c r="BG726904" s="984"/>
    </row>
    <row r="726905" spans="59:59" ht="15" customHeight="1">
      <c r="BG726905" s="985"/>
    </row>
    <row r="726942" spans="59:59" ht="15" customHeight="1">
      <c r="BG726942" s="984"/>
    </row>
    <row r="726943" spans="59:59" ht="15" customHeight="1">
      <c r="BG726943" s="985"/>
    </row>
    <row r="726980" spans="59:59" ht="15" customHeight="1">
      <c r="BG726980" s="984"/>
    </row>
    <row r="726981" spans="59:59" ht="15" customHeight="1">
      <c r="BG726981" s="985"/>
    </row>
    <row r="727018" spans="59:59" ht="15" customHeight="1">
      <c r="BG727018" s="984"/>
    </row>
    <row r="727019" spans="59:59" ht="15" customHeight="1">
      <c r="BG727019" s="985"/>
    </row>
    <row r="727056" spans="59:59" ht="15" customHeight="1">
      <c r="BG727056" s="984"/>
    </row>
    <row r="727057" spans="59:59" ht="15" customHeight="1">
      <c r="BG727057" s="985"/>
    </row>
    <row r="727094" spans="59:59" ht="15" customHeight="1">
      <c r="BG727094" s="984"/>
    </row>
    <row r="727095" spans="59:59" ht="15" customHeight="1">
      <c r="BG727095" s="985"/>
    </row>
    <row r="727132" spans="59:59" ht="15" customHeight="1">
      <c r="BG727132" s="984"/>
    </row>
    <row r="727133" spans="59:59" ht="15" customHeight="1">
      <c r="BG727133" s="985"/>
    </row>
    <row r="727170" spans="59:59" ht="15" customHeight="1">
      <c r="BG727170" s="984"/>
    </row>
    <row r="727171" spans="59:59" ht="15" customHeight="1">
      <c r="BG727171" s="985"/>
    </row>
    <row r="727208" spans="59:59" ht="15" customHeight="1">
      <c r="BG727208" s="984"/>
    </row>
    <row r="727209" spans="59:59" ht="15" customHeight="1">
      <c r="BG727209" s="985"/>
    </row>
    <row r="727246" spans="59:59" ht="15" customHeight="1">
      <c r="BG727246" s="984"/>
    </row>
    <row r="727247" spans="59:59" ht="15" customHeight="1">
      <c r="BG727247" s="985"/>
    </row>
    <row r="727284" spans="59:59" ht="15" customHeight="1">
      <c r="BG727284" s="984"/>
    </row>
    <row r="727285" spans="59:59" ht="15" customHeight="1">
      <c r="BG727285" s="985"/>
    </row>
    <row r="727322" spans="59:59" ht="15" customHeight="1">
      <c r="BG727322" s="984"/>
    </row>
    <row r="727323" spans="59:59" ht="15" customHeight="1">
      <c r="BG727323" s="985"/>
    </row>
    <row r="727360" spans="59:59" ht="15" customHeight="1">
      <c r="BG727360" s="984"/>
    </row>
    <row r="727361" spans="59:59" ht="15" customHeight="1">
      <c r="BG727361" s="985"/>
    </row>
    <row r="727398" spans="59:59" ht="15" customHeight="1">
      <c r="BG727398" s="984"/>
    </row>
    <row r="727399" spans="59:59" ht="15" customHeight="1">
      <c r="BG727399" s="985"/>
    </row>
    <row r="727436" spans="59:59" ht="15" customHeight="1">
      <c r="BG727436" s="984"/>
    </row>
    <row r="727437" spans="59:59" ht="15" customHeight="1">
      <c r="BG727437" s="985"/>
    </row>
    <row r="727474" spans="59:59" ht="15" customHeight="1">
      <c r="BG727474" s="984"/>
    </row>
    <row r="727475" spans="59:59" ht="15" customHeight="1">
      <c r="BG727475" s="985"/>
    </row>
    <row r="727512" spans="59:59" ht="15" customHeight="1">
      <c r="BG727512" s="984"/>
    </row>
    <row r="727513" spans="59:59" ht="15" customHeight="1">
      <c r="BG727513" s="985"/>
    </row>
    <row r="727550" spans="59:59" ht="15" customHeight="1">
      <c r="BG727550" s="984"/>
    </row>
    <row r="727551" spans="59:59" ht="15" customHeight="1">
      <c r="BG727551" s="985"/>
    </row>
    <row r="727588" spans="59:59" ht="15" customHeight="1">
      <c r="BG727588" s="984"/>
    </row>
    <row r="727589" spans="59:59" ht="15" customHeight="1">
      <c r="BG727589" s="985"/>
    </row>
    <row r="727626" spans="59:59" ht="15" customHeight="1">
      <c r="BG727626" s="984"/>
    </row>
    <row r="727627" spans="59:59" ht="15" customHeight="1">
      <c r="BG727627" s="985"/>
    </row>
    <row r="727664" spans="59:59" ht="15" customHeight="1">
      <c r="BG727664" s="984"/>
    </row>
    <row r="727665" spans="59:59" ht="15" customHeight="1">
      <c r="BG727665" s="985"/>
    </row>
    <row r="727702" spans="59:59" ht="15" customHeight="1">
      <c r="BG727702" s="984"/>
    </row>
    <row r="727703" spans="59:59" ht="15" customHeight="1">
      <c r="BG727703" s="985"/>
    </row>
    <row r="727740" spans="59:59" ht="15" customHeight="1">
      <c r="BG727740" s="984"/>
    </row>
    <row r="727741" spans="59:59" ht="15" customHeight="1">
      <c r="BG727741" s="985"/>
    </row>
    <row r="727778" spans="59:59" ht="15" customHeight="1">
      <c r="BG727778" s="984"/>
    </row>
    <row r="727779" spans="59:59" ht="15" customHeight="1">
      <c r="BG727779" s="985"/>
    </row>
    <row r="727816" spans="59:59" ht="15" customHeight="1">
      <c r="BG727816" s="984"/>
    </row>
    <row r="727817" spans="59:59" ht="15" customHeight="1">
      <c r="BG727817" s="985"/>
    </row>
    <row r="727854" spans="59:59" ht="15" customHeight="1">
      <c r="BG727854" s="984"/>
    </row>
    <row r="727855" spans="59:59" ht="15" customHeight="1">
      <c r="BG727855" s="985"/>
    </row>
    <row r="727892" spans="59:59" ht="15" customHeight="1">
      <c r="BG727892" s="984"/>
    </row>
    <row r="727893" spans="59:59" ht="15" customHeight="1">
      <c r="BG727893" s="985"/>
    </row>
    <row r="727930" spans="59:59" ht="15" customHeight="1">
      <c r="BG727930" s="984"/>
    </row>
    <row r="727931" spans="59:59" ht="15" customHeight="1">
      <c r="BG727931" s="985"/>
    </row>
    <row r="727968" spans="59:59" ht="15" customHeight="1">
      <c r="BG727968" s="984"/>
    </row>
    <row r="727969" spans="59:59" ht="15" customHeight="1">
      <c r="BG727969" s="985"/>
    </row>
    <row r="728006" spans="59:59" ht="15" customHeight="1">
      <c r="BG728006" s="984"/>
    </row>
    <row r="728007" spans="59:59" ht="15" customHeight="1">
      <c r="BG728007" s="985"/>
    </row>
    <row r="728044" spans="59:59" ht="15" customHeight="1">
      <c r="BG728044" s="984"/>
    </row>
    <row r="728045" spans="59:59" ht="15" customHeight="1">
      <c r="BG728045" s="985"/>
    </row>
    <row r="728082" spans="59:59" ht="15" customHeight="1">
      <c r="BG728082" s="984"/>
    </row>
    <row r="728083" spans="59:59" ht="15" customHeight="1">
      <c r="BG728083" s="985"/>
    </row>
    <row r="728120" spans="59:59" ht="15" customHeight="1">
      <c r="BG728120" s="984"/>
    </row>
    <row r="728121" spans="59:59" ht="15" customHeight="1">
      <c r="BG728121" s="985"/>
    </row>
    <row r="728158" spans="59:59" ht="15" customHeight="1">
      <c r="BG728158" s="984"/>
    </row>
    <row r="728159" spans="59:59" ht="15" customHeight="1">
      <c r="BG728159" s="985"/>
    </row>
    <row r="728196" spans="59:59" ht="15" customHeight="1">
      <c r="BG728196" s="984"/>
    </row>
    <row r="728197" spans="59:59" ht="15" customHeight="1">
      <c r="BG728197" s="985"/>
    </row>
    <row r="728234" spans="59:59" ht="15" customHeight="1">
      <c r="BG728234" s="984"/>
    </row>
    <row r="728235" spans="59:59" ht="15" customHeight="1">
      <c r="BG728235" s="985"/>
    </row>
    <row r="728272" spans="59:59" ht="15" customHeight="1">
      <c r="BG728272" s="984"/>
    </row>
    <row r="728273" spans="59:59" ht="15" customHeight="1">
      <c r="BG728273" s="985"/>
    </row>
    <row r="728310" spans="59:59" ht="15" customHeight="1">
      <c r="BG728310" s="984"/>
    </row>
    <row r="728311" spans="59:59" ht="15" customHeight="1">
      <c r="BG728311" s="985"/>
    </row>
    <row r="728348" spans="59:59" ht="15" customHeight="1">
      <c r="BG728348" s="984"/>
    </row>
    <row r="728349" spans="59:59" ht="15" customHeight="1">
      <c r="BG728349" s="985"/>
    </row>
    <row r="728386" spans="59:59" ht="15" customHeight="1">
      <c r="BG728386" s="984"/>
    </row>
    <row r="728387" spans="59:59" ht="15" customHeight="1">
      <c r="BG728387" s="985"/>
    </row>
    <row r="728424" spans="59:59" ht="15" customHeight="1">
      <c r="BG728424" s="984"/>
    </row>
    <row r="728425" spans="59:59" ht="15" customHeight="1">
      <c r="BG728425" s="985"/>
    </row>
    <row r="728462" spans="59:59" ht="15" customHeight="1">
      <c r="BG728462" s="984"/>
    </row>
    <row r="728463" spans="59:59" ht="15" customHeight="1">
      <c r="BG728463" s="985"/>
    </row>
    <row r="728500" spans="59:59" ht="15" customHeight="1">
      <c r="BG728500" s="984"/>
    </row>
    <row r="728501" spans="59:59" ht="15" customHeight="1">
      <c r="BG728501" s="985"/>
    </row>
    <row r="728538" spans="59:59" ht="15" customHeight="1">
      <c r="BG728538" s="984"/>
    </row>
    <row r="728539" spans="59:59" ht="15" customHeight="1">
      <c r="BG728539" s="985"/>
    </row>
    <row r="728576" spans="59:59" ht="15" customHeight="1">
      <c r="BG728576" s="984"/>
    </row>
    <row r="728577" spans="59:59" ht="15" customHeight="1">
      <c r="BG728577" s="985"/>
    </row>
    <row r="728614" spans="59:59" ht="15" customHeight="1">
      <c r="BG728614" s="984"/>
    </row>
    <row r="728615" spans="59:59" ht="15" customHeight="1">
      <c r="BG728615" s="985"/>
    </row>
    <row r="728652" spans="59:59" ht="15" customHeight="1">
      <c r="BG728652" s="984"/>
    </row>
    <row r="728653" spans="59:59" ht="15" customHeight="1">
      <c r="BG728653" s="985"/>
    </row>
    <row r="728690" spans="59:59" ht="15" customHeight="1">
      <c r="BG728690" s="984"/>
    </row>
    <row r="728691" spans="59:59" ht="15" customHeight="1">
      <c r="BG728691" s="985"/>
    </row>
    <row r="728728" spans="59:59" ht="15" customHeight="1">
      <c r="BG728728" s="984"/>
    </row>
    <row r="728729" spans="59:59" ht="15" customHeight="1">
      <c r="BG728729" s="985"/>
    </row>
    <row r="728766" spans="59:59" ht="15" customHeight="1">
      <c r="BG728766" s="984"/>
    </row>
    <row r="728767" spans="59:59" ht="15" customHeight="1">
      <c r="BG728767" s="985"/>
    </row>
    <row r="728804" spans="59:59" ht="15" customHeight="1">
      <c r="BG728804" s="984"/>
    </row>
    <row r="728805" spans="59:59" ht="15" customHeight="1">
      <c r="BG728805" s="985"/>
    </row>
    <row r="728842" spans="59:59" ht="15" customHeight="1">
      <c r="BG728842" s="984"/>
    </row>
    <row r="728843" spans="59:59" ht="15" customHeight="1">
      <c r="BG728843" s="985"/>
    </row>
    <row r="728880" spans="59:59" ht="15" customHeight="1">
      <c r="BG728880" s="984"/>
    </row>
    <row r="728881" spans="59:59" ht="15" customHeight="1">
      <c r="BG728881" s="985"/>
    </row>
    <row r="728918" spans="59:59" ht="15" customHeight="1">
      <c r="BG728918" s="984"/>
    </row>
    <row r="728919" spans="59:59" ht="15" customHeight="1">
      <c r="BG728919" s="985"/>
    </row>
    <row r="728956" spans="59:59" ht="15" customHeight="1">
      <c r="BG728956" s="984"/>
    </row>
    <row r="728957" spans="59:59" ht="15" customHeight="1">
      <c r="BG728957" s="985"/>
    </row>
    <row r="728994" spans="59:59" ht="15" customHeight="1">
      <c r="BG728994" s="984"/>
    </row>
    <row r="728995" spans="59:59" ht="15" customHeight="1">
      <c r="BG728995" s="985"/>
    </row>
    <row r="729032" spans="59:59" ht="15" customHeight="1">
      <c r="BG729032" s="984"/>
    </row>
    <row r="729033" spans="59:59" ht="15" customHeight="1">
      <c r="BG729033" s="985"/>
    </row>
    <row r="729070" spans="59:59" ht="15" customHeight="1">
      <c r="BG729070" s="984"/>
    </row>
    <row r="729071" spans="59:59" ht="15" customHeight="1">
      <c r="BG729071" s="985"/>
    </row>
    <row r="729108" spans="59:59" ht="15" customHeight="1">
      <c r="BG729108" s="984"/>
    </row>
    <row r="729109" spans="59:59" ht="15" customHeight="1">
      <c r="BG729109" s="985"/>
    </row>
    <row r="729146" spans="59:59" ht="15" customHeight="1">
      <c r="BG729146" s="984"/>
    </row>
    <row r="729147" spans="59:59" ht="15" customHeight="1">
      <c r="BG729147" s="985"/>
    </row>
    <row r="729184" spans="59:59" ht="15" customHeight="1">
      <c r="BG729184" s="984"/>
    </row>
    <row r="729185" spans="59:59" ht="15" customHeight="1">
      <c r="BG729185" s="985"/>
    </row>
    <row r="729222" spans="59:59" ht="15" customHeight="1">
      <c r="BG729222" s="984"/>
    </row>
    <row r="729223" spans="59:59" ht="15" customHeight="1">
      <c r="BG729223" s="985"/>
    </row>
    <row r="729260" spans="59:59" ht="15" customHeight="1">
      <c r="BG729260" s="984"/>
    </row>
    <row r="729261" spans="59:59" ht="15" customHeight="1">
      <c r="BG729261" s="985"/>
    </row>
    <row r="729298" spans="59:59" ht="15" customHeight="1">
      <c r="BG729298" s="984"/>
    </row>
    <row r="729299" spans="59:59" ht="15" customHeight="1">
      <c r="BG729299" s="985"/>
    </row>
    <row r="729336" spans="59:59" ht="15" customHeight="1">
      <c r="BG729336" s="984"/>
    </row>
    <row r="729337" spans="59:59" ht="15" customHeight="1">
      <c r="BG729337" s="985"/>
    </row>
    <row r="729374" spans="59:59" ht="15" customHeight="1">
      <c r="BG729374" s="984"/>
    </row>
    <row r="729375" spans="59:59" ht="15" customHeight="1">
      <c r="BG729375" s="985"/>
    </row>
    <row r="729412" spans="59:59" ht="15" customHeight="1">
      <c r="BG729412" s="984"/>
    </row>
    <row r="729413" spans="59:59" ht="15" customHeight="1">
      <c r="BG729413" s="985"/>
    </row>
    <row r="729450" spans="59:59" ht="15" customHeight="1">
      <c r="BG729450" s="984"/>
    </row>
    <row r="729451" spans="59:59" ht="15" customHeight="1">
      <c r="BG729451" s="985"/>
    </row>
    <row r="729488" spans="59:59" ht="15" customHeight="1">
      <c r="BG729488" s="984"/>
    </row>
    <row r="729489" spans="59:59" ht="15" customHeight="1">
      <c r="BG729489" s="985"/>
    </row>
    <row r="729526" spans="59:59" ht="15" customHeight="1">
      <c r="BG729526" s="984"/>
    </row>
    <row r="729527" spans="59:59" ht="15" customHeight="1">
      <c r="BG729527" s="985"/>
    </row>
    <row r="729564" spans="59:59" ht="15" customHeight="1">
      <c r="BG729564" s="984"/>
    </row>
    <row r="729565" spans="59:59" ht="15" customHeight="1">
      <c r="BG729565" s="985"/>
    </row>
    <row r="729602" spans="59:59" ht="15" customHeight="1">
      <c r="BG729602" s="984"/>
    </row>
    <row r="729603" spans="59:59" ht="15" customHeight="1">
      <c r="BG729603" s="985"/>
    </row>
    <row r="729640" spans="59:59" ht="15" customHeight="1">
      <c r="BG729640" s="984"/>
    </row>
    <row r="729641" spans="59:59" ht="15" customHeight="1">
      <c r="BG729641" s="985"/>
    </row>
    <row r="729678" spans="59:59" ht="15" customHeight="1">
      <c r="BG729678" s="984"/>
    </row>
    <row r="729679" spans="59:59" ht="15" customHeight="1">
      <c r="BG729679" s="985"/>
    </row>
    <row r="729716" spans="59:59" ht="15" customHeight="1">
      <c r="BG729716" s="984"/>
    </row>
    <row r="729717" spans="59:59" ht="15" customHeight="1">
      <c r="BG729717" s="985"/>
    </row>
    <row r="729754" spans="59:59" ht="15" customHeight="1">
      <c r="BG729754" s="984"/>
    </row>
    <row r="729755" spans="59:59" ht="15" customHeight="1">
      <c r="BG729755" s="985"/>
    </row>
    <row r="729792" spans="59:59" ht="15" customHeight="1">
      <c r="BG729792" s="984"/>
    </row>
    <row r="729793" spans="59:59" ht="15" customHeight="1">
      <c r="BG729793" s="985"/>
    </row>
    <row r="729830" spans="59:59" ht="15" customHeight="1">
      <c r="BG729830" s="984"/>
    </row>
    <row r="729831" spans="59:59" ht="15" customHeight="1">
      <c r="BG729831" s="985"/>
    </row>
    <row r="729868" spans="59:59" ht="15" customHeight="1">
      <c r="BG729868" s="984"/>
    </row>
    <row r="729869" spans="59:59" ht="15" customHeight="1">
      <c r="BG729869" s="985"/>
    </row>
    <row r="729906" spans="59:59" ht="15" customHeight="1">
      <c r="BG729906" s="984"/>
    </row>
    <row r="729907" spans="59:59" ht="15" customHeight="1">
      <c r="BG729907" s="985"/>
    </row>
    <row r="729944" spans="59:59" ht="15" customHeight="1">
      <c r="BG729944" s="984"/>
    </row>
    <row r="729945" spans="59:59" ht="15" customHeight="1">
      <c r="BG729945" s="985"/>
    </row>
    <row r="729982" spans="59:59" ht="15" customHeight="1">
      <c r="BG729982" s="984"/>
    </row>
    <row r="729983" spans="59:59" ht="15" customHeight="1">
      <c r="BG729983" s="985"/>
    </row>
    <row r="730020" spans="59:59" ht="15" customHeight="1">
      <c r="BG730020" s="984"/>
    </row>
    <row r="730021" spans="59:59" ht="15" customHeight="1">
      <c r="BG730021" s="985"/>
    </row>
    <row r="730058" spans="59:59" ht="15" customHeight="1">
      <c r="BG730058" s="984"/>
    </row>
    <row r="730059" spans="59:59" ht="15" customHeight="1">
      <c r="BG730059" s="985"/>
    </row>
    <row r="730096" spans="59:59" ht="15" customHeight="1">
      <c r="BG730096" s="984"/>
    </row>
    <row r="730097" spans="59:59" ht="15" customHeight="1">
      <c r="BG730097" s="985"/>
    </row>
    <row r="730134" spans="59:59" ht="15" customHeight="1">
      <c r="BG730134" s="984"/>
    </row>
    <row r="730135" spans="59:59" ht="15" customHeight="1">
      <c r="BG730135" s="985"/>
    </row>
    <row r="730172" spans="59:59" ht="15" customHeight="1">
      <c r="BG730172" s="984"/>
    </row>
    <row r="730173" spans="59:59" ht="15" customHeight="1">
      <c r="BG730173" s="985"/>
    </row>
    <row r="730210" spans="59:59" ht="15" customHeight="1">
      <c r="BG730210" s="984"/>
    </row>
    <row r="730211" spans="59:59" ht="15" customHeight="1">
      <c r="BG730211" s="985"/>
    </row>
    <row r="730248" spans="59:59" ht="15" customHeight="1">
      <c r="BG730248" s="984"/>
    </row>
    <row r="730249" spans="59:59" ht="15" customHeight="1">
      <c r="BG730249" s="985"/>
    </row>
    <row r="730286" spans="59:59" ht="15" customHeight="1">
      <c r="BG730286" s="984"/>
    </row>
    <row r="730287" spans="59:59" ht="15" customHeight="1">
      <c r="BG730287" s="985"/>
    </row>
    <row r="730324" spans="59:59" ht="15" customHeight="1">
      <c r="BG730324" s="984"/>
    </row>
    <row r="730325" spans="59:59" ht="15" customHeight="1">
      <c r="BG730325" s="985"/>
    </row>
    <row r="730362" spans="59:59" ht="15" customHeight="1">
      <c r="BG730362" s="984"/>
    </row>
    <row r="730363" spans="59:59" ht="15" customHeight="1">
      <c r="BG730363" s="985"/>
    </row>
    <row r="730400" spans="59:59" ht="15" customHeight="1">
      <c r="BG730400" s="984"/>
    </row>
    <row r="730401" spans="59:59" ht="15" customHeight="1">
      <c r="BG730401" s="985"/>
    </row>
    <row r="730438" spans="59:59" ht="15" customHeight="1">
      <c r="BG730438" s="984"/>
    </row>
    <row r="730439" spans="59:59" ht="15" customHeight="1">
      <c r="BG730439" s="985"/>
    </row>
    <row r="730476" spans="59:59" ht="15" customHeight="1">
      <c r="BG730476" s="984"/>
    </row>
    <row r="730477" spans="59:59" ht="15" customHeight="1">
      <c r="BG730477" s="985"/>
    </row>
    <row r="730514" spans="59:59" ht="15" customHeight="1">
      <c r="BG730514" s="984"/>
    </row>
    <row r="730515" spans="59:59" ht="15" customHeight="1">
      <c r="BG730515" s="985"/>
    </row>
    <row r="730552" spans="59:59" ht="15" customHeight="1">
      <c r="BG730552" s="984"/>
    </row>
    <row r="730553" spans="59:59" ht="15" customHeight="1">
      <c r="BG730553" s="985"/>
    </row>
    <row r="730590" spans="59:59" ht="15" customHeight="1">
      <c r="BG730590" s="984"/>
    </row>
    <row r="730591" spans="59:59" ht="15" customHeight="1">
      <c r="BG730591" s="985"/>
    </row>
    <row r="730628" spans="59:59" ht="15" customHeight="1">
      <c r="BG730628" s="984"/>
    </row>
    <row r="730629" spans="59:59" ht="15" customHeight="1">
      <c r="BG730629" s="985"/>
    </row>
    <row r="730666" spans="59:59" ht="15" customHeight="1">
      <c r="BG730666" s="984"/>
    </row>
    <row r="730667" spans="59:59" ht="15" customHeight="1">
      <c r="BG730667" s="985"/>
    </row>
    <row r="730704" spans="59:59" ht="15" customHeight="1">
      <c r="BG730704" s="984"/>
    </row>
    <row r="730705" spans="59:59" ht="15" customHeight="1">
      <c r="BG730705" s="985"/>
    </row>
    <row r="730742" spans="59:59" ht="15" customHeight="1">
      <c r="BG730742" s="984"/>
    </row>
    <row r="730743" spans="59:59" ht="15" customHeight="1">
      <c r="BG730743" s="985"/>
    </row>
    <row r="730780" spans="59:59" ht="15" customHeight="1">
      <c r="BG730780" s="984"/>
    </row>
    <row r="730781" spans="59:59" ht="15" customHeight="1">
      <c r="BG730781" s="985"/>
    </row>
    <row r="730818" spans="59:59" ht="15" customHeight="1">
      <c r="BG730818" s="984"/>
    </row>
    <row r="730819" spans="59:59" ht="15" customHeight="1">
      <c r="BG730819" s="985"/>
    </row>
    <row r="730856" spans="59:59" ht="15" customHeight="1">
      <c r="BG730856" s="984"/>
    </row>
    <row r="730857" spans="59:59" ht="15" customHeight="1">
      <c r="BG730857" s="985"/>
    </row>
    <row r="730894" spans="59:59" ht="15" customHeight="1">
      <c r="BG730894" s="984"/>
    </row>
    <row r="730895" spans="59:59" ht="15" customHeight="1">
      <c r="BG730895" s="985"/>
    </row>
    <row r="730932" spans="59:59" ht="15" customHeight="1">
      <c r="BG730932" s="984"/>
    </row>
    <row r="730933" spans="59:59" ht="15" customHeight="1">
      <c r="BG730933" s="985"/>
    </row>
    <row r="730970" spans="59:59" ht="15" customHeight="1">
      <c r="BG730970" s="984"/>
    </row>
    <row r="730971" spans="59:59" ht="15" customHeight="1">
      <c r="BG730971" s="985"/>
    </row>
    <row r="731008" spans="59:59" ht="15" customHeight="1">
      <c r="BG731008" s="984"/>
    </row>
    <row r="731009" spans="59:59" ht="15" customHeight="1">
      <c r="BG731009" s="985"/>
    </row>
    <row r="731046" spans="59:59" ht="15" customHeight="1">
      <c r="BG731046" s="984"/>
    </row>
    <row r="731047" spans="59:59" ht="15" customHeight="1">
      <c r="BG731047" s="985"/>
    </row>
    <row r="731084" spans="59:59" ht="15" customHeight="1">
      <c r="BG731084" s="984"/>
    </row>
    <row r="731085" spans="59:59" ht="15" customHeight="1">
      <c r="BG731085" s="985"/>
    </row>
    <row r="731122" spans="59:59" ht="15" customHeight="1">
      <c r="BG731122" s="984"/>
    </row>
    <row r="731123" spans="59:59" ht="15" customHeight="1">
      <c r="BG731123" s="985"/>
    </row>
    <row r="731160" spans="59:59" ht="15" customHeight="1">
      <c r="BG731160" s="984"/>
    </row>
    <row r="731161" spans="59:59" ht="15" customHeight="1">
      <c r="BG731161" s="985"/>
    </row>
    <row r="731198" spans="59:59" ht="15" customHeight="1">
      <c r="BG731198" s="984"/>
    </row>
    <row r="731199" spans="59:59" ht="15" customHeight="1">
      <c r="BG731199" s="985"/>
    </row>
    <row r="731236" spans="59:59" ht="15" customHeight="1">
      <c r="BG731236" s="984"/>
    </row>
    <row r="731237" spans="59:59" ht="15" customHeight="1">
      <c r="BG731237" s="985"/>
    </row>
    <row r="731274" spans="59:59" ht="15" customHeight="1">
      <c r="BG731274" s="984"/>
    </row>
    <row r="731275" spans="59:59" ht="15" customHeight="1">
      <c r="BG731275" s="985"/>
    </row>
    <row r="731312" spans="59:59" ht="15" customHeight="1">
      <c r="BG731312" s="984"/>
    </row>
    <row r="731313" spans="59:59" ht="15" customHeight="1">
      <c r="BG731313" s="985"/>
    </row>
    <row r="731350" spans="59:59" ht="15" customHeight="1">
      <c r="BG731350" s="984"/>
    </row>
    <row r="731351" spans="59:59" ht="15" customHeight="1">
      <c r="BG731351" s="985"/>
    </row>
    <row r="731388" spans="59:59" ht="15" customHeight="1">
      <c r="BG731388" s="984"/>
    </row>
    <row r="731389" spans="59:59" ht="15" customHeight="1">
      <c r="BG731389" s="985"/>
    </row>
    <row r="731426" spans="59:59" ht="15" customHeight="1">
      <c r="BG731426" s="984"/>
    </row>
    <row r="731427" spans="59:59" ht="15" customHeight="1">
      <c r="BG731427" s="985"/>
    </row>
    <row r="731464" spans="59:59" ht="15" customHeight="1">
      <c r="BG731464" s="984"/>
    </row>
    <row r="731465" spans="59:59" ht="15" customHeight="1">
      <c r="BG731465" s="985"/>
    </row>
    <row r="731502" spans="59:59" ht="15" customHeight="1">
      <c r="BG731502" s="984"/>
    </row>
    <row r="731503" spans="59:59" ht="15" customHeight="1">
      <c r="BG731503" s="985"/>
    </row>
    <row r="731540" spans="59:59" ht="15" customHeight="1">
      <c r="BG731540" s="984"/>
    </row>
    <row r="731541" spans="59:59" ht="15" customHeight="1">
      <c r="BG731541" s="985"/>
    </row>
    <row r="731578" spans="59:59" ht="15" customHeight="1">
      <c r="BG731578" s="984"/>
    </row>
    <row r="731579" spans="59:59" ht="15" customHeight="1">
      <c r="BG731579" s="985"/>
    </row>
    <row r="731616" spans="59:59" ht="15" customHeight="1">
      <c r="BG731616" s="984"/>
    </row>
    <row r="731617" spans="59:59" ht="15" customHeight="1">
      <c r="BG731617" s="985"/>
    </row>
    <row r="731654" spans="59:59" ht="15" customHeight="1">
      <c r="BG731654" s="984"/>
    </row>
    <row r="731655" spans="59:59" ht="15" customHeight="1">
      <c r="BG731655" s="985"/>
    </row>
    <row r="731692" spans="59:59" ht="15" customHeight="1">
      <c r="BG731692" s="984"/>
    </row>
    <row r="731693" spans="59:59" ht="15" customHeight="1">
      <c r="BG731693" s="985"/>
    </row>
    <row r="731730" spans="59:59" ht="15" customHeight="1">
      <c r="BG731730" s="984"/>
    </row>
    <row r="731731" spans="59:59" ht="15" customHeight="1">
      <c r="BG731731" s="985"/>
    </row>
    <row r="731768" spans="59:59" ht="15" customHeight="1">
      <c r="BG731768" s="984"/>
    </row>
    <row r="731769" spans="59:59" ht="15" customHeight="1">
      <c r="BG731769" s="985"/>
    </row>
    <row r="731806" spans="59:59" ht="15" customHeight="1">
      <c r="BG731806" s="984"/>
    </row>
    <row r="731807" spans="59:59" ht="15" customHeight="1">
      <c r="BG731807" s="985"/>
    </row>
    <row r="731844" spans="59:59" ht="15" customHeight="1">
      <c r="BG731844" s="984"/>
    </row>
    <row r="731845" spans="59:59" ht="15" customHeight="1">
      <c r="BG731845" s="985"/>
    </row>
    <row r="731882" spans="59:59" ht="15" customHeight="1">
      <c r="BG731882" s="984"/>
    </row>
    <row r="731883" spans="59:59" ht="15" customHeight="1">
      <c r="BG731883" s="985"/>
    </row>
    <row r="731920" spans="59:59" ht="15" customHeight="1">
      <c r="BG731920" s="984"/>
    </row>
    <row r="731921" spans="59:59" ht="15" customHeight="1">
      <c r="BG731921" s="985"/>
    </row>
    <row r="731958" spans="59:59" ht="15" customHeight="1">
      <c r="BG731958" s="984"/>
    </row>
    <row r="731959" spans="59:59" ht="15" customHeight="1">
      <c r="BG731959" s="985"/>
    </row>
    <row r="731996" spans="59:59" ht="15" customHeight="1">
      <c r="BG731996" s="984"/>
    </row>
    <row r="731997" spans="59:59" ht="15" customHeight="1">
      <c r="BG731997" s="985"/>
    </row>
    <row r="732034" spans="59:59" ht="15" customHeight="1">
      <c r="BG732034" s="984"/>
    </row>
    <row r="732035" spans="59:59" ht="15" customHeight="1">
      <c r="BG732035" s="985"/>
    </row>
    <row r="732072" spans="59:59" ht="15" customHeight="1">
      <c r="BG732072" s="984"/>
    </row>
    <row r="732073" spans="59:59" ht="15" customHeight="1">
      <c r="BG732073" s="985"/>
    </row>
    <row r="732110" spans="59:59" ht="15" customHeight="1">
      <c r="BG732110" s="984"/>
    </row>
    <row r="732111" spans="59:59" ht="15" customHeight="1">
      <c r="BG732111" s="985"/>
    </row>
    <row r="732148" spans="59:59" ht="15" customHeight="1">
      <c r="BG732148" s="984"/>
    </row>
    <row r="732149" spans="59:59" ht="15" customHeight="1">
      <c r="BG732149" s="985"/>
    </row>
    <row r="732186" spans="59:59" ht="15" customHeight="1">
      <c r="BG732186" s="984"/>
    </row>
    <row r="732187" spans="59:59" ht="15" customHeight="1">
      <c r="BG732187" s="985"/>
    </row>
    <row r="732224" spans="59:59" ht="15" customHeight="1">
      <c r="BG732224" s="984"/>
    </row>
    <row r="732225" spans="59:59" ht="15" customHeight="1">
      <c r="BG732225" s="985"/>
    </row>
    <row r="732262" spans="59:59" ht="15" customHeight="1">
      <c r="BG732262" s="984"/>
    </row>
    <row r="732263" spans="59:59" ht="15" customHeight="1">
      <c r="BG732263" s="985"/>
    </row>
    <row r="732300" spans="59:59" ht="15" customHeight="1">
      <c r="BG732300" s="984"/>
    </row>
    <row r="732301" spans="59:59" ht="15" customHeight="1">
      <c r="BG732301" s="985"/>
    </row>
    <row r="732338" spans="59:59" ht="15" customHeight="1">
      <c r="BG732338" s="984"/>
    </row>
    <row r="732339" spans="59:59" ht="15" customHeight="1">
      <c r="BG732339" s="985"/>
    </row>
    <row r="732376" spans="59:59" ht="15" customHeight="1">
      <c r="BG732376" s="984"/>
    </row>
    <row r="732377" spans="59:59" ht="15" customHeight="1">
      <c r="BG732377" s="985"/>
    </row>
    <row r="732414" spans="59:59" ht="15" customHeight="1">
      <c r="BG732414" s="984"/>
    </row>
    <row r="732415" spans="59:59" ht="15" customHeight="1">
      <c r="BG732415" s="985"/>
    </row>
    <row r="732452" spans="59:59" ht="15" customHeight="1">
      <c r="BG732452" s="984"/>
    </row>
    <row r="732453" spans="59:59" ht="15" customHeight="1">
      <c r="BG732453" s="985"/>
    </row>
    <row r="732490" spans="59:59" ht="15" customHeight="1">
      <c r="BG732490" s="984"/>
    </row>
    <row r="732491" spans="59:59" ht="15" customHeight="1">
      <c r="BG732491" s="985"/>
    </row>
    <row r="732528" spans="59:59" ht="15" customHeight="1">
      <c r="BG732528" s="984"/>
    </row>
    <row r="732529" spans="59:59" ht="15" customHeight="1">
      <c r="BG732529" s="985"/>
    </row>
    <row r="732566" spans="59:59" ht="15" customHeight="1">
      <c r="BG732566" s="984"/>
    </row>
    <row r="732567" spans="59:59" ht="15" customHeight="1">
      <c r="BG732567" s="985"/>
    </row>
    <row r="732604" spans="59:59" ht="15" customHeight="1">
      <c r="BG732604" s="984"/>
    </row>
    <row r="732605" spans="59:59" ht="15" customHeight="1">
      <c r="BG732605" s="985"/>
    </row>
    <row r="732642" spans="59:59" ht="15" customHeight="1">
      <c r="BG732642" s="984"/>
    </row>
    <row r="732643" spans="59:59" ht="15" customHeight="1">
      <c r="BG732643" s="985"/>
    </row>
    <row r="732680" spans="59:59" ht="15" customHeight="1">
      <c r="BG732680" s="984"/>
    </row>
    <row r="732681" spans="59:59" ht="15" customHeight="1">
      <c r="BG732681" s="985"/>
    </row>
    <row r="732718" spans="59:59" ht="15" customHeight="1">
      <c r="BG732718" s="984"/>
    </row>
    <row r="732719" spans="59:59" ht="15" customHeight="1">
      <c r="BG732719" s="985"/>
    </row>
    <row r="732756" spans="59:59" ht="15" customHeight="1">
      <c r="BG732756" s="984"/>
    </row>
    <row r="732757" spans="59:59" ht="15" customHeight="1">
      <c r="BG732757" s="985"/>
    </row>
    <row r="732794" spans="59:59" ht="15" customHeight="1">
      <c r="BG732794" s="984"/>
    </row>
    <row r="732795" spans="59:59" ht="15" customHeight="1">
      <c r="BG732795" s="985"/>
    </row>
    <row r="732832" spans="59:59" ht="15" customHeight="1">
      <c r="BG732832" s="984"/>
    </row>
    <row r="732833" spans="59:59" ht="15" customHeight="1">
      <c r="BG732833" s="985"/>
    </row>
    <row r="732870" spans="59:59" ht="15" customHeight="1">
      <c r="BG732870" s="984"/>
    </row>
    <row r="732871" spans="59:59" ht="15" customHeight="1">
      <c r="BG732871" s="985"/>
    </row>
    <row r="732908" spans="59:59" ht="15" customHeight="1">
      <c r="BG732908" s="984"/>
    </row>
    <row r="732909" spans="59:59" ht="15" customHeight="1">
      <c r="BG732909" s="985"/>
    </row>
    <row r="732946" spans="59:59" ht="15" customHeight="1">
      <c r="BG732946" s="984"/>
    </row>
    <row r="732947" spans="59:59" ht="15" customHeight="1">
      <c r="BG732947" s="985"/>
    </row>
    <row r="732984" spans="59:59" ht="15" customHeight="1">
      <c r="BG732984" s="984"/>
    </row>
    <row r="732985" spans="59:59" ht="15" customHeight="1">
      <c r="BG732985" s="985"/>
    </row>
    <row r="733022" spans="59:59" ht="15" customHeight="1">
      <c r="BG733022" s="984"/>
    </row>
    <row r="733023" spans="59:59" ht="15" customHeight="1">
      <c r="BG733023" s="985"/>
    </row>
    <row r="733060" spans="59:59" ht="15" customHeight="1">
      <c r="BG733060" s="984"/>
    </row>
    <row r="733061" spans="59:59" ht="15" customHeight="1">
      <c r="BG733061" s="985"/>
    </row>
    <row r="733098" spans="59:59" ht="15" customHeight="1">
      <c r="BG733098" s="984"/>
    </row>
    <row r="733099" spans="59:59" ht="15" customHeight="1">
      <c r="BG733099" s="985"/>
    </row>
    <row r="733136" spans="59:59" ht="15" customHeight="1">
      <c r="BG733136" s="984"/>
    </row>
    <row r="733137" spans="59:59" ht="15" customHeight="1">
      <c r="BG733137" s="985"/>
    </row>
    <row r="733174" spans="59:59" ht="15" customHeight="1">
      <c r="BG733174" s="984"/>
    </row>
    <row r="733175" spans="59:59" ht="15" customHeight="1">
      <c r="BG733175" s="985"/>
    </row>
    <row r="733212" spans="59:59" ht="15" customHeight="1">
      <c r="BG733212" s="984"/>
    </row>
    <row r="733213" spans="59:59" ht="15" customHeight="1">
      <c r="BG733213" s="985"/>
    </row>
    <row r="733250" spans="59:59" ht="15" customHeight="1">
      <c r="BG733250" s="984"/>
    </row>
    <row r="733251" spans="59:59" ht="15" customHeight="1">
      <c r="BG733251" s="985"/>
    </row>
    <row r="733288" spans="59:59" ht="15" customHeight="1">
      <c r="BG733288" s="984"/>
    </row>
    <row r="733289" spans="59:59" ht="15" customHeight="1">
      <c r="BG733289" s="985"/>
    </row>
    <row r="733326" spans="59:59" ht="15" customHeight="1">
      <c r="BG733326" s="984"/>
    </row>
    <row r="733327" spans="59:59" ht="15" customHeight="1">
      <c r="BG733327" s="985"/>
    </row>
    <row r="733364" spans="59:59" ht="15" customHeight="1">
      <c r="BG733364" s="984"/>
    </row>
    <row r="733365" spans="59:59" ht="15" customHeight="1">
      <c r="BG733365" s="985"/>
    </row>
    <row r="733402" spans="59:59" ht="15" customHeight="1">
      <c r="BG733402" s="984"/>
    </row>
    <row r="733403" spans="59:59" ht="15" customHeight="1">
      <c r="BG733403" s="985"/>
    </row>
    <row r="733440" spans="59:59" ht="15" customHeight="1">
      <c r="BG733440" s="984"/>
    </row>
    <row r="733441" spans="59:59" ht="15" customHeight="1">
      <c r="BG733441" s="985"/>
    </row>
    <row r="733478" spans="59:59" ht="15" customHeight="1">
      <c r="BG733478" s="984"/>
    </row>
    <row r="733479" spans="59:59" ht="15" customHeight="1">
      <c r="BG733479" s="985"/>
    </row>
    <row r="733516" spans="59:59" ht="15" customHeight="1">
      <c r="BG733516" s="984"/>
    </row>
    <row r="733517" spans="59:59" ht="15" customHeight="1">
      <c r="BG733517" s="985"/>
    </row>
    <row r="733554" spans="59:59" ht="15" customHeight="1">
      <c r="BG733554" s="984"/>
    </row>
    <row r="733555" spans="59:59" ht="15" customHeight="1">
      <c r="BG733555" s="985"/>
    </row>
    <row r="733592" spans="59:59" ht="15" customHeight="1">
      <c r="BG733592" s="984"/>
    </row>
    <row r="733593" spans="59:59" ht="15" customHeight="1">
      <c r="BG733593" s="985"/>
    </row>
    <row r="733630" spans="59:59" ht="15" customHeight="1">
      <c r="BG733630" s="984"/>
    </row>
    <row r="733631" spans="59:59" ht="15" customHeight="1">
      <c r="BG733631" s="985"/>
    </row>
    <row r="733668" spans="59:59" ht="15" customHeight="1">
      <c r="BG733668" s="984"/>
    </row>
    <row r="733669" spans="59:59" ht="15" customHeight="1">
      <c r="BG733669" s="985"/>
    </row>
    <row r="733706" spans="59:59" ht="15" customHeight="1">
      <c r="BG733706" s="984"/>
    </row>
    <row r="733707" spans="59:59" ht="15" customHeight="1">
      <c r="BG733707" s="985"/>
    </row>
    <row r="733744" spans="59:59" ht="15" customHeight="1">
      <c r="BG733744" s="984"/>
    </row>
    <row r="733745" spans="59:59" ht="15" customHeight="1">
      <c r="BG733745" s="985"/>
    </row>
    <row r="733782" spans="59:59" ht="15" customHeight="1">
      <c r="BG733782" s="984"/>
    </row>
    <row r="733783" spans="59:59" ht="15" customHeight="1">
      <c r="BG733783" s="985"/>
    </row>
    <row r="733820" spans="59:59" ht="15" customHeight="1">
      <c r="BG733820" s="984"/>
    </row>
    <row r="733821" spans="59:59" ht="15" customHeight="1">
      <c r="BG733821" s="985"/>
    </row>
    <row r="733858" spans="59:59" ht="15" customHeight="1">
      <c r="BG733858" s="984"/>
    </row>
    <row r="733859" spans="59:59" ht="15" customHeight="1">
      <c r="BG733859" s="985"/>
    </row>
    <row r="733896" spans="59:59" ht="15" customHeight="1">
      <c r="BG733896" s="984"/>
    </row>
    <row r="733897" spans="59:59" ht="15" customHeight="1">
      <c r="BG733897" s="985"/>
    </row>
    <row r="733934" spans="59:59" ht="15" customHeight="1">
      <c r="BG733934" s="984"/>
    </row>
    <row r="733935" spans="59:59" ht="15" customHeight="1">
      <c r="BG733935" s="985"/>
    </row>
    <row r="733972" spans="59:59" ht="15" customHeight="1">
      <c r="BG733972" s="984"/>
    </row>
    <row r="733973" spans="59:59" ht="15" customHeight="1">
      <c r="BG733973" s="985"/>
    </row>
    <row r="734010" spans="59:59" ht="15" customHeight="1">
      <c r="BG734010" s="984"/>
    </row>
    <row r="734011" spans="59:59" ht="15" customHeight="1">
      <c r="BG734011" s="985"/>
    </row>
    <row r="734048" spans="59:59" ht="15" customHeight="1">
      <c r="BG734048" s="984"/>
    </row>
    <row r="734049" spans="59:59" ht="15" customHeight="1">
      <c r="BG734049" s="985"/>
    </row>
    <row r="734086" spans="59:59" ht="15" customHeight="1">
      <c r="BG734086" s="984"/>
    </row>
    <row r="734087" spans="59:59" ht="15" customHeight="1">
      <c r="BG734087" s="985"/>
    </row>
    <row r="734124" spans="59:59" ht="15" customHeight="1">
      <c r="BG734124" s="984"/>
    </row>
    <row r="734125" spans="59:59" ht="15" customHeight="1">
      <c r="BG734125" s="985"/>
    </row>
    <row r="734162" spans="59:59" ht="15" customHeight="1">
      <c r="BG734162" s="984"/>
    </row>
    <row r="734163" spans="59:59" ht="15" customHeight="1">
      <c r="BG734163" s="985"/>
    </row>
    <row r="734200" spans="59:59" ht="15" customHeight="1">
      <c r="BG734200" s="984"/>
    </row>
    <row r="734201" spans="59:59" ht="15" customHeight="1">
      <c r="BG734201" s="985"/>
    </row>
    <row r="734238" spans="59:59" ht="15" customHeight="1">
      <c r="BG734238" s="984"/>
    </row>
    <row r="734239" spans="59:59" ht="15" customHeight="1">
      <c r="BG734239" s="985"/>
    </row>
    <row r="734276" spans="59:59" ht="15" customHeight="1">
      <c r="BG734276" s="984"/>
    </row>
    <row r="734277" spans="59:59" ht="15" customHeight="1">
      <c r="BG734277" s="985"/>
    </row>
    <row r="734314" spans="59:59" ht="15" customHeight="1">
      <c r="BG734314" s="984"/>
    </row>
    <row r="734315" spans="59:59" ht="15" customHeight="1">
      <c r="BG734315" s="985"/>
    </row>
    <row r="734352" spans="59:59" ht="15" customHeight="1">
      <c r="BG734352" s="984"/>
    </row>
    <row r="734353" spans="59:59" ht="15" customHeight="1">
      <c r="BG734353" s="985"/>
    </row>
    <row r="734390" spans="59:59" ht="15" customHeight="1">
      <c r="BG734390" s="984"/>
    </row>
    <row r="734391" spans="59:59" ht="15" customHeight="1">
      <c r="BG734391" s="985"/>
    </row>
    <row r="734428" spans="59:59" ht="15" customHeight="1">
      <c r="BG734428" s="984"/>
    </row>
    <row r="734429" spans="59:59" ht="15" customHeight="1">
      <c r="BG734429" s="985"/>
    </row>
    <row r="734466" spans="59:59" ht="15" customHeight="1">
      <c r="BG734466" s="984"/>
    </row>
    <row r="734467" spans="59:59" ht="15" customHeight="1">
      <c r="BG734467" s="985"/>
    </row>
    <row r="734504" spans="59:59" ht="15" customHeight="1">
      <c r="BG734504" s="984"/>
    </row>
    <row r="734505" spans="59:59" ht="15" customHeight="1">
      <c r="BG734505" s="985"/>
    </row>
    <row r="734542" spans="59:59" ht="15" customHeight="1">
      <c r="BG734542" s="984"/>
    </row>
    <row r="734543" spans="59:59" ht="15" customHeight="1">
      <c r="BG734543" s="985"/>
    </row>
    <row r="734580" spans="59:59" ht="15" customHeight="1">
      <c r="BG734580" s="984"/>
    </row>
    <row r="734581" spans="59:59" ht="15" customHeight="1">
      <c r="BG734581" s="985"/>
    </row>
    <row r="734618" spans="59:59" ht="15" customHeight="1">
      <c r="BG734618" s="984"/>
    </row>
    <row r="734619" spans="59:59" ht="15" customHeight="1">
      <c r="BG734619" s="985"/>
    </row>
    <row r="734656" spans="59:59" ht="15" customHeight="1">
      <c r="BG734656" s="984"/>
    </row>
    <row r="734657" spans="59:59" ht="15" customHeight="1">
      <c r="BG734657" s="985"/>
    </row>
    <row r="734694" spans="59:59" ht="15" customHeight="1">
      <c r="BG734694" s="984"/>
    </row>
    <row r="734695" spans="59:59" ht="15" customHeight="1">
      <c r="BG734695" s="985"/>
    </row>
    <row r="734732" spans="59:59" ht="15" customHeight="1">
      <c r="BG734732" s="984"/>
    </row>
    <row r="734733" spans="59:59" ht="15" customHeight="1">
      <c r="BG734733" s="985"/>
    </row>
    <row r="734770" spans="59:59" ht="15" customHeight="1">
      <c r="BG734770" s="984"/>
    </row>
    <row r="734771" spans="59:59" ht="15" customHeight="1">
      <c r="BG734771" s="985"/>
    </row>
    <row r="734808" spans="59:59" ht="15" customHeight="1">
      <c r="BG734808" s="984"/>
    </row>
    <row r="734809" spans="59:59" ht="15" customHeight="1">
      <c r="BG734809" s="985"/>
    </row>
    <row r="734846" spans="59:59" ht="15" customHeight="1">
      <c r="BG734846" s="984"/>
    </row>
    <row r="734847" spans="59:59" ht="15" customHeight="1">
      <c r="BG734847" s="985"/>
    </row>
    <row r="734884" spans="59:59" ht="15" customHeight="1">
      <c r="BG734884" s="984"/>
    </row>
    <row r="734885" spans="59:59" ht="15" customHeight="1">
      <c r="BG734885" s="985"/>
    </row>
    <row r="734922" spans="59:59" ht="15" customHeight="1">
      <c r="BG734922" s="984"/>
    </row>
    <row r="734923" spans="59:59" ht="15" customHeight="1">
      <c r="BG734923" s="985"/>
    </row>
    <row r="734960" spans="59:59" ht="15" customHeight="1">
      <c r="BG734960" s="984"/>
    </row>
    <row r="734961" spans="59:59" ht="15" customHeight="1">
      <c r="BG734961" s="985"/>
    </row>
    <row r="734998" spans="59:59" ht="15" customHeight="1">
      <c r="BG734998" s="984"/>
    </row>
    <row r="734999" spans="59:59" ht="15" customHeight="1">
      <c r="BG734999" s="985"/>
    </row>
    <row r="735036" spans="59:59" ht="15" customHeight="1">
      <c r="BG735036" s="984"/>
    </row>
    <row r="735037" spans="59:59" ht="15" customHeight="1">
      <c r="BG735037" s="985"/>
    </row>
    <row r="735074" spans="59:59" ht="15" customHeight="1">
      <c r="BG735074" s="984"/>
    </row>
    <row r="735075" spans="59:59" ht="15" customHeight="1">
      <c r="BG735075" s="985"/>
    </row>
    <row r="735112" spans="59:59" ht="15" customHeight="1">
      <c r="BG735112" s="984"/>
    </row>
    <row r="735113" spans="59:59" ht="15" customHeight="1">
      <c r="BG735113" s="985"/>
    </row>
    <row r="735150" spans="59:59" ht="15" customHeight="1">
      <c r="BG735150" s="984"/>
    </row>
    <row r="735151" spans="59:59" ht="15" customHeight="1">
      <c r="BG735151" s="985"/>
    </row>
    <row r="735188" spans="59:59" ht="15" customHeight="1">
      <c r="BG735188" s="984"/>
    </row>
    <row r="735189" spans="59:59" ht="15" customHeight="1">
      <c r="BG735189" s="985"/>
    </row>
    <row r="735226" spans="59:59" ht="15" customHeight="1">
      <c r="BG735226" s="984"/>
    </row>
    <row r="735227" spans="59:59" ht="15" customHeight="1">
      <c r="BG735227" s="985"/>
    </row>
    <row r="735264" spans="59:59" ht="15" customHeight="1">
      <c r="BG735264" s="984"/>
    </row>
    <row r="735265" spans="59:59" ht="15" customHeight="1">
      <c r="BG735265" s="985"/>
    </row>
    <row r="735302" spans="59:59" ht="15" customHeight="1">
      <c r="BG735302" s="984"/>
    </row>
    <row r="735303" spans="59:59" ht="15" customHeight="1">
      <c r="BG735303" s="985"/>
    </row>
    <row r="735340" spans="59:59" ht="15" customHeight="1">
      <c r="BG735340" s="984"/>
    </row>
    <row r="735341" spans="59:59" ht="15" customHeight="1">
      <c r="BG735341" s="985"/>
    </row>
    <row r="735378" spans="59:59" ht="15" customHeight="1">
      <c r="BG735378" s="984"/>
    </row>
    <row r="735379" spans="59:59" ht="15" customHeight="1">
      <c r="BG735379" s="985"/>
    </row>
    <row r="735416" spans="59:59" ht="15" customHeight="1">
      <c r="BG735416" s="984"/>
    </row>
    <row r="735417" spans="59:59" ht="15" customHeight="1">
      <c r="BG735417" s="985"/>
    </row>
    <row r="735454" spans="59:59" ht="15" customHeight="1">
      <c r="BG735454" s="984"/>
    </row>
    <row r="735455" spans="59:59" ht="15" customHeight="1">
      <c r="BG735455" s="985"/>
    </row>
    <row r="735492" spans="59:59" ht="15" customHeight="1">
      <c r="BG735492" s="984"/>
    </row>
    <row r="735493" spans="59:59" ht="15" customHeight="1">
      <c r="BG735493" s="985"/>
    </row>
    <row r="735530" spans="59:59" ht="15" customHeight="1">
      <c r="BG735530" s="984"/>
    </row>
    <row r="735531" spans="59:59" ht="15" customHeight="1">
      <c r="BG735531" s="985"/>
    </row>
    <row r="735568" spans="59:59" ht="15" customHeight="1">
      <c r="BG735568" s="984"/>
    </row>
    <row r="735569" spans="59:59" ht="15" customHeight="1">
      <c r="BG735569" s="985"/>
    </row>
    <row r="735606" spans="59:59" ht="15" customHeight="1">
      <c r="BG735606" s="984"/>
    </row>
    <row r="735607" spans="59:59" ht="15" customHeight="1">
      <c r="BG735607" s="985"/>
    </row>
    <row r="735644" spans="59:59" ht="15" customHeight="1">
      <c r="BG735644" s="984"/>
    </row>
    <row r="735645" spans="59:59" ht="15" customHeight="1">
      <c r="BG735645" s="985"/>
    </row>
    <row r="735682" spans="59:59" ht="15" customHeight="1">
      <c r="BG735682" s="984"/>
    </row>
    <row r="735683" spans="59:59" ht="15" customHeight="1">
      <c r="BG735683" s="985"/>
    </row>
    <row r="735720" spans="59:59" ht="15" customHeight="1">
      <c r="BG735720" s="984"/>
    </row>
    <row r="735721" spans="59:59" ht="15" customHeight="1">
      <c r="BG735721" s="985"/>
    </row>
    <row r="735758" spans="59:59" ht="15" customHeight="1">
      <c r="BG735758" s="984"/>
    </row>
    <row r="735759" spans="59:59" ht="15" customHeight="1">
      <c r="BG735759" s="985"/>
    </row>
    <row r="735796" spans="59:59" ht="15" customHeight="1">
      <c r="BG735796" s="984"/>
    </row>
    <row r="735797" spans="59:59" ht="15" customHeight="1">
      <c r="BG735797" s="985"/>
    </row>
    <row r="735834" spans="59:59" ht="15" customHeight="1">
      <c r="BG735834" s="984"/>
    </row>
    <row r="735835" spans="59:59" ht="15" customHeight="1">
      <c r="BG735835" s="985"/>
    </row>
    <row r="735872" spans="59:59" ht="15" customHeight="1">
      <c r="BG735872" s="984"/>
    </row>
    <row r="735873" spans="59:59" ht="15" customHeight="1">
      <c r="BG735873" s="985"/>
    </row>
    <row r="735910" spans="59:59" ht="15" customHeight="1">
      <c r="BG735910" s="984"/>
    </row>
    <row r="735911" spans="59:59" ht="15" customHeight="1">
      <c r="BG735911" s="985"/>
    </row>
    <row r="735948" spans="59:59" ht="15" customHeight="1">
      <c r="BG735948" s="984"/>
    </row>
    <row r="735949" spans="59:59" ht="15" customHeight="1">
      <c r="BG735949" s="985"/>
    </row>
    <row r="735986" spans="59:59" ht="15" customHeight="1">
      <c r="BG735986" s="984"/>
    </row>
    <row r="735987" spans="59:59" ht="15" customHeight="1">
      <c r="BG735987" s="985"/>
    </row>
    <row r="736024" spans="59:59" ht="15" customHeight="1">
      <c r="BG736024" s="984"/>
    </row>
    <row r="736025" spans="59:59" ht="15" customHeight="1">
      <c r="BG736025" s="985"/>
    </row>
    <row r="736062" spans="59:59" ht="15" customHeight="1">
      <c r="BG736062" s="984"/>
    </row>
    <row r="736063" spans="59:59" ht="15" customHeight="1">
      <c r="BG736063" s="985"/>
    </row>
    <row r="736100" spans="59:59" ht="15" customHeight="1">
      <c r="BG736100" s="984"/>
    </row>
    <row r="736101" spans="59:59" ht="15" customHeight="1">
      <c r="BG736101" s="985"/>
    </row>
    <row r="736138" spans="59:59" ht="15" customHeight="1">
      <c r="BG736138" s="984"/>
    </row>
    <row r="736139" spans="59:59" ht="15" customHeight="1">
      <c r="BG736139" s="985"/>
    </row>
    <row r="736176" spans="59:59" ht="15" customHeight="1">
      <c r="BG736176" s="984"/>
    </row>
    <row r="736177" spans="59:59" ht="15" customHeight="1">
      <c r="BG736177" s="985"/>
    </row>
    <row r="736214" spans="59:59" ht="15" customHeight="1">
      <c r="BG736214" s="984"/>
    </row>
    <row r="736215" spans="59:59" ht="15" customHeight="1">
      <c r="BG736215" s="985"/>
    </row>
    <row r="736252" spans="59:59" ht="15" customHeight="1">
      <c r="BG736252" s="984"/>
    </row>
    <row r="736253" spans="59:59" ht="15" customHeight="1">
      <c r="BG736253" s="985"/>
    </row>
    <row r="736290" spans="59:59" ht="15" customHeight="1">
      <c r="BG736290" s="984"/>
    </row>
    <row r="736291" spans="59:59" ht="15" customHeight="1">
      <c r="BG736291" s="985"/>
    </row>
    <row r="736328" spans="59:59" ht="15" customHeight="1">
      <c r="BG736328" s="984"/>
    </row>
    <row r="736329" spans="59:59" ht="15" customHeight="1">
      <c r="BG736329" s="985"/>
    </row>
    <row r="736366" spans="59:59" ht="15" customHeight="1">
      <c r="BG736366" s="984"/>
    </row>
    <row r="736367" spans="59:59" ht="15" customHeight="1">
      <c r="BG736367" s="985"/>
    </row>
    <row r="736404" spans="59:59" ht="15" customHeight="1">
      <c r="BG736404" s="984"/>
    </row>
    <row r="736405" spans="59:59" ht="15" customHeight="1">
      <c r="BG736405" s="985"/>
    </row>
    <row r="736442" spans="59:59" ht="15" customHeight="1">
      <c r="BG736442" s="984"/>
    </row>
    <row r="736443" spans="59:59" ht="15" customHeight="1">
      <c r="BG736443" s="985"/>
    </row>
    <row r="736480" spans="59:59" ht="15" customHeight="1">
      <c r="BG736480" s="984"/>
    </row>
    <row r="736481" spans="59:59" ht="15" customHeight="1">
      <c r="BG736481" s="985"/>
    </row>
    <row r="736518" spans="59:59" ht="15" customHeight="1">
      <c r="BG736518" s="984"/>
    </row>
    <row r="736519" spans="59:59" ht="15" customHeight="1">
      <c r="BG736519" s="985"/>
    </row>
    <row r="736556" spans="59:59" ht="15" customHeight="1">
      <c r="BG736556" s="984"/>
    </row>
    <row r="736557" spans="59:59" ht="15" customHeight="1">
      <c r="BG736557" s="985"/>
    </row>
    <row r="736594" spans="59:59" ht="15" customHeight="1">
      <c r="BG736594" s="984"/>
    </row>
    <row r="736595" spans="59:59" ht="15" customHeight="1">
      <c r="BG736595" s="985"/>
    </row>
    <row r="736632" spans="59:59" ht="15" customHeight="1">
      <c r="BG736632" s="984"/>
    </row>
    <row r="736633" spans="59:59" ht="15" customHeight="1">
      <c r="BG736633" s="985"/>
    </row>
    <row r="736670" spans="59:59" ht="15" customHeight="1">
      <c r="BG736670" s="984"/>
    </row>
    <row r="736671" spans="59:59" ht="15" customHeight="1">
      <c r="BG736671" s="985"/>
    </row>
    <row r="736708" spans="59:59" ht="15" customHeight="1">
      <c r="BG736708" s="984"/>
    </row>
    <row r="736709" spans="59:59" ht="15" customHeight="1">
      <c r="BG736709" s="985"/>
    </row>
    <row r="736746" spans="59:59" ht="15" customHeight="1">
      <c r="BG736746" s="984"/>
    </row>
    <row r="736747" spans="59:59" ht="15" customHeight="1">
      <c r="BG736747" s="985"/>
    </row>
    <row r="736784" spans="59:59" ht="15" customHeight="1">
      <c r="BG736784" s="984"/>
    </row>
    <row r="736785" spans="59:59" ht="15" customHeight="1">
      <c r="BG736785" s="985"/>
    </row>
    <row r="736822" spans="59:59" ht="15" customHeight="1">
      <c r="BG736822" s="984"/>
    </row>
    <row r="736823" spans="59:59" ht="15" customHeight="1">
      <c r="BG736823" s="985"/>
    </row>
    <row r="736860" spans="59:59" ht="15" customHeight="1">
      <c r="BG736860" s="984"/>
    </row>
    <row r="736861" spans="59:59" ht="15" customHeight="1">
      <c r="BG736861" s="985"/>
    </row>
    <row r="736898" spans="59:59" ht="15" customHeight="1">
      <c r="BG736898" s="984"/>
    </row>
    <row r="736899" spans="59:59" ht="15" customHeight="1">
      <c r="BG736899" s="985"/>
    </row>
    <row r="736936" spans="59:59" ht="15" customHeight="1">
      <c r="BG736936" s="984"/>
    </row>
    <row r="736937" spans="59:59" ht="15" customHeight="1">
      <c r="BG736937" s="985"/>
    </row>
    <row r="736974" spans="59:59" ht="15" customHeight="1">
      <c r="BG736974" s="984"/>
    </row>
    <row r="736975" spans="59:59" ht="15" customHeight="1">
      <c r="BG736975" s="985"/>
    </row>
    <row r="737012" spans="59:59" ht="15" customHeight="1">
      <c r="BG737012" s="984"/>
    </row>
    <row r="737013" spans="59:59" ht="15" customHeight="1">
      <c r="BG737013" s="985"/>
    </row>
    <row r="737050" spans="59:59" ht="15" customHeight="1">
      <c r="BG737050" s="984"/>
    </row>
    <row r="737051" spans="59:59" ht="15" customHeight="1">
      <c r="BG737051" s="985"/>
    </row>
    <row r="737088" spans="59:59" ht="15" customHeight="1">
      <c r="BG737088" s="984"/>
    </row>
    <row r="737089" spans="59:59" ht="15" customHeight="1">
      <c r="BG737089" s="985"/>
    </row>
    <row r="737126" spans="59:59" ht="15" customHeight="1">
      <c r="BG737126" s="984"/>
    </row>
    <row r="737127" spans="59:59" ht="15" customHeight="1">
      <c r="BG737127" s="985"/>
    </row>
    <row r="737164" spans="59:59" ht="15" customHeight="1">
      <c r="BG737164" s="984"/>
    </row>
    <row r="737165" spans="59:59" ht="15" customHeight="1">
      <c r="BG737165" s="985"/>
    </row>
    <row r="737202" spans="59:59" ht="15" customHeight="1">
      <c r="BG737202" s="984"/>
    </row>
    <row r="737203" spans="59:59" ht="15" customHeight="1">
      <c r="BG737203" s="985"/>
    </row>
    <row r="737240" spans="59:59" ht="15" customHeight="1">
      <c r="BG737240" s="984"/>
    </row>
    <row r="737241" spans="59:59" ht="15" customHeight="1">
      <c r="BG737241" s="985"/>
    </row>
    <row r="737278" spans="59:59" ht="15" customHeight="1">
      <c r="BG737278" s="984"/>
    </row>
    <row r="737279" spans="59:59" ht="15" customHeight="1">
      <c r="BG737279" s="985"/>
    </row>
    <row r="737316" spans="59:59" ht="15" customHeight="1">
      <c r="BG737316" s="984"/>
    </row>
    <row r="737317" spans="59:59" ht="15" customHeight="1">
      <c r="BG737317" s="985"/>
    </row>
    <row r="737354" spans="59:59" ht="15" customHeight="1">
      <c r="BG737354" s="984"/>
    </row>
    <row r="737355" spans="59:59" ht="15" customHeight="1">
      <c r="BG737355" s="985"/>
    </row>
    <row r="737392" spans="59:59" ht="15" customHeight="1">
      <c r="BG737392" s="984"/>
    </row>
    <row r="737393" spans="59:59" ht="15" customHeight="1">
      <c r="BG737393" s="985"/>
    </row>
    <row r="737430" spans="59:59" ht="15" customHeight="1">
      <c r="BG737430" s="984"/>
    </row>
    <row r="737431" spans="59:59" ht="15" customHeight="1">
      <c r="BG737431" s="985"/>
    </row>
    <row r="737468" spans="59:59" ht="15" customHeight="1">
      <c r="BG737468" s="984"/>
    </row>
    <row r="737469" spans="59:59" ht="15" customHeight="1">
      <c r="BG737469" s="985"/>
    </row>
    <row r="737506" spans="59:59" ht="15" customHeight="1">
      <c r="BG737506" s="984"/>
    </row>
    <row r="737507" spans="59:59" ht="15" customHeight="1">
      <c r="BG737507" s="985"/>
    </row>
    <row r="737544" spans="59:59" ht="15" customHeight="1">
      <c r="BG737544" s="984"/>
    </row>
    <row r="737545" spans="59:59" ht="15" customHeight="1">
      <c r="BG737545" s="985"/>
    </row>
    <row r="737582" spans="59:59" ht="15" customHeight="1">
      <c r="BG737582" s="984"/>
    </row>
    <row r="737583" spans="59:59" ht="15" customHeight="1">
      <c r="BG737583" s="985"/>
    </row>
    <row r="737620" spans="59:59" ht="15" customHeight="1">
      <c r="BG737620" s="984"/>
    </row>
    <row r="737621" spans="59:59" ht="15" customHeight="1">
      <c r="BG737621" s="985"/>
    </row>
    <row r="737658" spans="59:59" ht="15" customHeight="1">
      <c r="BG737658" s="984"/>
    </row>
    <row r="737659" spans="59:59" ht="15" customHeight="1">
      <c r="BG737659" s="985"/>
    </row>
    <row r="737696" spans="59:59" ht="15" customHeight="1">
      <c r="BG737696" s="984"/>
    </row>
    <row r="737697" spans="59:59" ht="15" customHeight="1">
      <c r="BG737697" s="985"/>
    </row>
    <row r="737734" spans="59:59" ht="15" customHeight="1">
      <c r="BG737734" s="984"/>
    </row>
    <row r="737735" spans="59:59" ht="15" customHeight="1">
      <c r="BG737735" s="985"/>
    </row>
    <row r="737772" spans="59:59" ht="15" customHeight="1">
      <c r="BG737772" s="984"/>
    </row>
    <row r="737773" spans="59:59" ht="15" customHeight="1">
      <c r="BG737773" s="985"/>
    </row>
    <row r="737810" spans="59:59" ht="15" customHeight="1">
      <c r="BG737810" s="984"/>
    </row>
    <row r="737811" spans="59:59" ht="15" customHeight="1">
      <c r="BG737811" s="985"/>
    </row>
    <row r="737848" spans="59:59" ht="15" customHeight="1">
      <c r="BG737848" s="984"/>
    </row>
    <row r="737849" spans="59:59" ht="15" customHeight="1">
      <c r="BG737849" s="985"/>
    </row>
    <row r="737886" spans="59:59" ht="15" customHeight="1">
      <c r="BG737886" s="984"/>
    </row>
    <row r="737887" spans="59:59" ht="15" customHeight="1">
      <c r="BG737887" s="985"/>
    </row>
    <row r="737924" spans="59:59" ht="15" customHeight="1">
      <c r="BG737924" s="984"/>
    </row>
    <row r="737925" spans="59:59" ht="15" customHeight="1">
      <c r="BG737925" s="985"/>
    </row>
    <row r="737962" spans="59:59" ht="15" customHeight="1">
      <c r="BG737962" s="984"/>
    </row>
    <row r="737963" spans="59:59" ht="15" customHeight="1">
      <c r="BG737963" s="985"/>
    </row>
    <row r="738000" spans="59:59" ht="15" customHeight="1">
      <c r="BG738000" s="984"/>
    </row>
    <row r="738001" spans="59:59" ht="15" customHeight="1">
      <c r="BG738001" s="985"/>
    </row>
    <row r="738038" spans="59:59" ht="15" customHeight="1">
      <c r="BG738038" s="984"/>
    </row>
    <row r="738039" spans="59:59" ht="15" customHeight="1">
      <c r="BG738039" s="985"/>
    </row>
    <row r="738076" spans="59:59" ht="15" customHeight="1">
      <c r="BG738076" s="984"/>
    </row>
    <row r="738077" spans="59:59" ht="15" customHeight="1">
      <c r="BG738077" s="985"/>
    </row>
    <row r="738114" spans="59:59" ht="15" customHeight="1">
      <c r="BG738114" s="984"/>
    </row>
    <row r="738115" spans="59:59" ht="15" customHeight="1">
      <c r="BG738115" s="985"/>
    </row>
    <row r="738152" spans="59:59" ht="15" customHeight="1">
      <c r="BG738152" s="984"/>
    </row>
    <row r="738153" spans="59:59" ht="15" customHeight="1">
      <c r="BG738153" s="985"/>
    </row>
    <row r="738190" spans="59:59" ht="15" customHeight="1">
      <c r="BG738190" s="984"/>
    </row>
    <row r="738191" spans="59:59" ht="15" customHeight="1">
      <c r="BG738191" s="985"/>
    </row>
    <row r="738228" spans="59:59" ht="15" customHeight="1">
      <c r="BG738228" s="984"/>
    </row>
    <row r="738229" spans="59:59" ht="15" customHeight="1">
      <c r="BG738229" s="985"/>
    </row>
    <row r="738266" spans="59:59" ht="15" customHeight="1">
      <c r="BG738266" s="984"/>
    </row>
    <row r="738267" spans="59:59" ht="15" customHeight="1">
      <c r="BG738267" s="985"/>
    </row>
    <row r="738304" spans="59:59" ht="15" customHeight="1">
      <c r="BG738304" s="984"/>
    </row>
    <row r="738305" spans="59:59" ht="15" customHeight="1">
      <c r="BG738305" s="985"/>
    </row>
    <row r="738342" spans="59:59" ht="15" customHeight="1">
      <c r="BG738342" s="984"/>
    </row>
    <row r="738343" spans="59:59" ht="15" customHeight="1">
      <c r="BG738343" s="985"/>
    </row>
    <row r="738380" spans="59:59" ht="15" customHeight="1">
      <c r="BG738380" s="984"/>
    </row>
    <row r="738381" spans="59:59" ht="15" customHeight="1">
      <c r="BG738381" s="985"/>
    </row>
    <row r="738418" spans="59:59" ht="15" customHeight="1">
      <c r="BG738418" s="984"/>
    </row>
    <row r="738419" spans="59:59" ht="15" customHeight="1">
      <c r="BG738419" s="985"/>
    </row>
    <row r="738456" spans="59:59" ht="15" customHeight="1">
      <c r="BG738456" s="984"/>
    </row>
    <row r="738457" spans="59:59" ht="15" customHeight="1">
      <c r="BG738457" s="985"/>
    </row>
    <row r="738494" spans="59:59" ht="15" customHeight="1">
      <c r="BG738494" s="984"/>
    </row>
    <row r="738495" spans="59:59" ht="15" customHeight="1">
      <c r="BG738495" s="985"/>
    </row>
    <row r="738532" spans="59:59" ht="15" customHeight="1">
      <c r="BG738532" s="984"/>
    </row>
    <row r="738533" spans="59:59" ht="15" customHeight="1">
      <c r="BG738533" s="985"/>
    </row>
    <row r="738570" spans="59:59" ht="15" customHeight="1">
      <c r="BG738570" s="984"/>
    </row>
    <row r="738571" spans="59:59" ht="15" customHeight="1">
      <c r="BG738571" s="985"/>
    </row>
    <row r="738608" spans="59:59" ht="15" customHeight="1">
      <c r="BG738608" s="984"/>
    </row>
    <row r="738609" spans="59:59" ht="15" customHeight="1">
      <c r="BG738609" s="985"/>
    </row>
    <row r="738646" spans="59:59" ht="15" customHeight="1">
      <c r="BG738646" s="984"/>
    </row>
    <row r="738647" spans="59:59" ht="15" customHeight="1">
      <c r="BG738647" s="985"/>
    </row>
    <row r="738684" spans="59:59" ht="15" customHeight="1">
      <c r="BG738684" s="984"/>
    </row>
    <row r="738685" spans="59:59" ht="15" customHeight="1">
      <c r="BG738685" s="985"/>
    </row>
    <row r="738722" spans="59:59" ht="15" customHeight="1">
      <c r="BG738722" s="984"/>
    </row>
    <row r="738723" spans="59:59" ht="15" customHeight="1">
      <c r="BG738723" s="985"/>
    </row>
    <row r="738760" spans="59:59" ht="15" customHeight="1">
      <c r="BG738760" s="984"/>
    </row>
    <row r="738761" spans="59:59" ht="15" customHeight="1">
      <c r="BG738761" s="985"/>
    </row>
    <row r="738798" spans="59:59" ht="15" customHeight="1">
      <c r="BG738798" s="984"/>
    </row>
    <row r="738799" spans="59:59" ht="15" customHeight="1">
      <c r="BG738799" s="985"/>
    </row>
    <row r="738836" spans="59:59" ht="15" customHeight="1">
      <c r="BG738836" s="984"/>
    </row>
    <row r="738837" spans="59:59" ht="15" customHeight="1">
      <c r="BG738837" s="985"/>
    </row>
    <row r="738874" spans="59:59" ht="15" customHeight="1">
      <c r="BG738874" s="984"/>
    </row>
    <row r="738875" spans="59:59" ht="15" customHeight="1">
      <c r="BG738875" s="985"/>
    </row>
    <row r="738912" spans="59:59" ht="15" customHeight="1">
      <c r="BG738912" s="984"/>
    </row>
    <row r="738913" spans="59:59" ht="15" customHeight="1">
      <c r="BG738913" s="985"/>
    </row>
    <row r="738950" spans="59:59" ht="15" customHeight="1">
      <c r="BG738950" s="984"/>
    </row>
    <row r="738951" spans="59:59" ht="15" customHeight="1">
      <c r="BG738951" s="985"/>
    </row>
    <row r="738988" spans="59:59" ht="15" customHeight="1">
      <c r="BG738988" s="984"/>
    </row>
    <row r="738989" spans="59:59" ht="15" customHeight="1">
      <c r="BG738989" s="985"/>
    </row>
    <row r="739026" spans="59:59" ht="15" customHeight="1">
      <c r="BG739026" s="984"/>
    </row>
    <row r="739027" spans="59:59" ht="15" customHeight="1">
      <c r="BG739027" s="985"/>
    </row>
    <row r="739064" spans="59:59" ht="15" customHeight="1">
      <c r="BG739064" s="984"/>
    </row>
    <row r="739065" spans="59:59" ht="15" customHeight="1">
      <c r="BG739065" s="985"/>
    </row>
    <row r="739102" spans="59:59" ht="15" customHeight="1">
      <c r="BG739102" s="984"/>
    </row>
    <row r="739103" spans="59:59" ht="15" customHeight="1">
      <c r="BG739103" s="985"/>
    </row>
    <row r="739140" spans="59:59" ht="15" customHeight="1">
      <c r="BG739140" s="984"/>
    </row>
    <row r="739141" spans="59:59" ht="15" customHeight="1">
      <c r="BG739141" s="985"/>
    </row>
    <row r="739178" spans="59:59" ht="15" customHeight="1">
      <c r="BG739178" s="984"/>
    </row>
    <row r="739179" spans="59:59" ht="15" customHeight="1">
      <c r="BG739179" s="985"/>
    </row>
    <row r="739216" spans="59:59" ht="15" customHeight="1">
      <c r="BG739216" s="984"/>
    </row>
    <row r="739217" spans="59:59" ht="15" customHeight="1">
      <c r="BG739217" s="985"/>
    </row>
    <row r="739254" spans="59:59" ht="15" customHeight="1">
      <c r="BG739254" s="984"/>
    </row>
    <row r="739255" spans="59:59" ht="15" customHeight="1">
      <c r="BG739255" s="985"/>
    </row>
    <row r="739292" spans="59:59" ht="15" customHeight="1">
      <c r="BG739292" s="984"/>
    </row>
    <row r="739293" spans="59:59" ht="15" customHeight="1">
      <c r="BG739293" s="985"/>
    </row>
    <row r="739330" spans="59:59" ht="15" customHeight="1">
      <c r="BG739330" s="984"/>
    </row>
    <row r="739331" spans="59:59" ht="15" customHeight="1">
      <c r="BG739331" s="985"/>
    </row>
    <row r="739368" spans="59:59" ht="15" customHeight="1">
      <c r="BG739368" s="984"/>
    </row>
    <row r="739369" spans="59:59" ht="15" customHeight="1">
      <c r="BG739369" s="985"/>
    </row>
    <row r="739406" spans="59:59" ht="15" customHeight="1">
      <c r="BG739406" s="984"/>
    </row>
    <row r="739407" spans="59:59" ht="15" customHeight="1">
      <c r="BG739407" s="985"/>
    </row>
    <row r="739444" spans="59:59" ht="15" customHeight="1">
      <c r="BG739444" s="984"/>
    </row>
    <row r="739445" spans="59:59" ht="15" customHeight="1">
      <c r="BG739445" s="985"/>
    </row>
    <row r="739482" spans="59:59" ht="15" customHeight="1">
      <c r="BG739482" s="984"/>
    </row>
    <row r="739483" spans="59:59" ht="15" customHeight="1">
      <c r="BG739483" s="985"/>
    </row>
    <row r="739520" spans="59:59" ht="15" customHeight="1">
      <c r="BG739520" s="984"/>
    </row>
    <row r="739521" spans="59:59" ht="15" customHeight="1">
      <c r="BG739521" s="985"/>
    </row>
    <row r="739558" spans="59:59" ht="15" customHeight="1">
      <c r="BG739558" s="984"/>
    </row>
    <row r="739559" spans="59:59" ht="15" customHeight="1">
      <c r="BG739559" s="985"/>
    </row>
    <row r="739596" spans="59:59" ht="15" customHeight="1">
      <c r="BG739596" s="984"/>
    </row>
    <row r="739597" spans="59:59" ht="15" customHeight="1">
      <c r="BG739597" s="985"/>
    </row>
    <row r="739634" spans="59:59" ht="15" customHeight="1">
      <c r="BG739634" s="984"/>
    </row>
    <row r="739635" spans="59:59" ht="15" customHeight="1">
      <c r="BG739635" s="985"/>
    </row>
    <row r="739672" spans="59:59" ht="15" customHeight="1">
      <c r="BG739672" s="984"/>
    </row>
    <row r="739673" spans="59:59" ht="15" customHeight="1">
      <c r="BG739673" s="985"/>
    </row>
    <row r="739710" spans="59:59" ht="15" customHeight="1">
      <c r="BG739710" s="984"/>
    </row>
    <row r="739711" spans="59:59" ht="15" customHeight="1">
      <c r="BG739711" s="985"/>
    </row>
    <row r="739748" spans="59:59" ht="15" customHeight="1">
      <c r="BG739748" s="984"/>
    </row>
    <row r="739749" spans="59:59" ht="15" customHeight="1">
      <c r="BG739749" s="985"/>
    </row>
    <row r="739786" spans="59:59" ht="15" customHeight="1">
      <c r="BG739786" s="984"/>
    </row>
    <row r="739787" spans="59:59" ht="15" customHeight="1">
      <c r="BG739787" s="985"/>
    </row>
    <row r="739824" spans="59:59" ht="15" customHeight="1">
      <c r="BG739824" s="984"/>
    </row>
    <row r="739825" spans="59:59" ht="15" customHeight="1">
      <c r="BG739825" s="985"/>
    </row>
    <row r="739862" spans="59:59" ht="15" customHeight="1">
      <c r="BG739862" s="984"/>
    </row>
    <row r="739863" spans="59:59" ht="15" customHeight="1">
      <c r="BG739863" s="985"/>
    </row>
    <row r="739900" spans="59:59" ht="15" customHeight="1">
      <c r="BG739900" s="984"/>
    </row>
    <row r="739901" spans="59:59" ht="15" customHeight="1">
      <c r="BG739901" s="985"/>
    </row>
    <row r="739938" spans="59:59" ht="15" customHeight="1">
      <c r="BG739938" s="984"/>
    </row>
    <row r="739939" spans="59:59" ht="15" customHeight="1">
      <c r="BG739939" s="985"/>
    </row>
    <row r="739976" spans="59:59" ht="15" customHeight="1">
      <c r="BG739976" s="984"/>
    </row>
    <row r="739977" spans="59:59" ht="15" customHeight="1">
      <c r="BG739977" s="985"/>
    </row>
    <row r="740014" spans="59:59" ht="15" customHeight="1">
      <c r="BG740014" s="984"/>
    </row>
    <row r="740015" spans="59:59" ht="15" customHeight="1">
      <c r="BG740015" s="985"/>
    </row>
    <row r="740052" spans="59:59" ht="15" customHeight="1">
      <c r="BG740052" s="984"/>
    </row>
    <row r="740053" spans="59:59" ht="15" customHeight="1">
      <c r="BG740053" s="985"/>
    </row>
    <row r="740090" spans="59:59" ht="15" customHeight="1">
      <c r="BG740090" s="984"/>
    </row>
    <row r="740091" spans="59:59" ht="15" customHeight="1">
      <c r="BG740091" s="985"/>
    </row>
    <row r="740128" spans="59:59" ht="15" customHeight="1">
      <c r="BG740128" s="984"/>
    </row>
    <row r="740129" spans="59:59" ht="15" customHeight="1">
      <c r="BG740129" s="985"/>
    </row>
    <row r="740166" spans="59:59" ht="15" customHeight="1">
      <c r="BG740166" s="984"/>
    </row>
    <row r="740167" spans="59:59" ht="15" customHeight="1">
      <c r="BG740167" s="985"/>
    </row>
    <row r="740204" spans="59:59" ht="15" customHeight="1">
      <c r="BG740204" s="984"/>
    </row>
    <row r="740205" spans="59:59" ht="15" customHeight="1">
      <c r="BG740205" s="985"/>
    </row>
    <row r="740242" spans="59:59" ht="15" customHeight="1">
      <c r="BG740242" s="984"/>
    </row>
    <row r="740243" spans="59:59" ht="15" customHeight="1">
      <c r="BG740243" s="985"/>
    </row>
    <row r="740280" spans="59:59" ht="15" customHeight="1">
      <c r="BG740280" s="984"/>
    </row>
    <row r="740281" spans="59:59" ht="15" customHeight="1">
      <c r="BG740281" s="985"/>
    </row>
    <row r="740318" spans="59:59" ht="15" customHeight="1">
      <c r="BG740318" s="984"/>
    </row>
    <row r="740319" spans="59:59" ht="15" customHeight="1">
      <c r="BG740319" s="985"/>
    </row>
    <row r="740356" spans="59:59" ht="15" customHeight="1">
      <c r="BG740356" s="984"/>
    </row>
    <row r="740357" spans="59:59" ht="15" customHeight="1">
      <c r="BG740357" s="985"/>
    </row>
    <row r="740394" spans="59:59" ht="15" customHeight="1">
      <c r="BG740394" s="984"/>
    </row>
    <row r="740395" spans="59:59" ht="15" customHeight="1">
      <c r="BG740395" s="985"/>
    </row>
    <row r="740432" spans="59:59" ht="15" customHeight="1">
      <c r="BG740432" s="984"/>
    </row>
    <row r="740433" spans="59:59" ht="15" customHeight="1">
      <c r="BG740433" s="985"/>
    </row>
    <row r="740470" spans="59:59" ht="15" customHeight="1">
      <c r="BG740470" s="984"/>
    </row>
    <row r="740471" spans="59:59" ht="15" customHeight="1">
      <c r="BG740471" s="985"/>
    </row>
    <row r="740508" spans="59:59" ht="15" customHeight="1">
      <c r="BG740508" s="984"/>
    </row>
    <row r="740509" spans="59:59" ht="15" customHeight="1">
      <c r="BG740509" s="985"/>
    </row>
    <row r="740546" spans="59:59" ht="15" customHeight="1">
      <c r="BG740546" s="984"/>
    </row>
    <row r="740547" spans="59:59" ht="15" customHeight="1">
      <c r="BG740547" s="985"/>
    </row>
    <row r="740584" spans="59:59" ht="15" customHeight="1">
      <c r="BG740584" s="984"/>
    </row>
    <row r="740585" spans="59:59" ht="15" customHeight="1">
      <c r="BG740585" s="985"/>
    </row>
    <row r="740622" spans="59:59" ht="15" customHeight="1">
      <c r="BG740622" s="984"/>
    </row>
    <row r="740623" spans="59:59" ht="15" customHeight="1">
      <c r="BG740623" s="985"/>
    </row>
    <row r="740660" spans="59:59" ht="15" customHeight="1">
      <c r="BG740660" s="984"/>
    </row>
    <row r="740661" spans="59:59" ht="15" customHeight="1">
      <c r="BG740661" s="985"/>
    </row>
    <row r="740698" spans="59:59" ht="15" customHeight="1">
      <c r="BG740698" s="984"/>
    </row>
    <row r="740699" spans="59:59" ht="15" customHeight="1">
      <c r="BG740699" s="985"/>
    </row>
    <row r="740736" spans="59:59" ht="15" customHeight="1">
      <c r="BG740736" s="984"/>
    </row>
    <row r="740737" spans="59:59" ht="15" customHeight="1">
      <c r="BG740737" s="985"/>
    </row>
    <row r="740774" spans="59:59" ht="15" customHeight="1">
      <c r="BG740774" s="984"/>
    </row>
    <row r="740775" spans="59:59" ht="15" customHeight="1">
      <c r="BG740775" s="985"/>
    </row>
    <row r="740812" spans="59:59" ht="15" customHeight="1">
      <c r="BG740812" s="984"/>
    </row>
    <row r="740813" spans="59:59" ht="15" customHeight="1">
      <c r="BG740813" s="985"/>
    </row>
    <row r="740850" spans="59:59" ht="15" customHeight="1">
      <c r="BG740850" s="984"/>
    </row>
    <row r="740851" spans="59:59" ht="15" customHeight="1">
      <c r="BG740851" s="985"/>
    </row>
    <row r="740888" spans="59:59" ht="15" customHeight="1">
      <c r="BG740888" s="984"/>
    </row>
    <row r="740889" spans="59:59" ht="15" customHeight="1">
      <c r="BG740889" s="985"/>
    </row>
    <row r="740926" spans="59:59" ht="15" customHeight="1">
      <c r="BG740926" s="984"/>
    </row>
    <row r="740927" spans="59:59" ht="15" customHeight="1">
      <c r="BG740927" s="985"/>
    </row>
    <row r="740964" spans="59:59" ht="15" customHeight="1">
      <c r="BG740964" s="984"/>
    </row>
    <row r="740965" spans="59:59" ht="15" customHeight="1">
      <c r="BG740965" s="985"/>
    </row>
    <row r="741002" spans="59:59" ht="15" customHeight="1">
      <c r="BG741002" s="984"/>
    </row>
    <row r="741003" spans="59:59" ht="15" customHeight="1">
      <c r="BG741003" s="985"/>
    </row>
    <row r="741040" spans="59:59" ht="15" customHeight="1">
      <c r="BG741040" s="984"/>
    </row>
    <row r="741041" spans="59:59" ht="15" customHeight="1">
      <c r="BG741041" s="985"/>
    </row>
    <row r="741078" spans="59:59" ht="15" customHeight="1">
      <c r="BG741078" s="984"/>
    </row>
    <row r="741079" spans="59:59" ht="15" customHeight="1">
      <c r="BG741079" s="985"/>
    </row>
    <row r="741116" spans="59:59" ht="15" customHeight="1">
      <c r="BG741116" s="984"/>
    </row>
    <row r="741117" spans="59:59" ht="15" customHeight="1">
      <c r="BG741117" s="985"/>
    </row>
    <row r="741154" spans="59:59" ht="15" customHeight="1">
      <c r="BG741154" s="984"/>
    </row>
    <row r="741155" spans="59:59" ht="15" customHeight="1">
      <c r="BG741155" s="985"/>
    </row>
    <row r="741192" spans="59:59" ht="15" customHeight="1">
      <c r="BG741192" s="984"/>
    </row>
    <row r="741193" spans="59:59" ht="15" customHeight="1">
      <c r="BG741193" s="985"/>
    </row>
    <row r="741230" spans="59:59" ht="15" customHeight="1">
      <c r="BG741230" s="984"/>
    </row>
    <row r="741231" spans="59:59" ht="15" customHeight="1">
      <c r="BG741231" s="985"/>
    </row>
    <row r="741268" spans="59:59" ht="15" customHeight="1">
      <c r="BG741268" s="984"/>
    </row>
    <row r="741269" spans="59:59" ht="15" customHeight="1">
      <c r="BG741269" s="985"/>
    </row>
    <row r="741306" spans="59:59" ht="15" customHeight="1">
      <c r="BG741306" s="984"/>
    </row>
    <row r="741307" spans="59:59" ht="15" customHeight="1">
      <c r="BG741307" s="985"/>
    </row>
    <row r="741344" spans="59:59" ht="15" customHeight="1">
      <c r="BG741344" s="984"/>
    </row>
    <row r="741345" spans="59:59" ht="15" customHeight="1">
      <c r="BG741345" s="985"/>
    </row>
    <row r="741382" spans="59:59" ht="15" customHeight="1">
      <c r="BG741382" s="984"/>
    </row>
    <row r="741383" spans="59:59" ht="15" customHeight="1">
      <c r="BG741383" s="985"/>
    </row>
    <row r="741420" spans="59:59" ht="15" customHeight="1">
      <c r="BG741420" s="984"/>
    </row>
    <row r="741421" spans="59:59" ht="15" customHeight="1">
      <c r="BG741421" s="985"/>
    </row>
    <row r="741458" spans="59:59" ht="15" customHeight="1">
      <c r="BG741458" s="984"/>
    </row>
    <row r="741459" spans="59:59" ht="15" customHeight="1">
      <c r="BG741459" s="985"/>
    </row>
    <row r="741496" spans="59:59" ht="15" customHeight="1">
      <c r="BG741496" s="984"/>
    </row>
    <row r="741497" spans="59:59" ht="15" customHeight="1">
      <c r="BG741497" s="985"/>
    </row>
    <row r="741534" spans="59:59" ht="15" customHeight="1">
      <c r="BG741534" s="984"/>
    </row>
    <row r="741535" spans="59:59" ht="15" customHeight="1">
      <c r="BG741535" s="985"/>
    </row>
    <row r="741572" spans="59:59" ht="15" customHeight="1">
      <c r="BG741572" s="984"/>
    </row>
    <row r="741573" spans="59:59" ht="15" customHeight="1">
      <c r="BG741573" s="985"/>
    </row>
    <row r="741610" spans="59:59" ht="15" customHeight="1">
      <c r="BG741610" s="984"/>
    </row>
    <row r="741611" spans="59:59" ht="15" customHeight="1">
      <c r="BG741611" s="985"/>
    </row>
    <row r="741648" spans="59:59" ht="15" customHeight="1">
      <c r="BG741648" s="984"/>
    </row>
    <row r="741649" spans="59:59" ht="15" customHeight="1">
      <c r="BG741649" s="985"/>
    </row>
    <row r="741686" spans="59:59" ht="15" customHeight="1">
      <c r="BG741686" s="984"/>
    </row>
    <row r="741687" spans="59:59" ht="15" customHeight="1">
      <c r="BG741687" s="985"/>
    </row>
    <row r="741724" spans="59:59" ht="15" customHeight="1">
      <c r="BG741724" s="984"/>
    </row>
    <row r="741725" spans="59:59" ht="15" customHeight="1">
      <c r="BG741725" s="985"/>
    </row>
    <row r="741762" spans="59:59" ht="15" customHeight="1">
      <c r="BG741762" s="984"/>
    </row>
    <row r="741763" spans="59:59" ht="15" customHeight="1">
      <c r="BG741763" s="985"/>
    </row>
    <row r="741800" spans="59:59" ht="15" customHeight="1">
      <c r="BG741800" s="984"/>
    </row>
    <row r="741801" spans="59:59" ht="15" customHeight="1">
      <c r="BG741801" s="985"/>
    </row>
    <row r="741838" spans="59:59" ht="15" customHeight="1">
      <c r="BG741838" s="984"/>
    </row>
    <row r="741839" spans="59:59" ht="15" customHeight="1">
      <c r="BG741839" s="985"/>
    </row>
    <row r="741876" spans="59:59" ht="15" customHeight="1">
      <c r="BG741876" s="984"/>
    </row>
    <row r="741877" spans="59:59" ht="15" customHeight="1">
      <c r="BG741877" s="985"/>
    </row>
    <row r="741914" spans="59:59" ht="15" customHeight="1">
      <c r="BG741914" s="984"/>
    </row>
    <row r="741915" spans="59:59" ht="15" customHeight="1">
      <c r="BG741915" s="985"/>
    </row>
    <row r="741952" spans="59:59" ht="15" customHeight="1">
      <c r="BG741952" s="984"/>
    </row>
    <row r="741953" spans="59:59" ht="15" customHeight="1">
      <c r="BG741953" s="985"/>
    </row>
    <row r="741990" spans="59:59" ht="15" customHeight="1">
      <c r="BG741990" s="984"/>
    </row>
    <row r="741991" spans="59:59" ht="15" customHeight="1">
      <c r="BG741991" s="985"/>
    </row>
    <row r="742028" spans="59:59" ht="15" customHeight="1">
      <c r="BG742028" s="984"/>
    </row>
    <row r="742029" spans="59:59" ht="15" customHeight="1">
      <c r="BG742029" s="985"/>
    </row>
    <row r="742066" spans="59:59" ht="15" customHeight="1">
      <c r="BG742066" s="984"/>
    </row>
    <row r="742067" spans="59:59" ht="15" customHeight="1">
      <c r="BG742067" s="985"/>
    </row>
    <row r="742104" spans="59:59" ht="15" customHeight="1">
      <c r="BG742104" s="984"/>
    </row>
    <row r="742105" spans="59:59" ht="15" customHeight="1">
      <c r="BG742105" s="985"/>
    </row>
    <row r="742142" spans="59:59" ht="15" customHeight="1">
      <c r="BG742142" s="984"/>
    </row>
    <row r="742143" spans="59:59" ht="15" customHeight="1">
      <c r="BG742143" s="985"/>
    </row>
    <row r="742180" spans="59:59" ht="15" customHeight="1">
      <c r="BG742180" s="984"/>
    </row>
    <row r="742181" spans="59:59" ht="15" customHeight="1">
      <c r="BG742181" s="985"/>
    </row>
    <row r="742218" spans="59:59" ht="15" customHeight="1">
      <c r="BG742218" s="984"/>
    </row>
    <row r="742219" spans="59:59" ht="15" customHeight="1">
      <c r="BG742219" s="985"/>
    </row>
    <row r="742256" spans="59:59" ht="15" customHeight="1">
      <c r="BG742256" s="984"/>
    </row>
    <row r="742257" spans="59:59" ht="15" customHeight="1">
      <c r="BG742257" s="985"/>
    </row>
    <row r="742294" spans="59:59" ht="15" customHeight="1">
      <c r="BG742294" s="984"/>
    </row>
    <row r="742295" spans="59:59" ht="15" customHeight="1">
      <c r="BG742295" s="985"/>
    </row>
    <row r="742332" spans="59:59" ht="15" customHeight="1">
      <c r="BG742332" s="984"/>
    </row>
    <row r="742333" spans="59:59" ht="15" customHeight="1">
      <c r="BG742333" s="985"/>
    </row>
    <row r="742370" spans="59:59" ht="15" customHeight="1">
      <c r="BG742370" s="984"/>
    </row>
    <row r="742371" spans="59:59" ht="15" customHeight="1">
      <c r="BG742371" s="985"/>
    </row>
    <row r="742408" spans="59:59" ht="15" customHeight="1">
      <c r="BG742408" s="984"/>
    </row>
    <row r="742409" spans="59:59" ht="15" customHeight="1">
      <c r="BG742409" s="985"/>
    </row>
    <row r="742446" spans="59:59" ht="15" customHeight="1">
      <c r="BG742446" s="984"/>
    </row>
    <row r="742447" spans="59:59" ht="15" customHeight="1">
      <c r="BG742447" s="985"/>
    </row>
    <row r="742484" spans="59:59" ht="15" customHeight="1">
      <c r="BG742484" s="984"/>
    </row>
    <row r="742485" spans="59:59" ht="15" customHeight="1">
      <c r="BG742485" s="985"/>
    </row>
    <row r="742522" spans="59:59" ht="15" customHeight="1">
      <c r="BG742522" s="984"/>
    </row>
    <row r="742523" spans="59:59" ht="15" customHeight="1">
      <c r="BG742523" s="985"/>
    </row>
    <row r="742560" spans="59:59" ht="15" customHeight="1">
      <c r="BG742560" s="984"/>
    </row>
    <row r="742561" spans="59:59" ht="15" customHeight="1">
      <c r="BG742561" s="985"/>
    </row>
    <row r="742598" spans="59:59" ht="15" customHeight="1">
      <c r="BG742598" s="984"/>
    </row>
    <row r="742599" spans="59:59" ht="15" customHeight="1">
      <c r="BG742599" s="985"/>
    </row>
    <row r="742636" spans="59:59" ht="15" customHeight="1">
      <c r="BG742636" s="984"/>
    </row>
    <row r="742637" spans="59:59" ht="15" customHeight="1">
      <c r="BG742637" s="985"/>
    </row>
    <row r="742674" spans="59:59" ht="15" customHeight="1">
      <c r="BG742674" s="984"/>
    </row>
    <row r="742675" spans="59:59" ht="15" customHeight="1">
      <c r="BG742675" s="985"/>
    </row>
    <row r="742712" spans="59:59" ht="15" customHeight="1">
      <c r="BG742712" s="984"/>
    </row>
    <row r="742713" spans="59:59" ht="15" customHeight="1">
      <c r="BG742713" s="985"/>
    </row>
    <row r="742750" spans="59:59" ht="15" customHeight="1">
      <c r="BG742750" s="984"/>
    </row>
    <row r="742751" spans="59:59" ht="15" customHeight="1">
      <c r="BG742751" s="985"/>
    </row>
    <row r="742788" spans="59:59" ht="15" customHeight="1">
      <c r="BG742788" s="984"/>
    </row>
    <row r="742789" spans="59:59" ht="15" customHeight="1">
      <c r="BG742789" s="985"/>
    </row>
    <row r="742826" spans="59:59" ht="15" customHeight="1">
      <c r="BG742826" s="984"/>
    </row>
    <row r="742827" spans="59:59" ht="15" customHeight="1">
      <c r="BG742827" s="985"/>
    </row>
    <row r="742864" spans="59:59" ht="15" customHeight="1">
      <c r="BG742864" s="984"/>
    </row>
    <row r="742865" spans="59:59" ht="15" customHeight="1">
      <c r="BG742865" s="985"/>
    </row>
    <row r="742902" spans="59:59" ht="15" customHeight="1">
      <c r="BG742902" s="984"/>
    </row>
    <row r="742903" spans="59:59" ht="15" customHeight="1">
      <c r="BG742903" s="985"/>
    </row>
    <row r="742940" spans="59:59" ht="15" customHeight="1">
      <c r="BG742940" s="984"/>
    </row>
    <row r="742941" spans="59:59" ht="15" customHeight="1">
      <c r="BG742941" s="985"/>
    </row>
    <row r="742978" spans="59:59" ht="15" customHeight="1">
      <c r="BG742978" s="984"/>
    </row>
    <row r="742979" spans="59:59" ht="15" customHeight="1">
      <c r="BG742979" s="985"/>
    </row>
    <row r="743016" spans="59:59" ht="15" customHeight="1">
      <c r="BG743016" s="984"/>
    </row>
    <row r="743017" spans="59:59" ht="15" customHeight="1">
      <c r="BG743017" s="985"/>
    </row>
    <row r="743054" spans="59:59" ht="15" customHeight="1">
      <c r="BG743054" s="984"/>
    </row>
    <row r="743055" spans="59:59" ht="15" customHeight="1">
      <c r="BG743055" s="985"/>
    </row>
    <row r="743092" spans="59:59" ht="15" customHeight="1">
      <c r="BG743092" s="984"/>
    </row>
    <row r="743093" spans="59:59" ht="15" customHeight="1">
      <c r="BG743093" s="985"/>
    </row>
    <row r="743130" spans="59:59" ht="15" customHeight="1">
      <c r="BG743130" s="984"/>
    </row>
    <row r="743131" spans="59:59" ht="15" customHeight="1">
      <c r="BG743131" s="985"/>
    </row>
    <row r="743168" spans="59:59" ht="15" customHeight="1">
      <c r="BG743168" s="984"/>
    </row>
    <row r="743169" spans="59:59" ht="15" customHeight="1">
      <c r="BG743169" s="985"/>
    </row>
    <row r="743206" spans="59:59" ht="15" customHeight="1">
      <c r="BG743206" s="984"/>
    </row>
    <row r="743207" spans="59:59" ht="15" customHeight="1">
      <c r="BG743207" s="985"/>
    </row>
    <row r="743244" spans="59:59" ht="15" customHeight="1">
      <c r="BG743244" s="984"/>
    </row>
    <row r="743245" spans="59:59" ht="15" customHeight="1">
      <c r="BG743245" s="985"/>
    </row>
    <row r="743282" spans="59:59" ht="15" customHeight="1">
      <c r="BG743282" s="984"/>
    </row>
    <row r="743283" spans="59:59" ht="15" customHeight="1">
      <c r="BG743283" s="985"/>
    </row>
    <row r="743320" spans="59:59" ht="15" customHeight="1">
      <c r="BG743320" s="984"/>
    </row>
    <row r="743321" spans="59:59" ht="15" customHeight="1">
      <c r="BG743321" s="985"/>
    </row>
    <row r="743358" spans="59:59" ht="15" customHeight="1">
      <c r="BG743358" s="984"/>
    </row>
    <row r="743359" spans="59:59" ht="15" customHeight="1">
      <c r="BG743359" s="985"/>
    </row>
    <row r="743396" spans="59:59" ht="15" customHeight="1">
      <c r="BG743396" s="984"/>
    </row>
    <row r="743397" spans="59:59" ht="15" customHeight="1">
      <c r="BG743397" s="985"/>
    </row>
    <row r="743434" spans="59:59" ht="15" customHeight="1">
      <c r="BG743434" s="984"/>
    </row>
    <row r="743435" spans="59:59" ht="15" customHeight="1">
      <c r="BG743435" s="985"/>
    </row>
    <row r="743472" spans="59:59" ht="15" customHeight="1">
      <c r="BG743472" s="984"/>
    </row>
    <row r="743473" spans="59:59" ht="15" customHeight="1">
      <c r="BG743473" s="985"/>
    </row>
    <row r="743510" spans="59:59" ht="15" customHeight="1">
      <c r="BG743510" s="984"/>
    </row>
    <row r="743511" spans="59:59" ht="15" customHeight="1">
      <c r="BG743511" s="985"/>
    </row>
    <row r="743548" spans="59:59" ht="15" customHeight="1">
      <c r="BG743548" s="984"/>
    </row>
    <row r="743549" spans="59:59" ht="15" customHeight="1">
      <c r="BG743549" s="985"/>
    </row>
    <row r="743586" spans="59:59" ht="15" customHeight="1">
      <c r="BG743586" s="984"/>
    </row>
    <row r="743587" spans="59:59" ht="15" customHeight="1">
      <c r="BG743587" s="985"/>
    </row>
    <row r="743624" spans="59:59" ht="15" customHeight="1">
      <c r="BG743624" s="984"/>
    </row>
    <row r="743625" spans="59:59" ht="15" customHeight="1">
      <c r="BG743625" s="985"/>
    </row>
    <row r="743662" spans="59:59" ht="15" customHeight="1">
      <c r="BG743662" s="984"/>
    </row>
    <row r="743663" spans="59:59" ht="15" customHeight="1">
      <c r="BG743663" s="985"/>
    </row>
    <row r="743700" spans="59:59" ht="15" customHeight="1">
      <c r="BG743700" s="984"/>
    </row>
    <row r="743701" spans="59:59" ht="15" customHeight="1">
      <c r="BG743701" s="985"/>
    </row>
    <row r="743738" spans="59:59" ht="15" customHeight="1">
      <c r="BG743738" s="984"/>
    </row>
    <row r="743739" spans="59:59" ht="15" customHeight="1">
      <c r="BG743739" s="985"/>
    </row>
    <row r="743776" spans="59:59" ht="15" customHeight="1">
      <c r="BG743776" s="984"/>
    </row>
    <row r="743777" spans="59:59" ht="15" customHeight="1">
      <c r="BG743777" s="985"/>
    </row>
    <row r="743814" spans="59:59" ht="15" customHeight="1">
      <c r="BG743814" s="984"/>
    </row>
    <row r="743815" spans="59:59" ht="15" customHeight="1">
      <c r="BG743815" s="985"/>
    </row>
    <row r="743852" spans="59:59" ht="15" customHeight="1">
      <c r="BG743852" s="984"/>
    </row>
    <row r="743853" spans="59:59" ht="15" customHeight="1">
      <c r="BG743853" s="985"/>
    </row>
    <row r="743890" spans="59:59" ht="15" customHeight="1">
      <c r="BG743890" s="984"/>
    </row>
    <row r="743891" spans="59:59" ht="15" customHeight="1">
      <c r="BG743891" s="985"/>
    </row>
    <row r="743928" spans="59:59" ht="15" customHeight="1">
      <c r="BG743928" s="984"/>
    </row>
    <row r="743929" spans="59:59" ht="15" customHeight="1">
      <c r="BG743929" s="985"/>
    </row>
    <row r="743966" spans="59:59" ht="15" customHeight="1">
      <c r="BG743966" s="984"/>
    </row>
    <row r="743967" spans="59:59" ht="15" customHeight="1">
      <c r="BG743967" s="985"/>
    </row>
    <row r="744004" spans="59:59" ht="15" customHeight="1">
      <c r="BG744004" s="984"/>
    </row>
    <row r="744005" spans="59:59" ht="15" customHeight="1">
      <c r="BG744005" s="985"/>
    </row>
    <row r="744042" spans="59:59" ht="15" customHeight="1">
      <c r="BG744042" s="984"/>
    </row>
    <row r="744043" spans="59:59" ht="15" customHeight="1">
      <c r="BG744043" s="985"/>
    </row>
    <row r="744080" spans="59:59" ht="15" customHeight="1">
      <c r="BG744080" s="984"/>
    </row>
    <row r="744081" spans="59:59" ht="15" customHeight="1">
      <c r="BG744081" s="985"/>
    </row>
    <row r="744118" spans="59:59" ht="15" customHeight="1">
      <c r="BG744118" s="984"/>
    </row>
    <row r="744119" spans="59:59" ht="15" customHeight="1">
      <c r="BG744119" s="985"/>
    </row>
    <row r="744156" spans="59:59" ht="15" customHeight="1">
      <c r="BG744156" s="984"/>
    </row>
    <row r="744157" spans="59:59" ht="15" customHeight="1">
      <c r="BG744157" s="985"/>
    </row>
    <row r="744194" spans="59:59" ht="15" customHeight="1">
      <c r="BG744194" s="984"/>
    </row>
    <row r="744195" spans="59:59" ht="15" customHeight="1">
      <c r="BG744195" s="985"/>
    </row>
    <row r="744232" spans="59:59" ht="15" customHeight="1">
      <c r="BG744232" s="984"/>
    </row>
    <row r="744233" spans="59:59" ht="15" customHeight="1">
      <c r="BG744233" s="985"/>
    </row>
    <row r="744270" spans="59:59" ht="15" customHeight="1">
      <c r="BG744270" s="984"/>
    </row>
    <row r="744271" spans="59:59" ht="15" customHeight="1">
      <c r="BG744271" s="985"/>
    </row>
    <row r="744308" spans="59:59" ht="15" customHeight="1">
      <c r="BG744308" s="984"/>
    </row>
    <row r="744309" spans="59:59" ht="15" customHeight="1">
      <c r="BG744309" s="985"/>
    </row>
    <row r="744346" spans="59:59" ht="15" customHeight="1">
      <c r="BG744346" s="984"/>
    </row>
    <row r="744347" spans="59:59" ht="15" customHeight="1">
      <c r="BG744347" s="985"/>
    </row>
    <row r="744384" spans="59:59" ht="15" customHeight="1">
      <c r="BG744384" s="984"/>
    </row>
    <row r="744385" spans="59:59" ht="15" customHeight="1">
      <c r="BG744385" s="985"/>
    </row>
    <row r="744422" spans="59:59" ht="15" customHeight="1">
      <c r="BG744422" s="984"/>
    </row>
    <row r="744423" spans="59:59" ht="15" customHeight="1">
      <c r="BG744423" s="985"/>
    </row>
    <row r="744460" spans="59:59" ht="15" customHeight="1">
      <c r="BG744460" s="984"/>
    </row>
    <row r="744461" spans="59:59" ht="15" customHeight="1">
      <c r="BG744461" s="985"/>
    </row>
    <row r="744498" spans="59:59" ht="15" customHeight="1">
      <c r="BG744498" s="984"/>
    </row>
    <row r="744499" spans="59:59" ht="15" customHeight="1">
      <c r="BG744499" s="985"/>
    </row>
    <row r="744536" spans="59:59" ht="15" customHeight="1">
      <c r="BG744536" s="984"/>
    </row>
    <row r="744537" spans="59:59" ht="15" customHeight="1">
      <c r="BG744537" s="985"/>
    </row>
    <row r="744574" spans="59:59" ht="15" customHeight="1">
      <c r="BG744574" s="984"/>
    </row>
    <row r="744575" spans="59:59" ht="15" customHeight="1">
      <c r="BG744575" s="985"/>
    </row>
    <row r="744612" spans="59:59" ht="15" customHeight="1">
      <c r="BG744612" s="984"/>
    </row>
    <row r="744613" spans="59:59" ht="15" customHeight="1">
      <c r="BG744613" s="985"/>
    </row>
    <row r="744650" spans="59:59" ht="15" customHeight="1">
      <c r="BG744650" s="984"/>
    </row>
    <row r="744651" spans="59:59" ht="15" customHeight="1">
      <c r="BG744651" s="985"/>
    </row>
    <row r="744688" spans="59:59" ht="15" customHeight="1">
      <c r="BG744688" s="984"/>
    </row>
    <row r="744689" spans="59:59" ht="15" customHeight="1">
      <c r="BG744689" s="985"/>
    </row>
    <row r="744726" spans="59:59" ht="15" customHeight="1">
      <c r="BG744726" s="984"/>
    </row>
    <row r="744727" spans="59:59" ht="15" customHeight="1">
      <c r="BG744727" s="985"/>
    </row>
    <row r="744764" spans="59:59" ht="15" customHeight="1">
      <c r="BG744764" s="984"/>
    </row>
    <row r="744765" spans="59:59" ht="15" customHeight="1">
      <c r="BG744765" s="985"/>
    </row>
    <row r="744802" spans="59:59" ht="15" customHeight="1">
      <c r="BG744802" s="984"/>
    </row>
    <row r="744803" spans="59:59" ht="15" customHeight="1">
      <c r="BG744803" s="985"/>
    </row>
    <row r="744840" spans="59:59" ht="15" customHeight="1">
      <c r="BG744840" s="984"/>
    </row>
    <row r="744841" spans="59:59" ht="15" customHeight="1">
      <c r="BG744841" s="985"/>
    </row>
    <row r="744878" spans="59:59" ht="15" customHeight="1">
      <c r="BG744878" s="984"/>
    </row>
    <row r="744879" spans="59:59" ht="15" customHeight="1">
      <c r="BG744879" s="985"/>
    </row>
    <row r="744916" spans="59:59" ht="15" customHeight="1">
      <c r="BG744916" s="984"/>
    </row>
    <row r="744917" spans="59:59" ht="15" customHeight="1">
      <c r="BG744917" s="985"/>
    </row>
    <row r="744954" spans="59:59" ht="15" customHeight="1">
      <c r="BG744954" s="984"/>
    </row>
    <row r="744955" spans="59:59" ht="15" customHeight="1">
      <c r="BG744955" s="985"/>
    </row>
    <row r="744992" spans="59:59" ht="15" customHeight="1">
      <c r="BG744992" s="984"/>
    </row>
    <row r="744993" spans="59:59" ht="15" customHeight="1">
      <c r="BG744993" s="985"/>
    </row>
    <row r="745030" spans="59:59" ht="15" customHeight="1">
      <c r="BG745030" s="984"/>
    </row>
    <row r="745031" spans="59:59" ht="15" customHeight="1">
      <c r="BG745031" s="985"/>
    </row>
    <row r="745068" spans="59:59" ht="15" customHeight="1">
      <c r="BG745068" s="984"/>
    </row>
    <row r="745069" spans="59:59" ht="15" customHeight="1">
      <c r="BG745069" s="985"/>
    </row>
    <row r="745106" spans="59:59" ht="15" customHeight="1">
      <c r="BG745106" s="984"/>
    </row>
    <row r="745107" spans="59:59" ht="15" customHeight="1">
      <c r="BG745107" s="985"/>
    </row>
    <row r="745144" spans="59:59" ht="15" customHeight="1">
      <c r="BG745144" s="984"/>
    </row>
    <row r="745145" spans="59:59" ht="15" customHeight="1">
      <c r="BG745145" s="985"/>
    </row>
    <row r="745182" spans="59:59" ht="15" customHeight="1">
      <c r="BG745182" s="984"/>
    </row>
    <row r="745183" spans="59:59" ht="15" customHeight="1">
      <c r="BG745183" s="985"/>
    </row>
    <row r="745220" spans="59:59" ht="15" customHeight="1">
      <c r="BG745220" s="984"/>
    </row>
    <row r="745221" spans="59:59" ht="15" customHeight="1">
      <c r="BG745221" s="985"/>
    </row>
    <row r="745258" spans="59:59" ht="15" customHeight="1">
      <c r="BG745258" s="984"/>
    </row>
    <row r="745259" spans="59:59" ht="15" customHeight="1">
      <c r="BG745259" s="985"/>
    </row>
    <row r="745296" spans="59:59" ht="15" customHeight="1">
      <c r="BG745296" s="984"/>
    </row>
    <row r="745297" spans="59:59" ht="15" customHeight="1">
      <c r="BG745297" s="985"/>
    </row>
    <row r="745334" spans="59:59" ht="15" customHeight="1">
      <c r="BG745334" s="984"/>
    </row>
    <row r="745335" spans="59:59" ht="15" customHeight="1">
      <c r="BG745335" s="985"/>
    </row>
    <row r="745372" spans="59:59" ht="15" customHeight="1">
      <c r="BG745372" s="984"/>
    </row>
    <row r="745373" spans="59:59" ht="15" customHeight="1">
      <c r="BG745373" s="985"/>
    </row>
    <row r="745410" spans="59:59" ht="15" customHeight="1">
      <c r="BG745410" s="984"/>
    </row>
    <row r="745411" spans="59:59" ht="15" customHeight="1">
      <c r="BG745411" s="985"/>
    </row>
    <row r="745448" spans="59:59" ht="15" customHeight="1">
      <c r="BG745448" s="984"/>
    </row>
    <row r="745449" spans="59:59" ht="15" customHeight="1">
      <c r="BG745449" s="985"/>
    </row>
    <row r="745486" spans="59:59" ht="15" customHeight="1">
      <c r="BG745486" s="984"/>
    </row>
    <row r="745487" spans="59:59" ht="15" customHeight="1">
      <c r="BG745487" s="985"/>
    </row>
    <row r="745524" spans="59:59" ht="15" customHeight="1">
      <c r="BG745524" s="984"/>
    </row>
    <row r="745525" spans="59:59" ht="15" customHeight="1">
      <c r="BG745525" s="985"/>
    </row>
    <row r="745562" spans="59:59" ht="15" customHeight="1">
      <c r="BG745562" s="984"/>
    </row>
    <row r="745563" spans="59:59" ht="15" customHeight="1">
      <c r="BG745563" s="985"/>
    </row>
    <row r="745600" spans="59:59" ht="15" customHeight="1">
      <c r="BG745600" s="984"/>
    </row>
    <row r="745601" spans="59:59" ht="15" customHeight="1">
      <c r="BG745601" s="985"/>
    </row>
    <row r="745638" spans="59:59" ht="15" customHeight="1">
      <c r="BG745638" s="984"/>
    </row>
    <row r="745639" spans="59:59" ht="15" customHeight="1">
      <c r="BG745639" s="985"/>
    </row>
    <row r="745676" spans="59:59" ht="15" customHeight="1">
      <c r="BG745676" s="984"/>
    </row>
    <row r="745677" spans="59:59" ht="15" customHeight="1">
      <c r="BG745677" s="985"/>
    </row>
    <row r="745714" spans="59:59" ht="15" customHeight="1">
      <c r="BG745714" s="984"/>
    </row>
    <row r="745715" spans="59:59" ht="15" customHeight="1">
      <c r="BG745715" s="985"/>
    </row>
    <row r="745752" spans="59:59" ht="15" customHeight="1">
      <c r="BG745752" s="984"/>
    </row>
    <row r="745753" spans="59:59" ht="15" customHeight="1">
      <c r="BG745753" s="985"/>
    </row>
    <row r="745790" spans="59:59" ht="15" customHeight="1">
      <c r="BG745790" s="984"/>
    </row>
    <row r="745791" spans="59:59" ht="15" customHeight="1">
      <c r="BG745791" s="985"/>
    </row>
    <row r="745828" spans="59:59" ht="15" customHeight="1">
      <c r="BG745828" s="984"/>
    </row>
    <row r="745829" spans="59:59" ht="15" customHeight="1">
      <c r="BG745829" s="985"/>
    </row>
    <row r="745866" spans="59:59" ht="15" customHeight="1">
      <c r="BG745866" s="984"/>
    </row>
    <row r="745867" spans="59:59" ht="15" customHeight="1">
      <c r="BG745867" s="985"/>
    </row>
    <row r="745904" spans="59:59" ht="15" customHeight="1">
      <c r="BG745904" s="984"/>
    </row>
    <row r="745905" spans="59:59" ht="15" customHeight="1">
      <c r="BG745905" s="985"/>
    </row>
    <row r="745942" spans="59:59" ht="15" customHeight="1">
      <c r="BG745942" s="984"/>
    </row>
    <row r="745943" spans="59:59" ht="15" customHeight="1">
      <c r="BG745943" s="985"/>
    </row>
    <row r="745980" spans="59:59" ht="15" customHeight="1">
      <c r="BG745980" s="984"/>
    </row>
    <row r="745981" spans="59:59" ht="15" customHeight="1">
      <c r="BG745981" s="985"/>
    </row>
    <row r="746018" spans="59:59" ht="15" customHeight="1">
      <c r="BG746018" s="984"/>
    </row>
    <row r="746019" spans="59:59" ht="15" customHeight="1">
      <c r="BG746019" s="985"/>
    </row>
    <row r="746056" spans="59:59" ht="15" customHeight="1">
      <c r="BG746056" s="984"/>
    </row>
    <row r="746057" spans="59:59" ht="15" customHeight="1">
      <c r="BG746057" s="985"/>
    </row>
    <row r="746094" spans="59:59" ht="15" customHeight="1">
      <c r="BG746094" s="984"/>
    </row>
    <row r="746095" spans="59:59" ht="15" customHeight="1">
      <c r="BG746095" s="985"/>
    </row>
    <row r="746132" spans="59:59" ht="15" customHeight="1">
      <c r="BG746132" s="984"/>
    </row>
    <row r="746133" spans="59:59" ht="15" customHeight="1">
      <c r="BG746133" s="985"/>
    </row>
    <row r="746170" spans="59:59" ht="15" customHeight="1">
      <c r="BG746170" s="984"/>
    </row>
    <row r="746171" spans="59:59" ht="15" customHeight="1">
      <c r="BG746171" s="985"/>
    </row>
    <row r="746208" spans="59:59" ht="15" customHeight="1">
      <c r="BG746208" s="984"/>
    </row>
    <row r="746209" spans="59:59" ht="15" customHeight="1">
      <c r="BG746209" s="985"/>
    </row>
    <row r="746246" spans="59:59" ht="15" customHeight="1">
      <c r="BG746246" s="984"/>
    </row>
    <row r="746247" spans="59:59" ht="15" customHeight="1">
      <c r="BG746247" s="985"/>
    </row>
    <row r="746284" spans="59:59" ht="15" customHeight="1">
      <c r="BG746284" s="984"/>
    </row>
    <row r="746285" spans="59:59" ht="15" customHeight="1">
      <c r="BG746285" s="985"/>
    </row>
    <row r="746322" spans="59:59" ht="15" customHeight="1">
      <c r="BG746322" s="984"/>
    </row>
    <row r="746323" spans="59:59" ht="15" customHeight="1">
      <c r="BG746323" s="985"/>
    </row>
    <row r="746360" spans="59:59" ht="15" customHeight="1">
      <c r="BG746360" s="984"/>
    </row>
    <row r="746361" spans="59:59" ht="15" customHeight="1">
      <c r="BG746361" s="985"/>
    </row>
    <row r="746398" spans="59:59" ht="15" customHeight="1">
      <c r="BG746398" s="984"/>
    </row>
    <row r="746399" spans="59:59" ht="15" customHeight="1">
      <c r="BG746399" s="985"/>
    </row>
    <row r="746436" spans="59:59" ht="15" customHeight="1">
      <c r="BG746436" s="984"/>
    </row>
    <row r="746437" spans="59:59" ht="15" customHeight="1">
      <c r="BG746437" s="985"/>
    </row>
    <row r="746474" spans="59:59" ht="15" customHeight="1">
      <c r="BG746474" s="984"/>
    </row>
    <row r="746475" spans="59:59" ht="15" customHeight="1">
      <c r="BG746475" s="985"/>
    </row>
    <row r="746512" spans="59:59" ht="15" customHeight="1">
      <c r="BG746512" s="984"/>
    </row>
    <row r="746513" spans="59:59" ht="15" customHeight="1">
      <c r="BG746513" s="985"/>
    </row>
    <row r="746550" spans="59:59" ht="15" customHeight="1">
      <c r="BG746550" s="984"/>
    </row>
    <row r="746551" spans="59:59" ht="15" customHeight="1">
      <c r="BG746551" s="985"/>
    </row>
    <row r="746588" spans="59:59" ht="15" customHeight="1">
      <c r="BG746588" s="984"/>
    </row>
    <row r="746589" spans="59:59" ht="15" customHeight="1">
      <c r="BG746589" s="985"/>
    </row>
    <row r="746626" spans="59:59" ht="15" customHeight="1">
      <c r="BG746626" s="984"/>
    </row>
    <row r="746627" spans="59:59" ht="15" customHeight="1">
      <c r="BG746627" s="985"/>
    </row>
    <row r="746664" spans="59:59" ht="15" customHeight="1">
      <c r="BG746664" s="984"/>
    </row>
    <row r="746665" spans="59:59" ht="15" customHeight="1">
      <c r="BG746665" s="985"/>
    </row>
    <row r="746702" spans="59:59" ht="15" customHeight="1">
      <c r="BG746702" s="984"/>
    </row>
    <row r="746703" spans="59:59" ht="15" customHeight="1">
      <c r="BG746703" s="985"/>
    </row>
    <row r="746740" spans="59:59" ht="15" customHeight="1">
      <c r="BG746740" s="984"/>
    </row>
    <row r="746741" spans="59:59" ht="15" customHeight="1">
      <c r="BG746741" s="985"/>
    </row>
    <row r="746778" spans="59:59" ht="15" customHeight="1">
      <c r="BG746778" s="984"/>
    </row>
    <row r="746779" spans="59:59" ht="15" customHeight="1">
      <c r="BG746779" s="985"/>
    </row>
    <row r="746816" spans="59:59" ht="15" customHeight="1">
      <c r="BG746816" s="984"/>
    </row>
    <row r="746817" spans="59:59" ht="15" customHeight="1">
      <c r="BG746817" s="985"/>
    </row>
    <row r="746854" spans="59:59" ht="15" customHeight="1">
      <c r="BG746854" s="984"/>
    </row>
    <row r="746855" spans="59:59" ht="15" customHeight="1">
      <c r="BG746855" s="985"/>
    </row>
    <row r="746892" spans="59:59" ht="15" customHeight="1">
      <c r="BG746892" s="984"/>
    </row>
    <row r="746893" spans="59:59" ht="15" customHeight="1">
      <c r="BG746893" s="985"/>
    </row>
    <row r="746930" spans="59:59" ht="15" customHeight="1">
      <c r="BG746930" s="984"/>
    </row>
    <row r="746931" spans="59:59" ht="15" customHeight="1">
      <c r="BG746931" s="985"/>
    </row>
    <row r="746968" spans="59:59" ht="15" customHeight="1">
      <c r="BG746968" s="984"/>
    </row>
    <row r="746969" spans="59:59" ht="15" customHeight="1">
      <c r="BG746969" s="985"/>
    </row>
    <row r="747006" spans="59:59" ht="15" customHeight="1">
      <c r="BG747006" s="984"/>
    </row>
    <row r="747007" spans="59:59" ht="15" customHeight="1">
      <c r="BG747007" s="985"/>
    </row>
    <row r="747044" spans="59:59" ht="15" customHeight="1">
      <c r="BG747044" s="984"/>
    </row>
    <row r="747045" spans="59:59" ht="15" customHeight="1">
      <c r="BG747045" s="985"/>
    </row>
    <row r="747082" spans="59:59" ht="15" customHeight="1">
      <c r="BG747082" s="984"/>
    </row>
    <row r="747083" spans="59:59" ht="15" customHeight="1">
      <c r="BG747083" s="985"/>
    </row>
    <row r="747120" spans="59:59" ht="15" customHeight="1">
      <c r="BG747120" s="984"/>
    </row>
    <row r="747121" spans="59:59" ht="15" customHeight="1">
      <c r="BG747121" s="985"/>
    </row>
    <row r="747158" spans="59:59" ht="15" customHeight="1">
      <c r="BG747158" s="984"/>
    </row>
    <row r="747159" spans="59:59" ht="15" customHeight="1">
      <c r="BG747159" s="985"/>
    </row>
    <row r="747196" spans="59:59" ht="15" customHeight="1">
      <c r="BG747196" s="984"/>
    </row>
    <row r="747197" spans="59:59" ht="15" customHeight="1">
      <c r="BG747197" s="985"/>
    </row>
    <row r="747234" spans="59:59" ht="15" customHeight="1">
      <c r="BG747234" s="984"/>
    </row>
    <row r="747235" spans="59:59" ht="15" customHeight="1">
      <c r="BG747235" s="985"/>
    </row>
    <row r="747272" spans="59:59" ht="15" customHeight="1">
      <c r="BG747272" s="984"/>
    </row>
    <row r="747273" spans="59:59" ht="15" customHeight="1">
      <c r="BG747273" s="985"/>
    </row>
    <row r="747310" spans="59:59" ht="15" customHeight="1">
      <c r="BG747310" s="984"/>
    </row>
    <row r="747311" spans="59:59" ht="15" customHeight="1">
      <c r="BG747311" s="985"/>
    </row>
    <row r="747348" spans="59:59" ht="15" customHeight="1">
      <c r="BG747348" s="984"/>
    </row>
    <row r="747349" spans="59:59" ht="15" customHeight="1">
      <c r="BG747349" s="985"/>
    </row>
    <row r="747386" spans="59:59" ht="15" customHeight="1">
      <c r="BG747386" s="984"/>
    </row>
    <row r="747387" spans="59:59" ht="15" customHeight="1">
      <c r="BG747387" s="985"/>
    </row>
    <row r="747424" spans="59:59" ht="15" customHeight="1">
      <c r="BG747424" s="984"/>
    </row>
    <row r="747425" spans="59:59" ht="15" customHeight="1">
      <c r="BG747425" s="985"/>
    </row>
    <row r="747462" spans="59:59" ht="15" customHeight="1">
      <c r="BG747462" s="984"/>
    </row>
    <row r="747463" spans="59:59" ht="15" customHeight="1">
      <c r="BG747463" s="985"/>
    </row>
    <row r="747500" spans="59:59" ht="15" customHeight="1">
      <c r="BG747500" s="984"/>
    </row>
    <row r="747501" spans="59:59" ht="15" customHeight="1">
      <c r="BG747501" s="985"/>
    </row>
    <row r="747538" spans="59:59" ht="15" customHeight="1">
      <c r="BG747538" s="984"/>
    </row>
    <row r="747539" spans="59:59" ht="15" customHeight="1">
      <c r="BG747539" s="985"/>
    </row>
    <row r="747576" spans="59:59" ht="15" customHeight="1">
      <c r="BG747576" s="984"/>
    </row>
    <row r="747577" spans="59:59" ht="15" customHeight="1">
      <c r="BG747577" s="985"/>
    </row>
    <row r="747614" spans="59:59" ht="15" customHeight="1">
      <c r="BG747614" s="984"/>
    </row>
    <row r="747615" spans="59:59" ht="15" customHeight="1">
      <c r="BG747615" s="985"/>
    </row>
    <row r="747652" spans="59:59" ht="15" customHeight="1">
      <c r="BG747652" s="984"/>
    </row>
    <row r="747653" spans="59:59" ht="15" customHeight="1">
      <c r="BG747653" s="985"/>
    </row>
    <row r="747690" spans="59:59" ht="15" customHeight="1">
      <c r="BG747690" s="984"/>
    </row>
    <row r="747691" spans="59:59" ht="15" customHeight="1">
      <c r="BG747691" s="985"/>
    </row>
    <row r="747728" spans="59:59" ht="15" customHeight="1">
      <c r="BG747728" s="984"/>
    </row>
    <row r="747729" spans="59:59" ht="15" customHeight="1">
      <c r="BG747729" s="985"/>
    </row>
    <row r="747766" spans="59:59" ht="15" customHeight="1">
      <c r="BG747766" s="984"/>
    </row>
    <row r="747767" spans="59:59" ht="15" customHeight="1">
      <c r="BG747767" s="985"/>
    </row>
    <row r="747804" spans="59:59" ht="15" customHeight="1">
      <c r="BG747804" s="984"/>
    </row>
    <row r="747805" spans="59:59" ht="15" customHeight="1">
      <c r="BG747805" s="985"/>
    </row>
    <row r="747842" spans="59:59" ht="15" customHeight="1">
      <c r="BG747842" s="984"/>
    </row>
    <row r="747843" spans="59:59" ht="15" customHeight="1">
      <c r="BG747843" s="985"/>
    </row>
    <row r="747880" spans="59:59" ht="15" customHeight="1">
      <c r="BG747880" s="984"/>
    </row>
    <row r="747881" spans="59:59" ht="15" customHeight="1">
      <c r="BG747881" s="985"/>
    </row>
    <row r="747918" spans="59:59" ht="15" customHeight="1">
      <c r="BG747918" s="984"/>
    </row>
    <row r="747919" spans="59:59" ht="15" customHeight="1">
      <c r="BG747919" s="985"/>
    </row>
    <row r="747956" spans="59:59" ht="15" customHeight="1">
      <c r="BG747956" s="984"/>
    </row>
    <row r="747957" spans="59:59" ht="15" customHeight="1">
      <c r="BG747957" s="985"/>
    </row>
    <row r="747994" spans="59:59" ht="15" customHeight="1">
      <c r="BG747994" s="984"/>
    </row>
    <row r="747995" spans="59:59" ht="15" customHeight="1">
      <c r="BG747995" s="985"/>
    </row>
    <row r="748032" spans="59:59" ht="15" customHeight="1">
      <c r="BG748032" s="984"/>
    </row>
    <row r="748033" spans="59:59" ht="15" customHeight="1">
      <c r="BG748033" s="985"/>
    </row>
    <row r="748070" spans="59:59" ht="15" customHeight="1">
      <c r="BG748070" s="984"/>
    </row>
    <row r="748071" spans="59:59" ht="15" customHeight="1">
      <c r="BG748071" s="985"/>
    </row>
    <row r="748108" spans="59:59" ht="15" customHeight="1">
      <c r="BG748108" s="984"/>
    </row>
    <row r="748109" spans="59:59" ht="15" customHeight="1">
      <c r="BG748109" s="985"/>
    </row>
    <row r="748146" spans="59:59" ht="15" customHeight="1">
      <c r="BG748146" s="984"/>
    </row>
    <row r="748147" spans="59:59" ht="15" customHeight="1">
      <c r="BG748147" s="985"/>
    </row>
    <row r="748184" spans="59:59" ht="15" customHeight="1">
      <c r="BG748184" s="984"/>
    </row>
    <row r="748185" spans="59:59" ht="15" customHeight="1">
      <c r="BG748185" s="985"/>
    </row>
    <row r="748222" spans="59:59" ht="15" customHeight="1">
      <c r="BG748222" s="984"/>
    </row>
    <row r="748223" spans="59:59" ht="15" customHeight="1">
      <c r="BG748223" s="985"/>
    </row>
    <row r="748260" spans="59:59" ht="15" customHeight="1">
      <c r="BG748260" s="984"/>
    </row>
    <row r="748261" spans="59:59" ht="15" customHeight="1">
      <c r="BG748261" s="985"/>
    </row>
    <row r="748298" spans="59:59" ht="15" customHeight="1">
      <c r="BG748298" s="984"/>
    </row>
    <row r="748299" spans="59:59" ht="15" customHeight="1">
      <c r="BG748299" s="985"/>
    </row>
    <row r="748336" spans="59:59" ht="15" customHeight="1">
      <c r="BG748336" s="984"/>
    </row>
    <row r="748337" spans="59:59" ht="15" customHeight="1">
      <c r="BG748337" s="985"/>
    </row>
    <row r="748374" spans="59:59" ht="15" customHeight="1">
      <c r="BG748374" s="984"/>
    </row>
    <row r="748375" spans="59:59" ht="15" customHeight="1">
      <c r="BG748375" s="985"/>
    </row>
    <row r="748412" spans="59:59" ht="15" customHeight="1">
      <c r="BG748412" s="984"/>
    </row>
    <row r="748413" spans="59:59" ht="15" customHeight="1">
      <c r="BG748413" s="985"/>
    </row>
    <row r="748450" spans="59:59" ht="15" customHeight="1">
      <c r="BG748450" s="984"/>
    </row>
    <row r="748451" spans="59:59" ht="15" customHeight="1">
      <c r="BG748451" s="985"/>
    </row>
    <row r="748488" spans="59:59" ht="15" customHeight="1">
      <c r="BG748488" s="984"/>
    </row>
    <row r="748489" spans="59:59" ht="15" customHeight="1">
      <c r="BG748489" s="985"/>
    </row>
    <row r="748526" spans="59:59" ht="15" customHeight="1">
      <c r="BG748526" s="984"/>
    </row>
    <row r="748527" spans="59:59" ht="15" customHeight="1">
      <c r="BG748527" s="985"/>
    </row>
    <row r="748564" spans="59:59" ht="15" customHeight="1">
      <c r="BG748564" s="984"/>
    </row>
    <row r="748565" spans="59:59" ht="15" customHeight="1">
      <c r="BG748565" s="985"/>
    </row>
    <row r="748602" spans="59:59" ht="15" customHeight="1">
      <c r="BG748602" s="984"/>
    </row>
    <row r="748603" spans="59:59" ht="15" customHeight="1">
      <c r="BG748603" s="985"/>
    </row>
    <row r="748640" spans="59:59" ht="15" customHeight="1">
      <c r="BG748640" s="984"/>
    </row>
    <row r="748641" spans="59:59" ht="15" customHeight="1">
      <c r="BG748641" s="985"/>
    </row>
    <row r="748678" spans="59:59" ht="15" customHeight="1">
      <c r="BG748678" s="984"/>
    </row>
    <row r="748679" spans="59:59" ht="15" customHeight="1">
      <c r="BG748679" s="985"/>
    </row>
    <row r="748716" spans="59:59" ht="15" customHeight="1">
      <c r="BG748716" s="984"/>
    </row>
    <row r="748717" spans="59:59" ht="15" customHeight="1">
      <c r="BG748717" s="985"/>
    </row>
    <row r="748754" spans="59:59" ht="15" customHeight="1">
      <c r="BG748754" s="984"/>
    </row>
    <row r="748755" spans="59:59" ht="15" customHeight="1">
      <c r="BG748755" s="985"/>
    </row>
    <row r="748792" spans="59:59" ht="15" customHeight="1">
      <c r="BG748792" s="984"/>
    </row>
    <row r="748793" spans="59:59" ht="15" customHeight="1">
      <c r="BG748793" s="985"/>
    </row>
    <row r="748830" spans="59:59" ht="15" customHeight="1">
      <c r="BG748830" s="984"/>
    </row>
    <row r="748831" spans="59:59" ht="15" customHeight="1">
      <c r="BG748831" s="985"/>
    </row>
    <row r="748868" spans="59:59" ht="15" customHeight="1">
      <c r="BG748868" s="984"/>
    </row>
    <row r="748869" spans="59:59" ht="15" customHeight="1">
      <c r="BG748869" s="985"/>
    </row>
    <row r="748906" spans="59:59" ht="15" customHeight="1">
      <c r="BG748906" s="984"/>
    </row>
    <row r="748907" spans="59:59" ht="15" customHeight="1">
      <c r="BG748907" s="985"/>
    </row>
    <row r="748944" spans="59:59" ht="15" customHeight="1">
      <c r="BG748944" s="984"/>
    </row>
    <row r="748945" spans="59:59" ht="15" customHeight="1">
      <c r="BG748945" s="985"/>
    </row>
    <row r="748982" spans="59:59" ht="15" customHeight="1">
      <c r="BG748982" s="984"/>
    </row>
    <row r="748983" spans="59:59" ht="15" customHeight="1">
      <c r="BG748983" s="985"/>
    </row>
    <row r="749020" spans="59:59" ht="15" customHeight="1">
      <c r="BG749020" s="984"/>
    </row>
    <row r="749021" spans="59:59" ht="15" customHeight="1">
      <c r="BG749021" s="985"/>
    </row>
    <row r="749058" spans="59:59" ht="15" customHeight="1">
      <c r="BG749058" s="984"/>
    </row>
    <row r="749059" spans="59:59" ht="15" customHeight="1">
      <c r="BG749059" s="985"/>
    </row>
    <row r="749096" spans="59:59" ht="15" customHeight="1">
      <c r="BG749096" s="984"/>
    </row>
    <row r="749097" spans="59:59" ht="15" customHeight="1">
      <c r="BG749097" s="985"/>
    </row>
    <row r="749134" spans="59:59" ht="15" customHeight="1">
      <c r="BG749134" s="984"/>
    </row>
    <row r="749135" spans="59:59" ht="15" customHeight="1">
      <c r="BG749135" s="985"/>
    </row>
    <row r="749172" spans="59:59" ht="15" customHeight="1">
      <c r="BG749172" s="984"/>
    </row>
    <row r="749173" spans="59:59" ht="15" customHeight="1">
      <c r="BG749173" s="985"/>
    </row>
    <row r="749210" spans="59:59" ht="15" customHeight="1">
      <c r="BG749210" s="984"/>
    </row>
    <row r="749211" spans="59:59" ht="15" customHeight="1">
      <c r="BG749211" s="985"/>
    </row>
    <row r="749248" spans="59:59" ht="15" customHeight="1">
      <c r="BG749248" s="984"/>
    </row>
    <row r="749249" spans="59:59" ht="15" customHeight="1">
      <c r="BG749249" s="985"/>
    </row>
    <row r="749286" spans="59:59" ht="15" customHeight="1">
      <c r="BG749286" s="984"/>
    </row>
    <row r="749287" spans="59:59" ht="15" customHeight="1">
      <c r="BG749287" s="985"/>
    </row>
    <row r="749324" spans="59:59" ht="15" customHeight="1">
      <c r="BG749324" s="984"/>
    </row>
    <row r="749325" spans="59:59" ht="15" customHeight="1">
      <c r="BG749325" s="985"/>
    </row>
    <row r="749362" spans="59:59" ht="15" customHeight="1">
      <c r="BG749362" s="984"/>
    </row>
    <row r="749363" spans="59:59" ht="15" customHeight="1">
      <c r="BG749363" s="985"/>
    </row>
    <row r="749400" spans="59:59" ht="15" customHeight="1">
      <c r="BG749400" s="984"/>
    </row>
    <row r="749401" spans="59:59" ht="15" customHeight="1">
      <c r="BG749401" s="985"/>
    </row>
    <row r="749438" spans="59:59" ht="15" customHeight="1">
      <c r="BG749438" s="984"/>
    </row>
    <row r="749439" spans="59:59" ht="15" customHeight="1">
      <c r="BG749439" s="985"/>
    </row>
    <row r="749476" spans="59:59" ht="15" customHeight="1">
      <c r="BG749476" s="984"/>
    </row>
    <row r="749477" spans="59:59" ht="15" customHeight="1">
      <c r="BG749477" s="985"/>
    </row>
    <row r="749514" spans="59:59" ht="15" customHeight="1">
      <c r="BG749514" s="984"/>
    </row>
    <row r="749515" spans="59:59" ht="15" customHeight="1">
      <c r="BG749515" s="985"/>
    </row>
    <row r="749552" spans="59:59" ht="15" customHeight="1">
      <c r="BG749552" s="984"/>
    </row>
    <row r="749553" spans="59:59" ht="15" customHeight="1">
      <c r="BG749553" s="985"/>
    </row>
    <row r="749590" spans="59:59" ht="15" customHeight="1">
      <c r="BG749590" s="984"/>
    </row>
    <row r="749591" spans="59:59" ht="15" customHeight="1">
      <c r="BG749591" s="985"/>
    </row>
    <row r="749628" spans="59:59" ht="15" customHeight="1">
      <c r="BG749628" s="984"/>
    </row>
    <row r="749629" spans="59:59" ht="15" customHeight="1">
      <c r="BG749629" s="985"/>
    </row>
    <row r="749666" spans="59:59" ht="15" customHeight="1">
      <c r="BG749666" s="984"/>
    </row>
    <row r="749667" spans="59:59" ht="15" customHeight="1">
      <c r="BG749667" s="985"/>
    </row>
    <row r="749704" spans="59:59" ht="15" customHeight="1">
      <c r="BG749704" s="984"/>
    </row>
    <row r="749705" spans="59:59" ht="15" customHeight="1">
      <c r="BG749705" s="985"/>
    </row>
    <row r="749742" spans="59:59" ht="15" customHeight="1">
      <c r="BG749742" s="984"/>
    </row>
    <row r="749743" spans="59:59" ht="15" customHeight="1">
      <c r="BG749743" s="985"/>
    </row>
    <row r="749780" spans="59:59" ht="15" customHeight="1">
      <c r="BG749780" s="984"/>
    </row>
    <row r="749781" spans="59:59" ht="15" customHeight="1">
      <c r="BG749781" s="985"/>
    </row>
    <row r="749818" spans="59:59" ht="15" customHeight="1">
      <c r="BG749818" s="984"/>
    </row>
    <row r="749819" spans="59:59" ht="15" customHeight="1">
      <c r="BG749819" s="985"/>
    </row>
    <row r="749856" spans="59:59" ht="15" customHeight="1">
      <c r="BG749856" s="984"/>
    </row>
    <row r="749857" spans="59:59" ht="15" customHeight="1">
      <c r="BG749857" s="985"/>
    </row>
    <row r="749894" spans="59:59" ht="15" customHeight="1">
      <c r="BG749894" s="984"/>
    </row>
    <row r="749895" spans="59:59" ht="15" customHeight="1">
      <c r="BG749895" s="985"/>
    </row>
    <row r="749932" spans="59:59" ht="15" customHeight="1">
      <c r="BG749932" s="984"/>
    </row>
    <row r="749933" spans="59:59" ht="15" customHeight="1">
      <c r="BG749933" s="985"/>
    </row>
    <row r="749970" spans="59:59" ht="15" customHeight="1">
      <c r="BG749970" s="984"/>
    </row>
    <row r="749971" spans="59:59" ht="15" customHeight="1">
      <c r="BG749971" s="985"/>
    </row>
    <row r="750008" spans="59:59" ht="15" customHeight="1">
      <c r="BG750008" s="984"/>
    </row>
    <row r="750009" spans="59:59" ht="15" customHeight="1">
      <c r="BG750009" s="985"/>
    </row>
    <row r="750046" spans="59:59" ht="15" customHeight="1">
      <c r="BG750046" s="984"/>
    </row>
    <row r="750047" spans="59:59" ht="15" customHeight="1">
      <c r="BG750047" s="985"/>
    </row>
    <row r="750084" spans="59:59" ht="15" customHeight="1">
      <c r="BG750084" s="984"/>
    </row>
    <row r="750085" spans="59:59" ht="15" customHeight="1">
      <c r="BG750085" s="985"/>
    </row>
    <row r="750122" spans="59:59" ht="15" customHeight="1">
      <c r="BG750122" s="984"/>
    </row>
    <row r="750123" spans="59:59" ht="15" customHeight="1">
      <c r="BG750123" s="985"/>
    </row>
    <row r="750160" spans="59:59" ht="15" customHeight="1">
      <c r="BG750160" s="984"/>
    </row>
    <row r="750161" spans="59:59" ht="15" customHeight="1">
      <c r="BG750161" s="985"/>
    </row>
    <row r="750198" spans="59:59" ht="15" customHeight="1">
      <c r="BG750198" s="984"/>
    </row>
    <row r="750199" spans="59:59" ht="15" customHeight="1">
      <c r="BG750199" s="985"/>
    </row>
    <row r="750236" spans="59:59" ht="15" customHeight="1">
      <c r="BG750236" s="984"/>
    </row>
    <row r="750237" spans="59:59" ht="15" customHeight="1">
      <c r="BG750237" s="985"/>
    </row>
    <row r="750274" spans="59:59" ht="15" customHeight="1">
      <c r="BG750274" s="984"/>
    </row>
    <row r="750275" spans="59:59" ht="15" customHeight="1">
      <c r="BG750275" s="985"/>
    </row>
    <row r="750312" spans="59:59" ht="15" customHeight="1">
      <c r="BG750312" s="984"/>
    </row>
    <row r="750313" spans="59:59" ht="15" customHeight="1">
      <c r="BG750313" s="985"/>
    </row>
    <row r="750350" spans="59:59" ht="15" customHeight="1">
      <c r="BG750350" s="984"/>
    </row>
    <row r="750351" spans="59:59" ht="15" customHeight="1">
      <c r="BG750351" s="985"/>
    </row>
    <row r="750388" spans="59:59" ht="15" customHeight="1">
      <c r="BG750388" s="984"/>
    </row>
    <row r="750389" spans="59:59" ht="15" customHeight="1">
      <c r="BG750389" s="985"/>
    </row>
    <row r="750426" spans="59:59" ht="15" customHeight="1">
      <c r="BG750426" s="984"/>
    </row>
    <row r="750427" spans="59:59" ht="15" customHeight="1">
      <c r="BG750427" s="985"/>
    </row>
    <row r="750464" spans="59:59" ht="15" customHeight="1">
      <c r="BG750464" s="984"/>
    </row>
    <row r="750465" spans="59:59" ht="15" customHeight="1">
      <c r="BG750465" s="985"/>
    </row>
    <row r="750502" spans="59:59" ht="15" customHeight="1">
      <c r="BG750502" s="984"/>
    </row>
    <row r="750503" spans="59:59" ht="15" customHeight="1">
      <c r="BG750503" s="985"/>
    </row>
    <row r="750540" spans="59:59" ht="15" customHeight="1">
      <c r="BG750540" s="984"/>
    </row>
    <row r="750541" spans="59:59" ht="15" customHeight="1">
      <c r="BG750541" s="985"/>
    </row>
    <row r="750578" spans="59:59" ht="15" customHeight="1">
      <c r="BG750578" s="984"/>
    </row>
    <row r="750579" spans="59:59" ht="15" customHeight="1">
      <c r="BG750579" s="985"/>
    </row>
    <row r="750616" spans="59:59" ht="15" customHeight="1">
      <c r="BG750616" s="984"/>
    </row>
    <row r="750617" spans="59:59" ht="15" customHeight="1">
      <c r="BG750617" s="985"/>
    </row>
    <row r="750654" spans="59:59" ht="15" customHeight="1">
      <c r="BG750654" s="984"/>
    </row>
    <row r="750655" spans="59:59" ht="15" customHeight="1">
      <c r="BG750655" s="985"/>
    </row>
    <row r="750692" spans="59:59" ht="15" customHeight="1">
      <c r="BG750692" s="984"/>
    </row>
    <row r="750693" spans="59:59" ht="15" customHeight="1">
      <c r="BG750693" s="985"/>
    </row>
    <row r="750730" spans="59:59" ht="15" customHeight="1">
      <c r="BG750730" s="984"/>
    </row>
    <row r="750731" spans="59:59" ht="15" customHeight="1">
      <c r="BG750731" s="985"/>
    </row>
    <row r="750768" spans="59:59" ht="15" customHeight="1">
      <c r="BG750768" s="984"/>
    </row>
    <row r="750769" spans="59:59" ht="15" customHeight="1">
      <c r="BG750769" s="985"/>
    </row>
    <row r="750806" spans="59:59" ht="15" customHeight="1">
      <c r="BG750806" s="984"/>
    </row>
    <row r="750807" spans="59:59" ht="15" customHeight="1">
      <c r="BG750807" s="985"/>
    </row>
    <row r="750844" spans="59:59" ht="15" customHeight="1">
      <c r="BG750844" s="984"/>
    </row>
    <row r="750845" spans="59:59" ht="15" customHeight="1">
      <c r="BG750845" s="985"/>
    </row>
    <row r="750882" spans="59:59" ht="15" customHeight="1">
      <c r="BG750882" s="984"/>
    </row>
    <row r="750883" spans="59:59" ht="15" customHeight="1">
      <c r="BG750883" s="985"/>
    </row>
    <row r="750920" spans="59:59" ht="15" customHeight="1">
      <c r="BG750920" s="984"/>
    </row>
    <row r="750921" spans="59:59" ht="15" customHeight="1">
      <c r="BG750921" s="985"/>
    </row>
    <row r="750958" spans="59:59" ht="15" customHeight="1">
      <c r="BG750958" s="984"/>
    </row>
    <row r="750959" spans="59:59" ht="15" customHeight="1">
      <c r="BG750959" s="985"/>
    </row>
    <row r="750996" spans="59:59" ht="15" customHeight="1">
      <c r="BG750996" s="984"/>
    </row>
    <row r="750997" spans="59:59" ht="15" customHeight="1">
      <c r="BG750997" s="985"/>
    </row>
    <row r="751034" spans="59:59" ht="15" customHeight="1">
      <c r="BG751034" s="984"/>
    </row>
    <row r="751035" spans="59:59" ht="15" customHeight="1">
      <c r="BG751035" s="985"/>
    </row>
    <row r="751072" spans="59:59" ht="15" customHeight="1">
      <c r="BG751072" s="984"/>
    </row>
    <row r="751073" spans="59:59" ht="15" customHeight="1">
      <c r="BG751073" s="985"/>
    </row>
    <row r="751110" spans="59:59" ht="15" customHeight="1">
      <c r="BG751110" s="984"/>
    </row>
    <row r="751111" spans="59:59" ht="15" customHeight="1">
      <c r="BG751111" s="985"/>
    </row>
    <row r="751148" spans="59:59" ht="15" customHeight="1">
      <c r="BG751148" s="984"/>
    </row>
    <row r="751149" spans="59:59" ht="15" customHeight="1">
      <c r="BG751149" s="985"/>
    </row>
    <row r="751186" spans="59:59" ht="15" customHeight="1">
      <c r="BG751186" s="984"/>
    </row>
    <row r="751187" spans="59:59" ht="15" customHeight="1">
      <c r="BG751187" s="985"/>
    </row>
    <row r="751224" spans="59:59" ht="15" customHeight="1">
      <c r="BG751224" s="984"/>
    </row>
    <row r="751225" spans="59:59" ht="15" customHeight="1">
      <c r="BG751225" s="985"/>
    </row>
    <row r="751262" spans="59:59" ht="15" customHeight="1">
      <c r="BG751262" s="984"/>
    </row>
    <row r="751263" spans="59:59" ht="15" customHeight="1">
      <c r="BG751263" s="985"/>
    </row>
    <row r="751300" spans="59:59" ht="15" customHeight="1">
      <c r="BG751300" s="984"/>
    </row>
    <row r="751301" spans="59:59" ht="15" customHeight="1">
      <c r="BG751301" s="985"/>
    </row>
    <row r="751338" spans="59:59" ht="15" customHeight="1">
      <c r="BG751338" s="984"/>
    </row>
    <row r="751339" spans="59:59" ht="15" customHeight="1">
      <c r="BG751339" s="985"/>
    </row>
    <row r="751376" spans="59:59" ht="15" customHeight="1">
      <c r="BG751376" s="984"/>
    </row>
    <row r="751377" spans="59:59" ht="15" customHeight="1">
      <c r="BG751377" s="985"/>
    </row>
    <row r="751414" spans="59:59" ht="15" customHeight="1">
      <c r="BG751414" s="984"/>
    </row>
    <row r="751415" spans="59:59" ht="15" customHeight="1">
      <c r="BG751415" s="985"/>
    </row>
    <row r="751452" spans="59:59" ht="15" customHeight="1">
      <c r="BG751452" s="984"/>
    </row>
    <row r="751453" spans="59:59" ht="15" customHeight="1">
      <c r="BG751453" s="985"/>
    </row>
    <row r="751490" spans="59:59" ht="15" customHeight="1">
      <c r="BG751490" s="984"/>
    </row>
    <row r="751491" spans="59:59" ht="15" customHeight="1">
      <c r="BG751491" s="985"/>
    </row>
    <row r="751528" spans="59:59" ht="15" customHeight="1">
      <c r="BG751528" s="984"/>
    </row>
    <row r="751529" spans="59:59" ht="15" customHeight="1">
      <c r="BG751529" s="985"/>
    </row>
    <row r="751566" spans="59:59" ht="15" customHeight="1">
      <c r="BG751566" s="984"/>
    </row>
    <row r="751567" spans="59:59" ht="15" customHeight="1">
      <c r="BG751567" s="985"/>
    </row>
    <row r="751604" spans="59:59" ht="15" customHeight="1">
      <c r="BG751604" s="984"/>
    </row>
    <row r="751605" spans="59:59" ht="15" customHeight="1">
      <c r="BG751605" s="985"/>
    </row>
    <row r="751642" spans="59:59" ht="15" customHeight="1">
      <c r="BG751642" s="984"/>
    </row>
    <row r="751643" spans="59:59" ht="15" customHeight="1">
      <c r="BG751643" s="985"/>
    </row>
    <row r="751680" spans="59:59" ht="15" customHeight="1">
      <c r="BG751680" s="984"/>
    </row>
    <row r="751681" spans="59:59" ht="15" customHeight="1">
      <c r="BG751681" s="985"/>
    </row>
    <row r="751718" spans="59:59" ht="15" customHeight="1">
      <c r="BG751718" s="984"/>
    </row>
    <row r="751719" spans="59:59" ht="15" customHeight="1">
      <c r="BG751719" s="985"/>
    </row>
    <row r="751756" spans="59:59" ht="15" customHeight="1">
      <c r="BG751756" s="984"/>
    </row>
    <row r="751757" spans="59:59" ht="15" customHeight="1">
      <c r="BG751757" s="985"/>
    </row>
    <row r="751794" spans="59:59" ht="15" customHeight="1">
      <c r="BG751794" s="984"/>
    </row>
    <row r="751795" spans="59:59" ht="15" customHeight="1">
      <c r="BG751795" s="985"/>
    </row>
    <row r="751832" spans="59:59" ht="15" customHeight="1">
      <c r="BG751832" s="984"/>
    </row>
    <row r="751833" spans="59:59" ht="15" customHeight="1">
      <c r="BG751833" s="985"/>
    </row>
    <row r="751870" spans="59:59" ht="15" customHeight="1">
      <c r="BG751870" s="984"/>
    </row>
    <row r="751871" spans="59:59" ht="15" customHeight="1">
      <c r="BG751871" s="985"/>
    </row>
    <row r="751908" spans="59:59" ht="15" customHeight="1">
      <c r="BG751908" s="984"/>
    </row>
    <row r="751909" spans="59:59" ht="15" customHeight="1">
      <c r="BG751909" s="985"/>
    </row>
    <row r="751946" spans="59:59" ht="15" customHeight="1">
      <c r="BG751946" s="984"/>
    </row>
    <row r="751947" spans="59:59" ht="15" customHeight="1">
      <c r="BG751947" s="985"/>
    </row>
    <row r="751984" spans="59:59" ht="15" customHeight="1">
      <c r="BG751984" s="984"/>
    </row>
    <row r="751985" spans="59:59" ht="15" customHeight="1">
      <c r="BG751985" s="985"/>
    </row>
    <row r="752022" spans="59:59" ht="15" customHeight="1">
      <c r="BG752022" s="984"/>
    </row>
    <row r="752023" spans="59:59" ht="15" customHeight="1">
      <c r="BG752023" s="985"/>
    </row>
    <row r="752060" spans="59:59" ht="15" customHeight="1">
      <c r="BG752060" s="984"/>
    </row>
    <row r="752061" spans="59:59" ht="15" customHeight="1">
      <c r="BG752061" s="985"/>
    </row>
    <row r="752098" spans="59:59" ht="15" customHeight="1">
      <c r="BG752098" s="984"/>
    </row>
    <row r="752099" spans="59:59" ht="15" customHeight="1">
      <c r="BG752099" s="985"/>
    </row>
    <row r="752136" spans="59:59" ht="15" customHeight="1">
      <c r="BG752136" s="984"/>
    </row>
    <row r="752137" spans="59:59" ht="15" customHeight="1">
      <c r="BG752137" s="985"/>
    </row>
    <row r="752174" spans="59:59" ht="15" customHeight="1">
      <c r="BG752174" s="984"/>
    </row>
    <row r="752175" spans="59:59" ht="15" customHeight="1">
      <c r="BG752175" s="985"/>
    </row>
    <row r="752212" spans="59:59" ht="15" customHeight="1">
      <c r="BG752212" s="984"/>
    </row>
    <row r="752213" spans="59:59" ht="15" customHeight="1">
      <c r="BG752213" s="985"/>
    </row>
    <row r="752250" spans="59:59" ht="15" customHeight="1">
      <c r="BG752250" s="984"/>
    </row>
    <row r="752251" spans="59:59" ht="15" customHeight="1">
      <c r="BG752251" s="985"/>
    </row>
    <row r="752288" spans="59:59" ht="15" customHeight="1">
      <c r="BG752288" s="984"/>
    </row>
    <row r="752289" spans="59:59" ht="15" customHeight="1">
      <c r="BG752289" s="985"/>
    </row>
    <row r="752326" spans="59:59" ht="15" customHeight="1">
      <c r="BG752326" s="984"/>
    </row>
    <row r="752327" spans="59:59" ht="15" customHeight="1">
      <c r="BG752327" s="985"/>
    </row>
    <row r="752364" spans="59:59" ht="15" customHeight="1">
      <c r="BG752364" s="984"/>
    </row>
    <row r="752365" spans="59:59" ht="15" customHeight="1">
      <c r="BG752365" s="985"/>
    </row>
    <row r="752402" spans="59:59" ht="15" customHeight="1">
      <c r="BG752402" s="984"/>
    </row>
    <row r="752403" spans="59:59" ht="15" customHeight="1">
      <c r="BG752403" s="985"/>
    </row>
    <row r="752440" spans="59:59" ht="15" customHeight="1">
      <c r="BG752440" s="984"/>
    </row>
    <row r="752441" spans="59:59" ht="15" customHeight="1">
      <c r="BG752441" s="985"/>
    </row>
    <row r="752478" spans="59:59" ht="15" customHeight="1">
      <c r="BG752478" s="984"/>
    </row>
    <row r="752479" spans="59:59" ht="15" customHeight="1">
      <c r="BG752479" s="985"/>
    </row>
    <row r="752516" spans="59:59" ht="15" customHeight="1">
      <c r="BG752516" s="984"/>
    </row>
    <row r="752517" spans="59:59" ht="15" customHeight="1">
      <c r="BG752517" s="985"/>
    </row>
    <row r="752554" spans="59:59" ht="15" customHeight="1">
      <c r="BG752554" s="984"/>
    </row>
    <row r="752555" spans="59:59" ht="15" customHeight="1">
      <c r="BG752555" s="985"/>
    </row>
    <row r="752592" spans="59:59" ht="15" customHeight="1">
      <c r="BG752592" s="984"/>
    </row>
    <row r="752593" spans="59:59" ht="15" customHeight="1">
      <c r="BG752593" s="985"/>
    </row>
    <row r="752630" spans="59:59" ht="15" customHeight="1">
      <c r="BG752630" s="984"/>
    </row>
    <row r="752631" spans="59:59" ht="15" customHeight="1">
      <c r="BG752631" s="985"/>
    </row>
    <row r="752668" spans="59:59" ht="15" customHeight="1">
      <c r="BG752668" s="984"/>
    </row>
    <row r="752669" spans="59:59" ht="15" customHeight="1">
      <c r="BG752669" s="985"/>
    </row>
    <row r="752706" spans="59:59" ht="15" customHeight="1">
      <c r="BG752706" s="984"/>
    </row>
    <row r="752707" spans="59:59" ht="15" customHeight="1">
      <c r="BG752707" s="985"/>
    </row>
    <row r="752744" spans="59:59" ht="15" customHeight="1">
      <c r="BG752744" s="984"/>
    </row>
    <row r="752745" spans="59:59" ht="15" customHeight="1">
      <c r="BG752745" s="985"/>
    </row>
    <row r="752782" spans="59:59" ht="15" customHeight="1">
      <c r="BG752782" s="984"/>
    </row>
    <row r="752783" spans="59:59" ht="15" customHeight="1">
      <c r="BG752783" s="985"/>
    </row>
    <row r="752820" spans="59:59" ht="15" customHeight="1">
      <c r="BG752820" s="984"/>
    </row>
    <row r="752821" spans="59:59" ht="15" customHeight="1">
      <c r="BG752821" s="985"/>
    </row>
    <row r="752858" spans="59:59" ht="15" customHeight="1">
      <c r="BG752858" s="984"/>
    </row>
    <row r="752859" spans="59:59" ht="15" customHeight="1">
      <c r="BG752859" s="985"/>
    </row>
    <row r="752896" spans="59:59" ht="15" customHeight="1">
      <c r="BG752896" s="984"/>
    </row>
    <row r="752897" spans="59:59" ht="15" customHeight="1">
      <c r="BG752897" s="985"/>
    </row>
    <row r="752934" spans="59:59" ht="15" customHeight="1">
      <c r="BG752934" s="984"/>
    </row>
    <row r="752935" spans="59:59" ht="15" customHeight="1">
      <c r="BG752935" s="985"/>
    </row>
    <row r="752972" spans="59:59" ht="15" customHeight="1">
      <c r="BG752972" s="984"/>
    </row>
    <row r="752973" spans="59:59" ht="15" customHeight="1">
      <c r="BG752973" s="985"/>
    </row>
    <row r="753010" spans="59:59" ht="15" customHeight="1">
      <c r="BG753010" s="984"/>
    </row>
    <row r="753011" spans="59:59" ht="15" customHeight="1">
      <c r="BG753011" s="985"/>
    </row>
    <row r="753048" spans="59:59" ht="15" customHeight="1">
      <c r="BG753048" s="984"/>
    </row>
    <row r="753049" spans="59:59" ht="15" customHeight="1">
      <c r="BG753049" s="985"/>
    </row>
    <row r="753086" spans="59:59" ht="15" customHeight="1">
      <c r="BG753086" s="984"/>
    </row>
    <row r="753087" spans="59:59" ht="15" customHeight="1">
      <c r="BG753087" s="985"/>
    </row>
    <row r="753124" spans="59:59" ht="15" customHeight="1">
      <c r="BG753124" s="984"/>
    </row>
    <row r="753125" spans="59:59" ht="15" customHeight="1">
      <c r="BG753125" s="985"/>
    </row>
    <row r="753162" spans="59:59" ht="15" customHeight="1">
      <c r="BG753162" s="984"/>
    </row>
    <row r="753163" spans="59:59" ht="15" customHeight="1">
      <c r="BG753163" s="985"/>
    </row>
    <row r="753200" spans="59:59" ht="15" customHeight="1">
      <c r="BG753200" s="984"/>
    </row>
    <row r="753201" spans="59:59" ht="15" customHeight="1">
      <c r="BG753201" s="985"/>
    </row>
    <row r="753238" spans="59:59" ht="15" customHeight="1">
      <c r="BG753238" s="984"/>
    </row>
    <row r="753239" spans="59:59" ht="15" customHeight="1">
      <c r="BG753239" s="985"/>
    </row>
    <row r="753276" spans="59:59" ht="15" customHeight="1">
      <c r="BG753276" s="984"/>
    </row>
    <row r="753277" spans="59:59" ht="15" customHeight="1">
      <c r="BG753277" s="985"/>
    </row>
    <row r="753314" spans="59:59" ht="15" customHeight="1">
      <c r="BG753314" s="984"/>
    </row>
    <row r="753315" spans="59:59" ht="15" customHeight="1">
      <c r="BG753315" s="985"/>
    </row>
    <row r="753352" spans="59:59" ht="15" customHeight="1">
      <c r="BG753352" s="984"/>
    </row>
    <row r="753353" spans="59:59" ht="15" customHeight="1">
      <c r="BG753353" s="985"/>
    </row>
    <row r="753390" spans="59:59" ht="15" customHeight="1">
      <c r="BG753390" s="984"/>
    </row>
    <row r="753391" spans="59:59" ht="15" customHeight="1">
      <c r="BG753391" s="985"/>
    </row>
    <row r="753428" spans="59:59" ht="15" customHeight="1">
      <c r="BG753428" s="984"/>
    </row>
    <row r="753429" spans="59:59" ht="15" customHeight="1">
      <c r="BG753429" s="985"/>
    </row>
    <row r="753466" spans="59:59" ht="15" customHeight="1">
      <c r="BG753466" s="984"/>
    </row>
    <row r="753467" spans="59:59" ht="15" customHeight="1">
      <c r="BG753467" s="985"/>
    </row>
    <row r="753504" spans="59:59" ht="15" customHeight="1">
      <c r="BG753504" s="984"/>
    </row>
    <row r="753505" spans="59:59" ht="15" customHeight="1">
      <c r="BG753505" s="985"/>
    </row>
    <row r="753542" spans="59:59" ht="15" customHeight="1">
      <c r="BG753542" s="984"/>
    </row>
    <row r="753543" spans="59:59" ht="15" customHeight="1">
      <c r="BG753543" s="985"/>
    </row>
    <row r="753580" spans="59:59" ht="15" customHeight="1">
      <c r="BG753580" s="984"/>
    </row>
    <row r="753581" spans="59:59" ht="15" customHeight="1">
      <c r="BG753581" s="985"/>
    </row>
    <row r="753618" spans="59:59" ht="15" customHeight="1">
      <c r="BG753618" s="984"/>
    </row>
    <row r="753619" spans="59:59" ht="15" customHeight="1">
      <c r="BG753619" s="985"/>
    </row>
    <row r="753656" spans="59:59" ht="15" customHeight="1">
      <c r="BG753656" s="984"/>
    </row>
    <row r="753657" spans="59:59" ht="15" customHeight="1">
      <c r="BG753657" s="985"/>
    </row>
    <row r="753694" spans="59:59" ht="15" customHeight="1">
      <c r="BG753694" s="984"/>
    </row>
    <row r="753695" spans="59:59" ht="15" customHeight="1">
      <c r="BG753695" s="985"/>
    </row>
    <row r="753732" spans="59:59" ht="15" customHeight="1">
      <c r="BG753732" s="984"/>
    </row>
    <row r="753733" spans="59:59" ht="15" customHeight="1">
      <c r="BG753733" s="985"/>
    </row>
    <row r="753770" spans="59:59" ht="15" customHeight="1">
      <c r="BG753770" s="984"/>
    </row>
    <row r="753771" spans="59:59" ht="15" customHeight="1">
      <c r="BG753771" s="985"/>
    </row>
    <row r="753808" spans="59:59" ht="15" customHeight="1">
      <c r="BG753808" s="984"/>
    </row>
    <row r="753809" spans="59:59" ht="15" customHeight="1">
      <c r="BG753809" s="985"/>
    </row>
    <row r="753846" spans="59:59" ht="15" customHeight="1">
      <c r="BG753846" s="984"/>
    </row>
    <row r="753847" spans="59:59" ht="15" customHeight="1">
      <c r="BG753847" s="985"/>
    </row>
    <row r="753884" spans="59:59" ht="15" customHeight="1">
      <c r="BG753884" s="984"/>
    </row>
    <row r="753885" spans="59:59" ht="15" customHeight="1">
      <c r="BG753885" s="985"/>
    </row>
    <row r="753922" spans="59:59" ht="15" customHeight="1">
      <c r="BG753922" s="984"/>
    </row>
    <row r="753923" spans="59:59" ht="15" customHeight="1">
      <c r="BG753923" s="985"/>
    </row>
    <row r="753960" spans="59:59" ht="15" customHeight="1">
      <c r="BG753960" s="984"/>
    </row>
    <row r="753961" spans="59:59" ht="15" customHeight="1">
      <c r="BG753961" s="985"/>
    </row>
    <row r="753998" spans="59:59" ht="15" customHeight="1">
      <c r="BG753998" s="984"/>
    </row>
    <row r="753999" spans="59:59" ht="15" customHeight="1">
      <c r="BG753999" s="985"/>
    </row>
    <row r="754036" spans="59:59" ht="15" customHeight="1">
      <c r="BG754036" s="984"/>
    </row>
    <row r="754037" spans="59:59" ht="15" customHeight="1">
      <c r="BG754037" s="985"/>
    </row>
    <row r="754074" spans="59:59" ht="15" customHeight="1">
      <c r="BG754074" s="984"/>
    </row>
    <row r="754075" spans="59:59" ht="15" customHeight="1">
      <c r="BG754075" s="985"/>
    </row>
    <row r="754112" spans="59:59" ht="15" customHeight="1">
      <c r="BG754112" s="984"/>
    </row>
    <row r="754113" spans="59:59" ht="15" customHeight="1">
      <c r="BG754113" s="985"/>
    </row>
    <row r="754150" spans="59:59" ht="15" customHeight="1">
      <c r="BG754150" s="984"/>
    </row>
    <row r="754151" spans="59:59" ht="15" customHeight="1">
      <c r="BG754151" s="985"/>
    </row>
    <row r="754188" spans="59:59" ht="15" customHeight="1">
      <c r="BG754188" s="984"/>
    </row>
    <row r="754189" spans="59:59" ht="15" customHeight="1">
      <c r="BG754189" s="985"/>
    </row>
    <row r="754226" spans="59:59" ht="15" customHeight="1">
      <c r="BG754226" s="984"/>
    </row>
    <row r="754227" spans="59:59" ht="15" customHeight="1">
      <c r="BG754227" s="985"/>
    </row>
    <row r="754264" spans="59:59" ht="15" customHeight="1">
      <c r="BG754264" s="984"/>
    </row>
    <row r="754265" spans="59:59" ht="15" customHeight="1">
      <c r="BG754265" s="985"/>
    </row>
    <row r="754302" spans="59:59" ht="15" customHeight="1">
      <c r="BG754302" s="984"/>
    </row>
    <row r="754303" spans="59:59" ht="15" customHeight="1">
      <c r="BG754303" s="985"/>
    </row>
    <row r="754340" spans="59:59" ht="15" customHeight="1">
      <c r="BG754340" s="984"/>
    </row>
    <row r="754341" spans="59:59" ht="15" customHeight="1">
      <c r="BG754341" s="985"/>
    </row>
    <row r="754378" spans="59:59" ht="15" customHeight="1">
      <c r="BG754378" s="984"/>
    </row>
    <row r="754379" spans="59:59" ht="15" customHeight="1">
      <c r="BG754379" s="985"/>
    </row>
    <row r="754416" spans="59:59" ht="15" customHeight="1">
      <c r="BG754416" s="984"/>
    </row>
    <row r="754417" spans="59:59" ht="15" customHeight="1">
      <c r="BG754417" s="985"/>
    </row>
    <row r="754454" spans="59:59" ht="15" customHeight="1">
      <c r="BG754454" s="984"/>
    </row>
    <row r="754455" spans="59:59" ht="15" customHeight="1">
      <c r="BG754455" s="985"/>
    </row>
    <row r="754492" spans="59:59" ht="15" customHeight="1">
      <c r="BG754492" s="984"/>
    </row>
    <row r="754493" spans="59:59" ht="15" customHeight="1">
      <c r="BG754493" s="985"/>
    </row>
    <row r="754530" spans="59:59" ht="15" customHeight="1">
      <c r="BG754530" s="984"/>
    </row>
    <row r="754531" spans="59:59" ht="15" customHeight="1">
      <c r="BG754531" s="985"/>
    </row>
    <row r="754568" spans="59:59" ht="15" customHeight="1">
      <c r="BG754568" s="984"/>
    </row>
    <row r="754569" spans="59:59" ht="15" customHeight="1">
      <c r="BG754569" s="985"/>
    </row>
    <row r="754606" spans="59:59" ht="15" customHeight="1">
      <c r="BG754606" s="984"/>
    </row>
    <row r="754607" spans="59:59" ht="15" customHeight="1">
      <c r="BG754607" s="985"/>
    </row>
    <row r="754644" spans="59:59" ht="15" customHeight="1">
      <c r="BG754644" s="984"/>
    </row>
    <row r="754645" spans="59:59" ht="15" customHeight="1">
      <c r="BG754645" s="985"/>
    </row>
    <row r="754682" spans="59:59" ht="15" customHeight="1">
      <c r="BG754682" s="984"/>
    </row>
    <row r="754683" spans="59:59" ht="15" customHeight="1">
      <c r="BG754683" s="985"/>
    </row>
    <row r="754720" spans="59:59" ht="15" customHeight="1">
      <c r="BG754720" s="984"/>
    </row>
    <row r="754721" spans="59:59" ht="15" customHeight="1">
      <c r="BG754721" s="985"/>
    </row>
    <row r="754758" spans="59:59" ht="15" customHeight="1">
      <c r="BG754758" s="984"/>
    </row>
    <row r="754759" spans="59:59" ht="15" customHeight="1">
      <c r="BG754759" s="985"/>
    </row>
    <row r="754796" spans="59:59" ht="15" customHeight="1">
      <c r="BG754796" s="984"/>
    </row>
    <row r="754797" spans="59:59" ht="15" customHeight="1">
      <c r="BG754797" s="985"/>
    </row>
    <row r="754834" spans="59:59" ht="15" customHeight="1">
      <c r="BG754834" s="984"/>
    </row>
    <row r="754835" spans="59:59" ht="15" customHeight="1">
      <c r="BG754835" s="985"/>
    </row>
    <row r="754872" spans="59:59" ht="15" customHeight="1">
      <c r="BG754872" s="984"/>
    </row>
    <row r="754873" spans="59:59" ht="15" customHeight="1">
      <c r="BG754873" s="985"/>
    </row>
    <row r="754910" spans="59:59" ht="15" customHeight="1">
      <c r="BG754910" s="984"/>
    </row>
    <row r="754911" spans="59:59" ht="15" customHeight="1">
      <c r="BG754911" s="985"/>
    </row>
    <row r="754948" spans="59:59" ht="15" customHeight="1">
      <c r="BG754948" s="984"/>
    </row>
    <row r="754949" spans="59:59" ht="15" customHeight="1">
      <c r="BG754949" s="985"/>
    </row>
    <row r="754986" spans="59:59" ht="15" customHeight="1">
      <c r="BG754986" s="984"/>
    </row>
    <row r="754987" spans="59:59" ht="15" customHeight="1">
      <c r="BG754987" s="985"/>
    </row>
    <row r="755024" spans="59:59" ht="15" customHeight="1">
      <c r="BG755024" s="984"/>
    </row>
    <row r="755025" spans="59:59" ht="15" customHeight="1">
      <c r="BG755025" s="985"/>
    </row>
    <row r="755062" spans="59:59" ht="15" customHeight="1">
      <c r="BG755062" s="984"/>
    </row>
    <row r="755063" spans="59:59" ht="15" customHeight="1">
      <c r="BG755063" s="985"/>
    </row>
    <row r="755100" spans="59:59" ht="15" customHeight="1">
      <c r="BG755100" s="984"/>
    </row>
    <row r="755101" spans="59:59" ht="15" customHeight="1">
      <c r="BG755101" s="985"/>
    </row>
    <row r="755138" spans="59:59" ht="15" customHeight="1">
      <c r="BG755138" s="984"/>
    </row>
    <row r="755139" spans="59:59" ht="15" customHeight="1">
      <c r="BG755139" s="985"/>
    </row>
    <row r="755176" spans="59:59" ht="15" customHeight="1">
      <c r="BG755176" s="984"/>
    </row>
    <row r="755177" spans="59:59" ht="15" customHeight="1">
      <c r="BG755177" s="985"/>
    </row>
    <row r="755214" spans="59:59" ht="15" customHeight="1">
      <c r="BG755214" s="984"/>
    </row>
    <row r="755215" spans="59:59" ht="15" customHeight="1">
      <c r="BG755215" s="985"/>
    </row>
    <row r="755252" spans="59:59" ht="15" customHeight="1">
      <c r="BG755252" s="984"/>
    </row>
    <row r="755253" spans="59:59" ht="15" customHeight="1">
      <c r="BG755253" s="985"/>
    </row>
    <row r="755290" spans="59:59" ht="15" customHeight="1">
      <c r="BG755290" s="984"/>
    </row>
    <row r="755291" spans="59:59" ht="15" customHeight="1">
      <c r="BG755291" s="985"/>
    </row>
    <row r="755328" spans="59:59" ht="15" customHeight="1">
      <c r="BG755328" s="984"/>
    </row>
    <row r="755329" spans="59:59" ht="15" customHeight="1">
      <c r="BG755329" s="985"/>
    </row>
    <row r="755366" spans="59:59" ht="15" customHeight="1">
      <c r="BG755366" s="984"/>
    </row>
    <row r="755367" spans="59:59" ht="15" customHeight="1">
      <c r="BG755367" s="985"/>
    </row>
    <row r="755404" spans="59:59" ht="15" customHeight="1">
      <c r="BG755404" s="984"/>
    </row>
    <row r="755405" spans="59:59" ht="15" customHeight="1">
      <c r="BG755405" s="985"/>
    </row>
    <row r="755442" spans="59:59" ht="15" customHeight="1">
      <c r="BG755442" s="984"/>
    </row>
    <row r="755443" spans="59:59" ht="15" customHeight="1">
      <c r="BG755443" s="985"/>
    </row>
    <row r="755480" spans="59:59" ht="15" customHeight="1">
      <c r="BG755480" s="984"/>
    </row>
    <row r="755481" spans="59:59" ht="15" customHeight="1">
      <c r="BG755481" s="985"/>
    </row>
    <row r="755518" spans="59:59" ht="15" customHeight="1">
      <c r="BG755518" s="984"/>
    </row>
    <row r="755519" spans="59:59" ht="15" customHeight="1">
      <c r="BG755519" s="985"/>
    </row>
    <row r="755556" spans="59:59" ht="15" customHeight="1">
      <c r="BG755556" s="984"/>
    </row>
    <row r="755557" spans="59:59" ht="15" customHeight="1">
      <c r="BG755557" s="985"/>
    </row>
    <row r="755594" spans="59:59" ht="15" customHeight="1">
      <c r="BG755594" s="984"/>
    </row>
    <row r="755595" spans="59:59" ht="15" customHeight="1">
      <c r="BG755595" s="985"/>
    </row>
    <row r="755632" spans="59:59" ht="15" customHeight="1">
      <c r="BG755632" s="984"/>
    </row>
    <row r="755633" spans="59:59" ht="15" customHeight="1">
      <c r="BG755633" s="985"/>
    </row>
    <row r="755670" spans="59:59" ht="15" customHeight="1">
      <c r="BG755670" s="984"/>
    </row>
    <row r="755671" spans="59:59" ht="15" customHeight="1">
      <c r="BG755671" s="985"/>
    </row>
    <row r="755708" spans="59:59" ht="15" customHeight="1">
      <c r="BG755708" s="984"/>
    </row>
    <row r="755709" spans="59:59" ht="15" customHeight="1">
      <c r="BG755709" s="985"/>
    </row>
    <row r="755746" spans="59:59" ht="15" customHeight="1">
      <c r="BG755746" s="984"/>
    </row>
    <row r="755747" spans="59:59" ht="15" customHeight="1">
      <c r="BG755747" s="985"/>
    </row>
    <row r="755784" spans="59:59" ht="15" customHeight="1">
      <c r="BG755784" s="984"/>
    </row>
    <row r="755785" spans="59:59" ht="15" customHeight="1">
      <c r="BG755785" s="985"/>
    </row>
    <row r="755822" spans="59:59" ht="15" customHeight="1">
      <c r="BG755822" s="984"/>
    </row>
    <row r="755823" spans="59:59" ht="15" customHeight="1">
      <c r="BG755823" s="985"/>
    </row>
    <row r="755860" spans="59:59" ht="15" customHeight="1">
      <c r="BG755860" s="984"/>
    </row>
    <row r="755861" spans="59:59" ht="15" customHeight="1">
      <c r="BG755861" s="985"/>
    </row>
    <row r="755898" spans="59:59" ht="15" customHeight="1">
      <c r="BG755898" s="984"/>
    </row>
    <row r="755899" spans="59:59" ht="15" customHeight="1">
      <c r="BG755899" s="985"/>
    </row>
    <row r="755936" spans="59:59" ht="15" customHeight="1">
      <c r="BG755936" s="984"/>
    </row>
    <row r="755937" spans="59:59" ht="15" customHeight="1">
      <c r="BG755937" s="985"/>
    </row>
    <row r="755974" spans="59:59" ht="15" customHeight="1">
      <c r="BG755974" s="984"/>
    </row>
    <row r="755975" spans="59:59" ht="15" customHeight="1">
      <c r="BG755975" s="985"/>
    </row>
    <row r="756012" spans="59:59" ht="15" customHeight="1">
      <c r="BG756012" s="984"/>
    </row>
    <row r="756013" spans="59:59" ht="15" customHeight="1">
      <c r="BG756013" s="985"/>
    </row>
    <row r="756050" spans="59:59" ht="15" customHeight="1">
      <c r="BG756050" s="984"/>
    </row>
    <row r="756051" spans="59:59" ht="15" customHeight="1">
      <c r="BG756051" s="985"/>
    </row>
    <row r="756088" spans="59:59" ht="15" customHeight="1">
      <c r="BG756088" s="984"/>
    </row>
    <row r="756089" spans="59:59" ht="15" customHeight="1">
      <c r="BG756089" s="985"/>
    </row>
    <row r="756126" spans="59:59" ht="15" customHeight="1">
      <c r="BG756126" s="984"/>
    </row>
    <row r="756127" spans="59:59" ht="15" customHeight="1">
      <c r="BG756127" s="985"/>
    </row>
    <row r="756164" spans="59:59" ht="15" customHeight="1">
      <c r="BG756164" s="984"/>
    </row>
    <row r="756165" spans="59:59" ht="15" customHeight="1">
      <c r="BG756165" s="985"/>
    </row>
    <row r="756202" spans="59:59" ht="15" customHeight="1">
      <c r="BG756202" s="984"/>
    </row>
    <row r="756203" spans="59:59" ht="15" customHeight="1">
      <c r="BG756203" s="985"/>
    </row>
    <row r="756240" spans="59:59" ht="15" customHeight="1">
      <c r="BG756240" s="984"/>
    </row>
    <row r="756241" spans="59:59" ht="15" customHeight="1">
      <c r="BG756241" s="985"/>
    </row>
    <row r="756278" spans="59:59" ht="15" customHeight="1">
      <c r="BG756278" s="984"/>
    </row>
    <row r="756279" spans="59:59" ht="15" customHeight="1">
      <c r="BG756279" s="985"/>
    </row>
    <row r="756316" spans="59:59" ht="15" customHeight="1">
      <c r="BG756316" s="984"/>
    </row>
    <row r="756317" spans="59:59" ht="15" customHeight="1">
      <c r="BG756317" s="985"/>
    </row>
    <row r="756354" spans="59:59" ht="15" customHeight="1">
      <c r="BG756354" s="984"/>
    </row>
    <row r="756355" spans="59:59" ht="15" customHeight="1">
      <c r="BG756355" s="985"/>
    </row>
    <row r="756392" spans="59:59" ht="15" customHeight="1">
      <c r="BG756392" s="984"/>
    </row>
    <row r="756393" spans="59:59" ht="15" customHeight="1">
      <c r="BG756393" s="985"/>
    </row>
    <row r="756430" spans="59:59" ht="15" customHeight="1">
      <c r="BG756430" s="984"/>
    </row>
    <row r="756431" spans="59:59" ht="15" customHeight="1">
      <c r="BG756431" s="985"/>
    </row>
    <row r="756468" spans="59:59" ht="15" customHeight="1">
      <c r="BG756468" s="984"/>
    </row>
    <row r="756469" spans="59:59" ht="15" customHeight="1">
      <c r="BG756469" s="985"/>
    </row>
    <row r="756506" spans="59:59" ht="15" customHeight="1">
      <c r="BG756506" s="984"/>
    </row>
    <row r="756507" spans="59:59" ht="15" customHeight="1">
      <c r="BG756507" s="985"/>
    </row>
    <row r="756544" spans="59:59" ht="15" customHeight="1">
      <c r="BG756544" s="984"/>
    </row>
    <row r="756545" spans="59:59" ht="15" customHeight="1">
      <c r="BG756545" s="985"/>
    </row>
    <row r="756582" spans="59:59" ht="15" customHeight="1">
      <c r="BG756582" s="984"/>
    </row>
    <row r="756583" spans="59:59" ht="15" customHeight="1">
      <c r="BG756583" s="985"/>
    </row>
    <row r="756620" spans="59:59" ht="15" customHeight="1">
      <c r="BG756620" s="984"/>
    </row>
    <row r="756621" spans="59:59" ht="15" customHeight="1">
      <c r="BG756621" s="985"/>
    </row>
    <row r="756658" spans="59:59" ht="15" customHeight="1">
      <c r="BG756658" s="984"/>
    </row>
    <row r="756659" spans="59:59" ht="15" customHeight="1">
      <c r="BG756659" s="985"/>
    </row>
    <row r="756696" spans="59:59" ht="15" customHeight="1">
      <c r="BG756696" s="984"/>
    </row>
    <row r="756697" spans="59:59" ht="15" customHeight="1">
      <c r="BG756697" s="985"/>
    </row>
    <row r="756734" spans="59:59" ht="15" customHeight="1">
      <c r="BG756734" s="984"/>
    </row>
    <row r="756735" spans="59:59" ht="15" customHeight="1">
      <c r="BG756735" s="985"/>
    </row>
    <row r="756772" spans="59:59" ht="15" customHeight="1">
      <c r="BG756772" s="984"/>
    </row>
    <row r="756773" spans="59:59" ht="15" customHeight="1">
      <c r="BG756773" s="985"/>
    </row>
    <row r="756810" spans="59:59" ht="15" customHeight="1">
      <c r="BG756810" s="984"/>
    </row>
    <row r="756811" spans="59:59" ht="15" customHeight="1">
      <c r="BG756811" s="985"/>
    </row>
    <row r="756848" spans="59:59" ht="15" customHeight="1">
      <c r="BG756848" s="984"/>
    </row>
    <row r="756849" spans="59:59" ht="15" customHeight="1">
      <c r="BG756849" s="985"/>
    </row>
    <row r="756886" spans="59:59" ht="15" customHeight="1">
      <c r="BG756886" s="984"/>
    </row>
    <row r="756887" spans="59:59" ht="15" customHeight="1">
      <c r="BG756887" s="985"/>
    </row>
    <row r="756924" spans="59:59" ht="15" customHeight="1">
      <c r="BG756924" s="984"/>
    </row>
    <row r="756925" spans="59:59" ht="15" customHeight="1">
      <c r="BG756925" s="985"/>
    </row>
    <row r="756962" spans="59:59" ht="15" customHeight="1">
      <c r="BG756962" s="984"/>
    </row>
    <row r="756963" spans="59:59" ht="15" customHeight="1">
      <c r="BG756963" s="985"/>
    </row>
    <row r="757000" spans="59:59" ht="15" customHeight="1">
      <c r="BG757000" s="984"/>
    </row>
    <row r="757001" spans="59:59" ht="15" customHeight="1">
      <c r="BG757001" s="985"/>
    </row>
    <row r="757038" spans="59:59" ht="15" customHeight="1">
      <c r="BG757038" s="984"/>
    </row>
    <row r="757039" spans="59:59" ht="15" customHeight="1">
      <c r="BG757039" s="985"/>
    </row>
    <row r="757076" spans="59:59" ht="15" customHeight="1">
      <c r="BG757076" s="984"/>
    </row>
    <row r="757077" spans="59:59" ht="15" customHeight="1">
      <c r="BG757077" s="985"/>
    </row>
    <row r="757114" spans="59:59" ht="15" customHeight="1">
      <c r="BG757114" s="984"/>
    </row>
    <row r="757115" spans="59:59" ht="15" customHeight="1">
      <c r="BG757115" s="985"/>
    </row>
    <row r="757152" spans="59:59" ht="15" customHeight="1">
      <c r="BG757152" s="984"/>
    </row>
    <row r="757153" spans="59:59" ht="15" customHeight="1">
      <c r="BG757153" s="985"/>
    </row>
    <row r="757190" spans="59:59" ht="15" customHeight="1">
      <c r="BG757190" s="984"/>
    </row>
    <row r="757191" spans="59:59" ht="15" customHeight="1">
      <c r="BG757191" s="985"/>
    </row>
    <row r="757228" spans="59:59" ht="15" customHeight="1">
      <c r="BG757228" s="984"/>
    </row>
    <row r="757229" spans="59:59" ht="15" customHeight="1">
      <c r="BG757229" s="985"/>
    </row>
    <row r="757266" spans="59:59" ht="15" customHeight="1">
      <c r="BG757266" s="984"/>
    </row>
    <row r="757267" spans="59:59" ht="15" customHeight="1">
      <c r="BG757267" s="985"/>
    </row>
    <row r="757304" spans="59:59" ht="15" customHeight="1">
      <c r="BG757304" s="984"/>
    </row>
    <row r="757305" spans="59:59" ht="15" customHeight="1">
      <c r="BG757305" s="985"/>
    </row>
    <row r="757342" spans="59:59" ht="15" customHeight="1">
      <c r="BG757342" s="984"/>
    </row>
    <row r="757343" spans="59:59" ht="15" customHeight="1">
      <c r="BG757343" s="985"/>
    </row>
    <row r="757380" spans="59:59" ht="15" customHeight="1">
      <c r="BG757380" s="984"/>
    </row>
    <row r="757381" spans="59:59" ht="15" customHeight="1">
      <c r="BG757381" s="985"/>
    </row>
    <row r="757418" spans="59:59" ht="15" customHeight="1">
      <c r="BG757418" s="984"/>
    </row>
    <row r="757419" spans="59:59" ht="15" customHeight="1">
      <c r="BG757419" s="985"/>
    </row>
    <row r="757456" spans="59:59" ht="15" customHeight="1">
      <c r="BG757456" s="984"/>
    </row>
    <row r="757457" spans="59:59" ht="15" customHeight="1">
      <c r="BG757457" s="985"/>
    </row>
    <row r="757494" spans="59:59" ht="15" customHeight="1">
      <c r="BG757494" s="984"/>
    </row>
    <row r="757495" spans="59:59" ht="15" customHeight="1">
      <c r="BG757495" s="985"/>
    </row>
    <row r="757532" spans="59:59" ht="15" customHeight="1">
      <c r="BG757532" s="984"/>
    </row>
    <row r="757533" spans="59:59" ht="15" customHeight="1">
      <c r="BG757533" s="985"/>
    </row>
    <row r="757570" spans="59:59" ht="15" customHeight="1">
      <c r="BG757570" s="984"/>
    </row>
    <row r="757571" spans="59:59" ht="15" customHeight="1">
      <c r="BG757571" s="985"/>
    </row>
    <row r="757608" spans="59:59" ht="15" customHeight="1">
      <c r="BG757608" s="984"/>
    </row>
    <row r="757609" spans="59:59" ht="15" customHeight="1">
      <c r="BG757609" s="985"/>
    </row>
    <row r="757646" spans="59:59" ht="15" customHeight="1">
      <c r="BG757646" s="984"/>
    </row>
    <row r="757647" spans="59:59" ht="15" customHeight="1">
      <c r="BG757647" s="985"/>
    </row>
    <row r="757684" spans="59:59" ht="15" customHeight="1">
      <c r="BG757684" s="984"/>
    </row>
    <row r="757685" spans="59:59" ht="15" customHeight="1">
      <c r="BG757685" s="985"/>
    </row>
    <row r="757722" spans="59:59" ht="15" customHeight="1">
      <c r="BG757722" s="984"/>
    </row>
    <row r="757723" spans="59:59" ht="15" customHeight="1">
      <c r="BG757723" s="985"/>
    </row>
    <row r="757760" spans="59:59" ht="15" customHeight="1">
      <c r="BG757760" s="984"/>
    </row>
    <row r="757761" spans="59:59" ht="15" customHeight="1">
      <c r="BG757761" s="985"/>
    </row>
    <row r="757798" spans="59:59" ht="15" customHeight="1">
      <c r="BG757798" s="984"/>
    </row>
    <row r="757799" spans="59:59" ht="15" customHeight="1">
      <c r="BG757799" s="985"/>
    </row>
    <row r="757836" spans="59:59" ht="15" customHeight="1">
      <c r="BG757836" s="984"/>
    </row>
    <row r="757837" spans="59:59" ht="15" customHeight="1">
      <c r="BG757837" s="985"/>
    </row>
    <row r="757874" spans="59:59" ht="15" customHeight="1">
      <c r="BG757874" s="984"/>
    </row>
    <row r="757875" spans="59:59" ht="15" customHeight="1">
      <c r="BG757875" s="985"/>
    </row>
    <row r="757912" spans="59:59" ht="15" customHeight="1">
      <c r="BG757912" s="984"/>
    </row>
    <row r="757913" spans="59:59" ht="15" customHeight="1">
      <c r="BG757913" s="985"/>
    </row>
    <row r="757950" spans="59:59" ht="15" customHeight="1">
      <c r="BG757950" s="984"/>
    </row>
    <row r="757951" spans="59:59" ht="15" customHeight="1">
      <c r="BG757951" s="985"/>
    </row>
    <row r="757988" spans="59:59" ht="15" customHeight="1">
      <c r="BG757988" s="984"/>
    </row>
    <row r="757989" spans="59:59" ht="15" customHeight="1">
      <c r="BG757989" s="985"/>
    </row>
    <row r="758026" spans="59:59" ht="15" customHeight="1">
      <c r="BG758026" s="984"/>
    </row>
    <row r="758027" spans="59:59" ht="15" customHeight="1">
      <c r="BG758027" s="985"/>
    </row>
    <row r="758064" spans="59:59" ht="15" customHeight="1">
      <c r="BG758064" s="984"/>
    </row>
    <row r="758065" spans="59:59" ht="15" customHeight="1">
      <c r="BG758065" s="985"/>
    </row>
    <row r="758102" spans="59:59" ht="15" customHeight="1">
      <c r="BG758102" s="984"/>
    </row>
    <row r="758103" spans="59:59" ht="15" customHeight="1">
      <c r="BG758103" s="985"/>
    </row>
    <row r="758140" spans="59:59" ht="15" customHeight="1">
      <c r="BG758140" s="984"/>
    </row>
    <row r="758141" spans="59:59" ht="15" customHeight="1">
      <c r="BG758141" s="985"/>
    </row>
    <row r="758178" spans="59:59" ht="15" customHeight="1">
      <c r="BG758178" s="984"/>
    </row>
    <row r="758179" spans="59:59" ht="15" customHeight="1">
      <c r="BG758179" s="985"/>
    </row>
    <row r="758216" spans="59:59" ht="15" customHeight="1">
      <c r="BG758216" s="984"/>
    </row>
    <row r="758217" spans="59:59" ht="15" customHeight="1">
      <c r="BG758217" s="985"/>
    </row>
    <row r="758254" spans="59:59" ht="15" customHeight="1">
      <c r="BG758254" s="984"/>
    </row>
    <row r="758255" spans="59:59" ht="15" customHeight="1">
      <c r="BG758255" s="985"/>
    </row>
    <row r="758292" spans="59:59" ht="15" customHeight="1">
      <c r="BG758292" s="984"/>
    </row>
    <row r="758293" spans="59:59" ht="15" customHeight="1">
      <c r="BG758293" s="985"/>
    </row>
    <row r="758330" spans="59:59" ht="15" customHeight="1">
      <c r="BG758330" s="984"/>
    </row>
    <row r="758331" spans="59:59" ht="15" customHeight="1">
      <c r="BG758331" s="985"/>
    </row>
    <row r="758368" spans="59:59" ht="15" customHeight="1">
      <c r="BG758368" s="984"/>
    </row>
    <row r="758369" spans="59:59" ht="15" customHeight="1">
      <c r="BG758369" s="985"/>
    </row>
    <row r="758406" spans="59:59" ht="15" customHeight="1">
      <c r="BG758406" s="984"/>
    </row>
    <row r="758407" spans="59:59" ht="15" customHeight="1">
      <c r="BG758407" s="985"/>
    </row>
    <row r="758444" spans="59:59" ht="15" customHeight="1">
      <c r="BG758444" s="984"/>
    </row>
    <row r="758445" spans="59:59" ht="15" customHeight="1">
      <c r="BG758445" s="985"/>
    </row>
    <row r="758482" spans="59:59" ht="15" customHeight="1">
      <c r="BG758482" s="984"/>
    </row>
    <row r="758483" spans="59:59" ht="15" customHeight="1">
      <c r="BG758483" s="985"/>
    </row>
    <row r="758520" spans="59:59" ht="15" customHeight="1">
      <c r="BG758520" s="984"/>
    </row>
    <row r="758521" spans="59:59" ht="15" customHeight="1">
      <c r="BG758521" s="985"/>
    </row>
    <row r="758558" spans="59:59" ht="15" customHeight="1">
      <c r="BG758558" s="984"/>
    </row>
    <row r="758559" spans="59:59" ht="15" customHeight="1">
      <c r="BG758559" s="985"/>
    </row>
    <row r="758596" spans="59:59" ht="15" customHeight="1">
      <c r="BG758596" s="984"/>
    </row>
    <row r="758597" spans="59:59" ht="15" customHeight="1">
      <c r="BG758597" s="985"/>
    </row>
    <row r="758634" spans="59:59" ht="15" customHeight="1">
      <c r="BG758634" s="984"/>
    </row>
    <row r="758635" spans="59:59" ht="15" customHeight="1">
      <c r="BG758635" s="985"/>
    </row>
    <row r="758672" spans="59:59" ht="15" customHeight="1">
      <c r="BG758672" s="984"/>
    </row>
    <row r="758673" spans="59:59" ht="15" customHeight="1">
      <c r="BG758673" s="985"/>
    </row>
    <row r="758710" spans="59:59" ht="15" customHeight="1">
      <c r="BG758710" s="984"/>
    </row>
    <row r="758711" spans="59:59" ht="15" customHeight="1">
      <c r="BG758711" s="985"/>
    </row>
    <row r="758748" spans="59:59" ht="15" customHeight="1">
      <c r="BG758748" s="984"/>
    </row>
    <row r="758749" spans="59:59" ht="15" customHeight="1">
      <c r="BG758749" s="985"/>
    </row>
    <row r="758786" spans="59:59" ht="15" customHeight="1">
      <c r="BG758786" s="984"/>
    </row>
    <row r="758787" spans="59:59" ht="15" customHeight="1">
      <c r="BG758787" s="985"/>
    </row>
    <row r="758824" spans="59:59" ht="15" customHeight="1">
      <c r="BG758824" s="984"/>
    </row>
    <row r="758825" spans="59:59" ht="15" customHeight="1">
      <c r="BG758825" s="985"/>
    </row>
    <row r="758862" spans="59:59" ht="15" customHeight="1">
      <c r="BG758862" s="984"/>
    </row>
    <row r="758863" spans="59:59" ht="15" customHeight="1">
      <c r="BG758863" s="985"/>
    </row>
    <row r="758900" spans="59:59" ht="15" customHeight="1">
      <c r="BG758900" s="984"/>
    </row>
    <row r="758901" spans="59:59" ht="15" customHeight="1">
      <c r="BG758901" s="985"/>
    </row>
    <row r="758938" spans="59:59" ht="15" customHeight="1">
      <c r="BG758938" s="984"/>
    </row>
    <row r="758939" spans="59:59" ht="15" customHeight="1">
      <c r="BG758939" s="985"/>
    </row>
    <row r="758976" spans="59:59" ht="15" customHeight="1">
      <c r="BG758976" s="984"/>
    </row>
    <row r="758977" spans="59:59" ht="15" customHeight="1">
      <c r="BG758977" s="985"/>
    </row>
    <row r="759014" spans="59:59" ht="15" customHeight="1">
      <c r="BG759014" s="984"/>
    </row>
    <row r="759015" spans="59:59" ht="15" customHeight="1">
      <c r="BG759015" s="985"/>
    </row>
    <row r="759052" spans="59:59" ht="15" customHeight="1">
      <c r="BG759052" s="984"/>
    </row>
    <row r="759053" spans="59:59" ht="15" customHeight="1">
      <c r="BG759053" s="985"/>
    </row>
    <row r="759090" spans="59:59" ht="15" customHeight="1">
      <c r="BG759090" s="984"/>
    </row>
    <row r="759091" spans="59:59" ht="15" customHeight="1">
      <c r="BG759091" s="985"/>
    </row>
    <row r="759128" spans="59:59" ht="15" customHeight="1">
      <c r="BG759128" s="984"/>
    </row>
    <row r="759129" spans="59:59" ht="15" customHeight="1">
      <c r="BG759129" s="985"/>
    </row>
    <row r="759166" spans="59:59" ht="15" customHeight="1">
      <c r="BG759166" s="984"/>
    </row>
    <row r="759167" spans="59:59" ht="15" customHeight="1">
      <c r="BG759167" s="985"/>
    </row>
    <row r="759204" spans="59:59" ht="15" customHeight="1">
      <c r="BG759204" s="984"/>
    </row>
    <row r="759205" spans="59:59" ht="15" customHeight="1">
      <c r="BG759205" s="985"/>
    </row>
    <row r="759242" spans="59:59" ht="15" customHeight="1">
      <c r="BG759242" s="984"/>
    </row>
    <row r="759243" spans="59:59" ht="15" customHeight="1">
      <c r="BG759243" s="985"/>
    </row>
    <row r="759280" spans="59:59" ht="15" customHeight="1">
      <c r="BG759280" s="984"/>
    </row>
    <row r="759281" spans="59:59" ht="15" customHeight="1">
      <c r="BG759281" s="985"/>
    </row>
    <row r="759318" spans="59:59" ht="15" customHeight="1">
      <c r="BG759318" s="984"/>
    </row>
    <row r="759319" spans="59:59" ht="15" customHeight="1">
      <c r="BG759319" s="985"/>
    </row>
    <row r="759356" spans="59:59" ht="15" customHeight="1">
      <c r="BG759356" s="984"/>
    </row>
    <row r="759357" spans="59:59" ht="15" customHeight="1">
      <c r="BG759357" s="985"/>
    </row>
    <row r="759394" spans="59:59" ht="15" customHeight="1">
      <c r="BG759394" s="984"/>
    </row>
    <row r="759395" spans="59:59" ht="15" customHeight="1">
      <c r="BG759395" s="985"/>
    </row>
    <row r="759432" spans="59:59" ht="15" customHeight="1">
      <c r="BG759432" s="984"/>
    </row>
    <row r="759433" spans="59:59" ht="15" customHeight="1">
      <c r="BG759433" s="985"/>
    </row>
    <row r="759470" spans="59:59" ht="15" customHeight="1">
      <c r="BG759470" s="984"/>
    </row>
    <row r="759471" spans="59:59" ht="15" customHeight="1">
      <c r="BG759471" s="985"/>
    </row>
    <row r="759508" spans="59:59" ht="15" customHeight="1">
      <c r="BG759508" s="984"/>
    </row>
    <row r="759509" spans="59:59" ht="15" customHeight="1">
      <c r="BG759509" s="985"/>
    </row>
    <row r="759546" spans="59:59" ht="15" customHeight="1">
      <c r="BG759546" s="984"/>
    </row>
    <row r="759547" spans="59:59" ht="15" customHeight="1">
      <c r="BG759547" s="985"/>
    </row>
    <row r="759584" spans="59:59" ht="15" customHeight="1">
      <c r="BG759584" s="984"/>
    </row>
    <row r="759585" spans="59:59" ht="15" customHeight="1">
      <c r="BG759585" s="985"/>
    </row>
    <row r="759622" spans="59:59" ht="15" customHeight="1">
      <c r="BG759622" s="984"/>
    </row>
    <row r="759623" spans="59:59" ht="15" customHeight="1">
      <c r="BG759623" s="985"/>
    </row>
    <row r="759660" spans="59:59" ht="15" customHeight="1">
      <c r="BG759660" s="984"/>
    </row>
    <row r="759661" spans="59:59" ht="15" customHeight="1">
      <c r="BG759661" s="985"/>
    </row>
    <row r="759698" spans="59:59" ht="15" customHeight="1">
      <c r="BG759698" s="984"/>
    </row>
    <row r="759699" spans="59:59" ht="15" customHeight="1">
      <c r="BG759699" s="985"/>
    </row>
    <row r="759736" spans="59:59" ht="15" customHeight="1">
      <c r="BG759736" s="984"/>
    </row>
    <row r="759737" spans="59:59" ht="15" customHeight="1">
      <c r="BG759737" s="985"/>
    </row>
    <row r="759774" spans="59:59" ht="15" customHeight="1">
      <c r="BG759774" s="984"/>
    </row>
    <row r="759775" spans="59:59" ht="15" customHeight="1">
      <c r="BG759775" s="985"/>
    </row>
    <row r="759812" spans="59:59" ht="15" customHeight="1">
      <c r="BG759812" s="984"/>
    </row>
    <row r="759813" spans="59:59" ht="15" customHeight="1">
      <c r="BG759813" s="985"/>
    </row>
    <row r="759850" spans="59:59" ht="15" customHeight="1">
      <c r="BG759850" s="984"/>
    </row>
    <row r="759851" spans="59:59" ht="15" customHeight="1">
      <c r="BG759851" s="985"/>
    </row>
    <row r="759888" spans="59:59" ht="15" customHeight="1">
      <c r="BG759888" s="984"/>
    </row>
    <row r="759889" spans="59:59" ht="15" customHeight="1">
      <c r="BG759889" s="985"/>
    </row>
    <row r="759926" spans="59:59" ht="15" customHeight="1">
      <c r="BG759926" s="984"/>
    </row>
    <row r="759927" spans="59:59" ht="15" customHeight="1">
      <c r="BG759927" s="985"/>
    </row>
    <row r="759964" spans="59:59" ht="15" customHeight="1">
      <c r="BG759964" s="984"/>
    </row>
    <row r="759965" spans="59:59" ht="15" customHeight="1">
      <c r="BG759965" s="985"/>
    </row>
    <row r="760002" spans="59:59" ht="15" customHeight="1">
      <c r="BG760002" s="984"/>
    </row>
    <row r="760003" spans="59:59" ht="15" customHeight="1">
      <c r="BG760003" s="985"/>
    </row>
    <row r="760040" spans="59:59" ht="15" customHeight="1">
      <c r="BG760040" s="984"/>
    </row>
    <row r="760041" spans="59:59" ht="15" customHeight="1">
      <c r="BG760041" s="985"/>
    </row>
    <row r="760078" spans="59:59" ht="15" customHeight="1">
      <c r="BG760078" s="984"/>
    </row>
    <row r="760079" spans="59:59" ht="15" customHeight="1">
      <c r="BG760079" s="985"/>
    </row>
    <row r="760116" spans="59:59" ht="15" customHeight="1">
      <c r="BG760116" s="984"/>
    </row>
    <row r="760117" spans="59:59" ht="15" customHeight="1">
      <c r="BG760117" s="985"/>
    </row>
    <row r="760154" spans="59:59" ht="15" customHeight="1">
      <c r="BG760154" s="984"/>
    </row>
    <row r="760155" spans="59:59" ht="15" customHeight="1">
      <c r="BG760155" s="985"/>
    </row>
    <row r="760192" spans="59:59" ht="15" customHeight="1">
      <c r="BG760192" s="984"/>
    </row>
    <row r="760193" spans="59:59" ht="15" customHeight="1">
      <c r="BG760193" s="985"/>
    </row>
    <row r="760230" spans="59:59" ht="15" customHeight="1">
      <c r="BG760230" s="984"/>
    </row>
    <row r="760231" spans="59:59" ht="15" customHeight="1">
      <c r="BG760231" s="985"/>
    </row>
    <row r="760268" spans="59:59" ht="15" customHeight="1">
      <c r="BG760268" s="984"/>
    </row>
    <row r="760269" spans="59:59" ht="15" customHeight="1">
      <c r="BG760269" s="985"/>
    </row>
    <row r="760306" spans="59:59" ht="15" customHeight="1">
      <c r="BG760306" s="984"/>
    </row>
    <row r="760307" spans="59:59" ht="15" customHeight="1">
      <c r="BG760307" s="985"/>
    </row>
    <row r="760344" spans="59:59" ht="15" customHeight="1">
      <c r="BG760344" s="984"/>
    </row>
    <row r="760345" spans="59:59" ht="15" customHeight="1">
      <c r="BG760345" s="985"/>
    </row>
    <row r="760382" spans="59:59" ht="15" customHeight="1">
      <c r="BG760382" s="984"/>
    </row>
    <row r="760383" spans="59:59" ht="15" customHeight="1">
      <c r="BG760383" s="985"/>
    </row>
    <row r="760420" spans="59:59" ht="15" customHeight="1">
      <c r="BG760420" s="984"/>
    </row>
    <row r="760421" spans="59:59" ht="15" customHeight="1">
      <c r="BG760421" s="985"/>
    </row>
    <row r="760458" spans="59:59" ht="15" customHeight="1">
      <c r="BG760458" s="984"/>
    </row>
    <row r="760459" spans="59:59" ht="15" customHeight="1">
      <c r="BG760459" s="985"/>
    </row>
    <row r="760496" spans="59:59" ht="15" customHeight="1">
      <c r="BG760496" s="984"/>
    </row>
    <row r="760497" spans="59:59" ht="15" customHeight="1">
      <c r="BG760497" s="985"/>
    </row>
    <row r="760534" spans="59:59" ht="15" customHeight="1">
      <c r="BG760534" s="984"/>
    </row>
    <row r="760535" spans="59:59" ht="15" customHeight="1">
      <c r="BG760535" s="985"/>
    </row>
    <row r="760572" spans="59:59" ht="15" customHeight="1">
      <c r="BG760572" s="984"/>
    </row>
    <row r="760573" spans="59:59" ht="15" customHeight="1">
      <c r="BG760573" s="985"/>
    </row>
    <row r="760610" spans="59:59" ht="15" customHeight="1">
      <c r="BG760610" s="984"/>
    </row>
    <row r="760611" spans="59:59" ht="15" customHeight="1">
      <c r="BG760611" s="985"/>
    </row>
    <row r="760648" spans="59:59" ht="15" customHeight="1">
      <c r="BG760648" s="984"/>
    </row>
    <row r="760649" spans="59:59" ht="15" customHeight="1">
      <c r="BG760649" s="985"/>
    </row>
    <row r="760686" spans="59:59" ht="15" customHeight="1">
      <c r="BG760686" s="984"/>
    </row>
    <row r="760687" spans="59:59" ht="15" customHeight="1">
      <c r="BG760687" s="985"/>
    </row>
    <row r="760724" spans="59:59" ht="15" customHeight="1">
      <c r="BG760724" s="984"/>
    </row>
    <row r="760725" spans="59:59" ht="15" customHeight="1">
      <c r="BG760725" s="985"/>
    </row>
    <row r="760762" spans="59:59" ht="15" customHeight="1">
      <c r="BG760762" s="984"/>
    </row>
    <row r="760763" spans="59:59" ht="15" customHeight="1">
      <c r="BG760763" s="985"/>
    </row>
    <row r="760800" spans="59:59" ht="15" customHeight="1">
      <c r="BG760800" s="984"/>
    </row>
    <row r="760801" spans="59:59" ht="15" customHeight="1">
      <c r="BG760801" s="985"/>
    </row>
    <row r="760838" spans="59:59" ht="15" customHeight="1">
      <c r="BG760838" s="984"/>
    </row>
    <row r="760839" spans="59:59" ht="15" customHeight="1">
      <c r="BG760839" s="985"/>
    </row>
    <row r="760876" spans="59:59" ht="15" customHeight="1">
      <c r="BG760876" s="984"/>
    </row>
    <row r="760877" spans="59:59" ht="15" customHeight="1">
      <c r="BG760877" s="985"/>
    </row>
    <row r="760914" spans="59:59" ht="15" customHeight="1">
      <c r="BG760914" s="984"/>
    </row>
    <row r="760915" spans="59:59" ht="15" customHeight="1">
      <c r="BG760915" s="985"/>
    </row>
    <row r="760952" spans="59:59" ht="15" customHeight="1">
      <c r="BG760952" s="984"/>
    </row>
    <row r="760953" spans="59:59" ht="15" customHeight="1">
      <c r="BG760953" s="985"/>
    </row>
    <row r="760990" spans="59:59" ht="15" customHeight="1">
      <c r="BG760990" s="984"/>
    </row>
    <row r="760991" spans="59:59" ht="15" customHeight="1">
      <c r="BG760991" s="985"/>
    </row>
    <row r="761028" spans="59:59" ht="15" customHeight="1">
      <c r="BG761028" s="984"/>
    </row>
    <row r="761029" spans="59:59" ht="15" customHeight="1">
      <c r="BG761029" s="985"/>
    </row>
    <row r="761066" spans="59:59" ht="15" customHeight="1">
      <c r="BG761066" s="984"/>
    </row>
    <row r="761067" spans="59:59" ht="15" customHeight="1">
      <c r="BG761067" s="985"/>
    </row>
    <row r="761104" spans="59:59" ht="15" customHeight="1">
      <c r="BG761104" s="984"/>
    </row>
    <row r="761105" spans="59:59" ht="15" customHeight="1">
      <c r="BG761105" s="985"/>
    </row>
    <row r="761142" spans="59:59" ht="15" customHeight="1">
      <c r="BG761142" s="984"/>
    </row>
    <row r="761143" spans="59:59" ht="15" customHeight="1">
      <c r="BG761143" s="985"/>
    </row>
    <row r="761180" spans="59:59" ht="15" customHeight="1">
      <c r="BG761180" s="984"/>
    </row>
    <row r="761181" spans="59:59" ht="15" customHeight="1">
      <c r="BG761181" s="985"/>
    </row>
    <row r="761218" spans="59:59" ht="15" customHeight="1">
      <c r="BG761218" s="984"/>
    </row>
    <row r="761219" spans="59:59" ht="15" customHeight="1">
      <c r="BG761219" s="985"/>
    </row>
    <row r="761256" spans="59:59" ht="15" customHeight="1">
      <c r="BG761256" s="984"/>
    </row>
    <row r="761257" spans="59:59" ht="15" customHeight="1">
      <c r="BG761257" s="985"/>
    </row>
    <row r="761294" spans="59:59" ht="15" customHeight="1">
      <c r="BG761294" s="984"/>
    </row>
    <row r="761295" spans="59:59" ht="15" customHeight="1">
      <c r="BG761295" s="985"/>
    </row>
    <row r="761332" spans="59:59" ht="15" customHeight="1">
      <c r="BG761332" s="984"/>
    </row>
    <row r="761333" spans="59:59" ht="15" customHeight="1">
      <c r="BG761333" s="985"/>
    </row>
    <row r="761370" spans="59:59" ht="15" customHeight="1">
      <c r="BG761370" s="984"/>
    </row>
    <row r="761371" spans="59:59" ht="15" customHeight="1">
      <c r="BG761371" s="985"/>
    </row>
    <row r="761408" spans="59:59" ht="15" customHeight="1">
      <c r="BG761408" s="984"/>
    </row>
    <row r="761409" spans="59:59" ht="15" customHeight="1">
      <c r="BG761409" s="985"/>
    </row>
    <row r="761446" spans="59:59" ht="15" customHeight="1">
      <c r="BG761446" s="984"/>
    </row>
    <row r="761447" spans="59:59" ht="15" customHeight="1">
      <c r="BG761447" s="985"/>
    </row>
    <row r="761484" spans="59:59" ht="15" customHeight="1">
      <c r="BG761484" s="984"/>
    </row>
    <row r="761485" spans="59:59" ht="15" customHeight="1">
      <c r="BG761485" s="985"/>
    </row>
    <row r="761522" spans="59:59" ht="15" customHeight="1">
      <c r="BG761522" s="984"/>
    </row>
    <row r="761523" spans="59:59" ht="15" customHeight="1">
      <c r="BG761523" s="985"/>
    </row>
    <row r="761560" spans="59:59" ht="15" customHeight="1">
      <c r="BG761560" s="984"/>
    </row>
    <row r="761561" spans="59:59" ht="15" customHeight="1">
      <c r="BG761561" s="985"/>
    </row>
    <row r="761598" spans="59:59" ht="15" customHeight="1">
      <c r="BG761598" s="984"/>
    </row>
    <row r="761599" spans="59:59" ht="15" customHeight="1">
      <c r="BG761599" s="985"/>
    </row>
    <row r="761636" spans="59:59" ht="15" customHeight="1">
      <c r="BG761636" s="984"/>
    </row>
    <row r="761637" spans="59:59" ht="15" customHeight="1">
      <c r="BG761637" s="985"/>
    </row>
    <row r="761674" spans="59:59" ht="15" customHeight="1">
      <c r="BG761674" s="984"/>
    </row>
    <row r="761675" spans="59:59" ht="15" customHeight="1">
      <c r="BG761675" s="985"/>
    </row>
    <row r="761712" spans="59:59" ht="15" customHeight="1">
      <c r="BG761712" s="984"/>
    </row>
    <row r="761713" spans="59:59" ht="15" customHeight="1">
      <c r="BG761713" s="985"/>
    </row>
    <row r="761750" spans="59:59" ht="15" customHeight="1">
      <c r="BG761750" s="984"/>
    </row>
    <row r="761751" spans="59:59" ht="15" customHeight="1">
      <c r="BG761751" s="985"/>
    </row>
    <row r="761788" spans="59:59" ht="15" customHeight="1">
      <c r="BG761788" s="984"/>
    </row>
    <row r="761789" spans="59:59" ht="15" customHeight="1">
      <c r="BG761789" s="985"/>
    </row>
    <row r="761826" spans="59:59" ht="15" customHeight="1">
      <c r="BG761826" s="984"/>
    </row>
    <row r="761827" spans="59:59" ht="15" customHeight="1">
      <c r="BG761827" s="985"/>
    </row>
    <row r="761864" spans="59:59" ht="15" customHeight="1">
      <c r="BG761864" s="984"/>
    </row>
    <row r="761865" spans="59:59" ht="15" customHeight="1">
      <c r="BG761865" s="985"/>
    </row>
    <row r="761902" spans="59:59" ht="15" customHeight="1">
      <c r="BG761902" s="984"/>
    </row>
    <row r="761903" spans="59:59" ht="15" customHeight="1">
      <c r="BG761903" s="985"/>
    </row>
    <row r="761940" spans="59:59" ht="15" customHeight="1">
      <c r="BG761940" s="984"/>
    </row>
    <row r="761941" spans="59:59" ht="15" customHeight="1">
      <c r="BG761941" s="985"/>
    </row>
    <row r="761978" spans="59:59" ht="15" customHeight="1">
      <c r="BG761978" s="984"/>
    </row>
    <row r="761979" spans="59:59" ht="15" customHeight="1">
      <c r="BG761979" s="985"/>
    </row>
    <row r="762016" spans="59:59" ht="15" customHeight="1">
      <c r="BG762016" s="984"/>
    </row>
    <row r="762017" spans="59:59" ht="15" customHeight="1">
      <c r="BG762017" s="985"/>
    </row>
    <row r="762054" spans="59:59" ht="15" customHeight="1">
      <c r="BG762054" s="984"/>
    </row>
    <row r="762055" spans="59:59" ht="15" customHeight="1">
      <c r="BG762055" s="985"/>
    </row>
    <row r="762092" spans="59:59" ht="15" customHeight="1">
      <c r="BG762092" s="984"/>
    </row>
    <row r="762093" spans="59:59" ht="15" customHeight="1">
      <c r="BG762093" s="985"/>
    </row>
    <row r="762130" spans="59:59" ht="15" customHeight="1">
      <c r="BG762130" s="984"/>
    </row>
    <row r="762131" spans="59:59" ht="15" customHeight="1">
      <c r="BG762131" s="985"/>
    </row>
    <row r="762168" spans="59:59" ht="15" customHeight="1">
      <c r="BG762168" s="984"/>
    </row>
    <row r="762169" spans="59:59" ht="15" customHeight="1">
      <c r="BG762169" s="985"/>
    </row>
    <row r="762206" spans="59:59" ht="15" customHeight="1">
      <c r="BG762206" s="984"/>
    </row>
    <row r="762207" spans="59:59" ht="15" customHeight="1">
      <c r="BG762207" s="985"/>
    </row>
    <row r="762244" spans="59:59" ht="15" customHeight="1">
      <c r="BG762244" s="984"/>
    </row>
    <row r="762245" spans="59:59" ht="15" customHeight="1">
      <c r="BG762245" s="985"/>
    </row>
    <row r="762282" spans="59:59" ht="15" customHeight="1">
      <c r="BG762282" s="984"/>
    </row>
    <row r="762283" spans="59:59" ht="15" customHeight="1">
      <c r="BG762283" s="985"/>
    </row>
    <row r="762320" spans="59:59" ht="15" customHeight="1">
      <c r="BG762320" s="984"/>
    </row>
    <row r="762321" spans="59:59" ht="15" customHeight="1">
      <c r="BG762321" s="985"/>
    </row>
    <row r="762358" spans="59:59" ht="15" customHeight="1">
      <c r="BG762358" s="984"/>
    </row>
    <row r="762359" spans="59:59" ht="15" customHeight="1">
      <c r="BG762359" s="985"/>
    </row>
    <row r="762396" spans="59:59" ht="15" customHeight="1">
      <c r="BG762396" s="984"/>
    </row>
    <row r="762397" spans="59:59" ht="15" customHeight="1">
      <c r="BG762397" s="985"/>
    </row>
    <row r="762434" spans="59:59" ht="15" customHeight="1">
      <c r="BG762434" s="984"/>
    </row>
    <row r="762435" spans="59:59" ht="15" customHeight="1">
      <c r="BG762435" s="985"/>
    </row>
    <row r="762472" spans="59:59" ht="15" customHeight="1">
      <c r="BG762472" s="984"/>
    </row>
    <row r="762473" spans="59:59" ht="15" customHeight="1">
      <c r="BG762473" s="985"/>
    </row>
    <row r="762510" spans="59:59" ht="15" customHeight="1">
      <c r="BG762510" s="984"/>
    </row>
    <row r="762511" spans="59:59" ht="15" customHeight="1">
      <c r="BG762511" s="985"/>
    </row>
    <row r="762548" spans="59:59" ht="15" customHeight="1">
      <c r="BG762548" s="984"/>
    </row>
    <row r="762549" spans="59:59" ht="15" customHeight="1">
      <c r="BG762549" s="985"/>
    </row>
    <row r="762586" spans="59:59" ht="15" customHeight="1">
      <c r="BG762586" s="984"/>
    </row>
    <row r="762587" spans="59:59" ht="15" customHeight="1">
      <c r="BG762587" s="985"/>
    </row>
    <row r="762624" spans="59:59" ht="15" customHeight="1">
      <c r="BG762624" s="984"/>
    </row>
    <row r="762625" spans="59:59" ht="15" customHeight="1">
      <c r="BG762625" s="985"/>
    </row>
    <row r="762662" spans="59:59" ht="15" customHeight="1">
      <c r="BG762662" s="984"/>
    </row>
    <row r="762663" spans="59:59" ht="15" customHeight="1">
      <c r="BG762663" s="985"/>
    </row>
    <row r="762700" spans="59:59" ht="15" customHeight="1">
      <c r="BG762700" s="984"/>
    </row>
    <row r="762701" spans="59:59" ht="15" customHeight="1">
      <c r="BG762701" s="985"/>
    </row>
    <row r="762738" spans="59:59" ht="15" customHeight="1">
      <c r="BG762738" s="984"/>
    </row>
    <row r="762739" spans="59:59" ht="15" customHeight="1">
      <c r="BG762739" s="985"/>
    </row>
    <row r="762776" spans="59:59" ht="15" customHeight="1">
      <c r="BG762776" s="984"/>
    </row>
    <row r="762777" spans="59:59" ht="15" customHeight="1">
      <c r="BG762777" s="985"/>
    </row>
    <row r="762814" spans="59:59" ht="15" customHeight="1">
      <c r="BG762814" s="984"/>
    </row>
    <row r="762815" spans="59:59" ht="15" customHeight="1">
      <c r="BG762815" s="985"/>
    </row>
    <row r="762852" spans="59:59" ht="15" customHeight="1">
      <c r="BG762852" s="984"/>
    </row>
    <row r="762853" spans="59:59" ht="15" customHeight="1">
      <c r="BG762853" s="985"/>
    </row>
    <row r="762890" spans="59:59" ht="15" customHeight="1">
      <c r="BG762890" s="984"/>
    </row>
    <row r="762891" spans="59:59" ht="15" customHeight="1">
      <c r="BG762891" s="985"/>
    </row>
    <row r="762928" spans="59:59" ht="15" customHeight="1">
      <c r="BG762928" s="984"/>
    </row>
    <row r="762929" spans="59:59" ht="15" customHeight="1">
      <c r="BG762929" s="985"/>
    </row>
    <row r="762966" spans="59:59" ht="15" customHeight="1">
      <c r="BG762966" s="984"/>
    </row>
    <row r="762967" spans="59:59" ht="15" customHeight="1">
      <c r="BG762967" s="985"/>
    </row>
    <row r="763004" spans="59:59" ht="15" customHeight="1">
      <c r="BG763004" s="984"/>
    </row>
    <row r="763005" spans="59:59" ht="15" customHeight="1">
      <c r="BG763005" s="985"/>
    </row>
    <row r="763042" spans="59:59" ht="15" customHeight="1">
      <c r="BG763042" s="984"/>
    </row>
    <row r="763043" spans="59:59" ht="15" customHeight="1">
      <c r="BG763043" s="985"/>
    </row>
    <row r="763080" spans="59:59" ht="15" customHeight="1">
      <c r="BG763080" s="984"/>
    </row>
    <row r="763081" spans="59:59" ht="15" customHeight="1">
      <c r="BG763081" s="985"/>
    </row>
    <row r="763118" spans="59:59" ht="15" customHeight="1">
      <c r="BG763118" s="984"/>
    </row>
    <row r="763119" spans="59:59" ht="15" customHeight="1">
      <c r="BG763119" s="985"/>
    </row>
    <row r="763156" spans="59:59" ht="15" customHeight="1">
      <c r="BG763156" s="984"/>
    </row>
    <row r="763157" spans="59:59" ht="15" customHeight="1">
      <c r="BG763157" s="985"/>
    </row>
    <row r="763194" spans="59:59" ht="15" customHeight="1">
      <c r="BG763194" s="984"/>
    </row>
    <row r="763195" spans="59:59" ht="15" customHeight="1">
      <c r="BG763195" s="985"/>
    </row>
    <row r="763232" spans="59:59" ht="15" customHeight="1">
      <c r="BG763232" s="984"/>
    </row>
    <row r="763233" spans="59:59" ht="15" customHeight="1">
      <c r="BG763233" s="985"/>
    </row>
    <row r="763270" spans="59:59" ht="15" customHeight="1">
      <c r="BG763270" s="984"/>
    </row>
    <row r="763271" spans="59:59" ht="15" customHeight="1">
      <c r="BG763271" s="985"/>
    </row>
    <row r="763308" spans="59:59" ht="15" customHeight="1">
      <c r="BG763308" s="984"/>
    </row>
    <row r="763309" spans="59:59" ht="15" customHeight="1">
      <c r="BG763309" s="985"/>
    </row>
    <row r="763346" spans="59:59" ht="15" customHeight="1">
      <c r="BG763346" s="984"/>
    </row>
    <row r="763347" spans="59:59" ht="15" customHeight="1">
      <c r="BG763347" s="985"/>
    </row>
    <row r="763384" spans="59:59" ht="15" customHeight="1">
      <c r="BG763384" s="984"/>
    </row>
    <row r="763385" spans="59:59" ht="15" customHeight="1">
      <c r="BG763385" s="985"/>
    </row>
    <row r="763422" spans="59:59" ht="15" customHeight="1">
      <c r="BG763422" s="984"/>
    </row>
    <row r="763423" spans="59:59" ht="15" customHeight="1">
      <c r="BG763423" s="985"/>
    </row>
    <row r="763460" spans="59:59" ht="15" customHeight="1">
      <c r="BG763460" s="984"/>
    </row>
    <row r="763461" spans="59:59" ht="15" customHeight="1">
      <c r="BG763461" s="985"/>
    </row>
    <row r="763498" spans="59:59" ht="15" customHeight="1">
      <c r="BG763498" s="984"/>
    </row>
    <row r="763499" spans="59:59" ht="15" customHeight="1">
      <c r="BG763499" s="985"/>
    </row>
    <row r="763536" spans="59:59" ht="15" customHeight="1">
      <c r="BG763536" s="984"/>
    </row>
    <row r="763537" spans="59:59" ht="15" customHeight="1">
      <c r="BG763537" s="985"/>
    </row>
    <row r="763574" spans="59:59" ht="15" customHeight="1">
      <c r="BG763574" s="984"/>
    </row>
    <row r="763575" spans="59:59" ht="15" customHeight="1">
      <c r="BG763575" s="985"/>
    </row>
    <row r="763612" spans="59:59" ht="15" customHeight="1">
      <c r="BG763612" s="984"/>
    </row>
    <row r="763613" spans="59:59" ht="15" customHeight="1">
      <c r="BG763613" s="985"/>
    </row>
    <row r="763650" spans="59:59" ht="15" customHeight="1">
      <c r="BG763650" s="984"/>
    </row>
    <row r="763651" spans="59:59" ht="15" customHeight="1">
      <c r="BG763651" s="985"/>
    </row>
    <row r="763688" spans="59:59" ht="15" customHeight="1">
      <c r="BG763688" s="984"/>
    </row>
    <row r="763689" spans="59:59" ht="15" customHeight="1">
      <c r="BG763689" s="985"/>
    </row>
    <row r="763726" spans="59:59" ht="15" customHeight="1">
      <c r="BG763726" s="984"/>
    </row>
    <row r="763727" spans="59:59" ht="15" customHeight="1">
      <c r="BG763727" s="985"/>
    </row>
    <row r="763764" spans="59:59" ht="15" customHeight="1">
      <c r="BG763764" s="984"/>
    </row>
    <row r="763765" spans="59:59" ht="15" customHeight="1">
      <c r="BG763765" s="985"/>
    </row>
    <row r="763802" spans="59:59" ht="15" customHeight="1">
      <c r="BG763802" s="984"/>
    </row>
    <row r="763803" spans="59:59" ht="15" customHeight="1">
      <c r="BG763803" s="985"/>
    </row>
    <row r="763840" spans="59:59" ht="15" customHeight="1">
      <c r="BG763840" s="984"/>
    </row>
    <row r="763841" spans="59:59" ht="15" customHeight="1">
      <c r="BG763841" s="985"/>
    </row>
    <row r="763878" spans="59:59" ht="15" customHeight="1">
      <c r="BG763878" s="984"/>
    </row>
    <row r="763879" spans="59:59" ht="15" customHeight="1">
      <c r="BG763879" s="985"/>
    </row>
    <row r="763916" spans="59:59" ht="15" customHeight="1">
      <c r="BG763916" s="984"/>
    </row>
    <row r="763917" spans="59:59" ht="15" customHeight="1">
      <c r="BG763917" s="985"/>
    </row>
    <row r="763954" spans="59:59" ht="15" customHeight="1">
      <c r="BG763954" s="984"/>
    </row>
    <row r="763955" spans="59:59" ht="15" customHeight="1">
      <c r="BG763955" s="985"/>
    </row>
    <row r="763992" spans="59:59" ht="15" customHeight="1">
      <c r="BG763992" s="984"/>
    </row>
    <row r="763993" spans="59:59" ht="15" customHeight="1">
      <c r="BG763993" s="985"/>
    </row>
    <row r="764030" spans="59:59" ht="15" customHeight="1">
      <c r="BG764030" s="984"/>
    </row>
    <row r="764031" spans="59:59" ht="15" customHeight="1">
      <c r="BG764031" s="985"/>
    </row>
    <row r="764068" spans="59:59" ht="15" customHeight="1">
      <c r="BG764068" s="984"/>
    </row>
    <row r="764069" spans="59:59" ht="15" customHeight="1">
      <c r="BG764069" s="985"/>
    </row>
    <row r="764106" spans="59:59" ht="15" customHeight="1">
      <c r="BG764106" s="984"/>
    </row>
    <row r="764107" spans="59:59" ht="15" customHeight="1">
      <c r="BG764107" s="985"/>
    </row>
    <row r="764144" spans="59:59" ht="15" customHeight="1">
      <c r="BG764144" s="984"/>
    </row>
    <row r="764145" spans="59:59" ht="15" customHeight="1">
      <c r="BG764145" s="985"/>
    </row>
    <row r="764182" spans="59:59" ht="15" customHeight="1">
      <c r="BG764182" s="984"/>
    </row>
    <row r="764183" spans="59:59" ht="15" customHeight="1">
      <c r="BG764183" s="985"/>
    </row>
    <row r="764220" spans="59:59" ht="15" customHeight="1">
      <c r="BG764220" s="984"/>
    </row>
    <row r="764221" spans="59:59" ht="15" customHeight="1">
      <c r="BG764221" s="985"/>
    </row>
    <row r="764258" spans="59:59" ht="15" customHeight="1">
      <c r="BG764258" s="984"/>
    </row>
    <row r="764259" spans="59:59" ht="15" customHeight="1">
      <c r="BG764259" s="985"/>
    </row>
    <row r="764296" spans="59:59" ht="15" customHeight="1">
      <c r="BG764296" s="984"/>
    </row>
    <row r="764297" spans="59:59" ht="15" customHeight="1">
      <c r="BG764297" s="985"/>
    </row>
    <row r="764334" spans="59:59" ht="15" customHeight="1">
      <c r="BG764334" s="984"/>
    </row>
    <row r="764335" spans="59:59" ht="15" customHeight="1">
      <c r="BG764335" s="985"/>
    </row>
    <row r="764372" spans="59:59" ht="15" customHeight="1">
      <c r="BG764372" s="984"/>
    </row>
    <row r="764373" spans="59:59" ht="15" customHeight="1">
      <c r="BG764373" s="985"/>
    </row>
    <row r="764410" spans="59:59" ht="15" customHeight="1">
      <c r="BG764410" s="984"/>
    </row>
    <row r="764411" spans="59:59" ht="15" customHeight="1">
      <c r="BG764411" s="985"/>
    </row>
    <row r="764448" spans="59:59" ht="15" customHeight="1">
      <c r="BG764448" s="984"/>
    </row>
    <row r="764449" spans="59:59" ht="15" customHeight="1">
      <c r="BG764449" s="985"/>
    </row>
    <row r="764486" spans="59:59" ht="15" customHeight="1">
      <c r="BG764486" s="984"/>
    </row>
    <row r="764487" spans="59:59" ht="15" customHeight="1">
      <c r="BG764487" s="985"/>
    </row>
    <row r="764524" spans="59:59" ht="15" customHeight="1">
      <c r="BG764524" s="984"/>
    </row>
    <row r="764525" spans="59:59" ht="15" customHeight="1">
      <c r="BG764525" s="985"/>
    </row>
    <row r="764562" spans="59:59" ht="15" customHeight="1">
      <c r="BG764562" s="984"/>
    </row>
    <row r="764563" spans="59:59" ht="15" customHeight="1">
      <c r="BG764563" s="985"/>
    </row>
    <row r="764600" spans="59:59" ht="15" customHeight="1">
      <c r="BG764600" s="984"/>
    </row>
    <row r="764601" spans="59:59" ht="15" customHeight="1">
      <c r="BG764601" s="985"/>
    </row>
    <row r="764638" spans="59:59" ht="15" customHeight="1">
      <c r="BG764638" s="984"/>
    </row>
    <row r="764639" spans="59:59" ht="15" customHeight="1">
      <c r="BG764639" s="985"/>
    </row>
    <row r="764676" spans="59:59" ht="15" customHeight="1">
      <c r="BG764676" s="984"/>
    </row>
    <row r="764677" spans="59:59" ht="15" customHeight="1">
      <c r="BG764677" s="985"/>
    </row>
    <row r="764714" spans="59:59" ht="15" customHeight="1">
      <c r="BG764714" s="984"/>
    </row>
    <row r="764715" spans="59:59" ht="15" customHeight="1">
      <c r="BG764715" s="985"/>
    </row>
    <row r="764752" spans="59:59" ht="15" customHeight="1">
      <c r="BG764752" s="984"/>
    </row>
    <row r="764753" spans="59:59" ht="15" customHeight="1">
      <c r="BG764753" s="985"/>
    </row>
    <row r="764790" spans="59:59" ht="15" customHeight="1">
      <c r="BG764790" s="984"/>
    </row>
    <row r="764791" spans="59:59" ht="15" customHeight="1">
      <c r="BG764791" s="985"/>
    </row>
    <row r="764828" spans="59:59" ht="15" customHeight="1">
      <c r="BG764828" s="984"/>
    </row>
    <row r="764829" spans="59:59" ht="15" customHeight="1">
      <c r="BG764829" s="985"/>
    </row>
    <row r="764866" spans="59:59" ht="15" customHeight="1">
      <c r="BG764866" s="984"/>
    </row>
    <row r="764867" spans="59:59" ht="15" customHeight="1">
      <c r="BG764867" s="985"/>
    </row>
    <row r="764904" spans="59:59" ht="15" customHeight="1">
      <c r="BG764904" s="984"/>
    </row>
    <row r="764905" spans="59:59" ht="15" customHeight="1">
      <c r="BG764905" s="985"/>
    </row>
    <row r="764942" spans="59:59" ht="15" customHeight="1">
      <c r="BG764942" s="984"/>
    </row>
    <row r="764943" spans="59:59" ht="15" customHeight="1">
      <c r="BG764943" s="985"/>
    </row>
    <row r="764980" spans="59:59" ht="15" customHeight="1">
      <c r="BG764980" s="984"/>
    </row>
    <row r="764981" spans="59:59" ht="15" customHeight="1">
      <c r="BG764981" s="985"/>
    </row>
    <row r="765018" spans="59:59" ht="15" customHeight="1">
      <c r="BG765018" s="984"/>
    </row>
    <row r="765019" spans="59:59" ht="15" customHeight="1">
      <c r="BG765019" s="985"/>
    </row>
    <row r="765056" spans="59:59" ht="15" customHeight="1">
      <c r="BG765056" s="984"/>
    </row>
    <row r="765057" spans="59:59" ht="15" customHeight="1">
      <c r="BG765057" s="985"/>
    </row>
    <row r="765094" spans="59:59" ht="15" customHeight="1">
      <c r="BG765094" s="984"/>
    </row>
    <row r="765095" spans="59:59" ht="15" customHeight="1">
      <c r="BG765095" s="985"/>
    </row>
    <row r="765132" spans="59:59" ht="15" customHeight="1">
      <c r="BG765132" s="984"/>
    </row>
    <row r="765133" spans="59:59" ht="15" customHeight="1">
      <c r="BG765133" s="985"/>
    </row>
    <row r="765170" spans="59:59" ht="15" customHeight="1">
      <c r="BG765170" s="984"/>
    </row>
    <row r="765171" spans="59:59" ht="15" customHeight="1">
      <c r="BG765171" s="985"/>
    </row>
    <row r="765208" spans="59:59" ht="15" customHeight="1">
      <c r="BG765208" s="984"/>
    </row>
    <row r="765209" spans="59:59" ht="15" customHeight="1">
      <c r="BG765209" s="985"/>
    </row>
    <row r="765246" spans="59:59" ht="15" customHeight="1">
      <c r="BG765246" s="984"/>
    </row>
    <row r="765247" spans="59:59" ht="15" customHeight="1">
      <c r="BG765247" s="985"/>
    </row>
    <row r="765284" spans="59:59" ht="15" customHeight="1">
      <c r="BG765284" s="984"/>
    </row>
    <row r="765285" spans="59:59" ht="15" customHeight="1">
      <c r="BG765285" s="985"/>
    </row>
    <row r="765322" spans="59:59" ht="15" customHeight="1">
      <c r="BG765322" s="984"/>
    </row>
    <row r="765323" spans="59:59" ht="15" customHeight="1">
      <c r="BG765323" s="985"/>
    </row>
    <row r="765360" spans="59:59" ht="15" customHeight="1">
      <c r="BG765360" s="984"/>
    </row>
    <row r="765361" spans="59:59" ht="15" customHeight="1">
      <c r="BG765361" s="985"/>
    </row>
    <row r="765398" spans="59:59" ht="15" customHeight="1">
      <c r="BG765398" s="984"/>
    </row>
    <row r="765399" spans="59:59" ht="15" customHeight="1">
      <c r="BG765399" s="985"/>
    </row>
    <row r="765436" spans="59:59" ht="15" customHeight="1">
      <c r="BG765436" s="984"/>
    </row>
    <row r="765437" spans="59:59" ht="15" customHeight="1">
      <c r="BG765437" s="985"/>
    </row>
    <row r="765474" spans="59:59" ht="15" customHeight="1">
      <c r="BG765474" s="984"/>
    </row>
    <row r="765475" spans="59:59" ht="15" customHeight="1">
      <c r="BG765475" s="985"/>
    </row>
    <row r="765512" spans="59:59" ht="15" customHeight="1">
      <c r="BG765512" s="984"/>
    </row>
    <row r="765513" spans="59:59" ht="15" customHeight="1">
      <c r="BG765513" s="985"/>
    </row>
    <row r="765550" spans="59:59" ht="15" customHeight="1">
      <c r="BG765550" s="984"/>
    </row>
    <row r="765551" spans="59:59" ht="15" customHeight="1">
      <c r="BG765551" s="985"/>
    </row>
    <row r="765588" spans="59:59" ht="15" customHeight="1">
      <c r="BG765588" s="984"/>
    </row>
    <row r="765589" spans="59:59" ht="15" customHeight="1">
      <c r="BG765589" s="985"/>
    </row>
    <row r="765626" spans="59:59" ht="15" customHeight="1">
      <c r="BG765626" s="984"/>
    </row>
    <row r="765627" spans="59:59" ht="15" customHeight="1">
      <c r="BG765627" s="985"/>
    </row>
    <row r="765664" spans="59:59" ht="15" customHeight="1">
      <c r="BG765664" s="984"/>
    </row>
    <row r="765665" spans="59:59" ht="15" customHeight="1">
      <c r="BG765665" s="985"/>
    </row>
    <row r="765702" spans="59:59" ht="15" customHeight="1">
      <c r="BG765702" s="984"/>
    </row>
    <row r="765703" spans="59:59" ht="15" customHeight="1">
      <c r="BG765703" s="985"/>
    </row>
    <row r="765740" spans="59:59" ht="15" customHeight="1">
      <c r="BG765740" s="984"/>
    </row>
    <row r="765741" spans="59:59" ht="15" customHeight="1">
      <c r="BG765741" s="985"/>
    </row>
    <row r="765778" spans="59:59" ht="15" customHeight="1">
      <c r="BG765778" s="984"/>
    </row>
    <row r="765779" spans="59:59" ht="15" customHeight="1">
      <c r="BG765779" s="985"/>
    </row>
    <row r="765816" spans="59:59" ht="15" customHeight="1">
      <c r="BG765816" s="984"/>
    </row>
    <row r="765817" spans="59:59" ht="15" customHeight="1">
      <c r="BG765817" s="985"/>
    </row>
    <row r="765854" spans="59:59" ht="15" customHeight="1">
      <c r="BG765854" s="984"/>
    </row>
    <row r="765855" spans="59:59" ht="15" customHeight="1">
      <c r="BG765855" s="985"/>
    </row>
    <row r="765892" spans="59:59" ht="15" customHeight="1">
      <c r="BG765892" s="984"/>
    </row>
    <row r="765893" spans="59:59" ht="15" customHeight="1">
      <c r="BG765893" s="985"/>
    </row>
    <row r="765930" spans="59:59" ht="15" customHeight="1">
      <c r="BG765930" s="984"/>
    </row>
    <row r="765931" spans="59:59" ht="15" customHeight="1">
      <c r="BG765931" s="985"/>
    </row>
    <row r="765968" spans="59:59" ht="15" customHeight="1">
      <c r="BG765968" s="984"/>
    </row>
    <row r="765969" spans="59:59" ht="15" customHeight="1">
      <c r="BG765969" s="985"/>
    </row>
    <row r="766006" spans="59:59" ht="15" customHeight="1">
      <c r="BG766006" s="984"/>
    </row>
    <row r="766007" spans="59:59" ht="15" customHeight="1">
      <c r="BG766007" s="985"/>
    </row>
    <row r="766044" spans="59:59" ht="15" customHeight="1">
      <c r="BG766044" s="984"/>
    </row>
    <row r="766045" spans="59:59" ht="15" customHeight="1">
      <c r="BG766045" s="985"/>
    </row>
    <row r="766082" spans="59:59" ht="15" customHeight="1">
      <c r="BG766082" s="984"/>
    </row>
    <row r="766083" spans="59:59" ht="15" customHeight="1">
      <c r="BG766083" s="985"/>
    </row>
    <row r="766120" spans="59:59" ht="15" customHeight="1">
      <c r="BG766120" s="984"/>
    </row>
    <row r="766121" spans="59:59" ht="15" customHeight="1">
      <c r="BG766121" s="985"/>
    </row>
    <row r="766158" spans="59:59" ht="15" customHeight="1">
      <c r="BG766158" s="984"/>
    </row>
    <row r="766159" spans="59:59" ht="15" customHeight="1">
      <c r="BG766159" s="985"/>
    </row>
    <row r="766196" spans="59:59" ht="15" customHeight="1">
      <c r="BG766196" s="984"/>
    </row>
    <row r="766197" spans="59:59" ht="15" customHeight="1">
      <c r="BG766197" s="985"/>
    </row>
    <row r="766234" spans="59:59" ht="15" customHeight="1">
      <c r="BG766234" s="984"/>
    </row>
    <row r="766235" spans="59:59" ht="15" customHeight="1">
      <c r="BG766235" s="985"/>
    </row>
    <row r="766272" spans="59:59" ht="15" customHeight="1">
      <c r="BG766272" s="984"/>
    </row>
    <row r="766273" spans="59:59" ht="15" customHeight="1">
      <c r="BG766273" s="985"/>
    </row>
    <row r="766310" spans="59:59" ht="15" customHeight="1">
      <c r="BG766310" s="984"/>
    </row>
    <row r="766311" spans="59:59" ht="15" customHeight="1">
      <c r="BG766311" s="985"/>
    </row>
    <row r="766348" spans="59:59" ht="15" customHeight="1">
      <c r="BG766348" s="984"/>
    </row>
    <row r="766349" spans="59:59" ht="15" customHeight="1">
      <c r="BG766349" s="985"/>
    </row>
    <row r="766386" spans="59:59" ht="15" customHeight="1">
      <c r="BG766386" s="984"/>
    </row>
    <row r="766387" spans="59:59" ht="15" customHeight="1">
      <c r="BG766387" s="985"/>
    </row>
    <row r="766424" spans="59:59" ht="15" customHeight="1">
      <c r="BG766424" s="984"/>
    </row>
    <row r="766425" spans="59:59" ht="15" customHeight="1">
      <c r="BG766425" s="985"/>
    </row>
    <row r="766462" spans="59:59" ht="15" customHeight="1">
      <c r="BG766462" s="984"/>
    </row>
    <row r="766463" spans="59:59" ht="15" customHeight="1">
      <c r="BG766463" s="985"/>
    </row>
    <row r="766500" spans="59:59" ht="15" customHeight="1">
      <c r="BG766500" s="984"/>
    </row>
    <row r="766501" spans="59:59" ht="15" customHeight="1">
      <c r="BG766501" s="985"/>
    </row>
    <row r="766538" spans="59:59" ht="15" customHeight="1">
      <c r="BG766538" s="984"/>
    </row>
    <row r="766539" spans="59:59" ht="15" customHeight="1">
      <c r="BG766539" s="985"/>
    </row>
    <row r="766576" spans="59:59" ht="15" customHeight="1">
      <c r="BG766576" s="984"/>
    </row>
    <row r="766577" spans="59:59" ht="15" customHeight="1">
      <c r="BG766577" s="985"/>
    </row>
    <row r="766614" spans="59:59" ht="15" customHeight="1">
      <c r="BG766614" s="984"/>
    </row>
    <row r="766615" spans="59:59" ht="15" customHeight="1">
      <c r="BG766615" s="985"/>
    </row>
    <row r="766652" spans="59:59" ht="15" customHeight="1">
      <c r="BG766652" s="984"/>
    </row>
    <row r="766653" spans="59:59" ht="15" customHeight="1">
      <c r="BG766653" s="985"/>
    </row>
    <row r="766690" spans="59:59" ht="15" customHeight="1">
      <c r="BG766690" s="984"/>
    </row>
    <row r="766691" spans="59:59" ht="15" customHeight="1">
      <c r="BG766691" s="985"/>
    </row>
    <row r="766728" spans="59:59" ht="15" customHeight="1">
      <c r="BG766728" s="984"/>
    </row>
    <row r="766729" spans="59:59" ht="15" customHeight="1">
      <c r="BG766729" s="985"/>
    </row>
    <row r="766766" spans="59:59" ht="15" customHeight="1">
      <c r="BG766766" s="984"/>
    </row>
    <row r="766767" spans="59:59" ht="15" customHeight="1">
      <c r="BG766767" s="985"/>
    </row>
    <row r="766804" spans="59:59" ht="15" customHeight="1">
      <c r="BG766804" s="984"/>
    </row>
    <row r="766805" spans="59:59" ht="15" customHeight="1">
      <c r="BG766805" s="985"/>
    </row>
    <row r="766842" spans="59:59" ht="15" customHeight="1">
      <c r="BG766842" s="984"/>
    </row>
    <row r="766843" spans="59:59" ht="15" customHeight="1">
      <c r="BG766843" s="985"/>
    </row>
    <row r="766880" spans="59:59" ht="15" customHeight="1">
      <c r="BG766880" s="984"/>
    </row>
    <row r="766881" spans="59:59" ht="15" customHeight="1">
      <c r="BG766881" s="985"/>
    </row>
    <row r="766918" spans="59:59" ht="15" customHeight="1">
      <c r="BG766918" s="984"/>
    </row>
    <row r="766919" spans="59:59" ht="15" customHeight="1">
      <c r="BG766919" s="985"/>
    </row>
    <row r="766956" spans="59:59" ht="15" customHeight="1">
      <c r="BG766956" s="984"/>
    </row>
    <row r="766957" spans="59:59" ht="15" customHeight="1">
      <c r="BG766957" s="985"/>
    </row>
    <row r="766994" spans="59:59" ht="15" customHeight="1">
      <c r="BG766994" s="984"/>
    </row>
    <row r="766995" spans="59:59" ht="15" customHeight="1">
      <c r="BG766995" s="985"/>
    </row>
    <row r="767032" spans="59:59" ht="15" customHeight="1">
      <c r="BG767032" s="984"/>
    </row>
    <row r="767033" spans="59:59" ht="15" customHeight="1">
      <c r="BG767033" s="985"/>
    </row>
    <row r="767070" spans="59:59" ht="15" customHeight="1">
      <c r="BG767070" s="984"/>
    </row>
    <row r="767071" spans="59:59" ht="15" customHeight="1">
      <c r="BG767071" s="985"/>
    </row>
    <row r="767108" spans="59:59" ht="15" customHeight="1">
      <c r="BG767108" s="984"/>
    </row>
    <row r="767109" spans="59:59" ht="15" customHeight="1">
      <c r="BG767109" s="985"/>
    </row>
    <row r="767146" spans="59:59" ht="15" customHeight="1">
      <c r="BG767146" s="984"/>
    </row>
    <row r="767147" spans="59:59" ht="15" customHeight="1">
      <c r="BG767147" s="985"/>
    </row>
    <row r="767184" spans="59:59" ht="15" customHeight="1">
      <c r="BG767184" s="984"/>
    </row>
    <row r="767185" spans="59:59" ht="15" customHeight="1">
      <c r="BG767185" s="985"/>
    </row>
    <row r="767222" spans="59:59" ht="15" customHeight="1">
      <c r="BG767222" s="984"/>
    </row>
    <row r="767223" spans="59:59" ht="15" customHeight="1">
      <c r="BG767223" s="985"/>
    </row>
    <row r="767260" spans="59:59" ht="15" customHeight="1">
      <c r="BG767260" s="984"/>
    </row>
    <row r="767261" spans="59:59" ht="15" customHeight="1">
      <c r="BG767261" s="985"/>
    </row>
    <row r="767298" spans="59:59" ht="15" customHeight="1">
      <c r="BG767298" s="984"/>
    </row>
    <row r="767299" spans="59:59" ht="15" customHeight="1">
      <c r="BG767299" s="985"/>
    </row>
    <row r="767336" spans="59:59" ht="15" customHeight="1">
      <c r="BG767336" s="984"/>
    </row>
    <row r="767337" spans="59:59" ht="15" customHeight="1">
      <c r="BG767337" s="985"/>
    </row>
    <row r="767374" spans="59:59" ht="15" customHeight="1">
      <c r="BG767374" s="984"/>
    </row>
    <row r="767375" spans="59:59" ht="15" customHeight="1">
      <c r="BG767375" s="985"/>
    </row>
    <row r="767412" spans="59:59" ht="15" customHeight="1">
      <c r="BG767412" s="984"/>
    </row>
    <row r="767413" spans="59:59" ht="15" customHeight="1">
      <c r="BG767413" s="985"/>
    </row>
    <row r="767450" spans="59:59" ht="15" customHeight="1">
      <c r="BG767450" s="984"/>
    </row>
    <row r="767451" spans="59:59" ht="15" customHeight="1">
      <c r="BG767451" s="985"/>
    </row>
    <row r="767488" spans="59:59" ht="15" customHeight="1">
      <c r="BG767488" s="984"/>
    </row>
    <row r="767489" spans="59:59" ht="15" customHeight="1">
      <c r="BG767489" s="985"/>
    </row>
    <row r="767526" spans="59:59" ht="15" customHeight="1">
      <c r="BG767526" s="984"/>
    </row>
    <row r="767527" spans="59:59" ht="15" customHeight="1">
      <c r="BG767527" s="985"/>
    </row>
    <row r="767564" spans="59:59" ht="15" customHeight="1">
      <c r="BG767564" s="984"/>
    </row>
    <row r="767565" spans="59:59" ht="15" customHeight="1">
      <c r="BG767565" s="985"/>
    </row>
    <row r="767602" spans="59:59" ht="15" customHeight="1">
      <c r="BG767602" s="984"/>
    </row>
    <row r="767603" spans="59:59" ht="15" customHeight="1">
      <c r="BG767603" s="985"/>
    </row>
    <row r="767640" spans="59:59" ht="15" customHeight="1">
      <c r="BG767640" s="984"/>
    </row>
    <row r="767641" spans="59:59" ht="15" customHeight="1">
      <c r="BG767641" s="985"/>
    </row>
    <row r="767678" spans="59:59" ht="15" customHeight="1">
      <c r="BG767678" s="984"/>
    </row>
    <row r="767679" spans="59:59" ht="15" customHeight="1">
      <c r="BG767679" s="985"/>
    </row>
    <row r="767716" spans="59:59" ht="15" customHeight="1">
      <c r="BG767716" s="984"/>
    </row>
    <row r="767717" spans="59:59" ht="15" customHeight="1">
      <c r="BG767717" s="985"/>
    </row>
    <row r="767754" spans="59:59" ht="15" customHeight="1">
      <c r="BG767754" s="984"/>
    </row>
    <row r="767755" spans="59:59" ht="15" customHeight="1">
      <c r="BG767755" s="985"/>
    </row>
    <row r="767792" spans="59:59" ht="15" customHeight="1">
      <c r="BG767792" s="984"/>
    </row>
    <row r="767793" spans="59:59" ht="15" customHeight="1">
      <c r="BG767793" s="985"/>
    </row>
    <row r="767830" spans="59:59" ht="15" customHeight="1">
      <c r="BG767830" s="984"/>
    </row>
    <row r="767831" spans="59:59" ht="15" customHeight="1">
      <c r="BG767831" s="985"/>
    </row>
    <row r="767868" spans="59:59" ht="15" customHeight="1">
      <c r="BG767868" s="984"/>
    </row>
    <row r="767869" spans="59:59" ht="15" customHeight="1">
      <c r="BG767869" s="985"/>
    </row>
    <row r="767906" spans="59:59" ht="15" customHeight="1">
      <c r="BG767906" s="984"/>
    </row>
    <row r="767907" spans="59:59" ht="15" customHeight="1">
      <c r="BG767907" s="985"/>
    </row>
    <row r="767944" spans="59:59" ht="15" customHeight="1">
      <c r="BG767944" s="984"/>
    </row>
    <row r="767945" spans="59:59" ht="15" customHeight="1">
      <c r="BG767945" s="985"/>
    </row>
    <row r="767982" spans="59:59" ht="15" customHeight="1">
      <c r="BG767982" s="984"/>
    </row>
    <row r="767983" spans="59:59" ht="15" customHeight="1">
      <c r="BG767983" s="985"/>
    </row>
    <row r="768020" spans="59:59" ht="15" customHeight="1">
      <c r="BG768020" s="984"/>
    </row>
    <row r="768021" spans="59:59" ht="15" customHeight="1">
      <c r="BG768021" s="985"/>
    </row>
    <row r="768058" spans="59:59" ht="15" customHeight="1">
      <c r="BG768058" s="984"/>
    </row>
    <row r="768059" spans="59:59" ht="15" customHeight="1">
      <c r="BG768059" s="985"/>
    </row>
    <row r="768096" spans="59:59" ht="15" customHeight="1">
      <c r="BG768096" s="984"/>
    </row>
    <row r="768097" spans="59:59" ht="15" customHeight="1">
      <c r="BG768097" s="985"/>
    </row>
    <row r="768134" spans="59:59" ht="15" customHeight="1">
      <c r="BG768134" s="984"/>
    </row>
    <row r="768135" spans="59:59" ht="15" customHeight="1">
      <c r="BG768135" s="985"/>
    </row>
    <row r="768172" spans="59:59" ht="15" customHeight="1">
      <c r="BG768172" s="984"/>
    </row>
    <row r="768173" spans="59:59" ht="15" customHeight="1">
      <c r="BG768173" s="985"/>
    </row>
    <row r="768210" spans="59:59" ht="15" customHeight="1">
      <c r="BG768210" s="984"/>
    </row>
    <row r="768211" spans="59:59" ht="15" customHeight="1">
      <c r="BG768211" s="985"/>
    </row>
    <row r="768248" spans="59:59" ht="15" customHeight="1">
      <c r="BG768248" s="984"/>
    </row>
    <row r="768249" spans="59:59" ht="15" customHeight="1">
      <c r="BG768249" s="985"/>
    </row>
    <row r="768286" spans="59:59" ht="15" customHeight="1">
      <c r="BG768286" s="984"/>
    </row>
    <row r="768287" spans="59:59" ht="15" customHeight="1">
      <c r="BG768287" s="985"/>
    </row>
    <row r="768324" spans="59:59" ht="15" customHeight="1">
      <c r="BG768324" s="984"/>
    </row>
    <row r="768325" spans="59:59" ht="15" customHeight="1">
      <c r="BG768325" s="985"/>
    </row>
    <row r="768362" spans="59:59" ht="15" customHeight="1">
      <c r="BG768362" s="984"/>
    </row>
    <row r="768363" spans="59:59" ht="15" customHeight="1">
      <c r="BG768363" s="985"/>
    </row>
    <row r="768400" spans="59:59" ht="15" customHeight="1">
      <c r="BG768400" s="984"/>
    </row>
    <row r="768401" spans="59:59" ht="15" customHeight="1">
      <c r="BG768401" s="985"/>
    </row>
    <row r="768438" spans="59:59" ht="15" customHeight="1">
      <c r="BG768438" s="984"/>
    </row>
    <row r="768439" spans="59:59" ht="15" customHeight="1">
      <c r="BG768439" s="985"/>
    </row>
    <row r="768476" spans="59:59" ht="15" customHeight="1">
      <c r="BG768476" s="984"/>
    </row>
    <row r="768477" spans="59:59" ht="15" customHeight="1">
      <c r="BG768477" s="985"/>
    </row>
    <row r="768514" spans="59:59" ht="15" customHeight="1">
      <c r="BG768514" s="984"/>
    </row>
    <row r="768515" spans="59:59" ht="15" customHeight="1">
      <c r="BG768515" s="985"/>
    </row>
    <row r="768552" spans="59:59" ht="15" customHeight="1">
      <c r="BG768552" s="984"/>
    </row>
    <row r="768553" spans="59:59" ht="15" customHeight="1">
      <c r="BG768553" s="985"/>
    </row>
    <row r="768590" spans="59:59" ht="15" customHeight="1">
      <c r="BG768590" s="984"/>
    </row>
    <row r="768591" spans="59:59" ht="15" customHeight="1">
      <c r="BG768591" s="985"/>
    </row>
    <row r="768628" spans="59:59" ht="15" customHeight="1">
      <c r="BG768628" s="984"/>
    </row>
    <row r="768629" spans="59:59" ht="15" customHeight="1">
      <c r="BG768629" s="985"/>
    </row>
    <row r="768666" spans="59:59" ht="15" customHeight="1">
      <c r="BG768666" s="984"/>
    </row>
    <row r="768667" spans="59:59" ht="15" customHeight="1">
      <c r="BG768667" s="985"/>
    </row>
    <row r="768704" spans="59:59" ht="15" customHeight="1">
      <c r="BG768704" s="984"/>
    </row>
    <row r="768705" spans="59:59" ht="15" customHeight="1">
      <c r="BG768705" s="985"/>
    </row>
    <row r="768742" spans="59:59" ht="15" customHeight="1">
      <c r="BG768742" s="984"/>
    </row>
    <row r="768743" spans="59:59" ht="15" customHeight="1">
      <c r="BG768743" s="985"/>
    </row>
    <row r="768780" spans="59:59" ht="15" customHeight="1">
      <c r="BG768780" s="984"/>
    </row>
    <row r="768781" spans="59:59" ht="15" customHeight="1">
      <c r="BG768781" s="985"/>
    </row>
    <row r="768818" spans="59:59" ht="15" customHeight="1">
      <c r="BG768818" s="984"/>
    </row>
    <row r="768819" spans="59:59" ht="15" customHeight="1">
      <c r="BG768819" s="985"/>
    </row>
    <row r="768856" spans="59:59" ht="15" customHeight="1">
      <c r="BG768856" s="984"/>
    </row>
    <row r="768857" spans="59:59" ht="15" customHeight="1">
      <c r="BG768857" s="985"/>
    </row>
    <row r="768894" spans="59:59" ht="15" customHeight="1">
      <c r="BG768894" s="984"/>
    </row>
    <row r="768895" spans="59:59" ht="15" customHeight="1">
      <c r="BG768895" s="985"/>
    </row>
    <row r="768932" spans="59:59" ht="15" customHeight="1">
      <c r="BG768932" s="984"/>
    </row>
    <row r="768933" spans="59:59" ht="15" customHeight="1">
      <c r="BG768933" s="985"/>
    </row>
    <row r="768970" spans="59:59" ht="15" customHeight="1">
      <c r="BG768970" s="984"/>
    </row>
    <row r="768971" spans="59:59" ht="15" customHeight="1">
      <c r="BG768971" s="985"/>
    </row>
    <row r="769008" spans="59:59" ht="15" customHeight="1">
      <c r="BG769008" s="984"/>
    </row>
    <row r="769009" spans="59:59" ht="15" customHeight="1">
      <c r="BG769009" s="985"/>
    </row>
    <row r="769046" spans="59:59" ht="15" customHeight="1">
      <c r="BG769046" s="984"/>
    </row>
    <row r="769047" spans="59:59" ht="15" customHeight="1">
      <c r="BG769047" s="985"/>
    </row>
    <row r="769084" spans="59:59" ht="15" customHeight="1">
      <c r="BG769084" s="984"/>
    </row>
    <row r="769085" spans="59:59" ht="15" customHeight="1">
      <c r="BG769085" s="985"/>
    </row>
    <row r="769122" spans="59:59" ht="15" customHeight="1">
      <c r="BG769122" s="984"/>
    </row>
    <row r="769123" spans="59:59" ht="15" customHeight="1">
      <c r="BG769123" s="985"/>
    </row>
    <row r="769160" spans="59:59" ht="15" customHeight="1">
      <c r="BG769160" s="984"/>
    </row>
    <row r="769161" spans="59:59" ht="15" customHeight="1">
      <c r="BG769161" s="985"/>
    </row>
    <row r="769198" spans="59:59" ht="15" customHeight="1">
      <c r="BG769198" s="984"/>
    </row>
    <row r="769199" spans="59:59" ht="15" customHeight="1">
      <c r="BG769199" s="985"/>
    </row>
    <row r="769236" spans="59:59" ht="15" customHeight="1">
      <c r="BG769236" s="984"/>
    </row>
    <row r="769237" spans="59:59" ht="15" customHeight="1">
      <c r="BG769237" s="985"/>
    </row>
    <row r="769274" spans="59:59" ht="15" customHeight="1">
      <c r="BG769274" s="984"/>
    </row>
    <row r="769275" spans="59:59" ht="15" customHeight="1">
      <c r="BG769275" s="985"/>
    </row>
    <row r="769312" spans="59:59" ht="15" customHeight="1">
      <c r="BG769312" s="984"/>
    </row>
    <row r="769313" spans="59:59" ht="15" customHeight="1">
      <c r="BG769313" s="985"/>
    </row>
    <row r="769350" spans="59:59" ht="15" customHeight="1">
      <c r="BG769350" s="984"/>
    </row>
    <row r="769351" spans="59:59" ht="15" customHeight="1">
      <c r="BG769351" s="985"/>
    </row>
    <row r="769388" spans="59:59" ht="15" customHeight="1">
      <c r="BG769388" s="984"/>
    </row>
    <row r="769389" spans="59:59" ht="15" customHeight="1">
      <c r="BG769389" s="985"/>
    </row>
    <row r="769426" spans="59:59" ht="15" customHeight="1">
      <c r="BG769426" s="984"/>
    </row>
    <row r="769427" spans="59:59" ht="15" customHeight="1">
      <c r="BG769427" s="985"/>
    </row>
    <row r="769464" spans="59:59" ht="15" customHeight="1">
      <c r="BG769464" s="984"/>
    </row>
    <row r="769465" spans="59:59" ht="15" customHeight="1">
      <c r="BG769465" s="985"/>
    </row>
    <row r="769502" spans="59:59" ht="15" customHeight="1">
      <c r="BG769502" s="984"/>
    </row>
    <row r="769503" spans="59:59" ht="15" customHeight="1">
      <c r="BG769503" s="985"/>
    </row>
    <row r="769540" spans="59:59" ht="15" customHeight="1">
      <c r="BG769540" s="984"/>
    </row>
    <row r="769541" spans="59:59" ht="15" customHeight="1">
      <c r="BG769541" s="985"/>
    </row>
    <row r="769578" spans="59:59" ht="15" customHeight="1">
      <c r="BG769578" s="984"/>
    </row>
    <row r="769579" spans="59:59" ht="15" customHeight="1">
      <c r="BG769579" s="985"/>
    </row>
    <row r="769616" spans="59:59" ht="15" customHeight="1">
      <c r="BG769616" s="984"/>
    </row>
    <row r="769617" spans="59:59" ht="15" customHeight="1">
      <c r="BG769617" s="985"/>
    </row>
    <row r="769654" spans="59:59" ht="15" customHeight="1">
      <c r="BG769654" s="984"/>
    </row>
    <row r="769655" spans="59:59" ht="15" customHeight="1">
      <c r="BG769655" s="985"/>
    </row>
    <row r="769692" spans="59:59" ht="15" customHeight="1">
      <c r="BG769692" s="984"/>
    </row>
    <row r="769693" spans="59:59" ht="15" customHeight="1">
      <c r="BG769693" s="985"/>
    </row>
    <row r="769730" spans="59:59" ht="15" customHeight="1">
      <c r="BG769730" s="984"/>
    </row>
    <row r="769731" spans="59:59" ht="15" customHeight="1">
      <c r="BG769731" s="985"/>
    </row>
    <row r="769768" spans="59:59" ht="15" customHeight="1">
      <c r="BG769768" s="984"/>
    </row>
    <row r="769769" spans="59:59" ht="15" customHeight="1">
      <c r="BG769769" s="985"/>
    </row>
    <row r="769806" spans="59:59" ht="15" customHeight="1">
      <c r="BG769806" s="984"/>
    </row>
    <row r="769807" spans="59:59" ht="15" customHeight="1">
      <c r="BG769807" s="985"/>
    </row>
    <row r="769844" spans="59:59" ht="15" customHeight="1">
      <c r="BG769844" s="984"/>
    </row>
    <row r="769845" spans="59:59" ht="15" customHeight="1">
      <c r="BG769845" s="985"/>
    </row>
    <row r="769882" spans="59:59" ht="15" customHeight="1">
      <c r="BG769882" s="984"/>
    </row>
    <row r="769883" spans="59:59" ht="15" customHeight="1">
      <c r="BG769883" s="985"/>
    </row>
    <row r="769920" spans="59:59" ht="15" customHeight="1">
      <c r="BG769920" s="984"/>
    </row>
    <row r="769921" spans="59:59" ht="15" customHeight="1">
      <c r="BG769921" s="985"/>
    </row>
    <row r="769958" spans="59:59" ht="15" customHeight="1">
      <c r="BG769958" s="984"/>
    </row>
    <row r="769959" spans="59:59" ht="15" customHeight="1">
      <c r="BG769959" s="985"/>
    </row>
    <row r="769996" spans="59:59" ht="15" customHeight="1">
      <c r="BG769996" s="984"/>
    </row>
    <row r="769997" spans="59:59" ht="15" customHeight="1">
      <c r="BG769997" s="985"/>
    </row>
    <row r="770034" spans="59:59" ht="15" customHeight="1">
      <c r="BG770034" s="984"/>
    </row>
    <row r="770035" spans="59:59" ht="15" customHeight="1">
      <c r="BG770035" s="985"/>
    </row>
    <row r="770072" spans="59:59" ht="15" customHeight="1">
      <c r="BG770072" s="984"/>
    </row>
    <row r="770073" spans="59:59" ht="15" customHeight="1">
      <c r="BG770073" s="985"/>
    </row>
    <row r="770110" spans="59:59" ht="15" customHeight="1">
      <c r="BG770110" s="984"/>
    </row>
    <row r="770111" spans="59:59" ht="15" customHeight="1">
      <c r="BG770111" s="985"/>
    </row>
    <row r="770148" spans="59:59" ht="15" customHeight="1">
      <c r="BG770148" s="984"/>
    </row>
    <row r="770149" spans="59:59" ht="15" customHeight="1">
      <c r="BG770149" s="985"/>
    </row>
    <row r="770186" spans="59:59" ht="15" customHeight="1">
      <c r="BG770186" s="984"/>
    </row>
    <row r="770187" spans="59:59" ht="15" customHeight="1">
      <c r="BG770187" s="985"/>
    </row>
    <row r="770224" spans="59:59" ht="15" customHeight="1">
      <c r="BG770224" s="984"/>
    </row>
    <row r="770225" spans="59:59" ht="15" customHeight="1">
      <c r="BG770225" s="985"/>
    </row>
    <row r="770262" spans="59:59" ht="15" customHeight="1">
      <c r="BG770262" s="984"/>
    </row>
    <row r="770263" spans="59:59" ht="15" customHeight="1">
      <c r="BG770263" s="985"/>
    </row>
    <row r="770300" spans="59:59" ht="15" customHeight="1">
      <c r="BG770300" s="984"/>
    </row>
    <row r="770301" spans="59:59" ht="15" customHeight="1">
      <c r="BG770301" s="985"/>
    </row>
    <row r="770338" spans="59:59" ht="15" customHeight="1">
      <c r="BG770338" s="984"/>
    </row>
    <row r="770339" spans="59:59" ht="15" customHeight="1">
      <c r="BG770339" s="985"/>
    </row>
    <row r="770376" spans="59:59" ht="15" customHeight="1">
      <c r="BG770376" s="984"/>
    </row>
    <row r="770377" spans="59:59" ht="15" customHeight="1">
      <c r="BG770377" s="985"/>
    </row>
    <row r="770414" spans="59:59" ht="15" customHeight="1">
      <c r="BG770414" s="984"/>
    </row>
    <row r="770415" spans="59:59" ht="15" customHeight="1">
      <c r="BG770415" s="985"/>
    </row>
    <row r="770452" spans="59:59" ht="15" customHeight="1">
      <c r="BG770452" s="984"/>
    </row>
    <row r="770453" spans="59:59" ht="15" customHeight="1">
      <c r="BG770453" s="985"/>
    </row>
    <row r="770490" spans="59:59" ht="15" customHeight="1">
      <c r="BG770490" s="984"/>
    </row>
    <row r="770491" spans="59:59" ht="15" customHeight="1">
      <c r="BG770491" s="985"/>
    </row>
    <row r="770528" spans="59:59" ht="15" customHeight="1">
      <c r="BG770528" s="984"/>
    </row>
    <row r="770529" spans="59:59" ht="15" customHeight="1">
      <c r="BG770529" s="985"/>
    </row>
    <row r="770566" spans="59:59" ht="15" customHeight="1">
      <c r="BG770566" s="984"/>
    </row>
    <row r="770567" spans="59:59" ht="15" customHeight="1">
      <c r="BG770567" s="985"/>
    </row>
    <row r="770604" spans="59:59" ht="15" customHeight="1">
      <c r="BG770604" s="984"/>
    </row>
    <row r="770605" spans="59:59" ht="15" customHeight="1">
      <c r="BG770605" s="985"/>
    </row>
    <row r="770642" spans="59:59" ht="15" customHeight="1">
      <c r="BG770642" s="984"/>
    </row>
    <row r="770643" spans="59:59" ht="15" customHeight="1">
      <c r="BG770643" s="985"/>
    </row>
    <row r="770680" spans="59:59" ht="15" customHeight="1">
      <c r="BG770680" s="984"/>
    </row>
    <row r="770681" spans="59:59" ht="15" customHeight="1">
      <c r="BG770681" s="985"/>
    </row>
    <row r="770718" spans="59:59" ht="15" customHeight="1">
      <c r="BG770718" s="984"/>
    </row>
    <row r="770719" spans="59:59" ht="15" customHeight="1">
      <c r="BG770719" s="985"/>
    </row>
    <row r="770756" spans="59:59" ht="15" customHeight="1">
      <c r="BG770756" s="984"/>
    </row>
    <row r="770757" spans="59:59" ht="15" customHeight="1">
      <c r="BG770757" s="985"/>
    </row>
    <row r="770794" spans="59:59" ht="15" customHeight="1">
      <c r="BG770794" s="984"/>
    </row>
    <row r="770795" spans="59:59" ht="15" customHeight="1">
      <c r="BG770795" s="985"/>
    </row>
    <row r="770832" spans="59:59" ht="15" customHeight="1">
      <c r="BG770832" s="984"/>
    </row>
    <row r="770833" spans="59:59" ht="15" customHeight="1">
      <c r="BG770833" s="985"/>
    </row>
    <row r="770870" spans="59:59" ht="15" customHeight="1">
      <c r="BG770870" s="984"/>
    </row>
    <row r="770871" spans="59:59" ht="15" customHeight="1">
      <c r="BG770871" s="985"/>
    </row>
    <row r="770908" spans="59:59" ht="15" customHeight="1">
      <c r="BG770908" s="984"/>
    </row>
    <row r="770909" spans="59:59" ht="15" customHeight="1">
      <c r="BG770909" s="985"/>
    </row>
    <row r="770946" spans="59:59" ht="15" customHeight="1">
      <c r="BG770946" s="984"/>
    </row>
    <row r="770947" spans="59:59" ht="15" customHeight="1">
      <c r="BG770947" s="985"/>
    </row>
    <row r="770984" spans="59:59" ht="15" customHeight="1">
      <c r="BG770984" s="984"/>
    </row>
    <row r="770985" spans="59:59" ht="15" customHeight="1">
      <c r="BG770985" s="985"/>
    </row>
    <row r="771022" spans="59:59" ht="15" customHeight="1">
      <c r="BG771022" s="984"/>
    </row>
    <row r="771023" spans="59:59" ht="15" customHeight="1">
      <c r="BG771023" s="985"/>
    </row>
    <row r="771060" spans="59:59" ht="15" customHeight="1">
      <c r="BG771060" s="984"/>
    </row>
    <row r="771061" spans="59:59" ht="15" customHeight="1">
      <c r="BG771061" s="985"/>
    </row>
    <row r="771098" spans="59:59" ht="15" customHeight="1">
      <c r="BG771098" s="984"/>
    </row>
    <row r="771099" spans="59:59" ht="15" customHeight="1">
      <c r="BG771099" s="985"/>
    </row>
    <row r="771136" spans="59:59" ht="15" customHeight="1">
      <c r="BG771136" s="984"/>
    </row>
    <row r="771137" spans="59:59" ht="15" customHeight="1">
      <c r="BG771137" s="985"/>
    </row>
    <row r="771174" spans="59:59" ht="15" customHeight="1">
      <c r="BG771174" s="984"/>
    </row>
    <row r="771175" spans="59:59" ht="15" customHeight="1">
      <c r="BG771175" s="985"/>
    </row>
    <row r="771212" spans="59:59" ht="15" customHeight="1">
      <c r="BG771212" s="984"/>
    </row>
    <row r="771213" spans="59:59" ht="15" customHeight="1">
      <c r="BG771213" s="985"/>
    </row>
    <row r="771250" spans="59:59" ht="15" customHeight="1">
      <c r="BG771250" s="984"/>
    </row>
    <row r="771251" spans="59:59" ht="15" customHeight="1">
      <c r="BG771251" s="985"/>
    </row>
    <row r="771288" spans="59:59" ht="15" customHeight="1">
      <c r="BG771288" s="984"/>
    </row>
    <row r="771289" spans="59:59" ht="15" customHeight="1">
      <c r="BG771289" s="985"/>
    </row>
    <row r="771326" spans="59:59" ht="15" customHeight="1">
      <c r="BG771326" s="984"/>
    </row>
    <row r="771327" spans="59:59" ht="15" customHeight="1">
      <c r="BG771327" s="985"/>
    </row>
    <row r="771364" spans="59:59" ht="15" customHeight="1">
      <c r="BG771364" s="984"/>
    </row>
    <row r="771365" spans="59:59" ht="15" customHeight="1">
      <c r="BG771365" s="985"/>
    </row>
    <row r="771402" spans="59:59" ht="15" customHeight="1">
      <c r="BG771402" s="984"/>
    </row>
    <row r="771403" spans="59:59" ht="15" customHeight="1">
      <c r="BG771403" s="985"/>
    </row>
    <row r="771440" spans="59:59" ht="15" customHeight="1">
      <c r="BG771440" s="984"/>
    </row>
    <row r="771441" spans="59:59" ht="15" customHeight="1">
      <c r="BG771441" s="985"/>
    </row>
    <row r="771478" spans="59:59" ht="15" customHeight="1">
      <c r="BG771478" s="984"/>
    </row>
    <row r="771479" spans="59:59" ht="15" customHeight="1">
      <c r="BG771479" s="985"/>
    </row>
    <row r="771516" spans="59:59" ht="15" customHeight="1">
      <c r="BG771516" s="984"/>
    </row>
    <row r="771517" spans="59:59" ht="15" customHeight="1">
      <c r="BG771517" s="985"/>
    </row>
    <row r="771554" spans="59:59" ht="15" customHeight="1">
      <c r="BG771554" s="984"/>
    </row>
    <row r="771555" spans="59:59" ht="15" customHeight="1">
      <c r="BG771555" s="985"/>
    </row>
    <row r="771592" spans="59:59" ht="15" customHeight="1">
      <c r="BG771592" s="984"/>
    </row>
    <row r="771593" spans="59:59" ht="15" customHeight="1">
      <c r="BG771593" s="985"/>
    </row>
    <row r="771630" spans="59:59" ht="15" customHeight="1">
      <c r="BG771630" s="984"/>
    </row>
    <row r="771631" spans="59:59" ht="15" customHeight="1">
      <c r="BG771631" s="985"/>
    </row>
    <row r="771668" spans="59:59" ht="15" customHeight="1">
      <c r="BG771668" s="984"/>
    </row>
    <row r="771669" spans="59:59" ht="15" customHeight="1">
      <c r="BG771669" s="985"/>
    </row>
    <row r="771706" spans="59:59" ht="15" customHeight="1">
      <c r="BG771706" s="984"/>
    </row>
    <row r="771707" spans="59:59" ht="15" customHeight="1">
      <c r="BG771707" s="985"/>
    </row>
    <row r="771744" spans="59:59" ht="15" customHeight="1">
      <c r="BG771744" s="984"/>
    </row>
    <row r="771745" spans="59:59" ht="15" customHeight="1">
      <c r="BG771745" s="985"/>
    </row>
    <row r="771782" spans="59:59" ht="15" customHeight="1">
      <c r="BG771782" s="984"/>
    </row>
    <row r="771783" spans="59:59" ht="15" customHeight="1">
      <c r="BG771783" s="985"/>
    </row>
    <row r="771820" spans="59:59" ht="15" customHeight="1">
      <c r="BG771820" s="984"/>
    </row>
    <row r="771821" spans="59:59" ht="15" customHeight="1">
      <c r="BG771821" s="985"/>
    </row>
    <row r="771858" spans="59:59" ht="15" customHeight="1">
      <c r="BG771858" s="984"/>
    </row>
    <row r="771859" spans="59:59" ht="15" customHeight="1">
      <c r="BG771859" s="985"/>
    </row>
    <row r="771896" spans="59:59" ht="15" customHeight="1">
      <c r="BG771896" s="984"/>
    </row>
    <row r="771897" spans="59:59" ht="15" customHeight="1">
      <c r="BG771897" s="985"/>
    </row>
    <row r="771934" spans="59:59" ht="15" customHeight="1">
      <c r="BG771934" s="984"/>
    </row>
    <row r="771935" spans="59:59" ht="15" customHeight="1">
      <c r="BG771935" s="985"/>
    </row>
    <row r="771972" spans="59:59" ht="15" customHeight="1">
      <c r="BG771972" s="984"/>
    </row>
    <row r="771973" spans="59:59" ht="15" customHeight="1">
      <c r="BG771973" s="985"/>
    </row>
    <row r="772010" spans="59:59" ht="15" customHeight="1">
      <c r="BG772010" s="984"/>
    </row>
    <row r="772011" spans="59:59" ht="15" customHeight="1">
      <c r="BG772011" s="985"/>
    </row>
    <row r="772048" spans="59:59" ht="15" customHeight="1">
      <c r="BG772048" s="984"/>
    </row>
    <row r="772049" spans="59:59" ht="15" customHeight="1">
      <c r="BG772049" s="985"/>
    </row>
    <row r="772086" spans="59:59" ht="15" customHeight="1">
      <c r="BG772086" s="984"/>
    </row>
    <row r="772087" spans="59:59" ht="15" customHeight="1">
      <c r="BG772087" s="985"/>
    </row>
    <row r="772124" spans="59:59" ht="15" customHeight="1">
      <c r="BG772124" s="984"/>
    </row>
    <row r="772125" spans="59:59" ht="15" customHeight="1">
      <c r="BG772125" s="985"/>
    </row>
    <row r="772162" spans="59:59" ht="15" customHeight="1">
      <c r="BG772162" s="984"/>
    </row>
    <row r="772163" spans="59:59" ht="15" customHeight="1">
      <c r="BG772163" s="985"/>
    </row>
    <row r="772200" spans="59:59" ht="15" customHeight="1">
      <c r="BG772200" s="984"/>
    </row>
    <row r="772201" spans="59:59" ht="15" customHeight="1">
      <c r="BG772201" s="985"/>
    </row>
    <row r="772238" spans="59:59" ht="15" customHeight="1">
      <c r="BG772238" s="984"/>
    </row>
    <row r="772239" spans="59:59" ht="15" customHeight="1">
      <c r="BG772239" s="985"/>
    </row>
    <row r="772276" spans="59:59" ht="15" customHeight="1">
      <c r="BG772276" s="984"/>
    </row>
    <row r="772277" spans="59:59" ht="15" customHeight="1">
      <c r="BG772277" s="985"/>
    </row>
    <row r="772314" spans="59:59" ht="15" customHeight="1">
      <c r="BG772314" s="984"/>
    </row>
    <row r="772315" spans="59:59" ht="15" customHeight="1">
      <c r="BG772315" s="985"/>
    </row>
    <row r="772352" spans="59:59" ht="15" customHeight="1">
      <c r="BG772352" s="984"/>
    </row>
    <row r="772353" spans="59:59" ht="15" customHeight="1">
      <c r="BG772353" s="985"/>
    </row>
    <row r="772390" spans="59:59" ht="15" customHeight="1">
      <c r="BG772390" s="984"/>
    </row>
    <row r="772391" spans="59:59" ht="15" customHeight="1">
      <c r="BG772391" s="985"/>
    </row>
    <row r="772428" spans="59:59" ht="15" customHeight="1">
      <c r="BG772428" s="984"/>
    </row>
    <row r="772429" spans="59:59" ht="15" customHeight="1">
      <c r="BG772429" s="985"/>
    </row>
    <row r="772466" spans="59:59" ht="15" customHeight="1">
      <c r="BG772466" s="984"/>
    </row>
    <row r="772467" spans="59:59" ht="15" customHeight="1">
      <c r="BG772467" s="985"/>
    </row>
    <row r="772504" spans="59:59" ht="15" customHeight="1">
      <c r="BG772504" s="984"/>
    </row>
    <row r="772505" spans="59:59" ht="15" customHeight="1">
      <c r="BG772505" s="985"/>
    </row>
    <row r="772542" spans="59:59" ht="15" customHeight="1">
      <c r="BG772542" s="984"/>
    </row>
    <row r="772543" spans="59:59" ht="15" customHeight="1">
      <c r="BG772543" s="985"/>
    </row>
    <row r="772580" spans="59:59" ht="15" customHeight="1">
      <c r="BG772580" s="984"/>
    </row>
    <row r="772581" spans="59:59" ht="15" customHeight="1">
      <c r="BG772581" s="985"/>
    </row>
    <row r="772618" spans="59:59" ht="15" customHeight="1">
      <c r="BG772618" s="984"/>
    </row>
    <row r="772619" spans="59:59" ht="15" customHeight="1">
      <c r="BG772619" s="985"/>
    </row>
    <row r="772656" spans="59:59" ht="15" customHeight="1">
      <c r="BG772656" s="984"/>
    </row>
    <row r="772657" spans="59:59" ht="15" customHeight="1">
      <c r="BG772657" s="985"/>
    </row>
    <row r="772694" spans="59:59" ht="15" customHeight="1">
      <c r="BG772694" s="984"/>
    </row>
    <row r="772695" spans="59:59" ht="15" customHeight="1">
      <c r="BG772695" s="985"/>
    </row>
    <row r="772732" spans="59:59" ht="15" customHeight="1">
      <c r="BG772732" s="984"/>
    </row>
    <row r="772733" spans="59:59" ht="15" customHeight="1">
      <c r="BG772733" s="985"/>
    </row>
    <row r="772770" spans="59:59" ht="15" customHeight="1">
      <c r="BG772770" s="984"/>
    </row>
    <row r="772771" spans="59:59" ht="15" customHeight="1">
      <c r="BG772771" s="985"/>
    </row>
    <row r="772808" spans="59:59" ht="15" customHeight="1">
      <c r="BG772808" s="984"/>
    </row>
    <row r="772809" spans="59:59" ht="15" customHeight="1">
      <c r="BG772809" s="985"/>
    </row>
    <row r="772846" spans="59:59" ht="15" customHeight="1">
      <c r="BG772846" s="984"/>
    </row>
    <row r="772847" spans="59:59" ht="15" customHeight="1">
      <c r="BG772847" s="985"/>
    </row>
    <row r="772884" spans="59:59" ht="15" customHeight="1">
      <c r="BG772884" s="984"/>
    </row>
    <row r="772885" spans="59:59" ht="15" customHeight="1">
      <c r="BG772885" s="985"/>
    </row>
    <row r="772922" spans="59:59" ht="15" customHeight="1">
      <c r="BG772922" s="984"/>
    </row>
    <row r="772923" spans="59:59" ht="15" customHeight="1">
      <c r="BG772923" s="985"/>
    </row>
    <row r="772960" spans="59:59" ht="15" customHeight="1">
      <c r="BG772960" s="984"/>
    </row>
    <row r="772961" spans="59:59" ht="15" customHeight="1">
      <c r="BG772961" s="985"/>
    </row>
    <row r="772998" spans="59:59" ht="15" customHeight="1">
      <c r="BG772998" s="984"/>
    </row>
    <row r="772999" spans="59:59" ht="15" customHeight="1">
      <c r="BG772999" s="985"/>
    </row>
    <row r="773036" spans="59:59" ht="15" customHeight="1">
      <c r="BG773036" s="984"/>
    </row>
    <row r="773037" spans="59:59" ht="15" customHeight="1">
      <c r="BG773037" s="985"/>
    </row>
    <row r="773074" spans="59:59" ht="15" customHeight="1">
      <c r="BG773074" s="984"/>
    </row>
    <row r="773075" spans="59:59" ht="15" customHeight="1">
      <c r="BG773075" s="985"/>
    </row>
    <row r="773112" spans="59:59" ht="15" customHeight="1">
      <c r="BG773112" s="984"/>
    </row>
    <row r="773113" spans="59:59" ht="15" customHeight="1">
      <c r="BG773113" s="985"/>
    </row>
    <row r="773150" spans="59:59" ht="15" customHeight="1">
      <c r="BG773150" s="984"/>
    </row>
    <row r="773151" spans="59:59" ht="15" customHeight="1">
      <c r="BG773151" s="985"/>
    </row>
    <row r="773188" spans="59:59" ht="15" customHeight="1">
      <c r="BG773188" s="984"/>
    </row>
    <row r="773189" spans="59:59" ht="15" customHeight="1">
      <c r="BG773189" s="985"/>
    </row>
    <row r="773226" spans="59:59" ht="15" customHeight="1">
      <c r="BG773226" s="984"/>
    </row>
    <row r="773227" spans="59:59" ht="15" customHeight="1">
      <c r="BG773227" s="985"/>
    </row>
    <row r="773264" spans="59:59" ht="15" customHeight="1">
      <c r="BG773264" s="984"/>
    </row>
    <row r="773265" spans="59:59" ht="15" customHeight="1">
      <c r="BG773265" s="985"/>
    </row>
    <row r="773302" spans="59:59" ht="15" customHeight="1">
      <c r="BG773302" s="984"/>
    </row>
    <row r="773303" spans="59:59" ht="15" customHeight="1">
      <c r="BG773303" s="985"/>
    </row>
    <row r="773340" spans="59:59" ht="15" customHeight="1">
      <c r="BG773340" s="984"/>
    </row>
    <row r="773341" spans="59:59" ht="15" customHeight="1">
      <c r="BG773341" s="985"/>
    </row>
    <row r="773378" spans="59:59" ht="15" customHeight="1">
      <c r="BG773378" s="984"/>
    </row>
    <row r="773379" spans="59:59" ht="15" customHeight="1">
      <c r="BG773379" s="985"/>
    </row>
    <row r="773416" spans="59:59" ht="15" customHeight="1">
      <c r="BG773416" s="984"/>
    </row>
    <row r="773417" spans="59:59" ht="15" customHeight="1">
      <c r="BG773417" s="985"/>
    </row>
    <row r="773454" spans="59:59" ht="15" customHeight="1">
      <c r="BG773454" s="984"/>
    </row>
    <row r="773455" spans="59:59" ht="15" customHeight="1">
      <c r="BG773455" s="985"/>
    </row>
    <row r="773492" spans="59:59" ht="15" customHeight="1">
      <c r="BG773492" s="984"/>
    </row>
    <row r="773493" spans="59:59" ht="15" customHeight="1">
      <c r="BG773493" s="985"/>
    </row>
    <row r="773530" spans="59:59" ht="15" customHeight="1">
      <c r="BG773530" s="984"/>
    </row>
    <row r="773531" spans="59:59" ht="15" customHeight="1">
      <c r="BG773531" s="985"/>
    </row>
    <row r="773568" spans="59:59" ht="15" customHeight="1">
      <c r="BG773568" s="984"/>
    </row>
    <row r="773569" spans="59:59" ht="15" customHeight="1">
      <c r="BG773569" s="985"/>
    </row>
    <row r="773606" spans="59:59" ht="15" customHeight="1">
      <c r="BG773606" s="984"/>
    </row>
    <row r="773607" spans="59:59" ht="15" customHeight="1">
      <c r="BG773607" s="985"/>
    </row>
    <row r="773644" spans="59:59" ht="15" customHeight="1">
      <c r="BG773644" s="984"/>
    </row>
    <row r="773645" spans="59:59" ht="15" customHeight="1">
      <c r="BG773645" s="985"/>
    </row>
    <row r="773682" spans="59:59" ht="15" customHeight="1">
      <c r="BG773682" s="984"/>
    </row>
    <row r="773683" spans="59:59" ht="15" customHeight="1">
      <c r="BG773683" s="985"/>
    </row>
    <row r="773720" spans="59:59" ht="15" customHeight="1">
      <c r="BG773720" s="984"/>
    </row>
    <row r="773721" spans="59:59" ht="15" customHeight="1">
      <c r="BG773721" s="985"/>
    </row>
    <row r="773758" spans="59:59" ht="15" customHeight="1">
      <c r="BG773758" s="984"/>
    </row>
    <row r="773759" spans="59:59" ht="15" customHeight="1">
      <c r="BG773759" s="985"/>
    </row>
    <row r="773796" spans="59:59" ht="15" customHeight="1">
      <c r="BG773796" s="984"/>
    </row>
    <row r="773797" spans="59:59" ht="15" customHeight="1">
      <c r="BG773797" s="985"/>
    </row>
    <row r="773834" spans="59:59" ht="15" customHeight="1">
      <c r="BG773834" s="984"/>
    </row>
    <row r="773835" spans="59:59" ht="15" customHeight="1">
      <c r="BG773835" s="985"/>
    </row>
    <row r="773872" spans="59:59" ht="15" customHeight="1">
      <c r="BG773872" s="984"/>
    </row>
    <row r="773873" spans="59:59" ht="15" customHeight="1">
      <c r="BG773873" s="985"/>
    </row>
    <row r="773910" spans="59:59" ht="15" customHeight="1">
      <c r="BG773910" s="984"/>
    </row>
    <row r="773911" spans="59:59" ht="15" customHeight="1">
      <c r="BG773911" s="985"/>
    </row>
    <row r="773948" spans="59:59" ht="15" customHeight="1">
      <c r="BG773948" s="984"/>
    </row>
    <row r="773949" spans="59:59" ht="15" customHeight="1">
      <c r="BG773949" s="985"/>
    </row>
    <row r="773986" spans="59:59" ht="15" customHeight="1">
      <c r="BG773986" s="984"/>
    </row>
    <row r="773987" spans="59:59" ht="15" customHeight="1">
      <c r="BG773987" s="985"/>
    </row>
    <row r="774024" spans="59:59" ht="15" customHeight="1">
      <c r="BG774024" s="984"/>
    </row>
    <row r="774025" spans="59:59" ht="15" customHeight="1">
      <c r="BG774025" s="985"/>
    </row>
    <row r="774062" spans="59:59" ht="15" customHeight="1">
      <c r="BG774062" s="984"/>
    </row>
    <row r="774063" spans="59:59" ht="15" customHeight="1">
      <c r="BG774063" s="985"/>
    </row>
    <row r="774100" spans="59:59" ht="15" customHeight="1">
      <c r="BG774100" s="984"/>
    </row>
    <row r="774101" spans="59:59" ht="15" customHeight="1">
      <c r="BG774101" s="985"/>
    </row>
    <row r="774138" spans="59:59" ht="15" customHeight="1">
      <c r="BG774138" s="984"/>
    </row>
    <row r="774139" spans="59:59" ht="15" customHeight="1">
      <c r="BG774139" s="985"/>
    </row>
    <row r="774176" spans="59:59" ht="15" customHeight="1">
      <c r="BG774176" s="984"/>
    </row>
    <row r="774177" spans="59:59" ht="15" customHeight="1">
      <c r="BG774177" s="985"/>
    </row>
    <row r="774214" spans="59:59" ht="15" customHeight="1">
      <c r="BG774214" s="984"/>
    </row>
    <row r="774215" spans="59:59" ht="15" customHeight="1">
      <c r="BG774215" s="985"/>
    </row>
    <row r="774252" spans="59:59" ht="15" customHeight="1">
      <c r="BG774252" s="984"/>
    </row>
    <row r="774253" spans="59:59" ht="15" customHeight="1">
      <c r="BG774253" s="985"/>
    </row>
    <row r="774290" spans="59:59" ht="15" customHeight="1">
      <c r="BG774290" s="984"/>
    </row>
    <row r="774291" spans="59:59" ht="15" customHeight="1">
      <c r="BG774291" s="985"/>
    </row>
    <row r="774328" spans="59:59" ht="15" customHeight="1">
      <c r="BG774328" s="984"/>
    </row>
    <row r="774329" spans="59:59" ht="15" customHeight="1">
      <c r="BG774329" s="985"/>
    </row>
    <row r="774366" spans="59:59" ht="15" customHeight="1">
      <c r="BG774366" s="984"/>
    </row>
    <row r="774367" spans="59:59" ht="15" customHeight="1">
      <c r="BG774367" s="985"/>
    </row>
    <row r="774404" spans="59:59" ht="15" customHeight="1">
      <c r="BG774404" s="984"/>
    </row>
    <row r="774405" spans="59:59" ht="15" customHeight="1">
      <c r="BG774405" s="985"/>
    </row>
    <row r="774442" spans="59:59" ht="15" customHeight="1">
      <c r="BG774442" s="984"/>
    </row>
    <row r="774443" spans="59:59" ht="15" customHeight="1">
      <c r="BG774443" s="985"/>
    </row>
    <row r="774480" spans="59:59" ht="15" customHeight="1">
      <c r="BG774480" s="984"/>
    </row>
    <row r="774481" spans="59:59" ht="15" customHeight="1">
      <c r="BG774481" s="985"/>
    </row>
    <row r="774518" spans="59:59" ht="15" customHeight="1">
      <c r="BG774518" s="984"/>
    </row>
    <row r="774519" spans="59:59" ht="15" customHeight="1">
      <c r="BG774519" s="985"/>
    </row>
    <row r="774556" spans="59:59" ht="15" customHeight="1">
      <c r="BG774556" s="984"/>
    </row>
    <row r="774557" spans="59:59" ht="15" customHeight="1">
      <c r="BG774557" s="985"/>
    </row>
    <row r="774594" spans="59:59" ht="15" customHeight="1">
      <c r="BG774594" s="984"/>
    </row>
    <row r="774595" spans="59:59" ht="15" customHeight="1">
      <c r="BG774595" s="985"/>
    </row>
    <row r="774632" spans="59:59" ht="15" customHeight="1">
      <c r="BG774632" s="984"/>
    </row>
    <row r="774633" spans="59:59" ht="15" customHeight="1">
      <c r="BG774633" s="985"/>
    </row>
    <row r="774670" spans="59:59" ht="15" customHeight="1">
      <c r="BG774670" s="984"/>
    </row>
    <row r="774671" spans="59:59" ht="15" customHeight="1">
      <c r="BG774671" s="985"/>
    </row>
    <row r="774708" spans="59:59" ht="15" customHeight="1">
      <c r="BG774708" s="984"/>
    </row>
    <row r="774709" spans="59:59" ht="15" customHeight="1">
      <c r="BG774709" s="985"/>
    </row>
    <row r="774746" spans="59:59" ht="15" customHeight="1">
      <c r="BG774746" s="984"/>
    </row>
    <row r="774747" spans="59:59" ht="15" customHeight="1">
      <c r="BG774747" s="985"/>
    </row>
    <row r="774784" spans="59:59" ht="15" customHeight="1">
      <c r="BG774784" s="984"/>
    </row>
    <row r="774785" spans="59:59" ht="15" customHeight="1">
      <c r="BG774785" s="985"/>
    </row>
    <row r="774822" spans="59:59" ht="15" customHeight="1">
      <c r="BG774822" s="984"/>
    </row>
    <row r="774823" spans="59:59" ht="15" customHeight="1">
      <c r="BG774823" s="985"/>
    </row>
    <row r="774860" spans="59:59" ht="15" customHeight="1">
      <c r="BG774860" s="984"/>
    </row>
    <row r="774861" spans="59:59" ht="15" customHeight="1">
      <c r="BG774861" s="985"/>
    </row>
    <row r="774898" spans="59:59" ht="15" customHeight="1">
      <c r="BG774898" s="984"/>
    </row>
    <row r="774899" spans="59:59" ht="15" customHeight="1">
      <c r="BG774899" s="985"/>
    </row>
    <row r="774936" spans="59:59" ht="15" customHeight="1">
      <c r="BG774936" s="984"/>
    </row>
    <row r="774937" spans="59:59" ht="15" customHeight="1">
      <c r="BG774937" s="985"/>
    </row>
    <row r="774974" spans="59:59" ht="15" customHeight="1">
      <c r="BG774974" s="984"/>
    </row>
    <row r="774975" spans="59:59" ht="15" customHeight="1">
      <c r="BG774975" s="985"/>
    </row>
    <row r="775012" spans="59:59" ht="15" customHeight="1">
      <c r="BG775012" s="984"/>
    </row>
    <row r="775013" spans="59:59" ht="15" customHeight="1">
      <c r="BG775013" s="985"/>
    </row>
    <row r="775050" spans="59:59" ht="15" customHeight="1">
      <c r="BG775050" s="984"/>
    </row>
    <row r="775051" spans="59:59" ht="15" customHeight="1">
      <c r="BG775051" s="985"/>
    </row>
    <row r="775088" spans="59:59" ht="15" customHeight="1">
      <c r="BG775088" s="984"/>
    </row>
    <row r="775089" spans="59:59" ht="15" customHeight="1">
      <c r="BG775089" s="985"/>
    </row>
    <row r="775126" spans="59:59" ht="15" customHeight="1">
      <c r="BG775126" s="984"/>
    </row>
    <row r="775127" spans="59:59" ht="15" customHeight="1">
      <c r="BG775127" s="985"/>
    </row>
    <row r="775164" spans="59:59" ht="15" customHeight="1">
      <c r="BG775164" s="984"/>
    </row>
    <row r="775165" spans="59:59" ht="15" customHeight="1">
      <c r="BG775165" s="985"/>
    </row>
    <row r="775202" spans="59:59" ht="15" customHeight="1">
      <c r="BG775202" s="984"/>
    </row>
    <row r="775203" spans="59:59" ht="15" customHeight="1">
      <c r="BG775203" s="985"/>
    </row>
    <row r="775240" spans="59:59" ht="15" customHeight="1">
      <c r="BG775240" s="984"/>
    </row>
    <row r="775241" spans="59:59" ht="15" customHeight="1">
      <c r="BG775241" s="985"/>
    </row>
    <row r="775278" spans="59:59" ht="15" customHeight="1">
      <c r="BG775278" s="984"/>
    </row>
    <row r="775279" spans="59:59" ht="15" customHeight="1">
      <c r="BG775279" s="985"/>
    </row>
    <row r="775316" spans="59:59" ht="15" customHeight="1">
      <c r="BG775316" s="984"/>
    </row>
    <row r="775317" spans="59:59" ht="15" customHeight="1">
      <c r="BG775317" s="985"/>
    </row>
    <row r="775354" spans="59:59" ht="15" customHeight="1">
      <c r="BG775354" s="984"/>
    </row>
    <row r="775355" spans="59:59" ht="15" customHeight="1">
      <c r="BG775355" s="985"/>
    </row>
    <row r="775392" spans="59:59" ht="15" customHeight="1">
      <c r="BG775392" s="984"/>
    </row>
    <row r="775393" spans="59:59" ht="15" customHeight="1">
      <c r="BG775393" s="985"/>
    </row>
    <row r="775430" spans="59:59" ht="15" customHeight="1">
      <c r="BG775430" s="984"/>
    </row>
    <row r="775431" spans="59:59" ht="15" customHeight="1">
      <c r="BG775431" s="985"/>
    </row>
    <row r="775468" spans="59:59" ht="15" customHeight="1">
      <c r="BG775468" s="984"/>
    </row>
    <row r="775469" spans="59:59" ht="15" customHeight="1">
      <c r="BG775469" s="985"/>
    </row>
    <row r="775506" spans="59:59" ht="15" customHeight="1">
      <c r="BG775506" s="984"/>
    </row>
    <row r="775507" spans="59:59" ht="15" customHeight="1">
      <c r="BG775507" s="985"/>
    </row>
    <row r="775544" spans="59:59" ht="15" customHeight="1">
      <c r="BG775544" s="984"/>
    </row>
    <row r="775545" spans="59:59" ht="15" customHeight="1">
      <c r="BG775545" s="985"/>
    </row>
    <row r="775582" spans="59:59" ht="15" customHeight="1">
      <c r="BG775582" s="984"/>
    </row>
    <row r="775583" spans="59:59" ht="15" customHeight="1">
      <c r="BG775583" s="985"/>
    </row>
    <row r="775620" spans="59:59" ht="15" customHeight="1">
      <c r="BG775620" s="984"/>
    </row>
    <row r="775621" spans="59:59" ht="15" customHeight="1">
      <c r="BG775621" s="985"/>
    </row>
    <row r="775658" spans="59:59" ht="15" customHeight="1">
      <c r="BG775658" s="984"/>
    </row>
    <row r="775659" spans="59:59" ht="15" customHeight="1">
      <c r="BG775659" s="985"/>
    </row>
    <row r="775696" spans="59:59" ht="15" customHeight="1">
      <c r="BG775696" s="984"/>
    </row>
    <row r="775697" spans="59:59" ht="15" customHeight="1">
      <c r="BG775697" s="985"/>
    </row>
    <row r="775734" spans="59:59" ht="15" customHeight="1">
      <c r="BG775734" s="984"/>
    </row>
    <row r="775735" spans="59:59" ht="15" customHeight="1">
      <c r="BG775735" s="985"/>
    </row>
    <row r="775772" spans="59:59" ht="15" customHeight="1">
      <c r="BG775772" s="984"/>
    </row>
    <row r="775773" spans="59:59" ht="15" customHeight="1">
      <c r="BG775773" s="985"/>
    </row>
    <row r="775810" spans="59:59" ht="15" customHeight="1">
      <c r="BG775810" s="984"/>
    </row>
    <row r="775811" spans="59:59" ht="15" customHeight="1">
      <c r="BG775811" s="985"/>
    </row>
    <row r="775848" spans="59:59" ht="15" customHeight="1">
      <c r="BG775848" s="984"/>
    </row>
    <row r="775849" spans="59:59" ht="15" customHeight="1">
      <c r="BG775849" s="985"/>
    </row>
    <row r="775886" spans="59:59" ht="15" customHeight="1">
      <c r="BG775886" s="984"/>
    </row>
    <row r="775887" spans="59:59" ht="15" customHeight="1">
      <c r="BG775887" s="985"/>
    </row>
    <row r="775924" spans="59:59" ht="15" customHeight="1">
      <c r="BG775924" s="984"/>
    </row>
    <row r="775925" spans="59:59" ht="15" customHeight="1">
      <c r="BG775925" s="985"/>
    </row>
    <row r="775962" spans="59:59" ht="15" customHeight="1">
      <c r="BG775962" s="984"/>
    </row>
    <row r="775963" spans="59:59" ht="15" customHeight="1">
      <c r="BG775963" s="985"/>
    </row>
    <row r="776000" spans="59:59" ht="15" customHeight="1">
      <c r="BG776000" s="984"/>
    </row>
    <row r="776001" spans="59:59" ht="15" customHeight="1">
      <c r="BG776001" s="985"/>
    </row>
    <row r="776038" spans="59:59" ht="15" customHeight="1">
      <c r="BG776038" s="984"/>
    </row>
    <row r="776039" spans="59:59" ht="15" customHeight="1">
      <c r="BG776039" s="985"/>
    </row>
    <row r="776076" spans="59:59" ht="15" customHeight="1">
      <c r="BG776076" s="984"/>
    </row>
    <row r="776077" spans="59:59" ht="15" customHeight="1">
      <c r="BG776077" s="985"/>
    </row>
    <row r="776114" spans="59:59" ht="15" customHeight="1">
      <c r="BG776114" s="984"/>
    </row>
    <row r="776115" spans="59:59" ht="15" customHeight="1">
      <c r="BG776115" s="985"/>
    </row>
    <row r="776152" spans="59:59" ht="15" customHeight="1">
      <c r="BG776152" s="984"/>
    </row>
    <row r="776153" spans="59:59" ht="15" customHeight="1">
      <c r="BG776153" s="985"/>
    </row>
    <row r="776190" spans="59:59" ht="15" customHeight="1">
      <c r="BG776190" s="984"/>
    </row>
    <row r="776191" spans="59:59" ht="15" customHeight="1">
      <c r="BG776191" s="985"/>
    </row>
    <row r="776228" spans="59:59" ht="15" customHeight="1">
      <c r="BG776228" s="984"/>
    </row>
    <row r="776229" spans="59:59" ht="15" customHeight="1">
      <c r="BG776229" s="985"/>
    </row>
    <row r="776266" spans="59:59" ht="15" customHeight="1">
      <c r="BG776266" s="984"/>
    </row>
    <row r="776267" spans="59:59" ht="15" customHeight="1">
      <c r="BG776267" s="985"/>
    </row>
    <row r="776304" spans="59:59" ht="15" customHeight="1">
      <c r="BG776304" s="984"/>
    </row>
    <row r="776305" spans="59:59" ht="15" customHeight="1">
      <c r="BG776305" s="985"/>
    </row>
    <row r="776342" spans="59:59" ht="15" customHeight="1">
      <c r="BG776342" s="984"/>
    </row>
    <row r="776343" spans="59:59" ht="15" customHeight="1">
      <c r="BG776343" s="985"/>
    </row>
    <row r="776380" spans="59:59" ht="15" customHeight="1">
      <c r="BG776380" s="984"/>
    </row>
    <row r="776381" spans="59:59" ht="15" customHeight="1">
      <c r="BG776381" s="985"/>
    </row>
    <row r="776418" spans="59:59" ht="15" customHeight="1">
      <c r="BG776418" s="984"/>
    </row>
    <row r="776419" spans="59:59" ht="15" customHeight="1">
      <c r="BG776419" s="985"/>
    </row>
    <row r="776456" spans="59:59" ht="15" customHeight="1">
      <c r="BG776456" s="984"/>
    </row>
    <row r="776457" spans="59:59" ht="15" customHeight="1">
      <c r="BG776457" s="985"/>
    </row>
    <row r="776494" spans="59:59" ht="15" customHeight="1">
      <c r="BG776494" s="984"/>
    </row>
    <row r="776495" spans="59:59" ht="15" customHeight="1">
      <c r="BG776495" s="985"/>
    </row>
    <row r="776532" spans="59:59" ht="15" customHeight="1">
      <c r="BG776532" s="984"/>
    </row>
    <row r="776533" spans="59:59" ht="15" customHeight="1">
      <c r="BG776533" s="985"/>
    </row>
    <row r="776570" spans="59:59" ht="15" customHeight="1">
      <c r="BG776570" s="984"/>
    </row>
    <row r="776571" spans="59:59" ht="15" customHeight="1">
      <c r="BG776571" s="985"/>
    </row>
    <row r="776608" spans="59:59" ht="15" customHeight="1">
      <c r="BG776608" s="984"/>
    </row>
    <row r="776609" spans="59:59" ht="15" customHeight="1">
      <c r="BG776609" s="985"/>
    </row>
    <row r="776646" spans="59:59" ht="15" customHeight="1">
      <c r="BG776646" s="984"/>
    </row>
    <row r="776647" spans="59:59" ht="15" customHeight="1">
      <c r="BG776647" s="985"/>
    </row>
    <row r="776684" spans="59:59" ht="15" customHeight="1">
      <c r="BG776684" s="984"/>
    </row>
    <row r="776685" spans="59:59" ht="15" customHeight="1">
      <c r="BG776685" s="985"/>
    </row>
    <row r="776722" spans="59:59" ht="15" customHeight="1">
      <c r="BG776722" s="984"/>
    </row>
    <row r="776723" spans="59:59" ht="15" customHeight="1">
      <c r="BG776723" s="985"/>
    </row>
    <row r="776760" spans="59:59" ht="15" customHeight="1">
      <c r="BG776760" s="984"/>
    </row>
    <row r="776761" spans="59:59" ht="15" customHeight="1">
      <c r="BG776761" s="985"/>
    </row>
    <row r="776798" spans="59:59" ht="15" customHeight="1">
      <c r="BG776798" s="984"/>
    </row>
    <row r="776799" spans="59:59" ht="15" customHeight="1">
      <c r="BG776799" s="985"/>
    </row>
    <row r="776836" spans="59:59" ht="15" customHeight="1">
      <c r="BG776836" s="984"/>
    </row>
    <row r="776837" spans="59:59" ht="15" customHeight="1">
      <c r="BG776837" s="985"/>
    </row>
    <row r="776874" spans="59:59" ht="15" customHeight="1">
      <c r="BG776874" s="984"/>
    </row>
    <row r="776875" spans="59:59" ht="15" customHeight="1">
      <c r="BG776875" s="985"/>
    </row>
    <row r="776912" spans="59:59" ht="15" customHeight="1">
      <c r="BG776912" s="984"/>
    </row>
    <row r="776913" spans="59:59" ht="15" customHeight="1">
      <c r="BG776913" s="985"/>
    </row>
    <row r="776950" spans="59:59" ht="15" customHeight="1">
      <c r="BG776950" s="984"/>
    </row>
    <row r="776951" spans="59:59" ht="15" customHeight="1">
      <c r="BG776951" s="985"/>
    </row>
    <row r="776988" spans="59:59" ht="15" customHeight="1">
      <c r="BG776988" s="984"/>
    </row>
    <row r="776989" spans="59:59" ht="15" customHeight="1">
      <c r="BG776989" s="985"/>
    </row>
    <row r="777026" spans="59:59" ht="15" customHeight="1">
      <c r="BG777026" s="984"/>
    </row>
    <row r="777027" spans="59:59" ht="15" customHeight="1">
      <c r="BG777027" s="985"/>
    </row>
    <row r="777064" spans="59:59" ht="15" customHeight="1">
      <c r="BG777064" s="984"/>
    </row>
    <row r="777065" spans="59:59" ht="15" customHeight="1">
      <c r="BG777065" s="985"/>
    </row>
    <row r="777102" spans="59:59" ht="15" customHeight="1">
      <c r="BG777102" s="984"/>
    </row>
    <row r="777103" spans="59:59" ht="15" customHeight="1">
      <c r="BG777103" s="985"/>
    </row>
    <row r="777140" spans="59:59" ht="15" customHeight="1">
      <c r="BG777140" s="984"/>
    </row>
    <row r="777141" spans="59:59" ht="15" customHeight="1">
      <c r="BG777141" s="985"/>
    </row>
    <row r="777178" spans="59:59" ht="15" customHeight="1">
      <c r="BG777178" s="984"/>
    </row>
    <row r="777179" spans="59:59" ht="15" customHeight="1">
      <c r="BG777179" s="985"/>
    </row>
    <row r="777216" spans="59:59" ht="15" customHeight="1">
      <c r="BG777216" s="984"/>
    </row>
    <row r="777217" spans="59:59" ht="15" customHeight="1">
      <c r="BG777217" s="985"/>
    </row>
    <row r="777254" spans="59:59" ht="15" customHeight="1">
      <c r="BG777254" s="984"/>
    </row>
    <row r="777255" spans="59:59" ht="15" customHeight="1">
      <c r="BG777255" s="985"/>
    </row>
    <row r="777292" spans="59:59" ht="15" customHeight="1">
      <c r="BG777292" s="984"/>
    </row>
    <row r="777293" spans="59:59" ht="15" customHeight="1">
      <c r="BG777293" s="985"/>
    </row>
    <row r="777330" spans="59:59" ht="15" customHeight="1">
      <c r="BG777330" s="984"/>
    </row>
    <row r="777331" spans="59:59" ht="15" customHeight="1">
      <c r="BG777331" s="985"/>
    </row>
    <row r="777368" spans="59:59" ht="15" customHeight="1">
      <c r="BG777368" s="984"/>
    </row>
    <row r="777369" spans="59:59" ht="15" customHeight="1">
      <c r="BG777369" s="985"/>
    </row>
    <row r="777406" spans="59:59" ht="15" customHeight="1">
      <c r="BG777406" s="984"/>
    </row>
    <row r="777407" spans="59:59" ht="15" customHeight="1">
      <c r="BG777407" s="985"/>
    </row>
    <row r="777444" spans="59:59" ht="15" customHeight="1">
      <c r="BG777444" s="984"/>
    </row>
    <row r="777445" spans="59:59" ht="15" customHeight="1">
      <c r="BG777445" s="985"/>
    </row>
    <row r="777482" spans="59:59" ht="15" customHeight="1">
      <c r="BG777482" s="984"/>
    </row>
    <row r="777483" spans="59:59" ht="15" customHeight="1">
      <c r="BG777483" s="985"/>
    </row>
    <row r="777520" spans="59:59" ht="15" customHeight="1">
      <c r="BG777520" s="984"/>
    </row>
    <row r="777521" spans="59:59" ht="15" customHeight="1">
      <c r="BG777521" s="985"/>
    </row>
    <row r="777558" spans="59:59" ht="15" customHeight="1">
      <c r="BG777558" s="984"/>
    </row>
    <row r="777559" spans="59:59" ht="15" customHeight="1">
      <c r="BG777559" s="985"/>
    </row>
    <row r="777596" spans="59:59" ht="15" customHeight="1">
      <c r="BG777596" s="984"/>
    </row>
    <row r="777597" spans="59:59" ht="15" customHeight="1">
      <c r="BG777597" s="985"/>
    </row>
    <row r="777634" spans="59:59" ht="15" customHeight="1">
      <c r="BG777634" s="984"/>
    </row>
    <row r="777635" spans="59:59" ht="15" customHeight="1">
      <c r="BG777635" s="985"/>
    </row>
    <row r="777672" spans="59:59" ht="15" customHeight="1">
      <c r="BG777672" s="984"/>
    </row>
    <row r="777673" spans="59:59" ht="15" customHeight="1">
      <c r="BG777673" s="985"/>
    </row>
    <row r="777710" spans="59:59" ht="15" customHeight="1">
      <c r="BG777710" s="984"/>
    </row>
    <row r="777711" spans="59:59" ht="15" customHeight="1">
      <c r="BG777711" s="985"/>
    </row>
    <row r="777748" spans="59:59" ht="15" customHeight="1">
      <c r="BG777748" s="984"/>
    </row>
    <row r="777749" spans="59:59" ht="15" customHeight="1">
      <c r="BG777749" s="985"/>
    </row>
    <row r="777786" spans="59:59" ht="15" customHeight="1">
      <c r="BG777786" s="984"/>
    </row>
    <row r="777787" spans="59:59" ht="15" customHeight="1">
      <c r="BG777787" s="985"/>
    </row>
    <row r="777824" spans="59:59" ht="15" customHeight="1">
      <c r="BG777824" s="984"/>
    </row>
    <row r="777825" spans="59:59" ht="15" customHeight="1">
      <c r="BG777825" s="985"/>
    </row>
    <row r="777862" spans="59:59" ht="15" customHeight="1">
      <c r="BG777862" s="984"/>
    </row>
    <row r="777863" spans="59:59" ht="15" customHeight="1">
      <c r="BG777863" s="985"/>
    </row>
    <row r="777900" spans="59:59" ht="15" customHeight="1">
      <c r="BG777900" s="984"/>
    </row>
    <row r="777901" spans="59:59" ht="15" customHeight="1">
      <c r="BG777901" s="985"/>
    </row>
    <row r="777938" spans="59:59" ht="15" customHeight="1">
      <c r="BG777938" s="984"/>
    </row>
    <row r="777939" spans="59:59" ht="15" customHeight="1">
      <c r="BG777939" s="985"/>
    </row>
    <row r="777976" spans="59:59" ht="15" customHeight="1">
      <c r="BG777976" s="984"/>
    </row>
    <row r="777977" spans="59:59" ht="15" customHeight="1">
      <c r="BG777977" s="985"/>
    </row>
    <row r="778014" spans="59:59" ht="15" customHeight="1">
      <c r="BG778014" s="984"/>
    </row>
    <row r="778015" spans="59:59" ht="15" customHeight="1">
      <c r="BG778015" s="985"/>
    </row>
    <row r="778052" spans="59:59" ht="15" customHeight="1">
      <c r="BG778052" s="984"/>
    </row>
    <row r="778053" spans="59:59" ht="15" customHeight="1">
      <c r="BG778053" s="985"/>
    </row>
    <row r="778090" spans="59:59" ht="15" customHeight="1">
      <c r="BG778090" s="984"/>
    </row>
    <row r="778091" spans="59:59" ht="15" customHeight="1">
      <c r="BG778091" s="985"/>
    </row>
    <row r="778128" spans="59:59" ht="15" customHeight="1">
      <c r="BG778128" s="984"/>
    </row>
    <row r="778129" spans="59:59" ht="15" customHeight="1">
      <c r="BG778129" s="985"/>
    </row>
    <row r="778166" spans="59:59" ht="15" customHeight="1">
      <c r="BG778166" s="984"/>
    </row>
    <row r="778167" spans="59:59" ht="15" customHeight="1">
      <c r="BG778167" s="985"/>
    </row>
    <row r="778204" spans="59:59" ht="15" customHeight="1">
      <c r="BG778204" s="984"/>
    </row>
    <row r="778205" spans="59:59" ht="15" customHeight="1">
      <c r="BG778205" s="985"/>
    </row>
    <row r="778242" spans="59:59" ht="15" customHeight="1">
      <c r="BG778242" s="984"/>
    </row>
    <row r="778243" spans="59:59" ht="15" customHeight="1">
      <c r="BG778243" s="985"/>
    </row>
    <row r="778280" spans="59:59" ht="15" customHeight="1">
      <c r="BG778280" s="984"/>
    </row>
    <row r="778281" spans="59:59" ht="15" customHeight="1">
      <c r="BG778281" s="985"/>
    </row>
    <row r="778318" spans="59:59" ht="15" customHeight="1">
      <c r="BG778318" s="984"/>
    </row>
    <row r="778319" spans="59:59" ht="15" customHeight="1">
      <c r="BG778319" s="985"/>
    </row>
    <row r="778356" spans="59:59" ht="15" customHeight="1">
      <c r="BG778356" s="984"/>
    </row>
    <row r="778357" spans="59:59" ht="15" customHeight="1">
      <c r="BG778357" s="985"/>
    </row>
    <row r="778394" spans="59:59" ht="15" customHeight="1">
      <c r="BG778394" s="984"/>
    </row>
    <row r="778395" spans="59:59" ht="15" customHeight="1">
      <c r="BG778395" s="985"/>
    </row>
    <row r="778432" spans="59:59" ht="15" customHeight="1">
      <c r="BG778432" s="984"/>
    </row>
    <row r="778433" spans="59:59" ht="15" customHeight="1">
      <c r="BG778433" s="985"/>
    </row>
    <row r="778470" spans="59:59" ht="15" customHeight="1">
      <c r="BG778470" s="984"/>
    </row>
    <row r="778471" spans="59:59" ht="15" customHeight="1">
      <c r="BG778471" s="985"/>
    </row>
    <row r="778508" spans="59:59" ht="15" customHeight="1">
      <c r="BG778508" s="984"/>
    </row>
    <row r="778509" spans="59:59" ht="15" customHeight="1">
      <c r="BG778509" s="985"/>
    </row>
    <row r="778546" spans="59:59" ht="15" customHeight="1">
      <c r="BG778546" s="984"/>
    </row>
    <row r="778547" spans="59:59" ht="15" customHeight="1">
      <c r="BG778547" s="985"/>
    </row>
    <row r="778584" spans="59:59" ht="15" customHeight="1">
      <c r="BG778584" s="984"/>
    </row>
    <row r="778585" spans="59:59" ht="15" customHeight="1">
      <c r="BG778585" s="985"/>
    </row>
    <row r="778622" spans="59:59" ht="15" customHeight="1">
      <c r="BG778622" s="984"/>
    </row>
    <row r="778623" spans="59:59" ht="15" customHeight="1">
      <c r="BG778623" s="985"/>
    </row>
    <row r="778660" spans="59:59" ht="15" customHeight="1">
      <c r="BG778660" s="984"/>
    </row>
    <row r="778661" spans="59:59" ht="15" customHeight="1">
      <c r="BG778661" s="985"/>
    </row>
    <row r="778698" spans="59:59" ht="15" customHeight="1">
      <c r="BG778698" s="984"/>
    </row>
    <row r="778699" spans="59:59" ht="15" customHeight="1">
      <c r="BG778699" s="985"/>
    </row>
    <row r="778736" spans="59:59" ht="15" customHeight="1">
      <c r="BG778736" s="984"/>
    </row>
    <row r="778737" spans="59:59" ht="15" customHeight="1">
      <c r="BG778737" s="985"/>
    </row>
    <row r="778774" spans="59:59" ht="15" customHeight="1">
      <c r="BG778774" s="984"/>
    </row>
    <row r="778775" spans="59:59" ht="15" customHeight="1">
      <c r="BG778775" s="985"/>
    </row>
    <row r="778812" spans="59:59" ht="15" customHeight="1">
      <c r="BG778812" s="984"/>
    </row>
    <row r="778813" spans="59:59" ht="15" customHeight="1">
      <c r="BG778813" s="985"/>
    </row>
    <row r="778850" spans="59:59" ht="15" customHeight="1">
      <c r="BG778850" s="984"/>
    </row>
    <row r="778851" spans="59:59" ht="15" customHeight="1">
      <c r="BG778851" s="985"/>
    </row>
    <row r="778888" spans="59:59" ht="15" customHeight="1">
      <c r="BG778888" s="984"/>
    </row>
    <row r="778889" spans="59:59" ht="15" customHeight="1">
      <c r="BG778889" s="985"/>
    </row>
    <row r="778926" spans="59:59" ht="15" customHeight="1">
      <c r="BG778926" s="984"/>
    </row>
    <row r="778927" spans="59:59" ht="15" customHeight="1">
      <c r="BG778927" s="985"/>
    </row>
    <row r="778964" spans="59:59" ht="15" customHeight="1">
      <c r="BG778964" s="984"/>
    </row>
    <row r="778965" spans="59:59" ht="15" customHeight="1">
      <c r="BG778965" s="985"/>
    </row>
    <row r="779002" spans="59:59" ht="15" customHeight="1">
      <c r="BG779002" s="984"/>
    </row>
    <row r="779003" spans="59:59" ht="15" customHeight="1">
      <c r="BG779003" s="985"/>
    </row>
    <row r="779040" spans="59:59" ht="15" customHeight="1">
      <c r="BG779040" s="984"/>
    </row>
    <row r="779041" spans="59:59" ht="15" customHeight="1">
      <c r="BG779041" s="985"/>
    </row>
    <row r="779078" spans="59:59" ht="15" customHeight="1">
      <c r="BG779078" s="984"/>
    </row>
    <row r="779079" spans="59:59" ht="15" customHeight="1">
      <c r="BG779079" s="985"/>
    </row>
    <row r="779116" spans="59:59" ht="15" customHeight="1">
      <c r="BG779116" s="984"/>
    </row>
    <row r="779117" spans="59:59" ht="15" customHeight="1">
      <c r="BG779117" s="985"/>
    </row>
    <row r="779154" spans="59:59" ht="15" customHeight="1">
      <c r="BG779154" s="984"/>
    </row>
    <row r="779155" spans="59:59" ht="15" customHeight="1">
      <c r="BG779155" s="985"/>
    </row>
    <row r="779192" spans="59:59" ht="15" customHeight="1">
      <c r="BG779192" s="984"/>
    </row>
    <row r="779193" spans="59:59" ht="15" customHeight="1">
      <c r="BG779193" s="985"/>
    </row>
    <row r="779230" spans="59:59" ht="15" customHeight="1">
      <c r="BG779230" s="984"/>
    </row>
    <row r="779231" spans="59:59" ht="15" customHeight="1">
      <c r="BG779231" s="985"/>
    </row>
    <row r="779268" spans="59:59" ht="15" customHeight="1">
      <c r="BG779268" s="984"/>
    </row>
    <row r="779269" spans="59:59" ht="15" customHeight="1">
      <c r="BG779269" s="985"/>
    </row>
    <row r="779306" spans="59:59" ht="15" customHeight="1">
      <c r="BG779306" s="984"/>
    </row>
    <row r="779307" spans="59:59" ht="15" customHeight="1">
      <c r="BG779307" s="985"/>
    </row>
    <row r="779344" spans="59:59" ht="15" customHeight="1">
      <c r="BG779344" s="984"/>
    </row>
    <row r="779345" spans="59:59" ht="15" customHeight="1">
      <c r="BG779345" s="985"/>
    </row>
    <row r="779382" spans="59:59" ht="15" customHeight="1">
      <c r="BG779382" s="984"/>
    </row>
    <row r="779383" spans="59:59" ht="15" customHeight="1">
      <c r="BG779383" s="985"/>
    </row>
    <row r="779420" spans="59:59" ht="15" customHeight="1">
      <c r="BG779420" s="984"/>
    </row>
    <row r="779421" spans="59:59" ht="15" customHeight="1">
      <c r="BG779421" s="985"/>
    </row>
    <row r="779458" spans="59:59" ht="15" customHeight="1">
      <c r="BG779458" s="984"/>
    </row>
    <row r="779459" spans="59:59" ht="15" customHeight="1">
      <c r="BG779459" s="985"/>
    </row>
    <row r="779496" spans="59:59" ht="15" customHeight="1">
      <c r="BG779496" s="984"/>
    </row>
    <row r="779497" spans="59:59" ht="15" customHeight="1">
      <c r="BG779497" s="985"/>
    </row>
    <row r="779534" spans="59:59" ht="15" customHeight="1">
      <c r="BG779534" s="984"/>
    </row>
    <row r="779535" spans="59:59" ht="15" customHeight="1">
      <c r="BG779535" s="985"/>
    </row>
    <row r="779572" spans="59:59" ht="15" customHeight="1">
      <c r="BG779572" s="984"/>
    </row>
    <row r="779573" spans="59:59" ht="15" customHeight="1">
      <c r="BG779573" s="985"/>
    </row>
    <row r="779610" spans="59:59" ht="15" customHeight="1">
      <c r="BG779610" s="984"/>
    </row>
    <row r="779611" spans="59:59" ht="15" customHeight="1">
      <c r="BG779611" s="985"/>
    </row>
    <row r="779648" spans="59:59" ht="15" customHeight="1">
      <c r="BG779648" s="984"/>
    </row>
    <row r="779649" spans="59:59" ht="15" customHeight="1">
      <c r="BG779649" s="985"/>
    </row>
    <row r="779686" spans="59:59" ht="15" customHeight="1">
      <c r="BG779686" s="984"/>
    </row>
    <row r="779687" spans="59:59" ht="15" customHeight="1">
      <c r="BG779687" s="985"/>
    </row>
    <row r="779724" spans="59:59" ht="15" customHeight="1">
      <c r="BG779724" s="984"/>
    </row>
    <row r="779725" spans="59:59" ht="15" customHeight="1">
      <c r="BG779725" s="985"/>
    </row>
    <row r="779762" spans="59:59" ht="15" customHeight="1">
      <c r="BG779762" s="984"/>
    </row>
    <row r="779763" spans="59:59" ht="15" customHeight="1">
      <c r="BG779763" s="985"/>
    </row>
    <row r="779800" spans="59:59" ht="15" customHeight="1">
      <c r="BG779800" s="984"/>
    </row>
    <row r="779801" spans="59:59" ht="15" customHeight="1">
      <c r="BG779801" s="985"/>
    </row>
    <row r="779838" spans="59:59" ht="15" customHeight="1">
      <c r="BG779838" s="984"/>
    </row>
    <row r="779839" spans="59:59" ht="15" customHeight="1">
      <c r="BG779839" s="985"/>
    </row>
    <row r="779876" spans="59:59" ht="15" customHeight="1">
      <c r="BG779876" s="984"/>
    </row>
    <row r="779877" spans="59:59" ht="15" customHeight="1">
      <c r="BG779877" s="985"/>
    </row>
    <row r="779914" spans="59:59" ht="15" customHeight="1">
      <c r="BG779914" s="984"/>
    </row>
    <row r="779915" spans="59:59" ht="15" customHeight="1">
      <c r="BG779915" s="985"/>
    </row>
    <row r="779952" spans="59:59" ht="15" customHeight="1">
      <c r="BG779952" s="984"/>
    </row>
    <row r="779953" spans="59:59" ht="15" customHeight="1">
      <c r="BG779953" s="985"/>
    </row>
    <row r="779990" spans="59:59" ht="15" customHeight="1">
      <c r="BG779990" s="984"/>
    </row>
    <row r="779991" spans="59:59" ht="15" customHeight="1">
      <c r="BG779991" s="985"/>
    </row>
    <row r="780028" spans="59:59" ht="15" customHeight="1">
      <c r="BG780028" s="984"/>
    </row>
    <row r="780029" spans="59:59" ht="15" customHeight="1">
      <c r="BG780029" s="985"/>
    </row>
    <row r="780066" spans="59:59" ht="15" customHeight="1">
      <c r="BG780066" s="984"/>
    </row>
    <row r="780067" spans="59:59" ht="15" customHeight="1">
      <c r="BG780067" s="985"/>
    </row>
    <row r="780104" spans="59:59" ht="15" customHeight="1">
      <c r="BG780104" s="984"/>
    </row>
    <row r="780105" spans="59:59" ht="15" customHeight="1">
      <c r="BG780105" s="985"/>
    </row>
    <row r="780142" spans="59:59" ht="15" customHeight="1">
      <c r="BG780142" s="984"/>
    </row>
    <row r="780143" spans="59:59" ht="15" customHeight="1">
      <c r="BG780143" s="985"/>
    </row>
    <row r="780180" spans="59:59" ht="15" customHeight="1">
      <c r="BG780180" s="984"/>
    </row>
    <row r="780181" spans="59:59" ht="15" customHeight="1">
      <c r="BG780181" s="985"/>
    </row>
    <row r="780218" spans="59:59" ht="15" customHeight="1">
      <c r="BG780218" s="984"/>
    </row>
    <row r="780219" spans="59:59" ht="15" customHeight="1">
      <c r="BG780219" s="985"/>
    </row>
    <row r="780256" spans="59:59" ht="15" customHeight="1">
      <c r="BG780256" s="984"/>
    </row>
    <row r="780257" spans="59:59" ht="15" customHeight="1">
      <c r="BG780257" s="985"/>
    </row>
    <row r="780294" spans="59:59" ht="15" customHeight="1">
      <c r="BG780294" s="984"/>
    </row>
    <row r="780295" spans="59:59" ht="15" customHeight="1">
      <c r="BG780295" s="985"/>
    </row>
    <row r="780332" spans="59:59" ht="15" customHeight="1">
      <c r="BG780332" s="984"/>
    </row>
    <row r="780333" spans="59:59" ht="15" customHeight="1">
      <c r="BG780333" s="985"/>
    </row>
    <row r="780370" spans="59:59" ht="15" customHeight="1">
      <c r="BG780370" s="984"/>
    </row>
    <row r="780371" spans="59:59" ht="15" customHeight="1">
      <c r="BG780371" s="985"/>
    </row>
    <row r="780408" spans="59:59" ht="15" customHeight="1">
      <c r="BG780408" s="984"/>
    </row>
    <row r="780409" spans="59:59" ht="15" customHeight="1">
      <c r="BG780409" s="985"/>
    </row>
    <row r="780446" spans="59:59" ht="15" customHeight="1">
      <c r="BG780446" s="984"/>
    </row>
    <row r="780447" spans="59:59" ht="15" customHeight="1">
      <c r="BG780447" s="985"/>
    </row>
    <row r="780484" spans="59:59" ht="15" customHeight="1">
      <c r="BG780484" s="984"/>
    </row>
    <row r="780485" spans="59:59" ht="15" customHeight="1">
      <c r="BG780485" s="985"/>
    </row>
    <row r="780522" spans="59:59" ht="15" customHeight="1">
      <c r="BG780522" s="984"/>
    </row>
    <row r="780523" spans="59:59" ht="15" customHeight="1">
      <c r="BG780523" s="985"/>
    </row>
    <row r="780560" spans="59:59" ht="15" customHeight="1">
      <c r="BG780560" s="984"/>
    </row>
    <row r="780561" spans="59:59" ht="15" customHeight="1">
      <c r="BG780561" s="985"/>
    </row>
    <row r="780598" spans="59:59" ht="15" customHeight="1">
      <c r="BG780598" s="984"/>
    </row>
    <row r="780599" spans="59:59" ht="15" customHeight="1">
      <c r="BG780599" s="985"/>
    </row>
    <row r="780636" spans="59:59" ht="15" customHeight="1">
      <c r="BG780636" s="984"/>
    </row>
    <row r="780637" spans="59:59" ht="15" customHeight="1">
      <c r="BG780637" s="985"/>
    </row>
    <row r="780674" spans="59:59" ht="15" customHeight="1">
      <c r="BG780674" s="984"/>
    </row>
    <row r="780675" spans="59:59" ht="15" customHeight="1">
      <c r="BG780675" s="985"/>
    </row>
    <row r="780712" spans="59:59" ht="15" customHeight="1">
      <c r="BG780712" s="984"/>
    </row>
    <row r="780713" spans="59:59" ht="15" customHeight="1">
      <c r="BG780713" s="985"/>
    </row>
    <row r="780750" spans="59:59" ht="15" customHeight="1">
      <c r="BG780750" s="984"/>
    </row>
    <row r="780751" spans="59:59" ht="15" customHeight="1">
      <c r="BG780751" s="985"/>
    </row>
    <row r="780788" spans="59:59" ht="15" customHeight="1">
      <c r="BG780788" s="984"/>
    </row>
    <row r="780789" spans="59:59" ht="15" customHeight="1">
      <c r="BG780789" s="985"/>
    </row>
    <row r="780826" spans="59:59" ht="15" customHeight="1">
      <c r="BG780826" s="984"/>
    </row>
    <row r="780827" spans="59:59" ht="15" customHeight="1">
      <c r="BG780827" s="985"/>
    </row>
    <row r="780864" spans="59:59" ht="15" customHeight="1">
      <c r="BG780864" s="984"/>
    </row>
    <row r="780865" spans="59:59" ht="15" customHeight="1">
      <c r="BG780865" s="985"/>
    </row>
    <row r="780902" spans="59:59" ht="15" customHeight="1">
      <c r="BG780902" s="984"/>
    </row>
    <row r="780903" spans="59:59" ht="15" customHeight="1">
      <c r="BG780903" s="985"/>
    </row>
    <row r="780940" spans="59:59" ht="15" customHeight="1">
      <c r="BG780940" s="984"/>
    </row>
    <row r="780941" spans="59:59" ht="15" customHeight="1">
      <c r="BG780941" s="985"/>
    </row>
    <row r="780978" spans="59:59" ht="15" customHeight="1">
      <c r="BG780978" s="984"/>
    </row>
    <row r="780979" spans="59:59" ht="15" customHeight="1">
      <c r="BG780979" s="985"/>
    </row>
    <row r="781016" spans="59:59" ht="15" customHeight="1">
      <c r="BG781016" s="984"/>
    </row>
    <row r="781017" spans="59:59" ht="15" customHeight="1">
      <c r="BG781017" s="985"/>
    </row>
    <row r="781054" spans="59:59" ht="15" customHeight="1">
      <c r="BG781054" s="984"/>
    </row>
    <row r="781055" spans="59:59" ht="15" customHeight="1">
      <c r="BG781055" s="985"/>
    </row>
    <row r="781092" spans="59:59" ht="15" customHeight="1">
      <c r="BG781092" s="984"/>
    </row>
    <row r="781093" spans="59:59" ht="15" customHeight="1">
      <c r="BG781093" s="985"/>
    </row>
    <row r="781130" spans="59:59" ht="15" customHeight="1">
      <c r="BG781130" s="984"/>
    </row>
    <row r="781131" spans="59:59" ht="15" customHeight="1">
      <c r="BG781131" s="985"/>
    </row>
    <row r="781168" spans="59:59" ht="15" customHeight="1">
      <c r="BG781168" s="984"/>
    </row>
    <row r="781169" spans="59:59" ht="15" customHeight="1">
      <c r="BG781169" s="985"/>
    </row>
    <row r="781206" spans="59:59" ht="15" customHeight="1">
      <c r="BG781206" s="984"/>
    </row>
    <row r="781207" spans="59:59" ht="15" customHeight="1">
      <c r="BG781207" s="985"/>
    </row>
    <row r="781244" spans="59:59" ht="15" customHeight="1">
      <c r="BG781244" s="984"/>
    </row>
    <row r="781245" spans="59:59" ht="15" customHeight="1">
      <c r="BG781245" s="985"/>
    </row>
    <row r="781282" spans="59:59" ht="15" customHeight="1">
      <c r="BG781282" s="984"/>
    </row>
    <row r="781283" spans="59:59" ht="15" customHeight="1">
      <c r="BG781283" s="985"/>
    </row>
    <row r="781320" spans="59:59" ht="15" customHeight="1">
      <c r="BG781320" s="984"/>
    </row>
    <row r="781321" spans="59:59" ht="15" customHeight="1">
      <c r="BG781321" s="985"/>
    </row>
    <row r="781358" spans="59:59" ht="15" customHeight="1">
      <c r="BG781358" s="984"/>
    </row>
    <row r="781359" spans="59:59" ht="15" customHeight="1">
      <c r="BG781359" s="985"/>
    </row>
    <row r="781396" spans="59:59" ht="15" customHeight="1">
      <c r="BG781396" s="984"/>
    </row>
    <row r="781397" spans="59:59" ht="15" customHeight="1">
      <c r="BG781397" s="985"/>
    </row>
    <row r="781434" spans="59:59" ht="15" customHeight="1">
      <c r="BG781434" s="984"/>
    </row>
    <row r="781435" spans="59:59" ht="15" customHeight="1">
      <c r="BG781435" s="985"/>
    </row>
    <row r="781472" spans="59:59" ht="15" customHeight="1">
      <c r="BG781472" s="984"/>
    </row>
    <row r="781473" spans="59:59" ht="15" customHeight="1">
      <c r="BG781473" s="985"/>
    </row>
    <row r="781510" spans="59:59" ht="15" customHeight="1">
      <c r="BG781510" s="984"/>
    </row>
    <row r="781511" spans="59:59" ht="15" customHeight="1">
      <c r="BG781511" s="985"/>
    </row>
    <row r="781548" spans="59:59" ht="15" customHeight="1">
      <c r="BG781548" s="984"/>
    </row>
    <row r="781549" spans="59:59" ht="15" customHeight="1">
      <c r="BG781549" s="985"/>
    </row>
    <row r="781586" spans="59:59" ht="15" customHeight="1">
      <c r="BG781586" s="984"/>
    </row>
    <row r="781587" spans="59:59" ht="15" customHeight="1">
      <c r="BG781587" s="985"/>
    </row>
    <row r="781624" spans="59:59" ht="15" customHeight="1">
      <c r="BG781624" s="984"/>
    </row>
    <row r="781625" spans="59:59" ht="15" customHeight="1">
      <c r="BG781625" s="985"/>
    </row>
    <row r="781662" spans="59:59" ht="15" customHeight="1">
      <c r="BG781662" s="984"/>
    </row>
    <row r="781663" spans="59:59" ht="15" customHeight="1">
      <c r="BG781663" s="985"/>
    </row>
    <row r="781700" spans="59:59" ht="15" customHeight="1">
      <c r="BG781700" s="984"/>
    </row>
    <row r="781701" spans="59:59" ht="15" customHeight="1">
      <c r="BG781701" s="985"/>
    </row>
    <row r="781738" spans="59:59" ht="15" customHeight="1">
      <c r="BG781738" s="984"/>
    </row>
    <row r="781739" spans="59:59" ht="15" customHeight="1">
      <c r="BG781739" s="985"/>
    </row>
    <row r="781776" spans="59:59" ht="15" customHeight="1">
      <c r="BG781776" s="984"/>
    </row>
    <row r="781777" spans="59:59" ht="15" customHeight="1">
      <c r="BG781777" s="985"/>
    </row>
    <row r="781814" spans="59:59" ht="15" customHeight="1">
      <c r="BG781814" s="984"/>
    </row>
    <row r="781815" spans="59:59" ht="15" customHeight="1">
      <c r="BG781815" s="985"/>
    </row>
    <row r="781852" spans="59:59" ht="15" customHeight="1">
      <c r="BG781852" s="984"/>
    </row>
    <row r="781853" spans="59:59" ht="15" customHeight="1">
      <c r="BG781853" s="985"/>
    </row>
    <row r="781890" spans="59:59" ht="15" customHeight="1">
      <c r="BG781890" s="984"/>
    </row>
    <row r="781891" spans="59:59" ht="15" customHeight="1">
      <c r="BG781891" s="985"/>
    </row>
    <row r="781928" spans="59:59" ht="15" customHeight="1">
      <c r="BG781928" s="984"/>
    </row>
    <row r="781929" spans="59:59" ht="15" customHeight="1">
      <c r="BG781929" s="985"/>
    </row>
    <row r="781966" spans="59:59" ht="15" customHeight="1">
      <c r="BG781966" s="984"/>
    </row>
    <row r="781967" spans="59:59" ht="15" customHeight="1">
      <c r="BG781967" s="985"/>
    </row>
    <row r="782004" spans="59:59" ht="15" customHeight="1">
      <c r="BG782004" s="984"/>
    </row>
    <row r="782005" spans="59:59" ht="15" customHeight="1">
      <c r="BG782005" s="985"/>
    </row>
    <row r="782042" spans="59:59" ht="15" customHeight="1">
      <c r="BG782042" s="984"/>
    </row>
    <row r="782043" spans="59:59" ht="15" customHeight="1">
      <c r="BG782043" s="985"/>
    </row>
    <row r="782080" spans="59:59" ht="15" customHeight="1">
      <c r="BG782080" s="984"/>
    </row>
    <row r="782081" spans="59:59" ht="15" customHeight="1">
      <c r="BG782081" s="985"/>
    </row>
    <row r="782118" spans="59:59" ht="15" customHeight="1">
      <c r="BG782118" s="984"/>
    </row>
    <row r="782119" spans="59:59" ht="15" customHeight="1">
      <c r="BG782119" s="985"/>
    </row>
    <row r="782156" spans="59:59" ht="15" customHeight="1">
      <c r="BG782156" s="984"/>
    </row>
    <row r="782157" spans="59:59" ht="15" customHeight="1">
      <c r="BG782157" s="985"/>
    </row>
    <row r="782194" spans="59:59" ht="15" customHeight="1">
      <c r="BG782194" s="984"/>
    </row>
    <row r="782195" spans="59:59" ht="15" customHeight="1">
      <c r="BG782195" s="985"/>
    </row>
    <row r="782232" spans="59:59" ht="15" customHeight="1">
      <c r="BG782232" s="984"/>
    </row>
    <row r="782233" spans="59:59" ht="15" customHeight="1">
      <c r="BG782233" s="985"/>
    </row>
    <row r="782270" spans="59:59" ht="15" customHeight="1">
      <c r="BG782270" s="984"/>
    </row>
    <row r="782271" spans="59:59" ht="15" customHeight="1">
      <c r="BG782271" s="985"/>
    </row>
    <row r="782308" spans="59:59" ht="15" customHeight="1">
      <c r="BG782308" s="984"/>
    </row>
    <row r="782309" spans="59:59" ht="15" customHeight="1">
      <c r="BG782309" s="985"/>
    </row>
    <row r="782346" spans="59:59" ht="15" customHeight="1">
      <c r="BG782346" s="984"/>
    </row>
    <row r="782347" spans="59:59" ht="15" customHeight="1">
      <c r="BG782347" s="985"/>
    </row>
    <row r="782384" spans="59:59" ht="15" customHeight="1">
      <c r="BG782384" s="984"/>
    </row>
    <row r="782385" spans="59:59" ht="15" customHeight="1">
      <c r="BG782385" s="985"/>
    </row>
    <row r="782422" spans="59:59" ht="15" customHeight="1">
      <c r="BG782422" s="984"/>
    </row>
    <row r="782423" spans="59:59" ht="15" customHeight="1">
      <c r="BG782423" s="985"/>
    </row>
    <row r="782460" spans="59:59" ht="15" customHeight="1">
      <c r="BG782460" s="984"/>
    </row>
    <row r="782461" spans="59:59" ht="15" customHeight="1">
      <c r="BG782461" s="985"/>
    </row>
    <row r="782498" spans="59:59" ht="15" customHeight="1">
      <c r="BG782498" s="984"/>
    </row>
    <row r="782499" spans="59:59" ht="15" customHeight="1">
      <c r="BG782499" s="985"/>
    </row>
    <row r="782536" spans="59:59" ht="15" customHeight="1">
      <c r="BG782536" s="984"/>
    </row>
    <row r="782537" spans="59:59" ht="15" customHeight="1">
      <c r="BG782537" s="985"/>
    </row>
    <row r="782574" spans="59:59" ht="15" customHeight="1">
      <c r="BG782574" s="984"/>
    </row>
    <row r="782575" spans="59:59" ht="15" customHeight="1">
      <c r="BG782575" s="985"/>
    </row>
    <row r="782612" spans="59:59" ht="15" customHeight="1">
      <c r="BG782612" s="984"/>
    </row>
    <row r="782613" spans="59:59" ht="15" customHeight="1">
      <c r="BG782613" s="985"/>
    </row>
    <row r="782650" spans="59:59" ht="15" customHeight="1">
      <c r="BG782650" s="984"/>
    </row>
    <row r="782651" spans="59:59" ht="15" customHeight="1">
      <c r="BG782651" s="985"/>
    </row>
    <row r="782688" spans="59:59" ht="15" customHeight="1">
      <c r="BG782688" s="984"/>
    </row>
    <row r="782689" spans="59:59" ht="15" customHeight="1">
      <c r="BG782689" s="985"/>
    </row>
    <row r="782726" spans="59:59" ht="15" customHeight="1">
      <c r="BG782726" s="984"/>
    </row>
    <row r="782727" spans="59:59" ht="15" customHeight="1">
      <c r="BG782727" s="985"/>
    </row>
    <row r="782764" spans="59:59" ht="15" customHeight="1">
      <c r="BG782764" s="984"/>
    </row>
    <row r="782765" spans="59:59" ht="15" customHeight="1">
      <c r="BG782765" s="985"/>
    </row>
    <row r="782802" spans="59:59" ht="15" customHeight="1">
      <c r="BG782802" s="984"/>
    </row>
    <row r="782803" spans="59:59" ht="15" customHeight="1">
      <c r="BG782803" s="985"/>
    </row>
    <row r="782840" spans="59:59" ht="15" customHeight="1">
      <c r="BG782840" s="984"/>
    </row>
    <row r="782841" spans="59:59" ht="15" customHeight="1">
      <c r="BG782841" s="985"/>
    </row>
    <row r="782878" spans="59:59" ht="15" customHeight="1">
      <c r="BG782878" s="984"/>
    </row>
    <row r="782879" spans="59:59" ht="15" customHeight="1">
      <c r="BG782879" s="985"/>
    </row>
    <row r="782916" spans="59:59" ht="15" customHeight="1">
      <c r="BG782916" s="984"/>
    </row>
    <row r="782917" spans="59:59" ht="15" customHeight="1">
      <c r="BG782917" s="985"/>
    </row>
    <row r="782954" spans="59:59" ht="15" customHeight="1">
      <c r="BG782954" s="984"/>
    </row>
    <row r="782955" spans="59:59" ht="15" customHeight="1">
      <c r="BG782955" s="985"/>
    </row>
    <row r="782992" spans="59:59" ht="15" customHeight="1">
      <c r="BG782992" s="984"/>
    </row>
    <row r="782993" spans="59:59" ht="15" customHeight="1">
      <c r="BG782993" s="985"/>
    </row>
    <row r="783030" spans="59:59" ht="15" customHeight="1">
      <c r="BG783030" s="984"/>
    </row>
    <row r="783031" spans="59:59" ht="15" customHeight="1">
      <c r="BG783031" s="985"/>
    </row>
    <row r="783068" spans="59:59" ht="15" customHeight="1">
      <c r="BG783068" s="984"/>
    </row>
    <row r="783069" spans="59:59" ht="15" customHeight="1">
      <c r="BG783069" s="985"/>
    </row>
    <row r="783106" spans="59:59" ht="15" customHeight="1">
      <c r="BG783106" s="984"/>
    </row>
    <row r="783107" spans="59:59" ht="15" customHeight="1">
      <c r="BG783107" s="985"/>
    </row>
    <row r="783144" spans="59:59" ht="15" customHeight="1">
      <c r="BG783144" s="984"/>
    </row>
    <row r="783145" spans="59:59" ht="15" customHeight="1">
      <c r="BG783145" s="985"/>
    </row>
    <row r="783182" spans="59:59" ht="15" customHeight="1">
      <c r="BG783182" s="984"/>
    </row>
    <row r="783183" spans="59:59" ht="15" customHeight="1">
      <c r="BG783183" s="985"/>
    </row>
    <row r="783220" spans="59:59" ht="15" customHeight="1">
      <c r="BG783220" s="984"/>
    </row>
    <row r="783221" spans="59:59" ht="15" customHeight="1">
      <c r="BG783221" s="985"/>
    </row>
    <row r="783258" spans="59:59" ht="15" customHeight="1">
      <c r="BG783258" s="984"/>
    </row>
    <row r="783259" spans="59:59" ht="15" customHeight="1">
      <c r="BG783259" s="985"/>
    </row>
    <row r="783296" spans="59:59" ht="15" customHeight="1">
      <c r="BG783296" s="984"/>
    </row>
    <row r="783297" spans="59:59" ht="15" customHeight="1">
      <c r="BG783297" s="985"/>
    </row>
    <row r="783334" spans="59:59" ht="15" customHeight="1">
      <c r="BG783334" s="984"/>
    </row>
    <row r="783335" spans="59:59" ht="15" customHeight="1">
      <c r="BG783335" s="985"/>
    </row>
    <row r="783372" spans="59:59" ht="15" customHeight="1">
      <c r="BG783372" s="984"/>
    </row>
    <row r="783373" spans="59:59" ht="15" customHeight="1">
      <c r="BG783373" s="985"/>
    </row>
    <row r="783410" spans="59:59" ht="15" customHeight="1">
      <c r="BG783410" s="984"/>
    </row>
    <row r="783411" spans="59:59" ht="15" customHeight="1">
      <c r="BG783411" s="985"/>
    </row>
    <row r="783448" spans="59:59" ht="15" customHeight="1">
      <c r="BG783448" s="984"/>
    </row>
    <row r="783449" spans="59:59" ht="15" customHeight="1">
      <c r="BG783449" s="985"/>
    </row>
    <row r="783486" spans="59:59" ht="15" customHeight="1">
      <c r="BG783486" s="984"/>
    </row>
    <row r="783487" spans="59:59" ht="15" customHeight="1">
      <c r="BG783487" s="985"/>
    </row>
    <row r="783524" spans="59:59" ht="15" customHeight="1">
      <c r="BG783524" s="984"/>
    </row>
    <row r="783525" spans="59:59" ht="15" customHeight="1">
      <c r="BG783525" s="985"/>
    </row>
    <row r="783562" spans="59:59" ht="15" customHeight="1">
      <c r="BG783562" s="984"/>
    </row>
    <row r="783563" spans="59:59" ht="15" customHeight="1">
      <c r="BG783563" s="985"/>
    </row>
    <row r="783600" spans="59:59" ht="15" customHeight="1">
      <c r="BG783600" s="984"/>
    </row>
    <row r="783601" spans="59:59" ht="15" customHeight="1">
      <c r="BG783601" s="985"/>
    </row>
    <row r="783638" spans="59:59" ht="15" customHeight="1">
      <c r="BG783638" s="984"/>
    </row>
    <row r="783639" spans="59:59" ht="15" customHeight="1">
      <c r="BG783639" s="985"/>
    </row>
    <row r="783676" spans="59:59" ht="15" customHeight="1">
      <c r="BG783676" s="984"/>
    </row>
    <row r="783677" spans="59:59" ht="15" customHeight="1">
      <c r="BG783677" s="985"/>
    </row>
    <row r="783714" spans="59:59" ht="15" customHeight="1">
      <c r="BG783714" s="984"/>
    </row>
    <row r="783715" spans="59:59" ht="15" customHeight="1">
      <c r="BG783715" s="985"/>
    </row>
    <row r="783752" spans="59:59" ht="15" customHeight="1">
      <c r="BG783752" s="984"/>
    </row>
    <row r="783753" spans="59:59" ht="15" customHeight="1">
      <c r="BG783753" s="985"/>
    </row>
    <row r="783790" spans="59:59" ht="15" customHeight="1">
      <c r="BG783790" s="984"/>
    </row>
    <row r="783791" spans="59:59" ht="15" customHeight="1">
      <c r="BG783791" s="985"/>
    </row>
    <row r="783828" spans="59:59" ht="15" customHeight="1">
      <c r="BG783828" s="984"/>
    </row>
    <row r="783829" spans="59:59" ht="15" customHeight="1">
      <c r="BG783829" s="985"/>
    </row>
    <row r="783866" spans="59:59" ht="15" customHeight="1">
      <c r="BG783866" s="984"/>
    </row>
    <row r="783867" spans="59:59" ht="15" customHeight="1">
      <c r="BG783867" s="985"/>
    </row>
    <row r="783904" spans="59:59" ht="15" customHeight="1">
      <c r="BG783904" s="984"/>
    </row>
    <row r="783905" spans="59:59" ht="15" customHeight="1">
      <c r="BG783905" s="985"/>
    </row>
    <row r="783942" spans="59:59" ht="15" customHeight="1">
      <c r="BG783942" s="984"/>
    </row>
    <row r="783943" spans="59:59" ht="15" customHeight="1">
      <c r="BG783943" s="985"/>
    </row>
    <row r="783980" spans="59:59" ht="15" customHeight="1">
      <c r="BG783980" s="984"/>
    </row>
    <row r="783981" spans="59:59" ht="15" customHeight="1">
      <c r="BG783981" s="985"/>
    </row>
    <row r="784018" spans="59:59" ht="15" customHeight="1">
      <c r="BG784018" s="984"/>
    </row>
    <row r="784019" spans="59:59" ht="15" customHeight="1">
      <c r="BG784019" s="985"/>
    </row>
    <row r="784056" spans="59:59" ht="15" customHeight="1">
      <c r="BG784056" s="984"/>
    </row>
    <row r="784057" spans="59:59" ht="15" customHeight="1">
      <c r="BG784057" s="985"/>
    </row>
    <row r="784094" spans="59:59" ht="15" customHeight="1">
      <c r="BG784094" s="984"/>
    </row>
    <row r="784095" spans="59:59" ht="15" customHeight="1">
      <c r="BG784095" s="985"/>
    </row>
    <row r="784132" spans="59:59" ht="15" customHeight="1">
      <c r="BG784132" s="984"/>
    </row>
    <row r="784133" spans="59:59" ht="15" customHeight="1">
      <c r="BG784133" s="985"/>
    </row>
    <row r="784170" spans="59:59" ht="15" customHeight="1">
      <c r="BG784170" s="984"/>
    </row>
    <row r="784171" spans="59:59" ht="15" customHeight="1">
      <c r="BG784171" s="985"/>
    </row>
    <row r="784208" spans="59:59" ht="15" customHeight="1">
      <c r="BG784208" s="984"/>
    </row>
    <row r="784209" spans="59:59" ht="15" customHeight="1">
      <c r="BG784209" s="985"/>
    </row>
    <row r="784246" spans="59:59" ht="15" customHeight="1">
      <c r="BG784246" s="984"/>
    </row>
    <row r="784247" spans="59:59" ht="15" customHeight="1">
      <c r="BG784247" s="985"/>
    </row>
    <row r="784284" spans="59:59" ht="15" customHeight="1">
      <c r="BG784284" s="984"/>
    </row>
    <row r="784285" spans="59:59" ht="15" customHeight="1">
      <c r="BG784285" s="985"/>
    </row>
    <row r="784322" spans="59:59" ht="15" customHeight="1">
      <c r="BG784322" s="984"/>
    </row>
    <row r="784323" spans="59:59" ht="15" customHeight="1">
      <c r="BG784323" s="985"/>
    </row>
    <row r="784360" spans="59:59" ht="15" customHeight="1">
      <c r="BG784360" s="984"/>
    </row>
    <row r="784361" spans="59:59" ht="15" customHeight="1">
      <c r="BG784361" s="985"/>
    </row>
    <row r="784398" spans="59:59" ht="15" customHeight="1">
      <c r="BG784398" s="984"/>
    </row>
    <row r="784399" spans="59:59" ht="15" customHeight="1">
      <c r="BG784399" s="985"/>
    </row>
    <row r="784436" spans="59:59" ht="15" customHeight="1">
      <c r="BG784436" s="984"/>
    </row>
    <row r="784437" spans="59:59" ht="15" customHeight="1">
      <c r="BG784437" s="985"/>
    </row>
    <row r="784474" spans="59:59" ht="15" customHeight="1">
      <c r="BG784474" s="984"/>
    </row>
    <row r="784475" spans="59:59" ht="15" customHeight="1">
      <c r="BG784475" s="985"/>
    </row>
    <row r="784512" spans="59:59" ht="15" customHeight="1">
      <c r="BG784512" s="984"/>
    </row>
    <row r="784513" spans="59:59" ht="15" customHeight="1">
      <c r="BG784513" s="985"/>
    </row>
    <row r="784550" spans="59:59" ht="15" customHeight="1">
      <c r="BG784550" s="984"/>
    </row>
    <row r="784551" spans="59:59" ht="15" customHeight="1">
      <c r="BG784551" s="985"/>
    </row>
    <row r="784588" spans="59:59" ht="15" customHeight="1">
      <c r="BG784588" s="984"/>
    </row>
    <row r="784589" spans="59:59" ht="15" customHeight="1">
      <c r="BG784589" s="985"/>
    </row>
    <row r="784626" spans="59:59" ht="15" customHeight="1">
      <c r="BG784626" s="984"/>
    </row>
    <row r="784627" spans="59:59" ht="15" customHeight="1">
      <c r="BG784627" s="985"/>
    </row>
    <row r="784664" spans="59:59" ht="15" customHeight="1">
      <c r="BG784664" s="984"/>
    </row>
    <row r="784665" spans="59:59" ht="15" customHeight="1">
      <c r="BG784665" s="985"/>
    </row>
    <row r="784702" spans="59:59" ht="15" customHeight="1">
      <c r="BG784702" s="984"/>
    </row>
    <row r="784703" spans="59:59" ht="15" customHeight="1">
      <c r="BG784703" s="985"/>
    </row>
    <row r="784740" spans="59:59" ht="15" customHeight="1">
      <c r="BG784740" s="984"/>
    </row>
    <row r="784741" spans="59:59" ht="15" customHeight="1">
      <c r="BG784741" s="985"/>
    </row>
    <row r="784778" spans="59:59" ht="15" customHeight="1">
      <c r="BG784778" s="984"/>
    </row>
    <row r="784779" spans="59:59" ht="15" customHeight="1">
      <c r="BG784779" s="985"/>
    </row>
    <row r="784816" spans="59:59" ht="15" customHeight="1">
      <c r="BG784816" s="984"/>
    </row>
    <row r="784817" spans="59:59" ht="15" customHeight="1">
      <c r="BG784817" s="985"/>
    </row>
    <row r="784854" spans="59:59" ht="15" customHeight="1">
      <c r="BG784854" s="984"/>
    </row>
    <row r="784855" spans="59:59" ht="15" customHeight="1">
      <c r="BG784855" s="985"/>
    </row>
    <row r="784892" spans="59:59" ht="15" customHeight="1">
      <c r="BG784892" s="984"/>
    </row>
    <row r="784893" spans="59:59" ht="15" customHeight="1">
      <c r="BG784893" s="985"/>
    </row>
    <row r="784930" spans="59:59" ht="15" customHeight="1">
      <c r="BG784930" s="984"/>
    </row>
    <row r="784931" spans="59:59" ht="15" customHeight="1">
      <c r="BG784931" s="985"/>
    </row>
    <row r="784968" spans="59:59" ht="15" customHeight="1">
      <c r="BG784968" s="984"/>
    </row>
    <row r="784969" spans="59:59" ht="15" customHeight="1">
      <c r="BG784969" s="985"/>
    </row>
    <row r="785006" spans="59:59" ht="15" customHeight="1">
      <c r="BG785006" s="984"/>
    </row>
    <row r="785007" spans="59:59" ht="15" customHeight="1">
      <c r="BG785007" s="985"/>
    </row>
    <row r="785044" spans="59:59" ht="15" customHeight="1">
      <c r="BG785044" s="984"/>
    </row>
    <row r="785045" spans="59:59" ht="15" customHeight="1">
      <c r="BG785045" s="985"/>
    </row>
    <row r="785082" spans="59:59" ht="15" customHeight="1">
      <c r="BG785082" s="984"/>
    </row>
    <row r="785083" spans="59:59" ht="15" customHeight="1">
      <c r="BG785083" s="985"/>
    </row>
    <row r="785120" spans="59:59" ht="15" customHeight="1">
      <c r="BG785120" s="984"/>
    </row>
    <row r="785121" spans="59:59" ht="15" customHeight="1">
      <c r="BG785121" s="985"/>
    </row>
    <row r="785158" spans="59:59" ht="15" customHeight="1">
      <c r="BG785158" s="984"/>
    </row>
    <row r="785159" spans="59:59" ht="15" customHeight="1">
      <c r="BG785159" s="985"/>
    </row>
    <row r="785196" spans="59:59" ht="15" customHeight="1">
      <c r="BG785196" s="984"/>
    </row>
    <row r="785197" spans="59:59" ht="15" customHeight="1">
      <c r="BG785197" s="985"/>
    </row>
    <row r="785234" spans="59:59" ht="15" customHeight="1">
      <c r="BG785234" s="984"/>
    </row>
    <row r="785235" spans="59:59" ht="15" customHeight="1">
      <c r="BG785235" s="985"/>
    </row>
    <row r="785272" spans="59:59" ht="15" customHeight="1">
      <c r="BG785272" s="984"/>
    </row>
    <row r="785273" spans="59:59" ht="15" customHeight="1">
      <c r="BG785273" s="985"/>
    </row>
    <row r="785310" spans="59:59" ht="15" customHeight="1">
      <c r="BG785310" s="984"/>
    </row>
    <row r="785311" spans="59:59" ht="15" customHeight="1">
      <c r="BG785311" s="985"/>
    </row>
    <row r="785348" spans="59:59" ht="15" customHeight="1">
      <c r="BG785348" s="984"/>
    </row>
    <row r="785349" spans="59:59" ht="15" customHeight="1">
      <c r="BG785349" s="985"/>
    </row>
    <row r="785386" spans="59:59" ht="15" customHeight="1">
      <c r="BG785386" s="984"/>
    </row>
    <row r="785387" spans="59:59" ht="15" customHeight="1">
      <c r="BG785387" s="985"/>
    </row>
    <row r="785424" spans="59:59" ht="15" customHeight="1">
      <c r="BG785424" s="984"/>
    </row>
    <row r="785425" spans="59:59" ht="15" customHeight="1">
      <c r="BG785425" s="985"/>
    </row>
    <row r="785462" spans="59:59" ht="15" customHeight="1">
      <c r="BG785462" s="984"/>
    </row>
    <row r="785463" spans="59:59" ht="15" customHeight="1">
      <c r="BG785463" s="985"/>
    </row>
    <row r="785500" spans="59:59" ht="15" customHeight="1">
      <c r="BG785500" s="984"/>
    </row>
    <row r="785501" spans="59:59" ht="15" customHeight="1">
      <c r="BG785501" s="985"/>
    </row>
    <row r="785538" spans="59:59" ht="15" customHeight="1">
      <c r="BG785538" s="984"/>
    </row>
    <row r="785539" spans="59:59" ht="15" customHeight="1">
      <c r="BG785539" s="985"/>
    </row>
    <row r="785576" spans="59:59" ht="15" customHeight="1">
      <c r="BG785576" s="984"/>
    </row>
    <row r="785577" spans="59:59" ht="15" customHeight="1">
      <c r="BG785577" s="985"/>
    </row>
    <row r="785614" spans="59:59" ht="15" customHeight="1">
      <c r="BG785614" s="984"/>
    </row>
    <row r="785615" spans="59:59" ht="15" customHeight="1">
      <c r="BG785615" s="985"/>
    </row>
    <row r="785652" spans="59:59" ht="15" customHeight="1">
      <c r="BG785652" s="984"/>
    </row>
    <row r="785653" spans="59:59" ht="15" customHeight="1">
      <c r="BG785653" s="985"/>
    </row>
    <row r="785690" spans="59:59" ht="15" customHeight="1">
      <c r="BG785690" s="984"/>
    </row>
    <row r="785691" spans="59:59" ht="15" customHeight="1">
      <c r="BG785691" s="985"/>
    </row>
    <row r="785728" spans="59:59" ht="15" customHeight="1">
      <c r="BG785728" s="984"/>
    </row>
    <row r="785729" spans="59:59" ht="15" customHeight="1">
      <c r="BG785729" s="985"/>
    </row>
    <row r="785766" spans="59:59" ht="15" customHeight="1">
      <c r="BG785766" s="984"/>
    </row>
    <row r="785767" spans="59:59" ht="15" customHeight="1">
      <c r="BG785767" s="985"/>
    </row>
    <row r="785804" spans="59:59" ht="15" customHeight="1">
      <c r="BG785804" s="984"/>
    </row>
    <row r="785805" spans="59:59" ht="15" customHeight="1">
      <c r="BG785805" s="985"/>
    </row>
    <row r="785842" spans="59:59" ht="15" customHeight="1">
      <c r="BG785842" s="984"/>
    </row>
    <row r="785843" spans="59:59" ht="15" customHeight="1">
      <c r="BG785843" s="985"/>
    </row>
    <row r="785880" spans="59:59" ht="15" customHeight="1">
      <c r="BG785880" s="984"/>
    </row>
    <row r="785881" spans="59:59" ht="15" customHeight="1">
      <c r="BG785881" s="985"/>
    </row>
    <row r="785918" spans="59:59" ht="15" customHeight="1">
      <c r="BG785918" s="984"/>
    </row>
    <row r="785919" spans="59:59" ht="15" customHeight="1">
      <c r="BG785919" s="985"/>
    </row>
    <row r="785956" spans="59:59" ht="15" customHeight="1">
      <c r="BG785956" s="984"/>
    </row>
    <row r="785957" spans="59:59" ht="15" customHeight="1">
      <c r="BG785957" s="985"/>
    </row>
    <row r="785994" spans="59:59" ht="15" customHeight="1">
      <c r="BG785994" s="984"/>
    </row>
    <row r="785995" spans="59:59" ht="15" customHeight="1">
      <c r="BG785995" s="985"/>
    </row>
    <row r="786032" spans="59:59" ht="15" customHeight="1">
      <c r="BG786032" s="984"/>
    </row>
    <row r="786033" spans="59:59" ht="15" customHeight="1">
      <c r="BG786033" s="985"/>
    </row>
    <row r="786070" spans="59:59" ht="15" customHeight="1">
      <c r="BG786070" s="984"/>
    </row>
    <row r="786071" spans="59:59" ht="15" customHeight="1">
      <c r="BG786071" s="985"/>
    </row>
    <row r="786108" spans="59:59" ht="15" customHeight="1">
      <c r="BG786108" s="984"/>
    </row>
    <row r="786109" spans="59:59" ht="15" customHeight="1">
      <c r="BG786109" s="985"/>
    </row>
    <row r="786146" spans="59:59" ht="15" customHeight="1">
      <c r="BG786146" s="984"/>
    </row>
    <row r="786147" spans="59:59" ht="15" customHeight="1">
      <c r="BG786147" s="985"/>
    </row>
    <row r="786184" spans="59:59" ht="15" customHeight="1">
      <c r="BG786184" s="984"/>
    </row>
    <row r="786185" spans="59:59" ht="15" customHeight="1">
      <c r="BG786185" s="985"/>
    </row>
    <row r="786222" spans="59:59" ht="15" customHeight="1">
      <c r="BG786222" s="984"/>
    </row>
    <row r="786223" spans="59:59" ht="15" customHeight="1">
      <c r="BG786223" s="985"/>
    </row>
    <row r="786260" spans="59:59" ht="15" customHeight="1">
      <c r="BG786260" s="984"/>
    </row>
    <row r="786261" spans="59:59" ht="15" customHeight="1">
      <c r="BG786261" s="985"/>
    </row>
    <row r="786298" spans="59:59" ht="15" customHeight="1">
      <c r="BG786298" s="984"/>
    </row>
    <row r="786299" spans="59:59" ht="15" customHeight="1">
      <c r="BG786299" s="985"/>
    </row>
    <row r="786336" spans="59:59" ht="15" customHeight="1">
      <c r="BG786336" s="984"/>
    </row>
    <row r="786337" spans="59:59" ht="15" customHeight="1">
      <c r="BG786337" s="985"/>
    </row>
    <row r="786374" spans="59:59" ht="15" customHeight="1">
      <c r="BG786374" s="984"/>
    </row>
    <row r="786375" spans="59:59" ht="15" customHeight="1">
      <c r="BG786375" s="985"/>
    </row>
    <row r="786412" spans="59:59" ht="15" customHeight="1">
      <c r="BG786412" s="984"/>
    </row>
    <row r="786413" spans="59:59" ht="15" customHeight="1">
      <c r="BG786413" s="985"/>
    </row>
    <row r="786450" spans="59:59" ht="15" customHeight="1">
      <c r="BG786450" s="984"/>
    </row>
    <row r="786451" spans="59:59" ht="15" customHeight="1">
      <c r="BG786451" s="985"/>
    </row>
    <row r="786488" spans="59:59" ht="15" customHeight="1">
      <c r="BG786488" s="984"/>
    </row>
    <row r="786489" spans="59:59" ht="15" customHeight="1">
      <c r="BG786489" s="985"/>
    </row>
    <row r="786526" spans="59:59" ht="15" customHeight="1">
      <c r="BG786526" s="984"/>
    </row>
    <row r="786527" spans="59:59" ht="15" customHeight="1">
      <c r="BG786527" s="985"/>
    </row>
    <row r="786564" spans="59:59" ht="15" customHeight="1">
      <c r="BG786564" s="984"/>
    </row>
    <row r="786565" spans="59:59" ht="15" customHeight="1">
      <c r="BG786565" s="985"/>
    </row>
    <row r="786602" spans="59:59" ht="15" customHeight="1">
      <c r="BG786602" s="984"/>
    </row>
    <row r="786603" spans="59:59" ht="15" customHeight="1">
      <c r="BG786603" s="985"/>
    </row>
    <row r="786640" spans="59:59" ht="15" customHeight="1">
      <c r="BG786640" s="984"/>
    </row>
    <row r="786641" spans="59:59" ht="15" customHeight="1">
      <c r="BG786641" s="985"/>
    </row>
    <row r="786678" spans="59:59" ht="15" customHeight="1">
      <c r="BG786678" s="984"/>
    </row>
    <row r="786679" spans="59:59" ht="15" customHeight="1">
      <c r="BG786679" s="985"/>
    </row>
    <row r="786716" spans="59:59" ht="15" customHeight="1">
      <c r="BG786716" s="984"/>
    </row>
    <row r="786717" spans="59:59" ht="15" customHeight="1">
      <c r="BG786717" s="985"/>
    </row>
    <row r="786754" spans="59:59" ht="15" customHeight="1">
      <c r="BG786754" s="984"/>
    </row>
    <row r="786755" spans="59:59" ht="15" customHeight="1">
      <c r="BG786755" s="985"/>
    </row>
    <row r="786792" spans="59:59" ht="15" customHeight="1">
      <c r="BG786792" s="984"/>
    </row>
    <row r="786793" spans="59:59" ht="15" customHeight="1">
      <c r="BG786793" s="985"/>
    </row>
    <row r="786830" spans="59:59" ht="15" customHeight="1">
      <c r="BG786830" s="984"/>
    </row>
    <row r="786831" spans="59:59" ht="15" customHeight="1">
      <c r="BG786831" s="985"/>
    </row>
    <row r="786868" spans="59:59" ht="15" customHeight="1">
      <c r="BG786868" s="984"/>
    </row>
    <row r="786869" spans="59:59" ht="15" customHeight="1">
      <c r="BG786869" s="985"/>
    </row>
    <row r="786906" spans="59:59" ht="15" customHeight="1">
      <c r="BG786906" s="984"/>
    </row>
    <row r="786907" spans="59:59" ht="15" customHeight="1">
      <c r="BG786907" s="985"/>
    </row>
    <row r="786944" spans="59:59" ht="15" customHeight="1">
      <c r="BG786944" s="984"/>
    </row>
    <row r="786945" spans="59:59" ht="15" customHeight="1">
      <c r="BG786945" s="985"/>
    </row>
    <row r="786982" spans="59:59" ht="15" customHeight="1">
      <c r="BG786982" s="984"/>
    </row>
    <row r="786983" spans="59:59" ht="15" customHeight="1">
      <c r="BG786983" s="985"/>
    </row>
    <row r="787020" spans="59:59" ht="15" customHeight="1">
      <c r="BG787020" s="984"/>
    </row>
    <row r="787021" spans="59:59" ht="15" customHeight="1">
      <c r="BG787021" s="985"/>
    </row>
    <row r="787058" spans="59:59" ht="15" customHeight="1">
      <c r="BG787058" s="984"/>
    </row>
    <row r="787059" spans="59:59" ht="15" customHeight="1">
      <c r="BG787059" s="985"/>
    </row>
    <row r="787096" spans="59:59" ht="15" customHeight="1">
      <c r="BG787096" s="984"/>
    </row>
    <row r="787097" spans="59:59" ht="15" customHeight="1">
      <c r="BG787097" s="985"/>
    </row>
    <row r="787134" spans="59:59" ht="15" customHeight="1">
      <c r="BG787134" s="984"/>
    </row>
    <row r="787135" spans="59:59" ht="15" customHeight="1">
      <c r="BG787135" s="985"/>
    </row>
    <row r="787172" spans="59:59" ht="15" customHeight="1">
      <c r="BG787172" s="984"/>
    </row>
    <row r="787173" spans="59:59" ht="15" customHeight="1">
      <c r="BG787173" s="985"/>
    </row>
    <row r="787210" spans="59:59" ht="15" customHeight="1">
      <c r="BG787210" s="984"/>
    </row>
    <row r="787211" spans="59:59" ht="15" customHeight="1">
      <c r="BG787211" s="985"/>
    </row>
    <row r="787248" spans="59:59" ht="15" customHeight="1">
      <c r="BG787248" s="984"/>
    </row>
    <row r="787249" spans="59:59" ht="15" customHeight="1">
      <c r="BG787249" s="985"/>
    </row>
    <row r="787286" spans="59:59" ht="15" customHeight="1">
      <c r="BG787286" s="984"/>
    </row>
    <row r="787287" spans="59:59" ht="15" customHeight="1">
      <c r="BG787287" s="985"/>
    </row>
    <row r="787324" spans="59:59" ht="15" customHeight="1">
      <c r="BG787324" s="984"/>
    </row>
    <row r="787325" spans="59:59" ht="15" customHeight="1">
      <c r="BG787325" s="985"/>
    </row>
    <row r="787362" spans="59:59" ht="15" customHeight="1">
      <c r="BG787362" s="984"/>
    </row>
    <row r="787363" spans="59:59" ht="15" customHeight="1">
      <c r="BG787363" s="985"/>
    </row>
    <row r="787400" spans="59:59" ht="15" customHeight="1">
      <c r="BG787400" s="984"/>
    </row>
    <row r="787401" spans="59:59" ht="15" customHeight="1">
      <c r="BG787401" s="985"/>
    </row>
    <row r="787438" spans="59:59" ht="15" customHeight="1">
      <c r="BG787438" s="984"/>
    </row>
    <row r="787439" spans="59:59" ht="15" customHeight="1">
      <c r="BG787439" s="985"/>
    </row>
    <row r="787476" spans="59:59" ht="15" customHeight="1">
      <c r="BG787476" s="984"/>
    </row>
    <row r="787477" spans="59:59" ht="15" customHeight="1">
      <c r="BG787477" s="985"/>
    </row>
    <row r="787514" spans="59:59" ht="15" customHeight="1">
      <c r="BG787514" s="984"/>
    </row>
    <row r="787515" spans="59:59" ht="15" customHeight="1">
      <c r="BG787515" s="985"/>
    </row>
    <row r="787552" spans="59:59" ht="15" customHeight="1">
      <c r="BG787552" s="984"/>
    </row>
    <row r="787553" spans="59:59" ht="15" customHeight="1">
      <c r="BG787553" s="985"/>
    </row>
    <row r="787590" spans="59:59" ht="15" customHeight="1">
      <c r="BG787590" s="984"/>
    </row>
    <row r="787591" spans="59:59" ht="15" customHeight="1">
      <c r="BG787591" s="985"/>
    </row>
    <row r="787628" spans="59:59" ht="15" customHeight="1">
      <c r="BG787628" s="984"/>
    </row>
    <row r="787629" spans="59:59" ht="15" customHeight="1">
      <c r="BG787629" s="985"/>
    </row>
    <row r="787666" spans="59:59" ht="15" customHeight="1">
      <c r="BG787666" s="984"/>
    </row>
    <row r="787667" spans="59:59" ht="15" customHeight="1">
      <c r="BG787667" s="985"/>
    </row>
    <row r="787704" spans="59:59" ht="15" customHeight="1">
      <c r="BG787704" s="984"/>
    </row>
    <row r="787705" spans="59:59" ht="15" customHeight="1">
      <c r="BG787705" s="985"/>
    </row>
    <row r="787742" spans="59:59" ht="15" customHeight="1">
      <c r="BG787742" s="984"/>
    </row>
    <row r="787743" spans="59:59" ht="15" customHeight="1">
      <c r="BG787743" s="985"/>
    </row>
    <row r="787780" spans="59:59" ht="15" customHeight="1">
      <c r="BG787780" s="984"/>
    </row>
    <row r="787781" spans="59:59" ht="15" customHeight="1">
      <c r="BG787781" s="985"/>
    </row>
    <row r="787818" spans="59:59" ht="15" customHeight="1">
      <c r="BG787818" s="984"/>
    </row>
    <row r="787819" spans="59:59" ht="15" customHeight="1">
      <c r="BG787819" s="985"/>
    </row>
    <row r="787856" spans="59:59" ht="15" customHeight="1">
      <c r="BG787856" s="984"/>
    </row>
    <row r="787857" spans="59:59" ht="15" customHeight="1">
      <c r="BG787857" s="985"/>
    </row>
    <row r="787894" spans="59:59" ht="15" customHeight="1">
      <c r="BG787894" s="984"/>
    </row>
    <row r="787895" spans="59:59" ht="15" customHeight="1">
      <c r="BG787895" s="985"/>
    </row>
    <row r="787932" spans="59:59" ht="15" customHeight="1">
      <c r="BG787932" s="984"/>
    </row>
    <row r="787933" spans="59:59" ht="15" customHeight="1">
      <c r="BG787933" s="985"/>
    </row>
    <row r="787970" spans="59:59" ht="15" customHeight="1">
      <c r="BG787970" s="984"/>
    </row>
    <row r="787971" spans="59:59" ht="15" customHeight="1">
      <c r="BG787971" s="985"/>
    </row>
    <row r="788008" spans="59:59" ht="15" customHeight="1">
      <c r="BG788008" s="984"/>
    </row>
    <row r="788009" spans="59:59" ht="15" customHeight="1">
      <c r="BG788009" s="985"/>
    </row>
    <row r="788046" spans="59:59" ht="15" customHeight="1">
      <c r="BG788046" s="984"/>
    </row>
    <row r="788047" spans="59:59" ht="15" customHeight="1">
      <c r="BG788047" s="985"/>
    </row>
    <row r="788084" spans="59:59" ht="15" customHeight="1">
      <c r="BG788084" s="984"/>
    </row>
    <row r="788085" spans="59:59" ht="15" customHeight="1">
      <c r="BG788085" s="985"/>
    </row>
    <row r="788122" spans="59:59" ht="15" customHeight="1">
      <c r="BG788122" s="984"/>
    </row>
    <row r="788123" spans="59:59" ht="15" customHeight="1">
      <c r="BG788123" s="985"/>
    </row>
    <row r="788160" spans="59:59" ht="15" customHeight="1">
      <c r="BG788160" s="984"/>
    </row>
    <row r="788161" spans="59:59" ht="15" customHeight="1">
      <c r="BG788161" s="985"/>
    </row>
    <row r="788198" spans="59:59" ht="15" customHeight="1">
      <c r="BG788198" s="984"/>
    </row>
    <row r="788199" spans="59:59" ht="15" customHeight="1">
      <c r="BG788199" s="985"/>
    </row>
    <row r="788236" spans="59:59" ht="15" customHeight="1">
      <c r="BG788236" s="984"/>
    </row>
    <row r="788237" spans="59:59" ht="15" customHeight="1">
      <c r="BG788237" s="985"/>
    </row>
    <row r="788274" spans="59:59" ht="15" customHeight="1">
      <c r="BG788274" s="984"/>
    </row>
    <row r="788275" spans="59:59" ht="15" customHeight="1">
      <c r="BG788275" s="985"/>
    </row>
    <row r="788312" spans="59:59" ht="15" customHeight="1">
      <c r="BG788312" s="984"/>
    </row>
    <row r="788313" spans="59:59" ht="15" customHeight="1">
      <c r="BG788313" s="985"/>
    </row>
    <row r="788350" spans="59:59" ht="15" customHeight="1">
      <c r="BG788350" s="984"/>
    </row>
    <row r="788351" spans="59:59" ht="15" customHeight="1">
      <c r="BG788351" s="985"/>
    </row>
    <row r="788388" spans="59:59" ht="15" customHeight="1">
      <c r="BG788388" s="984"/>
    </row>
    <row r="788389" spans="59:59" ht="15" customHeight="1">
      <c r="BG788389" s="985"/>
    </row>
    <row r="788426" spans="59:59" ht="15" customHeight="1">
      <c r="BG788426" s="984"/>
    </row>
    <row r="788427" spans="59:59" ht="15" customHeight="1">
      <c r="BG788427" s="985"/>
    </row>
    <row r="788464" spans="59:59" ht="15" customHeight="1">
      <c r="BG788464" s="984"/>
    </row>
    <row r="788465" spans="59:59" ht="15" customHeight="1">
      <c r="BG788465" s="985"/>
    </row>
    <row r="788502" spans="59:59" ht="15" customHeight="1">
      <c r="BG788502" s="984"/>
    </row>
    <row r="788503" spans="59:59" ht="15" customHeight="1">
      <c r="BG788503" s="985"/>
    </row>
    <row r="788540" spans="59:59" ht="15" customHeight="1">
      <c r="BG788540" s="984"/>
    </row>
    <row r="788541" spans="59:59" ht="15" customHeight="1">
      <c r="BG788541" s="985"/>
    </row>
    <row r="788578" spans="59:59" ht="15" customHeight="1">
      <c r="BG788578" s="984"/>
    </row>
    <row r="788579" spans="59:59" ht="15" customHeight="1">
      <c r="BG788579" s="985"/>
    </row>
    <row r="788616" spans="59:59" ht="15" customHeight="1">
      <c r="BG788616" s="984"/>
    </row>
    <row r="788617" spans="59:59" ht="15" customHeight="1">
      <c r="BG788617" s="985"/>
    </row>
    <row r="788654" spans="59:59" ht="15" customHeight="1">
      <c r="BG788654" s="984"/>
    </row>
    <row r="788655" spans="59:59" ht="15" customHeight="1">
      <c r="BG788655" s="985"/>
    </row>
    <row r="788692" spans="59:59" ht="15" customHeight="1">
      <c r="BG788692" s="984"/>
    </row>
    <row r="788693" spans="59:59" ht="15" customHeight="1">
      <c r="BG788693" s="985"/>
    </row>
    <row r="788730" spans="59:59" ht="15" customHeight="1">
      <c r="BG788730" s="984"/>
    </row>
    <row r="788731" spans="59:59" ht="15" customHeight="1">
      <c r="BG788731" s="985"/>
    </row>
    <row r="788768" spans="59:59" ht="15" customHeight="1">
      <c r="BG788768" s="984"/>
    </row>
    <row r="788769" spans="59:59" ht="15" customHeight="1">
      <c r="BG788769" s="985"/>
    </row>
    <row r="788806" spans="59:59" ht="15" customHeight="1">
      <c r="BG788806" s="984"/>
    </row>
    <row r="788807" spans="59:59" ht="15" customHeight="1">
      <c r="BG788807" s="985"/>
    </row>
    <row r="788844" spans="59:59" ht="15" customHeight="1">
      <c r="BG788844" s="984"/>
    </row>
    <row r="788845" spans="59:59" ht="15" customHeight="1">
      <c r="BG788845" s="985"/>
    </row>
    <row r="788882" spans="59:59" ht="15" customHeight="1">
      <c r="BG788882" s="984"/>
    </row>
    <row r="788883" spans="59:59" ht="15" customHeight="1">
      <c r="BG788883" s="985"/>
    </row>
    <row r="788920" spans="59:59" ht="15" customHeight="1">
      <c r="BG788920" s="984"/>
    </row>
    <row r="788921" spans="59:59" ht="15" customHeight="1">
      <c r="BG788921" s="985"/>
    </row>
    <row r="788958" spans="59:59" ht="15" customHeight="1">
      <c r="BG788958" s="984"/>
    </row>
    <row r="788959" spans="59:59" ht="15" customHeight="1">
      <c r="BG788959" s="985"/>
    </row>
    <row r="788996" spans="59:59" ht="15" customHeight="1">
      <c r="BG788996" s="984"/>
    </row>
    <row r="788997" spans="59:59" ht="15" customHeight="1">
      <c r="BG788997" s="985"/>
    </row>
    <row r="789034" spans="59:59" ht="15" customHeight="1">
      <c r="BG789034" s="984"/>
    </row>
    <row r="789035" spans="59:59" ht="15" customHeight="1">
      <c r="BG789035" s="985"/>
    </row>
    <row r="789072" spans="59:59" ht="15" customHeight="1">
      <c r="BG789072" s="984"/>
    </row>
    <row r="789073" spans="59:59" ht="15" customHeight="1">
      <c r="BG789073" s="985"/>
    </row>
    <row r="789110" spans="59:59" ht="15" customHeight="1">
      <c r="BG789110" s="984"/>
    </row>
    <row r="789111" spans="59:59" ht="15" customHeight="1">
      <c r="BG789111" s="985"/>
    </row>
    <row r="789148" spans="59:59" ht="15" customHeight="1">
      <c r="BG789148" s="984"/>
    </row>
    <row r="789149" spans="59:59" ht="15" customHeight="1">
      <c r="BG789149" s="985"/>
    </row>
    <row r="789186" spans="59:59" ht="15" customHeight="1">
      <c r="BG789186" s="984"/>
    </row>
    <row r="789187" spans="59:59" ht="15" customHeight="1">
      <c r="BG789187" s="985"/>
    </row>
    <row r="789224" spans="59:59" ht="15" customHeight="1">
      <c r="BG789224" s="984"/>
    </row>
    <row r="789225" spans="59:59" ht="15" customHeight="1">
      <c r="BG789225" s="985"/>
    </row>
    <row r="789262" spans="59:59" ht="15" customHeight="1">
      <c r="BG789262" s="984"/>
    </row>
    <row r="789263" spans="59:59" ht="15" customHeight="1">
      <c r="BG789263" s="985"/>
    </row>
    <row r="789300" spans="59:59" ht="15" customHeight="1">
      <c r="BG789300" s="984"/>
    </row>
    <row r="789301" spans="59:59" ht="15" customHeight="1">
      <c r="BG789301" s="985"/>
    </row>
    <row r="789338" spans="59:59" ht="15" customHeight="1">
      <c r="BG789338" s="984"/>
    </row>
    <row r="789339" spans="59:59" ht="15" customHeight="1">
      <c r="BG789339" s="985"/>
    </row>
    <row r="789376" spans="59:59" ht="15" customHeight="1">
      <c r="BG789376" s="984"/>
    </row>
    <row r="789377" spans="59:59" ht="15" customHeight="1">
      <c r="BG789377" s="985"/>
    </row>
    <row r="789414" spans="59:59" ht="15" customHeight="1">
      <c r="BG789414" s="984"/>
    </row>
    <row r="789415" spans="59:59" ht="15" customHeight="1">
      <c r="BG789415" s="985"/>
    </row>
    <row r="789452" spans="59:59" ht="15" customHeight="1">
      <c r="BG789452" s="984"/>
    </row>
    <row r="789453" spans="59:59" ht="15" customHeight="1">
      <c r="BG789453" s="985"/>
    </row>
    <row r="789490" spans="59:59" ht="15" customHeight="1">
      <c r="BG789490" s="984"/>
    </row>
    <row r="789491" spans="59:59" ht="15" customHeight="1">
      <c r="BG789491" s="985"/>
    </row>
    <row r="789528" spans="59:59" ht="15" customHeight="1">
      <c r="BG789528" s="984"/>
    </row>
    <row r="789529" spans="59:59" ht="15" customHeight="1">
      <c r="BG789529" s="985"/>
    </row>
    <row r="789566" spans="59:59" ht="15" customHeight="1">
      <c r="BG789566" s="984"/>
    </row>
    <row r="789567" spans="59:59" ht="15" customHeight="1">
      <c r="BG789567" s="985"/>
    </row>
    <row r="789604" spans="59:59" ht="15" customHeight="1">
      <c r="BG789604" s="984"/>
    </row>
    <row r="789605" spans="59:59" ht="15" customHeight="1">
      <c r="BG789605" s="985"/>
    </row>
    <row r="789642" spans="59:59" ht="15" customHeight="1">
      <c r="BG789642" s="984"/>
    </row>
    <row r="789643" spans="59:59" ht="15" customHeight="1">
      <c r="BG789643" s="985"/>
    </row>
    <row r="789680" spans="59:59" ht="15" customHeight="1">
      <c r="BG789680" s="984"/>
    </row>
    <row r="789681" spans="59:59" ht="15" customHeight="1">
      <c r="BG789681" s="985"/>
    </row>
    <row r="789718" spans="59:59" ht="15" customHeight="1">
      <c r="BG789718" s="984"/>
    </row>
    <row r="789719" spans="59:59" ht="15" customHeight="1">
      <c r="BG789719" s="985"/>
    </row>
    <row r="789756" spans="59:59" ht="15" customHeight="1">
      <c r="BG789756" s="984"/>
    </row>
    <row r="789757" spans="59:59" ht="15" customHeight="1">
      <c r="BG789757" s="985"/>
    </row>
    <row r="789794" spans="59:59" ht="15" customHeight="1">
      <c r="BG789794" s="984"/>
    </row>
    <row r="789795" spans="59:59" ht="15" customHeight="1">
      <c r="BG789795" s="985"/>
    </row>
    <row r="789832" spans="59:59" ht="15" customHeight="1">
      <c r="BG789832" s="984"/>
    </row>
    <row r="789833" spans="59:59" ht="15" customHeight="1">
      <c r="BG789833" s="985"/>
    </row>
    <row r="789870" spans="59:59" ht="15" customHeight="1">
      <c r="BG789870" s="984"/>
    </row>
    <row r="789871" spans="59:59" ht="15" customHeight="1">
      <c r="BG789871" s="985"/>
    </row>
    <row r="789908" spans="59:59" ht="15" customHeight="1">
      <c r="BG789908" s="984"/>
    </row>
    <row r="789909" spans="59:59" ht="15" customHeight="1">
      <c r="BG789909" s="985"/>
    </row>
    <row r="789946" spans="59:59" ht="15" customHeight="1">
      <c r="BG789946" s="984"/>
    </row>
    <row r="789947" spans="59:59" ht="15" customHeight="1">
      <c r="BG789947" s="985"/>
    </row>
    <row r="789984" spans="59:59" ht="15" customHeight="1">
      <c r="BG789984" s="984"/>
    </row>
    <row r="789985" spans="59:59" ht="15" customHeight="1">
      <c r="BG789985" s="985"/>
    </row>
    <row r="790022" spans="59:59" ht="15" customHeight="1">
      <c r="BG790022" s="984"/>
    </row>
    <row r="790023" spans="59:59" ht="15" customHeight="1">
      <c r="BG790023" s="985"/>
    </row>
    <row r="790060" spans="59:59" ht="15" customHeight="1">
      <c r="BG790060" s="984"/>
    </row>
    <row r="790061" spans="59:59" ht="15" customHeight="1">
      <c r="BG790061" s="985"/>
    </row>
    <row r="790098" spans="59:59" ht="15" customHeight="1">
      <c r="BG790098" s="984"/>
    </row>
    <row r="790099" spans="59:59" ht="15" customHeight="1">
      <c r="BG790099" s="985"/>
    </row>
    <row r="790136" spans="59:59" ht="15" customHeight="1">
      <c r="BG790136" s="984"/>
    </row>
    <row r="790137" spans="59:59" ht="15" customHeight="1">
      <c r="BG790137" s="985"/>
    </row>
    <row r="790174" spans="59:59" ht="15" customHeight="1">
      <c r="BG790174" s="984"/>
    </row>
    <row r="790175" spans="59:59" ht="15" customHeight="1">
      <c r="BG790175" s="985"/>
    </row>
    <row r="790212" spans="59:59" ht="15" customHeight="1">
      <c r="BG790212" s="984"/>
    </row>
    <row r="790213" spans="59:59" ht="15" customHeight="1">
      <c r="BG790213" s="985"/>
    </row>
    <row r="790250" spans="59:59" ht="15" customHeight="1">
      <c r="BG790250" s="984"/>
    </row>
    <row r="790251" spans="59:59" ht="15" customHeight="1">
      <c r="BG790251" s="985"/>
    </row>
    <row r="790288" spans="59:59" ht="15" customHeight="1">
      <c r="BG790288" s="984"/>
    </row>
    <row r="790289" spans="59:59" ht="15" customHeight="1">
      <c r="BG790289" s="985"/>
    </row>
    <row r="790326" spans="59:59" ht="15" customHeight="1">
      <c r="BG790326" s="984"/>
    </row>
    <row r="790327" spans="59:59" ht="15" customHeight="1">
      <c r="BG790327" s="985"/>
    </row>
    <row r="790364" spans="59:59" ht="15" customHeight="1">
      <c r="BG790364" s="984"/>
    </row>
    <row r="790365" spans="59:59" ht="15" customHeight="1">
      <c r="BG790365" s="985"/>
    </row>
    <row r="790402" spans="59:59" ht="15" customHeight="1">
      <c r="BG790402" s="984"/>
    </row>
    <row r="790403" spans="59:59" ht="15" customHeight="1">
      <c r="BG790403" s="985"/>
    </row>
    <row r="790440" spans="59:59" ht="15" customHeight="1">
      <c r="BG790440" s="984"/>
    </row>
    <row r="790441" spans="59:59" ht="15" customHeight="1">
      <c r="BG790441" s="985"/>
    </row>
    <row r="790478" spans="59:59" ht="15" customHeight="1">
      <c r="BG790478" s="984"/>
    </row>
    <row r="790479" spans="59:59" ht="15" customHeight="1">
      <c r="BG790479" s="985"/>
    </row>
    <row r="790516" spans="59:59" ht="15" customHeight="1">
      <c r="BG790516" s="984"/>
    </row>
    <row r="790517" spans="59:59" ht="15" customHeight="1">
      <c r="BG790517" s="985"/>
    </row>
    <row r="790554" spans="59:59" ht="15" customHeight="1">
      <c r="BG790554" s="984"/>
    </row>
    <row r="790555" spans="59:59" ht="15" customHeight="1">
      <c r="BG790555" s="985"/>
    </row>
    <row r="790592" spans="59:59" ht="15" customHeight="1">
      <c r="BG790592" s="984"/>
    </row>
    <row r="790593" spans="59:59" ht="15" customHeight="1">
      <c r="BG790593" s="985"/>
    </row>
    <row r="790630" spans="59:59" ht="15" customHeight="1">
      <c r="BG790630" s="984"/>
    </row>
    <row r="790631" spans="59:59" ht="15" customHeight="1">
      <c r="BG790631" s="985"/>
    </row>
    <row r="790668" spans="59:59" ht="15" customHeight="1">
      <c r="BG790668" s="984"/>
    </row>
    <row r="790669" spans="59:59" ht="15" customHeight="1">
      <c r="BG790669" s="985"/>
    </row>
    <row r="790706" spans="59:59" ht="15" customHeight="1">
      <c r="BG790706" s="984"/>
    </row>
    <row r="790707" spans="59:59" ht="15" customHeight="1">
      <c r="BG790707" s="985"/>
    </row>
    <row r="790744" spans="59:59" ht="15" customHeight="1">
      <c r="BG790744" s="984"/>
    </row>
    <row r="790745" spans="59:59" ht="15" customHeight="1">
      <c r="BG790745" s="985"/>
    </row>
    <row r="790782" spans="59:59" ht="15" customHeight="1">
      <c r="BG790782" s="984"/>
    </row>
    <row r="790783" spans="59:59" ht="15" customHeight="1">
      <c r="BG790783" s="985"/>
    </row>
    <row r="790820" spans="59:59" ht="15" customHeight="1">
      <c r="BG790820" s="984"/>
    </row>
    <row r="790821" spans="59:59" ht="15" customHeight="1">
      <c r="BG790821" s="985"/>
    </row>
    <row r="790858" spans="59:59" ht="15" customHeight="1">
      <c r="BG790858" s="984"/>
    </row>
    <row r="790859" spans="59:59" ht="15" customHeight="1">
      <c r="BG790859" s="985"/>
    </row>
    <row r="790896" spans="59:59" ht="15" customHeight="1">
      <c r="BG790896" s="984"/>
    </row>
    <row r="790897" spans="59:59" ht="15" customHeight="1">
      <c r="BG790897" s="985"/>
    </row>
    <row r="790934" spans="59:59" ht="15" customHeight="1">
      <c r="BG790934" s="984"/>
    </row>
    <row r="790935" spans="59:59" ht="15" customHeight="1">
      <c r="BG790935" s="985"/>
    </row>
    <row r="790972" spans="59:59" ht="15" customHeight="1">
      <c r="BG790972" s="984"/>
    </row>
    <row r="790973" spans="59:59" ht="15" customHeight="1">
      <c r="BG790973" s="985"/>
    </row>
    <row r="791010" spans="59:59" ht="15" customHeight="1">
      <c r="BG791010" s="984"/>
    </row>
    <row r="791011" spans="59:59" ht="15" customHeight="1">
      <c r="BG791011" s="985"/>
    </row>
    <row r="791048" spans="59:59" ht="15" customHeight="1">
      <c r="BG791048" s="984"/>
    </row>
    <row r="791049" spans="59:59" ht="15" customHeight="1">
      <c r="BG791049" s="985"/>
    </row>
    <row r="791086" spans="59:59" ht="15" customHeight="1">
      <c r="BG791086" s="984"/>
    </row>
    <row r="791087" spans="59:59" ht="15" customHeight="1">
      <c r="BG791087" s="985"/>
    </row>
    <row r="791124" spans="59:59" ht="15" customHeight="1">
      <c r="BG791124" s="984"/>
    </row>
    <row r="791125" spans="59:59" ht="15" customHeight="1">
      <c r="BG791125" s="985"/>
    </row>
    <row r="791162" spans="59:59" ht="15" customHeight="1">
      <c r="BG791162" s="984"/>
    </row>
    <row r="791163" spans="59:59" ht="15" customHeight="1">
      <c r="BG791163" s="985"/>
    </row>
    <row r="791200" spans="59:59" ht="15" customHeight="1">
      <c r="BG791200" s="984"/>
    </row>
    <row r="791201" spans="59:59" ht="15" customHeight="1">
      <c r="BG791201" s="985"/>
    </row>
    <row r="791238" spans="59:59" ht="15" customHeight="1">
      <c r="BG791238" s="984"/>
    </row>
    <row r="791239" spans="59:59" ht="15" customHeight="1">
      <c r="BG791239" s="985"/>
    </row>
    <row r="791276" spans="59:59" ht="15" customHeight="1">
      <c r="BG791276" s="984"/>
    </row>
    <row r="791277" spans="59:59" ht="15" customHeight="1">
      <c r="BG791277" s="985"/>
    </row>
    <row r="791314" spans="59:59" ht="15" customHeight="1">
      <c r="BG791314" s="984"/>
    </row>
    <row r="791315" spans="59:59" ht="15" customHeight="1">
      <c r="BG791315" s="985"/>
    </row>
    <row r="791352" spans="59:59" ht="15" customHeight="1">
      <c r="BG791352" s="984"/>
    </row>
    <row r="791353" spans="59:59" ht="15" customHeight="1">
      <c r="BG791353" s="985"/>
    </row>
    <row r="791390" spans="59:59" ht="15" customHeight="1">
      <c r="BG791390" s="984"/>
    </row>
    <row r="791391" spans="59:59" ht="15" customHeight="1">
      <c r="BG791391" s="985"/>
    </row>
    <row r="791428" spans="59:59" ht="15" customHeight="1">
      <c r="BG791428" s="984"/>
    </row>
    <row r="791429" spans="59:59" ht="15" customHeight="1">
      <c r="BG791429" s="985"/>
    </row>
    <row r="791466" spans="59:59" ht="15" customHeight="1">
      <c r="BG791466" s="984"/>
    </row>
    <row r="791467" spans="59:59" ht="15" customHeight="1">
      <c r="BG791467" s="985"/>
    </row>
    <row r="791504" spans="59:59" ht="15" customHeight="1">
      <c r="BG791504" s="984"/>
    </row>
    <row r="791505" spans="59:59" ht="15" customHeight="1">
      <c r="BG791505" s="985"/>
    </row>
    <row r="791542" spans="59:59" ht="15" customHeight="1">
      <c r="BG791542" s="984"/>
    </row>
    <row r="791543" spans="59:59" ht="15" customHeight="1">
      <c r="BG791543" s="985"/>
    </row>
    <row r="791580" spans="59:59" ht="15" customHeight="1">
      <c r="BG791580" s="984"/>
    </row>
    <row r="791581" spans="59:59" ht="15" customHeight="1">
      <c r="BG791581" s="985"/>
    </row>
    <row r="791618" spans="59:59" ht="15" customHeight="1">
      <c r="BG791618" s="984"/>
    </row>
    <row r="791619" spans="59:59" ht="15" customHeight="1">
      <c r="BG791619" s="985"/>
    </row>
    <row r="791656" spans="59:59" ht="15" customHeight="1">
      <c r="BG791656" s="984"/>
    </row>
    <row r="791657" spans="59:59" ht="15" customHeight="1">
      <c r="BG791657" s="985"/>
    </row>
    <row r="791694" spans="59:59" ht="15" customHeight="1">
      <c r="BG791694" s="984"/>
    </row>
    <row r="791695" spans="59:59" ht="15" customHeight="1">
      <c r="BG791695" s="985"/>
    </row>
    <row r="791732" spans="59:59" ht="15" customHeight="1">
      <c r="BG791732" s="984"/>
    </row>
    <row r="791733" spans="59:59" ht="15" customHeight="1">
      <c r="BG791733" s="985"/>
    </row>
    <row r="791770" spans="59:59" ht="15" customHeight="1">
      <c r="BG791770" s="984"/>
    </row>
    <row r="791771" spans="59:59" ht="15" customHeight="1">
      <c r="BG791771" s="985"/>
    </row>
    <row r="791808" spans="59:59" ht="15" customHeight="1">
      <c r="BG791808" s="984"/>
    </row>
    <row r="791809" spans="59:59" ht="15" customHeight="1">
      <c r="BG791809" s="985"/>
    </row>
    <row r="791846" spans="59:59" ht="15" customHeight="1">
      <c r="BG791846" s="984"/>
    </row>
    <row r="791847" spans="59:59" ht="15" customHeight="1">
      <c r="BG791847" s="985"/>
    </row>
    <row r="791884" spans="59:59" ht="15" customHeight="1">
      <c r="BG791884" s="984"/>
    </row>
    <row r="791885" spans="59:59" ht="15" customHeight="1">
      <c r="BG791885" s="985"/>
    </row>
    <row r="791922" spans="59:59" ht="15" customHeight="1">
      <c r="BG791922" s="984"/>
    </row>
    <row r="791923" spans="59:59" ht="15" customHeight="1">
      <c r="BG791923" s="985"/>
    </row>
    <row r="791960" spans="59:59" ht="15" customHeight="1">
      <c r="BG791960" s="984"/>
    </row>
    <row r="791961" spans="59:59" ht="15" customHeight="1">
      <c r="BG791961" s="985"/>
    </row>
    <row r="791998" spans="59:59" ht="15" customHeight="1">
      <c r="BG791998" s="984"/>
    </row>
    <row r="791999" spans="59:59" ht="15" customHeight="1">
      <c r="BG791999" s="985"/>
    </row>
    <row r="792036" spans="59:59" ht="15" customHeight="1">
      <c r="BG792036" s="984"/>
    </row>
    <row r="792037" spans="59:59" ht="15" customHeight="1">
      <c r="BG792037" s="985"/>
    </row>
    <row r="792074" spans="59:59" ht="15" customHeight="1">
      <c r="BG792074" s="984"/>
    </row>
    <row r="792075" spans="59:59" ht="15" customHeight="1">
      <c r="BG792075" s="985"/>
    </row>
    <row r="792112" spans="59:59" ht="15" customHeight="1">
      <c r="BG792112" s="984"/>
    </row>
    <row r="792113" spans="59:59" ht="15" customHeight="1">
      <c r="BG792113" s="985"/>
    </row>
    <row r="792150" spans="59:59" ht="15" customHeight="1">
      <c r="BG792150" s="984"/>
    </row>
    <row r="792151" spans="59:59" ht="15" customHeight="1">
      <c r="BG792151" s="985"/>
    </row>
    <row r="792188" spans="59:59" ht="15" customHeight="1">
      <c r="BG792188" s="984"/>
    </row>
    <row r="792189" spans="59:59" ht="15" customHeight="1">
      <c r="BG792189" s="985"/>
    </row>
    <row r="792226" spans="59:59" ht="15" customHeight="1">
      <c r="BG792226" s="984"/>
    </row>
    <row r="792227" spans="59:59" ht="15" customHeight="1">
      <c r="BG792227" s="985"/>
    </row>
    <row r="792264" spans="59:59" ht="15" customHeight="1">
      <c r="BG792264" s="984"/>
    </row>
    <row r="792265" spans="59:59" ht="15" customHeight="1">
      <c r="BG792265" s="985"/>
    </row>
    <row r="792302" spans="59:59" ht="15" customHeight="1">
      <c r="BG792302" s="984"/>
    </row>
    <row r="792303" spans="59:59" ht="15" customHeight="1">
      <c r="BG792303" s="985"/>
    </row>
    <row r="792340" spans="59:59" ht="15" customHeight="1">
      <c r="BG792340" s="984"/>
    </row>
    <row r="792341" spans="59:59" ht="15" customHeight="1">
      <c r="BG792341" s="985"/>
    </row>
    <row r="792378" spans="59:59" ht="15" customHeight="1">
      <c r="BG792378" s="984"/>
    </row>
    <row r="792379" spans="59:59" ht="15" customHeight="1">
      <c r="BG792379" s="985"/>
    </row>
    <row r="792416" spans="59:59" ht="15" customHeight="1">
      <c r="BG792416" s="984"/>
    </row>
    <row r="792417" spans="59:59" ht="15" customHeight="1">
      <c r="BG792417" s="985"/>
    </row>
    <row r="792454" spans="59:59" ht="15" customHeight="1">
      <c r="BG792454" s="984"/>
    </row>
    <row r="792455" spans="59:59" ht="15" customHeight="1">
      <c r="BG792455" s="985"/>
    </row>
    <row r="792492" spans="59:59" ht="15" customHeight="1">
      <c r="BG792492" s="984"/>
    </row>
    <row r="792493" spans="59:59" ht="15" customHeight="1">
      <c r="BG792493" s="985"/>
    </row>
    <row r="792530" spans="59:59" ht="15" customHeight="1">
      <c r="BG792530" s="984"/>
    </row>
    <row r="792531" spans="59:59" ht="15" customHeight="1">
      <c r="BG792531" s="985"/>
    </row>
    <row r="792568" spans="59:59" ht="15" customHeight="1">
      <c r="BG792568" s="984"/>
    </row>
    <row r="792569" spans="59:59" ht="15" customHeight="1">
      <c r="BG792569" s="985"/>
    </row>
    <row r="792606" spans="59:59" ht="15" customHeight="1">
      <c r="BG792606" s="984"/>
    </row>
    <row r="792607" spans="59:59" ht="15" customHeight="1">
      <c r="BG792607" s="985"/>
    </row>
    <row r="792644" spans="59:59" ht="15" customHeight="1">
      <c r="BG792644" s="984"/>
    </row>
    <row r="792645" spans="59:59" ht="15" customHeight="1">
      <c r="BG792645" s="985"/>
    </row>
    <row r="792682" spans="59:59" ht="15" customHeight="1">
      <c r="BG792682" s="984"/>
    </row>
    <row r="792683" spans="59:59" ht="15" customHeight="1">
      <c r="BG792683" s="985"/>
    </row>
    <row r="792720" spans="59:59" ht="15" customHeight="1">
      <c r="BG792720" s="984"/>
    </row>
    <row r="792721" spans="59:59" ht="15" customHeight="1">
      <c r="BG792721" s="985"/>
    </row>
    <row r="792758" spans="59:59" ht="15" customHeight="1">
      <c r="BG792758" s="984"/>
    </row>
    <row r="792759" spans="59:59" ht="15" customHeight="1">
      <c r="BG792759" s="985"/>
    </row>
    <row r="792796" spans="59:59" ht="15" customHeight="1">
      <c r="BG792796" s="984"/>
    </row>
    <row r="792797" spans="59:59" ht="15" customHeight="1">
      <c r="BG792797" s="985"/>
    </row>
    <row r="792834" spans="59:59" ht="15" customHeight="1">
      <c r="BG792834" s="984"/>
    </row>
    <row r="792835" spans="59:59" ht="15" customHeight="1">
      <c r="BG792835" s="985"/>
    </row>
    <row r="792872" spans="59:59" ht="15" customHeight="1">
      <c r="BG792872" s="984"/>
    </row>
    <row r="792873" spans="59:59" ht="15" customHeight="1">
      <c r="BG792873" s="985"/>
    </row>
    <row r="792910" spans="59:59" ht="15" customHeight="1">
      <c r="BG792910" s="984"/>
    </row>
    <row r="792911" spans="59:59" ht="15" customHeight="1">
      <c r="BG792911" s="985"/>
    </row>
    <row r="792948" spans="59:59" ht="15" customHeight="1">
      <c r="BG792948" s="984"/>
    </row>
    <row r="792949" spans="59:59" ht="15" customHeight="1">
      <c r="BG792949" s="985"/>
    </row>
    <row r="792986" spans="59:59" ht="15" customHeight="1">
      <c r="BG792986" s="984"/>
    </row>
    <row r="792987" spans="59:59" ht="15" customHeight="1">
      <c r="BG792987" s="985"/>
    </row>
    <row r="793024" spans="59:59" ht="15" customHeight="1">
      <c r="BG793024" s="984"/>
    </row>
    <row r="793025" spans="59:59" ht="15" customHeight="1">
      <c r="BG793025" s="985"/>
    </row>
    <row r="793062" spans="59:59" ht="15" customHeight="1">
      <c r="BG793062" s="984"/>
    </row>
    <row r="793063" spans="59:59" ht="15" customHeight="1">
      <c r="BG793063" s="985"/>
    </row>
    <row r="793100" spans="59:59" ht="15" customHeight="1">
      <c r="BG793100" s="984"/>
    </row>
    <row r="793101" spans="59:59" ht="15" customHeight="1">
      <c r="BG793101" s="985"/>
    </row>
    <row r="793138" spans="59:59" ht="15" customHeight="1">
      <c r="BG793138" s="984"/>
    </row>
    <row r="793139" spans="59:59" ht="15" customHeight="1">
      <c r="BG793139" s="985"/>
    </row>
    <row r="793176" spans="59:59" ht="15" customHeight="1">
      <c r="BG793176" s="984"/>
    </row>
    <row r="793177" spans="59:59" ht="15" customHeight="1">
      <c r="BG793177" s="985"/>
    </row>
    <row r="793214" spans="59:59" ht="15" customHeight="1">
      <c r="BG793214" s="984"/>
    </row>
    <row r="793215" spans="59:59" ht="15" customHeight="1">
      <c r="BG793215" s="985"/>
    </row>
    <row r="793252" spans="59:59" ht="15" customHeight="1">
      <c r="BG793252" s="984"/>
    </row>
    <row r="793253" spans="59:59" ht="15" customHeight="1">
      <c r="BG793253" s="985"/>
    </row>
    <row r="793290" spans="59:59" ht="15" customHeight="1">
      <c r="BG793290" s="984"/>
    </row>
    <row r="793291" spans="59:59" ht="15" customHeight="1">
      <c r="BG793291" s="985"/>
    </row>
    <row r="793328" spans="59:59" ht="15" customHeight="1">
      <c r="BG793328" s="984"/>
    </row>
    <row r="793329" spans="59:59" ht="15" customHeight="1">
      <c r="BG793329" s="985"/>
    </row>
    <row r="793366" spans="59:59" ht="15" customHeight="1">
      <c r="BG793366" s="984"/>
    </row>
    <row r="793367" spans="59:59" ht="15" customHeight="1">
      <c r="BG793367" s="985"/>
    </row>
    <row r="793404" spans="59:59" ht="15" customHeight="1">
      <c r="BG793404" s="984"/>
    </row>
    <row r="793405" spans="59:59" ht="15" customHeight="1">
      <c r="BG793405" s="985"/>
    </row>
    <row r="793442" spans="59:59" ht="15" customHeight="1">
      <c r="BG793442" s="984"/>
    </row>
    <row r="793443" spans="59:59" ht="15" customHeight="1">
      <c r="BG793443" s="985"/>
    </row>
    <row r="793480" spans="59:59" ht="15" customHeight="1">
      <c r="BG793480" s="984"/>
    </row>
    <row r="793481" spans="59:59" ht="15" customHeight="1">
      <c r="BG793481" s="985"/>
    </row>
    <row r="793518" spans="59:59" ht="15" customHeight="1">
      <c r="BG793518" s="984"/>
    </row>
    <row r="793519" spans="59:59" ht="15" customHeight="1">
      <c r="BG793519" s="985"/>
    </row>
    <row r="793556" spans="59:59" ht="15" customHeight="1">
      <c r="BG793556" s="984"/>
    </row>
    <row r="793557" spans="59:59" ht="15" customHeight="1">
      <c r="BG793557" s="985"/>
    </row>
    <row r="793594" spans="59:59" ht="15" customHeight="1">
      <c r="BG793594" s="984"/>
    </row>
    <row r="793595" spans="59:59" ht="15" customHeight="1">
      <c r="BG793595" s="985"/>
    </row>
    <row r="793632" spans="59:59" ht="15" customHeight="1">
      <c r="BG793632" s="984"/>
    </row>
    <row r="793633" spans="59:59" ht="15" customHeight="1">
      <c r="BG793633" s="985"/>
    </row>
    <row r="793670" spans="59:59" ht="15" customHeight="1">
      <c r="BG793670" s="984"/>
    </row>
    <row r="793671" spans="59:59" ht="15" customHeight="1">
      <c r="BG793671" s="985"/>
    </row>
    <row r="793708" spans="59:59" ht="15" customHeight="1">
      <c r="BG793708" s="984"/>
    </row>
    <row r="793709" spans="59:59" ht="15" customHeight="1">
      <c r="BG793709" s="985"/>
    </row>
    <row r="793746" spans="59:59" ht="15" customHeight="1">
      <c r="BG793746" s="984"/>
    </row>
    <row r="793747" spans="59:59" ht="15" customHeight="1">
      <c r="BG793747" s="985"/>
    </row>
    <row r="793784" spans="59:59" ht="15" customHeight="1">
      <c r="BG793784" s="984"/>
    </row>
    <row r="793785" spans="59:59" ht="15" customHeight="1">
      <c r="BG793785" s="985"/>
    </row>
    <row r="793822" spans="59:59" ht="15" customHeight="1">
      <c r="BG793822" s="984"/>
    </row>
    <row r="793823" spans="59:59" ht="15" customHeight="1">
      <c r="BG793823" s="985"/>
    </row>
    <row r="793860" spans="59:59" ht="15" customHeight="1">
      <c r="BG793860" s="984"/>
    </row>
    <row r="793861" spans="59:59" ht="15" customHeight="1">
      <c r="BG793861" s="985"/>
    </row>
    <row r="793898" spans="59:59" ht="15" customHeight="1">
      <c r="BG793898" s="984"/>
    </row>
    <row r="793899" spans="59:59" ht="15" customHeight="1">
      <c r="BG793899" s="985"/>
    </row>
    <row r="793936" spans="59:59" ht="15" customHeight="1">
      <c r="BG793936" s="984"/>
    </row>
    <row r="793937" spans="59:59" ht="15" customHeight="1">
      <c r="BG793937" s="985"/>
    </row>
    <row r="793974" spans="59:59" ht="15" customHeight="1">
      <c r="BG793974" s="984"/>
    </row>
    <row r="793975" spans="59:59" ht="15" customHeight="1">
      <c r="BG793975" s="985"/>
    </row>
    <row r="794012" spans="59:59" ht="15" customHeight="1">
      <c r="BG794012" s="984"/>
    </row>
    <row r="794013" spans="59:59" ht="15" customHeight="1">
      <c r="BG794013" s="985"/>
    </row>
    <row r="794050" spans="59:59" ht="15" customHeight="1">
      <c r="BG794050" s="984"/>
    </row>
    <row r="794051" spans="59:59" ht="15" customHeight="1">
      <c r="BG794051" s="985"/>
    </row>
    <row r="794088" spans="59:59" ht="15" customHeight="1">
      <c r="BG794088" s="984"/>
    </row>
    <row r="794089" spans="59:59" ht="15" customHeight="1">
      <c r="BG794089" s="985"/>
    </row>
    <row r="794126" spans="59:59" ht="15" customHeight="1">
      <c r="BG794126" s="984"/>
    </row>
    <row r="794127" spans="59:59" ht="15" customHeight="1">
      <c r="BG794127" s="985"/>
    </row>
    <row r="794164" spans="59:59" ht="15" customHeight="1">
      <c r="BG794164" s="984"/>
    </row>
    <row r="794165" spans="59:59" ht="15" customHeight="1">
      <c r="BG794165" s="985"/>
    </row>
    <row r="794202" spans="59:59" ht="15" customHeight="1">
      <c r="BG794202" s="984"/>
    </row>
    <row r="794203" spans="59:59" ht="15" customHeight="1">
      <c r="BG794203" s="985"/>
    </row>
    <row r="794240" spans="59:59" ht="15" customHeight="1">
      <c r="BG794240" s="984"/>
    </row>
    <row r="794241" spans="59:59" ht="15" customHeight="1">
      <c r="BG794241" s="985"/>
    </row>
    <row r="794278" spans="59:59" ht="15" customHeight="1">
      <c r="BG794278" s="984"/>
    </row>
    <row r="794279" spans="59:59" ht="15" customHeight="1">
      <c r="BG794279" s="985"/>
    </row>
    <row r="794316" spans="59:59" ht="15" customHeight="1">
      <c r="BG794316" s="984"/>
    </row>
    <row r="794317" spans="59:59" ht="15" customHeight="1">
      <c r="BG794317" s="985"/>
    </row>
    <row r="794354" spans="59:59" ht="15" customHeight="1">
      <c r="BG794354" s="984"/>
    </row>
    <row r="794355" spans="59:59" ht="15" customHeight="1">
      <c r="BG794355" s="985"/>
    </row>
    <row r="794392" spans="59:59" ht="15" customHeight="1">
      <c r="BG794392" s="984"/>
    </row>
    <row r="794393" spans="59:59" ht="15" customHeight="1">
      <c r="BG794393" s="985"/>
    </row>
    <row r="794430" spans="59:59" ht="15" customHeight="1">
      <c r="BG794430" s="984"/>
    </row>
    <row r="794431" spans="59:59" ht="15" customHeight="1">
      <c r="BG794431" s="985"/>
    </row>
    <row r="794468" spans="59:59" ht="15" customHeight="1">
      <c r="BG794468" s="984"/>
    </row>
    <row r="794469" spans="59:59" ht="15" customHeight="1">
      <c r="BG794469" s="985"/>
    </row>
    <row r="794506" spans="59:59" ht="15" customHeight="1">
      <c r="BG794506" s="984"/>
    </row>
    <row r="794507" spans="59:59" ht="15" customHeight="1">
      <c r="BG794507" s="985"/>
    </row>
    <row r="794544" spans="59:59" ht="15" customHeight="1">
      <c r="BG794544" s="984"/>
    </row>
    <row r="794545" spans="59:59" ht="15" customHeight="1">
      <c r="BG794545" s="985"/>
    </row>
    <row r="794582" spans="59:59" ht="15" customHeight="1">
      <c r="BG794582" s="984"/>
    </row>
    <row r="794583" spans="59:59" ht="15" customHeight="1">
      <c r="BG794583" s="985"/>
    </row>
    <row r="794620" spans="59:59" ht="15" customHeight="1">
      <c r="BG794620" s="984"/>
    </row>
    <row r="794621" spans="59:59" ht="15" customHeight="1">
      <c r="BG794621" s="985"/>
    </row>
    <row r="794658" spans="59:59" ht="15" customHeight="1">
      <c r="BG794658" s="984"/>
    </row>
    <row r="794659" spans="59:59" ht="15" customHeight="1">
      <c r="BG794659" s="985"/>
    </row>
    <row r="794696" spans="59:59" ht="15" customHeight="1">
      <c r="BG794696" s="984"/>
    </row>
    <row r="794697" spans="59:59" ht="15" customHeight="1">
      <c r="BG794697" s="985"/>
    </row>
    <row r="794734" spans="59:59" ht="15" customHeight="1">
      <c r="BG794734" s="984"/>
    </row>
    <row r="794735" spans="59:59" ht="15" customHeight="1">
      <c r="BG794735" s="985"/>
    </row>
    <row r="794772" spans="59:59" ht="15" customHeight="1">
      <c r="BG794772" s="984"/>
    </row>
    <row r="794773" spans="59:59" ht="15" customHeight="1">
      <c r="BG794773" s="985"/>
    </row>
    <row r="794810" spans="59:59" ht="15" customHeight="1">
      <c r="BG794810" s="984"/>
    </row>
    <row r="794811" spans="59:59" ht="15" customHeight="1">
      <c r="BG794811" s="985"/>
    </row>
    <row r="794848" spans="59:59" ht="15" customHeight="1">
      <c r="BG794848" s="984"/>
    </row>
    <row r="794849" spans="59:59" ht="15" customHeight="1">
      <c r="BG794849" s="985"/>
    </row>
    <row r="794886" spans="59:59" ht="15" customHeight="1">
      <c r="BG794886" s="984"/>
    </row>
    <row r="794887" spans="59:59" ht="15" customHeight="1">
      <c r="BG794887" s="985"/>
    </row>
    <row r="794924" spans="59:59" ht="15" customHeight="1">
      <c r="BG794924" s="984"/>
    </row>
    <row r="794925" spans="59:59" ht="15" customHeight="1">
      <c r="BG794925" s="985"/>
    </row>
    <row r="794962" spans="59:59" ht="15" customHeight="1">
      <c r="BG794962" s="984"/>
    </row>
    <row r="794963" spans="59:59" ht="15" customHeight="1">
      <c r="BG794963" s="985"/>
    </row>
    <row r="795000" spans="59:59" ht="15" customHeight="1">
      <c r="BG795000" s="984"/>
    </row>
    <row r="795001" spans="59:59" ht="15" customHeight="1">
      <c r="BG795001" s="985"/>
    </row>
    <row r="795038" spans="59:59" ht="15" customHeight="1">
      <c r="BG795038" s="984"/>
    </row>
    <row r="795039" spans="59:59" ht="15" customHeight="1">
      <c r="BG795039" s="985"/>
    </row>
    <row r="795076" spans="59:59" ht="15" customHeight="1">
      <c r="BG795076" s="984"/>
    </row>
    <row r="795077" spans="59:59" ht="15" customHeight="1">
      <c r="BG795077" s="985"/>
    </row>
    <row r="795114" spans="59:59" ht="15" customHeight="1">
      <c r="BG795114" s="984"/>
    </row>
    <row r="795115" spans="59:59" ht="15" customHeight="1">
      <c r="BG795115" s="985"/>
    </row>
    <row r="795152" spans="59:59" ht="15" customHeight="1">
      <c r="BG795152" s="984"/>
    </row>
    <row r="795153" spans="59:59" ht="15" customHeight="1">
      <c r="BG795153" s="985"/>
    </row>
    <row r="795190" spans="59:59" ht="15" customHeight="1">
      <c r="BG795190" s="984"/>
    </row>
    <row r="795191" spans="59:59" ht="15" customHeight="1">
      <c r="BG795191" s="985"/>
    </row>
    <row r="795228" spans="59:59" ht="15" customHeight="1">
      <c r="BG795228" s="984"/>
    </row>
    <row r="795229" spans="59:59" ht="15" customHeight="1">
      <c r="BG795229" s="985"/>
    </row>
    <row r="795266" spans="59:59" ht="15" customHeight="1">
      <c r="BG795266" s="984"/>
    </row>
    <row r="795267" spans="59:59" ht="15" customHeight="1">
      <c r="BG795267" s="985"/>
    </row>
    <row r="795304" spans="59:59" ht="15" customHeight="1">
      <c r="BG795304" s="984"/>
    </row>
    <row r="795305" spans="59:59" ht="15" customHeight="1">
      <c r="BG795305" s="985"/>
    </row>
    <row r="795342" spans="59:59" ht="15" customHeight="1">
      <c r="BG795342" s="984"/>
    </row>
    <row r="795343" spans="59:59" ht="15" customHeight="1">
      <c r="BG795343" s="985"/>
    </row>
    <row r="795380" spans="59:59" ht="15" customHeight="1">
      <c r="BG795380" s="984"/>
    </row>
    <row r="795381" spans="59:59" ht="15" customHeight="1">
      <c r="BG795381" s="985"/>
    </row>
    <row r="795418" spans="59:59" ht="15" customHeight="1">
      <c r="BG795418" s="984"/>
    </row>
    <row r="795419" spans="59:59" ht="15" customHeight="1">
      <c r="BG795419" s="985"/>
    </row>
    <row r="795456" spans="59:59" ht="15" customHeight="1">
      <c r="BG795456" s="984"/>
    </row>
    <row r="795457" spans="59:59" ht="15" customHeight="1">
      <c r="BG795457" s="985"/>
    </row>
    <row r="795494" spans="59:59" ht="15" customHeight="1">
      <c r="BG795494" s="984"/>
    </row>
    <row r="795495" spans="59:59" ht="15" customHeight="1">
      <c r="BG795495" s="985"/>
    </row>
    <row r="795532" spans="59:59" ht="15" customHeight="1">
      <c r="BG795532" s="984"/>
    </row>
    <row r="795533" spans="59:59" ht="15" customHeight="1">
      <c r="BG795533" s="985"/>
    </row>
    <row r="795570" spans="59:59" ht="15" customHeight="1">
      <c r="BG795570" s="984"/>
    </row>
    <row r="795571" spans="59:59" ht="15" customHeight="1">
      <c r="BG795571" s="985"/>
    </row>
    <row r="795608" spans="59:59" ht="15" customHeight="1">
      <c r="BG795608" s="984"/>
    </row>
    <row r="795609" spans="59:59" ht="15" customHeight="1">
      <c r="BG795609" s="985"/>
    </row>
    <row r="795646" spans="59:59" ht="15" customHeight="1">
      <c r="BG795646" s="984"/>
    </row>
    <row r="795647" spans="59:59" ht="15" customHeight="1">
      <c r="BG795647" s="985"/>
    </row>
    <row r="795684" spans="59:59" ht="15" customHeight="1">
      <c r="BG795684" s="984"/>
    </row>
    <row r="795685" spans="59:59" ht="15" customHeight="1">
      <c r="BG795685" s="985"/>
    </row>
    <row r="795722" spans="59:59" ht="15" customHeight="1">
      <c r="BG795722" s="984"/>
    </row>
    <row r="795723" spans="59:59" ht="15" customHeight="1">
      <c r="BG795723" s="985"/>
    </row>
    <row r="795760" spans="59:59" ht="15" customHeight="1">
      <c r="BG795760" s="984"/>
    </row>
    <row r="795761" spans="59:59" ht="15" customHeight="1">
      <c r="BG795761" s="985"/>
    </row>
    <row r="795798" spans="59:59" ht="15" customHeight="1">
      <c r="BG795798" s="984"/>
    </row>
    <row r="795799" spans="59:59" ht="15" customHeight="1">
      <c r="BG795799" s="985"/>
    </row>
    <row r="795836" spans="59:59" ht="15" customHeight="1">
      <c r="BG795836" s="984"/>
    </row>
    <row r="795837" spans="59:59" ht="15" customHeight="1">
      <c r="BG795837" s="985"/>
    </row>
    <row r="795874" spans="59:59" ht="15" customHeight="1">
      <c r="BG795874" s="984"/>
    </row>
    <row r="795875" spans="59:59" ht="15" customHeight="1">
      <c r="BG795875" s="985"/>
    </row>
    <row r="795912" spans="59:59" ht="15" customHeight="1">
      <c r="BG795912" s="984"/>
    </row>
    <row r="795913" spans="59:59" ht="15" customHeight="1">
      <c r="BG795913" s="985"/>
    </row>
    <row r="795950" spans="59:59" ht="15" customHeight="1">
      <c r="BG795950" s="984"/>
    </row>
    <row r="795951" spans="59:59" ht="15" customHeight="1">
      <c r="BG795951" s="985"/>
    </row>
    <row r="795988" spans="59:59" ht="15" customHeight="1">
      <c r="BG795988" s="984"/>
    </row>
    <row r="795989" spans="59:59" ht="15" customHeight="1">
      <c r="BG795989" s="985"/>
    </row>
    <row r="796026" spans="59:59" ht="15" customHeight="1">
      <c r="BG796026" s="984"/>
    </row>
    <row r="796027" spans="59:59" ht="15" customHeight="1">
      <c r="BG796027" s="985"/>
    </row>
    <row r="796064" spans="59:59" ht="15" customHeight="1">
      <c r="BG796064" s="984"/>
    </row>
    <row r="796065" spans="59:59" ht="15" customHeight="1">
      <c r="BG796065" s="985"/>
    </row>
    <row r="796102" spans="59:59" ht="15" customHeight="1">
      <c r="BG796102" s="984"/>
    </row>
    <row r="796103" spans="59:59" ht="15" customHeight="1">
      <c r="BG796103" s="985"/>
    </row>
    <row r="796140" spans="59:59" ht="15" customHeight="1">
      <c r="BG796140" s="984"/>
    </row>
    <row r="796141" spans="59:59" ht="15" customHeight="1">
      <c r="BG796141" s="985"/>
    </row>
    <row r="796178" spans="59:59" ht="15" customHeight="1">
      <c r="BG796178" s="984"/>
    </row>
    <row r="796179" spans="59:59" ht="15" customHeight="1">
      <c r="BG796179" s="985"/>
    </row>
    <row r="796216" spans="59:59" ht="15" customHeight="1">
      <c r="BG796216" s="984"/>
    </row>
    <row r="796217" spans="59:59" ht="15" customHeight="1">
      <c r="BG796217" s="985"/>
    </row>
    <row r="796254" spans="59:59" ht="15" customHeight="1">
      <c r="BG796254" s="984"/>
    </row>
    <row r="796255" spans="59:59" ht="15" customHeight="1">
      <c r="BG796255" s="985"/>
    </row>
    <row r="796292" spans="59:59" ht="15" customHeight="1">
      <c r="BG796292" s="984"/>
    </row>
    <row r="796293" spans="59:59" ht="15" customHeight="1">
      <c r="BG796293" s="985"/>
    </row>
    <row r="796330" spans="59:59" ht="15" customHeight="1">
      <c r="BG796330" s="984"/>
    </row>
    <row r="796331" spans="59:59" ht="15" customHeight="1">
      <c r="BG796331" s="985"/>
    </row>
    <row r="796368" spans="59:59" ht="15" customHeight="1">
      <c r="BG796368" s="984"/>
    </row>
    <row r="796369" spans="59:59" ht="15" customHeight="1">
      <c r="BG796369" s="985"/>
    </row>
    <row r="796406" spans="59:59" ht="15" customHeight="1">
      <c r="BG796406" s="984"/>
    </row>
    <row r="796407" spans="59:59" ht="15" customHeight="1">
      <c r="BG796407" s="985"/>
    </row>
    <row r="796444" spans="59:59" ht="15" customHeight="1">
      <c r="BG796444" s="984"/>
    </row>
    <row r="796445" spans="59:59" ht="15" customHeight="1">
      <c r="BG796445" s="985"/>
    </row>
    <row r="796482" spans="59:59" ht="15" customHeight="1">
      <c r="BG796482" s="984"/>
    </row>
    <row r="796483" spans="59:59" ht="15" customHeight="1">
      <c r="BG796483" s="985"/>
    </row>
    <row r="796520" spans="59:59" ht="15" customHeight="1">
      <c r="BG796520" s="984"/>
    </row>
    <row r="796521" spans="59:59" ht="15" customHeight="1">
      <c r="BG796521" s="985"/>
    </row>
    <row r="796558" spans="59:59" ht="15" customHeight="1">
      <c r="BG796558" s="984"/>
    </row>
    <row r="796559" spans="59:59" ht="15" customHeight="1">
      <c r="BG796559" s="985"/>
    </row>
    <row r="796596" spans="59:59" ht="15" customHeight="1">
      <c r="BG796596" s="984"/>
    </row>
    <row r="796597" spans="59:59" ht="15" customHeight="1">
      <c r="BG796597" s="985"/>
    </row>
    <row r="796634" spans="59:59" ht="15" customHeight="1">
      <c r="BG796634" s="984"/>
    </row>
    <row r="796635" spans="59:59" ht="15" customHeight="1">
      <c r="BG796635" s="985"/>
    </row>
    <row r="796672" spans="59:59" ht="15" customHeight="1">
      <c r="BG796672" s="984"/>
    </row>
    <row r="796673" spans="59:59" ht="15" customHeight="1">
      <c r="BG796673" s="985"/>
    </row>
    <row r="796710" spans="59:59" ht="15" customHeight="1">
      <c r="BG796710" s="984"/>
    </row>
    <row r="796711" spans="59:59" ht="15" customHeight="1">
      <c r="BG796711" s="985"/>
    </row>
    <row r="796748" spans="59:59" ht="15" customHeight="1">
      <c r="BG796748" s="984"/>
    </row>
    <row r="796749" spans="59:59" ht="15" customHeight="1">
      <c r="BG796749" s="985"/>
    </row>
    <row r="796786" spans="59:59" ht="15" customHeight="1">
      <c r="BG796786" s="984"/>
    </row>
    <row r="796787" spans="59:59" ht="15" customHeight="1">
      <c r="BG796787" s="985"/>
    </row>
    <row r="796824" spans="59:59" ht="15" customHeight="1">
      <c r="BG796824" s="984"/>
    </row>
    <row r="796825" spans="59:59" ht="15" customHeight="1">
      <c r="BG796825" s="985"/>
    </row>
    <row r="796862" spans="59:59" ht="15" customHeight="1">
      <c r="BG796862" s="984"/>
    </row>
    <row r="796863" spans="59:59" ht="15" customHeight="1">
      <c r="BG796863" s="985"/>
    </row>
    <row r="796900" spans="59:59" ht="15" customHeight="1">
      <c r="BG796900" s="984"/>
    </row>
    <row r="796901" spans="59:59" ht="15" customHeight="1">
      <c r="BG796901" s="985"/>
    </row>
    <row r="796938" spans="59:59" ht="15" customHeight="1">
      <c r="BG796938" s="984"/>
    </row>
    <row r="796939" spans="59:59" ht="15" customHeight="1">
      <c r="BG796939" s="985"/>
    </row>
    <row r="796976" spans="59:59" ht="15" customHeight="1">
      <c r="BG796976" s="984"/>
    </row>
    <row r="796977" spans="59:59" ht="15" customHeight="1">
      <c r="BG796977" s="985"/>
    </row>
    <row r="797014" spans="59:59" ht="15" customHeight="1">
      <c r="BG797014" s="984"/>
    </row>
    <row r="797015" spans="59:59" ht="15" customHeight="1">
      <c r="BG797015" s="985"/>
    </row>
    <row r="797052" spans="59:59" ht="15" customHeight="1">
      <c r="BG797052" s="984"/>
    </row>
    <row r="797053" spans="59:59" ht="15" customHeight="1">
      <c r="BG797053" s="985"/>
    </row>
    <row r="797090" spans="59:59" ht="15" customHeight="1">
      <c r="BG797090" s="984"/>
    </row>
    <row r="797091" spans="59:59" ht="15" customHeight="1">
      <c r="BG797091" s="985"/>
    </row>
    <row r="797128" spans="59:59" ht="15" customHeight="1">
      <c r="BG797128" s="984"/>
    </row>
    <row r="797129" spans="59:59" ht="15" customHeight="1">
      <c r="BG797129" s="985"/>
    </row>
    <row r="797166" spans="59:59" ht="15" customHeight="1">
      <c r="BG797166" s="984"/>
    </row>
    <row r="797167" spans="59:59" ht="15" customHeight="1">
      <c r="BG797167" s="985"/>
    </row>
    <row r="797204" spans="59:59" ht="15" customHeight="1">
      <c r="BG797204" s="984"/>
    </row>
    <row r="797205" spans="59:59" ht="15" customHeight="1">
      <c r="BG797205" s="985"/>
    </row>
    <row r="797242" spans="59:59" ht="15" customHeight="1">
      <c r="BG797242" s="984"/>
    </row>
    <row r="797243" spans="59:59" ht="15" customHeight="1">
      <c r="BG797243" s="985"/>
    </row>
    <row r="797280" spans="59:59" ht="15" customHeight="1">
      <c r="BG797280" s="984"/>
    </row>
    <row r="797281" spans="59:59" ht="15" customHeight="1">
      <c r="BG797281" s="985"/>
    </row>
    <row r="797318" spans="59:59" ht="15" customHeight="1">
      <c r="BG797318" s="984"/>
    </row>
    <row r="797319" spans="59:59" ht="15" customHeight="1">
      <c r="BG797319" s="985"/>
    </row>
    <row r="797356" spans="59:59" ht="15" customHeight="1">
      <c r="BG797356" s="984"/>
    </row>
    <row r="797357" spans="59:59" ht="15" customHeight="1">
      <c r="BG797357" s="985"/>
    </row>
    <row r="797394" spans="59:59" ht="15" customHeight="1">
      <c r="BG797394" s="984"/>
    </row>
    <row r="797395" spans="59:59" ht="15" customHeight="1">
      <c r="BG797395" s="985"/>
    </row>
    <row r="797432" spans="59:59" ht="15" customHeight="1">
      <c r="BG797432" s="984"/>
    </row>
    <row r="797433" spans="59:59" ht="15" customHeight="1">
      <c r="BG797433" s="985"/>
    </row>
    <row r="797470" spans="59:59" ht="15" customHeight="1">
      <c r="BG797470" s="984"/>
    </row>
    <row r="797471" spans="59:59" ht="15" customHeight="1">
      <c r="BG797471" s="985"/>
    </row>
    <row r="797508" spans="59:59" ht="15" customHeight="1">
      <c r="BG797508" s="984"/>
    </row>
    <row r="797509" spans="59:59" ht="15" customHeight="1">
      <c r="BG797509" s="985"/>
    </row>
    <row r="797546" spans="59:59" ht="15" customHeight="1">
      <c r="BG797546" s="984"/>
    </row>
    <row r="797547" spans="59:59" ht="15" customHeight="1">
      <c r="BG797547" s="985"/>
    </row>
    <row r="797584" spans="59:59" ht="15" customHeight="1">
      <c r="BG797584" s="984"/>
    </row>
    <row r="797585" spans="59:59" ht="15" customHeight="1">
      <c r="BG797585" s="985"/>
    </row>
    <row r="797622" spans="59:59" ht="15" customHeight="1">
      <c r="BG797622" s="984"/>
    </row>
    <row r="797623" spans="59:59" ht="15" customHeight="1">
      <c r="BG797623" s="985"/>
    </row>
    <row r="797660" spans="59:59" ht="15" customHeight="1">
      <c r="BG797660" s="984"/>
    </row>
    <row r="797661" spans="59:59" ht="15" customHeight="1">
      <c r="BG797661" s="985"/>
    </row>
    <row r="797698" spans="59:59" ht="15" customHeight="1">
      <c r="BG797698" s="984"/>
    </row>
    <row r="797699" spans="59:59" ht="15" customHeight="1">
      <c r="BG797699" s="985"/>
    </row>
    <row r="797736" spans="59:59" ht="15" customHeight="1">
      <c r="BG797736" s="984"/>
    </row>
    <row r="797737" spans="59:59" ht="15" customHeight="1">
      <c r="BG797737" s="985"/>
    </row>
    <row r="797774" spans="59:59" ht="15" customHeight="1">
      <c r="BG797774" s="984"/>
    </row>
    <row r="797775" spans="59:59" ht="15" customHeight="1">
      <c r="BG797775" s="985"/>
    </row>
    <row r="797812" spans="59:59" ht="15" customHeight="1">
      <c r="BG797812" s="984"/>
    </row>
    <row r="797813" spans="59:59" ht="15" customHeight="1">
      <c r="BG797813" s="985"/>
    </row>
    <row r="797850" spans="59:59" ht="15" customHeight="1">
      <c r="BG797850" s="984"/>
    </row>
    <row r="797851" spans="59:59" ht="15" customHeight="1">
      <c r="BG797851" s="985"/>
    </row>
    <row r="797888" spans="59:59" ht="15" customHeight="1">
      <c r="BG797888" s="984"/>
    </row>
    <row r="797889" spans="59:59" ht="15" customHeight="1">
      <c r="BG797889" s="985"/>
    </row>
    <row r="797926" spans="59:59" ht="15" customHeight="1">
      <c r="BG797926" s="984"/>
    </row>
    <row r="797927" spans="59:59" ht="15" customHeight="1">
      <c r="BG797927" s="985"/>
    </row>
    <row r="797964" spans="59:59" ht="15" customHeight="1">
      <c r="BG797964" s="984"/>
    </row>
    <row r="797965" spans="59:59" ht="15" customHeight="1">
      <c r="BG797965" s="985"/>
    </row>
    <row r="798002" spans="59:59" ht="15" customHeight="1">
      <c r="BG798002" s="984"/>
    </row>
    <row r="798003" spans="59:59" ht="15" customHeight="1">
      <c r="BG798003" s="985"/>
    </row>
    <row r="798040" spans="59:59" ht="15" customHeight="1">
      <c r="BG798040" s="984"/>
    </row>
    <row r="798041" spans="59:59" ht="15" customHeight="1">
      <c r="BG798041" s="985"/>
    </row>
    <row r="798078" spans="59:59" ht="15" customHeight="1">
      <c r="BG798078" s="984"/>
    </row>
    <row r="798079" spans="59:59" ht="15" customHeight="1">
      <c r="BG798079" s="985"/>
    </row>
    <row r="798116" spans="59:59" ht="15" customHeight="1">
      <c r="BG798116" s="984"/>
    </row>
    <row r="798117" spans="59:59" ht="15" customHeight="1">
      <c r="BG798117" s="985"/>
    </row>
    <row r="798154" spans="59:59" ht="15" customHeight="1">
      <c r="BG798154" s="984"/>
    </row>
    <row r="798155" spans="59:59" ht="15" customHeight="1">
      <c r="BG798155" s="985"/>
    </row>
    <row r="798192" spans="59:59" ht="15" customHeight="1">
      <c r="BG798192" s="984"/>
    </row>
    <row r="798193" spans="59:59" ht="15" customHeight="1">
      <c r="BG798193" s="985"/>
    </row>
    <row r="798230" spans="59:59" ht="15" customHeight="1">
      <c r="BG798230" s="984"/>
    </row>
    <row r="798231" spans="59:59" ht="15" customHeight="1">
      <c r="BG798231" s="985"/>
    </row>
    <row r="798268" spans="59:59" ht="15" customHeight="1">
      <c r="BG798268" s="984"/>
    </row>
    <row r="798269" spans="59:59" ht="15" customHeight="1">
      <c r="BG798269" s="985"/>
    </row>
    <row r="798306" spans="59:59" ht="15" customHeight="1">
      <c r="BG798306" s="984"/>
    </row>
    <row r="798307" spans="59:59" ht="15" customHeight="1">
      <c r="BG798307" s="985"/>
    </row>
    <row r="798344" spans="59:59" ht="15" customHeight="1">
      <c r="BG798344" s="984"/>
    </row>
    <row r="798345" spans="59:59" ht="15" customHeight="1">
      <c r="BG798345" s="985"/>
    </row>
    <row r="798382" spans="59:59" ht="15" customHeight="1">
      <c r="BG798382" s="984"/>
    </row>
    <row r="798383" spans="59:59" ht="15" customHeight="1">
      <c r="BG798383" s="985"/>
    </row>
    <row r="798420" spans="59:59" ht="15" customHeight="1">
      <c r="BG798420" s="984"/>
    </row>
    <row r="798421" spans="59:59" ht="15" customHeight="1">
      <c r="BG798421" s="985"/>
    </row>
    <row r="798458" spans="59:59" ht="15" customHeight="1">
      <c r="BG798458" s="984"/>
    </row>
    <row r="798459" spans="59:59" ht="15" customHeight="1">
      <c r="BG798459" s="985"/>
    </row>
    <row r="798496" spans="59:59" ht="15" customHeight="1">
      <c r="BG798496" s="984"/>
    </row>
    <row r="798497" spans="59:59" ht="15" customHeight="1">
      <c r="BG798497" s="985"/>
    </row>
    <row r="798534" spans="59:59" ht="15" customHeight="1">
      <c r="BG798534" s="984"/>
    </row>
    <row r="798535" spans="59:59" ht="15" customHeight="1">
      <c r="BG798535" s="985"/>
    </row>
    <row r="798572" spans="59:59" ht="15" customHeight="1">
      <c r="BG798572" s="984"/>
    </row>
    <row r="798573" spans="59:59" ht="15" customHeight="1">
      <c r="BG798573" s="985"/>
    </row>
    <row r="798610" spans="59:59" ht="15" customHeight="1">
      <c r="BG798610" s="984"/>
    </row>
    <row r="798611" spans="59:59" ht="15" customHeight="1">
      <c r="BG798611" s="985"/>
    </row>
    <row r="798648" spans="59:59" ht="15" customHeight="1">
      <c r="BG798648" s="984"/>
    </row>
    <row r="798649" spans="59:59" ht="15" customHeight="1">
      <c r="BG798649" s="985"/>
    </row>
    <row r="798686" spans="59:59" ht="15" customHeight="1">
      <c r="BG798686" s="984"/>
    </row>
    <row r="798687" spans="59:59" ht="15" customHeight="1">
      <c r="BG798687" s="985"/>
    </row>
    <row r="798724" spans="59:59" ht="15" customHeight="1">
      <c r="BG798724" s="984"/>
    </row>
    <row r="798725" spans="59:59" ht="15" customHeight="1">
      <c r="BG798725" s="985"/>
    </row>
    <row r="798762" spans="59:59" ht="15" customHeight="1">
      <c r="BG798762" s="984"/>
    </row>
    <row r="798763" spans="59:59" ht="15" customHeight="1">
      <c r="BG798763" s="985"/>
    </row>
    <row r="798800" spans="59:59" ht="15" customHeight="1">
      <c r="BG798800" s="984"/>
    </row>
    <row r="798801" spans="59:59" ht="15" customHeight="1">
      <c r="BG798801" s="985"/>
    </row>
    <row r="798838" spans="59:59" ht="15" customHeight="1">
      <c r="BG798838" s="984"/>
    </row>
    <row r="798839" spans="59:59" ht="15" customHeight="1">
      <c r="BG798839" s="985"/>
    </row>
    <row r="798876" spans="59:59" ht="15" customHeight="1">
      <c r="BG798876" s="984"/>
    </row>
    <row r="798877" spans="59:59" ht="15" customHeight="1">
      <c r="BG798877" s="985"/>
    </row>
    <row r="798914" spans="59:59" ht="15" customHeight="1">
      <c r="BG798914" s="984"/>
    </row>
    <row r="798915" spans="59:59" ht="15" customHeight="1">
      <c r="BG798915" s="985"/>
    </row>
    <row r="798952" spans="59:59" ht="15" customHeight="1">
      <c r="BG798952" s="984"/>
    </row>
    <row r="798953" spans="59:59" ht="15" customHeight="1">
      <c r="BG798953" s="985"/>
    </row>
    <row r="798990" spans="59:59" ht="15" customHeight="1">
      <c r="BG798990" s="984"/>
    </row>
    <row r="798991" spans="59:59" ht="15" customHeight="1">
      <c r="BG798991" s="985"/>
    </row>
    <row r="799028" spans="59:59" ht="15" customHeight="1">
      <c r="BG799028" s="984"/>
    </row>
    <row r="799029" spans="59:59" ht="15" customHeight="1">
      <c r="BG799029" s="985"/>
    </row>
    <row r="799066" spans="59:59" ht="15" customHeight="1">
      <c r="BG799066" s="984"/>
    </row>
    <row r="799067" spans="59:59" ht="15" customHeight="1">
      <c r="BG799067" s="985"/>
    </row>
    <row r="799104" spans="59:59" ht="15" customHeight="1">
      <c r="BG799104" s="984"/>
    </row>
    <row r="799105" spans="59:59" ht="15" customHeight="1">
      <c r="BG799105" s="985"/>
    </row>
    <row r="799142" spans="59:59" ht="15" customHeight="1">
      <c r="BG799142" s="984"/>
    </row>
    <row r="799143" spans="59:59" ht="15" customHeight="1">
      <c r="BG799143" s="985"/>
    </row>
    <row r="799180" spans="59:59" ht="15" customHeight="1">
      <c r="BG799180" s="984"/>
    </row>
    <row r="799181" spans="59:59" ht="15" customHeight="1">
      <c r="BG799181" s="985"/>
    </row>
    <row r="799218" spans="59:59" ht="15" customHeight="1">
      <c r="BG799218" s="984"/>
    </row>
    <row r="799219" spans="59:59" ht="15" customHeight="1">
      <c r="BG799219" s="985"/>
    </row>
    <row r="799256" spans="59:59" ht="15" customHeight="1">
      <c r="BG799256" s="984"/>
    </row>
    <row r="799257" spans="59:59" ht="15" customHeight="1">
      <c r="BG799257" s="985"/>
    </row>
    <row r="799294" spans="59:59" ht="15" customHeight="1">
      <c r="BG799294" s="984"/>
    </row>
    <row r="799295" spans="59:59" ht="15" customHeight="1">
      <c r="BG799295" s="985"/>
    </row>
    <row r="799332" spans="59:59" ht="15" customHeight="1">
      <c r="BG799332" s="984"/>
    </row>
    <row r="799333" spans="59:59" ht="15" customHeight="1">
      <c r="BG799333" s="985"/>
    </row>
    <row r="799370" spans="59:59" ht="15" customHeight="1">
      <c r="BG799370" s="984"/>
    </row>
    <row r="799371" spans="59:59" ht="15" customHeight="1">
      <c r="BG799371" s="985"/>
    </row>
    <row r="799408" spans="59:59" ht="15" customHeight="1">
      <c r="BG799408" s="984"/>
    </row>
    <row r="799409" spans="59:59" ht="15" customHeight="1">
      <c r="BG799409" s="985"/>
    </row>
    <row r="799446" spans="59:59" ht="15" customHeight="1">
      <c r="BG799446" s="984"/>
    </row>
    <row r="799447" spans="59:59" ht="15" customHeight="1">
      <c r="BG799447" s="985"/>
    </row>
    <row r="799484" spans="59:59" ht="15" customHeight="1">
      <c r="BG799484" s="984"/>
    </row>
    <row r="799485" spans="59:59" ht="15" customHeight="1">
      <c r="BG799485" s="985"/>
    </row>
    <row r="799522" spans="59:59" ht="15" customHeight="1">
      <c r="BG799522" s="984"/>
    </row>
    <row r="799523" spans="59:59" ht="15" customHeight="1">
      <c r="BG799523" s="985"/>
    </row>
    <row r="799560" spans="59:59" ht="15" customHeight="1">
      <c r="BG799560" s="984"/>
    </row>
    <row r="799561" spans="59:59" ht="15" customHeight="1">
      <c r="BG799561" s="985"/>
    </row>
    <row r="799598" spans="59:59" ht="15" customHeight="1">
      <c r="BG799598" s="984"/>
    </row>
    <row r="799599" spans="59:59" ht="15" customHeight="1">
      <c r="BG799599" s="985"/>
    </row>
    <row r="799636" spans="59:59" ht="15" customHeight="1">
      <c r="BG799636" s="984"/>
    </row>
    <row r="799637" spans="59:59" ht="15" customHeight="1">
      <c r="BG799637" s="985"/>
    </row>
    <row r="799674" spans="59:59" ht="15" customHeight="1">
      <c r="BG799674" s="984"/>
    </row>
    <row r="799675" spans="59:59" ht="15" customHeight="1">
      <c r="BG799675" s="985"/>
    </row>
    <row r="799712" spans="59:59" ht="15" customHeight="1">
      <c r="BG799712" s="984"/>
    </row>
    <row r="799713" spans="59:59" ht="15" customHeight="1">
      <c r="BG799713" s="985"/>
    </row>
    <row r="799750" spans="59:59" ht="15" customHeight="1">
      <c r="BG799750" s="984"/>
    </row>
    <row r="799751" spans="59:59" ht="15" customHeight="1">
      <c r="BG799751" s="985"/>
    </row>
    <row r="799788" spans="59:59" ht="15" customHeight="1">
      <c r="BG799788" s="984"/>
    </row>
    <row r="799789" spans="59:59" ht="15" customHeight="1">
      <c r="BG799789" s="985"/>
    </row>
    <row r="799826" spans="59:59" ht="15" customHeight="1">
      <c r="BG799826" s="984"/>
    </row>
    <row r="799827" spans="59:59" ht="15" customHeight="1">
      <c r="BG799827" s="985"/>
    </row>
    <row r="799864" spans="59:59" ht="15" customHeight="1">
      <c r="BG799864" s="984"/>
    </row>
    <row r="799865" spans="59:59" ht="15" customHeight="1">
      <c r="BG799865" s="985"/>
    </row>
    <row r="799902" spans="59:59" ht="15" customHeight="1">
      <c r="BG799902" s="984"/>
    </row>
    <row r="799903" spans="59:59" ht="15" customHeight="1">
      <c r="BG799903" s="985"/>
    </row>
    <row r="799940" spans="59:59" ht="15" customHeight="1">
      <c r="BG799940" s="984"/>
    </row>
    <row r="799941" spans="59:59" ht="15" customHeight="1">
      <c r="BG799941" s="985"/>
    </row>
    <row r="799978" spans="59:59" ht="15" customHeight="1">
      <c r="BG799978" s="984"/>
    </row>
    <row r="799979" spans="59:59" ht="15" customHeight="1">
      <c r="BG799979" s="985"/>
    </row>
    <row r="800016" spans="59:59" ht="15" customHeight="1">
      <c r="BG800016" s="984"/>
    </row>
    <row r="800017" spans="59:59" ht="15" customHeight="1">
      <c r="BG800017" s="985"/>
    </row>
    <row r="800054" spans="59:59" ht="15" customHeight="1">
      <c r="BG800054" s="984"/>
    </row>
    <row r="800055" spans="59:59" ht="15" customHeight="1">
      <c r="BG800055" s="985"/>
    </row>
    <row r="800092" spans="59:59" ht="15" customHeight="1">
      <c r="BG800092" s="984"/>
    </row>
    <row r="800093" spans="59:59" ht="15" customHeight="1">
      <c r="BG800093" s="985"/>
    </row>
    <row r="800130" spans="59:59" ht="15" customHeight="1">
      <c r="BG800130" s="984"/>
    </row>
    <row r="800131" spans="59:59" ht="15" customHeight="1">
      <c r="BG800131" s="985"/>
    </row>
    <row r="800168" spans="59:59" ht="15" customHeight="1">
      <c r="BG800168" s="984"/>
    </row>
    <row r="800169" spans="59:59" ht="15" customHeight="1">
      <c r="BG800169" s="985"/>
    </row>
    <row r="800206" spans="59:59" ht="15" customHeight="1">
      <c r="BG800206" s="984"/>
    </row>
    <row r="800207" spans="59:59" ht="15" customHeight="1">
      <c r="BG800207" s="985"/>
    </row>
    <row r="800244" spans="59:59" ht="15" customHeight="1">
      <c r="BG800244" s="984"/>
    </row>
    <row r="800245" spans="59:59" ht="15" customHeight="1">
      <c r="BG800245" s="985"/>
    </row>
    <row r="800282" spans="59:59" ht="15" customHeight="1">
      <c r="BG800282" s="984"/>
    </row>
    <row r="800283" spans="59:59" ht="15" customHeight="1">
      <c r="BG800283" s="985"/>
    </row>
    <row r="800320" spans="59:59" ht="15" customHeight="1">
      <c r="BG800320" s="984"/>
    </row>
    <row r="800321" spans="59:59" ht="15" customHeight="1">
      <c r="BG800321" s="985"/>
    </row>
    <row r="800358" spans="59:59" ht="15" customHeight="1">
      <c r="BG800358" s="984"/>
    </row>
    <row r="800359" spans="59:59" ht="15" customHeight="1">
      <c r="BG800359" s="985"/>
    </row>
    <row r="800396" spans="59:59" ht="15" customHeight="1">
      <c r="BG800396" s="984"/>
    </row>
    <row r="800397" spans="59:59" ht="15" customHeight="1">
      <c r="BG800397" s="985"/>
    </row>
    <row r="800434" spans="59:59" ht="15" customHeight="1">
      <c r="BG800434" s="984"/>
    </row>
    <row r="800435" spans="59:59" ht="15" customHeight="1">
      <c r="BG800435" s="985"/>
    </row>
    <row r="800472" spans="59:59" ht="15" customHeight="1">
      <c r="BG800472" s="984"/>
    </row>
    <row r="800473" spans="59:59" ht="15" customHeight="1">
      <c r="BG800473" s="985"/>
    </row>
    <row r="800510" spans="59:59" ht="15" customHeight="1">
      <c r="BG800510" s="984"/>
    </row>
    <row r="800511" spans="59:59" ht="15" customHeight="1">
      <c r="BG800511" s="985"/>
    </row>
    <row r="800548" spans="59:59" ht="15" customHeight="1">
      <c r="BG800548" s="984"/>
    </row>
    <row r="800549" spans="59:59" ht="15" customHeight="1">
      <c r="BG800549" s="985"/>
    </row>
    <row r="800586" spans="59:59" ht="15" customHeight="1">
      <c r="BG800586" s="984"/>
    </row>
    <row r="800587" spans="59:59" ht="15" customHeight="1">
      <c r="BG800587" s="985"/>
    </row>
    <row r="800624" spans="59:59" ht="15" customHeight="1">
      <c r="BG800624" s="984"/>
    </row>
    <row r="800625" spans="59:59" ht="15" customHeight="1">
      <c r="BG800625" s="985"/>
    </row>
    <row r="800662" spans="59:59" ht="15" customHeight="1">
      <c r="BG800662" s="984"/>
    </row>
    <row r="800663" spans="59:59" ht="15" customHeight="1">
      <c r="BG800663" s="985"/>
    </row>
    <row r="800700" spans="59:59" ht="15" customHeight="1">
      <c r="BG800700" s="984"/>
    </row>
    <row r="800701" spans="59:59" ht="15" customHeight="1">
      <c r="BG800701" s="985"/>
    </row>
    <row r="800738" spans="59:59" ht="15" customHeight="1">
      <c r="BG800738" s="984"/>
    </row>
    <row r="800739" spans="59:59" ht="15" customHeight="1">
      <c r="BG800739" s="985"/>
    </row>
    <row r="800776" spans="59:59" ht="15" customHeight="1">
      <c r="BG800776" s="984"/>
    </row>
    <row r="800777" spans="59:59" ht="15" customHeight="1">
      <c r="BG800777" s="985"/>
    </row>
    <row r="800814" spans="59:59" ht="15" customHeight="1">
      <c r="BG800814" s="984"/>
    </row>
    <row r="800815" spans="59:59" ht="15" customHeight="1">
      <c r="BG800815" s="985"/>
    </row>
    <row r="800852" spans="59:59" ht="15" customHeight="1">
      <c r="BG800852" s="984"/>
    </row>
    <row r="800853" spans="59:59" ht="15" customHeight="1">
      <c r="BG800853" s="985"/>
    </row>
    <row r="800890" spans="59:59" ht="15" customHeight="1">
      <c r="BG800890" s="984"/>
    </row>
    <row r="800891" spans="59:59" ht="15" customHeight="1">
      <c r="BG800891" s="985"/>
    </row>
    <row r="800928" spans="59:59" ht="15" customHeight="1">
      <c r="BG800928" s="984"/>
    </row>
    <row r="800929" spans="59:59" ht="15" customHeight="1">
      <c r="BG800929" s="985"/>
    </row>
    <row r="800966" spans="59:59" ht="15" customHeight="1">
      <c r="BG800966" s="984"/>
    </row>
    <row r="800967" spans="59:59" ht="15" customHeight="1">
      <c r="BG800967" s="985"/>
    </row>
    <row r="801004" spans="59:59" ht="15" customHeight="1">
      <c r="BG801004" s="984"/>
    </row>
    <row r="801005" spans="59:59" ht="15" customHeight="1">
      <c r="BG801005" s="985"/>
    </row>
    <row r="801042" spans="59:59" ht="15" customHeight="1">
      <c r="BG801042" s="984"/>
    </row>
    <row r="801043" spans="59:59" ht="15" customHeight="1">
      <c r="BG801043" s="985"/>
    </row>
    <row r="801080" spans="59:59" ht="15" customHeight="1">
      <c r="BG801080" s="984"/>
    </row>
    <row r="801081" spans="59:59" ht="15" customHeight="1">
      <c r="BG801081" s="985"/>
    </row>
    <row r="801118" spans="59:59" ht="15" customHeight="1">
      <c r="BG801118" s="984"/>
    </row>
    <row r="801119" spans="59:59" ht="15" customHeight="1">
      <c r="BG801119" s="985"/>
    </row>
    <row r="801156" spans="59:59" ht="15" customHeight="1">
      <c r="BG801156" s="984"/>
    </row>
    <row r="801157" spans="59:59" ht="15" customHeight="1">
      <c r="BG801157" s="985"/>
    </row>
    <row r="801194" spans="59:59" ht="15" customHeight="1">
      <c r="BG801194" s="984"/>
    </row>
    <row r="801195" spans="59:59" ht="15" customHeight="1">
      <c r="BG801195" s="985"/>
    </row>
    <row r="801232" spans="59:59" ht="15" customHeight="1">
      <c r="BG801232" s="984"/>
    </row>
    <row r="801233" spans="59:59" ht="15" customHeight="1">
      <c r="BG801233" s="985"/>
    </row>
    <row r="801270" spans="59:59" ht="15" customHeight="1">
      <c r="BG801270" s="984"/>
    </row>
    <row r="801271" spans="59:59" ht="15" customHeight="1">
      <c r="BG801271" s="985"/>
    </row>
    <row r="801308" spans="59:59" ht="15" customHeight="1">
      <c r="BG801308" s="984"/>
    </row>
    <row r="801309" spans="59:59" ht="15" customHeight="1">
      <c r="BG801309" s="985"/>
    </row>
    <row r="801346" spans="59:59" ht="15" customHeight="1">
      <c r="BG801346" s="984"/>
    </row>
    <row r="801347" spans="59:59" ht="15" customHeight="1">
      <c r="BG801347" s="985"/>
    </row>
    <row r="801384" spans="59:59" ht="15" customHeight="1">
      <c r="BG801384" s="984"/>
    </row>
    <row r="801385" spans="59:59" ht="15" customHeight="1">
      <c r="BG801385" s="985"/>
    </row>
    <row r="801422" spans="59:59" ht="15" customHeight="1">
      <c r="BG801422" s="984"/>
    </row>
    <row r="801423" spans="59:59" ht="15" customHeight="1">
      <c r="BG801423" s="985"/>
    </row>
    <row r="801460" spans="59:59" ht="15" customHeight="1">
      <c r="BG801460" s="984"/>
    </row>
    <row r="801461" spans="59:59" ht="15" customHeight="1">
      <c r="BG801461" s="985"/>
    </row>
    <row r="801498" spans="59:59" ht="15" customHeight="1">
      <c r="BG801498" s="984"/>
    </row>
    <row r="801499" spans="59:59" ht="15" customHeight="1">
      <c r="BG801499" s="985"/>
    </row>
    <row r="801536" spans="59:59" ht="15" customHeight="1">
      <c r="BG801536" s="984"/>
    </row>
    <row r="801537" spans="59:59" ht="15" customHeight="1">
      <c r="BG801537" s="985"/>
    </row>
    <row r="801574" spans="59:59" ht="15" customHeight="1">
      <c r="BG801574" s="984"/>
    </row>
    <row r="801575" spans="59:59" ht="15" customHeight="1">
      <c r="BG801575" s="985"/>
    </row>
    <row r="801612" spans="59:59" ht="15" customHeight="1">
      <c r="BG801612" s="984"/>
    </row>
    <row r="801613" spans="59:59" ht="15" customHeight="1">
      <c r="BG801613" s="985"/>
    </row>
    <row r="801650" spans="59:59" ht="15" customHeight="1">
      <c r="BG801650" s="984"/>
    </row>
    <row r="801651" spans="59:59" ht="15" customHeight="1">
      <c r="BG801651" s="985"/>
    </row>
    <row r="801688" spans="59:59" ht="15" customHeight="1">
      <c r="BG801688" s="984"/>
    </row>
    <row r="801689" spans="59:59" ht="15" customHeight="1">
      <c r="BG801689" s="985"/>
    </row>
    <row r="801726" spans="59:59" ht="15" customHeight="1">
      <c r="BG801726" s="984"/>
    </row>
    <row r="801727" spans="59:59" ht="15" customHeight="1">
      <c r="BG801727" s="985"/>
    </row>
    <row r="801764" spans="59:59" ht="15" customHeight="1">
      <c r="BG801764" s="984"/>
    </row>
    <row r="801765" spans="59:59" ht="15" customHeight="1">
      <c r="BG801765" s="985"/>
    </row>
    <row r="801802" spans="59:59" ht="15" customHeight="1">
      <c r="BG801802" s="984"/>
    </row>
    <row r="801803" spans="59:59" ht="15" customHeight="1">
      <c r="BG801803" s="985"/>
    </row>
    <row r="801840" spans="59:59" ht="15" customHeight="1">
      <c r="BG801840" s="984"/>
    </row>
    <row r="801841" spans="59:59" ht="15" customHeight="1">
      <c r="BG801841" s="985"/>
    </row>
    <row r="801878" spans="59:59" ht="15" customHeight="1">
      <c r="BG801878" s="984"/>
    </row>
    <row r="801879" spans="59:59" ht="15" customHeight="1">
      <c r="BG801879" s="985"/>
    </row>
    <row r="801916" spans="59:59" ht="15" customHeight="1">
      <c r="BG801916" s="984"/>
    </row>
    <row r="801917" spans="59:59" ht="15" customHeight="1">
      <c r="BG801917" s="985"/>
    </row>
    <row r="801954" spans="59:59" ht="15" customHeight="1">
      <c r="BG801954" s="984"/>
    </row>
    <row r="801955" spans="59:59" ht="15" customHeight="1">
      <c r="BG801955" s="985"/>
    </row>
    <row r="801992" spans="59:59" ht="15" customHeight="1">
      <c r="BG801992" s="984"/>
    </row>
    <row r="801993" spans="59:59" ht="15" customHeight="1">
      <c r="BG801993" s="985"/>
    </row>
    <row r="802030" spans="59:59" ht="15" customHeight="1">
      <c r="BG802030" s="984"/>
    </row>
    <row r="802031" spans="59:59" ht="15" customHeight="1">
      <c r="BG802031" s="985"/>
    </row>
    <row r="802068" spans="59:59" ht="15" customHeight="1">
      <c r="BG802068" s="984"/>
    </row>
    <row r="802069" spans="59:59" ht="15" customHeight="1">
      <c r="BG802069" s="985"/>
    </row>
    <row r="802106" spans="59:59" ht="15" customHeight="1">
      <c r="BG802106" s="984"/>
    </row>
    <row r="802107" spans="59:59" ht="15" customHeight="1">
      <c r="BG802107" s="985"/>
    </row>
    <row r="802144" spans="59:59" ht="15" customHeight="1">
      <c r="BG802144" s="984"/>
    </row>
    <row r="802145" spans="59:59" ht="15" customHeight="1">
      <c r="BG802145" s="985"/>
    </row>
    <row r="802182" spans="59:59" ht="15" customHeight="1">
      <c r="BG802182" s="984"/>
    </row>
    <row r="802183" spans="59:59" ht="15" customHeight="1">
      <c r="BG802183" s="985"/>
    </row>
    <row r="802220" spans="59:59" ht="15" customHeight="1">
      <c r="BG802220" s="984"/>
    </row>
    <row r="802221" spans="59:59" ht="15" customHeight="1">
      <c r="BG802221" s="985"/>
    </row>
    <row r="802258" spans="59:59" ht="15" customHeight="1">
      <c r="BG802258" s="984"/>
    </row>
    <row r="802259" spans="59:59" ht="15" customHeight="1">
      <c r="BG802259" s="985"/>
    </row>
    <row r="802296" spans="59:59" ht="15" customHeight="1">
      <c r="BG802296" s="984"/>
    </row>
    <row r="802297" spans="59:59" ht="15" customHeight="1">
      <c r="BG802297" s="985"/>
    </row>
    <row r="802334" spans="59:59" ht="15" customHeight="1">
      <c r="BG802334" s="984"/>
    </row>
    <row r="802335" spans="59:59" ht="15" customHeight="1">
      <c r="BG802335" s="985"/>
    </row>
    <row r="802372" spans="59:59" ht="15" customHeight="1">
      <c r="BG802372" s="984"/>
    </row>
    <row r="802373" spans="59:59" ht="15" customHeight="1">
      <c r="BG802373" s="985"/>
    </row>
    <row r="802410" spans="59:59" ht="15" customHeight="1">
      <c r="BG802410" s="984"/>
    </row>
    <row r="802411" spans="59:59" ht="15" customHeight="1">
      <c r="BG802411" s="985"/>
    </row>
    <row r="802448" spans="59:59" ht="15" customHeight="1">
      <c r="BG802448" s="984"/>
    </row>
    <row r="802449" spans="59:59" ht="15" customHeight="1">
      <c r="BG802449" s="985"/>
    </row>
    <row r="802486" spans="59:59" ht="15" customHeight="1">
      <c r="BG802486" s="984"/>
    </row>
    <row r="802487" spans="59:59" ht="15" customHeight="1">
      <c r="BG802487" s="985"/>
    </row>
    <row r="802524" spans="59:59" ht="15" customHeight="1">
      <c r="BG802524" s="984"/>
    </row>
    <row r="802525" spans="59:59" ht="15" customHeight="1">
      <c r="BG802525" s="985"/>
    </row>
    <row r="802562" spans="59:59" ht="15" customHeight="1">
      <c r="BG802562" s="984"/>
    </row>
    <row r="802563" spans="59:59" ht="15" customHeight="1">
      <c r="BG802563" s="985"/>
    </row>
    <row r="802600" spans="59:59" ht="15" customHeight="1">
      <c r="BG802600" s="984"/>
    </row>
    <row r="802601" spans="59:59" ht="15" customHeight="1">
      <c r="BG802601" s="985"/>
    </row>
    <row r="802638" spans="59:59" ht="15" customHeight="1">
      <c r="BG802638" s="984"/>
    </row>
    <row r="802639" spans="59:59" ht="15" customHeight="1">
      <c r="BG802639" s="985"/>
    </row>
    <row r="802676" spans="59:59" ht="15" customHeight="1">
      <c r="BG802676" s="984"/>
    </row>
    <row r="802677" spans="59:59" ht="15" customHeight="1">
      <c r="BG802677" s="985"/>
    </row>
    <row r="802714" spans="59:59" ht="15" customHeight="1">
      <c r="BG802714" s="984"/>
    </row>
    <row r="802715" spans="59:59" ht="15" customHeight="1">
      <c r="BG802715" s="985"/>
    </row>
    <row r="802752" spans="59:59" ht="15" customHeight="1">
      <c r="BG802752" s="984"/>
    </row>
    <row r="802753" spans="59:59" ht="15" customHeight="1">
      <c r="BG802753" s="985"/>
    </row>
    <row r="802790" spans="59:59" ht="15" customHeight="1">
      <c r="BG802790" s="984"/>
    </row>
    <row r="802791" spans="59:59" ht="15" customHeight="1">
      <c r="BG802791" s="985"/>
    </row>
    <row r="802828" spans="59:59" ht="15" customHeight="1">
      <c r="BG802828" s="984"/>
    </row>
    <row r="802829" spans="59:59" ht="15" customHeight="1">
      <c r="BG802829" s="985"/>
    </row>
    <row r="802866" spans="59:59" ht="15" customHeight="1">
      <c r="BG802866" s="984"/>
    </row>
    <row r="802867" spans="59:59" ht="15" customHeight="1">
      <c r="BG802867" s="985"/>
    </row>
    <row r="802904" spans="59:59" ht="15" customHeight="1">
      <c r="BG802904" s="984"/>
    </row>
    <row r="802905" spans="59:59" ht="15" customHeight="1">
      <c r="BG802905" s="985"/>
    </row>
    <row r="802942" spans="59:59" ht="15" customHeight="1">
      <c r="BG802942" s="984"/>
    </row>
    <row r="802943" spans="59:59" ht="15" customHeight="1">
      <c r="BG802943" s="985"/>
    </row>
    <row r="802980" spans="59:59" ht="15" customHeight="1">
      <c r="BG802980" s="984"/>
    </row>
    <row r="802981" spans="59:59" ht="15" customHeight="1">
      <c r="BG802981" s="985"/>
    </row>
    <row r="803018" spans="59:59" ht="15" customHeight="1">
      <c r="BG803018" s="984"/>
    </row>
    <row r="803019" spans="59:59" ht="15" customHeight="1">
      <c r="BG803019" s="985"/>
    </row>
    <row r="803056" spans="59:59" ht="15" customHeight="1">
      <c r="BG803056" s="984"/>
    </row>
    <row r="803057" spans="59:59" ht="15" customHeight="1">
      <c r="BG803057" s="985"/>
    </row>
    <row r="803094" spans="59:59" ht="15" customHeight="1">
      <c r="BG803094" s="984"/>
    </row>
    <row r="803095" spans="59:59" ht="15" customHeight="1">
      <c r="BG803095" s="985"/>
    </row>
    <row r="803132" spans="59:59" ht="15" customHeight="1">
      <c r="BG803132" s="984"/>
    </row>
    <row r="803133" spans="59:59" ht="15" customHeight="1">
      <c r="BG803133" s="985"/>
    </row>
    <row r="803170" spans="59:59" ht="15" customHeight="1">
      <c r="BG803170" s="984"/>
    </row>
    <row r="803171" spans="59:59" ht="15" customHeight="1">
      <c r="BG803171" s="985"/>
    </row>
    <row r="803208" spans="59:59" ht="15" customHeight="1">
      <c r="BG803208" s="984"/>
    </row>
    <row r="803209" spans="59:59" ht="15" customHeight="1">
      <c r="BG803209" s="985"/>
    </row>
    <row r="803246" spans="59:59" ht="15" customHeight="1">
      <c r="BG803246" s="984"/>
    </row>
    <row r="803247" spans="59:59" ht="15" customHeight="1">
      <c r="BG803247" s="985"/>
    </row>
    <row r="803284" spans="59:59" ht="15" customHeight="1">
      <c r="BG803284" s="984"/>
    </row>
    <row r="803285" spans="59:59" ht="15" customHeight="1">
      <c r="BG803285" s="985"/>
    </row>
    <row r="803322" spans="59:59" ht="15" customHeight="1">
      <c r="BG803322" s="984"/>
    </row>
    <row r="803323" spans="59:59" ht="15" customHeight="1">
      <c r="BG803323" s="985"/>
    </row>
    <row r="803360" spans="59:59" ht="15" customHeight="1">
      <c r="BG803360" s="984"/>
    </row>
    <row r="803361" spans="59:59" ht="15" customHeight="1">
      <c r="BG803361" s="985"/>
    </row>
    <row r="803398" spans="59:59" ht="15" customHeight="1">
      <c r="BG803398" s="984"/>
    </row>
    <row r="803399" spans="59:59" ht="15" customHeight="1">
      <c r="BG803399" s="985"/>
    </row>
    <row r="803436" spans="59:59" ht="15" customHeight="1">
      <c r="BG803436" s="984"/>
    </row>
    <row r="803437" spans="59:59" ht="15" customHeight="1">
      <c r="BG803437" s="985"/>
    </row>
    <row r="803474" spans="59:59" ht="15" customHeight="1">
      <c r="BG803474" s="984"/>
    </row>
    <row r="803475" spans="59:59" ht="15" customHeight="1">
      <c r="BG803475" s="985"/>
    </row>
    <row r="803512" spans="59:59" ht="15" customHeight="1">
      <c r="BG803512" s="984"/>
    </row>
    <row r="803513" spans="59:59" ht="15" customHeight="1">
      <c r="BG803513" s="985"/>
    </row>
    <row r="803550" spans="59:59" ht="15" customHeight="1">
      <c r="BG803550" s="984"/>
    </row>
    <row r="803551" spans="59:59" ht="15" customHeight="1">
      <c r="BG803551" s="985"/>
    </row>
    <row r="803588" spans="59:59" ht="15" customHeight="1">
      <c r="BG803588" s="984"/>
    </row>
    <row r="803589" spans="59:59" ht="15" customHeight="1">
      <c r="BG803589" s="985"/>
    </row>
    <row r="803626" spans="59:59" ht="15" customHeight="1">
      <c r="BG803626" s="984"/>
    </row>
    <row r="803627" spans="59:59" ht="15" customHeight="1">
      <c r="BG803627" s="985"/>
    </row>
    <row r="803664" spans="59:59" ht="15" customHeight="1">
      <c r="BG803664" s="984"/>
    </row>
    <row r="803665" spans="59:59" ht="15" customHeight="1">
      <c r="BG803665" s="985"/>
    </row>
    <row r="803702" spans="59:59" ht="15" customHeight="1">
      <c r="BG803702" s="984"/>
    </row>
    <row r="803703" spans="59:59" ht="15" customHeight="1">
      <c r="BG803703" s="985"/>
    </row>
    <row r="803740" spans="59:59" ht="15" customHeight="1">
      <c r="BG803740" s="984"/>
    </row>
    <row r="803741" spans="59:59" ht="15" customHeight="1">
      <c r="BG803741" s="985"/>
    </row>
    <row r="803778" spans="59:59" ht="15" customHeight="1">
      <c r="BG803778" s="984"/>
    </row>
    <row r="803779" spans="59:59" ht="15" customHeight="1">
      <c r="BG803779" s="985"/>
    </row>
    <row r="803816" spans="59:59" ht="15" customHeight="1">
      <c r="BG803816" s="984"/>
    </row>
    <row r="803817" spans="59:59" ht="15" customHeight="1">
      <c r="BG803817" s="985"/>
    </row>
    <row r="803854" spans="59:59" ht="15" customHeight="1">
      <c r="BG803854" s="984"/>
    </row>
    <row r="803855" spans="59:59" ht="15" customHeight="1">
      <c r="BG803855" s="985"/>
    </row>
    <row r="803892" spans="59:59" ht="15" customHeight="1">
      <c r="BG803892" s="984"/>
    </row>
    <row r="803893" spans="59:59" ht="15" customHeight="1">
      <c r="BG803893" s="985"/>
    </row>
    <row r="803930" spans="59:59" ht="15" customHeight="1">
      <c r="BG803930" s="984"/>
    </row>
    <row r="803931" spans="59:59" ht="15" customHeight="1">
      <c r="BG803931" s="985"/>
    </row>
    <row r="803968" spans="59:59" ht="15" customHeight="1">
      <c r="BG803968" s="984"/>
    </row>
    <row r="803969" spans="59:59" ht="15" customHeight="1">
      <c r="BG803969" s="985"/>
    </row>
    <row r="804006" spans="59:59" ht="15" customHeight="1">
      <c r="BG804006" s="984"/>
    </row>
    <row r="804007" spans="59:59" ht="15" customHeight="1">
      <c r="BG804007" s="985"/>
    </row>
    <row r="804044" spans="59:59" ht="15" customHeight="1">
      <c r="BG804044" s="984"/>
    </row>
    <row r="804045" spans="59:59" ht="15" customHeight="1">
      <c r="BG804045" s="985"/>
    </row>
    <row r="804082" spans="59:59" ht="15" customHeight="1">
      <c r="BG804082" s="984"/>
    </row>
    <row r="804083" spans="59:59" ht="15" customHeight="1">
      <c r="BG804083" s="985"/>
    </row>
    <row r="804120" spans="59:59" ht="15" customHeight="1">
      <c r="BG804120" s="984"/>
    </row>
    <row r="804121" spans="59:59" ht="15" customHeight="1">
      <c r="BG804121" s="985"/>
    </row>
    <row r="804158" spans="59:59" ht="15" customHeight="1">
      <c r="BG804158" s="984"/>
    </row>
    <row r="804159" spans="59:59" ht="15" customHeight="1">
      <c r="BG804159" s="985"/>
    </row>
    <row r="804196" spans="59:59" ht="15" customHeight="1">
      <c r="BG804196" s="984"/>
    </row>
    <row r="804197" spans="59:59" ht="15" customHeight="1">
      <c r="BG804197" s="985"/>
    </row>
    <row r="804234" spans="59:59" ht="15" customHeight="1">
      <c r="BG804234" s="984"/>
    </row>
    <row r="804235" spans="59:59" ht="15" customHeight="1">
      <c r="BG804235" s="985"/>
    </row>
    <row r="804272" spans="59:59" ht="15" customHeight="1">
      <c r="BG804272" s="984"/>
    </row>
    <row r="804273" spans="59:59" ht="15" customHeight="1">
      <c r="BG804273" s="985"/>
    </row>
    <row r="804310" spans="59:59" ht="15" customHeight="1">
      <c r="BG804310" s="984"/>
    </row>
    <row r="804311" spans="59:59" ht="15" customHeight="1">
      <c r="BG804311" s="985"/>
    </row>
    <row r="804348" spans="59:59" ht="15" customHeight="1">
      <c r="BG804348" s="984"/>
    </row>
    <row r="804349" spans="59:59" ht="15" customHeight="1">
      <c r="BG804349" s="985"/>
    </row>
    <row r="804386" spans="59:59" ht="15" customHeight="1">
      <c r="BG804386" s="984"/>
    </row>
    <row r="804387" spans="59:59" ht="15" customHeight="1">
      <c r="BG804387" s="985"/>
    </row>
    <row r="804424" spans="59:59" ht="15" customHeight="1">
      <c r="BG804424" s="984"/>
    </row>
    <row r="804425" spans="59:59" ht="15" customHeight="1">
      <c r="BG804425" s="985"/>
    </row>
    <row r="804462" spans="59:59" ht="15" customHeight="1">
      <c r="BG804462" s="984"/>
    </row>
    <row r="804463" spans="59:59" ht="15" customHeight="1">
      <c r="BG804463" s="985"/>
    </row>
    <row r="804500" spans="59:59" ht="15" customHeight="1">
      <c r="BG804500" s="984"/>
    </row>
    <row r="804501" spans="59:59" ht="15" customHeight="1">
      <c r="BG804501" s="985"/>
    </row>
    <row r="804538" spans="59:59" ht="15" customHeight="1">
      <c r="BG804538" s="984"/>
    </row>
    <row r="804539" spans="59:59" ht="15" customHeight="1">
      <c r="BG804539" s="985"/>
    </row>
    <row r="804576" spans="59:59" ht="15" customHeight="1">
      <c r="BG804576" s="984"/>
    </row>
    <row r="804577" spans="59:59" ht="15" customHeight="1">
      <c r="BG804577" s="985"/>
    </row>
    <row r="804614" spans="59:59" ht="15" customHeight="1">
      <c r="BG804614" s="984"/>
    </row>
    <row r="804615" spans="59:59" ht="15" customHeight="1">
      <c r="BG804615" s="985"/>
    </row>
    <row r="804652" spans="59:59" ht="15" customHeight="1">
      <c r="BG804652" s="984"/>
    </row>
    <row r="804653" spans="59:59" ht="15" customHeight="1">
      <c r="BG804653" s="985"/>
    </row>
    <row r="804690" spans="59:59" ht="15" customHeight="1">
      <c r="BG804690" s="984"/>
    </row>
    <row r="804691" spans="59:59" ht="15" customHeight="1">
      <c r="BG804691" s="985"/>
    </row>
    <row r="804728" spans="59:59" ht="15" customHeight="1">
      <c r="BG804728" s="984"/>
    </row>
    <row r="804729" spans="59:59" ht="15" customHeight="1">
      <c r="BG804729" s="985"/>
    </row>
    <row r="804766" spans="59:59" ht="15" customHeight="1">
      <c r="BG804766" s="984"/>
    </row>
    <row r="804767" spans="59:59" ht="15" customHeight="1">
      <c r="BG804767" s="985"/>
    </row>
    <row r="804804" spans="59:59" ht="15" customHeight="1">
      <c r="BG804804" s="984"/>
    </row>
    <row r="804805" spans="59:59" ht="15" customHeight="1">
      <c r="BG804805" s="985"/>
    </row>
    <row r="804842" spans="59:59" ht="15" customHeight="1">
      <c r="BG804842" s="984"/>
    </row>
    <row r="804843" spans="59:59" ht="15" customHeight="1">
      <c r="BG804843" s="985"/>
    </row>
    <row r="804880" spans="59:59" ht="15" customHeight="1">
      <c r="BG804880" s="984"/>
    </row>
    <row r="804881" spans="59:59" ht="15" customHeight="1">
      <c r="BG804881" s="985"/>
    </row>
    <row r="804918" spans="59:59" ht="15" customHeight="1">
      <c r="BG804918" s="984"/>
    </row>
    <row r="804919" spans="59:59" ht="15" customHeight="1">
      <c r="BG804919" s="985"/>
    </row>
    <row r="804956" spans="59:59" ht="15" customHeight="1">
      <c r="BG804956" s="984"/>
    </row>
    <row r="804957" spans="59:59" ht="15" customHeight="1">
      <c r="BG804957" s="985"/>
    </row>
    <row r="804994" spans="59:59" ht="15" customHeight="1">
      <c r="BG804994" s="984"/>
    </row>
    <row r="804995" spans="59:59" ht="15" customHeight="1">
      <c r="BG804995" s="985"/>
    </row>
    <row r="805032" spans="59:59" ht="15" customHeight="1">
      <c r="BG805032" s="984"/>
    </row>
    <row r="805033" spans="59:59" ht="15" customHeight="1">
      <c r="BG805033" s="985"/>
    </row>
    <row r="805070" spans="59:59" ht="15" customHeight="1">
      <c r="BG805070" s="984"/>
    </row>
    <row r="805071" spans="59:59" ht="15" customHeight="1">
      <c r="BG805071" s="985"/>
    </row>
    <row r="805108" spans="59:59" ht="15" customHeight="1">
      <c r="BG805108" s="984"/>
    </row>
    <row r="805109" spans="59:59" ht="15" customHeight="1">
      <c r="BG805109" s="985"/>
    </row>
    <row r="805146" spans="59:59" ht="15" customHeight="1">
      <c r="BG805146" s="984"/>
    </row>
    <row r="805147" spans="59:59" ht="15" customHeight="1">
      <c r="BG805147" s="985"/>
    </row>
    <row r="805184" spans="59:59" ht="15" customHeight="1">
      <c r="BG805184" s="984"/>
    </row>
    <row r="805185" spans="59:59" ht="15" customHeight="1">
      <c r="BG805185" s="985"/>
    </row>
    <row r="805222" spans="59:59" ht="15" customHeight="1">
      <c r="BG805222" s="984"/>
    </row>
    <row r="805223" spans="59:59" ht="15" customHeight="1">
      <c r="BG805223" s="985"/>
    </row>
    <row r="805260" spans="59:59" ht="15" customHeight="1">
      <c r="BG805260" s="984"/>
    </row>
    <row r="805261" spans="59:59" ht="15" customHeight="1">
      <c r="BG805261" s="985"/>
    </row>
    <row r="805298" spans="59:59" ht="15" customHeight="1">
      <c r="BG805298" s="984"/>
    </row>
    <row r="805299" spans="59:59" ht="15" customHeight="1">
      <c r="BG805299" s="985"/>
    </row>
    <row r="805336" spans="59:59" ht="15" customHeight="1">
      <c r="BG805336" s="984"/>
    </row>
    <row r="805337" spans="59:59" ht="15" customHeight="1">
      <c r="BG805337" s="985"/>
    </row>
    <row r="805374" spans="59:59" ht="15" customHeight="1">
      <c r="BG805374" s="984"/>
    </row>
    <row r="805375" spans="59:59" ht="15" customHeight="1">
      <c r="BG805375" s="985"/>
    </row>
    <row r="805412" spans="59:59" ht="15" customHeight="1">
      <c r="BG805412" s="984"/>
    </row>
    <row r="805413" spans="59:59" ht="15" customHeight="1">
      <c r="BG805413" s="985"/>
    </row>
    <row r="805450" spans="59:59" ht="15" customHeight="1">
      <c r="BG805450" s="984"/>
    </row>
    <row r="805451" spans="59:59" ht="15" customHeight="1">
      <c r="BG805451" s="985"/>
    </row>
    <row r="805488" spans="59:59" ht="15" customHeight="1">
      <c r="BG805488" s="984"/>
    </row>
    <row r="805489" spans="59:59" ht="15" customHeight="1">
      <c r="BG805489" s="985"/>
    </row>
    <row r="805526" spans="59:59" ht="15" customHeight="1">
      <c r="BG805526" s="984"/>
    </row>
    <row r="805527" spans="59:59" ht="15" customHeight="1">
      <c r="BG805527" s="985"/>
    </row>
    <row r="805564" spans="59:59" ht="15" customHeight="1">
      <c r="BG805564" s="984"/>
    </row>
    <row r="805565" spans="59:59" ht="15" customHeight="1">
      <c r="BG805565" s="985"/>
    </row>
    <row r="805602" spans="59:59" ht="15" customHeight="1">
      <c r="BG805602" s="984"/>
    </row>
    <row r="805603" spans="59:59" ht="15" customHeight="1">
      <c r="BG805603" s="985"/>
    </row>
    <row r="805640" spans="59:59" ht="15" customHeight="1">
      <c r="BG805640" s="984"/>
    </row>
    <row r="805641" spans="59:59" ht="15" customHeight="1">
      <c r="BG805641" s="985"/>
    </row>
    <row r="805678" spans="59:59" ht="15" customHeight="1">
      <c r="BG805678" s="984"/>
    </row>
    <row r="805679" spans="59:59" ht="15" customHeight="1">
      <c r="BG805679" s="985"/>
    </row>
    <row r="805716" spans="59:59" ht="15" customHeight="1">
      <c r="BG805716" s="984"/>
    </row>
    <row r="805717" spans="59:59" ht="15" customHeight="1">
      <c r="BG805717" s="985"/>
    </row>
    <row r="805754" spans="59:59" ht="15" customHeight="1">
      <c r="BG805754" s="984"/>
    </row>
    <row r="805755" spans="59:59" ht="15" customHeight="1">
      <c r="BG805755" s="985"/>
    </row>
    <row r="805792" spans="59:59" ht="15" customHeight="1">
      <c r="BG805792" s="984"/>
    </row>
    <row r="805793" spans="59:59" ht="15" customHeight="1">
      <c r="BG805793" s="985"/>
    </row>
    <row r="805830" spans="59:59" ht="15" customHeight="1">
      <c r="BG805830" s="984"/>
    </row>
    <row r="805831" spans="59:59" ht="15" customHeight="1">
      <c r="BG805831" s="985"/>
    </row>
    <row r="805868" spans="59:59" ht="15" customHeight="1">
      <c r="BG805868" s="984"/>
    </row>
    <row r="805869" spans="59:59" ht="15" customHeight="1">
      <c r="BG805869" s="985"/>
    </row>
    <row r="805906" spans="59:59" ht="15" customHeight="1">
      <c r="BG805906" s="984"/>
    </row>
    <row r="805907" spans="59:59" ht="15" customHeight="1">
      <c r="BG805907" s="985"/>
    </row>
    <row r="805944" spans="59:59" ht="15" customHeight="1">
      <c r="BG805944" s="984"/>
    </row>
    <row r="805945" spans="59:59" ht="15" customHeight="1">
      <c r="BG805945" s="985"/>
    </row>
    <row r="805982" spans="59:59" ht="15" customHeight="1">
      <c r="BG805982" s="984"/>
    </row>
    <row r="805983" spans="59:59" ht="15" customHeight="1">
      <c r="BG805983" s="985"/>
    </row>
    <row r="806020" spans="59:59" ht="15" customHeight="1">
      <c r="BG806020" s="984"/>
    </row>
    <row r="806021" spans="59:59" ht="15" customHeight="1">
      <c r="BG806021" s="985"/>
    </row>
    <row r="806058" spans="59:59" ht="15" customHeight="1">
      <c r="BG806058" s="984"/>
    </row>
    <row r="806059" spans="59:59" ht="15" customHeight="1">
      <c r="BG806059" s="985"/>
    </row>
    <row r="806096" spans="59:59" ht="15" customHeight="1">
      <c r="BG806096" s="984"/>
    </row>
    <row r="806097" spans="59:59" ht="15" customHeight="1">
      <c r="BG806097" s="985"/>
    </row>
    <row r="806134" spans="59:59" ht="15" customHeight="1">
      <c r="BG806134" s="984"/>
    </row>
    <row r="806135" spans="59:59" ht="15" customHeight="1">
      <c r="BG806135" s="985"/>
    </row>
    <row r="806172" spans="59:59" ht="15" customHeight="1">
      <c r="BG806172" s="984"/>
    </row>
    <row r="806173" spans="59:59" ht="15" customHeight="1">
      <c r="BG806173" s="985"/>
    </row>
    <row r="806210" spans="59:59" ht="15" customHeight="1">
      <c r="BG806210" s="984"/>
    </row>
    <row r="806211" spans="59:59" ht="15" customHeight="1">
      <c r="BG806211" s="985"/>
    </row>
    <row r="806248" spans="59:59" ht="15" customHeight="1">
      <c r="BG806248" s="984"/>
    </row>
    <row r="806249" spans="59:59" ht="15" customHeight="1">
      <c r="BG806249" s="985"/>
    </row>
    <row r="806286" spans="59:59" ht="15" customHeight="1">
      <c r="BG806286" s="984"/>
    </row>
    <row r="806287" spans="59:59" ht="15" customHeight="1">
      <c r="BG806287" s="985"/>
    </row>
    <row r="806324" spans="59:59" ht="15" customHeight="1">
      <c r="BG806324" s="984"/>
    </row>
    <row r="806325" spans="59:59" ht="15" customHeight="1">
      <c r="BG806325" s="985"/>
    </row>
    <row r="806362" spans="59:59" ht="15" customHeight="1">
      <c r="BG806362" s="984"/>
    </row>
    <row r="806363" spans="59:59" ht="15" customHeight="1">
      <c r="BG806363" s="985"/>
    </row>
    <row r="806400" spans="59:59" ht="15" customHeight="1">
      <c r="BG806400" s="984"/>
    </row>
    <row r="806401" spans="59:59" ht="15" customHeight="1">
      <c r="BG806401" s="985"/>
    </row>
    <row r="806438" spans="59:59" ht="15" customHeight="1">
      <c r="BG806438" s="984"/>
    </row>
    <row r="806439" spans="59:59" ht="15" customHeight="1">
      <c r="BG806439" s="985"/>
    </row>
    <row r="806476" spans="59:59" ht="15" customHeight="1">
      <c r="BG806476" s="984"/>
    </row>
    <row r="806477" spans="59:59" ht="15" customHeight="1">
      <c r="BG806477" s="985"/>
    </row>
    <row r="806514" spans="59:59" ht="15" customHeight="1">
      <c r="BG806514" s="984"/>
    </row>
    <row r="806515" spans="59:59" ht="15" customHeight="1">
      <c r="BG806515" s="985"/>
    </row>
    <row r="806552" spans="59:59" ht="15" customHeight="1">
      <c r="BG806552" s="984"/>
    </row>
    <row r="806553" spans="59:59" ht="15" customHeight="1">
      <c r="BG806553" s="985"/>
    </row>
    <row r="806590" spans="59:59" ht="15" customHeight="1">
      <c r="BG806590" s="984"/>
    </row>
    <row r="806591" spans="59:59" ht="15" customHeight="1">
      <c r="BG806591" s="985"/>
    </row>
    <row r="806628" spans="59:59" ht="15" customHeight="1">
      <c r="BG806628" s="984"/>
    </row>
    <row r="806629" spans="59:59" ht="15" customHeight="1">
      <c r="BG806629" s="985"/>
    </row>
    <row r="806666" spans="59:59" ht="15" customHeight="1">
      <c r="BG806666" s="984"/>
    </row>
    <row r="806667" spans="59:59" ht="15" customHeight="1">
      <c r="BG806667" s="985"/>
    </row>
    <row r="806704" spans="59:59" ht="15" customHeight="1">
      <c r="BG806704" s="984"/>
    </row>
    <row r="806705" spans="59:59" ht="15" customHeight="1">
      <c r="BG806705" s="985"/>
    </row>
    <row r="806742" spans="59:59" ht="15" customHeight="1">
      <c r="BG806742" s="984"/>
    </row>
    <row r="806743" spans="59:59" ht="15" customHeight="1">
      <c r="BG806743" s="985"/>
    </row>
    <row r="806780" spans="59:59" ht="15" customHeight="1">
      <c r="BG806780" s="984"/>
    </row>
    <row r="806781" spans="59:59" ht="15" customHeight="1">
      <c r="BG806781" s="985"/>
    </row>
    <row r="806818" spans="59:59" ht="15" customHeight="1">
      <c r="BG806818" s="984"/>
    </row>
    <row r="806819" spans="59:59" ht="15" customHeight="1">
      <c r="BG806819" s="985"/>
    </row>
    <row r="806856" spans="59:59" ht="15" customHeight="1">
      <c r="BG806856" s="984"/>
    </row>
    <row r="806857" spans="59:59" ht="15" customHeight="1">
      <c r="BG806857" s="985"/>
    </row>
    <row r="806894" spans="59:59" ht="15" customHeight="1">
      <c r="BG806894" s="984"/>
    </row>
    <row r="806895" spans="59:59" ht="15" customHeight="1">
      <c r="BG806895" s="985"/>
    </row>
    <row r="806932" spans="59:59" ht="15" customHeight="1">
      <c r="BG806932" s="984"/>
    </row>
    <row r="806933" spans="59:59" ht="15" customHeight="1">
      <c r="BG806933" s="985"/>
    </row>
    <row r="806970" spans="59:59" ht="15" customHeight="1">
      <c r="BG806970" s="984"/>
    </row>
    <row r="806971" spans="59:59" ht="15" customHeight="1">
      <c r="BG806971" s="985"/>
    </row>
    <row r="807008" spans="59:59" ht="15" customHeight="1">
      <c r="BG807008" s="984"/>
    </row>
    <row r="807009" spans="59:59" ht="15" customHeight="1">
      <c r="BG807009" s="985"/>
    </row>
    <row r="807046" spans="59:59" ht="15" customHeight="1">
      <c r="BG807046" s="984"/>
    </row>
    <row r="807047" spans="59:59" ht="15" customHeight="1">
      <c r="BG807047" s="985"/>
    </row>
    <row r="807084" spans="59:59" ht="15" customHeight="1">
      <c r="BG807084" s="984"/>
    </row>
    <row r="807085" spans="59:59" ht="15" customHeight="1">
      <c r="BG807085" s="985"/>
    </row>
    <row r="807122" spans="59:59" ht="15" customHeight="1">
      <c r="BG807122" s="984"/>
    </row>
    <row r="807123" spans="59:59" ht="15" customHeight="1">
      <c r="BG807123" s="985"/>
    </row>
    <row r="807160" spans="59:59" ht="15" customHeight="1">
      <c r="BG807160" s="984"/>
    </row>
    <row r="807161" spans="59:59" ht="15" customHeight="1">
      <c r="BG807161" s="985"/>
    </row>
    <row r="807198" spans="59:59" ht="15" customHeight="1">
      <c r="BG807198" s="984"/>
    </row>
    <row r="807199" spans="59:59" ht="15" customHeight="1">
      <c r="BG807199" s="985"/>
    </row>
    <row r="807236" spans="59:59" ht="15" customHeight="1">
      <c r="BG807236" s="984"/>
    </row>
    <row r="807237" spans="59:59" ht="15" customHeight="1">
      <c r="BG807237" s="985"/>
    </row>
    <row r="807274" spans="59:59" ht="15" customHeight="1">
      <c r="BG807274" s="984"/>
    </row>
    <row r="807275" spans="59:59" ht="15" customHeight="1">
      <c r="BG807275" s="985"/>
    </row>
    <row r="807312" spans="59:59" ht="15" customHeight="1">
      <c r="BG807312" s="984"/>
    </row>
    <row r="807313" spans="59:59" ht="15" customHeight="1">
      <c r="BG807313" s="985"/>
    </row>
    <row r="807350" spans="59:59" ht="15" customHeight="1">
      <c r="BG807350" s="984"/>
    </row>
    <row r="807351" spans="59:59" ht="15" customHeight="1">
      <c r="BG807351" s="985"/>
    </row>
    <row r="807388" spans="59:59" ht="15" customHeight="1">
      <c r="BG807388" s="984"/>
    </row>
    <row r="807389" spans="59:59" ht="15" customHeight="1">
      <c r="BG807389" s="985"/>
    </row>
    <row r="807426" spans="59:59" ht="15" customHeight="1">
      <c r="BG807426" s="984"/>
    </row>
    <row r="807427" spans="59:59" ht="15" customHeight="1">
      <c r="BG807427" s="985"/>
    </row>
    <row r="807464" spans="59:59" ht="15" customHeight="1">
      <c r="BG807464" s="984"/>
    </row>
    <row r="807465" spans="59:59" ht="15" customHeight="1">
      <c r="BG807465" s="985"/>
    </row>
    <row r="807502" spans="59:59" ht="15" customHeight="1">
      <c r="BG807502" s="984"/>
    </row>
    <row r="807503" spans="59:59" ht="15" customHeight="1">
      <c r="BG807503" s="985"/>
    </row>
    <row r="807540" spans="59:59" ht="15" customHeight="1">
      <c r="BG807540" s="984"/>
    </row>
    <row r="807541" spans="59:59" ht="15" customHeight="1">
      <c r="BG807541" s="985"/>
    </row>
    <row r="807578" spans="59:59" ht="15" customHeight="1">
      <c r="BG807578" s="984"/>
    </row>
    <row r="807579" spans="59:59" ht="15" customHeight="1">
      <c r="BG807579" s="985"/>
    </row>
    <row r="807616" spans="59:59" ht="15" customHeight="1">
      <c r="BG807616" s="984"/>
    </row>
    <row r="807617" spans="59:59" ht="15" customHeight="1">
      <c r="BG807617" s="985"/>
    </row>
    <row r="807654" spans="59:59" ht="15" customHeight="1">
      <c r="BG807654" s="984"/>
    </row>
    <row r="807655" spans="59:59" ht="15" customHeight="1">
      <c r="BG807655" s="985"/>
    </row>
    <row r="807692" spans="59:59" ht="15" customHeight="1">
      <c r="BG807692" s="984"/>
    </row>
    <row r="807693" spans="59:59" ht="15" customHeight="1">
      <c r="BG807693" s="985"/>
    </row>
    <row r="807730" spans="59:59" ht="15" customHeight="1">
      <c r="BG807730" s="984"/>
    </row>
    <row r="807731" spans="59:59" ht="15" customHeight="1">
      <c r="BG807731" s="985"/>
    </row>
    <row r="807768" spans="59:59" ht="15" customHeight="1">
      <c r="BG807768" s="984"/>
    </row>
    <row r="807769" spans="59:59" ht="15" customHeight="1">
      <c r="BG807769" s="985"/>
    </row>
    <row r="807806" spans="59:59" ht="15" customHeight="1">
      <c r="BG807806" s="984"/>
    </row>
    <row r="807807" spans="59:59" ht="15" customHeight="1">
      <c r="BG807807" s="985"/>
    </row>
    <row r="807844" spans="59:59" ht="15" customHeight="1">
      <c r="BG807844" s="984"/>
    </row>
    <row r="807845" spans="59:59" ht="15" customHeight="1">
      <c r="BG807845" s="985"/>
    </row>
    <row r="807882" spans="59:59" ht="15" customHeight="1">
      <c r="BG807882" s="984"/>
    </row>
    <row r="807883" spans="59:59" ht="15" customHeight="1">
      <c r="BG807883" s="985"/>
    </row>
    <row r="807920" spans="59:59" ht="15" customHeight="1">
      <c r="BG807920" s="984"/>
    </row>
    <row r="807921" spans="59:59" ht="15" customHeight="1">
      <c r="BG807921" s="985"/>
    </row>
    <row r="807958" spans="59:59" ht="15" customHeight="1">
      <c r="BG807958" s="984"/>
    </row>
    <row r="807959" spans="59:59" ht="15" customHeight="1">
      <c r="BG807959" s="985"/>
    </row>
    <row r="807996" spans="59:59" ht="15" customHeight="1">
      <c r="BG807996" s="984"/>
    </row>
    <row r="807997" spans="59:59" ht="15" customHeight="1">
      <c r="BG807997" s="985"/>
    </row>
    <row r="808034" spans="59:59" ht="15" customHeight="1">
      <c r="BG808034" s="984"/>
    </row>
    <row r="808035" spans="59:59" ht="15" customHeight="1">
      <c r="BG808035" s="985"/>
    </row>
    <row r="808072" spans="59:59" ht="15" customHeight="1">
      <c r="BG808072" s="984"/>
    </row>
    <row r="808073" spans="59:59" ht="15" customHeight="1">
      <c r="BG808073" s="985"/>
    </row>
    <row r="808110" spans="59:59" ht="15" customHeight="1">
      <c r="BG808110" s="984"/>
    </row>
    <row r="808111" spans="59:59" ht="15" customHeight="1">
      <c r="BG808111" s="985"/>
    </row>
    <row r="808148" spans="59:59" ht="15" customHeight="1">
      <c r="BG808148" s="984"/>
    </row>
    <row r="808149" spans="59:59" ht="15" customHeight="1">
      <c r="BG808149" s="985"/>
    </row>
    <row r="808186" spans="59:59" ht="15" customHeight="1">
      <c r="BG808186" s="984"/>
    </row>
    <row r="808187" spans="59:59" ht="15" customHeight="1">
      <c r="BG808187" s="985"/>
    </row>
    <row r="808224" spans="59:59" ht="15" customHeight="1">
      <c r="BG808224" s="984"/>
    </row>
    <row r="808225" spans="59:59" ht="15" customHeight="1">
      <c r="BG808225" s="985"/>
    </row>
    <row r="808262" spans="59:59" ht="15" customHeight="1">
      <c r="BG808262" s="984"/>
    </row>
    <row r="808263" spans="59:59" ht="15" customHeight="1">
      <c r="BG808263" s="985"/>
    </row>
    <row r="808300" spans="59:59" ht="15" customHeight="1">
      <c r="BG808300" s="984"/>
    </row>
    <row r="808301" spans="59:59" ht="15" customHeight="1">
      <c r="BG808301" s="985"/>
    </row>
    <row r="808338" spans="59:59" ht="15" customHeight="1">
      <c r="BG808338" s="984"/>
    </row>
    <row r="808339" spans="59:59" ht="15" customHeight="1">
      <c r="BG808339" s="985"/>
    </row>
    <row r="808376" spans="59:59" ht="15" customHeight="1">
      <c r="BG808376" s="984"/>
    </row>
    <row r="808377" spans="59:59" ht="15" customHeight="1">
      <c r="BG808377" s="985"/>
    </row>
    <row r="808414" spans="59:59" ht="15" customHeight="1">
      <c r="BG808414" s="984"/>
    </row>
    <row r="808415" spans="59:59" ht="15" customHeight="1">
      <c r="BG808415" s="985"/>
    </row>
    <row r="808452" spans="59:59" ht="15" customHeight="1">
      <c r="BG808452" s="984"/>
    </row>
    <row r="808453" spans="59:59" ht="15" customHeight="1">
      <c r="BG808453" s="985"/>
    </row>
    <row r="808490" spans="59:59" ht="15" customHeight="1">
      <c r="BG808490" s="984"/>
    </row>
    <row r="808491" spans="59:59" ht="15" customHeight="1">
      <c r="BG808491" s="985"/>
    </row>
    <row r="808528" spans="59:59" ht="15" customHeight="1">
      <c r="BG808528" s="984"/>
    </row>
    <row r="808529" spans="59:59" ht="15" customHeight="1">
      <c r="BG808529" s="985"/>
    </row>
    <row r="808566" spans="59:59" ht="15" customHeight="1">
      <c r="BG808566" s="984"/>
    </row>
    <row r="808567" spans="59:59" ht="15" customHeight="1">
      <c r="BG808567" s="985"/>
    </row>
    <row r="808604" spans="59:59" ht="15" customHeight="1">
      <c r="BG808604" s="984"/>
    </row>
    <row r="808605" spans="59:59" ht="15" customHeight="1">
      <c r="BG808605" s="985"/>
    </row>
    <row r="808642" spans="59:59" ht="15" customHeight="1">
      <c r="BG808642" s="984"/>
    </row>
    <row r="808643" spans="59:59" ht="15" customHeight="1">
      <c r="BG808643" s="985"/>
    </row>
    <row r="808680" spans="59:59" ht="15" customHeight="1">
      <c r="BG808680" s="984"/>
    </row>
    <row r="808681" spans="59:59" ht="15" customHeight="1">
      <c r="BG808681" s="985"/>
    </row>
    <row r="808718" spans="59:59" ht="15" customHeight="1">
      <c r="BG808718" s="984"/>
    </row>
    <row r="808719" spans="59:59" ht="15" customHeight="1">
      <c r="BG808719" s="985"/>
    </row>
    <row r="808756" spans="59:59" ht="15" customHeight="1">
      <c r="BG808756" s="984"/>
    </row>
    <row r="808757" spans="59:59" ht="15" customHeight="1">
      <c r="BG808757" s="985"/>
    </row>
    <row r="808794" spans="59:59" ht="15" customHeight="1">
      <c r="BG808794" s="984"/>
    </row>
    <row r="808795" spans="59:59" ht="15" customHeight="1">
      <c r="BG808795" s="985"/>
    </row>
    <row r="808832" spans="59:59" ht="15" customHeight="1">
      <c r="BG808832" s="984"/>
    </row>
    <row r="808833" spans="59:59" ht="15" customHeight="1">
      <c r="BG808833" s="985"/>
    </row>
    <row r="808870" spans="59:59" ht="15" customHeight="1">
      <c r="BG808870" s="984"/>
    </row>
    <row r="808871" spans="59:59" ht="15" customHeight="1">
      <c r="BG808871" s="985"/>
    </row>
    <row r="808908" spans="59:59" ht="15" customHeight="1">
      <c r="BG808908" s="984"/>
    </row>
    <row r="808909" spans="59:59" ht="15" customHeight="1">
      <c r="BG808909" s="985"/>
    </row>
    <row r="808946" spans="59:59" ht="15" customHeight="1">
      <c r="BG808946" s="984"/>
    </row>
    <row r="808947" spans="59:59" ht="15" customHeight="1">
      <c r="BG808947" s="985"/>
    </row>
    <row r="808984" spans="59:59" ht="15" customHeight="1">
      <c r="BG808984" s="984"/>
    </row>
    <row r="808985" spans="59:59" ht="15" customHeight="1">
      <c r="BG808985" s="985"/>
    </row>
    <row r="809022" spans="59:59" ht="15" customHeight="1">
      <c r="BG809022" s="984"/>
    </row>
    <row r="809023" spans="59:59" ht="15" customHeight="1">
      <c r="BG809023" s="985"/>
    </row>
    <row r="809060" spans="59:59" ht="15" customHeight="1">
      <c r="BG809060" s="984"/>
    </row>
    <row r="809061" spans="59:59" ht="15" customHeight="1">
      <c r="BG809061" s="985"/>
    </row>
    <row r="809098" spans="59:59" ht="15" customHeight="1">
      <c r="BG809098" s="984"/>
    </row>
    <row r="809099" spans="59:59" ht="15" customHeight="1">
      <c r="BG809099" s="985"/>
    </row>
    <row r="809136" spans="59:59" ht="15" customHeight="1">
      <c r="BG809136" s="984"/>
    </row>
    <row r="809137" spans="59:59" ht="15" customHeight="1">
      <c r="BG809137" s="985"/>
    </row>
    <row r="809174" spans="59:59" ht="15" customHeight="1">
      <c r="BG809174" s="984"/>
    </row>
    <row r="809175" spans="59:59" ht="15" customHeight="1">
      <c r="BG809175" s="985"/>
    </row>
    <row r="809212" spans="59:59" ht="15" customHeight="1">
      <c r="BG809212" s="984"/>
    </row>
    <row r="809213" spans="59:59" ht="15" customHeight="1">
      <c r="BG809213" s="985"/>
    </row>
    <row r="809250" spans="59:59" ht="15" customHeight="1">
      <c r="BG809250" s="984"/>
    </row>
    <row r="809251" spans="59:59" ht="15" customHeight="1">
      <c r="BG809251" s="985"/>
    </row>
    <row r="809288" spans="59:59" ht="15" customHeight="1">
      <c r="BG809288" s="984"/>
    </row>
    <row r="809289" spans="59:59" ht="15" customHeight="1">
      <c r="BG809289" s="985"/>
    </row>
    <row r="809326" spans="59:59" ht="15" customHeight="1">
      <c r="BG809326" s="984"/>
    </row>
    <row r="809327" spans="59:59" ht="15" customHeight="1">
      <c r="BG809327" s="985"/>
    </row>
    <row r="809364" spans="59:59" ht="15" customHeight="1">
      <c r="BG809364" s="984"/>
    </row>
    <row r="809365" spans="59:59" ht="15" customHeight="1">
      <c r="BG809365" s="985"/>
    </row>
    <row r="809402" spans="59:59" ht="15" customHeight="1">
      <c r="BG809402" s="984"/>
    </row>
    <row r="809403" spans="59:59" ht="15" customHeight="1">
      <c r="BG809403" s="985"/>
    </row>
    <row r="809440" spans="59:59" ht="15" customHeight="1">
      <c r="BG809440" s="984"/>
    </row>
    <row r="809441" spans="59:59" ht="15" customHeight="1">
      <c r="BG809441" s="985"/>
    </row>
    <row r="809478" spans="59:59" ht="15" customHeight="1">
      <c r="BG809478" s="984"/>
    </row>
    <row r="809479" spans="59:59" ht="15" customHeight="1">
      <c r="BG809479" s="985"/>
    </row>
    <row r="809516" spans="59:59" ht="15" customHeight="1">
      <c r="BG809516" s="984"/>
    </row>
    <row r="809517" spans="59:59" ht="15" customHeight="1">
      <c r="BG809517" s="985"/>
    </row>
    <row r="809554" spans="59:59" ht="15" customHeight="1">
      <c r="BG809554" s="984"/>
    </row>
    <row r="809555" spans="59:59" ht="15" customHeight="1">
      <c r="BG809555" s="985"/>
    </row>
    <row r="809592" spans="59:59" ht="15" customHeight="1">
      <c r="BG809592" s="984"/>
    </row>
    <row r="809593" spans="59:59" ht="15" customHeight="1">
      <c r="BG809593" s="985"/>
    </row>
    <row r="809630" spans="59:59" ht="15" customHeight="1">
      <c r="BG809630" s="984"/>
    </row>
    <row r="809631" spans="59:59" ht="15" customHeight="1">
      <c r="BG809631" s="985"/>
    </row>
    <row r="809668" spans="59:59" ht="15" customHeight="1">
      <c r="BG809668" s="984"/>
    </row>
    <row r="809669" spans="59:59" ht="15" customHeight="1">
      <c r="BG809669" s="985"/>
    </row>
    <row r="809706" spans="59:59" ht="15" customHeight="1">
      <c r="BG809706" s="984"/>
    </row>
    <row r="809707" spans="59:59" ht="15" customHeight="1">
      <c r="BG809707" s="985"/>
    </row>
    <row r="809744" spans="59:59" ht="15" customHeight="1">
      <c r="BG809744" s="984"/>
    </row>
    <row r="809745" spans="59:59" ht="15" customHeight="1">
      <c r="BG809745" s="985"/>
    </row>
    <row r="809782" spans="59:59" ht="15" customHeight="1">
      <c r="BG809782" s="984"/>
    </row>
    <row r="809783" spans="59:59" ht="15" customHeight="1">
      <c r="BG809783" s="985"/>
    </row>
    <row r="809820" spans="59:59" ht="15" customHeight="1">
      <c r="BG809820" s="984"/>
    </row>
    <row r="809821" spans="59:59" ht="15" customHeight="1">
      <c r="BG809821" s="985"/>
    </row>
    <row r="809858" spans="59:59" ht="15" customHeight="1">
      <c r="BG809858" s="984"/>
    </row>
    <row r="809859" spans="59:59" ht="15" customHeight="1">
      <c r="BG809859" s="985"/>
    </row>
    <row r="809896" spans="59:59" ht="15" customHeight="1">
      <c r="BG809896" s="984"/>
    </row>
    <row r="809897" spans="59:59" ht="15" customHeight="1">
      <c r="BG809897" s="985"/>
    </row>
    <row r="809934" spans="59:59" ht="15" customHeight="1">
      <c r="BG809934" s="984"/>
    </row>
    <row r="809935" spans="59:59" ht="15" customHeight="1">
      <c r="BG809935" s="985"/>
    </row>
    <row r="809972" spans="59:59" ht="15" customHeight="1">
      <c r="BG809972" s="984"/>
    </row>
    <row r="809973" spans="59:59" ht="15" customHeight="1">
      <c r="BG809973" s="985"/>
    </row>
    <row r="810010" spans="59:59" ht="15" customHeight="1">
      <c r="BG810010" s="984"/>
    </row>
    <row r="810011" spans="59:59" ht="15" customHeight="1">
      <c r="BG810011" s="985"/>
    </row>
    <row r="810048" spans="59:59" ht="15" customHeight="1">
      <c r="BG810048" s="984"/>
    </row>
    <row r="810049" spans="59:59" ht="15" customHeight="1">
      <c r="BG810049" s="985"/>
    </row>
    <row r="810086" spans="59:59" ht="15" customHeight="1">
      <c r="BG810086" s="984"/>
    </row>
    <row r="810087" spans="59:59" ht="15" customHeight="1">
      <c r="BG810087" s="985"/>
    </row>
    <row r="810124" spans="59:59" ht="15" customHeight="1">
      <c r="BG810124" s="984"/>
    </row>
    <row r="810125" spans="59:59" ht="15" customHeight="1">
      <c r="BG810125" s="985"/>
    </row>
    <row r="810162" spans="59:59" ht="15" customHeight="1">
      <c r="BG810162" s="984"/>
    </row>
    <row r="810163" spans="59:59" ht="15" customHeight="1">
      <c r="BG810163" s="985"/>
    </row>
    <row r="810200" spans="59:59" ht="15" customHeight="1">
      <c r="BG810200" s="984"/>
    </row>
    <row r="810201" spans="59:59" ht="15" customHeight="1">
      <c r="BG810201" s="985"/>
    </row>
    <row r="810238" spans="59:59" ht="15" customHeight="1">
      <c r="BG810238" s="984"/>
    </row>
    <row r="810239" spans="59:59" ht="15" customHeight="1">
      <c r="BG810239" s="985"/>
    </row>
    <row r="810276" spans="59:59" ht="15" customHeight="1">
      <c r="BG810276" s="984"/>
    </row>
    <row r="810277" spans="59:59" ht="15" customHeight="1">
      <c r="BG810277" s="985"/>
    </row>
    <row r="810314" spans="59:59" ht="15" customHeight="1">
      <c r="BG810314" s="984"/>
    </row>
    <row r="810315" spans="59:59" ht="15" customHeight="1">
      <c r="BG810315" s="985"/>
    </row>
    <row r="810352" spans="59:59" ht="15" customHeight="1">
      <c r="BG810352" s="984"/>
    </row>
    <row r="810353" spans="59:59" ht="15" customHeight="1">
      <c r="BG810353" s="985"/>
    </row>
    <row r="810390" spans="59:59" ht="15" customHeight="1">
      <c r="BG810390" s="984"/>
    </row>
    <row r="810391" spans="59:59" ht="15" customHeight="1">
      <c r="BG810391" s="985"/>
    </row>
    <row r="810428" spans="59:59" ht="15" customHeight="1">
      <c r="BG810428" s="984"/>
    </row>
    <row r="810429" spans="59:59" ht="15" customHeight="1">
      <c r="BG810429" s="985"/>
    </row>
    <row r="810466" spans="59:59" ht="15" customHeight="1">
      <c r="BG810466" s="984"/>
    </row>
    <row r="810467" spans="59:59" ht="15" customHeight="1">
      <c r="BG810467" s="985"/>
    </row>
    <row r="810504" spans="59:59" ht="15" customHeight="1">
      <c r="BG810504" s="984"/>
    </row>
    <row r="810505" spans="59:59" ht="15" customHeight="1">
      <c r="BG810505" s="985"/>
    </row>
    <row r="810542" spans="59:59" ht="15" customHeight="1">
      <c r="BG810542" s="984"/>
    </row>
    <row r="810543" spans="59:59" ht="15" customHeight="1">
      <c r="BG810543" s="985"/>
    </row>
    <row r="810580" spans="59:59" ht="15" customHeight="1">
      <c r="BG810580" s="984"/>
    </row>
    <row r="810581" spans="59:59" ht="15" customHeight="1">
      <c r="BG810581" s="985"/>
    </row>
    <row r="810618" spans="59:59" ht="15" customHeight="1">
      <c r="BG810618" s="984"/>
    </row>
    <row r="810619" spans="59:59" ht="15" customHeight="1">
      <c r="BG810619" s="985"/>
    </row>
    <row r="810656" spans="59:59" ht="15" customHeight="1">
      <c r="BG810656" s="984"/>
    </row>
    <row r="810657" spans="59:59" ht="15" customHeight="1">
      <c r="BG810657" s="985"/>
    </row>
    <row r="810694" spans="59:59" ht="15" customHeight="1">
      <c r="BG810694" s="984"/>
    </row>
    <row r="810695" spans="59:59" ht="15" customHeight="1">
      <c r="BG810695" s="985"/>
    </row>
    <row r="810732" spans="59:59" ht="15" customHeight="1">
      <c r="BG810732" s="984"/>
    </row>
    <row r="810733" spans="59:59" ht="15" customHeight="1">
      <c r="BG810733" s="985"/>
    </row>
    <row r="810770" spans="59:59" ht="15" customHeight="1">
      <c r="BG810770" s="984"/>
    </row>
    <row r="810771" spans="59:59" ht="15" customHeight="1">
      <c r="BG810771" s="985"/>
    </row>
    <row r="810808" spans="59:59" ht="15" customHeight="1">
      <c r="BG810808" s="984"/>
    </row>
    <row r="810809" spans="59:59" ht="15" customHeight="1">
      <c r="BG810809" s="985"/>
    </row>
    <row r="810846" spans="59:59" ht="15" customHeight="1">
      <c r="BG810846" s="984"/>
    </row>
    <row r="810847" spans="59:59" ht="15" customHeight="1">
      <c r="BG810847" s="985"/>
    </row>
    <row r="810884" spans="59:59" ht="15" customHeight="1">
      <c r="BG810884" s="984"/>
    </row>
    <row r="810885" spans="59:59" ht="15" customHeight="1">
      <c r="BG810885" s="985"/>
    </row>
    <row r="810922" spans="59:59" ht="15" customHeight="1">
      <c r="BG810922" s="984"/>
    </row>
    <row r="810923" spans="59:59" ht="15" customHeight="1">
      <c r="BG810923" s="985"/>
    </row>
    <row r="810960" spans="59:59" ht="15" customHeight="1">
      <c r="BG810960" s="984"/>
    </row>
    <row r="810961" spans="59:59" ht="15" customHeight="1">
      <c r="BG810961" s="985"/>
    </row>
    <row r="810998" spans="59:59" ht="15" customHeight="1">
      <c r="BG810998" s="984"/>
    </row>
    <row r="810999" spans="59:59" ht="15" customHeight="1">
      <c r="BG810999" s="985"/>
    </row>
    <row r="811036" spans="59:59" ht="15" customHeight="1">
      <c r="BG811036" s="984"/>
    </row>
    <row r="811037" spans="59:59" ht="15" customHeight="1">
      <c r="BG811037" s="985"/>
    </row>
    <row r="811074" spans="59:59" ht="15" customHeight="1">
      <c r="BG811074" s="984"/>
    </row>
    <row r="811075" spans="59:59" ht="15" customHeight="1">
      <c r="BG811075" s="985"/>
    </row>
    <row r="811112" spans="59:59" ht="15" customHeight="1">
      <c r="BG811112" s="984"/>
    </row>
    <row r="811113" spans="59:59" ht="15" customHeight="1">
      <c r="BG811113" s="985"/>
    </row>
    <row r="811150" spans="59:59" ht="15" customHeight="1">
      <c r="BG811150" s="984"/>
    </row>
    <row r="811151" spans="59:59" ht="15" customHeight="1">
      <c r="BG811151" s="985"/>
    </row>
    <row r="811188" spans="59:59" ht="15" customHeight="1">
      <c r="BG811188" s="984"/>
    </row>
    <row r="811189" spans="59:59" ht="15" customHeight="1">
      <c r="BG811189" s="985"/>
    </row>
    <row r="811226" spans="59:59" ht="15" customHeight="1">
      <c r="BG811226" s="984"/>
    </row>
    <row r="811227" spans="59:59" ht="15" customHeight="1">
      <c r="BG811227" s="985"/>
    </row>
    <row r="811264" spans="59:59" ht="15" customHeight="1">
      <c r="BG811264" s="984"/>
    </row>
    <row r="811265" spans="59:59" ht="15" customHeight="1">
      <c r="BG811265" s="985"/>
    </row>
    <row r="811302" spans="59:59" ht="15" customHeight="1">
      <c r="BG811302" s="984"/>
    </row>
    <row r="811303" spans="59:59" ht="15" customHeight="1">
      <c r="BG811303" s="985"/>
    </row>
    <row r="811340" spans="59:59" ht="15" customHeight="1">
      <c r="BG811340" s="984"/>
    </row>
    <row r="811341" spans="59:59" ht="15" customHeight="1">
      <c r="BG811341" s="985"/>
    </row>
    <row r="811378" spans="59:59" ht="15" customHeight="1">
      <c r="BG811378" s="984"/>
    </row>
    <row r="811379" spans="59:59" ht="15" customHeight="1">
      <c r="BG811379" s="985"/>
    </row>
    <row r="811416" spans="59:59" ht="15" customHeight="1">
      <c r="BG811416" s="984"/>
    </row>
    <row r="811417" spans="59:59" ht="15" customHeight="1">
      <c r="BG811417" s="985"/>
    </row>
    <row r="811454" spans="59:59" ht="15" customHeight="1">
      <c r="BG811454" s="984"/>
    </row>
    <row r="811455" spans="59:59" ht="15" customHeight="1">
      <c r="BG811455" s="985"/>
    </row>
    <row r="811492" spans="59:59" ht="15" customHeight="1">
      <c r="BG811492" s="984"/>
    </row>
    <row r="811493" spans="59:59" ht="15" customHeight="1">
      <c r="BG811493" s="985"/>
    </row>
    <row r="811530" spans="59:59" ht="15" customHeight="1">
      <c r="BG811530" s="984"/>
    </row>
    <row r="811531" spans="59:59" ht="15" customHeight="1">
      <c r="BG811531" s="985"/>
    </row>
    <row r="811568" spans="59:59" ht="15" customHeight="1">
      <c r="BG811568" s="984"/>
    </row>
    <row r="811569" spans="59:59" ht="15" customHeight="1">
      <c r="BG811569" s="985"/>
    </row>
    <row r="811606" spans="59:59" ht="15" customHeight="1">
      <c r="BG811606" s="984"/>
    </row>
    <row r="811607" spans="59:59" ht="15" customHeight="1">
      <c r="BG811607" s="985"/>
    </row>
    <row r="811644" spans="59:59" ht="15" customHeight="1">
      <c r="BG811644" s="984"/>
    </row>
    <row r="811645" spans="59:59" ht="15" customHeight="1">
      <c r="BG811645" s="985"/>
    </row>
    <row r="811682" spans="59:59" ht="15" customHeight="1">
      <c r="BG811682" s="984"/>
    </row>
    <row r="811683" spans="59:59" ht="15" customHeight="1">
      <c r="BG811683" s="985"/>
    </row>
    <row r="811720" spans="59:59" ht="15" customHeight="1">
      <c r="BG811720" s="984"/>
    </row>
    <row r="811721" spans="59:59" ht="15" customHeight="1">
      <c r="BG811721" s="985"/>
    </row>
    <row r="811758" spans="59:59" ht="15" customHeight="1">
      <c r="BG811758" s="984"/>
    </row>
    <row r="811759" spans="59:59" ht="15" customHeight="1">
      <c r="BG811759" s="985"/>
    </row>
    <row r="811796" spans="59:59" ht="15" customHeight="1">
      <c r="BG811796" s="984"/>
    </row>
    <row r="811797" spans="59:59" ht="15" customHeight="1">
      <c r="BG811797" s="985"/>
    </row>
    <row r="811834" spans="59:59" ht="15" customHeight="1">
      <c r="BG811834" s="984"/>
    </row>
    <row r="811835" spans="59:59" ht="15" customHeight="1">
      <c r="BG811835" s="985"/>
    </row>
    <row r="811872" spans="59:59" ht="15" customHeight="1">
      <c r="BG811872" s="984"/>
    </row>
    <row r="811873" spans="59:59" ht="15" customHeight="1">
      <c r="BG811873" s="985"/>
    </row>
    <row r="811910" spans="59:59" ht="15" customHeight="1">
      <c r="BG811910" s="984"/>
    </row>
    <row r="811911" spans="59:59" ht="15" customHeight="1">
      <c r="BG811911" s="985"/>
    </row>
    <row r="811948" spans="59:59" ht="15" customHeight="1">
      <c r="BG811948" s="984"/>
    </row>
    <row r="811949" spans="59:59" ht="15" customHeight="1">
      <c r="BG811949" s="985"/>
    </row>
    <row r="811986" spans="59:59" ht="15" customHeight="1">
      <c r="BG811986" s="984"/>
    </row>
    <row r="811987" spans="59:59" ht="15" customHeight="1">
      <c r="BG811987" s="985"/>
    </row>
    <row r="812024" spans="59:59" ht="15" customHeight="1">
      <c r="BG812024" s="984"/>
    </row>
    <row r="812025" spans="59:59" ht="15" customHeight="1">
      <c r="BG812025" s="985"/>
    </row>
    <row r="812062" spans="59:59" ht="15" customHeight="1">
      <c r="BG812062" s="984"/>
    </row>
    <row r="812063" spans="59:59" ht="15" customHeight="1">
      <c r="BG812063" s="985"/>
    </row>
    <row r="812100" spans="59:59" ht="15" customHeight="1">
      <c r="BG812100" s="984"/>
    </row>
    <row r="812101" spans="59:59" ht="15" customHeight="1">
      <c r="BG812101" s="985"/>
    </row>
    <row r="812138" spans="59:59" ht="15" customHeight="1">
      <c r="BG812138" s="984"/>
    </row>
    <row r="812139" spans="59:59" ht="15" customHeight="1">
      <c r="BG812139" s="985"/>
    </row>
    <row r="812176" spans="59:59" ht="15" customHeight="1">
      <c r="BG812176" s="984"/>
    </row>
    <row r="812177" spans="59:59" ht="15" customHeight="1">
      <c r="BG812177" s="985"/>
    </row>
    <row r="812214" spans="59:59" ht="15" customHeight="1">
      <c r="BG812214" s="984"/>
    </row>
    <row r="812215" spans="59:59" ht="15" customHeight="1">
      <c r="BG812215" s="985"/>
    </row>
    <row r="812252" spans="59:59" ht="15" customHeight="1">
      <c r="BG812252" s="984"/>
    </row>
    <row r="812253" spans="59:59" ht="15" customHeight="1">
      <c r="BG812253" s="985"/>
    </row>
    <row r="812290" spans="59:59" ht="15" customHeight="1">
      <c r="BG812290" s="984"/>
    </row>
    <row r="812291" spans="59:59" ht="15" customHeight="1">
      <c r="BG812291" s="985"/>
    </row>
    <row r="812328" spans="59:59" ht="15" customHeight="1">
      <c r="BG812328" s="984"/>
    </row>
    <row r="812329" spans="59:59" ht="15" customHeight="1">
      <c r="BG812329" s="985"/>
    </row>
    <row r="812366" spans="59:59" ht="15" customHeight="1">
      <c r="BG812366" s="984"/>
    </row>
    <row r="812367" spans="59:59" ht="15" customHeight="1">
      <c r="BG812367" s="985"/>
    </row>
    <row r="812404" spans="59:59" ht="15" customHeight="1">
      <c r="BG812404" s="984"/>
    </row>
    <row r="812405" spans="59:59" ht="15" customHeight="1">
      <c r="BG812405" s="985"/>
    </row>
    <row r="812442" spans="59:59" ht="15" customHeight="1">
      <c r="BG812442" s="984"/>
    </row>
    <row r="812443" spans="59:59" ht="15" customHeight="1">
      <c r="BG812443" s="985"/>
    </row>
    <row r="812480" spans="59:59" ht="15" customHeight="1">
      <c r="BG812480" s="984"/>
    </row>
    <row r="812481" spans="59:59" ht="15" customHeight="1">
      <c r="BG812481" s="985"/>
    </row>
    <row r="812518" spans="59:59" ht="15" customHeight="1">
      <c r="BG812518" s="984"/>
    </row>
    <row r="812519" spans="59:59" ht="15" customHeight="1">
      <c r="BG812519" s="985"/>
    </row>
    <row r="812556" spans="59:59" ht="15" customHeight="1">
      <c r="BG812556" s="984"/>
    </row>
    <row r="812557" spans="59:59" ht="15" customHeight="1">
      <c r="BG812557" s="985"/>
    </row>
    <row r="812594" spans="59:59" ht="15" customHeight="1">
      <c r="BG812594" s="984"/>
    </row>
    <row r="812595" spans="59:59" ht="15" customHeight="1">
      <c r="BG812595" s="985"/>
    </row>
    <row r="812632" spans="59:59" ht="15" customHeight="1">
      <c r="BG812632" s="984"/>
    </row>
    <row r="812633" spans="59:59" ht="15" customHeight="1">
      <c r="BG812633" s="985"/>
    </row>
    <row r="812670" spans="59:59" ht="15" customHeight="1">
      <c r="BG812670" s="984"/>
    </row>
    <row r="812671" spans="59:59" ht="15" customHeight="1">
      <c r="BG812671" s="985"/>
    </row>
    <row r="812708" spans="59:59" ht="15" customHeight="1">
      <c r="BG812708" s="984"/>
    </row>
    <row r="812709" spans="59:59" ht="15" customHeight="1">
      <c r="BG812709" s="985"/>
    </row>
    <row r="812746" spans="59:59" ht="15" customHeight="1">
      <c r="BG812746" s="984"/>
    </row>
    <row r="812747" spans="59:59" ht="15" customHeight="1">
      <c r="BG812747" s="985"/>
    </row>
    <row r="812784" spans="59:59" ht="15" customHeight="1">
      <c r="BG812784" s="984"/>
    </row>
    <row r="812785" spans="59:59" ht="15" customHeight="1">
      <c r="BG812785" s="985"/>
    </row>
    <row r="812822" spans="59:59" ht="15" customHeight="1">
      <c r="BG812822" s="984"/>
    </row>
    <row r="812823" spans="59:59" ht="15" customHeight="1">
      <c r="BG812823" s="985"/>
    </row>
    <row r="812860" spans="59:59" ht="15" customHeight="1">
      <c r="BG812860" s="984"/>
    </row>
    <row r="812861" spans="59:59" ht="15" customHeight="1">
      <c r="BG812861" s="985"/>
    </row>
    <row r="812898" spans="59:59" ht="15" customHeight="1">
      <c r="BG812898" s="984"/>
    </row>
    <row r="812899" spans="59:59" ht="15" customHeight="1">
      <c r="BG812899" s="985"/>
    </row>
    <row r="812936" spans="59:59" ht="15" customHeight="1">
      <c r="BG812936" s="984"/>
    </row>
    <row r="812937" spans="59:59" ht="15" customHeight="1">
      <c r="BG812937" s="985"/>
    </row>
    <row r="812974" spans="59:59" ht="15" customHeight="1">
      <c r="BG812974" s="984"/>
    </row>
    <row r="812975" spans="59:59" ht="15" customHeight="1">
      <c r="BG812975" s="985"/>
    </row>
    <row r="813012" spans="59:59" ht="15" customHeight="1">
      <c r="BG813012" s="984"/>
    </row>
    <row r="813013" spans="59:59" ht="15" customHeight="1">
      <c r="BG813013" s="985"/>
    </row>
    <row r="813050" spans="59:59" ht="15" customHeight="1">
      <c r="BG813050" s="984"/>
    </row>
    <row r="813051" spans="59:59" ht="15" customHeight="1">
      <c r="BG813051" s="985"/>
    </row>
    <row r="813088" spans="59:59" ht="15" customHeight="1">
      <c r="BG813088" s="984"/>
    </row>
    <row r="813089" spans="59:59" ht="15" customHeight="1">
      <c r="BG813089" s="985"/>
    </row>
    <row r="813126" spans="59:59" ht="15" customHeight="1">
      <c r="BG813126" s="984"/>
    </row>
    <row r="813127" spans="59:59" ht="15" customHeight="1">
      <c r="BG813127" s="985"/>
    </row>
    <row r="813164" spans="59:59" ht="15" customHeight="1">
      <c r="BG813164" s="984"/>
    </row>
    <row r="813165" spans="59:59" ht="15" customHeight="1">
      <c r="BG813165" s="985"/>
    </row>
    <row r="813202" spans="59:59" ht="15" customHeight="1">
      <c r="BG813202" s="984"/>
    </row>
    <row r="813203" spans="59:59" ht="15" customHeight="1">
      <c r="BG813203" s="985"/>
    </row>
    <row r="813240" spans="59:59" ht="15" customHeight="1">
      <c r="BG813240" s="984"/>
    </row>
    <row r="813241" spans="59:59" ht="15" customHeight="1">
      <c r="BG813241" s="985"/>
    </row>
    <row r="813278" spans="59:59" ht="15" customHeight="1">
      <c r="BG813278" s="984"/>
    </row>
    <row r="813279" spans="59:59" ht="15" customHeight="1">
      <c r="BG813279" s="985"/>
    </row>
    <row r="813316" spans="59:59" ht="15" customHeight="1">
      <c r="BG813316" s="984"/>
    </row>
    <row r="813317" spans="59:59" ht="15" customHeight="1">
      <c r="BG813317" s="985"/>
    </row>
    <row r="813354" spans="59:59" ht="15" customHeight="1">
      <c r="BG813354" s="984"/>
    </row>
    <row r="813355" spans="59:59" ht="15" customHeight="1">
      <c r="BG813355" s="985"/>
    </row>
    <row r="813392" spans="59:59" ht="15" customHeight="1">
      <c r="BG813392" s="984"/>
    </row>
    <row r="813393" spans="59:59" ht="15" customHeight="1">
      <c r="BG813393" s="985"/>
    </row>
    <row r="813430" spans="59:59" ht="15" customHeight="1">
      <c r="BG813430" s="984"/>
    </row>
    <row r="813431" spans="59:59" ht="15" customHeight="1">
      <c r="BG813431" s="985"/>
    </row>
    <row r="813468" spans="59:59" ht="15" customHeight="1">
      <c r="BG813468" s="984"/>
    </row>
    <row r="813469" spans="59:59" ht="15" customHeight="1">
      <c r="BG813469" s="985"/>
    </row>
    <row r="813506" spans="59:59" ht="15" customHeight="1">
      <c r="BG813506" s="984"/>
    </row>
    <row r="813507" spans="59:59" ht="15" customHeight="1">
      <c r="BG813507" s="985"/>
    </row>
    <row r="813544" spans="59:59" ht="15" customHeight="1">
      <c r="BG813544" s="984"/>
    </row>
    <row r="813545" spans="59:59" ht="15" customHeight="1">
      <c r="BG813545" s="985"/>
    </row>
    <row r="813582" spans="59:59" ht="15" customHeight="1">
      <c r="BG813582" s="984"/>
    </row>
    <row r="813583" spans="59:59" ht="15" customHeight="1">
      <c r="BG813583" s="985"/>
    </row>
    <row r="813620" spans="59:59" ht="15" customHeight="1">
      <c r="BG813620" s="984"/>
    </row>
    <row r="813621" spans="59:59" ht="15" customHeight="1">
      <c r="BG813621" s="985"/>
    </row>
    <row r="813658" spans="59:59" ht="15" customHeight="1">
      <c r="BG813658" s="984"/>
    </row>
    <row r="813659" spans="59:59" ht="15" customHeight="1">
      <c r="BG813659" s="985"/>
    </row>
    <row r="813696" spans="59:59" ht="15" customHeight="1">
      <c r="BG813696" s="984"/>
    </row>
    <row r="813697" spans="59:59" ht="15" customHeight="1">
      <c r="BG813697" s="985"/>
    </row>
    <row r="813734" spans="59:59" ht="15" customHeight="1">
      <c r="BG813734" s="984"/>
    </row>
    <row r="813735" spans="59:59" ht="15" customHeight="1">
      <c r="BG813735" s="985"/>
    </row>
    <row r="813772" spans="59:59" ht="15" customHeight="1">
      <c r="BG813772" s="984"/>
    </row>
    <row r="813773" spans="59:59" ht="15" customHeight="1">
      <c r="BG813773" s="985"/>
    </row>
    <row r="813810" spans="59:59" ht="15" customHeight="1">
      <c r="BG813810" s="984"/>
    </row>
    <row r="813811" spans="59:59" ht="15" customHeight="1">
      <c r="BG813811" s="985"/>
    </row>
    <row r="813848" spans="59:59" ht="15" customHeight="1">
      <c r="BG813848" s="984"/>
    </row>
    <row r="813849" spans="59:59" ht="15" customHeight="1">
      <c r="BG813849" s="985"/>
    </row>
    <row r="813886" spans="59:59" ht="15" customHeight="1">
      <c r="BG813886" s="984"/>
    </row>
    <row r="813887" spans="59:59" ht="15" customHeight="1">
      <c r="BG813887" s="985"/>
    </row>
    <row r="813924" spans="59:59" ht="15" customHeight="1">
      <c r="BG813924" s="984"/>
    </row>
    <row r="813925" spans="59:59" ht="15" customHeight="1">
      <c r="BG813925" s="985"/>
    </row>
    <row r="813962" spans="59:59" ht="15" customHeight="1">
      <c r="BG813962" s="984"/>
    </row>
    <row r="813963" spans="59:59" ht="15" customHeight="1">
      <c r="BG813963" s="985"/>
    </row>
    <row r="814000" spans="59:59" ht="15" customHeight="1">
      <c r="BG814000" s="984"/>
    </row>
    <row r="814001" spans="59:59" ht="15" customHeight="1">
      <c r="BG814001" s="985"/>
    </row>
    <row r="814038" spans="59:59" ht="15" customHeight="1">
      <c r="BG814038" s="984"/>
    </row>
    <row r="814039" spans="59:59" ht="15" customHeight="1">
      <c r="BG814039" s="985"/>
    </row>
    <row r="814076" spans="59:59" ht="15" customHeight="1">
      <c r="BG814076" s="984"/>
    </row>
    <row r="814077" spans="59:59" ht="15" customHeight="1">
      <c r="BG814077" s="985"/>
    </row>
    <row r="814114" spans="59:59" ht="15" customHeight="1">
      <c r="BG814114" s="984"/>
    </row>
    <row r="814115" spans="59:59" ht="15" customHeight="1">
      <c r="BG814115" s="985"/>
    </row>
    <row r="814152" spans="59:59" ht="15" customHeight="1">
      <c r="BG814152" s="984"/>
    </row>
    <row r="814153" spans="59:59" ht="15" customHeight="1">
      <c r="BG814153" s="985"/>
    </row>
    <row r="814190" spans="59:59" ht="15" customHeight="1">
      <c r="BG814190" s="984"/>
    </row>
    <row r="814191" spans="59:59" ht="15" customHeight="1">
      <c r="BG814191" s="985"/>
    </row>
    <row r="814228" spans="59:59" ht="15" customHeight="1">
      <c r="BG814228" s="984"/>
    </row>
    <row r="814229" spans="59:59" ht="15" customHeight="1">
      <c r="BG814229" s="985"/>
    </row>
    <row r="814266" spans="59:59" ht="15" customHeight="1">
      <c r="BG814266" s="984"/>
    </row>
    <row r="814267" spans="59:59" ht="15" customHeight="1">
      <c r="BG814267" s="985"/>
    </row>
    <row r="814304" spans="59:59" ht="15" customHeight="1">
      <c r="BG814304" s="984"/>
    </row>
    <row r="814305" spans="59:59" ht="15" customHeight="1">
      <c r="BG814305" s="985"/>
    </row>
    <row r="814342" spans="59:59" ht="15" customHeight="1">
      <c r="BG814342" s="984"/>
    </row>
    <row r="814343" spans="59:59" ht="15" customHeight="1">
      <c r="BG814343" s="985"/>
    </row>
    <row r="814380" spans="59:59" ht="15" customHeight="1">
      <c r="BG814380" s="984"/>
    </row>
    <row r="814381" spans="59:59" ht="15" customHeight="1">
      <c r="BG814381" s="985"/>
    </row>
    <row r="814418" spans="59:59" ht="15" customHeight="1">
      <c r="BG814418" s="984"/>
    </row>
    <row r="814419" spans="59:59" ht="15" customHeight="1">
      <c r="BG814419" s="985"/>
    </row>
    <row r="814456" spans="59:59" ht="15" customHeight="1">
      <c r="BG814456" s="984"/>
    </row>
    <row r="814457" spans="59:59" ht="15" customHeight="1">
      <c r="BG814457" s="985"/>
    </row>
    <row r="814494" spans="59:59" ht="15" customHeight="1">
      <c r="BG814494" s="984"/>
    </row>
    <row r="814495" spans="59:59" ht="15" customHeight="1">
      <c r="BG814495" s="985"/>
    </row>
    <row r="814532" spans="59:59" ht="15" customHeight="1">
      <c r="BG814532" s="984"/>
    </row>
    <row r="814533" spans="59:59" ht="15" customHeight="1">
      <c r="BG814533" s="985"/>
    </row>
    <row r="814570" spans="59:59" ht="15" customHeight="1">
      <c r="BG814570" s="984"/>
    </row>
    <row r="814571" spans="59:59" ht="15" customHeight="1">
      <c r="BG814571" s="985"/>
    </row>
    <row r="814608" spans="59:59" ht="15" customHeight="1">
      <c r="BG814608" s="984"/>
    </row>
    <row r="814609" spans="59:59" ht="15" customHeight="1">
      <c r="BG814609" s="985"/>
    </row>
    <row r="814646" spans="59:59" ht="15" customHeight="1">
      <c r="BG814646" s="984"/>
    </row>
    <row r="814647" spans="59:59" ht="15" customHeight="1">
      <c r="BG814647" s="985"/>
    </row>
    <row r="814684" spans="59:59" ht="15" customHeight="1">
      <c r="BG814684" s="984"/>
    </row>
    <row r="814685" spans="59:59" ht="15" customHeight="1">
      <c r="BG814685" s="985"/>
    </row>
    <row r="814722" spans="59:59" ht="15" customHeight="1">
      <c r="BG814722" s="984"/>
    </row>
    <row r="814723" spans="59:59" ht="15" customHeight="1">
      <c r="BG814723" s="985"/>
    </row>
    <row r="814760" spans="59:59" ht="15" customHeight="1">
      <c r="BG814760" s="984"/>
    </row>
    <row r="814761" spans="59:59" ht="15" customHeight="1">
      <c r="BG814761" s="985"/>
    </row>
    <row r="814798" spans="59:59" ht="15" customHeight="1">
      <c r="BG814798" s="984"/>
    </row>
    <row r="814799" spans="59:59" ht="15" customHeight="1">
      <c r="BG814799" s="985"/>
    </row>
    <row r="814836" spans="59:59" ht="15" customHeight="1">
      <c r="BG814836" s="984"/>
    </row>
    <row r="814837" spans="59:59" ht="15" customHeight="1">
      <c r="BG814837" s="985"/>
    </row>
    <row r="814874" spans="59:59" ht="15" customHeight="1">
      <c r="BG814874" s="984"/>
    </row>
    <row r="814875" spans="59:59" ht="15" customHeight="1">
      <c r="BG814875" s="985"/>
    </row>
    <row r="814912" spans="59:59" ht="15" customHeight="1">
      <c r="BG814912" s="984"/>
    </row>
    <row r="814913" spans="59:59" ht="15" customHeight="1">
      <c r="BG814913" s="985"/>
    </row>
    <row r="814950" spans="59:59" ht="15" customHeight="1">
      <c r="BG814950" s="984"/>
    </row>
    <row r="814951" spans="59:59" ht="15" customHeight="1">
      <c r="BG814951" s="985"/>
    </row>
    <row r="814988" spans="59:59" ht="15" customHeight="1">
      <c r="BG814988" s="984"/>
    </row>
    <row r="814989" spans="59:59" ht="15" customHeight="1">
      <c r="BG814989" s="985"/>
    </row>
    <row r="815026" spans="59:59" ht="15" customHeight="1">
      <c r="BG815026" s="984"/>
    </row>
    <row r="815027" spans="59:59" ht="15" customHeight="1">
      <c r="BG815027" s="985"/>
    </row>
    <row r="815064" spans="59:59" ht="15" customHeight="1">
      <c r="BG815064" s="984"/>
    </row>
    <row r="815065" spans="59:59" ht="15" customHeight="1">
      <c r="BG815065" s="985"/>
    </row>
    <row r="815102" spans="59:59" ht="15" customHeight="1">
      <c r="BG815102" s="984"/>
    </row>
    <row r="815103" spans="59:59" ht="15" customHeight="1">
      <c r="BG815103" s="985"/>
    </row>
    <row r="815140" spans="59:59" ht="15" customHeight="1">
      <c r="BG815140" s="984"/>
    </row>
    <row r="815141" spans="59:59" ht="15" customHeight="1">
      <c r="BG815141" s="985"/>
    </row>
    <row r="815178" spans="59:59" ht="15" customHeight="1">
      <c r="BG815178" s="984"/>
    </row>
    <row r="815179" spans="59:59" ht="15" customHeight="1">
      <c r="BG815179" s="985"/>
    </row>
    <row r="815216" spans="59:59" ht="15" customHeight="1">
      <c r="BG815216" s="984"/>
    </row>
    <row r="815217" spans="59:59" ht="15" customHeight="1">
      <c r="BG815217" s="985"/>
    </row>
    <row r="815254" spans="59:59" ht="15" customHeight="1">
      <c r="BG815254" s="984"/>
    </row>
    <row r="815255" spans="59:59" ht="15" customHeight="1">
      <c r="BG815255" s="985"/>
    </row>
    <row r="815292" spans="59:59" ht="15" customHeight="1">
      <c r="BG815292" s="984"/>
    </row>
    <row r="815293" spans="59:59" ht="15" customHeight="1">
      <c r="BG815293" s="985"/>
    </row>
    <row r="815330" spans="59:59" ht="15" customHeight="1">
      <c r="BG815330" s="984"/>
    </row>
    <row r="815331" spans="59:59" ht="15" customHeight="1">
      <c r="BG815331" s="985"/>
    </row>
    <row r="815368" spans="59:59" ht="15" customHeight="1">
      <c r="BG815368" s="984"/>
    </row>
    <row r="815369" spans="59:59" ht="15" customHeight="1">
      <c r="BG815369" s="985"/>
    </row>
    <row r="815406" spans="59:59" ht="15" customHeight="1">
      <c r="BG815406" s="984"/>
    </row>
    <row r="815407" spans="59:59" ht="15" customHeight="1">
      <c r="BG815407" s="985"/>
    </row>
    <row r="815444" spans="59:59" ht="15" customHeight="1">
      <c r="BG815444" s="984"/>
    </row>
    <row r="815445" spans="59:59" ht="15" customHeight="1">
      <c r="BG815445" s="985"/>
    </row>
    <row r="815482" spans="59:59" ht="15" customHeight="1">
      <c r="BG815482" s="984"/>
    </row>
    <row r="815483" spans="59:59" ht="15" customHeight="1">
      <c r="BG815483" s="985"/>
    </row>
    <row r="815520" spans="59:59" ht="15" customHeight="1">
      <c r="BG815520" s="984"/>
    </row>
    <row r="815521" spans="59:59" ht="15" customHeight="1">
      <c r="BG815521" s="985"/>
    </row>
    <row r="815558" spans="59:59" ht="15" customHeight="1">
      <c r="BG815558" s="984"/>
    </row>
    <row r="815559" spans="59:59" ht="15" customHeight="1">
      <c r="BG815559" s="985"/>
    </row>
    <row r="815596" spans="59:59" ht="15" customHeight="1">
      <c r="BG815596" s="984"/>
    </row>
    <row r="815597" spans="59:59" ht="15" customHeight="1">
      <c r="BG815597" s="985"/>
    </row>
    <row r="815634" spans="59:59" ht="15" customHeight="1">
      <c r="BG815634" s="984"/>
    </row>
    <row r="815635" spans="59:59" ht="15" customHeight="1">
      <c r="BG815635" s="985"/>
    </row>
    <row r="815672" spans="59:59" ht="15" customHeight="1">
      <c r="BG815672" s="984"/>
    </row>
    <row r="815673" spans="59:59" ht="15" customHeight="1">
      <c r="BG815673" s="985"/>
    </row>
    <row r="815710" spans="59:59" ht="15" customHeight="1">
      <c r="BG815710" s="984"/>
    </row>
    <row r="815711" spans="59:59" ht="15" customHeight="1">
      <c r="BG815711" s="985"/>
    </row>
    <row r="815748" spans="59:59" ht="15" customHeight="1">
      <c r="BG815748" s="984"/>
    </row>
    <row r="815749" spans="59:59" ht="15" customHeight="1">
      <c r="BG815749" s="985"/>
    </row>
    <row r="815786" spans="59:59" ht="15" customHeight="1">
      <c r="BG815786" s="984"/>
    </row>
    <row r="815787" spans="59:59" ht="15" customHeight="1">
      <c r="BG815787" s="985"/>
    </row>
    <row r="815824" spans="59:59" ht="15" customHeight="1">
      <c r="BG815824" s="984"/>
    </row>
    <row r="815825" spans="59:59" ht="15" customHeight="1">
      <c r="BG815825" s="985"/>
    </row>
    <row r="815862" spans="59:59" ht="15" customHeight="1">
      <c r="BG815862" s="984"/>
    </row>
    <row r="815863" spans="59:59" ht="15" customHeight="1">
      <c r="BG815863" s="985"/>
    </row>
    <row r="815900" spans="59:59" ht="15" customHeight="1">
      <c r="BG815900" s="984"/>
    </row>
    <row r="815901" spans="59:59" ht="15" customHeight="1">
      <c r="BG815901" s="985"/>
    </row>
    <row r="815938" spans="59:59" ht="15" customHeight="1">
      <c r="BG815938" s="984"/>
    </row>
    <row r="815939" spans="59:59" ht="15" customHeight="1">
      <c r="BG815939" s="985"/>
    </row>
    <row r="815976" spans="59:59" ht="15" customHeight="1">
      <c r="BG815976" s="984"/>
    </row>
    <row r="815977" spans="59:59" ht="15" customHeight="1">
      <c r="BG815977" s="985"/>
    </row>
    <row r="816014" spans="59:59" ht="15" customHeight="1">
      <c r="BG816014" s="984"/>
    </row>
    <row r="816015" spans="59:59" ht="15" customHeight="1">
      <c r="BG816015" s="985"/>
    </row>
    <row r="816052" spans="59:59" ht="15" customHeight="1">
      <c r="BG816052" s="984"/>
    </row>
    <row r="816053" spans="59:59" ht="15" customHeight="1">
      <c r="BG816053" s="985"/>
    </row>
    <row r="816090" spans="59:59" ht="15" customHeight="1">
      <c r="BG816090" s="984"/>
    </row>
    <row r="816091" spans="59:59" ht="15" customHeight="1">
      <c r="BG816091" s="985"/>
    </row>
    <row r="816128" spans="59:59" ht="15" customHeight="1">
      <c r="BG816128" s="984"/>
    </row>
    <row r="816129" spans="59:59" ht="15" customHeight="1">
      <c r="BG816129" s="985"/>
    </row>
    <row r="816166" spans="59:59" ht="15" customHeight="1">
      <c r="BG816166" s="984"/>
    </row>
    <row r="816167" spans="59:59" ht="15" customHeight="1">
      <c r="BG816167" s="985"/>
    </row>
    <row r="816204" spans="59:59" ht="15" customHeight="1">
      <c r="BG816204" s="984"/>
    </row>
    <row r="816205" spans="59:59" ht="15" customHeight="1">
      <c r="BG816205" s="985"/>
    </row>
    <row r="816242" spans="59:59" ht="15" customHeight="1">
      <c r="BG816242" s="984"/>
    </row>
    <row r="816243" spans="59:59" ht="15" customHeight="1">
      <c r="BG816243" s="985"/>
    </row>
    <row r="816280" spans="59:59" ht="15" customHeight="1">
      <c r="BG816280" s="984"/>
    </row>
    <row r="816281" spans="59:59" ht="15" customHeight="1">
      <c r="BG816281" s="985"/>
    </row>
    <row r="816318" spans="59:59" ht="15" customHeight="1">
      <c r="BG816318" s="984"/>
    </row>
    <row r="816319" spans="59:59" ht="15" customHeight="1">
      <c r="BG816319" s="985"/>
    </row>
    <row r="816356" spans="59:59" ht="15" customHeight="1">
      <c r="BG816356" s="984"/>
    </row>
    <row r="816357" spans="59:59" ht="15" customHeight="1">
      <c r="BG816357" s="985"/>
    </row>
    <row r="816394" spans="59:59" ht="15" customHeight="1">
      <c r="BG816394" s="984"/>
    </row>
    <row r="816395" spans="59:59" ht="15" customHeight="1">
      <c r="BG816395" s="985"/>
    </row>
    <row r="816432" spans="59:59" ht="15" customHeight="1">
      <c r="BG816432" s="984"/>
    </row>
    <row r="816433" spans="59:59" ht="15" customHeight="1">
      <c r="BG816433" s="985"/>
    </row>
    <row r="816470" spans="59:59" ht="15" customHeight="1">
      <c r="BG816470" s="984"/>
    </row>
    <row r="816471" spans="59:59" ht="15" customHeight="1">
      <c r="BG816471" s="985"/>
    </row>
    <row r="816508" spans="59:59" ht="15" customHeight="1">
      <c r="BG816508" s="984"/>
    </row>
    <row r="816509" spans="59:59" ht="15" customHeight="1">
      <c r="BG816509" s="985"/>
    </row>
    <row r="816546" spans="59:59" ht="15" customHeight="1">
      <c r="BG816546" s="984"/>
    </row>
    <row r="816547" spans="59:59" ht="15" customHeight="1">
      <c r="BG816547" s="985"/>
    </row>
    <row r="816584" spans="59:59" ht="15" customHeight="1">
      <c r="BG816584" s="984"/>
    </row>
    <row r="816585" spans="59:59" ht="15" customHeight="1">
      <c r="BG816585" s="985"/>
    </row>
    <row r="816622" spans="59:59" ht="15" customHeight="1">
      <c r="BG816622" s="984"/>
    </row>
    <row r="816623" spans="59:59" ht="15" customHeight="1">
      <c r="BG816623" s="985"/>
    </row>
    <row r="816660" spans="59:59" ht="15" customHeight="1">
      <c r="BG816660" s="984"/>
    </row>
    <row r="816661" spans="59:59" ht="15" customHeight="1">
      <c r="BG816661" s="985"/>
    </row>
    <row r="816698" spans="59:59" ht="15" customHeight="1">
      <c r="BG816698" s="984"/>
    </row>
    <row r="816699" spans="59:59" ht="15" customHeight="1">
      <c r="BG816699" s="985"/>
    </row>
    <row r="816736" spans="59:59" ht="15" customHeight="1">
      <c r="BG816736" s="984"/>
    </row>
    <row r="816737" spans="59:59" ht="15" customHeight="1">
      <c r="BG816737" s="985"/>
    </row>
    <row r="816774" spans="59:59" ht="15" customHeight="1">
      <c r="BG816774" s="984"/>
    </row>
    <row r="816775" spans="59:59" ht="15" customHeight="1">
      <c r="BG816775" s="985"/>
    </row>
    <row r="816812" spans="59:59" ht="15" customHeight="1">
      <c r="BG816812" s="984"/>
    </row>
    <row r="816813" spans="59:59" ht="15" customHeight="1">
      <c r="BG816813" s="985"/>
    </row>
    <row r="816850" spans="59:59" ht="15" customHeight="1">
      <c r="BG816850" s="984"/>
    </row>
    <row r="816851" spans="59:59" ht="15" customHeight="1">
      <c r="BG816851" s="985"/>
    </row>
    <row r="816888" spans="59:59" ht="15" customHeight="1">
      <c r="BG816888" s="984"/>
    </row>
    <row r="816889" spans="59:59" ht="15" customHeight="1">
      <c r="BG816889" s="985"/>
    </row>
    <row r="816926" spans="59:59" ht="15" customHeight="1">
      <c r="BG816926" s="984"/>
    </row>
    <row r="816927" spans="59:59" ht="15" customHeight="1">
      <c r="BG816927" s="985"/>
    </row>
    <row r="816964" spans="59:59" ht="15" customHeight="1">
      <c r="BG816964" s="984"/>
    </row>
    <row r="816965" spans="59:59" ht="15" customHeight="1">
      <c r="BG816965" s="985"/>
    </row>
    <row r="817002" spans="59:59" ht="15" customHeight="1">
      <c r="BG817002" s="984"/>
    </row>
    <row r="817003" spans="59:59" ht="15" customHeight="1">
      <c r="BG817003" s="985"/>
    </row>
    <row r="817040" spans="59:59" ht="15" customHeight="1">
      <c r="BG817040" s="984"/>
    </row>
    <row r="817041" spans="59:59" ht="15" customHeight="1">
      <c r="BG817041" s="985"/>
    </row>
    <row r="817078" spans="59:59" ht="15" customHeight="1">
      <c r="BG817078" s="984"/>
    </row>
    <row r="817079" spans="59:59" ht="15" customHeight="1">
      <c r="BG817079" s="985"/>
    </row>
    <row r="817116" spans="59:59" ht="15" customHeight="1">
      <c r="BG817116" s="984"/>
    </row>
    <row r="817117" spans="59:59" ht="15" customHeight="1">
      <c r="BG817117" s="985"/>
    </row>
    <row r="817154" spans="59:59" ht="15" customHeight="1">
      <c r="BG817154" s="984"/>
    </row>
    <row r="817155" spans="59:59" ht="15" customHeight="1">
      <c r="BG817155" s="985"/>
    </row>
    <row r="817192" spans="59:59" ht="15" customHeight="1">
      <c r="BG817192" s="984"/>
    </row>
    <row r="817193" spans="59:59" ht="15" customHeight="1">
      <c r="BG817193" s="985"/>
    </row>
    <row r="817230" spans="59:59" ht="15" customHeight="1">
      <c r="BG817230" s="984"/>
    </row>
    <row r="817231" spans="59:59" ht="15" customHeight="1">
      <c r="BG817231" s="985"/>
    </row>
    <row r="817268" spans="59:59" ht="15" customHeight="1">
      <c r="BG817268" s="984"/>
    </row>
    <row r="817269" spans="59:59" ht="15" customHeight="1">
      <c r="BG817269" s="985"/>
    </row>
    <row r="817306" spans="59:59" ht="15" customHeight="1">
      <c r="BG817306" s="984"/>
    </row>
    <row r="817307" spans="59:59" ht="15" customHeight="1">
      <c r="BG817307" s="985"/>
    </row>
    <row r="817344" spans="59:59" ht="15" customHeight="1">
      <c r="BG817344" s="984"/>
    </row>
    <row r="817345" spans="59:59" ht="15" customHeight="1">
      <c r="BG817345" s="985"/>
    </row>
    <row r="817382" spans="59:59" ht="15" customHeight="1">
      <c r="BG817382" s="984"/>
    </row>
    <row r="817383" spans="59:59" ht="15" customHeight="1">
      <c r="BG817383" s="985"/>
    </row>
    <row r="817420" spans="59:59" ht="15" customHeight="1">
      <c r="BG817420" s="984"/>
    </row>
    <row r="817421" spans="59:59" ht="15" customHeight="1">
      <c r="BG817421" s="985"/>
    </row>
    <row r="817458" spans="59:59" ht="15" customHeight="1">
      <c r="BG817458" s="984"/>
    </row>
    <row r="817459" spans="59:59" ht="15" customHeight="1">
      <c r="BG817459" s="985"/>
    </row>
    <row r="817496" spans="59:59" ht="15" customHeight="1">
      <c r="BG817496" s="984"/>
    </row>
    <row r="817497" spans="59:59" ht="15" customHeight="1">
      <c r="BG817497" s="985"/>
    </row>
    <row r="817534" spans="59:59" ht="15" customHeight="1">
      <c r="BG817534" s="984"/>
    </row>
    <row r="817535" spans="59:59" ht="15" customHeight="1">
      <c r="BG817535" s="985"/>
    </row>
    <row r="817572" spans="59:59" ht="15" customHeight="1">
      <c r="BG817572" s="984"/>
    </row>
    <row r="817573" spans="59:59" ht="15" customHeight="1">
      <c r="BG817573" s="985"/>
    </row>
    <row r="817610" spans="59:59" ht="15" customHeight="1">
      <c r="BG817610" s="984"/>
    </row>
    <row r="817611" spans="59:59" ht="15" customHeight="1">
      <c r="BG817611" s="985"/>
    </row>
    <row r="817648" spans="59:59" ht="15" customHeight="1">
      <c r="BG817648" s="984"/>
    </row>
    <row r="817649" spans="59:59" ht="15" customHeight="1">
      <c r="BG817649" s="985"/>
    </row>
    <row r="817686" spans="59:59" ht="15" customHeight="1">
      <c r="BG817686" s="984"/>
    </row>
    <row r="817687" spans="59:59" ht="15" customHeight="1">
      <c r="BG817687" s="985"/>
    </row>
    <row r="817724" spans="59:59" ht="15" customHeight="1">
      <c r="BG817724" s="984"/>
    </row>
    <row r="817725" spans="59:59" ht="15" customHeight="1">
      <c r="BG817725" s="985"/>
    </row>
    <row r="817762" spans="59:59" ht="15" customHeight="1">
      <c r="BG817762" s="984"/>
    </row>
    <row r="817763" spans="59:59" ht="15" customHeight="1">
      <c r="BG817763" s="985"/>
    </row>
    <row r="817800" spans="59:59" ht="15" customHeight="1">
      <c r="BG817800" s="984"/>
    </row>
    <row r="817801" spans="59:59" ht="15" customHeight="1">
      <c r="BG817801" s="985"/>
    </row>
    <row r="817838" spans="59:59" ht="15" customHeight="1">
      <c r="BG817838" s="984"/>
    </row>
    <row r="817839" spans="59:59" ht="15" customHeight="1">
      <c r="BG817839" s="985"/>
    </row>
    <row r="817876" spans="59:59" ht="15" customHeight="1">
      <c r="BG817876" s="984"/>
    </row>
    <row r="817877" spans="59:59" ht="15" customHeight="1">
      <c r="BG817877" s="985"/>
    </row>
    <row r="817914" spans="59:59" ht="15" customHeight="1">
      <c r="BG817914" s="984"/>
    </row>
    <row r="817915" spans="59:59" ht="15" customHeight="1">
      <c r="BG817915" s="985"/>
    </row>
    <row r="817952" spans="59:59" ht="15" customHeight="1">
      <c r="BG817952" s="984"/>
    </row>
    <row r="817953" spans="59:59" ht="15" customHeight="1">
      <c r="BG817953" s="985"/>
    </row>
    <row r="817990" spans="59:59" ht="15" customHeight="1">
      <c r="BG817990" s="984"/>
    </row>
    <row r="817991" spans="59:59" ht="15" customHeight="1">
      <c r="BG817991" s="985"/>
    </row>
    <row r="818028" spans="59:59" ht="15" customHeight="1">
      <c r="BG818028" s="984"/>
    </row>
    <row r="818029" spans="59:59" ht="15" customHeight="1">
      <c r="BG818029" s="985"/>
    </row>
    <row r="818066" spans="59:59" ht="15" customHeight="1">
      <c r="BG818066" s="984"/>
    </row>
    <row r="818067" spans="59:59" ht="15" customHeight="1">
      <c r="BG818067" s="985"/>
    </row>
    <row r="818104" spans="59:59" ht="15" customHeight="1">
      <c r="BG818104" s="984"/>
    </row>
    <row r="818105" spans="59:59" ht="15" customHeight="1">
      <c r="BG818105" s="985"/>
    </row>
    <row r="818142" spans="59:59" ht="15" customHeight="1">
      <c r="BG818142" s="984"/>
    </row>
    <row r="818143" spans="59:59" ht="15" customHeight="1">
      <c r="BG818143" s="985"/>
    </row>
    <row r="818180" spans="59:59" ht="15" customHeight="1">
      <c r="BG818180" s="984"/>
    </row>
    <row r="818181" spans="59:59" ht="15" customHeight="1">
      <c r="BG818181" s="985"/>
    </row>
    <row r="818218" spans="59:59" ht="15" customHeight="1">
      <c r="BG818218" s="984"/>
    </row>
    <row r="818219" spans="59:59" ht="15" customHeight="1">
      <c r="BG818219" s="985"/>
    </row>
    <row r="818256" spans="59:59" ht="15" customHeight="1">
      <c r="BG818256" s="984"/>
    </row>
    <row r="818257" spans="59:59" ht="15" customHeight="1">
      <c r="BG818257" s="985"/>
    </row>
    <row r="818294" spans="59:59" ht="15" customHeight="1">
      <c r="BG818294" s="984"/>
    </row>
    <row r="818295" spans="59:59" ht="15" customHeight="1">
      <c r="BG818295" s="985"/>
    </row>
    <row r="818332" spans="59:59" ht="15" customHeight="1">
      <c r="BG818332" s="984"/>
    </row>
    <row r="818333" spans="59:59" ht="15" customHeight="1">
      <c r="BG818333" s="985"/>
    </row>
    <row r="818370" spans="59:59" ht="15" customHeight="1">
      <c r="BG818370" s="984"/>
    </row>
    <row r="818371" spans="59:59" ht="15" customHeight="1">
      <c r="BG818371" s="985"/>
    </row>
    <row r="818408" spans="59:59" ht="15" customHeight="1">
      <c r="BG818408" s="984"/>
    </row>
    <row r="818409" spans="59:59" ht="15" customHeight="1">
      <c r="BG818409" s="985"/>
    </row>
    <row r="818446" spans="59:59" ht="15" customHeight="1">
      <c r="BG818446" s="984"/>
    </row>
    <row r="818447" spans="59:59" ht="15" customHeight="1">
      <c r="BG818447" s="985"/>
    </row>
    <row r="818484" spans="59:59" ht="15" customHeight="1">
      <c r="BG818484" s="984"/>
    </row>
    <row r="818485" spans="59:59" ht="15" customHeight="1">
      <c r="BG818485" s="985"/>
    </row>
    <row r="818522" spans="59:59" ht="15" customHeight="1">
      <c r="BG818522" s="984"/>
    </row>
    <row r="818523" spans="59:59" ht="15" customHeight="1">
      <c r="BG818523" s="985"/>
    </row>
    <row r="818560" spans="59:59" ht="15" customHeight="1">
      <c r="BG818560" s="984"/>
    </row>
    <row r="818561" spans="59:59" ht="15" customHeight="1">
      <c r="BG818561" s="985"/>
    </row>
    <row r="818598" spans="59:59" ht="15" customHeight="1">
      <c r="BG818598" s="984"/>
    </row>
    <row r="818599" spans="59:59" ht="15" customHeight="1">
      <c r="BG818599" s="985"/>
    </row>
    <row r="818636" spans="59:59" ht="15" customHeight="1">
      <c r="BG818636" s="984"/>
    </row>
    <row r="818637" spans="59:59" ht="15" customHeight="1">
      <c r="BG818637" s="985"/>
    </row>
    <row r="818674" spans="59:59" ht="15" customHeight="1">
      <c r="BG818674" s="984"/>
    </row>
    <row r="818675" spans="59:59" ht="15" customHeight="1">
      <c r="BG818675" s="985"/>
    </row>
    <row r="818712" spans="59:59" ht="15" customHeight="1">
      <c r="BG818712" s="984"/>
    </row>
    <row r="818713" spans="59:59" ht="15" customHeight="1">
      <c r="BG818713" s="985"/>
    </row>
    <row r="818750" spans="59:59" ht="15" customHeight="1">
      <c r="BG818750" s="984"/>
    </row>
    <row r="818751" spans="59:59" ht="15" customHeight="1">
      <c r="BG818751" s="985"/>
    </row>
    <row r="818788" spans="59:59" ht="15" customHeight="1">
      <c r="BG818788" s="984"/>
    </row>
    <row r="818789" spans="59:59" ht="15" customHeight="1">
      <c r="BG818789" s="985"/>
    </row>
    <row r="818826" spans="59:59" ht="15" customHeight="1">
      <c r="BG818826" s="984"/>
    </row>
    <row r="818827" spans="59:59" ht="15" customHeight="1">
      <c r="BG818827" s="985"/>
    </row>
    <row r="818864" spans="59:59" ht="15" customHeight="1">
      <c r="BG818864" s="984"/>
    </row>
    <row r="818865" spans="59:59" ht="15" customHeight="1">
      <c r="BG818865" s="985"/>
    </row>
    <row r="818902" spans="59:59" ht="15" customHeight="1">
      <c r="BG818902" s="984"/>
    </row>
    <row r="818903" spans="59:59" ht="15" customHeight="1">
      <c r="BG818903" s="985"/>
    </row>
    <row r="818940" spans="59:59" ht="15" customHeight="1">
      <c r="BG818940" s="984"/>
    </row>
    <row r="818941" spans="59:59" ht="15" customHeight="1">
      <c r="BG818941" s="985"/>
    </row>
    <row r="818978" spans="59:59" ht="15" customHeight="1">
      <c r="BG818978" s="984"/>
    </row>
    <row r="818979" spans="59:59" ht="15" customHeight="1">
      <c r="BG818979" s="985"/>
    </row>
    <row r="819016" spans="59:59" ht="15" customHeight="1">
      <c r="BG819016" s="984"/>
    </row>
    <row r="819017" spans="59:59" ht="15" customHeight="1">
      <c r="BG819017" s="985"/>
    </row>
    <row r="819054" spans="59:59" ht="15" customHeight="1">
      <c r="BG819054" s="984"/>
    </row>
    <row r="819055" spans="59:59" ht="15" customHeight="1">
      <c r="BG819055" s="985"/>
    </row>
    <row r="819092" spans="59:59" ht="15" customHeight="1">
      <c r="BG819092" s="984"/>
    </row>
    <row r="819093" spans="59:59" ht="15" customHeight="1">
      <c r="BG819093" s="985"/>
    </row>
    <row r="819130" spans="59:59" ht="15" customHeight="1">
      <c r="BG819130" s="984"/>
    </row>
    <row r="819131" spans="59:59" ht="15" customHeight="1">
      <c r="BG819131" s="985"/>
    </row>
    <row r="819168" spans="59:59" ht="15" customHeight="1">
      <c r="BG819168" s="984"/>
    </row>
    <row r="819169" spans="59:59" ht="15" customHeight="1">
      <c r="BG819169" s="985"/>
    </row>
    <row r="819206" spans="59:59" ht="15" customHeight="1">
      <c r="BG819206" s="984"/>
    </row>
    <row r="819207" spans="59:59" ht="15" customHeight="1">
      <c r="BG819207" s="985"/>
    </row>
    <row r="819244" spans="59:59" ht="15" customHeight="1">
      <c r="BG819244" s="984"/>
    </row>
    <row r="819245" spans="59:59" ht="15" customHeight="1">
      <c r="BG819245" s="985"/>
    </row>
    <row r="819282" spans="59:59" ht="15" customHeight="1">
      <c r="BG819282" s="984"/>
    </row>
    <row r="819283" spans="59:59" ht="15" customHeight="1">
      <c r="BG819283" s="985"/>
    </row>
    <row r="819320" spans="59:59" ht="15" customHeight="1">
      <c r="BG819320" s="984"/>
    </row>
    <row r="819321" spans="59:59" ht="15" customHeight="1">
      <c r="BG819321" s="985"/>
    </row>
    <row r="819358" spans="59:59" ht="15" customHeight="1">
      <c r="BG819358" s="984"/>
    </row>
    <row r="819359" spans="59:59" ht="15" customHeight="1">
      <c r="BG819359" s="985"/>
    </row>
    <row r="819396" spans="59:59" ht="15" customHeight="1">
      <c r="BG819396" s="984"/>
    </row>
    <row r="819397" spans="59:59" ht="15" customHeight="1">
      <c r="BG819397" s="985"/>
    </row>
    <row r="819434" spans="59:59" ht="15" customHeight="1">
      <c r="BG819434" s="984"/>
    </row>
    <row r="819435" spans="59:59" ht="15" customHeight="1">
      <c r="BG819435" s="985"/>
    </row>
    <row r="819472" spans="59:59" ht="15" customHeight="1">
      <c r="BG819472" s="984"/>
    </row>
    <row r="819473" spans="59:59" ht="15" customHeight="1">
      <c r="BG819473" s="985"/>
    </row>
    <row r="819510" spans="59:59" ht="15" customHeight="1">
      <c r="BG819510" s="984"/>
    </row>
    <row r="819511" spans="59:59" ht="15" customHeight="1">
      <c r="BG819511" s="985"/>
    </row>
    <row r="819548" spans="59:59" ht="15" customHeight="1">
      <c r="BG819548" s="984"/>
    </row>
    <row r="819549" spans="59:59" ht="15" customHeight="1">
      <c r="BG819549" s="985"/>
    </row>
    <row r="819586" spans="59:59" ht="15" customHeight="1">
      <c r="BG819586" s="984"/>
    </row>
    <row r="819587" spans="59:59" ht="15" customHeight="1">
      <c r="BG819587" s="985"/>
    </row>
    <row r="819624" spans="59:59" ht="15" customHeight="1">
      <c r="BG819624" s="984"/>
    </row>
    <row r="819625" spans="59:59" ht="15" customHeight="1">
      <c r="BG819625" s="985"/>
    </row>
    <row r="819662" spans="59:59" ht="15" customHeight="1">
      <c r="BG819662" s="984"/>
    </row>
    <row r="819663" spans="59:59" ht="15" customHeight="1">
      <c r="BG819663" s="985"/>
    </row>
    <row r="819700" spans="59:59" ht="15" customHeight="1">
      <c r="BG819700" s="984"/>
    </row>
    <row r="819701" spans="59:59" ht="15" customHeight="1">
      <c r="BG819701" s="985"/>
    </row>
    <row r="819738" spans="59:59" ht="15" customHeight="1">
      <c r="BG819738" s="984"/>
    </row>
    <row r="819739" spans="59:59" ht="15" customHeight="1">
      <c r="BG819739" s="985"/>
    </row>
    <row r="819776" spans="59:59" ht="15" customHeight="1">
      <c r="BG819776" s="984"/>
    </row>
    <row r="819777" spans="59:59" ht="15" customHeight="1">
      <c r="BG819777" s="985"/>
    </row>
    <row r="819814" spans="59:59" ht="15" customHeight="1">
      <c r="BG819814" s="984"/>
    </row>
    <row r="819815" spans="59:59" ht="15" customHeight="1">
      <c r="BG819815" s="985"/>
    </row>
    <row r="819852" spans="59:59" ht="15" customHeight="1">
      <c r="BG819852" s="984"/>
    </row>
    <row r="819853" spans="59:59" ht="15" customHeight="1">
      <c r="BG819853" s="985"/>
    </row>
    <row r="819890" spans="59:59" ht="15" customHeight="1">
      <c r="BG819890" s="984"/>
    </row>
    <row r="819891" spans="59:59" ht="15" customHeight="1">
      <c r="BG819891" s="985"/>
    </row>
    <row r="819928" spans="59:59" ht="15" customHeight="1">
      <c r="BG819928" s="984"/>
    </row>
    <row r="819929" spans="59:59" ht="15" customHeight="1">
      <c r="BG819929" s="985"/>
    </row>
    <row r="819966" spans="59:59" ht="15" customHeight="1">
      <c r="BG819966" s="984"/>
    </row>
    <row r="819967" spans="59:59" ht="15" customHeight="1">
      <c r="BG819967" s="985"/>
    </row>
    <row r="820004" spans="59:59" ht="15" customHeight="1">
      <c r="BG820004" s="984"/>
    </row>
    <row r="820005" spans="59:59" ht="15" customHeight="1">
      <c r="BG820005" s="985"/>
    </row>
    <row r="820042" spans="59:59" ht="15" customHeight="1">
      <c r="BG820042" s="984"/>
    </row>
    <row r="820043" spans="59:59" ht="15" customHeight="1">
      <c r="BG820043" s="985"/>
    </row>
    <row r="820080" spans="59:59" ht="15" customHeight="1">
      <c r="BG820080" s="984"/>
    </row>
    <row r="820081" spans="59:59" ht="15" customHeight="1">
      <c r="BG820081" s="985"/>
    </row>
    <row r="820118" spans="59:59" ht="15" customHeight="1">
      <c r="BG820118" s="984"/>
    </row>
    <row r="820119" spans="59:59" ht="15" customHeight="1">
      <c r="BG820119" s="985"/>
    </row>
    <row r="820156" spans="59:59" ht="15" customHeight="1">
      <c r="BG820156" s="984"/>
    </row>
    <row r="820157" spans="59:59" ht="15" customHeight="1">
      <c r="BG820157" s="985"/>
    </row>
    <row r="820194" spans="59:59" ht="15" customHeight="1">
      <c r="BG820194" s="984"/>
    </row>
    <row r="820195" spans="59:59" ht="15" customHeight="1">
      <c r="BG820195" s="985"/>
    </row>
    <row r="820232" spans="59:59" ht="15" customHeight="1">
      <c r="BG820232" s="984"/>
    </row>
    <row r="820233" spans="59:59" ht="15" customHeight="1">
      <c r="BG820233" s="985"/>
    </row>
    <row r="820270" spans="59:59" ht="15" customHeight="1">
      <c r="BG820270" s="984"/>
    </row>
    <row r="820271" spans="59:59" ht="15" customHeight="1">
      <c r="BG820271" s="985"/>
    </row>
    <row r="820308" spans="59:59" ht="15" customHeight="1">
      <c r="BG820308" s="984"/>
    </row>
    <row r="820309" spans="59:59" ht="15" customHeight="1">
      <c r="BG820309" s="985"/>
    </row>
    <row r="820346" spans="59:59" ht="15" customHeight="1">
      <c r="BG820346" s="984"/>
    </row>
    <row r="820347" spans="59:59" ht="15" customHeight="1">
      <c r="BG820347" s="985"/>
    </row>
    <row r="820384" spans="59:59" ht="15" customHeight="1">
      <c r="BG820384" s="984"/>
    </row>
    <row r="820385" spans="59:59" ht="15" customHeight="1">
      <c r="BG820385" s="985"/>
    </row>
    <row r="820422" spans="59:59" ht="15" customHeight="1">
      <c r="BG820422" s="984"/>
    </row>
    <row r="820423" spans="59:59" ht="15" customHeight="1">
      <c r="BG820423" s="985"/>
    </row>
    <row r="820460" spans="59:59" ht="15" customHeight="1">
      <c r="BG820460" s="984"/>
    </row>
    <row r="820461" spans="59:59" ht="15" customHeight="1">
      <c r="BG820461" s="985"/>
    </row>
    <row r="820498" spans="59:59" ht="15" customHeight="1">
      <c r="BG820498" s="984"/>
    </row>
    <row r="820499" spans="59:59" ht="15" customHeight="1">
      <c r="BG820499" s="985"/>
    </row>
    <row r="820536" spans="59:59" ht="15" customHeight="1">
      <c r="BG820536" s="984"/>
    </row>
    <row r="820537" spans="59:59" ht="15" customHeight="1">
      <c r="BG820537" s="985"/>
    </row>
    <row r="820574" spans="59:59" ht="15" customHeight="1">
      <c r="BG820574" s="984"/>
    </row>
    <row r="820575" spans="59:59" ht="15" customHeight="1">
      <c r="BG820575" s="985"/>
    </row>
    <row r="820612" spans="59:59" ht="15" customHeight="1">
      <c r="BG820612" s="984"/>
    </row>
    <row r="820613" spans="59:59" ht="15" customHeight="1">
      <c r="BG820613" s="985"/>
    </row>
    <row r="820650" spans="59:59" ht="15" customHeight="1">
      <c r="BG820650" s="984"/>
    </row>
    <row r="820651" spans="59:59" ht="15" customHeight="1">
      <c r="BG820651" s="985"/>
    </row>
    <row r="820688" spans="59:59" ht="15" customHeight="1">
      <c r="BG820688" s="984"/>
    </row>
    <row r="820689" spans="59:59" ht="15" customHeight="1">
      <c r="BG820689" s="985"/>
    </row>
    <row r="820726" spans="59:59" ht="15" customHeight="1">
      <c r="BG820726" s="984"/>
    </row>
    <row r="820727" spans="59:59" ht="15" customHeight="1">
      <c r="BG820727" s="985"/>
    </row>
    <row r="820764" spans="59:59" ht="15" customHeight="1">
      <c r="BG820764" s="984"/>
    </row>
    <row r="820765" spans="59:59" ht="15" customHeight="1">
      <c r="BG820765" s="985"/>
    </row>
    <row r="820802" spans="59:59" ht="15" customHeight="1">
      <c r="BG820802" s="984"/>
    </row>
    <row r="820803" spans="59:59" ht="15" customHeight="1">
      <c r="BG820803" s="985"/>
    </row>
    <row r="820840" spans="59:59" ht="15" customHeight="1">
      <c r="BG820840" s="984"/>
    </row>
    <row r="820841" spans="59:59" ht="15" customHeight="1">
      <c r="BG820841" s="985"/>
    </row>
    <row r="820878" spans="59:59" ht="15" customHeight="1">
      <c r="BG820878" s="984"/>
    </row>
    <row r="820879" spans="59:59" ht="15" customHeight="1">
      <c r="BG820879" s="985"/>
    </row>
    <row r="820916" spans="59:59" ht="15" customHeight="1">
      <c r="BG820916" s="984"/>
    </row>
    <row r="820917" spans="59:59" ht="15" customHeight="1">
      <c r="BG820917" s="985"/>
    </row>
    <row r="820954" spans="59:59" ht="15" customHeight="1">
      <c r="BG820954" s="984"/>
    </row>
    <row r="820955" spans="59:59" ht="15" customHeight="1">
      <c r="BG820955" s="985"/>
    </row>
    <row r="820992" spans="59:59" ht="15" customHeight="1">
      <c r="BG820992" s="984"/>
    </row>
    <row r="820993" spans="59:59" ht="15" customHeight="1">
      <c r="BG820993" s="985"/>
    </row>
    <row r="821030" spans="59:59" ht="15" customHeight="1">
      <c r="BG821030" s="984"/>
    </row>
    <row r="821031" spans="59:59" ht="15" customHeight="1">
      <c r="BG821031" s="985"/>
    </row>
    <row r="821068" spans="59:59" ht="15" customHeight="1">
      <c r="BG821068" s="984"/>
    </row>
    <row r="821069" spans="59:59" ht="15" customHeight="1">
      <c r="BG821069" s="985"/>
    </row>
    <row r="821106" spans="59:59" ht="15" customHeight="1">
      <c r="BG821106" s="984"/>
    </row>
    <row r="821107" spans="59:59" ht="15" customHeight="1">
      <c r="BG821107" s="985"/>
    </row>
    <row r="821144" spans="59:59" ht="15" customHeight="1">
      <c r="BG821144" s="984"/>
    </row>
    <row r="821145" spans="59:59" ht="15" customHeight="1">
      <c r="BG821145" s="985"/>
    </row>
    <row r="821182" spans="59:59" ht="15" customHeight="1">
      <c r="BG821182" s="984"/>
    </row>
    <row r="821183" spans="59:59" ht="15" customHeight="1">
      <c r="BG821183" s="985"/>
    </row>
    <row r="821220" spans="59:59" ht="15" customHeight="1">
      <c r="BG821220" s="984"/>
    </row>
    <row r="821221" spans="59:59" ht="15" customHeight="1">
      <c r="BG821221" s="985"/>
    </row>
    <row r="821258" spans="59:59" ht="15" customHeight="1">
      <c r="BG821258" s="984"/>
    </row>
    <row r="821259" spans="59:59" ht="15" customHeight="1">
      <c r="BG821259" s="985"/>
    </row>
    <row r="821296" spans="59:59" ht="15" customHeight="1">
      <c r="BG821296" s="984"/>
    </row>
    <row r="821297" spans="59:59" ht="15" customHeight="1">
      <c r="BG821297" s="985"/>
    </row>
    <row r="821334" spans="59:59" ht="15" customHeight="1">
      <c r="BG821334" s="984"/>
    </row>
    <row r="821335" spans="59:59" ht="15" customHeight="1">
      <c r="BG821335" s="985"/>
    </row>
    <row r="821372" spans="59:59" ht="15" customHeight="1">
      <c r="BG821372" s="984"/>
    </row>
    <row r="821373" spans="59:59" ht="15" customHeight="1">
      <c r="BG821373" s="985"/>
    </row>
    <row r="821410" spans="59:59" ht="15" customHeight="1">
      <c r="BG821410" s="984"/>
    </row>
    <row r="821411" spans="59:59" ht="15" customHeight="1">
      <c r="BG821411" s="985"/>
    </row>
    <row r="821448" spans="59:59" ht="15" customHeight="1">
      <c r="BG821448" s="984"/>
    </row>
    <row r="821449" spans="59:59" ht="15" customHeight="1">
      <c r="BG821449" s="985"/>
    </row>
    <row r="821486" spans="59:59" ht="15" customHeight="1">
      <c r="BG821486" s="984"/>
    </row>
    <row r="821487" spans="59:59" ht="15" customHeight="1">
      <c r="BG821487" s="985"/>
    </row>
    <row r="821524" spans="59:59" ht="15" customHeight="1">
      <c r="BG821524" s="984"/>
    </row>
    <row r="821525" spans="59:59" ht="15" customHeight="1">
      <c r="BG821525" s="985"/>
    </row>
    <row r="821562" spans="59:59" ht="15" customHeight="1">
      <c r="BG821562" s="984"/>
    </row>
    <row r="821563" spans="59:59" ht="15" customHeight="1">
      <c r="BG821563" s="985"/>
    </row>
    <row r="821600" spans="59:59" ht="15" customHeight="1">
      <c r="BG821600" s="984"/>
    </row>
    <row r="821601" spans="59:59" ht="15" customHeight="1">
      <c r="BG821601" s="985"/>
    </row>
    <row r="821638" spans="59:59" ht="15" customHeight="1">
      <c r="BG821638" s="984"/>
    </row>
    <row r="821639" spans="59:59" ht="15" customHeight="1">
      <c r="BG821639" s="985"/>
    </row>
    <row r="821676" spans="59:59" ht="15" customHeight="1">
      <c r="BG821676" s="984"/>
    </row>
    <row r="821677" spans="59:59" ht="15" customHeight="1">
      <c r="BG821677" s="985"/>
    </row>
    <row r="821714" spans="59:59" ht="15" customHeight="1">
      <c r="BG821714" s="984"/>
    </row>
    <row r="821715" spans="59:59" ht="15" customHeight="1">
      <c r="BG821715" s="985"/>
    </row>
    <row r="821752" spans="59:59" ht="15" customHeight="1">
      <c r="BG821752" s="984"/>
    </row>
    <row r="821753" spans="59:59" ht="15" customHeight="1">
      <c r="BG821753" s="985"/>
    </row>
    <row r="821790" spans="59:59" ht="15" customHeight="1">
      <c r="BG821790" s="984"/>
    </row>
    <row r="821791" spans="59:59" ht="15" customHeight="1">
      <c r="BG821791" s="985"/>
    </row>
    <row r="821828" spans="59:59" ht="15" customHeight="1">
      <c r="BG821828" s="984"/>
    </row>
    <row r="821829" spans="59:59" ht="15" customHeight="1">
      <c r="BG821829" s="985"/>
    </row>
    <row r="821866" spans="59:59" ht="15" customHeight="1">
      <c r="BG821866" s="984"/>
    </row>
    <row r="821867" spans="59:59" ht="15" customHeight="1">
      <c r="BG821867" s="985"/>
    </row>
    <row r="821904" spans="59:59" ht="15" customHeight="1">
      <c r="BG821904" s="984"/>
    </row>
    <row r="821905" spans="59:59" ht="15" customHeight="1">
      <c r="BG821905" s="985"/>
    </row>
    <row r="821942" spans="59:59" ht="15" customHeight="1">
      <c r="BG821942" s="984"/>
    </row>
    <row r="821943" spans="59:59" ht="15" customHeight="1">
      <c r="BG821943" s="985"/>
    </row>
    <row r="821980" spans="59:59" ht="15" customHeight="1">
      <c r="BG821980" s="984"/>
    </row>
    <row r="821981" spans="59:59" ht="15" customHeight="1">
      <c r="BG821981" s="985"/>
    </row>
    <row r="822018" spans="59:59" ht="15" customHeight="1">
      <c r="BG822018" s="984"/>
    </row>
    <row r="822019" spans="59:59" ht="15" customHeight="1">
      <c r="BG822019" s="985"/>
    </row>
    <row r="822056" spans="59:59" ht="15" customHeight="1">
      <c r="BG822056" s="984"/>
    </row>
    <row r="822057" spans="59:59" ht="15" customHeight="1">
      <c r="BG822057" s="985"/>
    </row>
    <row r="822094" spans="59:59" ht="15" customHeight="1">
      <c r="BG822094" s="984"/>
    </row>
    <row r="822095" spans="59:59" ht="15" customHeight="1">
      <c r="BG822095" s="985"/>
    </row>
    <row r="822132" spans="59:59" ht="15" customHeight="1">
      <c r="BG822132" s="984"/>
    </row>
    <row r="822133" spans="59:59" ht="15" customHeight="1">
      <c r="BG822133" s="985"/>
    </row>
    <row r="822170" spans="59:59" ht="15" customHeight="1">
      <c r="BG822170" s="984"/>
    </row>
    <row r="822171" spans="59:59" ht="15" customHeight="1">
      <c r="BG822171" s="985"/>
    </row>
    <row r="822208" spans="59:59" ht="15" customHeight="1">
      <c r="BG822208" s="984"/>
    </row>
    <row r="822209" spans="59:59" ht="15" customHeight="1">
      <c r="BG822209" s="985"/>
    </row>
    <row r="822246" spans="59:59" ht="15" customHeight="1">
      <c r="BG822246" s="984"/>
    </row>
    <row r="822247" spans="59:59" ht="15" customHeight="1">
      <c r="BG822247" s="985"/>
    </row>
    <row r="822284" spans="59:59" ht="15" customHeight="1">
      <c r="BG822284" s="984"/>
    </row>
    <row r="822285" spans="59:59" ht="15" customHeight="1">
      <c r="BG822285" s="985"/>
    </row>
    <row r="822322" spans="59:59" ht="15" customHeight="1">
      <c r="BG822322" s="984"/>
    </row>
    <row r="822323" spans="59:59" ht="15" customHeight="1">
      <c r="BG822323" s="985"/>
    </row>
    <row r="822360" spans="59:59" ht="15" customHeight="1">
      <c r="BG822360" s="984"/>
    </row>
    <row r="822361" spans="59:59" ht="15" customHeight="1">
      <c r="BG822361" s="985"/>
    </row>
    <row r="822398" spans="59:59" ht="15" customHeight="1">
      <c r="BG822398" s="984"/>
    </row>
    <row r="822399" spans="59:59" ht="15" customHeight="1">
      <c r="BG822399" s="985"/>
    </row>
    <row r="822436" spans="59:59" ht="15" customHeight="1">
      <c r="BG822436" s="984"/>
    </row>
    <row r="822437" spans="59:59" ht="15" customHeight="1">
      <c r="BG822437" s="985"/>
    </row>
    <row r="822474" spans="59:59" ht="15" customHeight="1">
      <c r="BG822474" s="984"/>
    </row>
    <row r="822475" spans="59:59" ht="15" customHeight="1">
      <c r="BG822475" s="985"/>
    </row>
    <row r="822512" spans="59:59" ht="15" customHeight="1">
      <c r="BG822512" s="984"/>
    </row>
    <row r="822513" spans="59:59" ht="15" customHeight="1">
      <c r="BG822513" s="985"/>
    </row>
    <row r="822550" spans="59:59" ht="15" customHeight="1">
      <c r="BG822550" s="984"/>
    </row>
    <row r="822551" spans="59:59" ht="15" customHeight="1">
      <c r="BG822551" s="985"/>
    </row>
    <row r="822588" spans="59:59" ht="15" customHeight="1">
      <c r="BG822588" s="984"/>
    </row>
    <row r="822589" spans="59:59" ht="15" customHeight="1">
      <c r="BG822589" s="985"/>
    </row>
    <row r="822626" spans="59:59" ht="15" customHeight="1">
      <c r="BG822626" s="984"/>
    </row>
    <row r="822627" spans="59:59" ht="15" customHeight="1">
      <c r="BG822627" s="985"/>
    </row>
    <row r="822664" spans="59:59" ht="15" customHeight="1">
      <c r="BG822664" s="984"/>
    </row>
    <row r="822665" spans="59:59" ht="15" customHeight="1">
      <c r="BG822665" s="985"/>
    </row>
    <row r="822702" spans="59:59" ht="15" customHeight="1">
      <c r="BG822702" s="984"/>
    </row>
    <row r="822703" spans="59:59" ht="15" customHeight="1">
      <c r="BG822703" s="985"/>
    </row>
    <row r="822740" spans="59:59" ht="15" customHeight="1">
      <c r="BG822740" s="984"/>
    </row>
    <row r="822741" spans="59:59" ht="15" customHeight="1">
      <c r="BG822741" s="985"/>
    </row>
    <row r="822778" spans="59:59" ht="15" customHeight="1">
      <c r="BG822778" s="984"/>
    </row>
    <row r="822779" spans="59:59" ht="15" customHeight="1">
      <c r="BG822779" s="985"/>
    </row>
    <row r="822816" spans="59:59" ht="15" customHeight="1">
      <c r="BG822816" s="984"/>
    </row>
    <row r="822817" spans="59:59" ht="15" customHeight="1">
      <c r="BG822817" s="985"/>
    </row>
    <row r="822854" spans="59:59" ht="15" customHeight="1">
      <c r="BG822854" s="984"/>
    </row>
    <row r="822855" spans="59:59" ht="15" customHeight="1">
      <c r="BG822855" s="985"/>
    </row>
    <row r="822892" spans="59:59" ht="15" customHeight="1">
      <c r="BG822892" s="984"/>
    </row>
    <row r="822893" spans="59:59" ht="15" customHeight="1">
      <c r="BG822893" s="985"/>
    </row>
    <row r="822930" spans="59:59" ht="15" customHeight="1">
      <c r="BG822930" s="984"/>
    </row>
    <row r="822931" spans="59:59" ht="15" customHeight="1">
      <c r="BG822931" s="985"/>
    </row>
    <row r="822968" spans="59:59" ht="15" customHeight="1">
      <c r="BG822968" s="984"/>
    </row>
    <row r="822969" spans="59:59" ht="15" customHeight="1">
      <c r="BG822969" s="985"/>
    </row>
    <row r="823006" spans="59:59" ht="15" customHeight="1">
      <c r="BG823006" s="984"/>
    </row>
    <row r="823007" spans="59:59" ht="15" customHeight="1">
      <c r="BG823007" s="985"/>
    </row>
    <row r="823044" spans="59:59" ht="15" customHeight="1">
      <c r="BG823044" s="984"/>
    </row>
    <row r="823045" spans="59:59" ht="15" customHeight="1">
      <c r="BG823045" s="985"/>
    </row>
    <row r="823082" spans="59:59" ht="15" customHeight="1">
      <c r="BG823082" s="984"/>
    </row>
    <row r="823083" spans="59:59" ht="15" customHeight="1">
      <c r="BG823083" s="985"/>
    </row>
    <row r="823120" spans="59:59" ht="15" customHeight="1">
      <c r="BG823120" s="984"/>
    </row>
    <row r="823121" spans="59:59" ht="15" customHeight="1">
      <c r="BG823121" s="985"/>
    </row>
    <row r="823158" spans="59:59" ht="15" customHeight="1">
      <c r="BG823158" s="984"/>
    </row>
    <row r="823159" spans="59:59" ht="15" customHeight="1">
      <c r="BG823159" s="985"/>
    </row>
    <row r="823196" spans="59:59" ht="15" customHeight="1">
      <c r="BG823196" s="984"/>
    </row>
    <row r="823197" spans="59:59" ht="15" customHeight="1">
      <c r="BG823197" s="985"/>
    </row>
    <row r="823234" spans="59:59" ht="15" customHeight="1">
      <c r="BG823234" s="984"/>
    </row>
    <row r="823235" spans="59:59" ht="15" customHeight="1">
      <c r="BG823235" s="985"/>
    </row>
    <row r="823272" spans="59:59" ht="15" customHeight="1">
      <c r="BG823272" s="984"/>
    </row>
    <row r="823273" spans="59:59" ht="15" customHeight="1">
      <c r="BG823273" s="985"/>
    </row>
    <row r="823310" spans="59:59" ht="15" customHeight="1">
      <c r="BG823310" s="984"/>
    </row>
    <row r="823311" spans="59:59" ht="15" customHeight="1">
      <c r="BG823311" s="985"/>
    </row>
    <row r="823348" spans="59:59" ht="15" customHeight="1">
      <c r="BG823348" s="984"/>
    </row>
    <row r="823349" spans="59:59" ht="15" customHeight="1">
      <c r="BG823349" s="985"/>
    </row>
    <row r="823386" spans="59:59" ht="15" customHeight="1">
      <c r="BG823386" s="984"/>
    </row>
    <row r="823387" spans="59:59" ht="15" customHeight="1">
      <c r="BG823387" s="985"/>
    </row>
    <row r="823424" spans="59:59" ht="15" customHeight="1">
      <c r="BG823424" s="984"/>
    </row>
    <row r="823425" spans="59:59" ht="15" customHeight="1">
      <c r="BG823425" s="985"/>
    </row>
    <row r="823462" spans="59:59" ht="15" customHeight="1">
      <c r="BG823462" s="984"/>
    </row>
    <row r="823463" spans="59:59" ht="15" customHeight="1">
      <c r="BG823463" s="985"/>
    </row>
    <row r="823500" spans="59:59" ht="15" customHeight="1">
      <c r="BG823500" s="984"/>
    </row>
    <row r="823501" spans="59:59" ht="15" customHeight="1">
      <c r="BG823501" s="985"/>
    </row>
    <row r="823538" spans="59:59" ht="15" customHeight="1">
      <c r="BG823538" s="984"/>
    </row>
    <row r="823539" spans="59:59" ht="15" customHeight="1">
      <c r="BG823539" s="985"/>
    </row>
    <row r="823576" spans="59:59" ht="15" customHeight="1">
      <c r="BG823576" s="984"/>
    </row>
    <row r="823577" spans="59:59" ht="15" customHeight="1">
      <c r="BG823577" s="985"/>
    </row>
    <row r="823614" spans="59:59" ht="15" customHeight="1">
      <c r="BG823614" s="984"/>
    </row>
    <row r="823615" spans="59:59" ht="15" customHeight="1">
      <c r="BG823615" s="985"/>
    </row>
    <row r="823652" spans="59:59" ht="15" customHeight="1">
      <c r="BG823652" s="984"/>
    </row>
    <row r="823653" spans="59:59" ht="15" customHeight="1">
      <c r="BG823653" s="985"/>
    </row>
    <row r="823690" spans="59:59" ht="15" customHeight="1">
      <c r="BG823690" s="984"/>
    </row>
    <row r="823691" spans="59:59" ht="15" customHeight="1">
      <c r="BG823691" s="985"/>
    </row>
    <row r="823728" spans="59:59" ht="15" customHeight="1">
      <c r="BG823728" s="984"/>
    </row>
    <row r="823729" spans="59:59" ht="15" customHeight="1">
      <c r="BG823729" s="985"/>
    </row>
    <row r="823766" spans="59:59" ht="15" customHeight="1">
      <c r="BG823766" s="984"/>
    </row>
    <row r="823767" spans="59:59" ht="15" customHeight="1">
      <c r="BG823767" s="985"/>
    </row>
    <row r="823804" spans="59:59" ht="15" customHeight="1">
      <c r="BG823804" s="984"/>
    </row>
    <row r="823805" spans="59:59" ht="15" customHeight="1">
      <c r="BG823805" s="985"/>
    </row>
    <row r="823842" spans="59:59" ht="15" customHeight="1">
      <c r="BG823842" s="984"/>
    </row>
    <row r="823843" spans="59:59" ht="15" customHeight="1">
      <c r="BG823843" s="985"/>
    </row>
    <row r="823880" spans="59:59" ht="15" customHeight="1">
      <c r="BG823880" s="984"/>
    </row>
    <row r="823881" spans="59:59" ht="15" customHeight="1">
      <c r="BG823881" s="985"/>
    </row>
    <row r="823918" spans="59:59" ht="15" customHeight="1">
      <c r="BG823918" s="984"/>
    </row>
    <row r="823919" spans="59:59" ht="15" customHeight="1">
      <c r="BG823919" s="985"/>
    </row>
    <row r="823956" spans="59:59" ht="15" customHeight="1">
      <c r="BG823956" s="984"/>
    </row>
    <row r="823957" spans="59:59" ht="15" customHeight="1">
      <c r="BG823957" s="985"/>
    </row>
    <row r="823994" spans="59:59" ht="15" customHeight="1">
      <c r="BG823994" s="984"/>
    </row>
    <row r="823995" spans="59:59" ht="15" customHeight="1">
      <c r="BG823995" s="985"/>
    </row>
    <row r="824032" spans="59:59" ht="15" customHeight="1">
      <c r="BG824032" s="984"/>
    </row>
    <row r="824033" spans="59:59" ht="15" customHeight="1">
      <c r="BG824033" s="985"/>
    </row>
    <row r="824070" spans="59:59" ht="15" customHeight="1">
      <c r="BG824070" s="984"/>
    </row>
    <row r="824071" spans="59:59" ht="15" customHeight="1">
      <c r="BG824071" s="985"/>
    </row>
    <row r="824108" spans="59:59" ht="15" customHeight="1">
      <c r="BG824108" s="984"/>
    </row>
    <row r="824109" spans="59:59" ht="15" customHeight="1">
      <c r="BG824109" s="985"/>
    </row>
    <row r="824146" spans="59:59" ht="15" customHeight="1">
      <c r="BG824146" s="984"/>
    </row>
    <row r="824147" spans="59:59" ht="15" customHeight="1">
      <c r="BG824147" s="985"/>
    </row>
    <row r="824184" spans="59:59" ht="15" customHeight="1">
      <c r="BG824184" s="984"/>
    </row>
    <row r="824185" spans="59:59" ht="15" customHeight="1">
      <c r="BG824185" s="985"/>
    </row>
    <row r="824222" spans="59:59" ht="15" customHeight="1">
      <c r="BG824222" s="984"/>
    </row>
    <row r="824223" spans="59:59" ht="15" customHeight="1">
      <c r="BG824223" s="985"/>
    </row>
    <row r="824260" spans="59:59" ht="15" customHeight="1">
      <c r="BG824260" s="984"/>
    </row>
    <row r="824261" spans="59:59" ht="15" customHeight="1">
      <c r="BG824261" s="985"/>
    </row>
    <row r="824298" spans="59:59" ht="15" customHeight="1">
      <c r="BG824298" s="984"/>
    </row>
    <row r="824299" spans="59:59" ht="15" customHeight="1">
      <c r="BG824299" s="985"/>
    </row>
    <row r="824336" spans="59:59" ht="15" customHeight="1">
      <c r="BG824336" s="984"/>
    </row>
    <row r="824337" spans="59:59" ht="15" customHeight="1">
      <c r="BG824337" s="985"/>
    </row>
    <row r="824374" spans="59:59" ht="15" customHeight="1">
      <c r="BG824374" s="984"/>
    </row>
    <row r="824375" spans="59:59" ht="15" customHeight="1">
      <c r="BG824375" s="985"/>
    </row>
    <row r="824412" spans="59:59" ht="15" customHeight="1">
      <c r="BG824412" s="984"/>
    </row>
    <row r="824413" spans="59:59" ht="15" customHeight="1">
      <c r="BG824413" s="985"/>
    </row>
    <row r="824450" spans="59:59" ht="15" customHeight="1">
      <c r="BG824450" s="984"/>
    </row>
    <row r="824451" spans="59:59" ht="15" customHeight="1">
      <c r="BG824451" s="985"/>
    </row>
    <row r="824488" spans="59:59" ht="15" customHeight="1">
      <c r="BG824488" s="984"/>
    </row>
    <row r="824489" spans="59:59" ht="15" customHeight="1">
      <c r="BG824489" s="985"/>
    </row>
    <row r="824526" spans="59:59" ht="15" customHeight="1">
      <c r="BG824526" s="984"/>
    </row>
    <row r="824527" spans="59:59" ht="15" customHeight="1">
      <c r="BG824527" s="985"/>
    </row>
    <row r="824564" spans="59:59" ht="15" customHeight="1">
      <c r="BG824564" s="984"/>
    </row>
    <row r="824565" spans="59:59" ht="15" customHeight="1">
      <c r="BG824565" s="985"/>
    </row>
    <row r="824602" spans="59:59" ht="15" customHeight="1">
      <c r="BG824602" s="984"/>
    </row>
    <row r="824603" spans="59:59" ht="15" customHeight="1">
      <c r="BG824603" s="985"/>
    </row>
    <row r="824640" spans="59:59" ht="15" customHeight="1">
      <c r="BG824640" s="984"/>
    </row>
    <row r="824641" spans="59:59" ht="15" customHeight="1">
      <c r="BG824641" s="985"/>
    </row>
    <row r="824678" spans="59:59" ht="15" customHeight="1">
      <c r="BG824678" s="984"/>
    </row>
    <row r="824679" spans="59:59" ht="15" customHeight="1">
      <c r="BG824679" s="985"/>
    </row>
    <row r="824716" spans="59:59" ht="15" customHeight="1">
      <c r="BG824716" s="984"/>
    </row>
    <row r="824717" spans="59:59" ht="15" customHeight="1">
      <c r="BG824717" s="985"/>
    </row>
    <row r="824754" spans="59:59" ht="15" customHeight="1">
      <c r="BG824754" s="984"/>
    </row>
    <row r="824755" spans="59:59" ht="15" customHeight="1">
      <c r="BG824755" s="985"/>
    </row>
    <row r="824792" spans="59:59" ht="15" customHeight="1">
      <c r="BG824792" s="984"/>
    </row>
    <row r="824793" spans="59:59" ht="15" customHeight="1">
      <c r="BG824793" s="985"/>
    </row>
    <row r="824830" spans="59:59" ht="15" customHeight="1">
      <c r="BG824830" s="984"/>
    </row>
    <row r="824831" spans="59:59" ht="15" customHeight="1">
      <c r="BG824831" s="985"/>
    </row>
    <row r="824868" spans="59:59" ht="15" customHeight="1">
      <c r="BG824868" s="984"/>
    </row>
    <row r="824869" spans="59:59" ht="15" customHeight="1">
      <c r="BG824869" s="985"/>
    </row>
    <row r="824906" spans="59:59" ht="15" customHeight="1">
      <c r="BG824906" s="984"/>
    </row>
    <row r="824907" spans="59:59" ht="15" customHeight="1">
      <c r="BG824907" s="985"/>
    </row>
    <row r="824944" spans="59:59" ht="15" customHeight="1">
      <c r="BG824944" s="984"/>
    </row>
    <row r="824945" spans="59:59" ht="15" customHeight="1">
      <c r="BG824945" s="985"/>
    </row>
    <row r="824982" spans="59:59" ht="15" customHeight="1">
      <c r="BG824982" s="984"/>
    </row>
    <row r="824983" spans="59:59" ht="15" customHeight="1">
      <c r="BG824983" s="985"/>
    </row>
    <row r="825020" spans="59:59" ht="15" customHeight="1">
      <c r="BG825020" s="984"/>
    </row>
    <row r="825021" spans="59:59" ht="15" customHeight="1">
      <c r="BG825021" s="985"/>
    </row>
    <row r="825058" spans="59:59" ht="15" customHeight="1">
      <c r="BG825058" s="984"/>
    </row>
    <row r="825059" spans="59:59" ht="15" customHeight="1">
      <c r="BG825059" s="985"/>
    </row>
    <row r="825096" spans="59:59" ht="15" customHeight="1">
      <c r="BG825096" s="984"/>
    </row>
    <row r="825097" spans="59:59" ht="15" customHeight="1">
      <c r="BG825097" s="985"/>
    </row>
    <row r="825134" spans="59:59" ht="15" customHeight="1">
      <c r="BG825134" s="984"/>
    </row>
    <row r="825135" spans="59:59" ht="15" customHeight="1">
      <c r="BG825135" s="985"/>
    </row>
    <row r="825172" spans="59:59" ht="15" customHeight="1">
      <c r="BG825172" s="984"/>
    </row>
    <row r="825173" spans="59:59" ht="15" customHeight="1">
      <c r="BG825173" s="985"/>
    </row>
    <row r="825210" spans="59:59" ht="15" customHeight="1">
      <c r="BG825210" s="984"/>
    </row>
    <row r="825211" spans="59:59" ht="15" customHeight="1">
      <c r="BG825211" s="985"/>
    </row>
    <row r="825248" spans="59:59" ht="15" customHeight="1">
      <c r="BG825248" s="984"/>
    </row>
    <row r="825249" spans="59:59" ht="15" customHeight="1">
      <c r="BG825249" s="985"/>
    </row>
    <row r="825286" spans="59:59" ht="15" customHeight="1">
      <c r="BG825286" s="984"/>
    </row>
    <row r="825287" spans="59:59" ht="15" customHeight="1">
      <c r="BG825287" s="985"/>
    </row>
    <row r="825324" spans="59:59" ht="15" customHeight="1">
      <c r="BG825324" s="984"/>
    </row>
    <row r="825325" spans="59:59" ht="15" customHeight="1">
      <c r="BG825325" s="985"/>
    </row>
    <row r="825362" spans="59:59" ht="15" customHeight="1">
      <c r="BG825362" s="984"/>
    </row>
    <row r="825363" spans="59:59" ht="15" customHeight="1">
      <c r="BG825363" s="985"/>
    </row>
    <row r="825400" spans="59:59" ht="15" customHeight="1">
      <c r="BG825400" s="984"/>
    </row>
    <row r="825401" spans="59:59" ht="15" customHeight="1">
      <c r="BG825401" s="985"/>
    </row>
    <row r="825438" spans="59:59" ht="15" customHeight="1">
      <c r="BG825438" s="984"/>
    </row>
    <row r="825439" spans="59:59" ht="15" customHeight="1">
      <c r="BG825439" s="985"/>
    </row>
    <row r="825476" spans="59:59" ht="15" customHeight="1">
      <c r="BG825476" s="984"/>
    </row>
    <row r="825477" spans="59:59" ht="15" customHeight="1">
      <c r="BG825477" s="985"/>
    </row>
    <row r="825514" spans="59:59" ht="15" customHeight="1">
      <c r="BG825514" s="984"/>
    </row>
    <row r="825515" spans="59:59" ht="15" customHeight="1">
      <c r="BG825515" s="985"/>
    </row>
    <row r="825552" spans="59:59" ht="15" customHeight="1">
      <c r="BG825552" s="984"/>
    </row>
    <row r="825553" spans="59:59" ht="15" customHeight="1">
      <c r="BG825553" s="985"/>
    </row>
    <row r="825590" spans="59:59" ht="15" customHeight="1">
      <c r="BG825590" s="984"/>
    </row>
    <row r="825591" spans="59:59" ht="15" customHeight="1">
      <c r="BG825591" s="985"/>
    </row>
    <row r="825628" spans="59:59" ht="15" customHeight="1">
      <c r="BG825628" s="984"/>
    </row>
    <row r="825629" spans="59:59" ht="15" customHeight="1">
      <c r="BG825629" s="985"/>
    </row>
    <row r="825666" spans="59:59" ht="15" customHeight="1">
      <c r="BG825666" s="984"/>
    </row>
    <row r="825667" spans="59:59" ht="15" customHeight="1">
      <c r="BG825667" s="985"/>
    </row>
    <row r="825704" spans="59:59" ht="15" customHeight="1">
      <c r="BG825704" s="984"/>
    </row>
    <row r="825705" spans="59:59" ht="15" customHeight="1">
      <c r="BG825705" s="985"/>
    </row>
    <row r="825742" spans="59:59" ht="15" customHeight="1">
      <c r="BG825742" s="984"/>
    </row>
    <row r="825743" spans="59:59" ht="15" customHeight="1">
      <c r="BG825743" s="985"/>
    </row>
    <row r="825780" spans="59:59" ht="15" customHeight="1">
      <c r="BG825780" s="984"/>
    </row>
    <row r="825781" spans="59:59" ht="15" customHeight="1">
      <c r="BG825781" s="985"/>
    </row>
    <row r="825818" spans="59:59" ht="15" customHeight="1">
      <c r="BG825818" s="984"/>
    </row>
    <row r="825819" spans="59:59" ht="15" customHeight="1">
      <c r="BG825819" s="985"/>
    </row>
    <row r="825856" spans="59:59" ht="15" customHeight="1">
      <c r="BG825856" s="984"/>
    </row>
    <row r="825857" spans="59:59" ht="15" customHeight="1">
      <c r="BG825857" s="985"/>
    </row>
    <row r="825894" spans="59:59" ht="15" customHeight="1">
      <c r="BG825894" s="984"/>
    </row>
    <row r="825895" spans="59:59" ht="15" customHeight="1">
      <c r="BG825895" s="985"/>
    </row>
    <row r="825932" spans="59:59" ht="15" customHeight="1">
      <c r="BG825932" s="984"/>
    </row>
    <row r="825933" spans="59:59" ht="15" customHeight="1">
      <c r="BG825933" s="985"/>
    </row>
    <row r="825970" spans="59:59" ht="15" customHeight="1">
      <c r="BG825970" s="984"/>
    </row>
    <row r="825971" spans="59:59" ht="15" customHeight="1">
      <c r="BG825971" s="985"/>
    </row>
    <row r="826008" spans="59:59" ht="15" customHeight="1">
      <c r="BG826008" s="984"/>
    </row>
    <row r="826009" spans="59:59" ht="15" customHeight="1">
      <c r="BG826009" s="985"/>
    </row>
    <row r="826046" spans="59:59" ht="15" customHeight="1">
      <c r="BG826046" s="984"/>
    </row>
    <row r="826047" spans="59:59" ht="15" customHeight="1">
      <c r="BG826047" s="985"/>
    </row>
    <row r="826084" spans="59:59" ht="15" customHeight="1">
      <c r="BG826084" s="984"/>
    </row>
    <row r="826085" spans="59:59" ht="15" customHeight="1">
      <c r="BG826085" s="985"/>
    </row>
    <row r="826122" spans="59:59" ht="15" customHeight="1">
      <c r="BG826122" s="984"/>
    </row>
    <row r="826123" spans="59:59" ht="15" customHeight="1">
      <c r="BG826123" s="985"/>
    </row>
    <row r="826160" spans="59:59" ht="15" customHeight="1">
      <c r="BG826160" s="984"/>
    </row>
    <row r="826161" spans="59:59" ht="15" customHeight="1">
      <c r="BG826161" s="985"/>
    </row>
    <row r="826198" spans="59:59" ht="15" customHeight="1">
      <c r="BG826198" s="984"/>
    </row>
    <row r="826199" spans="59:59" ht="15" customHeight="1">
      <c r="BG826199" s="985"/>
    </row>
    <row r="826236" spans="59:59" ht="15" customHeight="1">
      <c r="BG826236" s="984"/>
    </row>
    <row r="826237" spans="59:59" ht="15" customHeight="1">
      <c r="BG826237" s="985"/>
    </row>
    <row r="826274" spans="59:59" ht="15" customHeight="1">
      <c r="BG826274" s="984"/>
    </row>
    <row r="826275" spans="59:59" ht="15" customHeight="1">
      <c r="BG826275" s="985"/>
    </row>
    <row r="826312" spans="59:59" ht="15" customHeight="1">
      <c r="BG826312" s="984"/>
    </row>
    <row r="826313" spans="59:59" ht="15" customHeight="1">
      <c r="BG826313" s="985"/>
    </row>
    <row r="826350" spans="59:59" ht="15" customHeight="1">
      <c r="BG826350" s="984"/>
    </row>
    <row r="826351" spans="59:59" ht="15" customHeight="1">
      <c r="BG826351" s="985"/>
    </row>
    <row r="826388" spans="59:59" ht="15" customHeight="1">
      <c r="BG826388" s="984"/>
    </row>
    <row r="826389" spans="59:59" ht="15" customHeight="1">
      <c r="BG826389" s="985"/>
    </row>
    <row r="826426" spans="59:59" ht="15" customHeight="1">
      <c r="BG826426" s="984"/>
    </row>
    <row r="826427" spans="59:59" ht="15" customHeight="1">
      <c r="BG826427" s="985"/>
    </row>
    <row r="826464" spans="59:59" ht="15" customHeight="1">
      <c r="BG826464" s="984"/>
    </row>
    <row r="826465" spans="59:59" ht="15" customHeight="1">
      <c r="BG826465" s="985"/>
    </row>
    <row r="826502" spans="59:59" ht="15" customHeight="1">
      <c r="BG826502" s="984"/>
    </row>
    <row r="826503" spans="59:59" ht="15" customHeight="1">
      <c r="BG826503" s="985"/>
    </row>
    <row r="826540" spans="59:59" ht="15" customHeight="1">
      <c r="BG826540" s="984"/>
    </row>
    <row r="826541" spans="59:59" ht="15" customHeight="1">
      <c r="BG826541" s="985"/>
    </row>
    <row r="826578" spans="59:59" ht="15" customHeight="1">
      <c r="BG826578" s="984"/>
    </row>
    <row r="826579" spans="59:59" ht="15" customHeight="1">
      <c r="BG826579" s="985"/>
    </row>
    <row r="826616" spans="59:59" ht="15" customHeight="1">
      <c r="BG826616" s="984"/>
    </row>
    <row r="826617" spans="59:59" ht="15" customHeight="1">
      <c r="BG826617" s="985"/>
    </row>
    <row r="826654" spans="59:59" ht="15" customHeight="1">
      <c r="BG826654" s="984"/>
    </row>
    <row r="826655" spans="59:59" ht="15" customHeight="1">
      <c r="BG826655" s="985"/>
    </row>
    <row r="826692" spans="59:59" ht="15" customHeight="1">
      <c r="BG826692" s="984"/>
    </row>
    <row r="826693" spans="59:59" ht="15" customHeight="1">
      <c r="BG826693" s="985"/>
    </row>
    <row r="826730" spans="59:59" ht="15" customHeight="1">
      <c r="BG826730" s="984"/>
    </row>
    <row r="826731" spans="59:59" ht="15" customHeight="1">
      <c r="BG826731" s="985"/>
    </row>
    <row r="826768" spans="59:59" ht="15" customHeight="1">
      <c r="BG826768" s="984"/>
    </row>
    <row r="826769" spans="59:59" ht="15" customHeight="1">
      <c r="BG826769" s="985"/>
    </row>
    <row r="826806" spans="59:59" ht="15" customHeight="1">
      <c r="BG826806" s="984"/>
    </row>
    <row r="826807" spans="59:59" ht="15" customHeight="1">
      <c r="BG826807" s="985"/>
    </row>
    <row r="826844" spans="59:59" ht="15" customHeight="1">
      <c r="BG826844" s="984"/>
    </row>
    <row r="826845" spans="59:59" ht="15" customHeight="1">
      <c r="BG826845" s="985"/>
    </row>
    <row r="826882" spans="59:59" ht="15" customHeight="1">
      <c r="BG826882" s="984"/>
    </row>
    <row r="826883" spans="59:59" ht="15" customHeight="1">
      <c r="BG826883" s="985"/>
    </row>
    <row r="826920" spans="59:59" ht="15" customHeight="1">
      <c r="BG826920" s="984"/>
    </row>
    <row r="826921" spans="59:59" ht="15" customHeight="1">
      <c r="BG826921" s="985"/>
    </row>
    <row r="826958" spans="59:59" ht="15" customHeight="1">
      <c r="BG826958" s="984"/>
    </row>
    <row r="826959" spans="59:59" ht="15" customHeight="1">
      <c r="BG826959" s="985"/>
    </row>
    <row r="826996" spans="59:59" ht="15" customHeight="1">
      <c r="BG826996" s="984"/>
    </row>
    <row r="826997" spans="59:59" ht="15" customHeight="1">
      <c r="BG826997" s="985"/>
    </row>
    <row r="827034" spans="59:59" ht="15" customHeight="1">
      <c r="BG827034" s="984"/>
    </row>
    <row r="827035" spans="59:59" ht="15" customHeight="1">
      <c r="BG827035" s="985"/>
    </row>
    <row r="827072" spans="59:59" ht="15" customHeight="1">
      <c r="BG827072" s="984"/>
    </row>
    <row r="827073" spans="59:59" ht="15" customHeight="1">
      <c r="BG827073" s="985"/>
    </row>
    <row r="827110" spans="59:59" ht="15" customHeight="1">
      <c r="BG827110" s="984"/>
    </row>
    <row r="827111" spans="59:59" ht="15" customHeight="1">
      <c r="BG827111" s="985"/>
    </row>
    <row r="827148" spans="59:59" ht="15" customHeight="1">
      <c r="BG827148" s="984"/>
    </row>
    <row r="827149" spans="59:59" ht="15" customHeight="1">
      <c r="BG827149" s="985"/>
    </row>
    <row r="827186" spans="59:59" ht="15" customHeight="1">
      <c r="BG827186" s="984"/>
    </row>
    <row r="827187" spans="59:59" ht="15" customHeight="1">
      <c r="BG827187" s="985"/>
    </row>
    <row r="827224" spans="59:59" ht="15" customHeight="1">
      <c r="BG827224" s="984"/>
    </row>
    <row r="827225" spans="59:59" ht="15" customHeight="1">
      <c r="BG827225" s="985"/>
    </row>
    <row r="827262" spans="59:59" ht="15" customHeight="1">
      <c r="BG827262" s="984"/>
    </row>
    <row r="827263" spans="59:59" ht="15" customHeight="1">
      <c r="BG827263" s="985"/>
    </row>
    <row r="827300" spans="59:59" ht="15" customHeight="1">
      <c r="BG827300" s="984"/>
    </row>
    <row r="827301" spans="59:59" ht="15" customHeight="1">
      <c r="BG827301" s="985"/>
    </row>
    <row r="827338" spans="59:59" ht="15" customHeight="1">
      <c r="BG827338" s="984"/>
    </row>
    <row r="827339" spans="59:59" ht="15" customHeight="1">
      <c r="BG827339" s="985"/>
    </row>
    <row r="827376" spans="59:59" ht="15" customHeight="1">
      <c r="BG827376" s="984"/>
    </row>
    <row r="827377" spans="59:59" ht="15" customHeight="1">
      <c r="BG827377" s="985"/>
    </row>
    <row r="827414" spans="59:59" ht="15" customHeight="1">
      <c r="BG827414" s="984"/>
    </row>
    <row r="827415" spans="59:59" ht="15" customHeight="1">
      <c r="BG827415" s="985"/>
    </row>
    <row r="827452" spans="59:59" ht="15" customHeight="1">
      <c r="BG827452" s="984"/>
    </row>
    <row r="827453" spans="59:59" ht="15" customHeight="1">
      <c r="BG827453" s="985"/>
    </row>
    <row r="827490" spans="59:59" ht="15" customHeight="1">
      <c r="BG827490" s="984"/>
    </row>
    <row r="827491" spans="59:59" ht="15" customHeight="1">
      <c r="BG827491" s="985"/>
    </row>
    <row r="827528" spans="59:59" ht="15" customHeight="1">
      <c r="BG827528" s="984"/>
    </row>
    <row r="827529" spans="59:59" ht="15" customHeight="1">
      <c r="BG827529" s="985"/>
    </row>
    <row r="827566" spans="59:59" ht="15" customHeight="1">
      <c r="BG827566" s="984"/>
    </row>
    <row r="827567" spans="59:59" ht="15" customHeight="1">
      <c r="BG827567" s="985"/>
    </row>
    <row r="827604" spans="59:59" ht="15" customHeight="1">
      <c r="BG827604" s="984"/>
    </row>
    <row r="827605" spans="59:59" ht="15" customHeight="1">
      <c r="BG827605" s="985"/>
    </row>
    <row r="827642" spans="59:59" ht="15" customHeight="1">
      <c r="BG827642" s="984"/>
    </row>
    <row r="827643" spans="59:59" ht="15" customHeight="1">
      <c r="BG827643" s="985"/>
    </row>
    <row r="827680" spans="59:59" ht="15" customHeight="1">
      <c r="BG827680" s="984"/>
    </row>
    <row r="827681" spans="59:59" ht="15" customHeight="1">
      <c r="BG827681" s="985"/>
    </row>
    <row r="827718" spans="59:59" ht="15" customHeight="1">
      <c r="BG827718" s="984"/>
    </row>
    <row r="827719" spans="59:59" ht="15" customHeight="1">
      <c r="BG827719" s="985"/>
    </row>
    <row r="827756" spans="59:59" ht="15" customHeight="1">
      <c r="BG827756" s="984"/>
    </row>
    <row r="827757" spans="59:59" ht="15" customHeight="1">
      <c r="BG827757" s="985"/>
    </row>
    <row r="827794" spans="59:59" ht="15" customHeight="1">
      <c r="BG827794" s="984"/>
    </row>
    <row r="827795" spans="59:59" ht="15" customHeight="1">
      <c r="BG827795" s="985"/>
    </row>
    <row r="827832" spans="59:59" ht="15" customHeight="1">
      <c r="BG827832" s="984"/>
    </row>
    <row r="827833" spans="59:59" ht="15" customHeight="1">
      <c r="BG827833" s="985"/>
    </row>
    <row r="827870" spans="59:59" ht="15" customHeight="1">
      <c r="BG827870" s="984"/>
    </row>
    <row r="827871" spans="59:59" ht="15" customHeight="1">
      <c r="BG827871" s="985"/>
    </row>
    <row r="827908" spans="59:59" ht="15" customHeight="1">
      <c r="BG827908" s="984"/>
    </row>
    <row r="827909" spans="59:59" ht="15" customHeight="1">
      <c r="BG827909" s="985"/>
    </row>
    <row r="827946" spans="59:59" ht="15" customHeight="1">
      <c r="BG827946" s="984"/>
    </row>
    <row r="827947" spans="59:59" ht="15" customHeight="1">
      <c r="BG827947" s="985"/>
    </row>
    <row r="827984" spans="59:59" ht="15" customHeight="1">
      <c r="BG827984" s="984"/>
    </row>
    <row r="827985" spans="59:59" ht="15" customHeight="1">
      <c r="BG827985" s="985"/>
    </row>
    <row r="828022" spans="59:59" ht="15" customHeight="1">
      <c r="BG828022" s="984"/>
    </row>
    <row r="828023" spans="59:59" ht="15" customHeight="1">
      <c r="BG828023" s="985"/>
    </row>
    <row r="828060" spans="59:59" ht="15" customHeight="1">
      <c r="BG828060" s="984"/>
    </row>
    <row r="828061" spans="59:59" ht="15" customHeight="1">
      <c r="BG828061" s="985"/>
    </row>
    <row r="828098" spans="59:59" ht="15" customHeight="1">
      <c r="BG828098" s="984"/>
    </row>
    <row r="828099" spans="59:59" ht="15" customHeight="1">
      <c r="BG828099" s="985"/>
    </row>
    <row r="828136" spans="59:59" ht="15" customHeight="1">
      <c r="BG828136" s="984"/>
    </row>
    <row r="828137" spans="59:59" ht="15" customHeight="1">
      <c r="BG828137" s="985"/>
    </row>
    <row r="828174" spans="59:59" ht="15" customHeight="1">
      <c r="BG828174" s="984"/>
    </row>
    <row r="828175" spans="59:59" ht="15" customHeight="1">
      <c r="BG828175" s="985"/>
    </row>
    <row r="828212" spans="59:59" ht="15" customHeight="1">
      <c r="BG828212" s="984"/>
    </row>
    <row r="828213" spans="59:59" ht="15" customHeight="1">
      <c r="BG828213" s="985"/>
    </row>
    <row r="828250" spans="59:59" ht="15" customHeight="1">
      <c r="BG828250" s="984"/>
    </row>
    <row r="828251" spans="59:59" ht="15" customHeight="1">
      <c r="BG828251" s="985"/>
    </row>
    <row r="828288" spans="59:59" ht="15" customHeight="1">
      <c r="BG828288" s="984"/>
    </row>
    <row r="828289" spans="59:59" ht="15" customHeight="1">
      <c r="BG828289" s="985"/>
    </row>
    <row r="828326" spans="59:59" ht="15" customHeight="1">
      <c r="BG828326" s="984"/>
    </row>
    <row r="828327" spans="59:59" ht="15" customHeight="1">
      <c r="BG828327" s="985"/>
    </row>
    <row r="828364" spans="59:59" ht="15" customHeight="1">
      <c r="BG828364" s="984"/>
    </row>
    <row r="828365" spans="59:59" ht="15" customHeight="1">
      <c r="BG828365" s="985"/>
    </row>
    <row r="828402" spans="59:59" ht="15" customHeight="1">
      <c r="BG828402" s="984"/>
    </row>
    <row r="828403" spans="59:59" ht="15" customHeight="1">
      <c r="BG828403" s="985"/>
    </row>
    <row r="828440" spans="59:59" ht="15" customHeight="1">
      <c r="BG828440" s="984"/>
    </row>
    <row r="828441" spans="59:59" ht="15" customHeight="1">
      <c r="BG828441" s="985"/>
    </row>
    <row r="828478" spans="59:59" ht="15" customHeight="1">
      <c r="BG828478" s="984"/>
    </row>
    <row r="828479" spans="59:59" ht="15" customHeight="1">
      <c r="BG828479" s="985"/>
    </row>
    <row r="828516" spans="59:59" ht="15" customHeight="1">
      <c r="BG828516" s="984"/>
    </row>
    <row r="828517" spans="59:59" ht="15" customHeight="1">
      <c r="BG828517" s="985"/>
    </row>
    <row r="828554" spans="59:59" ht="15" customHeight="1">
      <c r="BG828554" s="984"/>
    </row>
    <row r="828555" spans="59:59" ht="15" customHeight="1">
      <c r="BG828555" s="985"/>
    </row>
    <row r="828592" spans="59:59" ht="15" customHeight="1">
      <c r="BG828592" s="984"/>
    </row>
    <row r="828593" spans="59:59" ht="15" customHeight="1">
      <c r="BG828593" s="985"/>
    </row>
    <row r="828630" spans="59:59" ht="15" customHeight="1">
      <c r="BG828630" s="984"/>
    </row>
    <row r="828631" spans="59:59" ht="15" customHeight="1">
      <c r="BG828631" s="985"/>
    </row>
    <row r="828668" spans="59:59" ht="15" customHeight="1">
      <c r="BG828668" s="984"/>
    </row>
    <row r="828669" spans="59:59" ht="15" customHeight="1">
      <c r="BG828669" s="985"/>
    </row>
    <row r="828706" spans="59:59" ht="15" customHeight="1">
      <c r="BG828706" s="984"/>
    </row>
    <row r="828707" spans="59:59" ht="15" customHeight="1">
      <c r="BG828707" s="985"/>
    </row>
    <row r="828744" spans="59:59" ht="15" customHeight="1">
      <c r="BG828744" s="984"/>
    </row>
    <row r="828745" spans="59:59" ht="15" customHeight="1">
      <c r="BG828745" s="985"/>
    </row>
    <row r="828782" spans="59:59" ht="15" customHeight="1">
      <c r="BG828782" s="984"/>
    </row>
    <row r="828783" spans="59:59" ht="15" customHeight="1">
      <c r="BG828783" s="985"/>
    </row>
    <row r="828820" spans="59:59" ht="15" customHeight="1">
      <c r="BG828820" s="984"/>
    </row>
    <row r="828821" spans="59:59" ht="15" customHeight="1">
      <c r="BG828821" s="985"/>
    </row>
    <row r="828858" spans="59:59" ht="15" customHeight="1">
      <c r="BG828858" s="984"/>
    </row>
    <row r="828859" spans="59:59" ht="15" customHeight="1">
      <c r="BG828859" s="985"/>
    </row>
    <row r="828896" spans="59:59" ht="15" customHeight="1">
      <c r="BG828896" s="984"/>
    </row>
    <row r="828897" spans="59:59" ht="15" customHeight="1">
      <c r="BG828897" s="985"/>
    </row>
    <row r="828934" spans="59:59" ht="15" customHeight="1">
      <c r="BG828934" s="984"/>
    </row>
    <row r="828935" spans="59:59" ht="15" customHeight="1">
      <c r="BG828935" s="985"/>
    </row>
    <row r="828972" spans="59:59" ht="15" customHeight="1">
      <c r="BG828972" s="984"/>
    </row>
    <row r="828973" spans="59:59" ht="15" customHeight="1">
      <c r="BG828973" s="985"/>
    </row>
    <row r="829010" spans="59:59" ht="15" customHeight="1">
      <c r="BG829010" s="984"/>
    </row>
    <row r="829011" spans="59:59" ht="15" customHeight="1">
      <c r="BG829011" s="985"/>
    </row>
    <row r="829048" spans="59:59" ht="15" customHeight="1">
      <c r="BG829048" s="984"/>
    </row>
    <row r="829049" spans="59:59" ht="15" customHeight="1">
      <c r="BG829049" s="985"/>
    </row>
    <row r="829086" spans="59:59" ht="15" customHeight="1">
      <c r="BG829086" s="984"/>
    </row>
    <row r="829087" spans="59:59" ht="15" customHeight="1">
      <c r="BG829087" s="985"/>
    </row>
    <row r="829124" spans="59:59" ht="15" customHeight="1">
      <c r="BG829124" s="984"/>
    </row>
    <row r="829125" spans="59:59" ht="15" customHeight="1">
      <c r="BG829125" s="985"/>
    </row>
    <row r="829162" spans="59:59" ht="15" customHeight="1">
      <c r="BG829162" s="984"/>
    </row>
    <row r="829163" spans="59:59" ht="15" customHeight="1">
      <c r="BG829163" s="985"/>
    </row>
    <row r="829200" spans="59:59" ht="15" customHeight="1">
      <c r="BG829200" s="984"/>
    </row>
    <row r="829201" spans="59:59" ht="15" customHeight="1">
      <c r="BG829201" s="985"/>
    </row>
    <row r="829238" spans="59:59" ht="15" customHeight="1">
      <c r="BG829238" s="984"/>
    </row>
    <row r="829239" spans="59:59" ht="15" customHeight="1">
      <c r="BG829239" s="985"/>
    </row>
    <row r="829276" spans="59:59" ht="15" customHeight="1">
      <c r="BG829276" s="984"/>
    </row>
    <row r="829277" spans="59:59" ht="15" customHeight="1">
      <c r="BG829277" s="985"/>
    </row>
    <row r="829314" spans="59:59" ht="15" customHeight="1">
      <c r="BG829314" s="984"/>
    </row>
    <row r="829315" spans="59:59" ht="15" customHeight="1">
      <c r="BG829315" s="985"/>
    </row>
    <row r="829352" spans="59:59" ht="15" customHeight="1">
      <c r="BG829352" s="984"/>
    </row>
    <row r="829353" spans="59:59" ht="15" customHeight="1">
      <c r="BG829353" s="985"/>
    </row>
    <row r="829390" spans="59:59" ht="15" customHeight="1">
      <c r="BG829390" s="984"/>
    </row>
    <row r="829391" spans="59:59" ht="15" customHeight="1">
      <c r="BG829391" s="985"/>
    </row>
    <row r="829428" spans="59:59" ht="15" customHeight="1">
      <c r="BG829428" s="984"/>
    </row>
    <row r="829429" spans="59:59" ht="15" customHeight="1">
      <c r="BG829429" s="985"/>
    </row>
    <row r="829466" spans="59:59" ht="15" customHeight="1">
      <c r="BG829466" s="984"/>
    </row>
    <row r="829467" spans="59:59" ht="15" customHeight="1">
      <c r="BG829467" s="985"/>
    </row>
    <row r="829504" spans="59:59" ht="15" customHeight="1">
      <c r="BG829504" s="984"/>
    </row>
    <row r="829505" spans="59:59" ht="15" customHeight="1">
      <c r="BG829505" s="985"/>
    </row>
    <row r="829542" spans="59:59" ht="15" customHeight="1">
      <c r="BG829542" s="984"/>
    </row>
    <row r="829543" spans="59:59" ht="15" customHeight="1">
      <c r="BG829543" s="985"/>
    </row>
    <row r="829580" spans="59:59" ht="15" customHeight="1">
      <c r="BG829580" s="984"/>
    </row>
    <row r="829581" spans="59:59" ht="15" customHeight="1">
      <c r="BG829581" s="985"/>
    </row>
    <row r="829618" spans="59:59" ht="15" customHeight="1">
      <c r="BG829618" s="984"/>
    </row>
    <row r="829619" spans="59:59" ht="15" customHeight="1">
      <c r="BG829619" s="985"/>
    </row>
    <row r="829656" spans="59:59" ht="15" customHeight="1">
      <c r="BG829656" s="984"/>
    </row>
    <row r="829657" spans="59:59" ht="15" customHeight="1">
      <c r="BG829657" s="985"/>
    </row>
    <row r="829694" spans="59:59" ht="15" customHeight="1">
      <c r="BG829694" s="984"/>
    </row>
    <row r="829695" spans="59:59" ht="15" customHeight="1">
      <c r="BG829695" s="985"/>
    </row>
    <row r="829732" spans="59:59" ht="15" customHeight="1">
      <c r="BG829732" s="984"/>
    </row>
    <row r="829733" spans="59:59" ht="15" customHeight="1">
      <c r="BG829733" s="985"/>
    </row>
    <row r="829770" spans="59:59" ht="15" customHeight="1">
      <c r="BG829770" s="984"/>
    </row>
    <row r="829771" spans="59:59" ht="15" customHeight="1">
      <c r="BG829771" s="985"/>
    </row>
    <row r="829808" spans="59:59" ht="15" customHeight="1">
      <c r="BG829808" s="984"/>
    </row>
    <row r="829809" spans="59:59" ht="15" customHeight="1">
      <c r="BG829809" s="985"/>
    </row>
    <row r="829846" spans="59:59" ht="15" customHeight="1">
      <c r="BG829846" s="984"/>
    </row>
    <row r="829847" spans="59:59" ht="15" customHeight="1">
      <c r="BG829847" s="985"/>
    </row>
    <row r="829884" spans="59:59" ht="15" customHeight="1">
      <c r="BG829884" s="984"/>
    </row>
    <row r="829885" spans="59:59" ht="15" customHeight="1">
      <c r="BG829885" s="985"/>
    </row>
    <row r="829922" spans="59:59" ht="15" customHeight="1">
      <c r="BG829922" s="984"/>
    </row>
    <row r="829923" spans="59:59" ht="15" customHeight="1">
      <c r="BG829923" s="985"/>
    </row>
    <row r="829960" spans="59:59" ht="15" customHeight="1">
      <c r="BG829960" s="984"/>
    </row>
    <row r="829961" spans="59:59" ht="15" customHeight="1">
      <c r="BG829961" s="985"/>
    </row>
    <row r="829998" spans="59:59" ht="15" customHeight="1">
      <c r="BG829998" s="984"/>
    </row>
    <row r="829999" spans="59:59" ht="15" customHeight="1">
      <c r="BG829999" s="985"/>
    </row>
    <row r="830036" spans="59:59" ht="15" customHeight="1">
      <c r="BG830036" s="984"/>
    </row>
    <row r="830037" spans="59:59" ht="15" customHeight="1">
      <c r="BG830037" s="985"/>
    </row>
    <row r="830074" spans="59:59" ht="15" customHeight="1">
      <c r="BG830074" s="984"/>
    </row>
    <row r="830075" spans="59:59" ht="15" customHeight="1">
      <c r="BG830075" s="985"/>
    </row>
    <row r="830112" spans="59:59" ht="15" customHeight="1">
      <c r="BG830112" s="984"/>
    </row>
    <row r="830113" spans="59:59" ht="15" customHeight="1">
      <c r="BG830113" s="985"/>
    </row>
    <row r="830150" spans="59:59" ht="15" customHeight="1">
      <c r="BG830150" s="984"/>
    </row>
    <row r="830151" spans="59:59" ht="15" customHeight="1">
      <c r="BG830151" s="985"/>
    </row>
    <row r="830188" spans="59:59" ht="15" customHeight="1">
      <c r="BG830188" s="984"/>
    </row>
    <row r="830189" spans="59:59" ht="15" customHeight="1">
      <c r="BG830189" s="985"/>
    </row>
    <row r="830226" spans="59:59" ht="15" customHeight="1">
      <c r="BG830226" s="984"/>
    </row>
    <row r="830227" spans="59:59" ht="15" customHeight="1">
      <c r="BG830227" s="985"/>
    </row>
    <row r="830264" spans="59:59" ht="15" customHeight="1">
      <c r="BG830264" s="984"/>
    </row>
    <row r="830265" spans="59:59" ht="15" customHeight="1">
      <c r="BG830265" s="985"/>
    </row>
    <row r="830302" spans="59:59" ht="15" customHeight="1">
      <c r="BG830302" s="984"/>
    </row>
    <row r="830303" spans="59:59" ht="15" customHeight="1">
      <c r="BG830303" s="985"/>
    </row>
    <row r="830340" spans="59:59" ht="15" customHeight="1">
      <c r="BG830340" s="984"/>
    </row>
    <row r="830341" spans="59:59" ht="15" customHeight="1">
      <c r="BG830341" s="985"/>
    </row>
    <row r="830378" spans="59:59" ht="15" customHeight="1">
      <c r="BG830378" s="984"/>
    </row>
    <row r="830379" spans="59:59" ht="15" customHeight="1">
      <c r="BG830379" s="985"/>
    </row>
    <row r="830416" spans="59:59" ht="15" customHeight="1">
      <c r="BG830416" s="984"/>
    </row>
    <row r="830417" spans="59:59" ht="15" customHeight="1">
      <c r="BG830417" s="985"/>
    </row>
    <row r="830454" spans="59:59" ht="15" customHeight="1">
      <c r="BG830454" s="984"/>
    </row>
    <row r="830455" spans="59:59" ht="15" customHeight="1">
      <c r="BG830455" s="985"/>
    </row>
    <row r="830492" spans="59:59" ht="15" customHeight="1">
      <c r="BG830492" s="984"/>
    </row>
    <row r="830493" spans="59:59" ht="15" customHeight="1">
      <c r="BG830493" s="985"/>
    </row>
    <row r="830530" spans="59:59" ht="15" customHeight="1">
      <c r="BG830530" s="984"/>
    </row>
    <row r="830531" spans="59:59" ht="15" customHeight="1">
      <c r="BG830531" s="985"/>
    </row>
    <row r="830568" spans="59:59" ht="15" customHeight="1">
      <c r="BG830568" s="984"/>
    </row>
    <row r="830569" spans="59:59" ht="15" customHeight="1">
      <c r="BG830569" s="985"/>
    </row>
    <row r="830606" spans="59:59" ht="15" customHeight="1">
      <c r="BG830606" s="984"/>
    </row>
    <row r="830607" spans="59:59" ht="15" customHeight="1">
      <c r="BG830607" s="985"/>
    </row>
    <row r="830644" spans="59:59" ht="15" customHeight="1">
      <c r="BG830644" s="984"/>
    </row>
    <row r="830645" spans="59:59" ht="15" customHeight="1">
      <c r="BG830645" s="985"/>
    </row>
    <row r="830682" spans="59:59" ht="15" customHeight="1">
      <c r="BG830682" s="984"/>
    </row>
    <row r="830683" spans="59:59" ht="15" customHeight="1">
      <c r="BG830683" s="985"/>
    </row>
    <row r="830720" spans="59:59" ht="15" customHeight="1">
      <c r="BG830720" s="984"/>
    </row>
    <row r="830721" spans="59:59" ht="15" customHeight="1">
      <c r="BG830721" s="985"/>
    </row>
    <row r="830758" spans="59:59" ht="15" customHeight="1">
      <c r="BG830758" s="984"/>
    </row>
    <row r="830759" spans="59:59" ht="15" customHeight="1">
      <c r="BG830759" s="985"/>
    </row>
    <row r="830796" spans="59:59" ht="15" customHeight="1">
      <c r="BG830796" s="984"/>
    </row>
    <row r="830797" spans="59:59" ht="15" customHeight="1">
      <c r="BG830797" s="985"/>
    </row>
    <row r="830834" spans="59:59" ht="15" customHeight="1">
      <c r="BG830834" s="984"/>
    </row>
    <row r="830835" spans="59:59" ht="15" customHeight="1">
      <c r="BG830835" s="985"/>
    </row>
    <row r="830872" spans="59:59" ht="15" customHeight="1">
      <c r="BG830872" s="984"/>
    </row>
    <row r="830873" spans="59:59" ht="15" customHeight="1">
      <c r="BG830873" s="985"/>
    </row>
    <row r="830910" spans="59:59" ht="15" customHeight="1">
      <c r="BG830910" s="984"/>
    </row>
    <row r="830911" spans="59:59" ht="15" customHeight="1">
      <c r="BG830911" s="985"/>
    </row>
    <row r="830948" spans="59:59" ht="15" customHeight="1">
      <c r="BG830948" s="984"/>
    </row>
    <row r="830949" spans="59:59" ht="15" customHeight="1">
      <c r="BG830949" s="985"/>
    </row>
    <row r="830986" spans="59:59" ht="15" customHeight="1">
      <c r="BG830986" s="984"/>
    </row>
    <row r="830987" spans="59:59" ht="15" customHeight="1">
      <c r="BG830987" s="985"/>
    </row>
    <row r="831024" spans="59:59" ht="15" customHeight="1">
      <c r="BG831024" s="984"/>
    </row>
    <row r="831025" spans="59:59" ht="15" customHeight="1">
      <c r="BG831025" s="985"/>
    </row>
    <row r="831062" spans="59:59" ht="15" customHeight="1">
      <c r="BG831062" s="984"/>
    </row>
    <row r="831063" spans="59:59" ht="15" customHeight="1">
      <c r="BG831063" s="985"/>
    </row>
    <row r="831100" spans="59:59" ht="15" customHeight="1">
      <c r="BG831100" s="984"/>
    </row>
    <row r="831101" spans="59:59" ht="15" customHeight="1">
      <c r="BG831101" s="985"/>
    </row>
    <row r="831138" spans="59:59" ht="15" customHeight="1">
      <c r="BG831138" s="984"/>
    </row>
    <row r="831139" spans="59:59" ht="15" customHeight="1">
      <c r="BG831139" s="985"/>
    </row>
    <row r="831176" spans="59:59" ht="15" customHeight="1">
      <c r="BG831176" s="984"/>
    </row>
    <row r="831177" spans="59:59" ht="15" customHeight="1">
      <c r="BG831177" s="985"/>
    </row>
    <row r="831214" spans="59:59" ht="15" customHeight="1">
      <c r="BG831214" s="984"/>
    </row>
    <row r="831215" spans="59:59" ht="15" customHeight="1">
      <c r="BG831215" s="985"/>
    </row>
    <row r="831252" spans="59:59" ht="15" customHeight="1">
      <c r="BG831252" s="984"/>
    </row>
    <row r="831253" spans="59:59" ht="15" customHeight="1">
      <c r="BG831253" s="985"/>
    </row>
    <row r="831290" spans="59:59" ht="15" customHeight="1">
      <c r="BG831290" s="984"/>
    </row>
    <row r="831291" spans="59:59" ht="15" customHeight="1">
      <c r="BG831291" s="985"/>
    </row>
    <row r="831328" spans="59:59" ht="15" customHeight="1">
      <c r="BG831328" s="984"/>
    </row>
    <row r="831329" spans="59:59" ht="15" customHeight="1">
      <c r="BG831329" s="985"/>
    </row>
    <row r="831366" spans="59:59" ht="15" customHeight="1">
      <c r="BG831366" s="984"/>
    </row>
    <row r="831367" spans="59:59" ht="15" customHeight="1">
      <c r="BG831367" s="985"/>
    </row>
    <row r="831404" spans="59:59" ht="15" customHeight="1">
      <c r="BG831404" s="984"/>
    </row>
    <row r="831405" spans="59:59" ht="15" customHeight="1">
      <c r="BG831405" s="985"/>
    </row>
    <row r="831442" spans="59:59" ht="15" customHeight="1">
      <c r="BG831442" s="984"/>
    </row>
    <row r="831443" spans="59:59" ht="15" customHeight="1">
      <c r="BG831443" s="985"/>
    </row>
    <row r="831480" spans="59:59" ht="15" customHeight="1">
      <c r="BG831480" s="984"/>
    </row>
    <row r="831481" spans="59:59" ht="15" customHeight="1">
      <c r="BG831481" s="985"/>
    </row>
    <row r="831518" spans="59:59" ht="15" customHeight="1">
      <c r="BG831518" s="984"/>
    </row>
    <row r="831519" spans="59:59" ht="15" customHeight="1">
      <c r="BG831519" s="985"/>
    </row>
    <row r="831556" spans="59:59" ht="15" customHeight="1">
      <c r="BG831556" s="984"/>
    </row>
    <row r="831557" spans="59:59" ht="15" customHeight="1">
      <c r="BG831557" s="985"/>
    </row>
    <row r="831594" spans="59:59" ht="15" customHeight="1">
      <c r="BG831594" s="984"/>
    </row>
    <row r="831595" spans="59:59" ht="15" customHeight="1">
      <c r="BG831595" s="985"/>
    </row>
    <row r="831632" spans="59:59" ht="15" customHeight="1">
      <c r="BG831632" s="984"/>
    </row>
    <row r="831633" spans="59:59" ht="15" customHeight="1">
      <c r="BG831633" s="985"/>
    </row>
    <row r="831670" spans="59:59" ht="15" customHeight="1">
      <c r="BG831670" s="984"/>
    </row>
    <row r="831671" spans="59:59" ht="15" customHeight="1">
      <c r="BG831671" s="985"/>
    </row>
    <row r="831708" spans="59:59" ht="15" customHeight="1">
      <c r="BG831708" s="984"/>
    </row>
    <row r="831709" spans="59:59" ht="15" customHeight="1">
      <c r="BG831709" s="985"/>
    </row>
    <row r="831746" spans="59:59" ht="15" customHeight="1">
      <c r="BG831746" s="984"/>
    </row>
    <row r="831747" spans="59:59" ht="15" customHeight="1">
      <c r="BG831747" s="985"/>
    </row>
    <row r="831784" spans="59:59" ht="15" customHeight="1">
      <c r="BG831784" s="984"/>
    </row>
    <row r="831785" spans="59:59" ht="15" customHeight="1">
      <c r="BG831785" s="985"/>
    </row>
    <row r="831822" spans="59:59" ht="15" customHeight="1">
      <c r="BG831822" s="984"/>
    </row>
    <row r="831823" spans="59:59" ht="15" customHeight="1">
      <c r="BG831823" s="985"/>
    </row>
    <row r="831860" spans="59:59" ht="15" customHeight="1">
      <c r="BG831860" s="984"/>
    </row>
    <row r="831861" spans="59:59" ht="15" customHeight="1">
      <c r="BG831861" s="985"/>
    </row>
    <row r="831898" spans="59:59" ht="15" customHeight="1">
      <c r="BG831898" s="984"/>
    </row>
    <row r="831899" spans="59:59" ht="15" customHeight="1">
      <c r="BG831899" s="985"/>
    </row>
    <row r="831936" spans="59:59" ht="15" customHeight="1">
      <c r="BG831936" s="984"/>
    </row>
    <row r="831937" spans="59:59" ht="15" customHeight="1">
      <c r="BG831937" s="985"/>
    </row>
    <row r="831974" spans="59:59" ht="15" customHeight="1">
      <c r="BG831974" s="984"/>
    </row>
    <row r="831975" spans="59:59" ht="15" customHeight="1">
      <c r="BG831975" s="985"/>
    </row>
    <row r="832012" spans="59:59" ht="15" customHeight="1">
      <c r="BG832012" s="984"/>
    </row>
    <row r="832013" spans="59:59" ht="15" customHeight="1">
      <c r="BG832013" s="985"/>
    </row>
    <row r="832050" spans="59:59" ht="15" customHeight="1">
      <c r="BG832050" s="984"/>
    </row>
    <row r="832051" spans="59:59" ht="15" customHeight="1">
      <c r="BG832051" s="985"/>
    </row>
    <row r="832088" spans="59:59" ht="15" customHeight="1">
      <c r="BG832088" s="984"/>
    </row>
    <row r="832089" spans="59:59" ht="15" customHeight="1">
      <c r="BG832089" s="985"/>
    </row>
    <row r="832126" spans="59:59" ht="15" customHeight="1">
      <c r="BG832126" s="984"/>
    </row>
    <row r="832127" spans="59:59" ht="15" customHeight="1">
      <c r="BG832127" s="985"/>
    </row>
    <row r="832164" spans="59:59" ht="15" customHeight="1">
      <c r="BG832164" s="984"/>
    </row>
    <row r="832165" spans="59:59" ht="15" customHeight="1">
      <c r="BG832165" s="985"/>
    </row>
    <row r="832202" spans="59:59" ht="15" customHeight="1">
      <c r="BG832202" s="984"/>
    </row>
    <row r="832203" spans="59:59" ht="15" customHeight="1">
      <c r="BG832203" s="985"/>
    </row>
    <row r="832240" spans="59:59" ht="15" customHeight="1">
      <c r="BG832240" s="984"/>
    </row>
    <row r="832241" spans="59:59" ht="15" customHeight="1">
      <c r="BG832241" s="985"/>
    </row>
    <row r="832278" spans="59:59" ht="15" customHeight="1">
      <c r="BG832278" s="984"/>
    </row>
    <row r="832279" spans="59:59" ht="15" customHeight="1">
      <c r="BG832279" s="985"/>
    </row>
    <row r="832316" spans="59:59" ht="15" customHeight="1">
      <c r="BG832316" s="984"/>
    </row>
    <row r="832317" spans="59:59" ht="15" customHeight="1">
      <c r="BG832317" s="985"/>
    </row>
    <row r="832354" spans="59:59" ht="15" customHeight="1">
      <c r="BG832354" s="984"/>
    </row>
    <row r="832355" spans="59:59" ht="15" customHeight="1">
      <c r="BG832355" s="985"/>
    </row>
    <row r="832392" spans="59:59" ht="15" customHeight="1">
      <c r="BG832392" s="984"/>
    </row>
    <row r="832393" spans="59:59" ht="15" customHeight="1">
      <c r="BG832393" s="985"/>
    </row>
    <row r="832430" spans="59:59" ht="15" customHeight="1">
      <c r="BG832430" s="984"/>
    </row>
    <row r="832431" spans="59:59" ht="15" customHeight="1">
      <c r="BG832431" s="985"/>
    </row>
    <row r="832468" spans="59:59" ht="15" customHeight="1">
      <c r="BG832468" s="984"/>
    </row>
    <row r="832469" spans="59:59" ht="15" customHeight="1">
      <c r="BG832469" s="985"/>
    </row>
    <row r="832506" spans="59:59" ht="15" customHeight="1">
      <c r="BG832506" s="984"/>
    </row>
    <row r="832507" spans="59:59" ht="15" customHeight="1">
      <c r="BG832507" s="985"/>
    </row>
    <row r="832544" spans="59:59" ht="15" customHeight="1">
      <c r="BG832544" s="984"/>
    </row>
    <row r="832545" spans="59:59" ht="15" customHeight="1">
      <c r="BG832545" s="985"/>
    </row>
    <row r="832582" spans="59:59" ht="15" customHeight="1">
      <c r="BG832582" s="984"/>
    </row>
    <row r="832583" spans="59:59" ht="15" customHeight="1">
      <c r="BG832583" s="985"/>
    </row>
    <row r="832620" spans="59:59" ht="15" customHeight="1">
      <c r="BG832620" s="984"/>
    </row>
    <row r="832621" spans="59:59" ht="15" customHeight="1">
      <c r="BG832621" s="985"/>
    </row>
    <row r="832658" spans="59:59" ht="15" customHeight="1">
      <c r="BG832658" s="984"/>
    </row>
    <row r="832659" spans="59:59" ht="15" customHeight="1">
      <c r="BG832659" s="985"/>
    </row>
    <row r="832696" spans="59:59" ht="15" customHeight="1">
      <c r="BG832696" s="984"/>
    </row>
    <row r="832697" spans="59:59" ht="15" customHeight="1">
      <c r="BG832697" s="985"/>
    </row>
    <row r="832734" spans="59:59" ht="15" customHeight="1">
      <c r="BG832734" s="984"/>
    </row>
    <row r="832735" spans="59:59" ht="15" customHeight="1">
      <c r="BG832735" s="985"/>
    </row>
    <row r="832772" spans="59:59" ht="15" customHeight="1">
      <c r="BG832772" s="984"/>
    </row>
    <row r="832773" spans="59:59" ht="15" customHeight="1">
      <c r="BG832773" s="985"/>
    </row>
    <row r="832810" spans="59:59" ht="15" customHeight="1">
      <c r="BG832810" s="984"/>
    </row>
    <row r="832811" spans="59:59" ht="15" customHeight="1">
      <c r="BG832811" s="985"/>
    </row>
    <row r="832848" spans="59:59" ht="15" customHeight="1">
      <c r="BG832848" s="984"/>
    </row>
    <row r="832849" spans="59:59" ht="15" customHeight="1">
      <c r="BG832849" s="985"/>
    </row>
    <row r="832886" spans="59:59" ht="15" customHeight="1">
      <c r="BG832886" s="984"/>
    </row>
    <row r="832887" spans="59:59" ht="15" customHeight="1">
      <c r="BG832887" s="985"/>
    </row>
    <row r="832924" spans="59:59" ht="15" customHeight="1">
      <c r="BG832924" s="984"/>
    </row>
    <row r="832925" spans="59:59" ht="15" customHeight="1">
      <c r="BG832925" s="985"/>
    </row>
    <row r="832962" spans="59:59" ht="15" customHeight="1">
      <c r="BG832962" s="984"/>
    </row>
    <row r="832963" spans="59:59" ht="15" customHeight="1">
      <c r="BG832963" s="985"/>
    </row>
    <row r="833000" spans="59:59" ht="15" customHeight="1">
      <c r="BG833000" s="984"/>
    </row>
    <row r="833001" spans="59:59" ht="15" customHeight="1">
      <c r="BG833001" s="985"/>
    </row>
    <row r="833038" spans="59:59" ht="15" customHeight="1">
      <c r="BG833038" s="984"/>
    </row>
    <row r="833039" spans="59:59" ht="15" customHeight="1">
      <c r="BG833039" s="985"/>
    </row>
    <row r="833076" spans="59:59" ht="15" customHeight="1">
      <c r="BG833076" s="984"/>
    </row>
    <row r="833077" spans="59:59" ht="15" customHeight="1">
      <c r="BG833077" s="985"/>
    </row>
    <row r="833114" spans="59:59" ht="15" customHeight="1">
      <c r="BG833114" s="984"/>
    </row>
    <row r="833115" spans="59:59" ht="15" customHeight="1">
      <c r="BG833115" s="985"/>
    </row>
    <row r="833152" spans="59:59" ht="15" customHeight="1">
      <c r="BG833152" s="984"/>
    </row>
    <row r="833153" spans="59:59" ht="15" customHeight="1">
      <c r="BG833153" s="985"/>
    </row>
    <row r="833190" spans="59:59" ht="15" customHeight="1">
      <c r="BG833190" s="984"/>
    </row>
    <row r="833191" spans="59:59" ht="15" customHeight="1">
      <c r="BG833191" s="985"/>
    </row>
    <row r="833228" spans="59:59" ht="15" customHeight="1">
      <c r="BG833228" s="984"/>
    </row>
    <row r="833229" spans="59:59" ht="15" customHeight="1">
      <c r="BG833229" s="985"/>
    </row>
    <row r="833266" spans="59:59" ht="15" customHeight="1">
      <c r="BG833266" s="984"/>
    </row>
    <row r="833267" spans="59:59" ht="15" customHeight="1">
      <c r="BG833267" s="985"/>
    </row>
    <row r="833304" spans="59:59" ht="15" customHeight="1">
      <c r="BG833304" s="984"/>
    </row>
    <row r="833305" spans="59:59" ht="15" customHeight="1">
      <c r="BG833305" s="985"/>
    </row>
    <row r="833342" spans="59:59" ht="15" customHeight="1">
      <c r="BG833342" s="984"/>
    </row>
    <row r="833343" spans="59:59" ht="15" customHeight="1">
      <c r="BG833343" s="985"/>
    </row>
    <row r="833380" spans="59:59" ht="15" customHeight="1">
      <c r="BG833380" s="984"/>
    </row>
    <row r="833381" spans="59:59" ht="15" customHeight="1">
      <c r="BG833381" s="985"/>
    </row>
    <row r="833418" spans="59:59" ht="15" customHeight="1">
      <c r="BG833418" s="984"/>
    </row>
    <row r="833419" spans="59:59" ht="15" customHeight="1">
      <c r="BG833419" s="985"/>
    </row>
    <row r="833456" spans="59:59" ht="15" customHeight="1">
      <c r="BG833456" s="984"/>
    </row>
    <row r="833457" spans="59:59" ht="15" customHeight="1">
      <c r="BG833457" s="985"/>
    </row>
    <row r="833494" spans="59:59" ht="15" customHeight="1">
      <c r="BG833494" s="984"/>
    </row>
    <row r="833495" spans="59:59" ht="15" customHeight="1">
      <c r="BG833495" s="985"/>
    </row>
    <row r="833532" spans="59:59" ht="15" customHeight="1">
      <c r="BG833532" s="984"/>
    </row>
    <row r="833533" spans="59:59" ht="15" customHeight="1">
      <c r="BG833533" s="985"/>
    </row>
    <row r="833570" spans="59:59" ht="15" customHeight="1">
      <c r="BG833570" s="984"/>
    </row>
    <row r="833571" spans="59:59" ht="15" customHeight="1">
      <c r="BG833571" s="985"/>
    </row>
    <row r="833608" spans="59:59" ht="15" customHeight="1">
      <c r="BG833608" s="984"/>
    </row>
    <row r="833609" spans="59:59" ht="15" customHeight="1">
      <c r="BG833609" s="985"/>
    </row>
    <row r="833646" spans="59:59" ht="15" customHeight="1">
      <c r="BG833646" s="984"/>
    </row>
    <row r="833647" spans="59:59" ht="15" customHeight="1">
      <c r="BG833647" s="985"/>
    </row>
    <row r="833684" spans="59:59" ht="15" customHeight="1">
      <c r="BG833684" s="984"/>
    </row>
    <row r="833685" spans="59:59" ht="15" customHeight="1">
      <c r="BG833685" s="985"/>
    </row>
    <row r="833722" spans="59:59" ht="15" customHeight="1">
      <c r="BG833722" s="984"/>
    </row>
    <row r="833723" spans="59:59" ht="15" customHeight="1">
      <c r="BG833723" s="985"/>
    </row>
    <row r="833760" spans="59:59" ht="15" customHeight="1">
      <c r="BG833760" s="984"/>
    </row>
    <row r="833761" spans="59:59" ht="15" customHeight="1">
      <c r="BG833761" s="985"/>
    </row>
    <row r="833798" spans="59:59" ht="15" customHeight="1">
      <c r="BG833798" s="984"/>
    </row>
    <row r="833799" spans="59:59" ht="15" customHeight="1">
      <c r="BG833799" s="985"/>
    </row>
    <row r="833836" spans="59:59" ht="15" customHeight="1">
      <c r="BG833836" s="984"/>
    </row>
    <row r="833837" spans="59:59" ht="15" customHeight="1">
      <c r="BG833837" s="985"/>
    </row>
    <row r="833874" spans="59:59" ht="15" customHeight="1">
      <c r="BG833874" s="984"/>
    </row>
    <row r="833875" spans="59:59" ht="15" customHeight="1">
      <c r="BG833875" s="985"/>
    </row>
    <row r="833912" spans="59:59" ht="15" customHeight="1">
      <c r="BG833912" s="984"/>
    </row>
    <row r="833913" spans="59:59" ht="15" customHeight="1">
      <c r="BG833913" s="985"/>
    </row>
    <row r="833950" spans="59:59" ht="15" customHeight="1">
      <c r="BG833950" s="984"/>
    </row>
    <row r="833951" spans="59:59" ht="15" customHeight="1">
      <c r="BG833951" s="985"/>
    </row>
    <row r="833988" spans="59:59" ht="15" customHeight="1">
      <c r="BG833988" s="984"/>
    </row>
    <row r="833989" spans="59:59" ht="15" customHeight="1">
      <c r="BG833989" s="985"/>
    </row>
    <row r="834026" spans="59:59" ht="15" customHeight="1">
      <c r="BG834026" s="984"/>
    </row>
    <row r="834027" spans="59:59" ht="15" customHeight="1">
      <c r="BG834027" s="985"/>
    </row>
    <row r="834064" spans="59:59" ht="15" customHeight="1">
      <c r="BG834064" s="984"/>
    </row>
    <row r="834065" spans="59:59" ht="15" customHeight="1">
      <c r="BG834065" s="985"/>
    </row>
    <row r="834102" spans="59:59" ht="15" customHeight="1">
      <c r="BG834102" s="984"/>
    </row>
    <row r="834103" spans="59:59" ht="15" customHeight="1">
      <c r="BG834103" s="985"/>
    </row>
    <row r="834140" spans="59:59" ht="15" customHeight="1">
      <c r="BG834140" s="984"/>
    </row>
    <row r="834141" spans="59:59" ht="15" customHeight="1">
      <c r="BG834141" s="985"/>
    </row>
    <row r="834178" spans="59:59" ht="15" customHeight="1">
      <c r="BG834178" s="984"/>
    </row>
    <row r="834179" spans="59:59" ht="15" customHeight="1">
      <c r="BG834179" s="985"/>
    </row>
    <row r="834216" spans="59:59" ht="15" customHeight="1">
      <c r="BG834216" s="984"/>
    </row>
    <row r="834217" spans="59:59" ht="15" customHeight="1">
      <c r="BG834217" s="985"/>
    </row>
    <row r="834254" spans="59:59" ht="15" customHeight="1">
      <c r="BG834254" s="984"/>
    </row>
    <row r="834255" spans="59:59" ht="15" customHeight="1">
      <c r="BG834255" s="985"/>
    </row>
    <row r="834292" spans="59:59" ht="15" customHeight="1">
      <c r="BG834292" s="984"/>
    </row>
    <row r="834293" spans="59:59" ht="15" customHeight="1">
      <c r="BG834293" s="985"/>
    </row>
    <row r="834330" spans="59:59" ht="15" customHeight="1">
      <c r="BG834330" s="984"/>
    </row>
    <row r="834331" spans="59:59" ht="15" customHeight="1">
      <c r="BG834331" s="985"/>
    </row>
    <row r="834368" spans="59:59" ht="15" customHeight="1">
      <c r="BG834368" s="984"/>
    </row>
    <row r="834369" spans="59:59" ht="15" customHeight="1">
      <c r="BG834369" s="985"/>
    </row>
    <row r="834406" spans="59:59" ht="15" customHeight="1">
      <c r="BG834406" s="984"/>
    </row>
    <row r="834407" spans="59:59" ht="15" customHeight="1">
      <c r="BG834407" s="985"/>
    </row>
    <row r="834444" spans="59:59" ht="15" customHeight="1">
      <c r="BG834444" s="984"/>
    </row>
    <row r="834445" spans="59:59" ht="15" customHeight="1">
      <c r="BG834445" s="985"/>
    </row>
    <row r="834482" spans="59:59" ht="15" customHeight="1">
      <c r="BG834482" s="984"/>
    </row>
    <row r="834483" spans="59:59" ht="15" customHeight="1">
      <c r="BG834483" s="985"/>
    </row>
    <row r="834520" spans="59:59" ht="15" customHeight="1">
      <c r="BG834520" s="984"/>
    </row>
    <row r="834521" spans="59:59" ht="15" customHeight="1">
      <c r="BG834521" s="985"/>
    </row>
    <row r="834558" spans="59:59" ht="15" customHeight="1">
      <c r="BG834558" s="984"/>
    </row>
    <row r="834559" spans="59:59" ht="15" customHeight="1">
      <c r="BG834559" s="985"/>
    </row>
    <row r="834596" spans="59:59" ht="15" customHeight="1">
      <c r="BG834596" s="984"/>
    </row>
    <row r="834597" spans="59:59" ht="15" customHeight="1">
      <c r="BG834597" s="985"/>
    </row>
    <row r="834634" spans="59:59" ht="15" customHeight="1">
      <c r="BG834634" s="984"/>
    </row>
    <row r="834635" spans="59:59" ht="15" customHeight="1">
      <c r="BG834635" s="985"/>
    </row>
    <row r="834672" spans="59:59" ht="15" customHeight="1">
      <c r="BG834672" s="984"/>
    </row>
    <row r="834673" spans="59:59" ht="15" customHeight="1">
      <c r="BG834673" s="985"/>
    </row>
    <row r="834710" spans="59:59" ht="15" customHeight="1">
      <c r="BG834710" s="984"/>
    </row>
    <row r="834711" spans="59:59" ht="15" customHeight="1">
      <c r="BG834711" s="985"/>
    </row>
    <row r="834748" spans="59:59" ht="15" customHeight="1">
      <c r="BG834748" s="984"/>
    </row>
    <row r="834749" spans="59:59" ht="15" customHeight="1">
      <c r="BG834749" s="985"/>
    </row>
    <row r="834786" spans="59:59" ht="15" customHeight="1">
      <c r="BG834786" s="984"/>
    </row>
    <row r="834787" spans="59:59" ht="15" customHeight="1">
      <c r="BG834787" s="985"/>
    </row>
    <row r="834824" spans="59:59" ht="15" customHeight="1">
      <c r="BG834824" s="984"/>
    </row>
    <row r="834825" spans="59:59" ht="15" customHeight="1">
      <c r="BG834825" s="985"/>
    </row>
    <row r="834862" spans="59:59" ht="15" customHeight="1">
      <c r="BG834862" s="984"/>
    </row>
    <row r="834863" spans="59:59" ht="15" customHeight="1">
      <c r="BG834863" s="985"/>
    </row>
    <row r="834900" spans="59:59" ht="15" customHeight="1">
      <c r="BG834900" s="984"/>
    </row>
    <row r="834901" spans="59:59" ht="15" customHeight="1">
      <c r="BG834901" s="985"/>
    </row>
    <row r="834938" spans="59:59" ht="15" customHeight="1">
      <c r="BG834938" s="984"/>
    </row>
    <row r="834939" spans="59:59" ht="15" customHeight="1">
      <c r="BG834939" s="985"/>
    </row>
    <row r="834976" spans="59:59" ht="15" customHeight="1">
      <c r="BG834976" s="984"/>
    </row>
    <row r="834977" spans="59:59" ht="15" customHeight="1">
      <c r="BG834977" s="985"/>
    </row>
    <row r="835014" spans="59:59" ht="15" customHeight="1">
      <c r="BG835014" s="984"/>
    </row>
    <row r="835015" spans="59:59" ht="15" customHeight="1">
      <c r="BG835015" s="985"/>
    </row>
    <row r="835052" spans="59:59" ht="15" customHeight="1">
      <c r="BG835052" s="984"/>
    </row>
    <row r="835053" spans="59:59" ht="15" customHeight="1">
      <c r="BG835053" s="985"/>
    </row>
    <row r="835090" spans="59:59" ht="15" customHeight="1">
      <c r="BG835090" s="984"/>
    </row>
    <row r="835091" spans="59:59" ht="15" customHeight="1">
      <c r="BG835091" s="985"/>
    </row>
    <row r="835128" spans="59:59" ht="15" customHeight="1">
      <c r="BG835128" s="984"/>
    </row>
    <row r="835129" spans="59:59" ht="15" customHeight="1">
      <c r="BG835129" s="985"/>
    </row>
    <row r="835166" spans="59:59" ht="15" customHeight="1">
      <c r="BG835166" s="984"/>
    </row>
    <row r="835167" spans="59:59" ht="15" customHeight="1">
      <c r="BG835167" s="985"/>
    </row>
    <row r="835204" spans="59:59" ht="15" customHeight="1">
      <c r="BG835204" s="984"/>
    </row>
    <row r="835205" spans="59:59" ht="15" customHeight="1">
      <c r="BG835205" s="985"/>
    </row>
    <row r="835242" spans="59:59" ht="15" customHeight="1">
      <c r="BG835242" s="984"/>
    </row>
    <row r="835243" spans="59:59" ht="15" customHeight="1">
      <c r="BG835243" s="985"/>
    </row>
    <row r="835280" spans="59:59" ht="15" customHeight="1">
      <c r="BG835280" s="984"/>
    </row>
    <row r="835281" spans="59:59" ht="15" customHeight="1">
      <c r="BG835281" s="985"/>
    </row>
    <row r="835318" spans="59:59" ht="15" customHeight="1">
      <c r="BG835318" s="984"/>
    </row>
    <row r="835319" spans="59:59" ht="15" customHeight="1">
      <c r="BG835319" s="985"/>
    </row>
    <row r="835356" spans="59:59" ht="15" customHeight="1">
      <c r="BG835356" s="984"/>
    </row>
    <row r="835357" spans="59:59" ht="15" customHeight="1">
      <c r="BG835357" s="985"/>
    </row>
    <row r="835394" spans="59:59" ht="15" customHeight="1">
      <c r="BG835394" s="984"/>
    </row>
    <row r="835395" spans="59:59" ht="15" customHeight="1">
      <c r="BG835395" s="985"/>
    </row>
    <row r="835432" spans="59:59" ht="15" customHeight="1">
      <c r="BG835432" s="984"/>
    </row>
    <row r="835433" spans="59:59" ht="15" customHeight="1">
      <c r="BG835433" s="985"/>
    </row>
    <row r="835470" spans="59:59" ht="15" customHeight="1">
      <c r="BG835470" s="984"/>
    </row>
    <row r="835471" spans="59:59" ht="15" customHeight="1">
      <c r="BG835471" s="985"/>
    </row>
    <row r="835508" spans="59:59" ht="15" customHeight="1">
      <c r="BG835508" s="984"/>
    </row>
    <row r="835509" spans="59:59" ht="15" customHeight="1">
      <c r="BG835509" s="985"/>
    </row>
    <row r="835546" spans="59:59" ht="15" customHeight="1">
      <c r="BG835546" s="984"/>
    </row>
    <row r="835547" spans="59:59" ht="15" customHeight="1">
      <c r="BG835547" s="985"/>
    </row>
    <row r="835584" spans="59:59" ht="15" customHeight="1">
      <c r="BG835584" s="984"/>
    </row>
    <row r="835585" spans="59:59" ht="15" customHeight="1">
      <c r="BG835585" s="985"/>
    </row>
    <row r="835622" spans="59:59" ht="15" customHeight="1">
      <c r="BG835622" s="984"/>
    </row>
    <row r="835623" spans="59:59" ht="15" customHeight="1">
      <c r="BG835623" s="985"/>
    </row>
    <row r="835660" spans="59:59" ht="15" customHeight="1">
      <c r="BG835660" s="984"/>
    </row>
    <row r="835661" spans="59:59" ht="15" customHeight="1">
      <c r="BG835661" s="985"/>
    </row>
    <row r="835698" spans="59:59" ht="15" customHeight="1">
      <c r="BG835698" s="984"/>
    </row>
    <row r="835699" spans="59:59" ht="15" customHeight="1">
      <c r="BG835699" s="985"/>
    </row>
    <row r="835736" spans="59:59" ht="15" customHeight="1">
      <c r="BG835736" s="984"/>
    </row>
    <row r="835737" spans="59:59" ht="15" customHeight="1">
      <c r="BG835737" s="985"/>
    </row>
    <row r="835774" spans="59:59" ht="15" customHeight="1">
      <c r="BG835774" s="984"/>
    </row>
    <row r="835775" spans="59:59" ht="15" customHeight="1">
      <c r="BG835775" s="985"/>
    </row>
    <row r="835812" spans="59:59" ht="15" customHeight="1">
      <c r="BG835812" s="984"/>
    </row>
    <row r="835813" spans="59:59" ht="15" customHeight="1">
      <c r="BG835813" s="985"/>
    </row>
    <row r="835850" spans="59:59" ht="15" customHeight="1">
      <c r="BG835850" s="984"/>
    </row>
    <row r="835851" spans="59:59" ht="15" customHeight="1">
      <c r="BG835851" s="985"/>
    </row>
    <row r="835888" spans="59:59" ht="15" customHeight="1">
      <c r="BG835888" s="984"/>
    </row>
    <row r="835889" spans="59:59" ht="15" customHeight="1">
      <c r="BG835889" s="985"/>
    </row>
    <row r="835926" spans="59:59" ht="15" customHeight="1">
      <c r="BG835926" s="984"/>
    </row>
    <row r="835927" spans="59:59" ht="15" customHeight="1">
      <c r="BG835927" s="985"/>
    </row>
    <row r="835964" spans="59:59" ht="15" customHeight="1">
      <c r="BG835964" s="984"/>
    </row>
    <row r="835965" spans="59:59" ht="15" customHeight="1">
      <c r="BG835965" s="985"/>
    </row>
    <row r="836002" spans="59:59" ht="15" customHeight="1">
      <c r="BG836002" s="984"/>
    </row>
    <row r="836003" spans="59:59" ht="15" customHeight="1">
      <c r="BG836003" s="985"/>
    </row>
    <row r="836040" spans="59:59" ht="15" customHeight="1">
      <c r="BG836040" s="984"/>
    </row>
    <row r="836041" spans="59:59" ht="15" customHeight="1">
      <c r="BG836041" s="985"/>
    </row>
    <row r="836078" spans="59:59" ht="15" customHeight="1">
      <c r="BG836078" s="984"/>
    </row>
    <row r="836079" spans="59:59" ht="15" customHeight="1">
      <c r="BG836079" s="985"/>
    </row>
    <row r="836116" spans="59:59" ht="15" customHeight="1">
      <c r="BG836116" s="984"/>
    </row>
    <row r="836117" spans="59:59" ht="15" customHeight="1">
      <c r="BG836117" s="985"/>
    </row>
    <row r="836154" spans="59:59" ht="15" customHeight="1">
      <c r="BG836154" s="984"/>
    </row>
    <row r="836155" spans="59:59" ht="15" customHeight="1">
      <c r="BG836155" s="985"/>
    </row>
    <row r="836192" spans="59:59" ht="15" customHeight="1">
      <c r="BG836192" s="984"/>
    </row>
    <row r="836193" spans="59:59" ht="15" customHeight="1">
      <c r="BG836193" s="985"/>
    </row>
    <row r="836230" spans="59:59" ht="15" customHeight="1">
      <c r="BG836230" s="984"/>
    </row>
    <row r="836231" spans="59:59" ht="15" customHeight="1">
      <c r="BG836231" s="985"/>
    </row>
    <row r="836268" spans="59:59" ht="15" customHeight="1">
      <c r="BG836268" s="984"/>
    </row>
    <row r="836269" spans="59:59" ht="15" customHeight="1">
      <c r="BG836269" s="985"/>
    </row>
    <row r="836306" spans="59:59" ht="15" customHeight="1">
      <c r="BG836306" s="984"/>
    </row>
    <row r="836307" spans="59:59" ht="15" customHeight="1">
      <c r="BG836307" s="985"/>
    </row>
    <row r="836344" spans="59:59" ht="15" customHeight="1">
      <c r="BG836344" s="984"/>
    </row>
    <row r="836345" spans="59:59" ht="15" customHeight="1">
      <c r="BG836345" s="985"/>
    </row>
    <row r="836382" spans="59:59" ht="15" customHeight="1">
      <c r="BG836382" s="984"/>
    </row>
    <row r="836383" spans="59:59" ht="15" customHeight="1">
      <c r="BG836383" s="985"/>
    </row>
    <row r="836420" spans="59:59" ht="15" customHeight="1">
      <c r="BG836420" s="984"/>
    </row>
    <row r="836421" spans="59:59" ht="15" customHeight="1">
      <c r="BG836421" s="985"/>
    </row>
    <row r="836458" spans="59:59" ht="15" customHeight="1">
      <c r="BG836458" s="984"/>
    </row>
    <row r="836459" spans="59:59" ht="15" customHeight="1">
      <c r="BG836459" s="985"/>
    </row>
    <row r="836496" spans="59:59" ht="15" customHeight="1">
      <c r="BG836496" s="984"/>
    </row>
    <row r="836497" spans="59:59" ht="15" customHeight="1">
      <c r="BG836497" s="985"/>
    </row>
    <row r="836534" spans="59:59" ht="15" customHeight="1">
      <c r="BG836534" s="984"/>
    </row>
    <row r="836535" spans="59:59" ht="15" customHeight="1">
      <c r="BG836535" s="985"/>
    </row>
    <row r="836572" spans="59:59" ht="15" customHeight="1">
      <c r="BG836572" s="984"/>
    </row>
    <row r="836573" spans="59:59" ht="15" customHeight="1">
      <c r="BG836573" s="985"/>
    </row>
    <row r="836610" spans="59:59" ht="15" customHeight="1">
      <c r="BG836610" s="984"/>
    </row>
    <row r="836611" spans="59:59" ht="15" customHeight="1">
      <c r="BG836611" s="985"/>
    </row>
    <row r="836648" spans="59:59" ht="15" customHeight="1">
      <c r="BG836648" s="984"/>
    </row>
    <row r="836649" spans="59:59" ht="15" customHeight="1">
      <c r="BG836649" s="985"/>
    </row>
    <row r="836686" spans="59:59" ht="15" customHeight="1">
      <c r="BG836686" s="984"/>
    </row>
    <row r="836687" spans="59:59" ht="15" customHeight="1">
      <c r="BG836687" s="985"/>
    </row>
    <row r="836724" spans="59:59" ht="15" customHeight="1">
      <c r="BG836724" s="984"/>
    </row>
    <row r="836725" spans="59:59" ht="15" customHeight="1">
      <c r="BG836725" s="985"/>
    </row>
    <row r="836762" spans="59:59" ht="15" customHeight="1">
      <c r="BG836762" s="984"/>
    </row>
    <row r="836763" spans="59:59" ht="15" customHeight="1">
      <c r="BG836763" s="985"/>
    </row>
    <row r="836800" spans="59:59" ht="15" customHeight="1">
      <c r="BG836800" s="984"/>
    </row>
    <row r="836801" spans="59:59" ht="15" customHeight="1">
      <c r="BG836801" s="985"/>
    </row>
    <row r="836838" spans="59:59" ht="15" customHeight="1">
      <c r="BG836838" s="984"/>
    </row>
    <row r="836839" spans="59:59" ht="15" customHeight="1">
      <c r="BG836839" s="985"/>
    </row>
    <row r="836876" spans="59:59" ht="15" customHeight="1">
      <c r="BG836876" s="984"/>
    </row>
    <row r="836877" spans="59:59" ht="15" customHeight="1">
      <c r="BG836877" s="985"/>
    </row>
    <row r="836914" spans="59:59" ht="15" customHeight="1">
      <c r="BG836914" s="984"/>
    </row>
    <row r="836915" spans="59:59" ht="15" customHeight="1">
      <c r="BG836915" s="985"/>
    </row>
    <row r="836952" spans="59:59" ht="15" customHeight="1">
      <c r="BG836952" s="984"/>
    </row>
    <row r="836953" spans="59:59" ht="15" customHeight="1">
      <c r="BG836953" s="985"/>
    </row>
    <row r="836990" spans="59:59" ht="15" customHeight="1">
      <c r="BG836990" s="984"/>
    </row>
    <row r="836991" spans="59:59" ht="15" customHeight="1">
      <c r="BG836991" s="985"/>
    </row>
    <row r="837028" spans="59:59" ht="15" customHeight="1">
      <c r="BG837028" s="984"/>
    </row>
    <row r="837029" spans="59:59" ht="15" customHeight="1">
      <c r="BG837029" s="985"/>
    </row>
    <row r="837066" spans="59:59" ht="15" customHeight="1">
      <c r="BG837066" s="984"/>
    </row>
    <row r="837067" spans="59:59" ht="15" customHeight="1">
      <c r="BG837067" s="985"/>
    </row>
    <row r="837104" spans="59:59" ht="15" customHeight="1">
      <c r="BG837104" s="984"/>
    </row>
    <row r="837105" spans="59:59" ht="15" customHeight="1">
      <c r="BG837105" s="985"/>
    </row>
    <row r="837142" spans="59:59" ht="15" customHeight="1">
      <c r="BG837142" s="984"/>
    </row>
    <row r="837143" spans="59:59" ht="15" customHeight="1">
      <c r="BG837143" s="985"/>
    </row>
    <row r="837180" spans="59:59" ht="15" customHeight="1">
      <c r="BG837180" s="984"/>
    </row>
    <row r="837181" spans="59:59" ht="15" customHeight="1">
      <c r="BG837181" s="985"/>
    </row>
    <row r="837218" spans="59:59" ht="15" customHeight="1">
      <c r="BG837218" s="984"/>
    </row>
    <row r="837219" spans="59:59" ht="15" customHeight="1">
      <c r="BG837219" s="985"/>
    </row>
    <row r="837256" spans="59:59" ht="15" customHeight="1">
      <c r="BG837256" s="984"/>
    </row>
    <row r="837257" spans="59:59" ht="15" customHeight="1">
      <c r="BG837257" s="985"/>
    </row>
    <row r="837294" spans="59:59" ht="15" customHeight="1">
      <c r="BG837294" s="984"/>
    </row>
    <row r="837295" spans="59:59" ht="15" customHeight="1">
      <c r="BG837295" s="985"/>
    </row>
    <row r="837332" spans="59:59" ht="15" customHeight="1">
      <c r="BG837332" s="984"/>
    </row>
    <row r="837333" spans="59:59" ht="15" customHeight="1">
      <c r="BG837333" s="985"/>
    </row>
    <row r="837370" spans="59:59" ht="15" customHeight="1">
      <c r="BG837370" s="984"/>
    </row>
    <row r="837371" spans="59:59" ht="15" customHeight="1">
      <c r="BG837371" s="985"/>
    </row>
    <row r="837408" spans="59:59" ht="15" customHeight="1">
      <c r="BG837408" s="984"/>
    </row>
    <row r="837409" spans="59:59" ht="15" customHeight="1">
      <c r="BG837409" s="985"/>
    </row>
    <row r="837446" spans="59:59" ht="15" customHeight="1">
      <c r="BG837446" s="984"/>
    </row>
    <row r="837447" spans="59:59" ht="15" customHeight="1">
      <c r="BG837447" s="985"/>
    </row>
    <row r="837484" spans="59:59" ht="15" customHeight="1">
      <c r="BG837484" s="984"/>
    </row>
    <row r="837485" spans="59:59" ht="15" customHeight="1">
      <c r="BG837485" s="985"/>
    </row>
    <row r="837522" spans="59:59" ht="15" customHeight="1">
      <c r="BG837522" s="984"/>
    </row>
    <row r="837523" spans="59:59" ht="15" customHeight="1">
      <c r="BG837523" s="985"/>
    </row>
    <row r="837560" spans="59:59" ht="15" customHeight="1">
      <c r="BG837560" s="984"/>
    </row>
    <row r="837561" spans="59:59" ht="15" customHeight="1">
      <c r="BG837561" s="985"/>
    </row>
    <row r="837598" spans="59:59" ht="15" customHeight="1">
      <c r="BG837598" s="984"/>
    </row>
    <row r="837599" spans="59:59" ht="15" customHeight="1">
      <c r="BG837599" s="985"/>
    </row>
    <row r="837636" spans="59:59" ht="15" customHeight="1">
      <c r="BG837636" s="984"/>
    </row>
    <row r="837637" spans="59:59" ht="15" customHeight="1">
      <c r="BG837637" s="985"/>
    </row>
    <row r="837674" spans="59:59" ht="15" customHeight="1">
      <c r="BG837674" s="984"/>
    </row>
    <row r="837675" spans="59:59" ht="15" customHeight="1">
      <c r="BG837675" s="985"/>
    </row>
    <row r="837712" spans="59:59" ht="15" customHeight="1">
      <c r="BG837712" s="984"/>
    </row>
    <row r="837713" spans="59:59" ht="15" customHeight="1">
      <c r="BG837713" s="985"/>
    </row>
    <row r="837750" spans="59:59" ht="15" customHeight="1">
      <c r="BG837750" s="984"/>
    </row>
    <row r="837751" spans="59:59" ht="15" customHeight="1">
      <c r="BG837751" s="985"/>
    </row>
    <row r="837788" spans="59:59" ht="15" customHeight="1">
      <c r="BG837788" s="984"/>
    </row>
    <row r="837789" spans="59:59" ht="15" customHeight="1">
      <c r="BG837789" s="985"/>
    </row>
    <row r="837826" spans="59:59" ht="15" customHeight="1">
      <c r="BG837826" s="984"/>
    </row>
    <row r="837827" spans="59:59" ht="15" customHeight="1">
      <c r="BG837827" s="985"/>
    </row>
    <row r="837864" spans="59:59" ht="15" customHeight="1">
      <c r="BG837864" s="984"/>
    </row>
    <row r="837865" spans="59:59" ht="15" customHeight="1">
      <c r="BG837865" s="985"/>
    </row>
    <row r="837902" spans="59:59" ht="15" customHeight="1">
      <c r="BG837902" s="984"/>
    </row>
    <row r="837903" spans="59:59" ht="15" customHeight="1">
      <c r="BG837903" s="985"/>
    </row>
    <row r="837940" spans="59:59" ht="15" customHeight="1">
      <c r="BG837940" s="984"/>
    </row>
    <row r="837941" spans="59:59" ht="15" customHeight="1">
      <c r="BG837941" s="985"/>
    </row>
    <row r="837978" spans="59:59" ht="15" customHeight="1">
      <c r="BG837978" s="984"/>
    </row>
    <row r="837979" spans="59:59" ht="15" customHeight="1">
      <c r="BG837979" s="985"/>
    </row>
    <row r="838016" spans="59:59" ht="15" customHeight="1">
      <c r="BG838016" s="984"/>
    </row>
    <row r="838017" spans="59:59" ht="15" customHeight="1">
      <c r="BG838017" s="985"/>
    </row>
    <row r="838054" spans="59:59" ht="15" customHeight="1">
      <c r="BG838054" s="984"/>
    </row>
    <row r="838055" spans="59:59" ht="15" customHeight="1">
      <c r="BG838055" s="985"/>
    </row>
    <row r="838092" spans="59:59" ht="15" customHeight="1">
      <c r="BG838092" s="984"/>
    </row>
    <row r="838093" spans="59:59" ht="15" customHeight="1">
      <c r="BG838093" s="985"/>
    </row>
    <row r="838130" spans="59:59" ht="15" customHeight="1">
      <c r="BG838130" s="984"/>
    </row>
    <row r="838131" spans="59:59" ht="15" customHeight="1">
      <c r="BG838131" s="985"/>
    </row>
    <row r="838168" spans="59:59" ht="15" customHeight="1">
      <c r="BG838168" s="984"/>
    </row>
    <row r="838169" spans="59:59" ht="15" customHeight="1">
      <c r="BG838169" s="985"/>
    </row>
    <row r="838206" spans="59:59" ht="15" customHeight="1">
      <c r="BG838206" s="984"/>
    </row>
    <row r="838207" spans="59:59" ht="15" customHeight="1">
      <c r="BG838207" s="985"/>
    </row>
    <row r="838244" spans="59:59" ht="15" customHeight="1">
      <c r="BG838244" s="984"/>
    </row>
    <row r="838245" spans="59:59" ht="15" customHeight="1">
      <c r="BG838245" s="985"/>
    </row>
    <row r="838282" spans="59:59" ht="15" customHeight="1">
      <c r="BG838282" s="984"/>
    </row>
    <row r="838283" spans="59:59" ht="15" customHeight="1">
      <c r="BG838283" s="985"/>
    </row>
    <row r="838320" spans="59:59" ht="15" customHeight="1">
      <c r="BG838320" s="984"/>
    </row>
    <row r="838321" spans="59:59" ht="15" customHeight="1">
      <c r="BG838321" s="985"/>
    </row>
    <row r="838358" spans="59:59" ht="15" customHeight="1">
      <c r="BG838358" s="984"/>
    </row>
    <row r="838359" spans="59:59" ht="15" customHeight="1">
      <c r="BG838359" s="985"/>
    </row>
    <row r="838396" spans="59:59" ht="15" customHeight="1">
      <c r="BG838396" s="984"/>
    </row>
    <row r="838397" spans="59:59" ht="15" customHeight="1">
      <c r="BG838397" s="985"/>
    </row>
    <row r="838434" spans="59:59" ht="15" customHeight="1">
      <c r="BG838434" s="984"/>
    </row>
    <row r="838435" spans="59:59" ht="15" customHeight="1">
      <c r="BG838435" s="985"/>
    </row>
    <row r="838472" spans="59:59" ht="15" customHeight="1">
      <c r="BG838472" s="984"/>
    </row>
    <row r="838473" spans="59:59" ht="15" customHeight="1">
      <c r="BG838473" s="985"/>
    </row>
    <row r="838510" spans="59:59" ht="15" customHeight="1">
      <c r="BG838510" s="984"/>
    </row>
    <row r="838511" spans="59:59" ht="15" customHeight="1">
      <c r="BG838511" s="985"/>
    </row>
    <row r="838548" spans="59:59" ht="15" customHeight="1">
      <c r="BG838548" s="984"/>
    </row>
    <row r="838549" spans="59:59" ht="15" customHeight="1">
      <c r="BG838549" s="985"/>
    </row>
    <row r="838586" spans="59:59" ht="15" customHeight="1">
      <c r="BG838586" s="984"/>
    </row>
    <row r="838587" spans="59:59" ht="15" customHeight="1">
      <c r="BG838587" s="985"/>
    </row>
    <row r="838624" spans="59:59" ht="15" customHeight="1">
      <c r="BG838624" s="984"/>
    </row>
    <row r="838625" spans="59:59" ht="15" customHeight="1">
      <c r="BG838625" s="985"/>
    </row>
    <row r="838662" spans="59:59" ht="15" customHeight="1">
      <c r="BG838662" s="984"/>
    </row>
    <row r="838663" spans="59:59" ht="15" customHeight="1">
      <c r="BG838663" s="985"/>
    </row>
    <row r="838700" spans="59:59" ht="15" customHeight="1">
      <c r="BG838700" s="984"/>
    </row>
    <row r="838701" spans="59:59" ht="15" customHeight="1">
      <c r="BG838701" s="985"/>
    </row>
    <row r="838738" spans="59:59" ht="15" customHeight="1">
      <c r="BG838738" s="984"/>
    </row>
    <row r="838739" spans="59:59" ht="15" customHeight="1">
      <c r="BG838739" s="985"/>
    </row>
    <row r="838776" spans="59:59" ht="15" customHeight="1">
      <c r="BG838776" s="984"/>
    </row>
    <row r="838777" spans="59:59" ht="15" customHeight="1">
      <c r="BG838777" s="985"/>
    </row>
    <row r="838814" spans="59:59" ht="15" customHeight="1">
      <c r="BG838814" s="984"/>
    </row>
    <row r="838815" spans="59:59" ht="15" customHeight="1">
      <c r="BG838815" s="985"/>
    </row>
    <row r="838852" spans="59:59" ht="15" customHeight="1">
      <c r="BG838852" s="984"/>
    </row>
    <row r="838853" spans="59:59" ht="15" customHeight="1">
      <c r="BG838853" s="985"/>
    </row>
    <row r="838890" spans="59:59" ht="15" customHeight="1">
      <c r="BG838890" s="984"/>
    </row>
    <row r="838891" spans="59:59" ht="15" customHeight="1">
      <c r="BG838891" s="985"/>
    </row>
    <row r="838928" spans="59:59" ht="15" customHeight="1">
      <c r="BG838928" s="984"/>
    </row>
    <row r="838929" spans="59:59" ht="15" customHeight="1">
      <c r="BG838929" s="985"/>
    </row>
    <row r="838966" spans="59:59" ht="15" customHeight="1">
      <c r="BG838966" s="984"/>
    </row>
    <row r="838967" spans="59:59" ht="15" customHeight="1">
      <c r="BG838967" s="985"/>
    </row>
    <row r="839004" spans="59:59" ht="15" customHeight="1">
      <c r="BG839004" s="984"/>
    </row>
    <row r="839005" spans="59:59" ht="15" customHeight="1">
      <c r="BG839005" s="985"/>
    </row>
    <row r="839042" spans="59:59" ht="15" customHeight="1">
      <c r="BG839042" s="984"/>
    </row>
    <row r="839043" spans="59:59" ht="15" customHeight="1">
      <c r="BG839043" s="985"/>
    </row>
    <row r="839080" spans="59:59" ht="15" customHeight="1">
      <c r="BG839080" s="984"/>
    </row>
    <row r="839081" spans="59:59" ht="15" customHeight="1">
      <c r="BG839081" s="985"/>
    </row>
    <row r="839118" spans="59:59" ht="15" customHeight="1">
      <c r="BG839118" s="984"/>
    </row>
    <row r="839119" spans="59:59" ht="15" customHeight="1">
      <c r="BG839119" s="985"/>
    </row>
    <row r="839156" spans="59:59" ht="15" customHeight="1">
      <c r="BG839156" s="984"/>
    </row>
    <row r="839157" spans="59:59" ht="15" customHeight="1">
      <c r="BG839157" s="985"/>
    </row>
    <row r="839194" spans="59:59" ht="15" customHeight="1">
      <c r="BG839194" s="984"/>
    </row>
    <row r="839195" spans="59:59" ht="15" customHeight="1">
      <c r="BG839195" s="985"/>
    </row>
    <row r="839232" spans="59:59" ht="15" customHeight="1">
      <c r="BG839232" s="984"/>
    </row>
    <row r="839233" spans="59:59" ht="15" customHeight="1">
      <c r="BG839233" s="985"/>
    </row>
    <row r="839270" spans="59:59" ht="15" customHeight="1">
      <c r="BG839270" s="984"/>
    </row>
    <row r="839271" spans="59:59" ht="15" customHeight="1">
      <c r="BG839271" s="985"/>
    </row>
    <row r="839308" spans="59:59" ht="15" customHeight="1">
      <c r="BG839308" s="984"/>
    </row>
    <row r="839309" spans="59:59" ht="15" customHeight="1">
      <c r="BG839309" s="985"/>
    </row>
    <row r="839346" spans="59:59" ht="15" customHeight="1">
      <c r="BG839346" s="984"/>
    </row>
    <row r="839347" spans="59:59" ht="15" customHeight="1">
      <c r="BG839347" s="985"/>
    </row>
    <row r="839384" spans="59:59" ht="15" customHeight="1">
      <c r="BG839384" s="984"/>
    </row>
    <row r="839385" spans="59:59" ht="15" customHeight="1">
      <c r="BG839385" s="985"/>
    </row>
    <row r="839422" spans="59:59" ht="15" customHeight="1">
      <c r="BG839422" s="984"/>
    </row>
    <row r="839423" spans="59:59" ht="15" customHeight="1">
      <c r="BG839423" s="985"/>
    </row>
    <row r="839460" spans="59:59" ht="15" customHeight="1">
      <c r="BG839460" s="984"/>
    </row>
    <row r="839461" spans="59:59" ht="15" customHeight="1">
      <c r="BG839461" s="985"/>
    </row>
    <row r="839498" spans="59:59" ht="15" customHeight="1">
      <c r="BG839498" s="984"/>
    </row>
    <row r="839499" spans="59:59" ht="15" customHeight="1">
      <c r="BG839499" s="985"/>
    </row>
    <row r="839536" spans="59:59" ht="15" customHeight="1">
      <c r="BG839536" s="984"/>
    </row>
    <row r="839537" spans="59:59" ht="15" customHeight="1">
      <c r="BG839537" s="985"/>
    </row>
    <row r="839574" spans="59:59" ht="15" customHeight="1">
      <c r="BG839574" s="984"/>
    </row>
    <row r="839575" spans="59:59" ht="15" customHeight="1">
      <c r="BG839575" s="985"/>
    </row>
    <row r="839612" spans="59:59" ht="15" customHeight="1">
      <c r="BG839612" s="984"/>
    </row>
    <row r="839613" spans="59:59" ht="15" customHeight="1">
      <c r="BG839613" s="985"/>
    </row>
    <row r="839650" spans="59:59" ht="15" customHeight="1">
      <c r="BG839650" s="984"/>
    </row>
    <row r="839651" spans="59:59" ht="15" customHeight="1">
      <c r="BG839651" s="985"/>
    </row>
    <row r="839688" spans="59:59" ht="15" customHeight="1">
      <c r="BG839688" s="984"/>
    </row>
    <row r="839689" spans="59:59" ht="15" customHeight="1">
      <c r="BG839689" s="985"/>
    </row>
    <row r="839726" spans="59:59" ht="15" customHeight="1">
      <c r="BG839726" s="984"/>
    </row>
    <row r="839727" spans="59:59" ht="15" customHeight="1">
      <c r="BG839727" s="985"/>
    </row>
    <row r="839764" spans="59:59" ht="15" customHeight="1">
      <c r="BG839764" s="984"/>
    </row>
    <row r="839765" spans="59:59" ht="15" customHeight="1">
      <c r="BG839765" s="985"/>
    </row>
    <row r="839802" spans="59:59" ht="15" customHeight="1">
      <c r="BG839802" s="984"/>
    </row>
    <row r="839803" spans="59:59" ht="15" customHeight="1">
      <c r="BG839803" s="985"/>
    </row>
    <row r="839840" spans="59:59" ht="15" customHeight="1">
      <c r="BG839840" s="984"/>
    </row>
    <row r="839841" spans="59:59" ht="15" customHeight="1">
      <c r="BG839841" s="985"/>
    </row>
    <row r="839878" spans="59:59" ht="15" customHeight="1">
      <c r="BG839878" s="984"/>
    </row>
    <row r="839879" spans="59:59" ht="15" customHeight="1">
      <c r="BG839879" s="985"/>
    </row>
    <row r="839916" spans="59:59" ht="15" customHeight="1">
      <c r="BG839916" s="984"/>
    </row>
    <row r="839917" spans="59:59" ht="15" customHeight="1">
      <c r="BG839917" s="985"/>
    </row>
    <row r="839954" spans="59:59" ht="15" customHeight="1">
      <c r="BG839954" s="984"/>
    </row>
    <row r="839955" spans="59:59" ht="15" customHeight="1">
      <c r="BG839955" s="985"/>
    </row>
    <row r="839992" spans="59:59" ht="15" customHeight="1">
      <c r="BG839992" s="984"/>
    </row>
    <row r="839993" spans="59:59" ht="15" customHeight="1">
      <c r="BG839993" s="985"/>
    </row>
    <row r="840030" spans="59:59" ht="15" customHeight="1">
      <c r="BG840030" s="984"/>
    </row>
    <row r="840031" spans="59:59" ht="15" customHeight="1">
      <c r="BG840031" s="985"/>
    </row>
    <row r="840068" spans="59:59" ht="15" customHeight="1">
      <c r="BG840068" s="984"/>
    </row>
    <row r="840069" spans="59:59" ht="15" customHeight="1">
      <c r="BG840069" s="985"/>
    </row>
    <row r="840106" spans="59:59" ht="15" customHeight="1">
      <c r="BG840106" s="984"/>
    </row>
    <row r="840107" spans="59:59" ht="15" customHeight="1">
      <c r="BG840107" s="985"/>
    </row>
    <row r="840144" spans="59:59" ht="15" customHeight="1">
      <c r="BG840144" s="984"/>
    </row>
    <row r="840145" spans="59:59" ht="15" customHeight="1">
      <c r="BG840145" s="985"/>
    </row>
    <row r="840182" spans="59:59" ht="15" customHeight="1">
      <c r="BG840182" s="984"/>
    </row>
    <row r="840183" spans="59:59" ht="15" customHeight="1">
      <c r="BG840183" s="985"/>
    </row>
    <row r="840220" spans="59:59" ht="15" customHeight="1">
      <c r="BG840220" s="984"/>
    </row>
    <row r="840221" spans="59:59" ht="15" customHeight="1">
      <c r="BG840221" s="985"/>
    </row>
    <row r="840258" spans="59:59" ht="15" customHeight="1">
      <c r="BG840258" s="984"/>
    </row>
    <row r="840259" spans="59:59" ht="15" customHeight="1">
      <c r="BG840259" s="985"/>
    </row>
    <row r="840296" spans="59:59" ht="15" customHeight="1">
      <c r="BG840296" s="984"/>
    </row>
    <row r="840297" spans="59:59" ht="15" customHeight="1">
      <c r="BG840297" s="985"/>
    </row>
    <row r="840334" spans="59:59" ht="15" customHeight="1">
      <c r="BG840334" s="984"/>
    </row>
    <row r="840335" spans="59:59" ht="15" customHeight="1">
      <c r="BG840335" s="985"/>
    </row>
    <row r="840372" spans="59:59" ht="15" customHeight="1">
      <c r="BG840372" s="984"/>
    </row>
    <row r="840373" spans="59:59" ht="15" customHeight="1">
      <c r="BG840373" s="985"/>
    </row>
    <row r="840410" spans="59:59" ht="15" customHeight="1">
      <c r="BG840410" s="984"/>
    </row>
    <row r="840411" spans="59:59" ht="15" customHeight="1">
      <c r="BG840411" s="985"/>
    </row>
    <row r="840448" spans="59:59" ht="15" customHeight="1">
      <c r="BG840448" s="984"/>
    </row>
    <row r="840449" spans="59:59" ht="15" customHeight="1">
      <c r="BG840449" s="985"/>
    </row>
    <row r="840486" spans="59:59" ht="15" customHeight="1">
      <c r="BG840486" s="984"/>
    </row>
    <row r="840487" spans="59:59" ht="15" customHeight="1">
      <c r="BG840487" s="985"/>
    </row>
    <row r="840524" spans="59:59" ht="15" customHeight="1">
      <c r="BG840524" s="984"/>
    </row>
    <row r="840525" spans="59:59" ht="15" customHeight="1">
      <c r="BG840525" s="985"/>
    </row>
    <row r="840562" spans="59:59" ht="15" customHeight="1">
      <c r="BG840562" s="984"/>
    </row>
    <row r="840563" spans="59:59" ht="15" customHeight="1">
      <c r="BG840563" s="985"/>
    </row>
    <row r="840600" spans="59:59" ht="15" customHeight="1">
      <c r="BG840600" s="984"/>
    </row>
    <row r="840601" spans="59:59" ht="15" customHeight="1">
      <c r="BG840601" s="985"/>
    </row>
    <row r="840638" spans="59:59" ht="15" customHeight="1">
      <c r="BG840638" s="984"/>
    </row>
    <row r="840639" spans="59:59" ht="15" customHeight="1">
      <c r="BG840639" s="985"/>
    </row>
    <row r="840676" spans="59:59" ht="15" customHeight="1">
      <c r="BG840676" s="984"/>
    </row>
    <row r="840677" spans="59:59" ht="15" customHeight="1">
      <c r="BG840677" s="985"/>
    </row>
    <row r="840714" spans="59:59" ht="15" customHeight="1">
      <c r="BG840714" s="984"/>
    </row>
    <row r="840715" spans="59:59" ht="15" customHeight="1">
      <c r="BG840715" s="985"/>
    </row>
    <row r="840752" spans="59:59" ht="15" customHeight="1">
      <c r="BG840752" s="984"/>
    </row>
    <row r="840753" spans="59:59" ht="15" customHeight="1">
      <c r="BG840753" s="985"/>
    </row>
    <row r="840790" spans="59:59" ht="15" customHeight="1">
      <c r="BG840790" s="984"/>
    </row>
    <row r="840791" spans="59:59" ht="15" customHeight="1">
      <c r="BG840791" s="985"/>
    </row>
    <row r="840828" spans="59:59" ht="15" customHeight="1">
      <c r="BG840828" s="984"/>
    </row>
    <row r="840829" spans="59:59" ht="15" customHeight="1">
      <c r="BG840829" s="985"/>
    </row>
    <row r="840866" spans="59:59" ht="15" customHeight="1">
      <c r="BG840866" s="984"/>
    </row>
    <row r="840867" spans="59:59" ht="15" customHeight="1">
      <c r="BG840867" s="985"/>
    </row>
    <row r="840904" spans="59:59" ht="15" customHeight="1">
      <c r="BG840904" s="984"/>
    </row>
    <row r="840905" spans="59:59" ht="15" customHeight="1">
      <c r="BG840905" s="985"/>
    </row>
    <row r="840942" spans="59:59" ht="15" customHeight="1">
      <c r="BG840942" s="984"/>
    </row>
    <row r="840943" spans="59:59" ht="15" customHeight="1">
      <c r="BG840943" s="985"/>
    </row>
    <row r="840980" spans="59:59" ht="15" customHeight="1">
      <c r="BG840980" s="984"/>
    </row>
    <row r="840981" spans="59:59" ht="15" customHeight="1">
      <c r="BG840981" s="985"/>
    </row>
    <row r="841018" spans="59:59" ht="15" customHeight="1">
      <c r="BG841018" s="984"/>
    </row>
    <row r="841019" spans="59:59" ht="15" customHeight="1">
      <c r="BG841019" s="985"/>
    </row>
    <row r="841056" spans="59:59" ht="15" customHeight="1">
      <c r="BG841056" s="984"/>
    </row>
    <row r="841057" spans="59:59" ht="15" customHeight="1">
      <c r="BG841057" s="985"/>
    </row>
    <row r="841094" spans="59:59" ht="15" customHeight="1">
      <c r="BG841094" s="984"/>
    </row>
    <row r="841095" spans="59:59" ht="15" customHeight="1">
      <c r="BG841095" s="985"/>
    </row>
    <row r="841132" spans="59:59" ht="15" customHeight="1">
      <c r="BG841132" s="984"/>
    </row>
    <row r="841133" spans="59:59" ht="15" customHeight="1">
      <c r="BG841133" s="985"/>
    </row>
    <row r="841170" spans="59:59" ht="15" customHeight="1">
      <c r="BG841170" s="984"/>
    </row>
    <row r="841171" spans="59:59" ht="15" customHeight="1">
      <c r="BG841171" s="985"/>
    </row>
    <row r="841208" spans="59:59" ht="15" customHeight="1">
      <c r="BG841208" s="984"/>
    </row>
    <row r="841209" spans="59:59" ht="15" customHeight="1">
      <c r="BG841209" s="985"/>
    </row>
    <row r="841246" spans="59:59" ht="15" customHeight="1">
      <c r="BG841246" s="984"/>
    </row>
    <row r="841247" spans="59:59" ht="15" customHeight="1">
      <c r="BG841247" s="985"/>
    </row>
    <row r="841284" spans="59:59" ht="15" customHeight="1">
      <c r="BG841284" s="984"/>
    </row>
    <row r="841285" spans="59:59" ht="15" customHeight="1">
      <c r="BG841285" s="985"/>
    </row>
    <row r="841322" spans="59:59" ht="15" customHeight="1">
      <c r="BG841322" s="984"/>
    </row>
    <row r="841323" spans="59:59" ht="15" customHeight="1">
      <c r="BG841323" s="985"/>
    </row>
    <row r="841360" spans="59:59" ht="15" customHeight="1">
      <c r="BG841360" s="984"/>
    </row>
    <row r="841361" spans="59:59" ht="15" customHeight="1">
      <c r="BG841361" s="985"/>
    </row>
    <row r="841398" spans="59:59" ht="15" customHeight="1">
      <c r="BG841398" s="984"/>
    </row>
    <row r="841399" spans="59:59" ht="15" customHeight="1">
      <c r="BG841399" s="985"/>
    </row>
    <row r="841436" spans="59:59" ht="15" customHeight="1">
      <c r="BG841436" s="984"/>
    </row>
    <row r="841437" spans="59:59" ht="15" customHeight="1">
      <c r="BG841437" s="985"/>
    </row>
    <row r="841474" spans="59:59" ht="15" customHeight="1">
      <c r="BG841474" s="984"/>
    </row>
    <row r="841475" spans="59:59" ht="15" customHeight="1">
      <c r="BG841475" s="985"/>
    </row>
    <row r="841512" spans="59:59" ht="15" customHeight="1">
      <c r="BG841512" s="984"/>
    </row>
    <row r="841513" spans="59:59" ht="15" customHeight="1">
      <c r="BG841513" s="985"/>
    </row>
    <row r="841550" spans="59:59" ht="15" customHeight="1">
      <c r="BG841550" s="984"/>
    </row>
    <row r="841551" spans="59:59" ht="15" customHeight="1">
      <c r="BG841551" s="985"/>
    </row>
    <row r="841588" spans="59:59" ht="15" customHeight="1">
      <c r="BG841588" s="984"/>
    </row>
    <row r="841589" spans="59:59" ht="15" customHeight="1">
      <c r="BG841589" s="985"/>
    </row>
    <row r="841626" spans="59:59" ht="15" customHeight="1">
      <c r="BG841626" s="984"/>
    </row>
    <row r="841627" spans="59:59" ht="15" customHeight="1">
      <c r="BG841627" s="985"/>
    </row>
    <row r="841664" spans="59:59" ht="15" customHeight="1">
      <c r="BG841664" s="984"/>
    </row>
    <row r="841665" spans="59:59" ht="15" customHeight="1">
      <c r="BG841665" s="985"/>
    </row>
    <row r="841702" spans="59:59" ht="15" customHeight="1">
      <c r="BG841702" s="984"/>
    </row>
    <row r="841703" spans="59:59" ht="15" customHeight="1">
      <c r="BG841703" s="985"/>
    </row>
    <row r="841740" spans="59:59" ht="15" customHeight="1">
      <c r="BG841740" s="984"/>
    </row>
    <row r="841741" spans="59:59" ht="15" customHeight="1">
      <c r="BG841741" s="985"/>
    </row>
    <row r="841778" spans="59:59" ht="15" customHeight="1">
      <c r="BG841778" s="984"/>
    </row>
    <row r="841779" spans="59:59" ht="15" customHeight="1">
      <c r="BG841779" s="985"/>
    </row>
    <row r="841816" spans="59:59" ht="15" customHeight="1">
      <c r="BG841816" s="984"/>
    </row>
    <row r="841817" spans="59:59" ht="15" customHeight="1">
      <c r="BG841817" s="985"/>
    </row>
    <row r="841854" spans="59:59" ht="15" customHeight="1">
      <c r="BG841854" s="984"/>
    </row>
    <row r="841855" spans="59:59" ht="15" customHeight="1">
      <c r="BG841855" s="985"/>
    </row>
    <row r="841892" spans="59:59" ht="15" customHeight="1">
      <c r="BG841892" s="984"/>
    </row>
    <row r="841893" spans="59:59" ht="15" customHeight="1">
      <c r="BG841893" s="985"/>
    </row>
    <row r="841930" spans="59:59" ht="15" customHeight="1">
      <c r="BG841930" s="984"/>
    </row>
    <row r="841931" spans="59:59" ht="15" customHeight="1">
      <c r="BG841931" s="985"/>
    </row>
    <row r="841968" spans="59:59" ht="15" customHeight="1">
      <c r="BG841968" s="984"/>
    </row>
    <row r="841969" spans="59:59" ht="15" customHeight="1">
      <c r="BG841969" s="985"/>
    </row>
    <row r="842006" spans="59:59" ht="15" customHeight="1">
      <c r="BG842006" s="984"/>
    </row>
    <row r="842007" spans="59:59" ht="15" customHeight="1">
      <c r="BG842007" s="985"/>
    </row>
    <row r="842044" spans="59:59" ht="15" customHeight="1">
      <c r="BG842044" s="984"/>
    </row>
    <row r="842045" spans="59:59" ht="15" customHeight="1">
      <c r="BG842045" s="985"/>
    </row>
    <row r="842082" spans="59:59" ht="15" customHeight="1">
      <c r="BG842082" s="984"/>
    </row>
    <row r="842083" spans="59:59" ht="15" customHeight="1">
      <c r="BG842083" s="985"/>
    </row>
    <row r="842120" spans="59:59" ht="15" customHeight="1">
      <c r="BG842120" s="984"/>
    </row>
    <row r="842121" spans="59:59" ht="15" customHeight="1">
      <c r="BG842121" s="985"/>
    </row>
    <row r="842158" spans="59:59" ht="15" customHeight="1">
      <c r="BG842158" s="984"/>
    </row>
    <row r="842159" spans="59:59" ht="15" customHeight="1">
      <c r="BG842159" s="985"/>
    </row>
    <row r="842196" spans="59:59" ht="15" customHeight="1">
      <c r="BG842196" s="984"/>
    </row>
    <row r="842197" spans="59:59" ht="15" customHeight="1">
      <c r="BG842197" s="985"/>
    </row>
    <row r="842234" spans="59:59" ht="15" customHeight="1">
      <c r="BG842234" s="984"/>
    </row>
    <row r="842235" spans="59:59" ht="15" customHeight="1">
      <c r="BG842235" s="985"/>
    </row>
    <row r="842272" spans="59:59" ht="15" customHeight="1">
      <c r="BG842272" s="984"/>
    </row>
    <row r="842273" spans="59:59" ht="15" customHeight="1">
      <c r="BG842273" s="985"/>
    </row>
    <row r="842310" spans="59:59" ht="15" customHeight="1">
      <c r="BG842310" s="984"/>
    </row>
    <row r="842311" spans="59:59" ht="15" customHeight="1">
      <c r="BG842311" s="985"/>
    </row>
    <row r="842348" spans="59:59" ht="15" customHeight="1">
      <c r="BG842348" s="984"/>
    </row>
    <row r="842349" spans="59:59" ht="15" customHeight="1">
      <c r="BG842349" s="985"/>
    </row>
    <row r="842386" spans="59:59" ht="15" customHeight="1">
      <c r="BG842386" s="984"/>
    </row>
    <row r="842387" spans="59:59" ht="15" customHeight="1">
      <c r="BG842387" s="985"/>
    </row>
    <row r="842424" spans="59:59" ht="15" customHeight="1">
      <c r="BG842424" s="984"/>
    </row>
    <row r="842425" spans="59:59" ht="15" customHeight="1">
      <c r="BG842425" s="985"/>
    </row>
    <row r="842462" spans="59:59" ht="15" customHeight="1">
      <c r="BG842462" s="984"/>
    </row>
    <row r="842463" spans="59:59" ht="15" customHeight="1">
      <c r="BG842463" s="985"/>
    </row>
    <row r="842500" spans="59:59" ht="15" customHeight="1">
      <c r="BG842500" s="984"/>
    </row>
    <row r="842501" spans="59:59" ht="15" customHeight="1">
      <c r="BG842501" s="985"/>
    </row>
    <row r="842538" spans="59:59" ht="15" customHeight="1">
      <c r="BG842538" s="984"/>
    </row>
    <row r="842539" spans="59:59" ht="15" customHeight="1">
      <c r="BG842539" s="985"/>
    </row>
    <row r="842576" spans="59:59" ht="15" customHeight="1">
      <c r="BG842576" s="984"/>
    </row>
    <row r="842577" spans="59:59" ht="15" customHeight="1">
      <c r="BG842577" s="985"/>
    </row>
    <row r="842614" spans="59:59" ht="15" customHeight="1">
      <c r="BG842614" s="984"/>
    </row>
    <row r="842615" spans="59:59" ht="15" customHeight="1">
      <c r="BG842615" s="985"/>
    </row>
    <row r="842652" spans="59:59" ht="15" customHeight="1">
      <c r="BG842652" s="984"/>
    </row>
    <row r="842653" spans="59:59" ht="15" customHeight="1">
      <c r="BG842653" s="985"/>
    </row>
    <row r="842690" spans="59:59" ht="15" customHeight="1">
      <c r="BG842690" s="984"/>
    </row>
    <row r="842691" spans="59:59" ht="15" customHeight="1">
      <c r="BG842691" s="985"/>
    </row>
    <row r="842728" spans="59:59" ht="15" customHeight="1">
      <c r="BG842728" s="984"/>
    </row>
    <row r="842729" spans="59:59" ht="15" customHeight="1">
      <c r="BG842729" s="985"/>
    </row>
    <row r="842766" spans="59:59" ht="15" customHeight="1">
      <c r="BG842766" s="984"/>
    </row>
    <row r="842767" spans="59:59" ht="15" customHeight="1">
      <c r="BG842767" s="985"/>
    </row>
    <row r="842804" spans="59:59" ht="15" customHeight="1">
      <c r="BG842804" s="984"/>
    </row>
    <row r="842805" spans="59:59" ht="15" customHeight="1">
      <c r="BG842805" s="985"/>
    </row>
    <row r="842842" spans="59:59" ht="15" customHeight="1">
      <c r="BG842842" s="984"/>
    </row>
    <row r="842843" spans="59:59" ht="15" customHeight="1">
      <c r="BG842843" s="985"/>
    </row>
    <row r="842880" spans="59:59" ht="15" customHeight="1">
      <c r="BG842880" s="984"/>
    </row>
    <row r="842881" spans="59:59" ht="15" customHeight="1">
      <c r="BG842881" s="985"/>
    </row>
    <row r="842918" spans="59:59" ht="15" customHeight="1">
      <c r="BG842918" s="984"/>
    </row>
    <row r="842919" spans="59:59" ht="15" customHeight="1">
      <c r="BG842919" s="985"/>
    </row>
    <row r="842956" spans="59:59" ht="15" customHeight="1">
      <c r="BG842956" s="984"/>
    </row>
    <row r="842957" spans="59:59" ht="15" customHeight="1">
      <c r="BG842957" s="985"/>
    </row>
    <row r="842994" spans="59:59" ht="15" customHeight="1">
      <c r="BG842994" s="984"/>
    </row>
    <row r="842995" spans="59:59" ht="15" customHeight="1">
      <c r="BG842995" s="985"/>
    </row>
    <row r="843032" spans="59:59" ht="15" customHeight="1">
      <c r="BG843032" s="984"/>
    </row>
    <row r="843033" spans="59:59" ht="15" customHeight="1">
      <c r="BG843033" s="985"/>
    </row>
    <row r="843070" spans="59:59" ht="15" customHeight="1">
      <c r="BG843070" s="984"/>
    </row>
    <row r="843071" spans="59:59" ht="15" customHeight="1">
      <c r="BG843071" s="985"/>
    </row>
    <row r="843108" spans="59:59" ht="15" customHeight="1">
      <c r="BG843108" s="984"/>
    </row>
    <row r="843109" spans="59:59" ht="15" customHeight="1">
      <c r="BG843109" s="985"/>
    </row>
    <row r="843146" spans="59:59" ht="15" customHeight="1">
      <c r="BG843146" s="984"/>
    </row>
    <row r="843147" spans="59:59" ht="15" customHeight="1">
      <c r="BG843147" s="985"/>
    </row>
    <row r="843184" spans="59:59" ht="15" customHeight="1">
      <c r="BG843184" s="984"/>
    </row>
    <row r="843185" spans="59:59" ht="15" customHeight="1">
      <c r="BG843185" s="985"/>
    </row>
    <row r="843222" spans="59:59" ht="15" customHeight="1">
      <c r="BG843222" s="984"/>
    </row>
    <row r="843223" spans="59:59" ht="15" customHeight="1">
      <c r="BG843223" s="985"/>
    </row>
    <row r="843260" spans="59:59" ht="15" customHeight="1">
      <c r="BG843260" s="984"/>
    </row>
    <row r="843261" spans="59:59" ht="15" customHeight="1">
      <c r="BG843261" s="985"/>
    </row>
    <row r="843298" spans="59:59" ht="15" customHeight="1">
      <c r="BG843298" s="984"/>
    </row>
    <row r="843299" spans="59:59" ht="15" customHeight="1">
      <c r="BG843299" s="985"/>
    </row>
    <row r="843336" spans="59:59" ht="15" customHeight="1">
      <c r="BG843336" s="984"/>
    </row>
    <row r="843337" spans="59:59" ht="15" customHeight="1">
      <c r="BG843337" s="985"/>
    </row>
    <row r="843374" spans="59:59" ht="15" customHeight="1">
      <c r="BG843374" s="984"/>
    </row>
    <row r="843375" spans="59:59" ht="15" customHeight="1">
      <c r="BG843375" s="985"/>
    </row>
    <row r="843412" spans="59:59" ht="15" customHeight="1">
      <c r="BG843412" s="984"/>
    </row>
    <row r="843413" spans="59:59" ht="15" customHeight="1">
      <c r="BG843413" s="985"/>
    </row>
    <row r="843450" spans="59:59" ht="15" customHeight="1">
      <c r="BG843450" s="984"/>
    </row>
    <row r="843451" spans="59:59" ht="15" customHeight="1">
      <c r="BG843451" s="985"/>
    </row>
    <row r="843488" spans="59:59" ht="15" customHeight="1">
      <c r="BG843488" s="984"/>
    </row>
    <row r="843489" spans="59:59" ht="15" customHeight="1">
      <c r="BG843489" s="985"/>
    </row>
    <row r="843526" spans="59:59" ht="15" customHeight="1">
      <c r="BG843526" s="984"/>
    </row>
    <row r="843527" spans="59:59" ht="15" customHeight="1">
      <c r="BG843527" s="985"/>
    </row>
    <row r="843564" spans="59:59" ht="15" customHeight="1">
      <c r="BG843564" s="984"/>
    </row>
    <row r="843565" spans="59:59" ht="15" customHeight="1">
      <c r="BG843565" s="985"/>
    </row>
    <row r="843602" spans="59:59" ht="15" customHeight="1">
      <c r="BG843602" s="984"/>
    </row>
    <row r="843603" spans="59:59" ht="15" customHeight="1">
      <c r="BG843603" s="985"/>
    </row>
    <row r="843640" spans="59:59" ht="15" customHeight="1">
      <c r="BG843640" s="984"/>
    </row>
    <row r="843641" spans="59:59" ht="15" customHeight="1">
      <c r="BG843641" s="985"/>
    </row>
    <row r="843678" spans="59:59" ht="15" customHeight="1">
      <c r="BG843678" s="984"/>
    </row>
    <row r="843679" spans="59:59" ht="15" customHeight="1">
      <c r="BG843679" s="985"/>
    </row>
    <row r="843716" spans="59:59" ht="15" customHeight="1">
      <c r="BG843716" s="984"/>
    </row>
    <row r="843717" spans="59:59" ht="15" customHeight="1">
      <c r="BG843717" s="985"/>
    </row>
    <row r="843754" spans="59:59" ht="15" customHeight="1">
      <c r="BG843754" s="984"/>
    </row>
    <row r="843755" spans="59:59" ht="15" customHeight="1">
      <c r="BG843755" s="985"/>
    </row>
    <row r="843792" spans="59:59" ht="15" customHeight="1">
      <c r="BG843792" s="984"/>
    </row>
    <row r="843793" spans="59:59" ht="15" customHeight="1">
      <c r="BG843793" s="985"/>
    </row>
    <row r="843830" spans="59:59" ht="15" customHeight="1">
      <c r="BG843830" s="984"/>
    </row>
    <row r="843831" spans="59:59" ht="15" customHeight="1">
      <c r="BG843831" s="985"/>
    </row>
    <row r="843868" spans="59:59" ht="15" customHeight="1">
      <c r="BG843868" s="984"/>
    </row>
    <row r="843869" spans="59:59" ht="15" customHeight="1">
      <c r="BG843869" s="985"/>
    </row>
    <row r="843906" spans="59:59" ht="15" customHeight="1">
      <c r="BG843906" s="984"/>
    </row>
    <row r="843907" spans="59:59" ht="15" customHeight="1">
      <c r="BG843907" s="985"/>
    </row>
    <row r="843944" spans="59:59" ht="15" customHeight="1">
      <c r="BG843944" s="984"/>
    </row>
    <row r="843945" spans="59:59" ht="15" customHeight="1">
      <c r="BG843945" s="985"/>
    </row>
    <row r="843982" spans="59:59" ht="15" customHeight="1">
      <c r="BG843982" s="984"/>
    </row>
    <row r="843983" spans="59:59" ht="15" customHeight="1">
      <c r="BG843983" s="985"/>
    </row>
    <row r="844020" spans="59:59" ht="15" customHeight="1">
      <c r="BG844020" s="984"/>
    </row>
    <row r="844021" spans="59:59" ht="15" customHeight="1">
      <c r="BG844021" s="985"/>
    </row>
    <row r="844058" spans="59:59" ht="15" customHeight="1">
      <c r="BG844058" s="984"/>
    </row>
    <row r="844059" spans="59:59" ht="15" customHeight="1">
      <c r="BG844059" s="985"/>
    </row>
    <row r="844096" spans="59:59" ht="15" customHeight="1">
      <c r="BG844096" s="984"/>
    </row>
    <row r="844097" spans="59:59" ht="15" customHeight="1">
      <c r="BG844097" s="985"/>
    </row>
    <row r="844134" spans="59:59" ht="15" customHeight="1">
      <c r="BG844134" s="984"/>
    </row>
    <row r="844135" spans="59:59" ht="15" customHeight="1">
      <c r="BG844135" s="985"/>
    </row>
    <row r="844172" spans="59:59" ht="15" customHeight="1">
      <c r="BG844172" s="984"/>
    </row>
    <row r="844173" spans="59:59" ht="15" customHeight="1">
      <c r="BG844173" s="985"/>
    </row>
    <row r="844210" spans="59:59" ht="15" customHeight="1">
      <c r="BG844210" s="984"/>
    </row>
    <row r="844211" spans="59:59" ht="15" customHeight="1">
      <c r="BG844211" s="985"/>
    </row>
    <row r="844248" spans="59:59" ht="15" customHeight="1">
      <c r="BG844248" s="984"/>
    </row>
    <row r="844249" spans="59:59" ht="15" customHeight="1">
      <c r="BG844249" s="985"/>
    </row>
    <row r="844286" spans="59:59" ht="15" customHeight="1">
      <c r="BG844286" s="984"/>
    </row>
    <row r="844287" spans="59:59" ht="15" customHeight="1">
      <c r="BG844287" s="985"/>
    </row>
    <row r="844324" spans="59:59" ht="15" customHeight="1">
      <c r="BG844324" s="984"/>
    </row>
    <row r="844325" spans="59:59" ht="15" customHeight="1">
      <c r="BG844325" s="985"/>
    </row>
    <row r="844362" spans="59:59" ht="15" customHeight="1">
      <c r="BG844362" s="984"/>
    </row>
    <row r="844363" spans="59:59" ht="15" customHeight="1">
      <c r="BG844363" s="985"/>
    </row>
    <row r="844400" spans="59:59" ht="15" customHeight="1">
      <c r="BG844400" s="984"/>
    </row>
    <row r="844401" spans="59:59" ht="15" customHeight="1">
      <c r="BG844401" s="985"/>
    </row>
    <row r="844438" spans="59:59" ht="15" customHeight="1">
      <c r="BG844438" s="984"/>
    </row>
    <row r="844439" spans="59:59" ht="15" customHeight="1">
      <c r="BG844439" s="985"/>
    </row>
    <row r="844476" spans="59:59" ht="15" customHeight="1">
      <c r="BG844476" s="984"/>
    </row>
    <row r="844477" spans="59:59" ht="15" customHeight="1">
      <c r="BG844477" s="985"/>
    </row>
    <row r="844514" spans="59:59" ht="15" customHeight="1">
      <c r="BG844514" s="984"/>
    </row>
    <row r="844515" spans="59:59" ht="15" customHeight="1">
      <c r="BG844515" s="985"/>
    </row>
    <row r="844552" spans="59:59" ht="15" customHeight="1">
      <c r="BG844552" s="984"/>
    </row>
    <row r="844553" spans="59:59" ht="15" customHeight="1">
      <c r="BG844553" s="985"/>
    </row>
    <row r="844590" spans="59:59" ht="15" customHeight="1">
      <c r="BG844590" s="984"/>
    </row>
    <row r="844591" spans="59:59" ht="15" customHeight="1">
      <c r="BG844591" s="985"/>
    </row>
    <row r="844628" spans="59:59" ht="15" customHeight="1">
      <c r="BG844628" s="984"/>
    </row>
    <row r="844629" spans="59:59" ht="15" customHeight="1">
      <c r="BG844629" s="985"/>
    </row>
    <row r="844666" spans="59:59" ht="15" customHeight="1">
      <c r="BG844666" s="984"/>
    </row>
    <row r="844667" spans="59:59" ht="15" customHeight="1">
      <c r="BG844667" s="985"/>
    </row>
    <row r="844704" spans="59:59" ht="15" customHeight="1">
      <c r="BG844704" s="984"/>
    </row>
    <row r="844705" spans="59:59" ht="15" customHeight="1">
      <c r="BG844705" s="985"/>
    </row>
    <row r="844742" spans="59:59" ht="15" customHeight="1">
      <c r="BG844742" s="984"/>
    </row>
    <row r="844743" spans="59:59" ht="15" customHeight="1">
      <c r="BG844743" s="985"/>
    </row>
    <row r="844780" spans="59:59" ht="15" customHeight="1">
      <c r="BG844780" s="984"/>
    </row>
    <row r="844781" spans="59:59" ht="15" customHeight="1">
      <c r="BG844781" s="985"/>
    </row>
    <row r="844818" spans="59:59" ht="15" customHeight="1">
      <c r="BG844818" s="984"/>
    </row>
    <row r="844819" spans="59:59" ht="15" customHeight="1">
      <c r="BG844819" s="985"/>
    </row>
    <row r="844856" spans="59:59" ht="15" customHeight="1">
      <c r="BG844856" s="984"/>
    </row>
    <row r="844857" spans="59:59" ht="15" customHeight="1">
      <c r="BG844857" s="985"/>
    </row>
    <row r="844894" spans="59:59" ht="15" customHeight="1">
      <c r="BG844894" s="984"/>
    </row>
    <row r="844895" spans="59:59" ht="15" customHeight="1">
      <c r="BG844895" s="985"/>
    </row>
    <row r="844932" spans="59:59" ht="15" customHeight="1">
      <c r="BG844932" s="984"/>
    </row>
    <row r="844933" spans="59:59" ht="15" customHeight="1">
      <c r="BG844933" s="985"/>
    </row>
    <row r="844970" spans="59:59" ht="15" customHeight="1">
      <c r="BG844970" s="984"/>
    </row>
    <row r="844971" spans="59:59" ht="15" customHeight="1">
      <c r="BG844971" s="985"/>
    </row>
    <row r="845008" spans="59:59" ht="15" customHeight="1">
      <c r="BG845008" s="984"/>
    </row>
    <row r="845009" spans="59:59" ht="15" customHeight="1">
      <c r="BG845009" s="985"/>
    </row>
    <row r="845046" spans="59:59" ht="15" customHeight="1">
      <c r="BG845046" s="984"/>
    </row>
    <row r="845047" spans="59:59" ht="15" customHeight="1">
      <c r="BG845047" s="985"/>
    </row>
    <row r="845084" spans="59:59" ht="15" customHeight="1">
      <c r="BG845084" s="984"/>
    </row>
    <row r="845085" spans="59:59" ht="15" customHeight="1">
      <c r="BG845085" s="985"/>
    </row>
    <row r="845122" spans="59:59" ht="15" customHeight="1">
      <c r="BG845122" s="984"/>
    </row>
    <row r="845123" spans="59:59" ht="15" customHeight="1">
      <c r="BG845123" s="985"/>
    </row>
    <row r="845160" spans="59:59" ht="15" customHeight="1">
      <c r="BG845160" s="984"/>
    </row>
    <row r="845161" spans="59:59" ht="15" customHeight="1">
      <c r="BG845161" s="985"/>
    </row>
    <row r="845198" spans="59:59" ht="15" customHeight="1">
      <c r="BG845198" s="984"/>
    </row>
    <row r="845199" spans="59:59" ht="15" customHeight="1">
      <c r="BG845199" s="985"/>
    </row>
    <row r="845236" spans="59:59" ht="15" customHeight="1">
      <c r="BG845236" s="984"/>
    </row>
    <row r="845237" spans="59:59" ht="15" customHeight="1">
      <c r="BG845237" s="985"/>
    </row>
    <row r="845274" spans="59:59" ht="15" customHeight="1">
      <c r="BG845274" s="984"/>
    </row>
    <row r="845275" spans="59:59" ht="15" customHeight="1">
      <c r="BG845275" s="985"/>
    </row>
    <row r="845312" spans="59:59" ht="15" customHeight="1">
      <c r="BG845312" s="984"/>
    </row>
    <row r="845313" spans="59:59" ht="15" customHeight="1">
      <c r="BG845313" s="985"/>
    </row>
    <row r="845350" spans="59:59" ht="15" customHeight="1">
      <c r="BG845350" s="984"/>
    </row>
    <row r="845351" spans="59:59" ht="15" customHeight="1">
      <c r="BG845351" s="985"/>
    </row>
    <row r="845388" spans="59:59" ht="15" customHeight="1">
      <c r="BG845388" s="984"/>
    </row>
    <row r="845389" spans="59:59" ht="15" customHeight="1">
      <c r="BG845389" s="985"/>
    </row>
    <row r="845426" spans="59:59" ht="15" customHeight="1">
      <c r="BG845426" s="984"/>
    </row>
    <row r="845427" spans="59:59" ht="15" customHeight="1">
      <c r="BG845427" s="985"/>
    </row>
    <row r="845464" spans="59:59" ht="15" customHeight="1">
      <c r="BG845464" s="984"/>
    </row>
    <row r="845465" spans="59:59" ht="15" customHeight="1">
      <c r="BG845465" s="985"/>
    </row>
    <row r="845502" spans="59:59" ht="15" customHeight="1">
      <c r="BG845502" s="984"/>
    </row>
    <row r="845503" spans="59:59" ht="15" customHeight="1">
      <c r="BG845503" s="985"/>
    </row>
    <row r="845540" spans="59:59" ht="15" customHeight="1">
      <c r="BG845540" s="984"/>
    </row>
    <row r="845541" spans="59:59" ht="15" customHeight="1">
      <c r="BG845541" s="985"/>
    </row>
    <row r="845578" spans="59:59" ht="15" customHeight="1">
      <c r="BG845578" s="984"/>
    </row>
    <row r="845579" spans="59:59" ht="15" customHeight="1">
      <c r="BG845579" s="985"/>
    </row>
    <row r="845616" spans="59:59" ht="15" customHeight="1">
      <c r="BG845616" s="984"/>
    </row>
    <row r="845617" spans="59:59" ht="15" customHeight="1">
      <c r="BG845617" s="985"/>
    </row>
    <row r="845654" spans="59:59" ht="15" customHeight="1">
      <c r="BG845654" s="984"/>
    </row>
    <row r="845655" spans="59:59" ht="15" customHeight="1">
      <c r="BG845655" s="985"/>
    </row>
    <row r="845692" spans="59:59" ht="15" customHeight="1">
      <c r="BG845692" s="984"/>
    </row>
    <row r="845693" spans="59:59" ht="15" customHeight="1">
      <c r="BG845693" s="985"/>
    </row>
    <row r="845730" spans="59:59" ht="15" customHeight="1">
      <c r="BG845730" s="984"/>
    </row>
    <row r="845731" spans="59:59" ht="15" customHeight="1">
      <c r="BG845731" s="985"/>
    </row>
    <row r="845768" spans="59:59" ht="15" customHeight="1">
      <c r="BG845768" s="984"/>
    </row>
    <row r="845769" spans="59:59" ht="15" customHeight="1">
      <c r="BG845769" s="985"/>
    </row>
    <row r="845806" spans="59:59" ht="15" customHeight="1">
      <c r="BG845806" s="984"/>
    </row>
    <row r="845807" spans="59:59" ht="15" customHeight="1">
      <c r="BG845807" s="985"/>
    </row>
    <row r="845844" spans="59:59" ht="15" customHeight="1">
      <c r="BG845844" s="984"/>
    </row>
    <row r="845845" spans="59:59" ht="15" customHeight="1">
      <c r="BG845845" s="985"/>
    </row>
    <row r="845882" spans="59:59" ht="15" customHeight="1">
      <c r="BG845882" s="984"/>
    </row>
    <row r="845883" spans="59:59" ht="15" customHeight="1">
      <c r="BG845883" s="985"/>
    </row>
    <row r="845920" spans="59:59" ht="15" customHeight="1">
      <c r="BG845920" s="984"/>
    </row>
    <row r="845921" spans="59:59" ht="15" customHeight="1">
      <c r="BG845921" s="985"/>
    </row>
    <row r="845958" spans="59:59" ht="15" customHeight="1">
      <c r="BG845958" s="984"/>
    </row>
    <row r="845959" spans="59:59" ht="15" customHeight="1">
      <c r="BG845959" s="985"/>
    </row>
    <row r="845996" spans="59:59" ht="15" customHeight="1">
      <c r="BG845996" s="984"/>
    </row>
    <row r="845997" spans="59:59" ht="15" customHeight="1">
      <c r="BG845997" s="985"/>
    </row>
    <row r="846034" spans="59:59" ht="15" customHeight="1">
      <c r="BG846034" s="984"/>
    </row>
    <row r="846035" spans="59:59" ht="15" customHeight="1">
      <c r="BG846035" s="985"/>
    </row>
    <row r="846072" spans="59:59" ht="15" customHeight="1">
      <c r="BG846072" s="984"/>
    </row>
    <row r="846073" spans="59:59" ht="15" customHeight="1">
      <c r="BG846073" s="985"/>
    </row>
    <row r="846110" spans="59:59" ht="15" customHeight="1">
      <c r="BG846110" s="984"/>
    </row>
    <row r="846111" spans="59:59" ht="15" customHeight="1">
      <c r="BG846111" s="985"/>
    </row>
    <row r="846148" spans="59:59" ht="15" customHeight="1">
      <c r="BG846148" s="984"/>
    </row>
    <row r="846149" spans="59:59" ht="15" customHeight="1">
      <c r="BG846149" s="985"/>
    </row>
    <row r="846186" spans="59:59" ht="15" customHeight="1">
      <c r="BG846186" s="984"/>
    </row>
    <row r="846187" spans="59:59" ht="15" customHeight="1">
      <c r="BG846187" s="985"/>
    </row>
    <row r="846224" spans="59:59" ht="15" customHeight="1">
      <c r="BG846224" s="984"/>
    </row>
    <row r="846225" spans="59:59" ht="15" customHeight="1">
      <c r="BG846225" s="985"/>
    </row>
    <row r="846262" spans="59:59" ht="15" customHeight="1">
      <c r="BG846262" s="984"/>
    </row>
    <row r="846263" spans="59:59" ht="15" customHeight="1">
      <c r="BG846263" s="985"/>
    </row>
    <row r="846300" spans="59:59" ht="15" customHeight="1">
      <c r="BG846300" s="984"/>
    </row>
    <row r="846301" spans="59:59" ht="15" customHeight="1">
      <c r="BG846301" s="985"/>
    </row>
    <row r="846338" spans="59:59" ht="15" customHeight="1">
      <c r="BG846338" s="984"/>
    </row>
    <row r="846339" spans="59:59" ht="15" customHeight="1">
      <c r="BG846339" s="985"/>
    </row>
    <row r="846376" spans="59:59" ht="15" customHeight="1">
      <c r="BG846376" s="984"/>
    </row>
    <row r="846377" spans="59:59" ht="15" customHeight="1">
      <c r="BG846377" s="985"/>
    </row>
    <row r="846414" spans="59:59" ht="15" customHeight="1">
      <c r="BG846414" s="984"/>
    </row>
    <row r="846415" spans="59:59" ht="15" customHeight="1">
      <c r="BG846415" s="985"/>
    </row>
    <row r="846452" spans="59:59" ht="15" customHeight="1">
      <c r="BG846452" s="984"/>
    </row>
    <row r="846453" spans="59:59" ht="15" customHeight="1">
      <c r="BG846453" s="985"/>
    </row>
    <row r="846490" spans="59:59" ht="15" customHeight="1">
      <c r="BG846490" s="984"/>
    </row>
    <row r="846491" spans="59:59" ht="15" customHeight="1">
      <c r="BG846491" s="985"/>
    </row>
    <row r="846528" spans="59:59" ht="15" customHeight="1">
      <c r="BG846528" s="984"/>
    </row>
    <row r="846529" spans="59:59" ht="15" customHeight="1">
      <c r="BG846529" s="985"/>
    </row>
    <row r="846566" spans="59:59" ht="15" customHeight="1">
      <c r="BG846566" s="984"/>
    </row>
    <row r="846567" spans="59:59" ht="15" customHeight="1">
      <c r="BG846567" s="985"/>
    </row>
    <row r="846604" spans="59:59" ht="15" customHeight="1">
      <c r="BG846604" s="984"/>
    </row>
    <row r="846605" spans="59:59" ht="15" customHeight="1">
      <c r="BG846605" s="985"/>
    </row>
    <row r="846642" spans="59:59" ht="15" customHeight="1">
      <c r="BG846642" s="984"/>
    </row>
    <row r="846643" spans="59:59" ht="15" customHeight="1">
      <c r="BG846643" s="985"/>
    </row>
    <row r="846680" spans="59:59" ht="15" customHeight="1">
      <c r="BG846680" s="984"/>
    </row>
    <row r="846681" spans="59:59" ht="15" customHeight="1">
      <c r="BG846681" s="985"/>
    </row>
    <row r="846718" spans="59:59" ht="15" customHeight="1">
      <c r="BG846718" s="984"/>
    </row>
    <row r="846719" spans="59:59" ht="15" customHeight="1">
      <c r="BG846719" s="985"/>
    </row>
    <row r="846756" spans="59:59" ht="15" customHeight="1">
      <c r="BG846756" s="984"/>
    </row>
    <row r="846757" spans="59:59" ht="15" customHeight="1">
      <c r="BG846757" s="985"/>
    </row>
    <row r="846794" spans="59:59" ht="15" customHeight="1">
      <c r="BG846794" s="984"/>
    </row>
    <row r="846795" spans="59:59" ht="15" customHeight="1">
      <c r="BG846795" s="985"/>
    </row>
    <row r="846832" spans="59:59" ht="15" customHeight="1">
      <c r="BG846832" s="984"/>
    </row>
    <row r="846833" spans="59:59" ht="15" customHeight="1">
      <c r="BG846833" s="985"/>
    </row>
    <row r="846870" spans="59:59" ht="15" customHeight="1">
      <c r="BG846870" s="984"/>
    </row>
    <row r="846871" spans="59:59" ht="15" customHeight="1">
      <c r="BG846871" s="985"/>
    </row>
    <row r="846908" spans="59:59" ht="15" customHeight="1">
      <c r="BG846908" s="984"/>
    </row>
    <row r="846909" spans="59:59" ht="15" customHeight="1">
      <c r="BG846909" s="985"/>
    </row>
    <row r="846946" spans="59:59" ht="15" customHeight="1">
      <c r="BG846946" s="984"/>
    </row>
    <row r="846947" spans="59:59" ht="15" customHeight="1">
      <c r="BG846947" s="985"/>
    </row>
    <row r="846984" spans="59:59" ht="15" customHeight="1">
      <c r="BG846984" s="984"/>
    </row>
    <row r="846985" spans="59:59" ht="15" customHeight="1">
      <c r="BG846985" s="985"/>
    </row>
    <row r="847022" spans="59:59" ht="15" customHeight="1">
      <c r="BG847022" s="984"/>
    </row>
    <row r="847023" spans="59:59" ht="15" customHeight="1">
      <c r="BG847023" s="985"/>
    </row>
    <row r="847060" spans="59:59" ht="15" customHeight="1">
      <c r="BG847060" s="984"/>
    </row>
    <row r="847061" spans="59:59" ht="15" customHeight="1">
      <c r="BG847061" s="985"/>
    </row>
    <row r="847098" spans="59:59" ht="15" customHeight="1">
      <c r="BG847098" s="984"/>
    </row>
    <row r="847099" spans="59:59" ht="15" customHeight="1">
      <c r="BG847099" s="985"/>
    </row>
    <row r="847136" spans="59:59" ht="15" customHeight="1">
      <c r="BG847136" s="984"/>
    </row>
    <row r="847137" spans="59:59" ht="15" customHeight="1">
      <c r="BG847137" s="985"/>
    </row>
    <row r="847174" spans="59:59" ht="15" customHeight="1">
      <c r="BG847174" s="984"/>
    </row>
    <row r="847175" spans="59:59" ht="15" customHeight="1">
      <c r="BG847175" s="985"/>
    </row>
    <row r="847212" spans="59:59" ht="15" customHeight="1">
      <c r="BG847212" s="984"/>
    </row>
    <row r="847213" spans="59:59" ht="15" customHeight="1">
      <c r="BG847213" s="985"/>
    </row>
    <row r="847250" spans="59:59" ht="15" customHeight="1">
      <c r="BG847250" s="984"/>
    </row>
    <row r="847251" spans="59:59" ht="15" customHeight="1">
      <c r="BG847251" s="985"/>
    </row>
    <row r="847288" spans="59:59" ht="15" customHeight="1">
      <c r="BG847288" s="984"/>
    </row>
    <row r="847289" spans="59:59" ht="15" customHeight="1">
      <c r="BG847289" s="985"/>
    </row>
    <row r="847326" spans="59:59" ht="15" customHeight="1">
      <c r="BG847326" s="984"/>
    </row>
    <row r="847327" spans="59:59" ht="15" customHeight="1">
      <c r="BG847327" s="985"/>
    </row>
    <row r="847364" spans="59:59" ht="15" customHeight="1">
      <c r="BG847364" s="984"/>
    </row>
    <row r="847365" spans="59:59" ht="15" customHeight="1">
      <c r="BG847365" s="985"/>
    </row>
    <row r="847402" spans="59:59" ht="15" customHeight="1">
      <c r="BG847402" s="984"/>
    </row>
    <row r="847403" spans="59:59" ht="15" customHeight="1">
      <c r="BG847403" s="985"/>
    </row>
    <row r="847440" spans="59:59" ht="15" customHeight="1">
      <c r="BG847440" s="984"/>
    </row>
    <row r="847441" spans="59:59" ht="15" customHeight="1">
      <c r="BG847441" s="985"/>
    </row>
    <row r="847478" spans="59:59" ht="15" customHeight="1">
      <c r="BG847478" s="984"/>
    </row>
    <row r="847479" spans="59:59" ht="15" customHeight="1">
      <c r="BG847479" s="985"/>
    </row>
    <row r="847516" spans="59:59" ht="15" customHeight="1">
      <c r="BG847516" s="984"/>
    </row>
    <row r="847517" spans="59:59" ht="15" customHeight="1">
      <c r="BG847517" s="985"/>
    </row>
    <row r="847554" spans="59:59" ht="15" customHeight="1">
      <c r="BG847554" s="984"/>
    </row>
    <row r="847555" spans="59:59" ht="15" customHeight="1">
      <c r="BG847555" s="985"/>
    </row>
    <row r="847592" spans="59:59" ht="15" customHeight="1">
      <c r="BG847592" s="984"/>
    </row>
    <row r="847593" spans="59:59" ht="15" customHeight="1">
      <c r="BG847593" s="985"/>
    </row>
    <row r="847630" spans="59:59" ht="15" customHeight="1">
      <c r="BG847630" s="984"/>
    </row>
    <row r="847631" spans="59:59" ht="15" customHeight="1">
      <c r="BG847631" s="985"/>
    </row>
    <row r="847668" spans="59:59" ht="15" customHeight="1">
      <c r="BG847668" s="984"/>
    </row>
    <row r="847669" spans="59:59" ht="15" customHeight="1">
      <c r="BG847669" s="985"/>
    </row>
    <row r="847706" spans="59:59" ht="15" customHeight="1">
      <c r="BG847706" s="984"/>
    </row>
    <row r="847707" spans="59:59" ht="15" customHeight="1">
      <c r="BG847707" s="985"/>
    </row>
    <row r="847744" spans="59:59" ht="15" customHeight="1">
      <c r="BG847744" s="984"/>
    </row>
    <row r="847745" spans="59:59" ht="15" customHeight="1">
      <c r="BG847745" s="985"/>
    </row>
    <row r="847782" spans="59:59" ht="15" customHeight="1">
      <c r="BG847782" s="984"/>
    </row>
    <row r="847783" spans="59:59" ht="15" customHeight="1">
      <c r="BG847783" s="985"/>
    </row>
    <row r="847820" spans="59:59" ht="15" customHeight="1">
      <c r="BG847820" s="984"/>
    </row>
    <row r="847821" spans="59:59" ht="15" customHeight="1">
      <c r="BG847821" s="985"/>
    </row>
    <row r="847858" spans="59:59" ht="15" customHeight="1">
      <c r="BG847858" s="984"/>
    </row>
    <row r="847859" spans="59:59" ht="15" customHeight="1">
      <c r="BG847859" s="985"/>
    </row>
    <row r="847896" spans="59:59" ht="15" customHeight="1">
      <c r="BG847896" s="984"/>
    </row>
    <row r="847897" spans="59:59" ht="15" customHeight="1">
      <c r="BG847897" s="985"/>
    </row>
    <row r="847934" spans="59:59" ht="15" customHeight="1">
      <c r="BG847934" s="984"/>
    </row>
    <row r="847935" spans="59:59" ht="15" customHeight="1">
      <c r="BG847935" s="985"/>
    </row>
    <row r="847972" spans="59:59" ht="15" customHeight="1">
      <c r="BG847972" s="984"/>
    </row>
    <row r="847973" spans="59:59" ht="15" customHeight="1">
      <c r="BG847973" s="985"/>
    </row>
    <row r="848010" spans="59:59" ht="15" customHeight="1">
      <c r="BG848010" s="984"/>
    </row>
    <row r="848011" spans="59:59" ht="15" customHeight="1">
      <c r="BG848011" s="985"/>
    </row>
    <row r="848048" spans="59:59" ht="15" customHeight="1">
      <c r="BG848048" s="984"/>
    </row>
    <row r="848049" spans="59:59" ht="15" customHeight="1">
      <c r="BG848049" s="985"/>
    </row>
    <row r="848086" spans="59:59" ht="15" customHeight="1">
      <c r="BG848086" s="984"/>
    </row>
    <row r="848087" spans="59:59" ht="15" customHeight="1">
      <c r="BG848087" s="985"/>
    </row>
    <row r="848124" spans="59:59" ht="15" customHeight="1">
      <c r="BG848124" s="984"/>
    </row>
    <row r="848125" spans="59:59" ht="15" customHeight="1">
      <c r="BG848125" s="985"/>
    </row>
    <row r="848162" spans="59:59" ht="15" customHeight="1">
      <c r="BG848162" s="984"/>
    </row>
    <row r="848163" spans="59:59" ht="15" customHeight="1">
      <c r="BG848163" s="985"/>
    </row>
    <row r="848200" spans="59:59" ht="15" customHeight="1">
      <c r="BG848200" s="984"/>
    </row>
    <row r="848201" spans="59:59" ht="15" customHeight="1">
      <c r="BG848201" s="985"/>
    </row>
    <row r="848238" spans="59:59" ht="15" customHeight="1">
      <c r="BG848238" s="984"/>
    </row>
    <row r="848239" spans="59:59" ht="15" customHeight="1">
      <c r="BG848239" s="985"/>
    </row>
    <row r="848276" spans="59:59" ht="15" customHeight="1">
      <c r="BG848276" s="984"/>
    </row>
    <row r="848277" spans="59:59" ht="15" customHeight="1">
      <c r="BG848277" s="985"/>
    </row>
    <row r="848314" spans="59:59" ht="15" customHeight="1">
      <c r="BG848314" s="984"/>
    </row>
    <row r="848315" spans="59:59" ht="15" customHeight="1">
      <c r="BG848315" s="985"/>
    </row>
    <row r="848352" spans="59:59" ht="15" customHeight="1">
      <c r="BG848352" s="984"/>
    </row>
    <row r="848353" spans="59:59" ht="15" customHeight="1">
      <c r="BG848353" s="985"/>
    </row>
    <row r="848390" spans="59:59" ht="15" customHeight="1">
      <c r="BG848390" s="984"/>
    </row>
    <row r="848391" spans="59:59" ht="15" customHeight="1">
      <c r="BG848391" s="985"/>
    </row>
    <row r="848428" spans="59:59" ht="15" customHeight="1">
      <c r="BG848428" s="984"/>
    </row>
    <row r="848429" spans="59:59" ht="15" customHeight="1">
      <c r="BG848429" s="985"/>
    </row>
    <row r="848466" spans="59:59" ht="15" customHeight="1">
      <c r="BG848466" s="984"/>
    </row>
    <row r="848467" spans="59:59" ht="15" customHeight="1">
      <c r="BG848467" s="985"/>
    </row>
    <row r="848504" spans="59:59" ht="15" customHeight="1">
      <c r="BG848504" s="984"/>
    </row>
    <row r="848505" spans="59:59" ht="15" customHeight="1">
      <c r="BG848505" s="985"/>
    </row>
    <row r="848542" spans="59:59" ht="15" customHeight="1">
      <c r="BG848542" s="984"/>
    </row>
    <row r="848543" spans="59:59" ht="15" customHeight="1">
      <c r="BG848543" s="985"/>
    </row>
    <row r="848580" spans="59:59" ht="15" customHeight="1">
      <c r="BG848580" s="984"/>
    </row>
    <row r="848581" spans="59:59" ht="15" customHeight="1">
      <c r="BG848581" s="985"/>
    </row>
    <row r="848618" spans="59:59" ht="15" customHeight="1">
      <c r="BG848618" s="984"/>
    </row>
    <row r="848619" spans="59:59" ht="15" customHeight="1">
      <c r="BG848619" s="985"/>
    </row>
    <row r="848656" spans="59:59" ht="15" customHeight="1">
      <c r="BG848656" s="984"/>
    </row>
    <row r="848657" spans="59:59" ht="15" customHeight="1">
      <c r="BG848657" s="985"/>
    </row>
    <row r="848694" spans="59:59" ht="15" customHeight="1">
      <c r="BG848694" s="984"/>
    </row>
    <row r="848695" spans="59:59" ht="15" customHeight="1">
      <c r="BG848695" s="985"/>
    </row>
    <row r="848732" spans="59:59" ht="15" customHeight="1">
      <c r="BG848732" s="984"/>
    </row>
    <row r="848733" spans="59:59" ht="15" customHeight="1">
      <c r="BG848733" s="985"/>
    </row>
    <row r="848770" spans="59:59" ht="15" customHeight="1">
      <c r="BG848770" s="984"/>
    </row>
    <row r="848771" spans="59:59" ht="15" customHeight="1">
      <c r="BG848771" s="985"/>
    </row>
    <row r="848808" spans="59:59" ht="15" customHeight="1">
      <c r="BG848808" s="984"/>
    </row>
    <row r="848809" spans="59:59" ht="15" customHeight="1">
      <c r="BG848809" s="985"/>
    </row>
    <row r="848846" spans="59:59" ht="15" customHeight="1">
      <c r="BG848846" s="984"/>
    </row>
    <row r="848847" spans="59:59" ht="15" customHeight="1">
      <c r="BG848847" s="985"/>
    </row>
    <row r="848884" spans="59:59" ht="15" customHeight="1">
      <c r="BG848884" s="984"/>
    </row>
    <row r="848885" spans="59:59" ht="15" customHeight="1">
      <c r="BG848885" s="985"/>
    </row>
    <row r="848922" spans="59:59" ht="15" customHeight="1">
      <c r="BG848922" s="984"/>
    </row>
    <row r="848923" spans="59:59" ht="15" customHeight="1">
      <c r="BG848923" s="985"/>
    </row>
    <row r="848960" spans="59:59" ht="15" customHeight="1">
      <c r="BG848960" s="984"/>
    </row>
    <row r="848961" spans="59:59" ht="15" customHeight="1">
      <c r="BG848961" s="985"/>
    </row>
    <row r="848998" spans="59:59" ht="15" customHeight="1">
      <c r="BG848998" s="984"/>
    </row>
    <row r="848999" spans="59:59" ht="15" customHeight="1">
      <c r="BG848999" s="985"/>
    </row>
    <row r="849036" spans="59:59" ht="15" customHeight="1">
      <c r="BG849036" s="984"/>
    </row>
    <row r="849037" spans="59:59" ht="15" customHeight="1">
      <c r="BG849037" s="985"/>
    </row>
    <row r="849074" spans="59:59" ht="15" customHeight="1">
      <c r="BG849074" s="984"/>
    </row>
    <row r="849075" spans="59:59" ht="15" customHeight="1">
      <c r="BG849075" s="985"/>
    </row>
    <row r="849112" spans="59:59" ht="15" customHeight="1">
      <c r="BG849112" s="984"/>
    </row>
    <row r="849113" spans="59:59" ht="15" customHeight="1">
      <c r="BG849113" s="985"/>
    </row>
    <row r="849150" spans="59:59" ht="15" customHeight="1">
      <c r="BG849150" s="984"/>
    </row>
    <row r="849151" spans="59:59" ht="15" customHeight="1">
      <c r="BG849151" s="985"/>
    </row>
    <row r="849188" spans="59:59" ht="15" customHeight="1">
      <c r="BG849188" s="984"/>
    </row>
    <row r="849189" spans="59:59" ht="15" customHeight="1">
      <c r="BG849189" s="985"/>
    </row>
    <row r="849226" spans="59:59" ht="15" customHeight="1">
      <c r="BG849226" s="984"/>
    </row>
    <row r="849227" spans="59:59" ht="15" customHeight="1">
      <c r="BG849227" s="985"/>
    </row>
    <row r="849264" spans="59:59" ht="15" customHeight="1">
      <c r="BG849264" s="984"/>
    </row>
    <row r="849265" spans="59:59" ht="15" customHeight="1">
      <c r="BG849265" s="985"/>
    </row>
    <row r="849302" spans="59:59" ht="15" customHeight="1">
      <c r="BG849302" s="984"/>
    </row>
    <row r="849303" spans="59:59" ht="15" customHeight="1">
      <c r="BG849303" s="985"/>
    </row>
    <row r="849340" spans="59:59" ht="15" customHeight="1">
      <c r="BG849340" s="984"/>
    </row>
    <row r="849341" spans="59:59" ht="15" customHeight="1">
      <c r="BG849341" s="985"/>
    </row>
    <row r="849378" spans="59:59" ht="15" customHeight="1">
      <c r="BG849378" s="984"/>
    </row>
    <row r="849379" spans="59:59" ht="15" customHeight="1">
      <c r="BG849379" s="985"/>
    </row>
    <row r="849416" spans="59:59" ht="15" customHeight="1">
      <c r="BG849416" s="984"/>
    </row>
    <row r="849417" spans="59:59" ht="15" customHeight="1">
      <c r="BG849417" s="985"/>
    </row>
    <row r="849454" spans="59:59" ht="15" customHeight="1">
      <c r="BG849454" s="984"/>
    </row>
    <row r="849455" spans="59:59" ht="15" customHeight="1">
      <c r="BG849455" s="985"/>
    </row>
    <row r="849492" spans="59:59" ht="15" customHeight="1">
      <c r="BG849492" s="984"/>
    </row>
    <row r="849493" spans="59:59" ht="15" customHeight="1">
      <c r="BG849493" s="985"/>
    </row>
    <row r="849530" spans="59:59" ht="15" customHeight="1">
      <c r="BG849530" s="984"/>
    </row>
    <row r="849531" spans="59:59" ht="15" customHeight="1">
      <c r="BG849531" s="985"/>
    </row>
    <row r="849568" spans="59:59" ht="15" customHeight="1">
      <c r="BG849568" s="984"/>
    </row>
    <row r="849569" spans="59:59" ht="15" customHeight="1">
      <c r="BG849569" s="985"/>
    </row>
    <row r="849606" spans="59:59" ht="15" customHeight="1">
      <c r="BG849606" s="984"/>
    </row>
    <row r="849607" spans="59:59" ht="15" customHeight="1">
      <c r="BG849607" s="985"/>
    </row>
    <row r="849644" spans="59:59" ht="15" customHeight="1">
      <c r="BG849644" s="984"/>
    </row>
    <row r="849645" spans="59:59" ht="15" customHeight="1">
      <c r="BG849645" s="985"/>
    </row>
    <row r="849682" spans="59:59" ht="15" customHeight="1">
      <c r="BG849682" s="984"/>
    </row>
    <row r="849683" spans="59:59" ht="15" customHeight="1">
      <c r="BG849683" s="985"/>
    </row>
    <row r="849720" spans="59:59" ht="15" customHeight="1">
      <c r="BG849720" s="984"/>
    </row>
    <row r="849721" spans="59:59" ht="15" customHeight="1">
      <c r="BG849721" s="985"/>
    </row>
    <row r="849758" spans="59:59" ht="15" customHeight="1">
      <c r="BG849758" s="984"/>
    </row>
    <row r="849759" spans="59:59" ht="15" customHeight="1">
      <c r="BG849759" s="985"/>
    </row>
    <row r="849796" spans="59:59" ht="15" customHeight="1">
      <c r="BG849796" s="984"/>
    </row>
    <row r="849797" spans="59:59" ht="15" customHeight="1">
      <c r="BG849797" s="985"/>
    </row>
    <row r="849834" spans="59:59" ht="15" customHeight="1">
      <c r="BG849834" s="984"/>
    </row>
    <row r="849835" spans="59:59" ht="15" customHeight="1">
      <c r="BG849835" s="985"/>
    </row>
    <row r="849872" spans="59:59" ht="15" customHeight="1">
      <c r="BG849872" s="984"/>
    </row>
    <row r="849873" spans="59:59" ht="15" customHeight="1">
      <c r="BG849873" s="985"/>
    </row>
    <row r="849910" spans="59:59" ht="15" customHeight="1">
      <c r="BG849910" s="984"/>
    </row>
    <row r="849911" spans="59:59" ht="15" customHeight="1">
      <c r="BG849911" s="985"/>
    </row>
    <row r="849948" spans="59:59" ht="15" customHeight="1">
      <c r="BG849948" s="984"/>
    </row>
    <row r="849949" spans="59:59" ht="15" customHeight="1">
      <c r="BG849949" s="985"/>
    </row>
    <row r="849986" spans="59:59" ht="15" customHeight="1">
      <c r="BG849986" s="984"/>
    </row>
    <row r="849987" spans="59:59" ht="15" customHeight="1">
      <c r="BG849987" s="985"/>
    </row>
    <row r="850024" spans="59:59" ht="15" customHeight="1">
      <c r="BG850024" s="984"/>
    </row>
    <row r="850025" spans="59:59" ht="15" customHeight="1">
      <c r="BG850025" s="985"/>
    </row>
    <row r="850062" spans="59:59" ht="15" customHeight="1">
      <c r="BG850062" s="984"/>
    </row>
    <row r="850063" spans="59:59" ht="15" customHeight="1">
      <c r="BG850063" s="985"/>
    </row>
    <row r="850100" spans="59:59" ht="15" customHeight="1">
      <c r="BG850100" s="984"/>
    </row>
    <row r="850101" spans="59:59" ht="15" customHeight="1">
      <c r="BG850101" s="985"/>
    </row>
    <row r="850138" spans="59:59" ht="15" customHeight="1">
      <c r="BG850138" s="984"/>
    </row>
    <row r="850139" spans="59:59" ht="15" customHeight="1">
      <c r="BG850139" s="985"/>
    </row>
    <row r="850176" spans="59:59" ht="15" customHeight="1">
      <c r="BG850176" s="984"/>
    </row>
    <row r="850177" spans="59:59" ht="15" customHeight="1">
      <c r="BG850177" s="985"/>
    </row>
    <row r="850214" spans="59:59" ht="15" customHeight="1">
      <c r="BG850214" s="984"/>
    </row>
    <row r="850215" spans="59:59" ht="15" customHeight="1">
      <c r="BG850215" s="985"/>
    </row>
    <row r="850252" spans="59:59" ht="15" customHeight="1">
      <c r="BG850252" s="984"/>
    </row>
    <row r="850253" spans="59:59" ht="15" customHeight="1">
      <c r="BG850253" s="985"/>
    </row>
    <row r="850290" spans="59:59" ht="15" customHeight="1">
      <c r="BG850290" s="984"/>
    </row>
    <row r="850291" spans="59:59" ht="15" customHeight="1">
      <c r="BG850291" s="985"/>
    </row>
    <row r="850328" spans="59:59" ht="15" customHeight="1">
      <c r="BG850328" s="984"/>
    </row>
    <row r="850329" spans="59:59" ht="15" customHeight="1">
      <c r="BG850329" s="985"/>
    </row>
    <row r="850366" spans="59:59" ht="15" customHeight="1">
      <c r="BG850366" s="984"/>
    </row>
    <row r="850367" spans="59:59" ht="15" customHeight="1">
      <c r="BG850367" s="985"/>
    </row>
    <row r="850404" spans="59:59" ht="15" customHeight="1">
      <c r="BG850404" s="984"/>
    </row>
    <row r="850405" spans="59:59" ht="15" customHeight="1">
      <c r="BG850405" s="985"/>
    </row>
    <row r="850442" spans="59:59" ht="15" customHeight="1">
      <c r="BG850442" s="984"/>
    </row>
    <row r="850443" spans="59:59" ht="15" customHeight="1">
      <c r="BG850443" s="985"/>
    </row>
    <row r="850480" spans="59:59" ht="15" customHeight="1">
      <c r="BG850480" s="984"/>
    </row>
    <row r="850481" spans="59:59" ht="15" customHeight="1">
      <c r="BG850481" s="985"/>
    </row>
    <row r="850518" spans="59:59" ht="15" customHeight="1">
      <c r="BG850518" s="984"/>
    </row>
    <row r="850519" spans="59:59" ht="15" customHeight="1">
      <c r="BG850519" s="985"/>
    </row>
    <row r="850556" spans="59:59" ht="15" customHeight="1">
      <c r="BG850556" s="984"/>
    </row>
    <row r="850557" spans="59:59" ht="15" customHeight="1">
      <c r="BG850557" s="985"/>
    </row>
    <row r="850594" spans="59:59" ht="15" customHeight="1">
      <c r="BG850594" s="984"/>
    </row>
    <row r="850595" spans="59:59" ht="15" customHeight="1">
      <c r="BG850595" s="985"/>
    </row>
    <row r="850632" spans="59:59" ht="15" customHeight="1">
      <c r="BG850632" s="984"/>
    </row>
    <row r="850633" spans="59:59" ht="15" customHeight="1">
      <c r="BG850633" s="985"/>
    </row>
    <row r="850670" spans="59:59" ht="15" customHeight="1">
      <c r="BG850670" s="984"/>
    </row>
    <row r="850671" spans="59:59" ht="15" customHeight="1">
      <c r="BG850671" s="985"/>
    </row>
    <row r="850708" spans="59:59" ht="15" customHeight="1">
      <c r="BG850708" s="984"/>
    </row>
    <row r="850709" spans="59:59" ht="15" customHeight="1">
      <c r="BG850709" s="985"/>
    </row>
    <row r="850746" spans="59:59" ht="15" customHeight="1">
      <c r="BG850746" s="984"/>
    </row>
    <row r="850747" spans="59:59" ht="15" customHeight="1">
      <c r="BG850747" s="985"/>
    </row>
    <row r="850784" spans="59:59" ht="15" customHeight="1">
      <c r="BG850784" s="984"/>
    </row>
    <row r="850785" spans="59:59" ht="15" customHeight="1">
      <c r="BG850785" s="985"/>
    </row>
    <row r="850822" spans="59:59" ht="15" customHeight="1">
      <c r="BG850822" s="984"/>
    </row>
    <row r="850823" spans="59:59" ht="15" customHeight="1">
      <c r="BG850823" s="985"/>
    </row>
    <row r="850860" spans="59:59" ht="15" customHeight="1">
      <c r="BG850860" s="984"/>
    </row>
    <row r="850861" spans="59:59" ht="15" customHeight="1">
      <c r="BG850861" s="985"/>
    </row>
    <row r="850898" spans="59:59" ht="15" customHeight="1">
      <c r="BG850898" s="984"/>
    </row>
    <row r="850899" spans="59:59" ht="15" customHeight="1">
      <c r="BG850899" s="985"/>
    </row>
    <row r="850936" spans="59:59" ht="15" customHeight="1">
      <c r="BG850936" s="984"/>
    </row>
    <row r="850937" spans="59:59" ht="15" customHeight="1">
      <c r="BG850937" s="985"/>
    </row>
    <row r="850974" spans="59:59" ht="15" customHeight="1">
      <c r="BG850974" s="984"/>
    </row>
    <row r="850975" spans="59:59" ht="15" customHeight="1">
      <c r="BG850975" s="985"/>
    </row>
    <row r="851012" spans="59:59" ht="15" customHeight="1">
      <c r="BG851012" s="984"/>
    </row>
    <row r="851013" spans="59:59" ht="15" customHeight="1">
      <c r="BG851013" s="985"/>
    </row>
    <row r="851050" spans="59:59" ht="15" customHeight="1">
      <c r="BG851050" s="984"/>
    </row>
    <row r="851051" spans="59:59" ht="15" customHeight="1">
      <c r="BG851051" s="985"/>
    </row>
    <row r="851088" spans="59:59" ht="15" customHeight="1">
      <c r="BG851088" s="984"/>
    </row>
    <row r="851089" spans="59:59" ht="15" customHeight="1">
      <c r="BG851089" s="985"/>
    </row>
    <row r="851126" spans="59:59" ht="15" customHeight="1">
      <c r="BG851126" s="984"/>
    </row>
    <row r="851127" spans="59:59" ht="15" customHeight="1">
      <c r="BG851127" s="985"/>
    </row>
    <row r="851164" spans="59:59" ht="15" customHeight="1">
      <c r="BG851164" s="984"/>
    </row>
    <row r="851165" spans="59:59" ht="15" customHeight="1">
      <c r="BG851165" s="985"/>
    </row>
    <row r="851202" spans="59:59" ht="15" customHeight="1">
      <c r="BG851202" s="984"/>
    </row>
    <row r="851203" spans="59:59" ht="15" customHeight="1">
      <c r="BG851203" s="985"/>
    </row>
    <row r="851240" spans="59:59" ht="15" customHeight="1">
      <c r="BG851240" s="984"/>
    </row>
    <row r="851241" spans="59:59" ht="15" customHeight="1">
      <c r="BG851241" s="985"/>
    </row>
    <row r="851278" spans="59:59" ht="15" customHeight="1">
      <c r="BG851278" s="984"/>
    </row>
    <row r="851279" spans="59:59" ht="15" customHeight="1">
      <c r="BG851279" s="985"/>
    </row>
    <row r="851316" spans="59:59" ht="15" customHeight="1">
      <c r="BG851316" s="984"/>
    </row>
    <row r="851317" spans="59:59" ht="15" customHeight="1">
      <c r="BG851317" s="985"/>
    </row>
    <row r="851354" spans="59:59" ht="15" customHeight="1">
      <c r="BG851354" s="984"/>
    </row>
    <row r="851355" spans="59:59" ht="15" customHeight="1">
      <c r="BG851355" s="985"/>
    </row>
    <row r="851392" spans="59:59" ht="15" customHeight="1">
      <c r="BG851392" s="984"/>
    </row>
    <row r="851393" spans="59:59" ht="15" customHeight="1">
      <c r="BG851393" s="985"/>
    </row>
    <row r="851430" spans="59:59" ht="15" customHeight="1">
      <c r="BG851430" s="984"/>
    </row>
    <row r="851431" spans="59:59" ht="15" customHeight="1">
      <c r="BG851431" s="985"/>
    </row>
    <row r="851468" spans="59:59" ht="15" customHeight="1">
      <c r="BG851468" s="984"/>
    </row>
    <row r="851469" spans="59:59" ht="15" customHeight="1">
      <c r="BG851469" s="985"/>
    </row>
    <row r="851506" spans="59:59" ht="15" customHeight="1">
      <c r="BG851506" s="984"/>
    </row>
    <row r="851507" spans="59:59" ht="15" customHeight="1">
      <c r="BG851507" s="985"/>
    </row>
    <row r="851544" spans="59:59" ht="15" customHeight="1">
      <c r="BG851544" s="984"/>
    </row>
    <row r="851545" spans="59:59" ht="15" customHeight="1">
      <c r="BG851545" s="985"/>
    </row>
    <row r="851582" spans="59:59" ht="15" customHeight="1">
      <c r="BG851582" s="984"/>
    </row>
    <row r="851583" spans="59:59" ht="15" customHeight="1">
      <c r="BG851583" s="985"/>
    </row>
    <row r="851620" spans="59:59" ht="15" customHeight="1">
      <c r="BG851620" s="984"/>
    </row>
    <row r="851621" spans="59:59" ht="15" customHeight="1">
      <c r="BG851621" s="985"/>
    </row>
    <row r="851658" spans="59:59" ht="15" customHeight="1">
      <c r="BG851658" s="984"/>
    </row>
    <row r="851659" spans="59:59" ht="15" customHeight="1">
      <c r="BG851659" s="985"/>
    </row>
    <row r="851696" spans="59:59" ht="15" customHeight="1">
      <c r="BG851696" s="984"/>
    </row>
    <row r="851697" spans="59:59" ht="15" customHeight="1">
      <c r="BG851697" s="985"/>
    </row>
    <row r="851734" spans="59:59" ht="15" customHeight="1">
      <c r="BG851734" s="984"/>
    </row>
    <row r="851735" spans="59:59" ht="15" customHeight="1">
      <c r="BG851735" s="985"/>
    </row>
    <row r="851772" spans="59:59" ht="15" customHeight="1">
      <c r="BG851772" s="984"/>
    </row>
    <row r="851773" spans="59:59" ht="15" customHeight="1">
      <c r="BG851773" s="985"/>
    </row>
    <row r="851810" spans="59:59" ht="15" customHeight="1">
      <c r="BG851810" s="984"/>
    </row>
    <row r="851811" spans="59:59" ht="15" customHeight="1">
      <c r="BG851811" s="985"/>
    </row>
    <row r="851848" spans="59:59" ht="15" customHeight="1">
      <c r="BG851848" s="984"/>
    </row>
    <row r="851849" spans="59:59" ht="15" customHeight="1">
      <c r="BG851849" s="985"/>
    </row>
    <row r="851886" spans="59:59" ht="15" customHeight="1">
      <c r="BG851886" s="984"/>
    </row>
    <row r="851887" spans="59:59" ht="15" customHeight="1">
      <c r="BG851887" s="985"/>
    </row>
    <row r="851924" spans="59:59" ht="15" customHeight="1">
      <c r="BG851924" s="984"/>
    </row>
    <row r="851925" spans="59:59" ht="15" customHeight="1">
      <c r="BG851925" s="985"/>
    </row>
    <row r="851962" spans="59:59" ht="15" customHeight="1">
      <c r="BG851962" s="984"/>
    </row>
    <row r="851963" spans="59:59" ht="15" customHeight="1">
      <c r="BG851963" s="985"/>
    </row>
    <row r="852000" spans="59:59" ht="15" customHeight="1">
      <c r="BG852000" s="984"/>
    </row>
    <row r="852001" spans="59:59" ht="15" customHeight="1">
      <c r="BG852001" s="985"/>
    </row>
    <row r="852038" spans="59:59" ht="15" customHeight="1">
      <c r="BG852038" s="984"/>
    </row>
    <row r="852039" spans="59:59" ht="15" customHeight="1">
      <c r="BG852039" s="985"/>
    </row>
    <row r="852076" spans="59:59" ht="15" customHeight="1">
      <c r="BG852076" s="984"/>
    </row>
    <row r="852077" spans="59:59" ht="15" customHeight="1">
      <c r="BG852077" s="985"/>
    </row>
    <row r="852114" spans="59:59" ht="15" customHeight="1">
      <c r="BG852114" s="984"/>
    </row>
    <row r="852115" spans="59:59" ht="15" customHeight="1">
      <c r="BG852115" s="985"/>
    </row>
    <row r="852152" spans="59:59" ht="15" customHeight="1">
      <c r="BG852152" s="984"/>
    </row>
    <row r="852153" spans="59:59" ht="15" customHeight="1">
      <c r="BG852153" s="985"/>
    </row>
    <row r="852190" spans="59:59" ht="15" customHeight="1">
      <c r="BG852190" s="984"/>
    </row>
    <row r="852191" spans="59:59" ht="15" customHeight="1">
      <c r="BG852191" s="985"/>
    </row>
    <row r="852228" spans="59:59" ht="15" customHeight="1">
      <c r="BG852228" s="984"/>
    </row>
    <row r="852229" spans="59:59" ht="15" customHeight="1">
      <c r="BG852229" s="985"/>
    </row>
    <row r="852266" spans="59:59" ht="15" customHeight="1">
      <c r="BG852266" s="984"/>
    </row>
    <row r="852267" spans="59:59" ht="15" customHeight="1">
      <c r="BG852267" s="985"/>
    </row>
    <row r="852304" spans="59:59" ht="15" customHeight="1">
      <c r="BG852304" s="984"/>
    </row>
    <row r="852305" spans="59:59" ht="15" customHeight="1">
      <c r="BG852305" s="985"/>
    </row>
    <row r="852342" spans="59:59" ht="15" customHeight="1">
      <c r="BG852342" s="984"/>
    </row>
    <row r="852343" spans="59:59" ht="15" customHeight="1">
      <c r="BG852343" s="985"/>
    </row>
    <row r="852380" spans="59:59" ht="15" customHeight="1">
      <c r="BG852380" s="984"/>
    </row>
    <row r="852381" spans="59:59" ht="15" customHeight="1">
      <c r="BG852381" s="985"/>
    </row>
    <row r="852418" spans="59:59" ht="15" customHeight="1">
      <c r="BG852418" s="984"/>
    </row>
    <row r="852419" spans="59:59" ht="15" customHeight="1">
      <c r="BG852419" s="985"/>
    </row>
    <row r="852456" spans="59:59" ht="15" customHeight="1">
      <c r="BG852456" s="984"/>
    </row>
    <row r="852457" spans="59:59" ht="15" customHeight="1">
      <c r="BG852457" s="985"/>
    </row>
    <row r="852494" spans="59:59" ht="15" customHeight="1">
      <c r="BG852494" s="984"/>
    </row>
    <row r="852495" spans="59:59" ht="15" customHeight="1">
      <c r="BG852495" s="985"/>
    </row>
    <row r="852532" spans="59:59" ht="15" customHeight="1">
      <c r="BG852532" s="984"/>
    </row>
    <row r="852533" spans="59:59" ht="15" customHeight="1">
      <c r="BG852533" s="985"/>
    </row>
    <row r="852570" spans="59:59" ht="15" customHeight="1">
      <c r="BG852570" s="984"/>
    </row>
    <row r="852571" spans="59:59" ht="15" customHeight="1">
      <c r="BG852571" s="985"/>
    </row>
    <row r="852608" spans="59:59" ht="15" customHeight="1">
      <c r="BG852608" s="984"/>
    </row>
    <row r="852609" spans="59:59" ht="15" customHeight="1">
      <c r="BG852609" s="985"/>
    </row>
    <row r="852646" spans="59:59" ht="15" customHeight="1">
      <c r="BG852646" s="984"/>
    </row>
    <row r="852647" spans="59:59" ht="15" customHeight="1">
      <c r="BG852647" s="985"/>
    </row>
    <row r="852684" spans="59:59" ht="15" customHeight="1">
      <c r="BG852684" s="984"/>
    </row>
    <row r="852685" spans="59:59" ht="15" customHeight="1">
      <c r="BG852685" s="985"/>
    </row>
    <row r="852722" spans="59:59" ht="15" customHeight="1">
      <c r="BG852722" s="984"/>
    </row>
    <row r="852723" spans="59:59" ht="15" customHeight="1">
      <c r="BG852723" s="985"/>
    </row>
    <row r="852760" spans="59:59" ht="15" customHeight="1">
      <c r="BG852760" s="984"/>
    </row>
    <row r="852761" spans="59:59" ht="15" customHeight="1">
      <c r="BG852761" s="985"/>
    </row>
    <row r="852798" spans="59:59" ht="15" customHeight="1">
      <c r="BG852798" s="984"/>
    </row>
    <row r="852799" spans="59:59" ht="15" customHeight="1">
      <c r="BG852799" s="985"/>
    </row>
    <row r="852836" spans="59:59" ht="15" customHeight="1">
      <c r="BG852836" s="984"/>
    </row>
    <row r="852837" spans="59:59" ht="15" customHeight="1">
      <c r="BG852837" s="985"/>
    </row>
    <row r="852874" spans="59:59" ht="15" customHeight="1">
      <c r="BG852874" s="984"/>
    </row>
    <row r="852875" spans="59:59" ht="15" customHeight="1">
      <c r="BG852875" s="985"/>
    </row>
    <row r="852912" spans="59:59" ht="15" customHeight="1">
      <c r="BG852912" s="984"/>
    </row>
    <row r="852913" spans="59:59" ht="15" customHeight="1">
      <c r="BG852913" s="985"/>
    </row>
    <row r="852950" spans="59:59" ht="15" customHeight="1">
      <c r="BG852950" s="984"/>
    </row>
    <row r="852951" spans="59:59" ht="15" customHeight="1">
      <c r="BG852951" s="985"/>
    </row>
    <row r="852988" spans="59:59" ht="15" customHeight="1">
      <c r="BG852988" s="984"/>
    </row>
    <row r="852989" spans="59:59" ht="15" customHeight="1">
      <c r="BG852989" s="985"/>
    </row>
    <row r="853026" spans="59:59" ht="15" customHeight="1">
      <c r="BG853026" s="984"/>
    </row>
    <row r="853027" spans="59:59" ht="15" customHeight="1">
      <c r="BG853027" s="985"/>
    </row>
    <row r="853064" spans="59:59" ht="15" customHeight="1">
      <c r="BG853064" s="984"/>
    </row>
    <row r="853065" spans="59:59" ht="15" customHeight="1">
      <c r="BG853065" s="985"/>
    </row>
    <row r="853102" spans="59:59" ht="15" customHeight="1">
      <c r="BG853102" s="984"/>
    </row>
    <row r="853103" spans="59:59" ht="15" customHeight="1">
      <c r="BG853103" s="985"/>
    </row>
    <row r="853140" spans="59:59" ht="15" customHeight="1">
      <c r="BG853140" s="984"/>
    </row>
    <row r="853141" spans="59:59" ht="15" customHeight="1">
      <c r="BG853141" s="985"/>
    </row>
    <row r="853178" spans="59:59" ht="15" customHeight="1">
      <c r="BG853178" s="984"/>
    </row>
    <row r="853179" spans="59:59" ht="15" customHeight="1">
      <c r="BG853179" s="985"/>
    </row>
    <row r="853216" spans="59:59" ht="15" customHeight="1">
      <c r="BG853216" s="984"/>
    </row>
    <row r="853217" spans="59:59" ht="15" customHeight="1">
      <c r="BG853217" s="985"/>
    </row>
    <row r="853254" spans="59:59" ht="15" customHeight="1">
      <c r="BG853254" s="984"/>
    </row>
    <row r="853255" spans="59:59" ht="15" customHeight="1">
      <c r="BG853255" s="985"/>
    </row>
    <row r="853292" spans="59:59" ht="15" customHeight="1">
      <c r="BG853292" s="984"/>
    </row>
    <row r="853293" spans="59:59" ht="15" customHeight="1">
      <c r="BG853293" s="985"/>
    </row>
    <row r="853330" spans="59:59" ht="15" customHeight="1">
      <c r="BG853330" s="984"/>
    </row>
    <row r="853331" spans="59:59" ht="15" customHeight="1">
      <c r="BG853331" s="985"/>
    </row>
    <row r="853368" spans="59:59" ht="15" customHeight="1">
      <c r="BG853368" s="984"/>
    </row>
    <row r="853369" spans="59:59" ht="15" customHeight="1">
      <c r="BG853369" s="985"/>
    </row>
    <row r="853406" spans="59:59" ht="15" customHeight="1">
      <c r="BG853406" s="984"/>
    </row>
    <row r="853407" spans="59:59" ht="15" customHeight="1">
      <c r="BG853407" s="985"/>
    </row>
    <row r="853444" spans="59:59" ht="15" customHeight="1">
      <c r="BG853444" s="984"/>
    </row>
    <row r="853445" spans="59:59" ht="15" customHeight="1">
      <c r="BG853445" s="985"/>
    </row>
    <row r="853482" spans="59:59" ht="15" customHeight="1">
      <c r="BG853482" s="984"/>
    </row>
    <row r="853483" spans="59:59" ht="15" customHeight="1">
      <c r="BG853483" s="985"/>
    </row>
    <row r="853520" spans="59:59" ht="15" customHeight="1">
      <c r="BG853520" s="984"/>
    </row>
    <row r="853521" spans="59:59" ht="15" customHeight="1">
      <c r="BG853521" s="985"/>
    </row>
    <row r="853558" spans="59:59" ht="15" customHeight="1">
      <c r="BG853558" s="984"/>
    </row>
    <row r="853559" spans="59:59" ht="15" customHeight="1">
      <c r="BG853559" s="985"/>
    </row>
    <row r="853596" spans="59:59" ht="15" customHeight="1">
      <c r="BG853596" s="984"/>
    </row>
    <row r="853597" spans="59:59" ht="15" customHeight="1">
      <c r="BG853597" s="985"/>
    </row>
    <row r="853634" spans="59:59" ht="15" customHeight="1">
      <c r="BG853634" s="984"/>
    </row>
    <row r="853635" spans="59:59" ht="15" customHeight="1">
      <c r="BG853635" s="985"/>
    </row>
    <row r="853672" spans="59:59" ht="15" customHeight="1">
      <c r="BG853672" s="984"/>
    </row>
    <row r="853673" spans="59:59" ht="15" customHeight="1">
      <c r="BG853673" s="985"/>
    </row>
    <row r="853710" spans="59:59" ht="15" customHeight="1">
      <c r="BG853710" s="984"/>
    </row>
    <row r="853711" spans="59:59" ht="15" customHeight="1">
      <c r="BG853711" s="985"/>
    </row>
    <row r="853748" spans="59:59" ht="15" customHeight="1">
      <c r="BG853748" s="984"/>
    </row>
    <row r="853749" spans="59:59" ht="15" customHeight="1">
      <c r="BG853749" s="985"/>
    </row>
    <row r="853786" spans="59:59" ht="15" customHeight="1">
      <c r="BG853786" s="984"/>
    </row>
    <row r="853787" spans="59:59" ht="15" customHeight="1">
      <c r="BG853787" s="985"/>
    </row>
    <row r="853824" spans="59:59" ht="15" customHeight="1">
      <c r="BG853824" s="984"/>
    </row>
    <row r="853825" spans="59:59" ht="15" customHeight="1">
      <c r="BG853825" s="985"/>
    </row>
    <row r="853862" spans="59:59" ht="15" customHeight="1">
      <c r="BG853862" s="984"/>
    </row>
    <row r="853863" spans="59:59" ht="15" customHeight="1">
      <c r="BG853863" s="985"/>
    </row>
    <row r="853900" spans="59:59" ht="15" customHeight="1">
      <c r="BG853900" s="984"/>
    </row>
    <row r="853901" spans="59:59" ht="15" customHeight="1">
      <c r="BG853901" s="985"/>
    </row>
    <row r="853938" spans="59:59" ht="15" customHeight="1">
      <c r="BG853938" s="984"/>
    </row>
    <row r="853939" spans="59:59" ht="15" customHeight="1">
      <c r="BG853939" s="985"/>
    </row>
    <row r="853976" spans="59:59" ht="15" customHeight="1">
      <c r="BG853976" s="984"/>
    </row>
    <row r="853977" spans="59:59" ht="15" customHeight="1">
      <c r="BG853977" s="985"/>
    </row>
    <row r="854014" spans="59:59" ht="15" customHeight="1">
      <c r="BG854014" s="984"/>
    </row>
    <row r="854015" spans="59:59" ht="15" customHeight="1">
      <c r="BG854015" s="985"/>
    </row>
    <row r="854052" spans="59:59" ht="15" customHeight="1">
      <c r="BG854052" s="984"/>
    </row>
    <row r="854053" spans="59:59" ht="15" customHeight="1">
      <c r="BG854053" s="985"/>
    </row>
    <row r="854090" spans="59:59" ht="15" customHeight="1">
      <c r="BG854090" s="984"/>
    </row>
    <row r="854091" spans="59:59" ht="15" customHeight="1">
      <c r="BG854091" s="985"/>
    </row>
    <row r="854128" spans="59:59" ht="15" customHeight="1">
      <c r="BG854128" s="984"/>
    </row>
    <row r="854129" spans="59:59" ht="15" customHeight="1">
      <c r="BG854129" s="985"/>
    </row>
    <row r="854166" spans="59:59" ht="15" customHeight="1">
      <c r="BG854166" s="984"/>
    </row>
    <row r="854167" spans="59:59" ht="15" customHeight="1">
      <c r="BG854167" s="985"/>
    </row>
    <row r="854204" spans="59:59" ht="15" customHeight="1">
      <c r="BG854204" s="984"/>
    </row>
    <row r="854205" spans="59:59" ht="15" customHeight="1">
      <c r="BG854205" s="985"/>
    </row>
    <row r="854242" spans="59:59" ht="15" customHeight="1">
      <c r="BG854242" s="984"/>
    </row>
    <row r="854243" spans="59:59" ht="15" customHeight="1">
      <c r="BG854243" s="985"/>
    </row>
    <row r="854280" spans="59:59" ht="15" customHeight="1">
      <c r="BG854280" s="984"/>
    </row>
    <row r="854281" spans="59:59" ht="15" customHeight="1">
      <c r="BG854281" s="985"/>
    </row>
    <row r="854318" spans="59:59" ht="15" customHeight="1">
      <c r="BG854318" s="984"/>
    </row>
    <row r="854319" spans="59:59" ht="15" customHeight="1">
      <c r="BG854319" s="985"/>
    </row>
    <row r="854356" spans="59:59" ht="15" customHeight="1">
      <c r="BG854356" s="984"/>
    </row>
    <row r="854357" spans="59:59" ht="15" customHeight="1">
      <c r="BG854357" s="985"/>
    </row>
    <row r="854394" spans="59:59" ht="15" customHeight="1">
      <c r="BG854394" s="984"/>
    </row>
    <row r="854395" spans="59:59" ht="15" customHeight="1">
      <c r="BG854395" s="985"/>
    </row>
    <row r="854432" spans="59:59" ht="15" customHeight="1">
      <c r="BG854432" s="984"/>
    </row>
    <row r="854433" spans="59:59" ht="15" customHeight="1">
      <c r="BG854433" s="985"/>
    </row>
    <row r="854470" spans="59:59" ht="15" customHeight="1">
      <c r="BG854470" s="984"/>
    </row>
    <row r="854471" spans="59:59" ht="15" customHeight="1">
      <c r="BG854471" s="985"/>
    </row>
    <row r="854508" spans="59:59" ht="15" customHeight="1">
      <c r="BG854508" s="984"/>
    </row>
    <row r="854509" spans="59:59" ht="15" customHeight="1">
      <c r="BG854509" s="985"/>
    </row>
    <row r="854546" spans="59:59" ht="15" customHeight="1">
      <c r="BG854546" s="984"/>
    </row>
    <row r="854547" spans="59:59" ht="15" customHeight="1">
      <c r="BG854547" s="985"/>
    </row>
    <row r="854584" spans="59:59" ht="15" customHeight="1">
      <c r="BG854584" s="984"/>
    </row>
    <row r="854585" spans="59:59" ht="15" customHeight="1">
      <c r="BG854585" s="985"/>
    </row>
    <row r="854622" spans="59:59" ht="15" customHeight="1">
      <c r="BG854622" s="984"/>
    </row>
    <row r="854623" spans="59:59" ht="15" customHeight="1">
      <c r="BG854623" s="985"/>
    </row>
    <row r="854660" spans="59:59" ht="15" customHeight="1">
      <c r="BG854660" s="984"/>
    </row>
    <row r="854661" spans="59:59" ht="15" customHeight="1">
      <c r="BG854661" s="985"/>
    </row>
    <row r="854698" spans="59:59" ht="15" customHeight="1">
      <c r="BG854698" s="984"/>
    </row>
    <row r="854699" spans="59:59" ht="15" customHeight="1">
      <c r="BG854699" s="985"/>
    </row>
    <row r="854736" spans="59:59" ht="15" customHeight="1">
      <c r="BG854736" s="984"/>
    </row>
    <row r="854737" spans="59:59" ht="15" customHeight="1">
      <c r="BG854737" s="985"/>
    </row>
    <row r="854774" spans="59:59" ht="15" customHeight="1">
      <c r="BG854774" s="984"/>
    </row>
    <row r="854775" spans="59:59" ht="15" customHeight="1">
      <c r="BG854775" s="985"/>
    </row>
    <row r="854812" spans="59:59" ht="15" customHeight="1">
      <c r="BG854812" s="984"/>
    </row>
    <row r="854813" spans="59:59" ht="15" customHeight="1">
      <c r="BG854813" s="985"/>
    </row>
    <row r="854850" spans="59:59" ht="15" customHeight="1">
      <c r="BG854850" s="984"/>
    </row>
    <row r="854851" spans="59:59" ht="15" customHeight="1">
      <c r="BG854851" s="985"/>
    </row>
    <row r="854888" spans="59:59" ht="15" customHeight="1">
      <c r="BG854888" s="984"/>
    </row>
    <row r="854889" spans="59:59" ht="15" customHeight="1">
      <c r="BG854889" s="985"/>
    </row>
    <row r="854926" spans="59:59" ht="15" customHeight="1">
      <c r="BG854926" s="984"/>
    </row>
    <row r="854927" spans="59:59" ht="15" customHeight="1">
      <c r="BG854927" s="985"/>
    </row>
    <row r="854964" spans="59:59" ht="15" customHeight="1">
      <c r="BG854964" s="984"/>
    </row>
    <row r="854965" spans="59:59" ht="15" customHeight="1">
      <c r="BG854965" s="985"/>
    </row>
    <row r="855002" spans="59:59" ht="15" customHeight="1">
      <c r="BG855002" s="984"/>
    </row>
    <row r="855003" spans="59:59" ht="15" customHeight="1">
      <c r="BG855003" s="985"/>
    </row>
    <row r="855040" spans="59:59" ht="15" customHeight="1">
      <c r="BG855040" s="984"/>
    </row>
    <row r="855041" spans="59:59" ht="15" customHeight="1">
      <c r="BG855041" s="985"/>
    </row>
    <row r="855078" spans="59:59" ht="15" customHeight="1">
      <c r="BG855078" s="984"/>
    </row>
    <row r="855079" spans="59:59" ht="15" customHeight="1">
      <c r="BG855079" s="985"/>
    </row>
    <row r="855116" spans="59:59" ht="15" customHeight="1">
      <c r="BG855116" s="984"/>
    </row>
    <row r="855117" spans="59:59" ht="15" customHeight="1">
      <c r="BG855117" s="985"/>
    </row>
    <row r="855154" spans="59:59" ht="15" customHeight="1">
      <c r="BG855154" s="984"/>
    </row>
    <row r="855155" spans="59:59" ht="15" customHeight="1">
      <c r="BG855155" s="985"/>
    </row>
    <row r="855192" spans="59:59" ht="15" customHeight="1">
      <c r="BG855192" s="984"/>
    </row>
    <row r="855193" spans="59:59" ht="15" customHeight="1">
      <c r="BG855193" s="985"/>
    </row>
    <row r="855230" spans="59:59" ht="15" customHeight="1">
      <c r="BG855230" s="984"/>
    </row>
    <row r="855231" spans="59:59" ht="15" customHeight="1">
      <c r="BG855231" s="985"/>
    </row>
    <row r="855268" spans="59:59" ht="15" customHeight="1">
      <c r="BG855268" s="984"/>
    </row>
    <row r="855269" spans="59:59" ht="15" customHeight="1">
      <c r="BG855269" s="985"/>
    </row>
    <row r="855306" spans="59:59" ht="15" customHeight="1">
      <c r="BG855306" s="984"/>
    </row>
    <row r="855307" spans="59:59" ht="15" customHeight="1">
      <c r="BG855307" s="985"/>
    </row>
    <row r="855344" spans="59:59" ht="15" customHeight="1">
      <c r="BG855344" s="984"/>
    </row>
    <row r="855345" spans="59:59" ht="15" customHeight="1">
      <c r="BG855345" s="985"/>
    </row>
    <row r="855382" spans="59:59" ht="15" customHeight="1">
      <c r="BG855382" s="984"/>
    </row>
    <row r="855383" spans="59:59" ht="15" customHeight="1">
      <c r="BG855383" s="985"/>
    </row>
    <row r="855420" spans="59:59" ht="15" customHeight="1">
      <c r="BG855420" s="984"/>
    </row>
    <row r="855421" spans="59:59" ht="15" customHeight="1">
      <c r="BG855421" s="985"/>
    </row>
    <row r="855458" spans="59:59" ht="15" customHeight="1">
      <c r="BG855458" s="984"/>
    </row>
    <row r="855459" spans="59:59" ht="15" customHeight="1">
      <c r="BG855459" s="985"/>
    </row>
    <row r="855496" spans="59:59" ht="15" customHeight="1">
      <c r="BG855496" s="984"/>
    </row>
    <row r="855497" spans="59:59" ht="15" customHeight="1">
      <c r="BG855497" s="985"/>
    </row>
    <row r="855534" spans="59:59" ht="15" customHeight="1">
      <c r="BG855534" s="984"/>
    </row>
    <row r="855535" spans="59:59" ht="15" customHeight="1">
      <c r="BG855535" s="985"/>
    </row>
    <row r="855572" spans="59:59" ht="15" customHeight="1">
      <c r="BG855572" s="984"/>
    </row>
    <row r="855573" spans="59:59" ht="15" customHeight="1">
      <c r="BG855573" s="985"/>
    </row>
    <row r="855610" spans="59:59" ht="15" customHeight="1">
      <c r="BG855610" s="984"/>
    </row>
    <row r="855611" spans="59:59" ht="15" customHeight="1">
      <c r="BG855611" s="985"/>
    </row>
    <row r="855648" spans="59:59" ht="15" customHeight="1">
      <c r="BG855648" s="984"/>
    </row>
    <row r="855649" spans="59:59" ht="15" customHeight="1">
      <c r="BG855649" s="985"/>
    </row>
    <row r="855686" spans="59:59" ht="15" customHeight="1">
      <c r="BG855686" s="984"/>
    </row>
    <row r="855687" spans="59:59" ht="15" customHeight="1">
      <c r="BG855687" s="985"/>
    </row>
    <row r="855724" spans="59:59" ht="15" customHeight="1">
      <c r="BG855724" s="984"/>
    </row>
    <row r="855725" spans="59:59" ht="15" customHeight="1">
      <c r="BG855725" s="985"/>
    </row>
    <row r="855762" spans="59:59" ht="15" customHeight="1">
      <c r="BG855762" s="984"/>
    </row>
    <row r="855763" spans="59:59" ht="15" customHeight="1">
      <c r="BG855763" s="985"/>
    </row>
    <row r="855800" spans="59:59" ht="15" customHeight="1">
      <c r="BG855800" s="984"/>
    </row>
    <row r="855801" spans="59:59" ht="15" customHeight="1">
      <c r="BG855801" s="985"/>
    </row>
    <row r="855838" spans="59:59" ht="15" customHeight="1">
      <c r="BG855838" s="984"/>
    </row>
    <row r="855839" spans="59:59" ht="15" customHeight="1">
      <c r="BG855839" s="985"/>
    </row>
    <row r="855876" spans="59:59" ht="15" customHeight="1">
      <c r="BG855876" s="984"/>
    </row>
    <row r="855877" spans="59:59" ht="15" customHeight="1">
      <c r="BG855877" s="985"/>
    </row>
    <row r="855914" spans="59:59" ht="15" customHeight="1">
      <c r="BG855914" s="984"/>
    </row>
    <row r="855915" spans="59:59" ht="15" customHeight="1">
      <c r="BG855915" s="985"/>
    </row>
    <row r="855952" spans="59:59" ht="15" customHeight="1">
      <c r="BG855952" s="984"/>
    </row>
    <row r="855953" spans="59:59" ht="15" customHeight="1">
      <c r="BG855953" s="985"/>
    </row>
    <row r="855990" spans="59:59" ht="15" customHeight="1">
      <c r="BG855990" s="984"/>
    </row>
    <row r="855991" spans="59:59" ht="15" customHeight="1">
      <c r="BG855991" s="985"/>
    </row>
    <row r="856028" spans="59:59" ht="15" customHeight="1">
      <c r="BG856028" s="984"/>
    </row>
    <row r="856029" spans="59:59" ht="15" customHeight="1">
      <c r="BG856029" s="985"/>
    </row>
    <row r="856066" spans="59:59" ht="15" customHeight="1">
      <c r="BG856066" s="984"/>
    </row>
    <row r="856067" spans="59:59" ht="15" customHeight="1">
      <c r="BG856067" s="985"/>
    </row>
    <row r="856104" spans="59:59" ht="15" customHeight="1">
      <c r="BG856104" s="984"/>
    </row>
    <row r="856105" spans="59:59" ht="15" customHeight="1">
      <c r="BG856105" s="985"/>
    </row>
    <row r="856142" spans="59:59" ht="15" customHeight="1">
      <c r="BG856142" s="984"/>
    </row>
    <row r="856143" spans="59:59" ht="15" customHeight="1">
      <c r="BG856143" s="985"/>
    </row>
    <row r="856180" spans="59:59" ht="15" customHeight="1">
      <c r="BG856180" s="984"/>
    </row>
    <row r="856181" spans="59:59" ht="15" customHeight="1">
      <c r="BG856181" s="985"/>
    </row>
    <row r="856218" spans="59:59" ht="15" customHeight="1">
      <c r="BG856218" s="984"/>
    </row>
    <row r="856219" spans="59:59" ht="15" customHeight="1">
      <c r="BG856219" s="985"/>
    </row>
    <row r="856256" spans="59:59" ht="15" customHeight="1">
      <c r="BG856256" s="984"/>
    </row>
    <row r="856257" spans="59:59" ht="15" customHeight="1">
      <c r="BG856257" s="985"/>
    </row>
    <row r="856294" spans="59:59" ht="15" customHeight="1">
      <c r="BG856294" s="984"/>
    </row>
    <row r="856295" spans="59:59" ht="15" customHeight="1">
      <c r="BG856295" s="985"/>
    </row>
    <row r="856332" spans="59:59" ht="15" customHeight="1">
      <c r="BG856332" s="984"/>
    </row>
    <row r="856333" spans="59:59" ht="15" customHeight="1">
      <c r="BG856333" s="985"/>
    </row>
    <row r="856370" spans="59:59" ht="15" customHeight="1">
      <c r="BG856370" s="984"/>
    </row>
    <row r="856371" spans="59:59" ht="15" customHeight="1">
      <c r="BG856371" s="985"/>
    </row>
    <row r="856408" spans="59:59" ht="15" customHeight="1">
      <c r="BG856408" s="984"/>
    </row>
    <row r="856409" spans="59:59" ht="15" customHeight="1">
      <c r="BG856409" s="985"/>
    </row>
    <row r="856446" spans="59:59" ht="15" customHeight="1">
      <c r="BG856446" s="984"/>
    </row>
    <row r="856447" spans="59:59" ht="15" customHeight="1">
      <c r="BG856447" s="985"/>
    </row>
    <row r="856484" spans="59:59" ht="15" customHeight="1">
      <c r="BG856484" s="984"/>
    </row>
    <row r="856485" spans="59:59" ht="15" customHeight="1">
      <c r="BG856485" s="985"/>
    </row>
    <row r="856522" spans="59:59" ht="15" customHeight="1">
      <c r="BG856522" s="984"/>
    </row>
    <row r="856523" spans="59:59" ht="15" customHeight="1">
      <c r="BG856523" s="985"/>
    </row>
    <row r="856560" spans="59:59" ht="15" customHeight="1">
      <c r="BG856560" s="984"/>
    </row>
    <row r="856561" spans="59:59" ht="15" customHeight="1">
      <c r="BG856561" s="985"/>
    </row>
    <row r="856598" spans="59:59" ht="15" customHeight="1">
      <c r="BG856598" s="984"/>
    </row>
    <row r="856599" spans="59:59" ht="15" customHeight="1">
      <c r="BG856599" s="985"/>
    </row>
    <row r="856636" spans="59:59" ht="15" customHeight="1">
      <c r="BG856636" s="984"/>
    </row>
    <row r="856637" spans="59:59" ht="15" customHeight="1">
      <c r="BG856637" s="985"/>
    </row>
    <row r="856674" spans="59:59" ht="15" customHeight="1">
      <c r="BG856674" s="984"/>
    </row>
    <row r="856675" spans="59:59" ht="15" customHeight="1">
      <c r="BG856675" s="985"/>
    </row>
    <row r="856712" spans="59:59" ht="15" customHeight="1">
      <c r="BG856712" s="984"/>
    </row>
    <row r="856713" spans="59:59" ht="15" customHeight="1">
      <c r="BG856713" s="985"/>
    </row>
    <row r="856750" spans="59:59" ht="15" customHeight="1">
      <c r="BG856750" s="984"/>
    </row>
    <row r="856751" spans="59:59" ht="15" customHeight="1">
      <c r="BG856751" s="985"/>
    </row>
    <row r="856788" spans="59:59" ht="15" customHeight="1">
      <c r="BG856788" s="984"/>
    </row>
    <row r="856789" spans="59:59" ht="15" customHeight="1">
      <c r="BG856789" s="985"/>
    </row>
    <row r="856826" spans="59:59" ht="15" customHeight="1">
      <c r="BG856826" s="984"/>
    </row>
    <row r="856827" spans="59:59" ht="15" customHeight="1">
      <c r="BG856827" s="985"/>
    </row>
    <row r="856864" spans="59:59" ht="15" customHeight="1">
      <c r="BG856864" s="984"/>
    </row>
    <row r="856865" spans="59:59" ht="15" customHeight="1">
      <c r="BG856865" s="985"/>
    </row>
    <row r="856902" spans="59:59" ht="15" customHeight="1">
      <c r="BG856902" s="984"/>
    </row>
    <row r="856903" spans="59:59" ht="15" customHeight="1">
      <c r="BG856903" s="985"/>
    </row>
    <row r="856940" spans="59:59" ht="15" customHeight="1">
      <c r="BG856940" s="984"/>
    </row>
    <row r="856941" spans="59:59" ht="15" customHeight="1">
      <c r="BG856941" s="985"/>
    </row>
    <row r="856978" spans="59:59" ht="15" customHeight="1">
      <c r="BG856978" s="984"/>
    </row>
    <row r="856979" spans="59:59" ht="15" customHeight="1">
      <c r="BG856979" s="985"/>
    </row>
    <row r="857016" spans="59:59" ht="15" customHeight="1">
      <c r="BG857016" s="984"/>
    </row>
    <row r="857017" spans="59:59" ht="15" customHeight="1">
      <c r="BG857017" s="985"/>
    </row>
    <row r="857054" spans="59:59" ht="15" customHeight="1">
      <c r="BG857054" s="984"/>
    </row>
    <row r="857055" spans="59:59" ht="15" customHeight="1">
      <c r="BG857055" s="985"/>
    </row>
    <row r="857092" spans="59:59" ht="15" customHeight="1">
      <c r="BG857092" s="984"/>
    </row>
    <row r="857093" spans="59:59" ht="15" customHeight="1">
      <c r="BG857093" s="985"/>
    </row>
    <row r="857130" spans="59:59" ht="15" customHeight="1">
      <c r="BG857130" s="984"/>
    </row>
    <row r="857131" spans="59:59" ht="15" customHeight="1">
      <c r="BG857131" s="985"/>
    </row>
    <row r="857168" spans="59:59" ht="15" customHeight="1">
      <c r="BG857168" s="984"/>
    </row>
    <row r="857169" spans="59:59" ht="15" customHeight="1">
      <c r="BG857169" s="985"/>
    </row>
    <row r="857206" spans="59:59" ht="15" customHeight="1">
      <c r="BG857206" s="984"/>
    </row>
    <row r="857207" spans="59:59" ht="15" customHeight="1">
      <c r="BG857207" s="985"/>
    </row>
    <row r="857244" spans="59:59" ht="15" customHeight="1">
      <c r="BG857244" s="984"/>
    </row>
    <row r="857245" spans="59:59" ht="15" customHeight="1">
      <c r="BG857245" s="985"/>
    </row>
    <row r="857282" spans="59:59" ht="15" customHeight="1">
      <c r="BG857282" s="984"/>
    </row>
    <row r="857283" spans="59:59" ht="15" customHeight="1">
      <c r="BG857283" s="985"/>
    </row>
    <row r="857320" spans="59:59" ht="15" customHeight="1">
      <c r="BG857320" s="984"/>
    </row>
    <row r="857321" spans="59:59" ht="15" customHeight="1">
      <c r="BG857321" s="985"/>
    </row>
    <row r="857358" spans="59:59" ht="15" customHeight="1">
      <c r="BG857358" s="984"/>
    </row>
    <row r="857359" spans="59:59" ht="15" customHeight="1">
      <c r="BG857359" s="985"/>
    </row>
    <row r="857396" spans="59:59" ht="15" customHeight="1">
      <c r="BG857396" s="984"/>
    </row>
    <row r="857397" spans="59:59" ht="15" customHeight="1">
      <c r="BG857397" s="985"/>
    </row>
    <row r="857434" spans="59:59" ht="15" customHeight="1">
      <c r="BG857434" s="984"/>
    </row>
    <row r="857435" spans="59:59" ht="15" customHeight="1">
      <c r="BG857435" s="985"/>
    </row>
    <row r="857472" spans="59:59" ht="15" customHeight="1">
      <c r="BG857472" s="984"/>
    </row>
    <row r="857473" spans="59:59" ht="15" customHeight="1">
      <c r="BG857473" s="985"/>
    </row>
    <row r="857510" spans="59:59" ht="15" customHeight="1">
      <c r="BG857510" s="984"/>
    </row>
    <row r="857511" spans="59:59" ht="15" customHeight="1">
      <c r="BG857511" s="985"/>
    </row>
    <row r="857548" spans="59:59" ht="15" customHeight="1">
      <c r="BG857548" s="984"/>
    </row>
    <row r="857549" spans="59:59" ht="15" customHeight="1">
      <c r="BG857549" s="985"/>
    </row>
    <row r="857586" spans="59:59" ht="15" customHeight="1">
      <c r="BG857586" s="984"/>
    </row>
    <row r="857587" spans="59:59" ht="15" customHeight="1">
      <c r="BG857587" s="985"/>
    </row>
    <row r="857624" spans="59:59" ht="15" customHeight="1">
      <c r="BG857624" s="984"/>
    </row>
    <row r="857625" spans="59:59" ht="15" customHeight="1">
      <c r="BG857625" s="985"/>
    </row>
    <row r="857662" spans="59:59" ht="15" customHeight="1">
      <c r="BG857662" s="984"/>
    </row>
    <row r="857663" spans="59:59" ht="15" customHeight="1">
      <c r="BG857663" s="985"/>
    </row>
    <row r="857700" spans="59:59" ht="15" customHeight="1">
      <c r="BG857700" s="984"/>
    </row>
    <row r="857701" spans="59:59" ht="15" customHeight="1">
      <c r="BG857701" s="985"/>
    </row>
    <row r="857738" spans="59:59" ht="15" customHeight="1">
      <c r="BG857738" s="984"/>
    </row>
    <row r="857739" spans="59:59" ht="15" customHeight="1">
      <c r="BG857739" s="985"/>
    </row>
    <row r="857776" spans="59:59" ht="15" customHeight="1">
      <c r="BG857776" s="984"/>
    </row>
    <row r="857777" spans="59:59" ht="15" customHeight="1">
      <c r="BG857777" s="985"/>
    </row>
    <row r="857814" spans="59:59" ht="15" customHeight="1">
      <c r="BG857814" s="984"/>
    </row>
    <row r="857815" spans="59:59" ht="15" customHeight="1">
      <c r="BG857815" s="985"/>
    </row>
    <row r="857852" spans="59:59" ht="15" customHeight="1">
      <c r="BG857852" s="984"/>
    </row>
    <row r="857853" spans="59:59" ht="15" customHeight="1">
      <c r="BG857853" s="985"/>
    </row>
    <row r="857890" spans="59:59" ht="15" customHeight="1">
      <c r="BG857890" s="984"/>
    </row>
    <row r="857891" spans="59:59" ht="15" customHeight="1">
      <c r="BG857891" s="985"/>
    </row>
    <row r="857928" spans="59:59" ht="15" customHeight="1">
      <c r="BG857928" s="984"/>
    </row>
    <row r="857929" spans="59:59" ht="15" customHeight="1">
      <c r="BG857929" s="985"/>
    </row>
    <row r="857966" spans="59:59" ht="15" customHeight="1">
      <c r="BG857966" s="984"/>
    </row>
    <row r="857967" spans="59:59" ht="15" customHeight="1">
      <c r="BG857967" s="985"/>
    </row>
    <row r="858004" spans="59:59" ht="15" customHeight="1">
      <c r="BG858004" s="984"/>
    </row>
    <row r="858005" spans="59:59" ht="15" customHeight="1">
      <c r="BG858005" s="985"/>
    </row>
    <row r="858042" spans="59:59" ht="15" customHeight="1">
      <c r="BG858042" s="984"/>
    </row>
    <row r="858043" spans="59:59" ht="15" customHeight="1">
      <c r="BG858043" s="985"/>
    </row>
    <row r="858080" spans="59:59" ht="15" customHeight="1">
      <c r="BG858080" s="984"/>
    </row>
    <row r="858081" spans="59:59" ht="15" customHeight="1">
      <c r="BG858081" s="985"/>
    </row>
    <row r="858118" spans="59:59" ht="15" customHeight="1">
      <c r="BG858118" s="984"/>
    </row>
    <row r="858119" spans="59:59" ht="15" customHeight="1">
      <c r="BG858119" s="985"/>
    </row>
    <row r="858156" spans="59:59" ht="15" customHeight="1">
      <c r="BG858156" s="984"/>
    </row>
    <row r="858157" spans="59:59" ht="15" customHeight="1">
      <c r="BG858157" s="985"/>
    </row>
    <row r="858194" spans="59:59" ht="15" customHeight="1">
      <c r="BG858194" s="984"/>
    </row>
    <row r="858195" spans="59:59" ht="15" customHeight="1">
      <c r="BG858195" s="985"/>
    </row>
    <row r="858232" spans="59:59" ht="15" customHeight="1">
      <c r="BG858232" s="984"/>
    </row>
    <row r="858233" spans="59:59" ht="15" customHeight="1">
      <c r="BG858233" s="985"/>
    </row>
    <row r="858270" spans="59:59" ht="15" customHeight="1">
      <c r="BG858270" s="984"/>
    </row>
    <row r="858271" spans="59:59" ht="15" customHeight="1">
      <c r="BG858271" s="985"/>
    </row>
    <row r="858308" spans="59:59" ht="15" customHeight="1">
      <c r="BG858308" s="984"/>
    </row>
    <row r="858309" spans="59:59" ht="15" customHeight="1">
      <c r="BG858309" s="985"/>
    </row>
    <row r="858346" spans="59:59" ht="15" customHeight="1">
      <c r="BG858346" s="984"/>
    </row>
    <row r="858347" spans="59:59" ht="15" customHeight="1">
      <c r="BG858347" s="985"/>
    </row>
    <row r="858384" spans="59:59" ht="15" customHeight="1">
      <c r="BG858384" s="984"/>
    </row>
    <row r="858385" spans="59:59" ht="15" customHeight="1">
      <c r="BG858385" s="985"/>
    </row>
    <row r="858422" spans="59:59" ht="15" customHeight="1">
      <c r="BG858422" s="984"/>
    </row>
    <row r="858423" spans="59:59" ht="15" customHeight="1">
      <c r="BG858423" s="985"/>
    </row>
    <row r="858460" spans="59:59" ht="15" customHeight="1">
      <c r="BG858460" s="984"/>
    </row>
    <row r="858461" spans="59:59" ht="15" customHeight="1">
      <c r="BG858461" s="985"/>
    </row>
    <row r="858498" spans="59:59" ht="15" customHeight="1">
      <c r="BG858498" s="984"/>
    </row>
    <row r="858499" spans="59:59" ht="15" customHeight="1">
      <c r="BG858499" s="985"/>
    </row>
    <row r="858536" spans="59:59" ht="15" customHeight="1">
      <c r="BG858536" s="984"/>
    </row>
    <row r="858537" spans="59:59" ht="15" customHeight="1">
      <c r="BG858537" s="985"/>
    </row>
    <row r="858574" spans="59:59" ht="15" customHeight="1">
      <c r="BG858574" s="984"/>
    </row>
    <row r="858575" spans="59:59" ht="15" customHeight="1">
      <c r="BG858575" s="985"/>
    </row>
    <row r="858612" spans="59:59" ht="15" customHeight="1">
      <c r="BG858612" s="984"/>
    </row>
    <row r="858613" spans="59:59" ht="15" customHeight="1">
      <c r="BG858613" s="985"/>
    </row>
    <row r="858650" spans="59:59" ht="15" customHeight="1">
      <c r="BG858650" s="984"/>
    </row>
    <row r="858651" spans="59:59" ht="15" customHeight="1">
      <c r="BG858651" s="985"/>
    </row>
    <row r="858688" spans="59:59" ht="15" customHeight="1">
      <c r="BG858688" s="984"/>
    </row>
    <row r="858689" spans="59:59" ht="15" customHeight="1">
      <c r="BG858689" s="985"/>
    </row>
    <row r="858726" spans="59:59" ht="15" customHeight="1">
      <c r="BG858726" s="984"/>
    </row>
    <row r="858727" spans="59:59" ht="15" customHeight="1">
      <c r="BG858727" s="985"/>
    </row>
    <row r="858764" spans="59:59" ht="15" customHeight="1">
      <c r="BG858764" s="984"/>
    </row>
    <row r="858765" spans="59:59" ht="15" customHeight="1">
      <c r="BG858765" s="985"/>
    </row>
    <row r="858802" spans="59:59" ht="15" customHeight="1">
      <c r="BG858802" s="984"/>
    </row>
    <row r="858803" spans="59:59" ht="15" customHeight="1">
      <c r="BG858803" s="985"/>
    </row>
    <row r="858840" spans="59:59" ht="15" customHeight="1">
      <c r="BG858840" s="984"/>
    </row>
    <row r="858841" spans="59:59" ht="15" customHeight="1">
      <c r="BG858841" s="985"/>
    </row>
    <row r="858878" spans="59:59" ht="15" customHeight="1">
      <c r="BG858878" s="984"/>
    </row>
    <row r="858879" spans="59:59" ht="15" customHeight="1">
      <c r="BG858879" s="985"/>
    </row>
    <row r="858916" spans="59:59" ht="15" customHeight="1">
      <c r="BG858916" s="984"/>
    </row>
    <row r="858917" spans="59:59" ht="15" customHeight="1">
      <c r="BG858917" s="985"/>
    </row>
    <row r="858954" spans="59:59" ht="15" customHeight="1">
      <c r="BG858954" s="984"/>
    </row>
    <row r="858955" spans="59:59" ht="15" customHeight="1">
      <c r="BG858955" s="985"/>
    </row>
    <row r="858992" spans="59:59" ht="15" customHeight="1">
      <c r="BG858992" s="984"/>
    </row>
    <row r="858993" spans="59:59" ht="15" customHeight="1">
      <c r="BG858993" s="985"/>
    </row>
    <row r="859030" spans="59:59" ht="15" customHeight="1">
      <c r="BG859030" s="984"/>
    </row>
    <row r="859031" spans="59:59" ht="15" customHeight="1">
      <c r="BG859031" s="985"/>
    </row>
    <row r="859068" spans="59:59" ht="15" customHeight="1">
      <c r="BG859068" s="984"/>
    </row>
    <row r="859069" spans="59:59" ht="15" customHeight="1">
      <c r="BG859069" s="985"/>
    </row>
    <row r="859106" spans="59:59" ht="15" customHeight="1">
      <c r="BG859106" s="984"/>
    </row>
    <row r="859107" spans="59:59" ht="15" customHeight="1">
      <c r="BG859107" s="985"/>
    </row>
    <row r="859144" spans="59:59" ht="15" customHeight="1">
      <c r="BG859144" s="984"/>
    </row>
    <row r="859145" spans="59:59" ht="15" customHeight="1">
      <c r="BG859145" s="985"/>
    </row>
    <row r="859182" spans="59:59" ht="15" customHeight="1">
      <c r="BG859182" s="984"/>
    </row>
    <row r="859183" spans="59:59" ht="15" customHeight="1">
      <c r="BG859183" s="985"/>
    </row>
    <row r="859220" spans="59:59" ht="15" customHeight="1">
      <c r="BG859220" s="984"/>
    </row>
    <row r="859221" spans="59:59" ht="15" customHeight="1">
      <c r="BG859221" s="985"/>
    </row>
    <row r="859258" spans="59:59" ht="15" customHeight="1">
      <c r="BG859258" s="984"/>
    </row>
    <row r="859259" spans="59:59" ht="15" customHeight="1">
      <c r="BG859259" s="985"/>
    </row>
    <row r="859296" spans="59:59" ht="15" customHeight="1">
      <c r="BG859296" s="984"/>
    </row>
    <row r="859297" spans="59:59" ht="15" customHeight="1">
      <c r="BG859297" s="985"/>
    </row>
    <row r="859334" spans="59:59" ht="15" customHeight="1">
      <c r="BG859334" s="984"/>
    </row>
    <row r="859335" spans="59:59" ht="15" customHeight="1">
      <c r="BG859335" s="985"/>
    </row>
    <row r="859372" spans="59:59" ht="15" customHeight="1">
      <c r="BG859372" s="984"/>
    </row>
    <row r="859373" spans="59:59" ht="15" customHeight="1">
      <c r="BG859373" s="985"/>
    </row>
    <row r="859410" spans="59:59" ht="15" customHeight="1">
      <c r="BG859410" s="984"/>
    </row>
    <row r="859411" spans="59:59" ht="15" customHeight="1">
      <c r="BG859411" s="985"/>
    </row>
    <row r="859448" spans="59:59" ht="15" customHeight="1">
      <c r="BG859448" s="984"/>
    </row>
    <row r="859449" spans="59:59" ht="15" customHeight="1">
      <c r="BG859449" s="985"/>
    </row>
    <row r="859486" spans="59:59" ht="15" customHeight="1">
      <c r="BG859486" s="984"/>
    </row>
    <row r="859487" spans="59:59" ht="15" customHeight="1">
      <c r="BG859487" s="985"/>
    </row>
    <row r="859524" spans="59:59" ht="15" customHeight="1">
      <c r="BG859524" s="984"/>
    </row>
    <row r="859525" spans="59:59" ht="15" customHeight="1">
      <c r="BG859525" s="985"/>
    </row>
    <row r="859562" spans="59:59" ht="15" customHeight="1">
      <c r="BG859562" s="984"/>
    </row>
    <row r="859563" spans="59:59" ht="15" customHeight="1">
      <c r="BG859563" s="985"/>
    </row>
    <row r="859600" spans="59:59" ht="15" customHeight="1">
      <c r="BG859600" s="984"/>
    </row>
    <row r="859601" spans="59:59" ht="15" customHeight="1">
      <c r="BG859601" s="985"/>
    </row>
    <row r="859638" spans="59:59" ht="15" customHeight="1">
      <c r="BG859638" s="984"/>
    </row>
    <row r="859639" spans="59:59" ht="15" customHeight="1">
      <c r="BG859639" s="985"/>
    </row>
    <row r="859676" spans="59:59" ht="15" customHeight="1">
      <c r="BG859676" s="984"/>
    </row>
    <row r="859677" spans="59:59" ht="15" customHeight="1">
      <c r="BG859677" s="985"/>
    </row>
    <row r="859714" spans="59:59" ht="15" customHeight="1">
      <c r="BG859714" s="984"/>
    </row>
    <row r="859715" spans="59:59" ht="15" customHeight="1">
      <c r="BG859715" s="985"/>
    </row>
    <row r="859752" spans="59:59" ht="15" customHeight="1">
      <c r="BG859752" s="984"/>
    </row>
    <row r="859753" spans="59:59" ht="15" customHeight="1">
      <c r="BG859753" s="985"/>
    </row>
    <row r="859790" spans="59:59" ht="15" customHeight="1">
      <c r="BG859790" s="984"/>
    </row>
    <row r="859791" spans="59:59" ht="15" customHeight="1">
      <c r="BG859791" s="985"/>
    </row>
    <row r="859828" spans="59:59" ht="15" customHeight="1">
      <c r="BG859828" s="984"/>
    </row>
    <row r="859829" spans="59:59" ht="15" customHeight="1">
      <c r="BG859829" s="985"/>
    </row>
    <row r="859866" spans="59:59" ht="15" customHeight="1">
      <c r="BG859866" s="984"/>
    </row>
    <row r="859867" spans="59:59" ht="15" customHeight="1">
      <c r="BG859867" s="985"/>
    </row>
    <row r="859904" spans="59:59" ht="15" customHeight="1">
      <c r="BG859904" s="984"/>
    </row>
    <row r="859905" spans="59:59" ht="15" customHeight="1">
      <c r="BG859905" s="985"/>
    </row>
    <row r="859942" spans="59:59" ht="15" customHeight="1">
      <c r="BG859942" s="984"/>
    </row>
    <row r="859943" spans="59:59" ht="15" customHeight="1">
      <c r="BG859943" s="985"/>
    </row>
    <row r="859980" spans="59:59" ht="15" customHeight="1">
      <c r="BG859980" s="984"/>
    </row>
    <row r="859981" spans="59:59" ht="15" customHeight="1">
      <c r="BG859981" s="985"/>
    </row>
    <row r="860018" spans="59:59" ht="15" customHeight="1">
      <c r="BG860018" s="984"/>
    </row>
    <row r="860019" spans="59:59" ht="15" customHeight="1">
      <c r="BG860019" s="985"/>
    </row>
    <row r="860056" spans="59:59" ht="15" customHeight="1">
      <c r="BG860056" s="984"/>
    </row>
    <row r="860057" spans="59:59" ht="15" customHeight="1">
      <c r="BG860057" s="985"/>
    </row>
    <row r="860094" spans="59:59" ht="15" customHeight="1">
      <c r="BG860094" s="984"/>
    </row>
    <row r="860095" spans="59:59" ht="15" customHeight="1">
      <c r="BG860095" s="985"/>
    </row>
    <row r="860132" spans="59:59" ht="15" customHeight="1">
      <c r="BG860132" s="984"/>
    </row>
    <row r="860133" spans="59:59" ht="15" customHeight="1">
      <c r="BG860133" s="985"/>
    </row>
    <row r="860170" spans="59:59" ht="15" customHeight="1">
      <c r="BG860170" s="984"/>
    </row>
    <row r="860171" spans="59:59" ht="15" customHeight="1">
      <c r="BG860171" s="985"/>
    </row>
    <row r="860208" spans="59:59" ht="15" customHeight="1">
      <c r="BG860208" s="984"/>
    </row>
    <row r="860209" spans="59:59" ht="15" customHeight="1">
      <c r="BG860209" s="985"/>
    </row>
    <row r="860246" spans="59:59" ht="15" customHeight="1">
      <c r="BG860246" s="984"/>
    </row>
    <row r="860247" spans="59:59" ht="15" customHeight="1">
      <c r="BG860247" s="985"/>
    </row>
    <row r="860284" spans="59:59" ht="15" customHeight="1">
      <c r="BG860284" s="984"/>
    </row>
    <row r="860285" spans="59:59" ht="15" customHeight="1">
      <c r="BG860285" s="985"/>
    </row>
    <row r="860322" spans="59:59" ht="15" customHeight="1">
      <c r="BG860322" s="984"/>
    </row>
    <row r="860323" spans="59:59" ht="15" customHeight="1">
      <c r="BG860323" s="985"/>
    </row>
    <row r="860360" spans="59:59" ht="15" customHeight="1">
      <c r="BG860360" s="984"/>
    </row>
    <row r="860361" spans="59:59" ht="15" customHeight="1">
      <c r="BG860361" s="985"/>
    </row>
    <row r="860398" spans="59:59" ht="15" customHeight="1">
      <c r="BG860398" s="984"/>
    </row>
    <row r="860399" spans="59:59" ht="15" customHeight="1">
      <c r="BG860399" s="985"/>
    </row>
    <row r="860436" spans="59:59" ht="15" customHeight="1">
      <c r="BG860436" s="984"/>
    </row>
    <row r="860437" spans="59:59" ht="15" customHeight="1">
      <c r="BG860437" s="985"/>
    </row>
    <row r="860474" spans="59:59" ht="15" customHeight="1">
      <c r="BG860474" s="984"/>
    </row>
    <row r="860475" spans="59:59" ht="15" customHeight="1">
      <c r="BG860475" s="985"/>
    </row>
    <row r="860512" spans="59:59" ht="15" customHeight="1">
      <c r="BG860512" s="984"/>
    </row>
    <row r="860513" spans="59:59" ht="15" customHeight="1">
      <c r="BG860513" s="985"/>
    </row>
    <row r="860550" spans="59:59" ht="15" customHeight="1">
      <c r="BG860550" s="984"/>
    </row>
    <row r="860551" spans="59:59" ht="15" customHeight="1">
      <c r="BG860551" s="985"/>
    </row>
    <row r="860588" spans="59:59" ht="15" customHeight="1">
      <c r="BG860588" s="984"/>
    </row>
    <row r="860589" spans="59:59" ht="15" customHeight="1">
      <c r="BG860589" s="985"/>
    </row>
    <row r="860626" spans="59:59" ht="15" customHeight="1">
      <c r="BG860626" s="984"/>
    </row>
    <row r="860627" spans="59:59" ht="15" customHeight="1">
      <c r="BG860627" s="985"/>
    </row>
    <row r="860664" spans="59:59" ht="15" customHeight="1">
      <c r="BG860664" s="984"/>
    </row>
    <row r="860665" spans="59:59" ht="15" customHeight="1">
      <c r="BG860665" s="985"/>
    </row>
    <row r="860702" spans="59:59" ht="15" customHeight="1">
      <c r="BG860702" s="984"/>
    </row>
    <row r="860703" spans="59:59" ht="15" customHeight="1">
      <c r="BG860703" s="985"/>
    </row>
    <row r="860740" spans="59:59" ht="15" customHeight="1">
      <c r="BG860740" s="984"/>
    </row>
    <row r="860741" spans="59:59" ht="15" customHeight="1">
      <c r="BG860741" s="985"/>
    </row>
    <row r="860778" spans="59:59" ht="15" customHeight="1">
      <c r="BG860778" s="984"/>
    </row>
    <row r="860779" spans="59:59" ht="15" customHeight="1">
      <c r="BG860779" s="985"/>
    </row>
    <row r="860816" spans="59:59" ht="15" customHeight="1">
      <c r="BG860816" s="984"/>
    </row>
    <row r="860817" spans="59:59" ht="15" customHeight="1">
      <c r="BG860817" s="985"/>
    </row>
    <row r="860854" spans="59:59" ht="15" customHeight="1">
      <c r="BG860854" s="984"/>
    </row>
    <row r="860855" spans="59:59" ht="15" customHeight="1">
      <c r="BG860855" s="985"/>
    </row>
    <row r="860892" spans="59:59" ht="15" customHeight="1">
      <c r="BG860892" s="984"/>
    </row>
    <row r="860893" spans="59:59" ht="15" customHeight="1">
      <c r="BG860893" s="985"/>
    </row>
    <row r="860930" spans="59:59" ht="15" customHeight="1">
      <c r="BG860930" s="984"/>
    </row>
    <row r="860931" spans="59:59" ht="15" customHeight="1">
      <c r="BG860931" s="985"/>
    </row>
    <row r="860968" spans="59:59" ht="15" customHeight="1">
      <c r="BG860968" s="984"/>
    </row>
    <row r="860969" spans="59:59" ht="15" customHeight="1">
      <c r="BG860969" s="985"/>
    </row>
    <row r="861006" spans="59:59" ht="15" customHeight="1">
      <c r="BG861006" s="984"/>
    </row>
    <row r="861007" spans="59:59" ht="15" customHeight="1">
      <c r="BG861007" s="985"/>
    </row>
    <row r="861044" spans="59:59" ht="15" customHeight="1">
      <c r="BG861044" s="984"/>
    </row>
    <row r="861045" spans="59:59" ht="15" customHeight="1">
      <c r="BG861045" s="985"/>
    </row>
    <row r="861082" spans="59:59" ht="15" customHeight="1">
      <c r="BG861082" s="984"/>
    </row>
    <row r="861083" spans="59:59" ht="15" customHeight="1">
      <c r="BG861083" s="985"/>
    </row>
    <row r="861120" spans="59:59" ht="15" customHeight="1">
      <c r="BG861120" s="984"/>
    </row>
    <row r="861121" spans="59:59" ht="15" customHeight="1">
      <c r="BG861121" s="985"/>
    </row>
    <row r="861158" spans="59:59" ht="15" customHeight="1">
      <c r="BG861158" s="984"/>
    </row>
    <row r="861159" spans="59:59" ht="15" customHeight="1">
      <c r="BG861159" s="985"/>
    </row>
    <row r="861196" spans="59:59" ht="15" customHeight="1">
      <c r="BG861196" s="984"/>
    </row>
    <row r="861197" spans="59:59" ht="15" customHeight="1">
      <c r="BG861197" s="985"/>
    </row>
    <row r="861234" spans="59:59" ht="15" customHeight="1">
      <c r="BG861234" s="984"/>
    </row>
    <row r="861235" spans="59:59" ht="15" customHeight="1">
      <c r="BG861235" s="985"/>
    </row>
    <row r="861272" spans="59:59" ht="15" customHeight="1">
      <c r="BG861272" s="984"/>
    </row>
    <row r="861273" spans="59:59" ht="15" customHeight="1">
      <c r="BG861273" s="985"/>
    </row>
    <row r="861310" spans="59:59" ht="15" customHeight="1">
      <c r="BG861310" s="984"/>
    </row>
    <row r="861311" spans="59:59" ht="15" customHeight="1">
      <c r="BG861311" s="985"/>
    </row>
    <row r="861348" spans="59:59" ht="15" customHeight="1">
      <c r="BG861348" s="984"/>
    </row>
    <row r="861349" spans="59:59" ht="15" customHeight="1">
      <c r="BG861349" s="985"/>
    </row>
    <row r="861386" spans="59:59" ht="15" customHeight="1">
      <c r="BG861386" s="984"/>
    </row>
    <row r="861387" spans="59:59" ht="15" customHeight="1">
      <c r="BG861387" s="985"/>
    </row>
    <row r="861424" spans="59:59" ht="15" customHeight="1">
      <c r="BG861424" s="984"/>
    </row>
    <row r="861425" spans="59:59" ht="15" customHeight="1">
      <c r="BG861425" s="985"/>
    </row>
    <row r="861462" spans="59:59" ht="15" customHeight="1">
      <c r="BG861462" s="984"/>
    </row>
    <row r="861463" spans="59:59" ht="15" customHeight="1">
      <c r="BG861463" s="985"/>
    </row>
    <row r="861500" spans="59:59" ht="15" customHeight="1">
      <c r="BG861500" s="984"/>
    </row>
    <row r="861501" spans="59:59" ht="15" customHeight="1">
      <c r="BG861501" s="985"/>
    </row>
    <row r="861538" spans="59:59" ht="15" customHeight="1">
      <c r="BG861538" s="984"/>
    </row>
    <row r="861539" spans="59:59" ht="15" customHeight="1">
      <c r="BG861539" s="985"/>
    </row>
    <row r="861576" spans="59:59" ht="15" customHeight="1">
      <c r="BG861576" s="984"/>
    </row>
    <row r="861577" spans="59:59" ht="15" customHeight="1">
      <c r="BG861577" s="985"/>
    </row>
    <row r="861614" spans="59:59" ht="15" customHeight="1">
      <c r="BG861614" s="984"/>
    </row>
    <row r="861615" spans="59:59" ht="15" customHeight="1">
      <c r="BG861615" s="985"/>
    </row>
    <row r="861652" spans="59:59" ht="15" customHeight="1">
      <c r="BG861652" s="984"/>
    </row>
    <row r="861653" spans="59:59" ht="15" customHeight="1">
      <c r="BG861653" s="985"/>
    </row>
    <row r="861690" spans="59:59" ht="15" customHeight="1">
      <c r="BG861690" s="984"/>
    </row>
    <row r="861691" spans="59:59" ht="15" customHeight="1">
      <c r="BG861691" s="985"/>
    </row>
    <row r="861728" spans="59:59" ht="15" customHeight="1">
      <c r="BG861728" s="984"/>
    </row>
    <row r="861729" spans="59:59" ht="15" customHeight="1">
      <c r="BG861729" s="985"/>
    </row>
    <row r="861766" spans="59:59" ht="15" customHeight="1">
      <c r="BG861766" s="984"/>
    </row>
    <row r="861767" spans="59:59" ht="15" customHeight="1">
      <c r="BG861767" s="985"/>
    </row>
    <row r="861804" spans="59:59" ht="15" customHeight="1">
      <c r="BG861804" s="984"/>
    </row>
    <row r="861805" spans="59:59" ht="15" customHeight="1">
      <c r="BG861805" s="985"/>
    </row>
    <row r="861842" spans="59:59" ht="15" customHeight="1">
      <c r="BG861842" s="984"/>
    </row>
    <row r="861843" spans="59:59" ht="15" customHeight="1">
      <c r="BG861843" s="985"/>
    </row>
    <row r="861880" spans="59:59" ht="15" customHeight="1">
      <c r="BG861880" s="984"/>
    </row>
    <row r="861881" spans="59:59" ht="15" customHeight="1">
      <c r="BG861881" s="985"/>
    </row>
    <row r="861918" spans="59:59" ht="15" customHeight="1">
      <c r="BG861918" s="984"/>
    </row>
    <row r="861919" spans="59:59" ht="15" customHeight="1">
      <c r="BG861919" s="985"/>
    </row>
    <row r="861956" spans="59:59" ht="15" customHeight="1">
      <c r="BG861956" s="984"/>
    </row>
    <row r="861957" spans="59:59" ht="15" customHeight="1">
      <c r="BG861957" s="985"/>
    </row>
    <row r="861994" spans="59:59" ht="15" customHeight="1">
      <c r="BG861994" s="984"/>
    </row>
    <row r="861995" spans="59:59" ht="15" customHeight="1">
      <c r="BG861995" s="985"/>
    </row>
    <row r="862032" spans="59:59" ht="15" customHeight="1">
      <c r="BG862032" s="984"/>
    </row>
    <row r="862033" spans="59:59" ht="15" customHeight="1">
      <c r="BG862033" s="985"/>
    </row>
    <row r="862070" spans="59:59" ht="15" customHeight="1">
      <c r="BG862070" s="984"/>
    </row>
    <row r="862071" spans="59:59" ht="15" customHeight="1">
      <c r="BG862071" s="985"/>
    </row>
    <row r="862108" spans="59:59" ht="15" customHeight="1">
      <c r="BG862108" s="984"/>
    </row>
    <row r="862109" spans="59:59" ht="15" customHeight="1">
      <c r="BG862109" s="985"/>
    </row>
    <row r="862146" spans="59:59" ht="15" customHeight="1">
      <c r="BG862146" s="984"/>
    </row>
    <row r="862147" spans="59:59" ht="15" customHeight="1">
      <c r="BG862147" s="985"/>
    </row>
    <row r="862184" spans="59:59" ht="15" customHeight="1">
      <c r="BG862184" s="984"/>
    </row>
    <row r="862185" spans="59:59" ht="15" customHeight="1">
      <c r="BG862185" s="985"/>
    </row>
    <row r="862222" spans="59:59" ht="15" customHeight="1">
      <c r="BG862222" s="984"/>
    </row>
    <row r="862223" spans="59:59" ht="15" customHeight="1">
      <c r="BG862223" s="985"/>
    </row>
    <row r="862260" spans="59:59" ht="15" customHeight="1">
      <c r="BG862260" s="984"/>
    </row>
    <row r="862261" spans="59:59" ht="15" customHeight="1">
      <c r="BG862261" s="985"/>
    </row>
    <row r="862298" spans="59:59" ht="15" customHeight="1">
      <c r="BG862298" s="984"/>
    </row>
    <row r="862299" spans="59:59" ht="15" customHeight="1">
      <c r="BG862299" s="985"/>
    </row>
    <row r="862336" spans="59:59" ht="15" customHeight="1">
      <c r="BG862336" s="984"/>
    </row>
    <row r="862337" spans="59:59" ht="15" customHeight="1">
      <c r="BG862337" s="985"/>
    </row>
    <row r="862374" spans="59:59" ht="15" customHeight="1">
      <c r="BG862374" s="984"/>
    </row>
    <row r="862375" spans="59:59" ht="15" customHeight="1">
      <c r="BG862375" s="985"/>
    </row>
    <row r="862412" spans="59:59" ht="15" customHeight="1">
      <c r="BG862412" s="984"/>
    </row>
    <row r="862413" spans="59:59" ht="15" customHeight="1">
      <c r="BG862413" s="985"/>
    </row>
    <row r="862450" spans="59:59" ht="15" customHeight="1">
      <c r="BG862450" s="984"/>
    </row>
    <row r="862451" spans="59:59" ht="15" customHeight="1">
      <c r="BG862451" s="985"/>
    </row>
    <row r="862488" spans="59:59" ht="15" customHeight="1">
      <c r="BG862488" s="984"/>
    </row>
    <row r="862489" spans="59:59" ht="15" customHeight="1">
      <c r="BG862489" s="985"/>
    </row>
    <row r="862526" spans="59:59" ht="15" customHeight="1">
      <c r="BG862526" s="984"/>
    </row>
    <row r="862527" spans="59:59" ht="15" customHeight="1">
      <c r="BG862527" s="985"/>
    </row>
    <row r="862564" spans="59:59" ht="15" customHeight="1">
      <c r="BG862564" s="984"/>
    </row>
    <row r="862565" spans="59:59" ht="15" customHeight="1">
      <c r="BG862565" s="985"/>
    </row>
    <row r="862602" spans="59:59" ht="15" customHeight="1">
      <c r="BG862602" s="984"/>
    </row>
    <row r="862603" spans="59:59" ht="15" customHeight="1">
      <c r="BG862603" s="985"/>
    </row>
    <row r="862640" spans="59:59" ht="15" customHeight="1">
      <c r="BG862640" s="984"/>
    </row>
    <row r="862641" spans="59:59" ht="15" customHeight="1">
      <c r="BG862641" s="985"/>
    </row>
    <row r="862678" spans="59:59" ht="15" customHeight="1">
      <c r="BG862678" s="984"/>
    </row>
    <row r="862679" spans="59:59" ht="15" customHeight="1">
      <c r="BG862679" s="985"/>
    </row>
    <row r="862716" spans="59:59" ht="15" customHeight="1">
      <c r="BG862716" s="984"/>
    </row>
    <row r="862717" spans="59:59" ht="15" customHeight="1">
      <c r="BG862717" s="985"/>
    </row>
    <row r="862754" spans="59:59" ht="15" customHeight="1">
      <c r="BG862754" s="984"/>
    </row>
    <row r="862755" spans="59:59" ht="15" customHeight="1">
      <c r="BG862755" s="985"/>
    </row>
    <row r="862792" spans="59:59" ht="15" customHeight="1">
      <c r="BG862792" s="984"/>
    </row>
    <row r="862793" spans="59:59" ht="15" customHeight="1">
      <c r="BG862793" s="985"/>
    </row>
    <row r="862830" spans="59:59" ht="15" customHeight="1">
      <c r="BG862830" s="984"/>
    </row>
    <row r="862831" spans="59:59" ht="15" customHeight="1">
      <c r="BG862831" s="985"/>
    </row>
    <row r="862868" spans="59:59" ht="15" customHeight="1">
      <c r="BG862868" s="984"/>
    </row>
    <row r="862869" spans="59:59" ht="15" customHeight="1">
      <c r="BG862869" s="985"/>
    </row>
    <row r="862906" spans="59:59" ht="15" customHeight="1">
      <c r="BG862906" s="984"/>
    </row>
    <row r="862907" spans="59:59" ht="15" customHeight="1">
      <c r="BG862907" s="985"/>
    </row>
    <row r="862944" spans="59:59" ht="15" customHeight="1">
      <c r="BG862944" s="984"/>
    </row>
    <row r="862945" spans="59:59" ht="15" customHeight="1">
      <c r="BG862945" s="985"/>
    </row>
    <row r="862982" spans="59:59" ht="15" customHeight="1">
      <c r="BG862982" s="984"/>
    </row>
    <row r="862983" spans="59:59" ht="15" customHeight="1">
      <c r="BG862983" s="985"/>
    </row>
    <row r="863020" spans="59:59" ht="15" customHeight="1">
      <c r="BG863020" s="984"/>
    </row>
    <row r="863021" spans="59:59" ht="15" customHeight="1">
      <c r="BG863021" s="985"/>
    </row>
    <row r="863058" spans="59:59" ht="15" customHeight="1">
      <c r="BG863058" s="984"/>
    </row>
    <row r="863059" spans="59:59" ht="15" customHeight="1">
      <c r="BG863059" s="985"/>
    </row>
    <row r="863096" spans="59:59" ht="15" customHeight="1">
      <c r="BG863096" s="984"/>
    </row>
    <row r="863097" spans="59:59" ht="15" customHeight="1">
      <c r="BG863097" s="985"/>
    </row>
    <row r="863134" spans="59:59" ht="15" customHeight="1">
      <c r="BG863134" s="984"/>
    </row>
    <row r="863135" spans="59:59" ht="15" customHeight="1">
      <c r="BG863135" s="985"/>
    </row>
    <row r="863172" spans="59:59" ht="15" customHeight="1">
      <c r="BG863172" s="984"/>
    </row>
    <row r="863173" spans="59:59" ht="15" customHeight="1">
      <c r="BG863173" s="985"/>
    </row>
    <row r="863210" spans="59:59" ht="15" customHeight="1">
      <c r="BG863210" s="984"/>
    </row>
    <row r="863211" spans="59:59" ht="15" customHeight="1">
      <c r="BG863211" s="985"/>
    </row>
    <row r="863248" spans="59:59" ht="15" customHeight="1">
      <c r="BG863248" s="984"/>
    </row>
    <row r="863249" spans="59:59" ht="15" customHeight="1">
      <c r="BG863249" s="985"/>
    </row>
    <row r="863286" spans="59:59" ht="15" customHeight="1">
      <c r="BG863286" s="984"/>
    </row>
    <row r="863287" spans="59:59" ht="15" customHeight="1">
      <c r="BG863287" s="985"/>
    </row>
    <row r="863324" spans="59:59" ht="15" customHeight="1">
      <c r="BG863324" s="984"/>
    </row>
    <row r="863325" spans="59:59" ht="15" customHeight="1">
      <c r="BG863325" s="985"/>
    </row>
    <row r="863362" spans="59:59" ht="15" customHeight="1">
      <c r="BG863362" s="984"/>
    </row>
    <row r="863363" spans="59:59" ht="15" customHeight="1">
      <c r="BG863363" s="985"/>
    </row>
    <row r="863400" spans="59:59" ht="15" customHeight="1">
      <c r="BG863400" s="984"/>
    </row>
    <row r="863401" spans="59:59" ht="15" customHeight="1">
      <c r="BG863401" s="985"/>
    </row>
    <row r="863438" spans="59:59" ht="15" customHeight="1">
      <c r="BG863438" s="984"/>
    </row>
    <row r="863439" spans="59:59" ht="15" customHeight="1">
      <c r="BG863439" s="985"/>
    </row>
    <row r="863476" spans="59:59" ht="15" customHeight="1">
      <c r="BG863476" s="984"/>
    </row>
    <row r="863477" spans="59:59" ht="15" customHeight="1">
      <c r="BG863477" s="985"/>
    </row>
    <row r="863514" spans="59:59" ht="15" customHeight="1">
      <c r="BG863514" s="984"/>
    </row>
    <row r="863515" spans="59:59" ht="15" customHeight="1">
      <c r="BG863515" s="985"/>
    </row>
    <row r="863552" spans="59:59" ht="15" customHeight="1">
      <c r="BG863552" s="984"/>
    </row>
    <row r="863553" spans="59:59" ht="15" customHeight="1">
      <c r="BG863553" s="985"/>
    </row>
    <row r="863590" spans="59:59" ht="15" customHeight="1">
      <c r="BG863590" s="984"/>
    </row>
    <row r="863591" spans="59:59" ht="15" customHeight="1">
      <c r="BG863591" s="985"/>
    </row>
    <row r="863628" spans="59:59" ht="15" customHeight="1">
      <c r="BG863628" s="984"/>
    </row>
    <row r="863629" spans="59:59" ht="15" customHeight="1">
      <c r="BG863629" s="985"/>
    </row>
    <row r="863666" spans="59:59" ht="15" customHeight="1">
      <c r="BG863666" s="984"/>
    </row>
    <row r="863667" spans="59:59" ht="15" customHeight="1">
      <c r="BG863667" s="985"/>
    </row>
    <row r="863704" spans="59:59" ht="15" customHeight="1">
      <c r="BG863704" s="984"/>
    </row>
    <row r="863705" spans="59:59" ht="15" customHeight="1">
      <c r="BG863705" s="985"/>
    </row>
    <row r="863742" spans="59:59" ht="15" customHeight="1">
      <c r="BG863742" s="984"/>
    </row>
    <row r="863743" spans="59:59" ht="15" customHeight="1">
      <c r="BG863743" s="985"/>
    </row>
    <row r="863780" spans="59:59" ht="15" customHeight="1">
      <c r="BG863780" s="984"/>
    </row>
    <row r="863781" spans="59:59" ht="15" customHeight="1">
      <c r="BG863781" s="985"/>
    </row>
    <row r="863818" spans="59:59" ht="15" customHeight="1">
      <c r="BG863818" s="984"/>
    </row>
    <row r="863819" spans="59:59" ht="15" customHeight="1">
      <c r="BG863819" s="985"/>
    </row>
    <row r="863856" spans="59:59" ht="15" customHeight="1">
      <c r="BG863856" s="984"/>
    </row>
    <row r="863857" spans="59:59" ht="15" customHeight="1">
      <c r="BG863857" s="985"/>
    </row>
    <row r="863894" spans="59:59" ht="15" customHeight="1">
      <c r="BG863894" s="984"/>
    </row>
    <row r="863895" spans="59:59" ht="15" customHeight="1">
      <c r="BG863895" s="985"/>
    </row>
    <row r="863932" spans="59:59" ht="15" customHeight="1">
      <c r="BG863932" s="984"/>
    </row>
    <row r="863933" spans="59:59" ht="15" customHeight="1">
      <c r="BG863933" s="985"/>
    </row>
    <row r="863970" spans="59:59" ht="15" customHeight="1">
      <c r="BG863970" s="984"/>
    </row>
    <row r="863971" spans="59:59" ht="15" customHeight="1">
      <c r="BG863971" s="985"/>
    </row>
    <row r="864008" spans="59:59" ht="15" customHeight="1">
      <c r="BG864008" s="984"/>
    </row>
    <row r="864009" spans="59:59" ht="15" customHeight="1">
      <c r="BG864009" s="985"/>
    </row>
    <row r="864046" spans="59:59" ht="15" customHeight="1">
      <c r="BG864046" s="984"/>
    </row>
    <row r="864047" spans="59:59" ht="15" customHeight="1">
      <c r="BG864047" s="985"/>
    </row>
    <row r="864084" spans="59:59" ht="15" customHeight="1">
      <c r="BG864084" s="984"/>
    </row>
    <row r="864085" spans="59:59" ht="15" customHeight="1">
      <c r="BG864085" s="985"/>
    </row>
    <row r="864122" spans="59:59" ht="15" customHeight="1">
      <c r="BG864122" s="984"/>
    </row>
    <row r="864123" spans="59:59" ht="15" customHeight="1">
      <c r="BG864123" s="985"/>
    </row>
    <row r="864160" spans="59:59" ht="15" customHeight="1">
      <c r="BG864160" s="984"/>
    </row>
    <row r="864161" spans="59:59" ht="15" customHeight="1">
      <c r="BG864161" s="985"/>
    </row>
    <row r="864198" spans="59:59" ht="15" customHeight="1">
      <c r="BG864198" s="984"/>
    </row>
    <row r="864199" spans="59:59" ht="15" customHeight="1">
      <c r="BG864199" s="985"/>
    </row>
    <row r="864236" spans="59:59" ht="15" customHeight="1">
      <c r="BG864236" s="984"/>
    </row>
    <row r="864237" spans="59:59" ht="15" customHeight="1">
      <c r="BG864237" s="985"/>
    </row>
    <row r="864274" spans="59:59" ht="15" customHeight="1">
      <c r="BG864274" s="984"/>
    </row>
    <row r="864275" spans="59:59" ht="15" customHeight="1">
      <c r="BG864275" s="985"/>
    </row>
    <row r="864312" spans="59:59" ht="15" customHeight="1">
      <c r="BG864312" s="984"/>
    </row>
    <row r="864313" spans="59:59" ht="15" customHeight="1">
      <c r="BG864313" s="985"/>
    </row>
    <row r="864350" spans="59:59" ht="15" customHeight="1">
      <c r="BG864350" s="984"/>
    </row>
    <row r="864351" spans="59:59" ht="15" customHeight="1">
      <c r="BG864351" s="985"/>
    </row>
    <row r="864388" spans="59:59" ht="15" customHeight="1">
      <c r="BG864388" s="984"/>
    </row>
    <row r="864389" spans="59:59" ht="15" customHeight="1">
      <c r="BG864389" s="985"/>
    </row>
    <row r="864426" spans="59:59" ht="15" customHeight="1">
      <c r="BG864426" s="984"/>
    </row>
    <row r="864427" spans="59:59" ht="15" customHeight="1">
      <c r="BG864427" s="985"/>
    </row>
    <row r="864464" spans="59:59" ht="15" customHeight="1">
      <c r="BG864464" s="984"/>
    </row>
    <row r="864465" spans="59:59" ht="15" customHeight="1">
      <c r="BG864465" s="985"/>
    </row>
    <row r="864502" spans="59:59" ht="15" customHeight="1">
      <c r="BG864502" s="984"/>
    </row>
    <row r="864503" spans="59:59" ht="15" customHeight="1">
      <c r="BG864503" s="985"/>
    </row>
    <row r="864540" spans="59:59" ht="15" customHeight="1">
      <c r="BG864540" s="984"/>
    </row>
    <row r="864541" spans="59:59" ht="15" customHeight="1">
      <c r="BG864541" s="985"/>
    </row>
    <row r="864578" spans="59:59" ht="15" customHeight="1">
      <c r="BG864578" s="984"/>
    </row>
    <row r="864579" spans="59:59" ht="15" customHeight="1">
      <c r="BG864579" s="985"/>
    </row>
    <row r="864616" spans="59:59" ht="15" customHeight="1">
      <c r="BG864616" s="984"/>
    </row>
    <row r="864617" spans="59:59" ht="15" customHeight="1">
      <c r="BG864617" s="985"/>
    </row>
    <row r="864654" spans="59:59" ht="15" customHeight="1">
      <c r="BG864654" s="984"/>
    </row>
    <row r="864655" spans="59:59" ht="15" customHeight="1">
      <c r="BG864655" s="985"/>
    </row>
    <row r="864692" spans="59:59" ht="15" customHeight="1">
      <c r="BG864692" s="984"/>
    </row>
    <row r="864693" spans="59:59" ht="15" customHeight="1">
      <c r="BG864693" s="985"/>
    </row>
    <row r="864730" spans="59:59" ht="15" customHeight="1">
      <c r="BG864730" s="984"/>
    </row>
    <row r="864731" spans="59:59" ht="15" customHeight="1">
      <c r="BG864731" s="985"/>
    </row>
    <row r="864768" spans="59:59" ht="15" customHeight="1">
      <c r="BG864768" s="984"/>
    </row>
    <row r="864769" spans="59:59" ht="15" customHeight="1">
      <c r="BG864769" s="985"/>
    </row>
    <row r="864806" spans="59:59" ht="15" customHeight="1">
      <c r="BG864806" s="984"/>
    </row>
    <row r="864807" spans="59:59" ht="15" customHeight="1">
      <c r="BG864807" s="985"/>
    </row>
    <row r="864844" spans="59:59" ht="15" customHeight="1">
      <c r="BG864844" s="984"/>
    </row>
    <row r="864845" spans="59:59" ht="15" customHeight="1">
      <c r="BG864845" s="985"/>
    </row>
    <row r="864882" spans="59:59" ht="15" customHeight="1">
      <c r="BG864882" s="984"/>
    </row>
    <row r="864883" spans="59:59" ht="15" customHeight="1">
      <c r="BG864883" s="985"/>
    </row>
    <row r="864920" spans="59:59" ht="15" customHeight="1">
      <c r="BG864920" s="984"/>
    </row>
    <row r="864921" spans="59:59" ht="15" customHeight="1">
      <c r="BG864921" s="985"/>
    </row>
    <row r="864958" spans="59:59" ht="15" customHeight="1">
      <c r="BG864958" s="984"/>
    </row>
    <row r="864959" spans="59:59" ht="15" customHeight="1">
      <c r="BG864959" s="985"/>
    </row>
    <row r="864996" spans="59:59" ht="15" customHeight="1">
      <c r="BG864996" s="984"/>
    </row>
    <row r="864997" spans="59:59" ht="15" customHeight="1">
      <c r="BG864997" s="985"/>
    </row>
    <row r="865034" spans="59:59" ht="15" customHeight="1">
      <c r="BG865034" s="984"/>
    </row>
    <row r="865035" spans="59:59" ht="15" customHeight="1">
      <c r="BG865035" s="985"/>
    </row>
    <row r="865072" spans="59:59" ht="15" customHeight="1">
      <c r="BG865072" s="984"/>
    </row>
    <row r="865073" spans="59:59" ht="15" customHeight="1">
      <c r="BG865073" s="985"/>
    </row>
    <row r="865110" spans="59:59" ht="15" customHeight="1">
      <c r="BG865110" s="984"/>
    </row>
    <row r="865111" spans="59:59" ht="15" customHeight="1">
      <c r="BG865111" s="985"/>
    </row>
    <row r="865148" spans="59:59" ht="15" customHeight="1">
      <c r="BG865148" s="984"/>
    </row>
    <row r="865149" spans="59:59" ht="15" customHeight="1">
      <c r="BG865149" s="985"/>
    </row>
    <row r="865186" spans="59:59" ht="15" customHeight="1">
      <c r="BG865186" s="984"/>
    </row>
    <row r="865187" spans="59:59" ht="15" customHeight="1">
      <c r="BG865187" s="985"/>
    </row>
    <row r="865224" spans="59:59" ht="15" customHeight="1">
      <c r="BG865224" s="984"/>
    </row>
    <row r="865225" spans="59:59" ht="15" customHeight="1">
      <c r="BG865225" s="985"/>
    </row>
    <row r="865262" spans="59:59" ht="15" customHeight="1">
      <c r="BG865262" s="984"/>
    </row>
    <row r="865263" spans="59:59" ht="15" customHeight="1">
      <c r="BG865263" s="985"/>
    </row>
    <row r="865300" spans="59:59" ht="15" customHeight="1">
      <c r="BG865300" s="984"/>
    </row>
    <row r="865301" spans="59:59" ht="15" customHeight="1">
      <c r="BG865301" s="985"/>
    </row>
    <row r="865338" spans="59:59" ht="15" customHeight="1">
      <c r="BG865338" s="984"/>
    </row>
    <row r="865339" spans="59:59" ht="15" customHeight="1">
      <c r="BG865339" s="985"/>
    </row>
    <row r="865376" spans="59:59" ht="15" customHeight="1">
      <c r="BG865376" s="984"/>
    </row>
    <row r="865377" spans="59:59" ht="15" customHeight="1">
      <c r="BG865377" s="985"/>
    </row>
    <row r="865414" spans="59:59" ht="15" customHeight="1">
      <c r="BG865414" s="984"/>
    </row>
    <row r="865415" spans="59:59" ht="15" customHeight="1">
      <c r="BG865415" s="985"/>
    </row>
    <row r="865452" spans="59:59" ht="15" customHeight="1">
      <c r="BG865452" s="984"/>
    </row>
    <row r="865453" spans="59:59" ht="15" customHeight="1">
      <c r="BG865453" s="985"/>
    </row>
    <row r="865490" spans="59:59" ht="15" customHeight="1">
      <c r="BG865490" s="984"/>
    </row>
    <row r="865491" spans="59:59" ht="15" customHeight="1">
      <c r="BG865491" s="985"/>
    </row>
    <row r="865528" spans="59:59" ht="15" customHeight="1">
      <c r="BG865528" s="984"/>
    </row>
    <row r="865529" spans="59:59" ht="15" customHeight="1">
      <c r="BG865529" s="985"/>
    </row>
    <row r="865566" spans="59:59" ht="15" customHeight="1">
      <c r="BG865566" s="984"/>
    </row>
    <row r="865567" spans="59:59" ht="15" customHeight="1">
      <c r="BG865567" s="985"/>
    </row>
    <row r="865604" spans="59:59" ht="15" customHeight="1">
      <c r="BG865604" s="984"/>
    </row>
    <row r="865605" spans="59:59" ht="15" customHeight="1">
      <c r="BG865605" s="985"/>
    </row>
    <row r="865642" spans="59:59" ht="15" customHeight="1">
      <c r="BG865642" s="984"/>
    </row>
    <row r="865643" spans="59:59" ht="15" customHeight="1">
      <c r="BG865643" s="985"/>
    </row>
    <row r="865680" spans="59:59" ht="15" customHeight="1">
      <c r="BG865680" s="984"/>
    </row>
    <row r="865681" spans="59:59" ht="15" customHeight="1">
      <c r="BG865681" s="985"/>
    </row>
    <row r="865718" spans="59:59" ht="15" customHeight="1">
      <c r="BG865718" s="984"/>
    </row>
    <row r="865719" spans="59:59" ht="15" customHeight="1">
      <c r="BG865719" s="985"/>
    </row>
    <row r="865756" spans="59:59" ht="15" customHeight="1">
      <c r="BG865756" s="984"/>
    </row>
    <row r="865757" spans="59:59" ht="15" customHeight="1">
      <c r="BG865757" s="985"/>
    </row>
    <row r="865794" spans="59:59" ht="15" customHeight="1">
      <c r="BG865794" s="984"/>
    </row>
    <row r="865795" spans="59:59" ht="15" customHeight="1">
      <c r="BG865795" s="985"/>
    </row>
    <row r="865832" spans="59:59" ht="15" customHeight="1">
      <c r="BG865832" s="984"/>
    </row>
    <row r="865833" spans="59:59" ht="15" customHeight="1">
      <c r="BG865833" s="985"/>
    </row>
    <row r="865870" spans="59:59" ht="15" customHeight="1">
      <c r="BG865870" s="984"/>
    </row>
    <row r="865871" spans="59:59" ht="15" customHeight="1">
      <c r="BG865871" s="985"/>
    </row>
    <row r="865908" spans="59:59" ht="15" customHeight="1">
      <c r="BG865908" s="984"/>
    </row>
    <row r="865909" spans="59:59" ht="15" customHeight="1">
      <c r="BG865909" s="985"/>
    </row>
    <row r="865946" spans="59:59" ht="15" customHeight="1">
      <c r="BG865946" s="984"/>
    </row>
    <row r="865947" spans="59:59" ht="15" customHeight="1">
      <c r="BG865947" s="985"/>
    </row>
    <row r="865984" spans="59:59" ht="15" customHeight="1">
      <c r="BG865984" s="984"/>
    </row>
    <row r="865985" spans="59:59" ht="15" customHeight="1">
      <c r="BG865985" s="985"/>
    </row>
    <row r="866022" spans="59:59" ht="15" customHeight="1">
      <c r="BG866022" s="984"/>
    </row>
    <row r="866023" spans="59:59" ht="15" customHeight="1">
      <c r="BG866023" s="985"/>
    </row>
    <row r="866060" spans="59:59" ht="15" customHeight="1">
      <c r="BG866060" s="984"/>
    </row>
    <row r="866061" spans="59:59" ht="15" customHeight="1">
      <c r="BG866061" s="985"/>
    </row>
    <row r="866098" spans="59:59" ht="15" customHeight="1">
      <c r="BG866098" s="984"/>
    </row>
    <row r="866099" spans="59:59" ht="15" customHeight="1">
      <c r="BG866099" s="985"/>
    </row>
    <row r="866136" spans="59:59" ht="15" customHeight="1">
      <c r="BG866136" s="984"/>
    </row>
    <row r="866137" spans="59:59" ht="15" customHeight="1">
      <c r="BG866137" s="985"/>
    </row>
    <row r="866174" spans="59:59" ht="15" customHeight="1">
      <c r="BG866174" s="984"/>
    </row>
    <row r="866175" spans="59:59" ht="15" customHeight="1">
      <c r="BG866175" s="985"/>
    </row>
    <row r="866212" spans="59:59" ht="15" customHeight="1">
      <c r="BG866212" s="984"/>
    </row>
    <row r="866213" spans="59:59" ht="15" customHeight="1">
      <c r="BG866213" s="985"/>
    </row>
    <row r="866250" spans="59:59" ht="15" customHeight="1">
      <c r="BG866250" s="984"/>
    </row>
    <row r="866251" spans="59:59" ht="15" customHeight="1">
      <c r="BG866251" s="985"/>
    </row>
    <row r="866288" spans="59:59" ht="15" customHeight="1">
      <c r="BG866288" s="984"/>
    </row>
    <row r="866289" spans="59:59" ht="15" customHeight="1">
      <c r="BG866289" s="985"/>
    </row>
    <row r="866326" spans="59:59" ht="15" customHeight="1">
      <c r="BG866326" s="984"/>
    </row>
    <row r="866327" spans="59:59" ht="15" customHeight="1">
      <c r="BG866327" s="985"/>
    </row>
    <row r="866364" spans="59:59" ht="15" customHeight="1">
      <c r="BG866364" s="984"/>
    </row>
    <row r="866365" spans="59:59" ht="15" customHeight="1">
      <c r="BG866365" s="985"/>
    </row>
    <row r="866402" spans="59:59" ht="15" customHeight="1">
      <c r="BG866402" s="984"/>
    </row>
    <row r="866403" spans="59:59" ht="15" customHeight="1">
      <c r="BG866403" s="985"/>
    </row>
    <row r="866440" spans="59:59" ht="15" customHeight="1">
      <c r="BG866440" s="984"/>
    </row>
    <row r="866441" spans="59:59" ht="15" customHeight="1">
      <c r="BG866441" s="985"/>
    </row>
    <row r="866478" spans="59:59" ht="15" customHeight="1">
      <c r="BG866478" s="984"/>
    </row>
    <row r="866479" spans="59:59" ht="15" customHeight="1">
      <c r="BG866479" s="985"/>
    </row>
    <row r="866516" spans="59:59" ht="15" customHeight="1">
      <c r="BG866516" s="984"/>
    </row>
    <row r="866517" spans="59:59" ht="15" customHeight="1">
      <c r="BG866517" s="985"/>
    </row>
    <row r="866554" spans="59:59" ht="15" customHeight="1">
      <c r="BG866554" s="984"/>
    </row>
    <row r="866555" spans="59:59" ht="15" customHeight="1">
      <c r="BG866555" s="985"/>
    </row>
    <row r="866592" spans="59:59" ht="15" customHeight="1">
      <c r="BG866592" s="984"/>
    </row>
    <row r="866593" spans="59:59" ht="15" customHeight="1">
      <c r="BG866593" s="985"/>
    </row>
    <row r="866630" spans="59:59" ht="15" customHeight="1">
      <c r="BG866630" s="984"/>
    </row>
    <row r="866631" spans="59:59" ht="15" customHeight="1">
      <c r="BG866631" s="985"/>
    </row>
    <row r="866668" spans="59:59" ht="15" customHeight="1">
      <c r="BG866668" s="984"/>
    </row>
    <row r="866669" spans="59:59" ht="15" customHeight="1">
      <c r="BG866669" s="985"/>
    </row>
    <row r="866706" spans="59:59" ht="15" customHeight="1">
      <c r="BG866706" s="984"/>
    </row>
    <row r="866707" spans="59:59" ht="15" customHeight="1">
      <c r="BG866707" s="985"/>
    </row>
    <row r="866744" spans="59:59" ht="15" customHeight="1">
      <c r="BG866744" s="984"/>
    </row>
    <row r="866745" spans="59:59" ht="15" customHeight="1">
      <c r="BG866745" s="985"/>
    </row>
    <row r="866782" spans="59:59" ht="15" customHeight="1">
      <c r="BG866782" s="984"/>
    </row>
    <row r="866783" spans="59:59" ht="15" customHeight="1">
      <c r="BG866783" s="985"/>
    </row>
    <row r="866820" spans="59:59" ht="15" customHeight="1">
      <c r="BG866820" s="984"/>
    </row>
    <row r="866821" spans="59:59" ht="15" customHeight="1">
      <c r="BG866821" s="985"/>
    </row>
    <row r="866858" spans="59:59" ht="15" customHeight="1">
      <c r="BG866858" s="984"/>
    </row>
    <row r="866859" spans="59:59" ht="15" customHeight="1">
      <c r="BG866859" s="985"/>
    </row>
    <row r="866896" spans="59:59" ht="15" customHeight="1">
      <c r="BG866896" s="984"/>
    </row>
    <row r="866897" spans="59:59" ht="15" customHeight="1">
      <c r="BG866897" s="985"/>
    </row>
    <row r="866934" spans="59:59" ht="15" customHeight="1">
      <c r="BG866934" s="984"/>
    </row>
    <row r="866935" spans="59:59" ht="15" customHeight="1">
      <c r="BG866935" s="985"/>
    </row>
    <row r="866972" spans="59:59" ht="15" customHeight="1">
      <c r="BG866972" s="984"/>
    </row>
    <row r="866973" spans="59:59" ht="15" customHeight="1">
      <c r="BG866973" s="985"/>
    </row>
    <row r="867010" spans="59:59" ht="15" customHeight="1">
      <c r="BG867010" s="984"/>
    </row>
    <row r="867011" spans="59:59" ht="15" customHeight="1">
      <c r="BG867011" s="985"/>
    </row>
    <row r="867048" spans="59:59" ht="15" customHeight="1">
      <c r="BG867048" s="984"/>
    </row>
    <row r="867049" spans="59:59" ht="15" customHeight="1">
      <c r="BG867049" s="985"/>
    </row>
    <row r="867086" spans="59:59" ht="15" customHeight="1">
      <c r="BG867086" s="984"/>
    </row>
    <row r="867087" spans="59:59" ht="15" customHeight="1">
      <c r="BG867087" s="985"/>
    </row>
    <row r="867124" spans="59:59" ht="15" customHeight="1">
      <c r="BG867124" s="984"/>
    </row>
    <row r="867125" spans="59:59" ht="15" customHeight="1">
      <c r="BG867125" s="985"/>
    </row>
    <row r="867162" spans="59:59" ht="15" customHeight="1">
      <c r="BG867162" s="984"/>
    </row>
    <row r="867163" spans="59:59" ht="15" customHeight="1">
      <c r="BG867163" s="985"/>
    </row>
    <row r="867200" spans="59:59" ht="15" customHeight="1">
      <c r="BG867200" s="984"/>
    </row>
    <row r="867201" spans="59:59" ht="15" customHeight="1">
      <c r="BG867201" s="985"/>
    </row>
    <row r="867238" spans="59:59" ht="15" customHeight="1">
      <c r="BG867238" s="984"/>
    </row>
    <row r="867239" spans="59:59" ht="15" customHeight="1">
      <c r="BG867239" s="985"/>
    </row>
    <row r="867276" spans="59:59" ht="15" customHeight="1">
      <c r="BG867276" s="984"/>
    </row>
    <row r="867277" spans="59:59" ht="15" customHeight="1">
      <c r="BG867277" s="985"/>
    </row>
    <row r="867314" spans="59:59" ht="15" customHeight="1">
      <c r="BG867314" s="984"/>
    </row>
    <row r="867315" spans="59:59" ht="15" customHeight="1">
      <c r="BG867315" s="985"/>
    </row>
    <row r="867352" spans="59:59" ht="15" customHeight="1">
      <c r="BG867352" s="984"/>
    </row>
    <row r="867353" spans="59:59" ht="15" customHeight="1">
      <c r="BG867353" s="985"/>
    </row>
    <row r="867390" spans="59:59" ht="15" customHeight="1">
      <c r="BG867390" s="984"/>
    </row>
    <row r="867391" spans="59:59" ht="15" customHeight="1">
      <c r="BG867391" s="985"/>
    </row>
    <row r="867428" spans="59:59" ht="15" customHeight="1">
      <c r="BG867428" s="984"/>
    </row>
    <row r="867429" spans="59:59" ht="15" customHeight="1">
      <c r="BG867429" s="985"/>
    </row>
    <row r="867466" spans="59:59" ht="15" customHeight="1">
      <c r="BG867466" s="984"/>
    </row>
    <row r="867467" spans="59:59" ht="15" customHeight="1">
      <c r="BG867467" s="985"/>
    </row>
    <row r="867504" spans="59:59" ht="15" customHeight="1">
      <c r="BG867504" s="984"/>
    </row>
    <row r="867505" spans="59:59" ht="15" customHeight="1">
      <c r="BG867505" s="985"/>
    </row>
    <row r="867542" spans="59:59" ht="15" customHeight="1">
      <c r="BG867542" s="984"/>
    </row>
    <row r="867543" spans="59:59" ht="15" customHeight="1">
      <c r="BG867543" s="985"/>
    </row>
    <row r="867580" spans="59:59" ht="15" customHeight="1">
      <c r="BG867580" s="984"/>
    </row>
    <row r="867581" spans="59:59" ht="15" customHeight="1">
      <c r="BG867581" s="985"/>
    </row>
    <row r="867618" spans="59:59" ht="15" customHeight="1">
      <c r="BG867618" s="984"/>
    </row>
    <row r="867619" spans="59:59" ht="15" customHeight="1">
      <c r="BG867619" s="985"/>
    </row>
    <row r="867656" spans="59:59" ht="15" customHeight="1">
      <c r="BG867656" s="984"/>
    </row>
    <row r="867657" spans="59:59" ht="15" customHeight="1">
      <c r="BG867657" s="985"/>
    </row>
    <row r="867694" spans="59:59" ht="15" customHeight="1">
      <c r="BG867694" s="984"/>
    </row>
    <row r="867695" spans="59:59" ht="15" customHeight="1">
      <c r="BG867695" s="985"/>
    </row>
    <row r="867732" spans="59:59" ht="15" customHeight="1">
      <c r="BG867732" s="984"/>
    </row>
    <row r="867733" spans="59:59" ht="15" customHeight="1">
      <c r="BG867733" s="985"/>
    </row>
    <row r="867770" spans="59:59" ht="15" customHeight="1">
      <c r="BG867770" s="984"/>
    </row>
    <row r="867771" spans="59:59" ht="15" customHeight="1">
      <c r="BG867771" s="985"/>
    </row>
    <row r="867808" spans="59:59" ht="15" customHeight="1">
      <c r="BG867808" s="984"/>
    </row>
    <row r="867809" spans="59:59" ht="15" customHeight="1">
      <c r="BG867809" s="985"/>
    </row>
    <row r="867846" spans="59:59" ht="15" customHeight="1">
      <c r="BG867846" s="984"/>
    </row>
    <row r="867847" spans="59:59" ht="15" customHeight="1">
      <c r="BG867847" s="985"/>
    </row>
    <row r="867884" spans="59:59" ht="15" customHeight="1">
      <c r="BG867884" s="984"/>
    </row>
    <row r="867885" spans="59:59" ht="15" customHeight="1">
      <c r="BG867885" s="985"/>
    </row>
    <row r="867922" spans="59:59" ht="15" customHeight="1">
      <c r="BG867922" s="984"/>
    </row>
    <row r="867923" spans="59:59" ht="15" customHeight="1">
      <c r="BG867923" s="985"/>
    </row>
    <row r="867960" spans="59:59" ht="15" customHeight="1">
      <c r="BG867960" s="984"/>
    </row>
    <row r="867961" spans="59:59" ht="15" customHeight="1">
      <c r="BG867961" s="985"/>
    </row>
    <row r="867998" spans="59:59" ht="15" customHeight="1">
      <c r="BG867998" s="984"/>
    </row>
    <row r="867999" spans="59:59" ht="15" customHeight="1">
      <c r="BG867999" s="985"/>
    </row>
    <row r="868036" spans="59:59" ht="15" customHeight="1">
      <c r="BG868036" s="984"/>
    </row>
    <row r="868037" spans="59:59" ht="15" customHeight="1">
      <c r="BG868037" s="985"/>
    </row>
    <row r="868074" spans="59:59" ht="15" customHeight="1">
      <c r="BG868074" s="984"/>
    </row>
    <row r="868075" spans="59:59" ht="15" customHeight="1">
      <c r="BG868075" s="985"/>
    </row>
    <row r="868112" spans="59:59" ht="15" customHeight="1">
      <c r="BG868112" s="984"/>
    </row>
    <row r="868113" spans="59:59" ht="15" customHeight="1">
      <c r="BG868113" s="985"/>
    </row>
    <row r="868150" spans="59:59" ht="15" customHeight="1">
      <c r="BG868150" s="984"/>
    </row>
    <row r="868151" spans="59:59" ht="15" customHeight="1">
      <c r="BG868151" s="985"/>
    </row>
    <row r="868188" spans="59:59" ht="15" customHeight="1">
      <c r="BG868188" s="984"/>
    </row>
    <row r="868189" spans="59:59" ht="15" customHeight="1">
      <c r="BG868189" s="985"/>
    </row>
    <row r="868226" spans="59:59" ht="15" customHeight="1">
      <c r="BG868226" s="984"/>
    </row>
    <row r="868227" spans="59:59" ht="15" customHeight="1">
      <c r="BG868227" s="985"/>
    </row>
    <row r="868264" spans="59:59" ht="15" customHeight="1">
      <c r="BG868264" s="984"/>
    </row>
    <row r="868265" spans="59:59" ht="15" customHeight="1">
      <c r="BG868265" s="985"/>
    </row>
    <row r="868302" spans="59:59" ht="15" customHeight="1">
      <c r="BG868302" s="984"/>
    </row>
    <row r="868303" spans="59:59" ht="15" customHeight="1">
      <c r="BG868303" s="985"/>
    </row>
    <row r="868340" spans="59:59" ht="15" customHeight="1">
      <c r="BG868340" s="984"/>
    </row>
    <row r="868341" spans="59:59" ht="15" customHeight="1">
      <c r="BG868341" s="985"/>
    </row>
    <row r="868378" spans="59:59" ht="15" customHeight="1">
      <c r="BG868378" s="984"/>
    </row>
    <row r="868379" spans="59:59" ht="15" customHeight="1">
      <c r="BG868379" s="985"/>
    </row>
    <row r="868416" spans="59:59" ht="15" customHeight="1">
      <c r="BG868416" s="984"/>
    </row>
    <row r="868417" spans="59:59" ht="15" customHeight="1">
      <c r="BG868417" s="985"/>
    </row>
    <row r="868454" spans="59:59" ht="15" customHeight="1">
      <c r="BG868454" s="984"/>
    </row>
    <row r="868455" spans="59:59" ht="15" customHeight="1">
      <c r="BG868455" s="985"/>
    </row>
    <row r="868492" spans="59:59" ht="15" customHeight="1">
      <c r="BG868492" s="984"/>
    </row>
    <row r="868493" spans="59:59" ht="15" customHeight="1">
      <c r="BG868493" s="985"/>
    </row>
    <row r="868530" spans="59:59" ht="15" customHeight="1">
      <c r="BG868530" s="984"/>
    </row>
    <row r="868531" spans="59:59" ht="15" customHeight="1">
      <c r="BG868531" s="985"/>
    </row>
    <row r="868568" spans="59:59" ht="15" customHeight="1">
      <c r="BG868568" s="984"/>
    </row>
    <row r="868569" spans="59:59" ht="15" customHeight="1">
      <c r="BG868569" s="985"/>
    </row>
    <row r="868606" spans="59:59" ht="15" customHeight="1">
      <c r="BG868606" s="984"/>
    </row>
    <row r="868607" spans="59:59" ht="15" customHeight="1">
      <c r="BG868607" s="985"/>
    </row>
    <row r="868644" spans="59:59" ht="15" customHeight="1">
      <c r="BG868644" s="984"/>
    </row>
    <row r="868645" spans="59:59" ht="15" customHeight="1">
      <c r="BG868645" s="985"/>
    </row>
    <row r="868682" spans="59:59" ht="15" customHeight="1">
      <c r="BG868682" s="984"/>
    </row>
    <row r="868683" spans="59:59" ht="15" customHeight="1">
      <c r="BG868683" s="985"/>
    </row>
    <row r="868720" spans="59:59" ht="15" customHeight="1">
      <c r="BG868720" s="984"/>
    </row>
    <row r="868721" spans="59:59" ht="15" customHeight="1">
      <c r="BG868721" s="985"/>
    </row>
    <row r="868758" spans="59:59" ht="15" customHeight="1">
      <c r="BG868758" s="984"/>
    </row>
    <row r="868759" spans="59:59" ht="15" customHeight="1">
      <c r="BG868759" s="985"/>
    </row>
    <row r="868796" spans="59:59" ht="15" customHeight="1">
      <c r="BG868796" s="984"/>
    </row>
    <row r="868797" spans="59:59" ht="15" customHeight="1">
      <c r="BG868797" s="985"/>
    </row>
    <row r="868834" spans="59:59" ht="15" customHeight="1">
      <c r="BG868834" s="984"/>
    </row>
    <row r="868835" spans="59:59" ht="15" customHeight="1">
      <c r="BG868835" s="985"/>
    </row>
    <row r="868872" spans="59:59" ht="15" customHeight="1">
      <c r="BG868872" s="984"/>
    </row>
    <row r="868873" spans="59:59" ht="15" customHeight="1">
      <c r="BG868873" s="985"/>
    </row>
    <row r="868910" spans="59:59" ht="15" customHeight="1">
      <c r="BG868910" s="984"/>
    </row>
    <row r="868911" spans="59:59" ht="15" customHeight="1">
      <c r="BG868911" s="985"/>
    </row>
    <row r="868948" spans="59:59" ht="15" customHeight="1">
      <c r="BG868948" s="984"/>
    </row>
    <row r="868949" spans="59:59" ht="15" customHeight="1">
      <c r="BG868949" s="985"/>
    </row>
    <row r="868986" spans="59:59" ht="15" customHeight="1">
      <c r="BG868986" s="984"/>
    </row>
    <row r="868987" spans="59:59" ht="15" customHeight="1">
      <c r="BG868987" s="985"/>
    </row>
    <row r="869024" spans="59:59" ht="15" customHeight="1">
      <c r="BG869024" s="984"/>
    </row>
    <row r="869025" spans="59:59" ht="15" customHeight="1">
      <c r="BG869025" s="985"/>
    </row>
    <row r="869062" spans="59:59" ht="15" customHeight="1">
      <c r="BG869062" s="984"/>
    </row>
    <row r="869063" spans="59:59" ht="15" customHeight="1">
      <c r="BG869063" s="985"/>
    </row>
    <row r="869100" spans="59:59" ht="15" customHeight="1">
      <c r="BG869100" s="984"/>
    </row>
    <row r="869101" spans="59:59" ht="15" customHeight="1">
      <c r="BG869101" s="985"/>
    </row>
    <row r="869138" spans="59:59" ht="15" customHeight="1">
      <c r="BG869138" s="984"/>
    </row>
    <row r="869139" spans="59:59" ht="15" customHeight="1">
      <c r="BG869139" s="985"/>
    </row>
    <row r="869176" spans="59:59" ht="15" customHeight="1">
      <c r="BG869176" s="984"/>
    </row>
    <row r="869177" spans="59:59" ht="15" customHeight="1">
      <c r="BG869177" s="985"/>
    </row>
    <row r="869214" spans="59:59" ht="15" customHeight="1">
      <c r="BG869214" s="984"/>
    </row>
    <row r="869215" spans="59:59" ht="15" customHeight="1">
      <c r="BG869215" s="985"/>
    </row>
    <row r="869252" spans="59:59" ht="15" customHeight="1">
      <c r="BG869252" s="984"/>
    </row>
    <row r="869253" spans="59:59" ht="15" customHeight="1">
      <c r="BG869253" s="985"/>
    </row>
    <row r="869290" spans="59:59" ht="15" customHeight="1">
      <c r="BG869290" s="984"/>
    </row>
    <row r="869291" spans="59:59" ht="15" customHeight="1">
      <c r="BG869291" s="985"/>
    </row>
    <row r="869328" spans="59:59" ht="15" customHeight="1">
      <c r="BG869328" s="984"/>
    </row>
    <row r="869329" spans="59:59" ht="15" customHeight="1">
      <c r="BG869329" s="985"/>
    </row>
    <row r="869366" spans="59:59" ht="15" customHeight="1">
      <c r="BG869366" s="984"/>
    </row>
    <row r="869367" spans="59:59" ht="15" customHeight="1">
      <c r="BG869367" s="985"/>
    </row>
    <row r="869404" spans="59:59" ht="15" customHeight="1">
      <c r="BG869404" s="984"/>
    </row>
    <row r="869405" spans="59:59" ht="15" customHeight="1">
      <c r="BG869405" s="985"/>
    </row>
    <row r="869442" spans="59:59" ht="15" customHeight="1">
      <c r="BG869442" s="984"/>
    </row>
    <row r="869443" spans="59:59" ht="15" customHeight="1">
      <c r="BG869443" s="985"/>
    </row>
    <row r="869480" spans="59:59" ht="15" customHeight="1">
      <c r="BG869480" s="984"/>
    </row>
    <row r="869481" spans="59:59" ht="15" customHeight="1">
      <c r="BG869481" s="985"/>
    </row>
    <row r="869518" spans="59:59" ht="15" customHeight="1">
      <c r="BG869518" s="984"/>
    </row>
    <row r="869519" spans="59:59" ht="15" customHeight="1">
      <c r="BG869519" s="985"/>
    </row>
    <row r="869556" spans="59:59" ht="15" customHeight="1">
      <c r="BG869556" s="984"/>
    </row>
    <row r="869557" spans="59:59" ht="15" customHeight="1">
      <c r="BG869557" s="985"/>
    </row>
    <row r="869594" spans="59:59" ht="15" customHeight="1">
      <c r="BG869594" s="984"/>
    </row>
    <row r="869595" spans="59:59" ht="15" customHeight="1">
      <c r="BG869595" s="985"/>
    </row>
    <row r="869632" spans="59:59" ht="15" customHeight="1">
      <c r="BG869632" s="984"/>
    </row>
    <row r="869633" spans="59:59" ht="15" customHeight="1">
      <c r="BG869633" s="985"/>
    </row>
    <row r="869670" spans="59:59" ht="15" customHeight="1">
      <c r="BG869670" s="984"/>
    </row>
    <row r="869671" spans="59:59" ht="15" customHeight="1">
      <c r="BG869671" s="985"/>
    </row>
    <row r="869708" spans="59:59" ht="15" customHeight="1">
      <c r="BG869708" s="984"/>
    </row>
    <row r="869709" spans="59:59" ht="15" customHeight="1">
      <c r="BG869709" s="985"/>
    </row>
    <row r="869746" spans="59:59" ht="15" customHeight="1">
      <c r="BG869746" s="984"/>
    </row>
    <row r="869747" spans="59:59" ht="15" customHeight="1">
      <c r="BG869747" s="985"/>
    </row>
    <row r="869784" spans="59:59" ht="15" customHeight="1">
      <c r="BG869784" s="984"/>
    </row>
    <row r="869785" spans="59:59" ht="15" customHeight="1">
      <c r="BG869785" s="985"/>
    </row>
    <row r="869822" spans="59:59" ht="15" customHeight="1">
      <c r="BG869822" s="984"/>
    </row>
    <row r="869823" spans="59:59" ht="15" customHeight="1">
      <c r="BG869823" s="985"/>
    </row>
    <row r="869860" spans="59:59" ht="15" customHeight="1">
      <c r="BG869860" s="984"/>
    </row>
    <row r="869861" spans="59:59" ht="15" customHeight="1">
      <c r="BG869861" s="985"/>
    </row>
    <row r="869898" spans="59:59" ht="15" customHeight="1">
      <c r="BG869898" s="984"/>
    </row>
    <row r="869899" spans="59:59" ht="15" customHeight="1">
      <c r="BG869899" s="985"/>
    </row>
    <row r="869936" spans="59:59" ht="15" customHeight="1">
      <c r="BG869936" s="984"/>
    </row>
    <row r="869937" spans="59:59" ht="15" customHeight="1">
      <c r="BG869937" s="985"/>
    </row>
    <row r="869974" spans="59:59" ht="15" customHeight="1">
      <c r="BG869974" s="984"/>
    </row>
    <row r="869975" spans="59:59" ht="15" customHeight="1">
      <c r="BG869975" s="985"/>
    </row>
    <row r="870012" spans="59:59" ht="15" customHeight="1">
      <c r="BG870012" s="984"/>
    </row>
    <row r="870013" spans="59:59" ht="15" customHeight="1">
      <c r="BG870013" s="985"/>
    </row>
    <row r="870050" spans="59:59" ht="15" customHeight="1">
      <c r="BG870050" s="984"/>
    </row>
    <row r="870051" spans="59:59" ht="15" customHeight="1">
      <c r="BG870051" s="985"/>
    </row>
    <row r="870088" spans="59:59" ht="15" customHeight="1">
      <c r="BG870088" s="984"/>
    </row>
    <row r="870089" spans="59:59" ht="15" customHeight="1">
      <c r="BG870089" s="985"/>
    </row>
    <row r="870126" spans="59:59" ht="15" customHeight="1">
      <c r="BG870126" s="984"/>
    </row>
    <row r="870127" spans="59:59" ht="15" customHeight="1">
      <c r="BG870127" s="985"/>
    </row>
    <row r="870164" spans="59:59" ht="15" customHeight="1">
      <c r="BG870164" s="984"/>
    </row>
    <row r="870165" spans="59:59" ht="15" customHeight="1">
      <c r="BG870165" s="985"/>
    </row>
    <row r="870202" spans="59:59" ht="15" customHeight="1">
      <c r="BG870202" s="984"/>
    </row>
    <row r="870203" spans="59:59" ht="15" customHeight="1">
      <c r="BG870203" s="985"/>
    </row>
    <row r="870240" spans="59:59" ht="15" customHeight="1">
      <c r="BG870240" s="984"/>
    </row>
    <row r="870241" spans="59:59" ht="15" customHeight="1">
      <c r="BG870241" s="985"/>
    </row>
    <row r="870278" spans="59:59" ht="15" customHeight="1">
      <c r="BG870278" s="984"/>
    </row>
    <row r="870279" spans="59:59" ht="15" customHeight="1">
      <c r="BG870279" s="985"/>
    </row>
    <row r="870316" spans="59:59" ht="15" customHeight="1">
      <c r="BG870316" s="984"/>
    </row>
    <row r="870317" spans="59:59" ht="15" customHeight="1">
      <c r="BG870317" s="985"/>
    </row>
    <row r="870354" spans="59:59" ht="15" customHeight="1">
      <c r="BG870354" s="984"/>
    </row>
    <row r="870355" spans="59:59" ht="15" customHeight="1">
      <c r="BG870355" s="985"/>
    </row>
    <row r="870392" spans="59:59" ht="15" customHeight="1">
      <c r="BG870392" s="984"/>
    </row>
    <row r="870393" spans="59:59" ht="15" customHeight="1">
      <c r="BG870393" s="985"/>
    </row>
    <row r="870430" spans="59:59" ht="15" customHeight="1">
      <c r="BG870430" s="984"/>
    </row>
    <row r="870431" spans="59:59" ht="15" customHeight="1">
      <c r="BG870431" s="985"/>
    </row>
    <row r="870468" spans="59:59" ht="15" customHeight="1">
      <c r="BG870468" s="984"/>
    </row>
    <row r="870469" spans="59:59" ht="15" customHeight="1">
      <c r="BG870469" s="985"/>
    </row>
    <row r="870506" spans="59:59" ht="15" customHeight="1">
      <c r="BG870506" s="984"/>
    </row>
    <row r="870507" spans="59:59" ht="15" customHeight="1">
      <c r="BG870507" s="985"/>
    </row>
    <row r="870544" spans="59:59" ht="15" customHeight="1">
      <c r="BG870544" s="984"/>
    </row>
    <row r="870545" spans="59:59" ht="15" customHeight="1">
      <c r="BG870545" s="985"/>
    </row>
    <row r="870582" spans="59:59" ht="15" customHeight="1">
      <c r="BG870582" s="984"/>
    </row>
    <row r="870583" spans="59:59" ht="15" customHeight="1">
      <c r="BG870583" s="985"/>
    </row>
    <row r="870620" spans="59:59" ht="15" customHeight="1">
      <c r="BG870620" s="984"/>
    </row>
    <row r="870621" spans="59:59" ht="15" customHeight="1">
      <c r="BG870621" s="985"/>
    </row>
    <row r="870658" spans="59:59" ht="15" customHeight="1">
      <c r="BG870658" s="984"/>
    </row>
    <row r="870659" spans="59:59" ht="15" customHeight="1">
      <c r="BG870659" s="985"/>
    </row>
    <row r="870696" spans="59:59" ht="15" customHeight="1">
      <c r="BG870696" s="984"/>
    </row>
    <row r="870697" spans="59:59" ht="15" customHeight="1">
      <c r="BG870697" s="985"/>
    </row>
    <row r="870734" spans="59:59" ht="15" customHeight="1">
      <c r="BG870734" s="984"/>
    </row>
    <row r="870735" spans="59:59" ht="15" customHeight="1">
      <c r="BG870735" s="985"/>
    </row>
    <row r="870772" spans="59:59" ht="15" customHeight="1">
      <c r="BG870772" s="984"/>
    </row>
    <row r="870773" spans="59:59" ht="15" customHeight="1">
      <c r="BG870773" s="985"/>
    </row>
    <row r="870810" spans="59:59" ht="15" customHeight="1">
      <c r="BG870810" s="984"/>
    </row>
    <row r="870811" spans="59:59" ht="15" customHeight="1">
      <c r="BG870811" s="985"/>
    </row>
    <row r="870848" spans="59:59" ht="15" customHeight="1">
      <c r="BG870848" s="984"/>
    </row>
    <row r="870849" spans="59:59" ht="15" customHeight="1">
      <c r="BG870849" s="985"/>
    </row>
    <row r="870886" spans="59:59" ht="15" customHeight="1">
      <c r="BG870886" s="984"/>
    </row>
    <row r="870887" spans="59:59" ht="15" customHeight="1">
      <c r="BG870887" s="985"/>
    </row>
    <row r="870924" spans="59:59" ht="15" customHeight="1">
      <c r="BG870924" s="984"/>
    </row>
    <row r="870925" spans="59:59" ht="15" customHeight="1">
      <c r="BG870925" s="985"/>
    </row>
    <row r="870962" spans="59:59" ht="15" customHeight="1">
      <c r="BG870962" s="984"/>
    </row>
    <row r="870963" spans="59:59" ht="15" customHeight="1">
      <c r="BG870963" s="985"/>
    </row>
    <row r="871000" spans="59:59" ht="15" customHeight="1">
      <c r="BG871000" s="984"/>
    </row>
    <row r="871001" spans="59:59" ht="15" customHeight="1">
      <c r="BG871001" s="985"/>
    </row>
    <row r="871038" spans="59:59" ht="15" customHeight="1">
      <c r="BG871038" s="984"/>
    </row>
    <row r="871039" spans="59:59" ht="15" customHeight="1">
      <c r="BG871039" s="985"/>
    </row>
    <row r="871076" spans="59:59" ht="15" customHeight="1">
      <c r="BG871076" s="984"/>
    </row>
    <row r="871077" spans="59:59" ht="15" customHeight="1">
      <c r="BG871077" s="985"/>
    </row>
    <row r="871114" spans="59:59" ht="15" customHeight="1">
      <c r="BG871114" s="984"/>
    </row>
    <row r="871115" spans="59:59" ht="15" customHeight="1">
      <c r="BG871115" s="985"/>
    </row>
    <row r="871152" spans="59:59" ht="15" customHeight="1">
      <c r="BG871152" s="984"/>
    </row>
    <row r="871153" spans="59:59" ht="15" customHeight="1">
      <c r="BG871153" s="985"/>
    </row>
    <row r="871190" spans="59:59" ht="15" customHeight="1">
      <c r="BG871190" s="984"/>
    </row>
    <row r="871191" spans="59:59" ht="15" customHeight="1">
      <c r="BG871191" s="985"/>
    </row>
    <row r="871228" spans="59:59" ht="15" customHeight="1">
      <c r="BG871228" s="984"/>
    </row>
    <row r="871229" spans="59:59" ht="15" customHeight="1">
      <c r="BG871229" s="985"/>
    </row>
    <row r="871266" spans="59:59" ht="15" customHeight="1">
      <c r="BG871266" s="984"/>
    </row>
    <row r="871267" spans="59:59" ht="15" customHeight="1">
      <c r="BG871267" s="985"/>
    </row>
    <row r="871304" spans="59:59" ht="15" customHeight="1">
      <c r="BG871304" s="984"/>
    </row>
    <row r="871305" spans="59:59" ht="15" customHeight="1">
      <c r="BG871305" s="985"/>
    </row>
    <row r="871342" spans="59:59" ht="15" customHeight="1">
      <c r="BG871342" s="984"/>
    </row>
    <row r="871343" spans="59:59" ht="15" customHeight="1">
      <c r="BG871343" s="985"/>
    </row>
    <row r="871380" spans="59:59" ht="15" customHeight="1">
      <c r="BG871380" s="984"/>
    </row>
    <row r="871381" spans="59:59" ht="15" customHeight="1">
      <c r="BG871381" s="985"/>
    </row>
    <row r="871418" spans="59:59" ht="15" customHeight="1">
      <c r="BG871418" s="984"/>
    </row>
    <row r="871419" spans="59:59" ht="15" customHeight="1">
      <c r="BG871419" s="985"/>
    </row>
    <row r="871456" spans="59:59" ht="15" customHeight="1">
      <c r="BG871456" s="984"/>
    </row>
    <row r="871457" spans="59:59" ht="15" customHeight="1">
      <c r="BG871457" s="985"/>
    </row>
    <row r="871494" spans="59:59" ht="15" customHeight="1">
      <c r="BG871494" s="984"/>
    </row>
    <row r="871495" spans="59:59" ht="15" customHeight="1">
      <c r="BG871495" s="985"/>
    </row>
    <row r="871532" spans="59:59" ht="15" customHeight="1">
      <c r="BG871532" s="984"/>
    </row>
    <row r="871533" spans="59:59" ht="15" customHeight="1">
      <c r="BG871533" s="985"/>
    </row>
    <row r="871570" spans="59:59" ht="15" customHeight="1">
      <c r="BG871570" s="984"/>
    </row>
    <row r="871571" spans="59:59" ht="15" customHeight="1">
      <c r="BG871571" s="985"/>
    </row>
    <row r="871608" spans="59:59" ht="15" customHeight="1">
      <c r="BG871608" s="984"/>
    </row>
    <row r="871609" spans="59:59" ht="15" customHeight="1">
      <c r="BG871609" s="985"/>
    </row>
    <row r="871646" spans="59:59" ht="15" customHeight="1">
      <c r="BG871646" s="984"/>
    </row>
    <row r="871647" spans="59:59" ht="15" customHeight="1">
      <c r="BG871647" s="985"/>
    </row>
    <row r="871684" spans="59:59" ht="15" customHeight="1">
      <c r="BG871684" s="984"/>
    </row>
    <row r="871685" spans="59:59" ht="15" customHeight="1">
      <c r="BG871685" s="985"/>
    </row>
    <row r="871722" spans="59:59" ht="15" customHeight="1">
      <c r="BG871722" s="984"/>
    </row>
    <row r="871723" spans="59:59" ht="15" customHeight="1">
      <c r="BG871723" s="985"/>
    </row>
    <row r="871760" spans="59:59" ht="15" customHeight="1">
      <c r="BG871760" s="984"/>
    </row>
    <row r="871761" spans="59:59" ht="15" customHeight="1">
      <c r="BG871761" s="985"/>
    </row>
    <row r="871798" spans="59:59" ht="15" customHeight="1">
      <c r="BG871798" s="984"/>
    </row>
    <row r="871799" spans="59:59" ht="15" customHeight="1">
      <c r="BG871799" s="985"/>
    </row>
    <row r="871836" spans="59:59" ht="15" customHeight="1">
      <c r="BG871836" s="984"/>
    </row>
    <row r="871837" spans="59:59" ht="15" customHeight="1">
      <c r="BG871837" s="985"/>
    </row>
    <row r="871874" spans="59:59" ht="15" customHeight="1">
      <c r="BG871874" s="984"/>
    </row>
    <row r="871875" spans="59:59" ht="15" customHeight="1">
      <c r="BG871875" s="985"/>
    </row>
    <row r="871912" spans="59:59" ht="15" customHeight="1">
      <c r="BG871912" s="984"/>
    </row>
    <row r="871913" spans="59:59" ht="15" customHeight="1">
      <c r="BG871913" s="985"/>
    </row>
    <row r="871950" spans="59:59" ht="15" customHeight="1">
      <c r="BG871950" s="984"/>
    </row>
    <row r="871951" spans="59:59" ht="15" customHeight="1">
      <c r="BG871951" s="985"/>
    </row>
    <row r="871988" spans="59:59" ht="15" customHeight="1">
      <c r="BG871988" s="984"/>
    </row>
    <row r="871989" spans="59:59" ht="15" customHeight="1">
      <c r="BG871989" s="985"/>
    </row>
    <row r="872026" spans="59:59" ht="15" customHeight="1">
      <c r="BG872026" s="984"/>
    </row>
    <row r="872027" spans="59:59" ht="15" customHeight="1">
      <c r="BG872027" s="985"/>
    </row>
    <row r="872064" spans="59:59" ht="15" customHeight="1">
      <c r="BG872064" s="984"/>
    </row>
    <row r="872065" spans="59:59" ht="15" customHeight="1">
      <c r="BG872065" s="985"/>
    </row>
    <row r="872102" spans="59:59" ht="15" customHeight="1">
      <c r="BG872102" s="984"/>
    </row>
    <row r="872103" spans="59:59" ht="15" customHeight="1">
      <c r="BG872103" s="985"/>
    </row>
    <row r="872140" spans="59:59" ht="15" customHeight="1">
      <c r="BG872140" s="984"/>
    </row>
    <row r="872141" spans="59:59" ht="15" customHeight="1">
      <c r="BG872141" s="985"/>
    </row>
    <row r="872178" spans="59:59" ht="15" customHeight="1">
      <c r="BG872178" s="984"/>
    </row>
    <row r="872179" spans="59:59" ht="15" customHeight="1">
      <c r="BG872179" s="985"/>
    </row>
    <row r="872216" spans="59:59" ht="15" customHeight="1">
      <c r="BG872216" s="984"/>
    </row>
    <row r="872217" spans="59:59" ht="15" customHeight="1">
      <c r="BG872217" s="985"/>
    </row>
    <row r="872254" spans="59:59" ht="15" customHeight="1">
      <c r="BG872254" s="984"/>
    </row>
    <row r="872255" spans="59:59" ht="15" customHeight="1">
      <c r="BG872255" s="985"/>
    </row>
    <row r="872292" spans="59:59" ht="15" customHeight="1">
      <c r="BG872292" s="984"/>
    </row>
    <row r="872293" spans="59:59" ht="15" customHeight="1">
      <c r="BG872293" s="985"/>
    </row>
    <row r="872330" spans="59:59" ht="15" customHeight="1">
      <c r="BG872330" s="984"/>
    </row>
    <row r="872331" spans="59:59" ht="15" customHeight="1">
      <c r="BG872331" s="985"/>
    </row>
    <row r="872368" spans="59:59" ht="15" customHeight="1">
      <c r="BG872368" s="984"/>
    </row>
    <row r="872369" spans="59:59" ht="15" customHeight="1">
      <c r="BG872369" s="985"/>
    </row>
    <row r="872406" spans="59:59" ht="15" customHeight="1">
      <c r="BG872406" s="984"/>
    </row>
    <row r="872407" spans="59:59" ht="15" customHeight="1">
      <c r="BG872407" s="985"/>
    </row>
    <row r="872444" spans="59:59" ht="15" customHeight="1">
      <c r="BG872444" s="984"/>
    </row>
    <row r="872445" spans="59:59" ht="15" customHeight="1">
      <c r="BG872445" s="985"/>
    </row>
    <row r="872482" spans="59:59" ht="15" customHeight="1">
      <c r="BG872482" s="984"/>
    </row>
    <row r="872483" spans="59:59" ht="15" customHeight="1">
      <c r="BG872483" s="985"/>
    </row>
    <row r="872520" spans="59:59" ht="15" customHeight="1">
      <c r="BG872520" s="984"/>
    </row>
    <row r="872521" spans="59:59" ht="15" customHeight="1">
      <c r="BG872521" s="985"/>
    </row>
    <row r="872558" spans="59:59" ht="15" customHeight="1">
      <c r="BG872558" s="984"/>
    </row>
    <row r="872559" spans="59:59" ht="15" customHeight="1">
      <c r="BG872559" s="985"/>
    </row>
    <row r="872596" spans="59:59" ht="15" customHeight="1">
      <c r="BG872596" s="984"/>
    </row>
    <row r="872597" spans="59:59" ht="15" customHeight="1">
      <c r="BG872597" s="985"/>
    </row>
    <row r="872634" spans="59:59" ht="15" customHeight="1">
      <c r="BG872634" s="984"/>
    </row>
    <row r="872635" spans="59:59" ht="15" customHeight="1">
      <c r="BG872635" s="985"/>
    </row>
    <row r="872672" spans="59:59" ht="15" customHeight="1">
      <c r="BG872672" s="984"/>
    </row>
    <row r="872673" spans="59:59" ht="15" customHeight="1">
      <c r="BG872673" s="985"/>
    </row>
    <row r="872710" spans="59:59" ht="15" customHeight="1">
      <c r="BG872710" s="984"/>
    </row>
    <row r="872711" spans="59:59" ht="15" customHeight="1">
      <c r="BG872711" s="985"/>
    </row>
    <row r="872748" spans="59:59" ht="15" customHeight="1">
      <c r="BG872748" s="984"/>
    </row>
    <row r="872749" spans="59:59" ht="15" customHeight="1">
      <c r="BG872749" s="985"/>
    </row>
    <row r="872786" spans="59:59" ht="15" customHeight="1">
      <c r="BG872786" s="984"/>
    </row>
    <row r="872787" spans="59:59" ht="15" customHeight="1">
      <c r="BG872787" s="985"/>
    </row>
    <row r="872824" spans="59:59" ht="15" customHeight="1">
      <c r="BG872824" s="984"/>
    </row>
    <row r="872825" spans="59:59" ht="15" customHeight="1">
      <c r="BG872825" s="985"/>
    </row>
    <row r="872862" spans="59:59" ht="15" customHeight="1">
      <c r="BG872862" s="984"/>
    </row>
    <row r="872863" spans="59:59" ht="15" customHeight="1">
      <c r="BG872863" s="985"/>
    </row>
    <row r="872900" spans="59:59" ht="15" customHeight="1">
      <c r="BG872900" s="984"/>
    </row>
    <row r="872901" spans="59:59" ht="15" customHeight="1">
      <c r="BG872901" s="985"/>
    </row>
    <row r="872938" spans="59:59" ht="15" customHeight="1">
      <c r="BG872938" s="984"/>
    </row>
    <row r="872939" spans="59:59" ht="15" customHeight="1">
      <c r="BG872939" s="985"/>
    </row>
    <row r="872976" spans="59:59" ht="15" customHeight="1">
      <c r="BG872976" s="984"/>
    </row>
    <row r="872977" spans="59:59" ht="15" customHeight="1">
      <c r="BG872977" s="985"/>
    </row>
    <row r="873014" spans="59:59" ht="15" customHeight="1">
      <c r="BG873014" s="984"/>
    </row>
    <row r="873015" spans="59:59" ht="15" customHeight="1">
      <c r="BG873015" s="985"/>
    </row>
    <row r="873052" spans="59:59" ht="15" customHeight="1">
      <c r="BG873052" s="984"/>
    </row>
    <row r="873053" spans="59:59" ht="15" customHeight="1">
      <c r="BG873053" s="985"/>
    </row>
    <row r="873090" spans="59:59" ht="15" customHeight="1">
      <c r="BG873090" s="984"/>
    </row>
    <row r="873091" spans="59:59" ht="15" customHeight="1">
      <c r="BG873091" s="985"/>
    </row>
    <row r="873128" spans="59:59" ht="15" customHeight="1">
      <c r="BG873128" s="984"/>
    </row>
    <row r="873129" spans="59:59" ht="15" customHeight="1">
      <c r="BG873129" s="985"/>
    </row>
    <row r="873166" spans="59:59" ht="15" customHeight="1">
      <c r="BG873166" s="984"/>
    </row>
    <row r="873167" spans="59:59" ht="15" customHeight="1">
      <c r="BG873167" s="985"/>
    </row>
    <row r="873204" spans="59:59" ht="15" customHeight="1">
      <c r="BG873204" s="984"/>
    </row>
    <row r="873205" spans="59:59" ht="15" customHeight="1">
      <c r="BG873205" s="985"/>
    </row>
    <row r="873242" spans="59:59" ht="15" customHeight="1">
      <c r="BG873242" s="984"/>
    </row>
    <row r="873243" spans="59:59" ht="15" customHeight="1">
      <c r="BG873243" s="985"/>
    </row>
    <row r="873280" spans="59:59" ht="15" customHeight="1">
      <c r="BG873280" s="984"/>
    </row>
    <row r="873281" spans="59:59" ht="15" customHeight="1">
      <c r="BG873281" s="985"/>
    </row>
    <row r="873318" spans="59:59" ht="15" customHeight="1">
      <c r="BG873318" s="984"/>
    </row>
    <row r="873319" spans="59:59" ht="15" customHeight="1">
      <c r="BG873319" s="985"/>
    </row>
    <row r="873356" spans="59:59" ht="15" customHeight="1">
      <c r="BG873356" s="984"/>
    </row>
    <row r="873357" spans="59:59" ht="15" customHeight="1">
      <c r="BG873357" s="985"/>
    </row>
    <row r="873394" spans="59:59" ht="15" customHeight="1">
      <c r="BG873394" s="984"/>
    </row>
    <row r="873395" spans="59:59" ht="15" customHeight="1">
      <c r="BG873395" s="985"/>
    </row>
    <row r="873432" spans="59:59" ht="15" customHeight="1">
      <c r="BG873432" s="984"/>
    </row>
    <row r="873433" spans="59:59" ht="15" customHeight="1">
      <c r="BG873433" s="985"/>
    </row>
    <row r="873470" spans="59:59" ht="15" customHeight="1">
      <c r="BG873470" s="984"/>
    </row>
    <row r="873471" spans="59:59" ht="15" customHeight="1">
      <c r="BG873471" s="985"/>
    </row>
    <row r="873508" spans="59:59" ht="15" customHeight="1">
      <c r="BG873508" s="984"/>
    </row>
    <row r="873509" spans="59:59" ht="15" customHeight="1">
      <c r="BG873509" s="985"/>
    </row>
    <row r="873546" spans="59:59" ht="15" customHeight="1">
      <c r="BG873546" s="984"/>
    </row>
    <row r="873547" spans="59:59" ht="15" customHeight="1">
      <c r="BG873547" s="985"/>
    </row>
    <row r="873584" spans="59:59" ht="15" customHeight="1">
      <c r="BG873584" s="984"/>
    </row>
    <row r="873585" spans="59:59" ht="15" customHeight="1">
      <c r="BG873585" s="985"/>
    </row>
    <row r="873622" spans="59:59" ht="15" customHeight="1">
      <c r="BG873622" s="984"/>
    </row>
    <row r="873623" spans="59:59" ht="15" customHeight="1">
      <c r="BG873623" s="985"/>
    </row>
    <row r="873660" spans="59:59" ht="15" customHeight="1">
      <c r="BG873660" s="984"/>
    </row>
    <row r="873661" spans="59:59" ht="15" customHeight="1">
      <c r="BG873661" s="985"/>
    </row>
    <row r="873698" spans="59:59" ht="15" customHeight="1">
      <c r="BG873698" s="984"/>
    </row>
    <row r="873699" spans="59:59" ht="15" customHeight="1">
      <c r="BG873699" s="985"/>
    </row>
    <row r="873736" spans="59:59" ht="15" customHeight="1">
      <c r="BG873736" s="984"/>
    </row>
    <row r="873737" spans="59:59" ht="15" customHeight="1">
      <c r="BG873737" s="985"/>
    </row>
    <row r="873774" spans="59:59" ht="15" customHeight="1">
      <c r="BG873774" s="984"/>
    </row>
    <row r="873775" spans="59:59" ht="15" customHeight="1">
      <c r="BG873775" s="985"/>
    </row>
    <row r="873812" spans="59:59" ht="15" customHeight="1">
      <c r="BG873812" s="984"/>
    </row>
    <row r="873813" spans="59:59" ht="15" customHeight="1">
      <c r="BG873813" s="985"/>
    </row>
    <row r="873850" spans="59:59" ht="15" customHeight="1">
      <c r="BG873850" s="984"/>
    </row>
    <row r="873851" spans="59:59" ht="15" customHeight="1">
      <c r="BG873851" s="985"/>
    </row>
    <row r="873888" spans="59:59" ht="15" customHeight="1">
      <c r="BG873888" s="984"/>
    </row>
    <row r="873889" spans="59:59" ht="15" customHeight="1">
      <c r="BG873889" s="985"/>
    </row>
    <row r="873926" spans="59:59" ht="15" customHeight="1">
      <c r="BG873926" s="984"/>
    </row>
    <row r="873927" spans="59:59" ht="15" customHeight="1">
      <c r="BG873927" s="985"/>
    </row>
    <row r="873964" spans="59:59" ht="15" customHeight="1">
      <c r="BG873964" s="984"/>
    </row>
    <row r="873965" spans="59:59" ht="15" customHeight="1">
      <c r="BG873965" s="985"/>
    </row>
    <row r="874002" spans="59:59" ht="15" customHeight="1">
      <c r="BG874002" s="984"/>
    </row>
    <row r="874003" spans="59:59" ht="15" customHeight="1">
      <c r="BG874003" s="985"/>
    </row>
    <row r="874040" spans="59:59" ht="15" customHeight="1">
      <c r="BG874040" s="984"/>
    </row>
    <row r="874041" spans="59:59" ht="15" customHeight="1">
      <c r="BG874041" s="985"/>
    </row>
    <row r="874078" spans="59:59" ht="15" customHeight="1">
      <c r="BG874078" s="984"/>
    </row>
    <row r="874079" spans="59:59" ht="15" customHeight="1">
      <c r="BG874079" s="985"/>
    </row>
    <row r="874116" spans="59:59" ht="15" customHeight="1">
      <c r="BG874116" s="984"/>
    </row>
    <row r="874117" spans="59:59" ht="15" customHeight="1">
      <c r="BG874117" s="985"/>
    </row>
    <row r="874154" spans="59:59" ht="15" customHeight="1">
      <c r="BG874154" s="984"/>
    </row>
    <row r="874155" spans="59:59" ht="15" customHeight="1">
      <c r="BG874155" s="985"/>
    </row>
    <row r="874192" spans="59:59" ht="15" customHeight="1">
      <c r="BG874192" s="984"/>
    </row>
    <row r="874193" spans="59:59" ht="15" customHeight="1">
      <c r="BG874193" s="985"/>
    </row>
    <row r="874230" spans="59:59" ht="15" customHeight="1">
      <c r="BG874230" s="984"/>
    </row>
    <row r="874231" spans="59:59" ht="15" customHeight="1">
      <c r="BG874231" s="985"/>
    </row>
    <row r="874268" spans="59:59" ht="15" customHeight="1">
      <c r="BG874268" s="984"/>
    </row>
    <row r="874269" spans="59:59" ht="15" customHeight="1">
      <c r="BG874269" s="985"/>
    </row>
    <row r="874306" spans="59:59" ht="15" customHeight="1">
      <c r="BG874306" s="984"/>
    </row>
    <row r="874307" spans="59:59" ht="15" customHeight="1">
      <c r="BG874307" s="985"/>
    </row>
    <row r="874344" spans="59:59" ht="15" customHeight="1">
      <c r="BG874344" s="984"/>
    </row>
    <row r="874345" spans="59:59" ht="15" customHeight="1">
      <c r="BG874345" s="985"/>
    </row>
    <row r="874382" spans="59:59" ht="15" customHeight="1">
      <c r="BG874382" s="984"/>
    </row>
    <row r="874383" spans="59:59" ht="15" customHeight="1">
      <c r="BG874383" s="985"/>
    </row>
    <row r="874420" spans="59:59" ht="15" customHeight="1">
      <c r="BG874420" s="984"/>
    </row>
    <row r="874421" spans="59:59" ht="15" customHeight="1">
      <c r="BG874421" s="985"/>
    </row>
    <row r="874458" spans="59:59" ht="15" customHeight="1">
      <c r="BG874458" s="984"/>
    </row>
    <row r="874459" spans="59:59" ht="15" customHeight="1">
      <c r="BG874459" s="985"/>
    </row>
    <row r="874496" spans="59:59" ht="15" customHeight="1">
      <c r="BG874496" s="984"/>
    </row>
    <row r="874497" spans="59:59" ht="15" customHeight="1">
      <c r="BG874497" s="985"/>
    </row>
    <row r="874534" spans="59:59" ht="15" customHeight="1">
      <c r="BG874534" s="984"/>
    </row>
    <row r="874535" spans="59:59" ht="15" customHeight="1">
      <c r="BG874535" s="985"/>
    </row>
    <row r="874572" spans="59:59" ht="15" customHeight="1">
      <c r="BG874572" s="984"/>
    </row>
    <row r="874573" spans="59:59" ht="15" customHeight="1">
      <c r="BG874573" s="985"/>
    </row>
    <row r="874610" spans="59:59" ht="15" customHeight="1">
      <c r="BG874610" s="984"/>
    </row>
    <row r="874611" spans="59:59" ht="15" customHeight="1">
      <c r="BG874611" s="985"/>
    </row>
    <row r="874648" spans="59:59" ht="15" customHeight="1">
      <c r="BG874648" s="984"/>
    </row>
    <row r="874649" spans="59:59" ht="15" customHeight="1">
      <c r="BG874649" s="985"/>
    </row>
    <row r="874686" spans="59:59" ht="15" customHeight="1">
      <c r="BG874686" s="984"/>
    </row>
    <row r="874687" spans="59:59" ht="15" customHeight="1">
      <c r="BG874687" s="985"/>
    </row>
    <row r="874724" spans="59:59" ht="15" customHeight="1">
      <c r="BG874724" s="984"/>
    </row>
    <row r="874725" spans="59:59" ht="15" customHeight="1">
      <c r="BG874725" s="985"/>
    </row>
    <row r="874762" spans="59:59" ht="15" customHeight="1">
      <c r="BG874762" s="984"/>
    </row>
    <row r="874763" spans="59:59" ht="15" customHeight="1">
      <c r="BG874763" s="985"/>
    </row>
    <row r="874800" spans="59:59" ht="15" customHeight="1">
      <c r="BG874800" s="984"/>
    </row>
    <row r="874801" spans="59:59" ht="15" customHeight="1">
      <c r="BG874801" s="985"/>
    </row>
    <row r="874838" spans="59:59" ht="15" customHeight="1">
      <c r="BG874838" s="984"/>
    </row>
    <row r="874839" spans="59:59" ht="15" customHeight="1">
      <c r="BG874839" s="985"/>
    </row>
    <row r="874876" spans="59:59" ht="15" customHeight="1">
      <c r="BG874876" s="984"/>
    </row>
    <row r="874877" spans="59:59" ht="15" customHeight="1">
      <c r="BG874877" s="985"/>
    </row>
    <row r="874914" spans="59:59" ht="15" customHeight="1">
      <c r="BG874914" s="984"/>
    </row>
    <row r="874915" spans="59:59" ht="15" customHeight="1">
      <c r="BG874915" s="985"/>
    </row>
    <row r="874952" spans="59:59" ht="15" customHeight="1">
      <c r="BG874952" s="984"/>
    </row>
    <row r="874953" spans="59:59" ht="15" customHeight="1">
      <c r="BG874953" s="985"/>
    </row>
    <row r="874990" spans="59:59" ht="15" customHeight="1">
      <c r="BG874990" s="984"/>
    </row>
    <row r="874991" spans="59:59" ht="15" customHeight="1">
      <c r="BG874991" s="985"/>
    </row>
    <row r="875028" spans="59:59" ht="15" customHeight="1">
      <c r="BG875028" s="984"/>
    </row>
    <row r="875029" spans="59:59" ht="15" customHeight="1">
      <c r="BG875029" s="985"/>
    </row>
    <row r="875066" spans="59:59" ht="15" customHeight="1">
      <c r="BG875066" s="984"/>
    </row>
    <row r="875067" spans="59:59" ht="15" customHeight="1">
      <c r="BG875067" s="985"/>
    </row>
    <row r="875104" spans="59:59" ht="15" customHeight="1">
      <c r="BG875104" s="984"/>
    </row>
    <row r="875105" spans="59:59" ht="15" customHeight="1">
      <c r="BG875105" s="985"/>
    </row>
    <row r="875142" spans="59:59" ht="15" customHeight="1">
      <c r="BG875142" s="984"/>
    </row>
    <row r="875143" spans="59:59" ht="15" customHeight="1">
      <c r="BG875143" s="985"/>
    </row>
    <row r="875180" spans="59:59" ht="15" customHeight="1">
      <c r="BG875180" s="984"/>
    </row>
    <row r="875181" spans="59:59" ht="15" customHeight="1">
      <c r="BG875181" s="985"/>
    </row>
    <row r="875218" spans="59:59" ht="15" customHeight="1">
      <c r="BG875218" s="984"/>
    </row>
    <row r="875219" spans="59:59" ht="15" customHeight="1">
      <c r="BG875219" s="985"/>
    </row>
    <row r="875256" spans="59:59" ht="15" customHeight="1">
      <c r="BG875256" s="984"/>
    </row>
    <row r="875257" spans="59:59" ht="15" customHeight="1">
      <c r="BG875257" s="985"/>
    </row>
    <row r="875294" spans="59:59" ht="15" customHeight="1">
      <c r="BG875294" s="984"/>
    </row>
    <row r="875295" spans="59:59" ht="15" customHeight="1">
      <c r="BG875295" s="985"/>
    </row>
    <row r="875332" spans="59:59" ht="15" customHeight="1">
      <c r="BG875332" s="984"/>
    </row>
    <row r="875333" spans="59:59" ht="15" customHeight="1">
      <c r="BG875333" s="985"/>
    </row>
    <row r="875370" spans="59:59" ht="15" customHeight="1">
      <c r="BG875370" s="984"/>
    </row>
    <row r="875371" spans="59:59" ht="15" customHeight="1">
      <c r="BG875371" s="985"/>
    </row>
    <row r="875408" spans="59:59" ht="15" customHeight="1">
      <c r="BG875408" s="984"/>
    </row>
    <row r="875409" spans="59:59" ht="15" customHeight="1">
      <c r="BG875409" s="985"/>
    </row>
    <row r="875446" spans="59:59" ht="15" customHeight="1">
      <c r="BG875446" s="984"/>
    </row>
    <row r="875447" spans="59:59" ht="15" customHeight="1">
      <c r="BG875447" s="985"/>
    </row>
    <row r="875484" spans="59:59" ht="15" customHeight="1">
      <c r="BG875484" s="984"/>
    </row>
    <row r="875485" spans="59:59" ht="15" customHeight="1">
      <c r="BG875485" s="985"/>
    </row>
    <row r="875522" spans="59:59" ht="15" customHeight="1">
      <c r="BG875522" s="984"/>
    </row>
    <row r="875523" spans="59:59" ht="15" customHeight="1">
      <c r="BG875523" s="985"/>
    </row>
    <row r="875560" spans="59:59" ht="15" customHeight="1">
      <c r="BG875560" s="984"/>
    </row>
    <row r="875561" spans="59:59" ht="15" customHeight="1">
      <c r="BG875561" s="985"/>
    </row>
    <row r="875598" spans="59:59" ht="15" customHeight="1">
      <c r="BG875598" s="984"/>
    </row>
    <row r="875599" spans="59:59" ht="15" customHeight="1">
      <c r="BG875599" s="985"/>
    </row>
    <row r="875636" spans="59:59" ht="15" customHeight="1">
      <c r="BG875636" s="984"/>
    </row>
    <row r="875637" spans="59:59" ht="15" customHeight="1">
      <c r="BG875637" s="985"/>
    </row>
    <row r="875674" spans="59:59" ht="15" customHeight="1">
      <c r="BG875674" s="984"/>
    </row>
    <row r="875675" spans="59:59" ht="15" customHeight="1">
      <c r="BG875675" s="985"/>
    </row>
    <row r="875712" spans="59:59" ht="15" customHeight="1">
      <c r="BG875712" s="984"/>
    </row>
    <row r="875713" spans="59:59" ht="15" customHeight="1">
      <c r="BG875713" s="985"/>
    </row>
    <row r="875750" spans="59:59" ht="15" customHeight="1">
      <c r="BG875750" s="984"/>
    </row>
    <row r="875751" spans="59:59" ht="15" customHeight="1">
      <c r="BG875751" s="985"/>
    </row>
    <row r="875788" spans="59:59" ht="15" customHeight="1">
      <c r="BG875788" s="984"/>
    </row>
    <row r="875789" spans="59:59" ht="15" customHeight="1">
      <c r="BG875789" s="985"/>
    </row>
    <row r="875826" spans="59:59" ht="15" customHeight="1">
      <c r="BG875826" s="984"/>
    </row>
    <row r="875827" spans="59:59" ht="15" customHeight="1">
      <c r="BG875827" s="985"/>
    </row>
    <row r="875864" spans="59:59" ht="15" customHeight="1">
      <c r="BG875864" s="984"/>
    </row>
    <row r="875865" spans="59:59" ht="15" customHeight="1">
      <c r="BG875865" s="985"/>
    </row>
    <row r="875902" spans="59:59" ht="15" customHeight="1">
      <c r="BG875902" s="984"/>
    </row>
    <row r="875903" spans="59:59" ht="15" customHeight="1">
      <c r="BG875903" s="985"/>
    </row>
    <row r="875940" spans="59:59" ht="15" customHeight="1">
      <c r="BG875940" s="984"/>
    </row>
    <row r="875941" spans="59:59" ht="15" customHeight="1">
      <c r="BG875941" s="985"/>
    </row>
    <row r="875978" spans="59:59" ht="15" customHeight="1">
      <c r="BG875978" s="984"/>
    </row>
    <row r="875979" spans="59:59" ht="15" customHeight="1">
      <c r="BG875979" s="985"/>
    </row>
    <row r="876016" spans="59:59" ht="15" customHeight="1">
      <c r="BG876016" s="984"/>
    </row>
    <row r="876017" spans="59:59" ht="15" customHeight="1">
      <c r="BG876017" s="985"/>
    </row>
    <row r="876054" spans="59:59" ht="15" customHeight="1">
      <c r="BG876054" s="984"/>
    </row>
    <row r="876055" spans="59:59" ht="15" customHeight="1">
      <c r="BG876055" s="985"/>
    </row>
    <row r="876092" spans="59:59" ht="15" customHeight="1">
      <c r="BG876092" s="984"/>
    </row>
    <row r="876093" spans="59:59" ht="15" customHeight="1">
      <c r="BG876093" s="985"/>
    </row>
    <row r="876130" spans="59:59" ht="15" customHeight="1">
      <c r="BG876130" s="984"/>
    </row>
    <row r="876131" spans="59:59" ht="15" customHeight="1">
      <c r="BG876131" s="985"/>
    </row>
    <row r="876168" spans="59:59" ht="15" customHeight="1">
      <c r="BG876168" s="984"/>
    </row>
    <row r="876169" spans="59:59" ht="15" customHeight="1">
      <c r="BG876169" s="985"/>
    </row>
    <row r="876206" spans="59:59" ht="15" customHeight="1">
      <c r="BG876206" s="984"/>
    </row>
    <row r="876207" spans="59:59" ht="15" customHeight="1">
      <c r="BG876207" s="985"/>
    </row>
    <row r="876244" spans="59:59" ht="15" customHeight="1">
      <c r="BG876244" s="984"/>
    </row>
    <row r="876245" spans="59:59" ht="15" customHeight="1">
      <c r="BG876245" s="985"/>
    </row>
    <row r="876282" spans="59:59" ht="15" customHeight="1">
      <c r="BG876282" s="984"/>
    </row>
    <row r="876283" spans="59:59" ht="15" customHeight="1">
      <c r="BG876283" s="985"/>
    </row>
    <row r="876320" spans="59:59" ht="15" customHeight="1">
      <c r="BG876320" s="984"/>
    </row>
    <row r="876321" spans="59:59" ht="15" customHeight="1">
      <c r="BG876321" s="985"/>
    </row>
    <row r="876358" spans="59:59" ht="15" customHeight="1">
      <c r="BG876358" s="984"/>
    </row>
    <row r="876359" spans="59:59" ht="15" customHeight="1">
      <c r="BG876359" s="985"/>
    </row>
    <row r="876396" spans="59:59" ht="15" customHeight="1">
      <c r="BG876396" s="984"/>
    </row>
    <row r="876397" spans="59:59" ht="15" customHeight="1">
      <c r="BG876397" s="985"/>
    </row>
    <row r="876434" spans="59:59" ht="15" customHeight="1">
      <c r="BG876434" s="984"/>
    </row>
    <row r="876435" spans="59:59" ht="15" customHeight="1">
      <c r="BG876435" s="985"/>
    </row>
    <row r="876472" spans="59:59" ht="15" customHeight="1">
      <c r="BG876472" s="984"/>
    </row>
    <row r="876473" spans="59:59" ht="15" customHeight="1">
      <c r="BG876473" s="985"/>
    </row>
    <row r="876510" spans="59:59" ht="15" customHeight="1">
      <c r="BG876510" s="984"/>
    </row>
    <row r="876511" spans="59:59" ht="15" customHeight="1">
      <c r="BG876511" s="985"/>
    </row>
    <row r="876548" spans="59:59" ht="15" customHeight="1">
      <c r="BG876548" s="984"/>
    </row>
    <row r="876549" spans="59:59" ht="15" customHeight="1">
      <c r="BG876549" s="985"/>
    </row>
    <row r="876586" spans="59:59" ht="15" customHeight="1">
      <c r="BG876586" s="984"/>
    </row>
    <row r="876587" spans="59:59" ht="15" customHeight="1">
      <c r="BG876587" s="985"/>
    </row>
    <row r="876624" spans="59:59" ht="15" customHeight="1">
      <c r="BG876624" s="984"/>
    </row>
    <row r="876625" spans="59:59" ht="15" customHeight="1">
      <c r="BG876625" s="985"/>
    </row>
    <row r="876662" spans="59:59" ht="15" customHeight="1">
      <c r="BG876662" s="984"/>
    </row>
    <row r="876663" spans="59:59" ht="15" customHeight="1">
      <c r="BG876663" s="985"/>
    </row>
    <row r="876700" spans="59:59" ht="15" customHeight="1">
      <c r="BG876700" s="984"/>
    </row>
    <row r="876701" spans="59:59" ht="15" customHeight="1">
      <c r="BG876701" s="985"/>
    </row>
    <row r="876738" spans="59:59" ht="15" customHeight="1">
      <c r="BG876738" s="984"/>
    </row>
    <row r="876739" spans="59:59" ht="15" customHeight="1">
      <c r="BG876739" s="985"/>
    </row>
    <row r="876776" spans="59:59" ht="15" customHeight="1">
      <c r="BG876776" s="984"/>
    </row>
    <row r="876777" spans="59:59" ht="15" customHeight="1">
      <c r="BG876777" s="985"/>
    </row>
    <row r="876814" spans="59:59" ht="15" customHeight="1">
      <c r="BG876814" s="984"/>
    </row>
    <row r="876815" spans="59:59" ht="15" customHeight="1">
      <c r="BG876815" s="985"/>
    </row>
    <row r="876852" spans="59:59" ht="15" customHeight="1">
      <c r="BG876852" s="984"/>
    </row>
    <row r="876853" spans="59:59" ht="15" customHeight="1">
      <c r="BG876853" s="985"/>
    </row>
    <row r="876890" spans="59:59" ht="15" customHeight="1">
      <c r="BG876890" s="984"/>
    </row>
    <row r="876891" spans="59:59" ht="15" customHeight="1">
      <c r="BG876891" s="985"/>
    </row>
    <row r="876928" spans="59:59" ht="15" customHeight="1">
      <c r="BG876928" s="984"/>
    </row>
    <row r="876929" spans="59:59" ht="15" customHeight="1">
      <c r="BG876929" s="985"/>
    </row>
    <row r="876966" spans="59:59" ht="15" customHeight="1">
      <c r="BG876966" s="984"/>
    </row>
    <row r="876967" spans="59:59" ht="15" customHeight="1">
      <c r="BG876967" s="985"/>
    </row>
    <row r="877004" spans="59:59" ht="15" customHeight="1">
      <c r="BG877004" s="984"/>
    </row>
    <row r="877005" spans="59:59" ht="15" customHeight="1">
      <c r="BG877005" s="985"/>
    </row>
    <row r="877042" spans="59:59" ht="15" customHeight="1">
      <c r="BG877042" s="984"/>
    </row>
    <row r="877043" spans="59:59" ht="15" customHeight="1">
      <c r="BG877043" s="985"/>
    </row>
    <row r="877080" spans="59:59" ht="15" customHeight="1">
      <c r="BG877080" s="984"/>
    </row>
    <row r="877081" spans="59:59" ht="15" customHeight="1">
      <c r="BG877081" s="985"/>
    </row>
    <row r="877118" spans="59:59" ht="15" customHeight="1">
      <c r="BG877118" s="984"/>
    </row>
    <row r="877119" spans="59:59" ht="15" customHeight="1">
      <c r="BG877119" s="985"/>
    </row>
    <row r="877156" spans="59:59" ht="15" customHeight="1">
      <c r="BG877156" s="984"/>
    </row>
    <row r="877157" spans="59:59" ht="15" customHeight="1">
      <c r="BG877157" s="985"/>
    </row>
    <row r="877194" spans="59:59" ht="15" customHeight="1">
      <c r="BG877194" s="984"/>
    </row>
    <row r="877195" spans="59:59" ht="15" customHeight="1">
      <c r="BG877195" s="985"/>
    </row>
    <row r="877232" spans="59:59" ht="15" customHeight="1">
      <c r="BG877232" s="984"/>
    </row>
    <row r="877233" spans="59:59" ht="15" customHeight="1">
      <c r="BG877233" s="985"/>
    </row>
    <row r="877270" spans="59:59" ht="15" customHeight="1">
      <c r="BG877270" s="984"/>
    </row>
    <row r="877271" spans="59:59" ht="15" customHeight="1">
      <c r="BG877271" s="985"/>
    </row>
    <row r="877308" spans="59:59" ht="15" customHeight="1">
      <c r="BG877308" s="984"/>
    </row>
    <row r="877309" spans="59:59" ht="15" customHeight="1">
      <c r="BG877309" s="985"/>
    </row>
    <row r="877346" spans="59:59" ht="15" customHeight="1">
      <c r="BG877346" s="984"/>
    </row>
    <row r="877347" spans="59:59" ht="15" customHeight="1">
      <c r="BG877347" s="985"/>
    </row>
    <row r="877384" spans="59:59" ht="15" customHeight="1">
      <c r="BG877384" s="984"/>
    </row>
    <row r="877385" spans="59:59" ht="15" customHeight="1">
      <c r="BG877385" s="985"/>
    </row>
    <row r="877422" spans="59:59" ht="15" customHeight="1">
      <c r="BG877422" s="984"/>
    </row>
    <row r="877423" spans="59:59" ht="15" customHeight="1">
      <c r="BG877423" s="985"/>
    </row>
    <row r="877460" spans="59:59" ht="15" customHeight="1">
      <c r="BG877460" s="984"/>
    </row>
    <row r="877461" spans="59:59" ht="15" customHeight="1">
      <c r="BG877461" s="985"/>
    </row>
    <row r="877498" spans="59:59" ht="15" customHeight="1">
      <c r="BG877498" s="984"/>
    </row>
    <row r="877499" spans="59:59" ht="15" customHeight="1">
      <c r="BG877499" s="985"/>
    </row>
    <row r="877536" spans="59:59" ht="15" customHeight="1">
      <c r="BG877536" s="984"/>
    </row>
    <row r="877537" spans="59:59" ht="15" customHeight="1">
      <c r="BG877537" s="985"/>
    </row>
    <row r="877574" spans="59:59" ht="15" customHeight="1">
      <c r="BG877574" s="984"/>
    </row>
    <row r="877575" spans="59:59" ht="15" customHeight="1">
      <c r="BG877575" s="985"/>
    </row>
    <row r="877612" spans="59:59" ht="15" customHeight="1">
      <c r="BG877612" s="984"/>
    </row>
    <row r="877613" spans="59:59" ht="15" customHeight="1">
      <c r="BG877613" s="985"/>
    </row>
    <row r="877650" spans="59:59" ht="15" customHeight="1">
      <c r="BG877650" s="984"/>
    </row>
    <row r="877651" spans="59:59" ht="15" customHeight="1">
      <c r="BG877651" s="985"/>
    </row>
    <row r="877688" spans="59:59" ht="15" customHeight="1">
      <c r="BG877688" s="984"/>
    </row>
    <row r="877689" spans="59:59" ht="15" customHeight="1">
      <c r="BG877689" s="985"/>
    </row>
    <row r="877726" spans="59:59" ht="15" customHeight="1">
      <c r="BG877726" s="984"/>
    </row>
    <row r="877727" spans="59:59" ht="15" customHeight="1">
      <c r="BG877727" s="985"/>
    </row>
    <row r="877764" spans="59:59" ht="15" customHeight="1">
      <c r="BG877764" s="984"/>
    </row>
    <row r="877765" spans="59:59" ht="15" customHeight="1">
      <c r="BG877765" s="985"/>
    </row>
    <row r="877802" spans="59:59" ht="15" customHeight="1">
      <c r="BG877802" s="984"/>
    </row>
    <row r="877803" spans="59:59" ht="15" customHeight="1">
      <c r="BG877803" s="985"/>
    </row>
    <row r="877840" spans="59:59" ht="15" customHeight="1">
      <c r="BG877840" s="984"/>
    </row>
    <row r="877841" spans="59:59" ht="15" customHeight="1">
      <c r="BG877841" s="985"/>
    </row>
    <row r="877878" spans="59:59" ht="15" customHeight="1">
      <c r="BG877878" s="984"/>
    </row>
    <row r="877879" spans="59:59" ht="15" customHeight="1">
      <c r="BG877879" s="985"/>
    </row>
    <row r="877916" spans="59:59" ht="15" customHeight="1">
      <c r="BG877916" s="984"/>
    </row>
    <row r="877917" spans="59:59" ht="15" customHeight="1">
      <c r="BG877917" s="985"/>
    </row>
    <row r="877954" spans="59:59" ht="15" customHeight="1">
      <c r="BG877954" s="984"/>
    </row>
    <row r="877955" spans="59:59" ht="15" customHeight="1">
      <c r="BG877955" s="985"/>
    </row>
    <row r="877992" spans="59:59" ht="15" customHeight="1">
      <c r="BG877992" s="984"/>
    </row>
    <row r="877993" spans="59:59" ht="15" customHeight="1">
      <c r="BG877993" s="985"/>
    </row>
    <row r="878030" spans="59:59" ht="15" customHeight="1">
      <c r="BG878030" s="984"/>
    </row>
    <row r="878031" spans="59:59" ht="15" customHeight="1">
      <c r="BG878031" s="985"/>
    </row>
    <row r="878068" spans="59:59" ht="15" customHeight="1">
      <c r="BG878068" s="984"/>
    </row>
    <row r="878069" spans="59:59" ht="15" customHeight="1">
      <c r="BG878069" s="985"/>
    </row>
    <row r="878106" spans="59:59" ht="15" customHeight="1">
      <c r="BG878106" s="984"/>
    </row>
    <row r="878107" spans="59:59" ht="15" customHeight="1">
      <c r="BG878107" s="985"/>
    </row>
    <row r="878144" spans="59:59" ht="15" customHeight="1">
      <c r="BG878144" s="984"/>
    </row>
    <row r="878145" spans="59:59" ht="15" customHeight="1">
      <c r="BG878145" s="985"/>
    </row>
    <row r="878182" spans="59:59" ht="15" customHeight="1">
      <c r="BG878182" s="984"/>
    </row>
    <row r="878183" spans="59:59" ht="15" customHeight="1">
      <c r="BG878183" s="985"/>
    </row>
    <row r="878220" spans="59:59" ht="15" customHeight="1">
      <c r="BG878220" s="984"/>
    </row>
    <row r="878221" spans="59:59" ht="15" customHeight="1">
      <c r="BG878221" s="985"/>
    </row>
    <row r="878258" spans="59:59" ht="15" customHeight="1">
      <c r="BG878258" s="984"/>
    </row>
    <row r="878259" spans="59:59" ht="15" customHeight="1">
      <c r="BG878259" s="985"/>
    </row>
    <row r="878296" spans="59:59" ht="15" customHeight="1">
      <c r="BG878296" s="984"/>
    </row>
    <row r="878297" spans="59:59" ht="15" customHeight="1">
      <c r="BG878297" s="985"/>
    </row>
    <row r="878334" spans="59:59" ht="15" customHeight="1">
      <c r="BG878334" s="984"/>
    </row>
    <row r="878335" spans="59:59" ht="15" customHeight="1">
      <c r="BG878335" s="985"/>
    </row>
    <row r="878372" spans="59:59" ht="15" customHeight="1">
      <c r="BG878372" s="984"/>
    </row>
    <row r="878373" spans="59:59" ht="15" customHeight="1">
      <c r="BG878373" s="985"/>
    </row>
    <row r="878410" spans="59:59" ht="15" customHeight="1">
      <c r="BG878410" s="984"/>
    </row>
    <row r="878411" spans="59:59" ht="15" customHeight="1">
      <c r="BG878411" s="985"/>
    </row>
    <row r="878448" spans="59:59" ht="15" customHeight="1">
      <c r="BG878448" s="984"/>
    </row>
    <row r="878449" spans="59:59" ht="15" customHeight="1">
      <c r="BG878449" s="985"/>
    </row>
    <row r="878486" spans="59:59" ht="15" customHeight="1">
      <c r="BG878486" s="984"/>
    </row>
    <row r="878487" spans="59:59" ht="15" customHeight="1">
      <c r="BG878487" s="985"/>
    </row>
    <row r="878524" spans="59:59" ht="15" customHeight="1">
      <c r="BG878524" s="984"/>
    </row>
    <row r="878525" spans="59:59" ht="15" customHeight="1">
      <c r="BG878525" s="985"/>
    </row>
    <row r="878562" spans="59:59" ht="15" customHeight="1">
      <c r="BG878562" s="984"/>
    </row>
    <row r="878563" spans="59:59" ht="15" customHeight="1">
      <c r="BG878563" s="985"/>
    </row>
    <row r="878600" spans="59:59" ht="15" customHeight="1">
      <c r="BG878600" s="984"/>
    </row>
    <row r="878601" spans="59:59" ht="15" customHeight="1">
      <c r="BG878601" s="985"/>
    </row>
    <row r="878638" spans="59:59" ht="15" customHeight="1">
      <c r="BG878638" s="984"/>
    </row>
    <row r="878639" spans="59:59" ht="15" customHeight="1">
      <c r="BG878639" s="985"/>
    </row>
    <row r="878676" spans="59:59" ht="15" customHeight="1">
      <c r="BG878676" s="984"/>
    </row>
    <row r="878677" spans="59:59" ht="15" customHeight="1">
      <c r="BG878677" s="985"/>
    </row>
    <row r="878714" spans="59:59" ht="15" customHeight="1">
      <c r="BG878714" s="984"/>
    </row>
    <row r="878715" spans="59:59" ht="15" customHeight="1">
      <c r="BG878715" s="985"/>
    </row>
    <row r="878752" spans="59:59" ht="15" customHeight="1">
      <c r="BG878752" s="984"/>
    </row>
    <row r="878753" spans="59:59" ht="15" customHeight="1">
      <c r="BG878753" s="985"/>
    </row>
    <row r="878790" spans="59:59" ht="15" customHeight="1">
      <c r="BG878790" s="984"/>
    </row>
    <row r="878791" spans="59:59" ht="15" customHeight="1">
      <c r="BG878791" s="985"/>
    </row>
    <row r="878828" spans="59:59" ht="15" customHeight="1">
      <c r="BG878828" s="984"/>
    </row>
    <row r="878829" spans="59:59" ht="15" customHeight="1">
      <c r="BG878829" s="985"/>
    </row>
    <row r="878866" spans="59:59" ht="15" customHeight="1">
      <c r="BG878866" s="984"/>
    </row>
    <row r="878867" spans="59:59" ht="15" customHeight="1">
      <c r="BG878867" s="985"/>
    </row>
    <row r="878904" spans="59:59" ht="15" customHeight="1">
      <c r="BG878904" s="984"/>
    </row>
    <row r="878905" spans="59:59" ht="15" customHeight="1">
      <c r="BG878905" s="985"/>
    </row>
    <row r="878942" spans="59:59" ht="15" customHeight="1">
      <c r="BG878942" s="984"/>
    </row>
    <row r="878943" spans="59:59" ht="15" customHeight="1">
      <c r="BG878943" s="985"/>
    </row>
    <row r="878980" spans="59:59" ht="15" customHeight="1">
      <c r="BG878980" s="984"/>
    </row>
    <row r="878981" spans="59:59" ht="15" customHeight="1">
      <c r="BG878981" s="985"/>
    </row>
    <row r="879018" spans="59:59" ht="15" customHeight="1">
      <c r="BG879018" s="984"/>
    </row>
    <row r="879019" spans="59:59" ht="15" customHeight="1">
      <c r="BG879019" s="985"/>
    </row>
    <row r="879056" spans="59:59" ht="15" customHeight="1">
      <c r="BG879056" s="984"/>
    </row>
    <row r="879057" spans="59:59" ht="15" customHeight="1">
      <c r="BG879057" s="985"/>
    </row>
    <row r="879094" spans="59:59" ht="15" customHeight="1">
      <c r="BG879094" s="984"/>
    </row>
    <row r="879095" spans="59:59" ht="15" customHeight="1">
      <c r="BG879095" s="985"/>
    </row>
    <row r="879132" spans="59:59" ht="15" customHeight="1">
      <c r="BG879132" s="984"/>
    </row>
    <row r="879133" spans="59:59" ht="15" customHeight="1">
      <c r="BG879133" s="985"/>
    </row>
    <row r="879170" spans="59:59" ht="15" customHeight="1">
      <c r="BG879170" s="984"/>
    </row>
    <row r="879171" spans="59:59" ht="15" customHeight="1">
      <c r="BG879171" s="985"/>
    </row>
    <row r="879208" spans="59:59" ht="15" customHeight="1">
      <c r="BG879208" s="984"/>
    </row>
    <row r="879209" spans="59:59" ht="15" customHeight="1">
      <c r="BG879209" s="985"/>
    </row>
    <row r="879246" spans="59:59" ht="15" customHeight="1">
      <c r="BG879246" s="984"/>
    </row>
    <row r="879247" spans="59:59" ht="15" customHeight="1">
      <c r="BG879247" s="985"/>
    </row>
    <row r="879284" spans="59:59" ht="15" customHeight="1">
      <c r="BG879284" s="984"/>
    </row>
    <row r="879285" spans="59:59" ht="15" customHeight="1">
      <c r="BG879285" s="985"/>
    </row>
    <row r="879322" spans="59:59" ht="15" customHeight="1">
      <c r="BG879322" s="984"/>
    </row>
    <row r="879323" spans="59:59" ht="15" customHeight="1">
      <c r="BG879323" s="985"/>
    </row>
    <row r="879360" spans="59:59" ht="15" customHeight="1">
      <c r="BG879360" s="984"/>
    </row>
    <row r="879361" spans="59:59" ht="15" customHeight="1">
      <c r="BG879361" s="985"/>
    </row>
    <row r="879398" spans="59:59" ht="15" customHeight="1">
      <c r="BG879398" s="984"/>
    </row>
    <row r="879399" spans="59:59" ht="15" customHeight="1">
      <c r="BG879399" s="985"/>
    </row>
    <row r="879436" spans="59:59" ht="15" customHeight="1">
      <c r="BG879436" s="984"/>
    </row>
    <row r="879437" spans="59:59" ht="15" customHeight="1">
      <c r="BG879437" s="985"/>
    </row>
    <row r="879474" spans="59:59" ht="15" customHeight="1">
      <c r="BG879474" s="984"/>
    </row>
    <row r="879475" spans="59:59" ht="15" customHeight="1">
      <c r="BG879475" s="985"/>
    </row>
    <row r="879512" spans="59:59" ht="15" customHeight="1">
      <c r="BG879512" s="984"/>
    </row>
    <row r="879513" spans="59:59" ht="15" customHeight="1">
      <c r="BG879513" s="985"/>
    </row>
    <row r="879550" spans="59:59" ht="15" customHeight="1">
      <c r="BG879550" s="984"/>
    </row>
    <row r="879551" spans="59:59" ht="15" customHeight="1">
      <c r="BG879551" s="985"/>
    </row>
    <row r="879588" spans="59:59" ht="15" customHeight="1">
      <c r="BG879588" s="984"/>
    </row>
    <row r="879589" spans="59:59" ht="15" customHeight="1">
      <c r="BG879589" s="985"/>
    </row>
    <row r="879626" spans="59:59" ht="15" customHeight="1">
      <c r="BG879626" s="984"/>
    </row>
    <row r="879627" spans="59:59" ht="15" customHeight="1">
      <c r="BG879627" s="985"/>
    </row>
    <row r="879664" spans="59:59" ht="15" customHeight="1">
      <c r="BG879664" s="984"/>
    </row>
    <row r="879665" spans="59:59" ht="15" customHeight="1">
      <c r="BG879665" s="985"/>
    </row>
    <row r="879702" spans="59:59" ht="15" customHeight="1">
      <c r="BG879702" s="984"/>
    </row>
    <row r="879703" spans="59:59" ht="15" customHeight="1">
      <c r="BG879703" s="985"/>
    </row>
    <row r="879740" spans="59:59" ht="15" customHeight="1">
      <c r="BG879740" s="984"/>
    </row>
    <row r="879741" spans="59:59" ht="15" customHeight="1">
      <c r="BG879741" s="985"/>
    </row>
    <row r="879778" spans="59:59" ht="15" customHeight="1">
      <c r="BG879778" s="984"/>
    </row>
    <row r="879779" spans="59:59" ht="15" customHeight="1">
      <c r="BG879779" s="985"/>
    </row>
    <row r="879816" spans="59:59" ht="15" customHeight="1">
      <c r="BG879816" s="984"/>
    </row>
    <row r="879817" spans="59:59" ht="15" customHeight="1">
      <c r="BG879817" s="985"/>
    </row>
    <row r="879854" spans="59:59" ht="15" customHeight="1">
      <c r="BG879854" s="984"/>
    </row>
    <row r="879855" spans="59:59" ht="15" customHeight="1">
      <c r="BG879855" s="985"/>
    </row>
    <row r="879892" spans="59:59" ht="15" customHeight="1">
      <c r="BG879892" s="984"/>
    </row>
    <row r="879893" spans="59:59" ht="15" customHeight="1">
      <c r="BG879893" s="985"/>
    </row>
    <row r="879930" spans="59:59" ht="15" customHeight="1">
      <c r="BG879930" s="984"/>
    </row>
    <row r="879931" spans="59:59" ht="15" customHeight="1">
      <c r="BG879931" s="985"/>
    </row>
    <row r="879968" spans="59:59" ht="15" customHeight="1">
      <c r="BG879968" s="984"/>
    </row>
    <row r="879969" spans="59:59" ht="15" customHeight="1">
      <c r="BG879969" s="985"/>
    </row>
    <row r="880006" spans="59:59" ht="15" customHeight="1">
      <c r="BG880006" s="984"/>
    </row>
    <row r="880007" spans="59:59" ht="15" customHeight="1">
      <c r="BG880007" s="985"/>
    </row>
    <row r="880044" spans="59:59" ht="15" customHeight="1">
      <c r="BG880044" s="984"/>
    </row>
    <row r="880045" spans="59:59" ht="15" customHeight="1">
      <c r="BG880045" s="985"/>
    </row>
    <row r="880082" spans="59:59" ht="15" customHeight="1">
      <c r="BG880082" s="984"/>
    </row>
    <row r="880083" spans="59:59" ht="15" customHeight="1">
      <c r="BG880083" s="985"/>
    </row>
    <row r="880120" spans="59:59" ht="15" customHeight="1">
      <c r="BG880120" s="984"/>
    </row>
    <row r="880121" spans="59:59" ht="15" customHeight="1">
      <c r="BG880121" s="985"/>
    </row>
    <row r="880158" spans="59:59" ht="15" customHeight="1">
      <c r="BG880158" s="984"/>
    </row>
    <row r="880159" spans="59:59" ht="15" customHeight="1">
      <c r="BG880159" s="985"/>
    </row>
    <row r="880196" spans="59:59" ht="15" customHeight="1">
      <c r="BG880196" s="984"/>
    </row>
    <row r="880197" spans="59:59" ht="15" customHeight="1">
      <c r="BG880197" s="985"/>
    </row>
    <row r="880234" spans="59:59" ht="15" customHeight="1">
      <c r="BG880234" s="984"/>
    </row>
    <row r="880235" spans="59:59" ht="15" customHeight="1">
      <c r="BG880235" s="985"/>
    </row>
    <row r="880272" spans="59:59" ht="15" customHeight="1">
      <c r="BG880272" s="984"/>
    </row>
    <row r="880273" spans="59:59" ht="15" customHeight="1">
      <c r="BG880273" s="985"/>
    </row>
    <row r="880310" spans="59:59" ht="15" customHeight="1">
      <c r="BG880310" s="984"/>
    </row>
    <row r="880311" spans="59:59" ht="15" customHeight="1">
      <c r="BG880311" s="985"/>
    </row>
    <row r="880348" spans="59:59" ht="15" customHeight="1">
      <c r="BG880348" s="984"/>
    </row>
    <row r="880349" spans="59:59" ht="15" customHeight="1">
      <c r="BG880349" s="985"/>
    </row>
    <row r="880386" spans="59:59" ht="15" customHeight="1">
      <c r="BG880386" s="984"/>
    </row>
    <row r="880387" spans="59:59" ht="15" customHeight="1">
      <c r="BG880387" s="985"/>
    </row>
    <row r="880424" spans="59:59" ht="15" customHeight="1">
      <c r="BG880424" s="984"/>
    </row>
    <row r="880425" spans="59:59" ht="15" customHeight="1">
      <c r="BG880425" s="985"/>
    </row>
    <row r="880462" spans="59:59" ht="15" customHeight="1">
      <c r="BG880462" s="984"/>
    </row>
    <row r="880463" spans="59:59" ht="15" customHeight="1">
      <c r="BG880463" s="985"/>
    </row>
    <row r="880500" spans="59:59" ht="15" customHeight="1">
      <c r="BG880500" s="984"/>
    </row>
    <row r="880501" spans="59:59" ht="15" customHeight="1">
      <c r="BG880501" s="985"/>
    </row>
    <row r="880538" spans="59:59" ht="15" customHeight="1">
      <c r="BG880538" s="984"/>
    </row>
    <row r="880539" spans="59:59" ht="15" customHeight="1">
      <c r="BG880539" s="985"/>
    </row>
    <row r="880576" spans="59:59" ht="15" customHeight="1">
      <c r="BG880576" s="984"/>
    </row>
    <row r="880577" spans="59:59" ht="15" customHeight="1">
      <c r="BG880577" s="985"/>
    </row>
    <row r="880614" spans="59:59" ht="15" customHeight="1">
      <c r="BG880614" s="984"/>
    </row>
    <row r="880615" spans="59:59" ht="15" customHeight="1">
      <c r="BG880615" s="985"/>
    </row>
    <row r="880652" spans="59:59" ht="15" customHeight="1">
      <c r="BG880652" s="984"/>
    </row>
    <row r="880653" spans="59:59" ht="15" customHeight="1">
      <c r="BG880653" s="985"/>
    </row>
    <row r="880690" spans="59:59" ht="15" customHeight="1">
      <c r="BG880690" s="984"/>
    </row>
    <row r="880691" spans="59:59" ht="15" customHeight="1">
      <c r="BG880691" s="985"/>
    </row>
    <row r="880728" spans="59:59" ht="15" customHeight="1">
      <c r="BG880728" s="984"/>
    </row>
    <row r="880729" spans="59:59" ht="15" customHeight="1">
      <c r="BG880729" s="985"/>
    </row>
    <row r="880766" spans="59:59" ht="15" customHeight="1">
      <c r="BG880766" s="984"/>
    </row>
    <row r="880767" spans="59:59" ht="15" customHeight="1">
      <c r="BG880767" s="985"/>
    </row>
    <row r="880804" spans="59:59" ht="15" customHeight="1">
      <c r="BG880804" s="984"/>
    </row>
    <row r="880805" spans="59:59" ht="15" customHeight="1">
      <c r="BG880805" s="985"/>
    </row>
    <row r="880842" spans="59:59" ht="15" customHeight="1">
      <c r="BG880842" s="984"/>
    </row>
    <row r="880843" spans="59:59" ht="15" customHeight="1">
      <c r="BG880843" s="985"/>
    </row>
    <row r="880880" spans="59:59" ht="15" customHeight="1">
      <c r="BG880880" s="984"/>
    </row>
    <row r="880881" spans="59:59" ht="15" customHeight="1">
      <c r="BG880881" s="985"/>
    </row>
    <row r="880918" spans="59:59" ht="15" customHeight="1">
      <c r="BG880918" s="984"/>
    </row>
    <row r="880919" spans="59:59" ht="15" customHeight="1">
      <c r="BG880919" s="985"/>
    </row>
    <row r="880956" spans="59:59" ht="15" customHeight="1">
      <c r="BG880956" s="984"/>
    </row>
    <row r="880957" spans="59:59" ht="15" customHeight="1">
      <c r="BG880957" s="985"/>
    </row>
    <row r="880994" spans="59:59" ht="15" customHeight="1">
      <c r="BG880994" s="984"/>
    </row>
    <row r="880995" spans="59:59" ht="15" customHeight="1">
      <c r="BG880995" s="985"/>
    </row>
    <row r="881032" spans="59:59" ht="15" customHeight="1">
      <c r="BG881032" s="984"/>
    </row>
    <row r="881033" spans="59:59" ht="15" customHeight="1">
      <c r="BG881033" s="985"/>
    </row>
    <row r="881070" spans="59:59" ht="15" customHeight="1">
      <c r="BG881070" s="984"/>
    </row>
    <row r="881071" spans="59:59" ht="15" customHeight="1">
      <c r="BG881071" s="985"/>
    </row>
    <row r="881108" spans="59:59" ht="15" customHeight="1">
      <c r="BG881108" s="984"/>
    </row>
    <row r="881109" spans="59:59" ht="15" customHeight="1">
      <c r="BG881109" s="985"/>
    </row>
    <row r="881146" spans="59:59" ht="15" customHeight="1">
      <c r="BG881146" s="984"/>
    </row>
    <row r="881147" spans="59:59" ht="15" customHeight="1">
      <c r="BG881147" s="985"/>
    </row>
    <row r="881184" spans="59:59" ht="15" customHeight="1">
      <c r="BG881184" s="984"/>
    </row>
    <row r="881185" spans="59:59" ht="15" customHeight="1">
      <c r="BG881185" s="985"/>
    </row>
    <row r="881222" spans="59:59" ht="15" customHeight="1">
      <c r="BG881222" s="984"/>
    </row>
    <row r="881223" spans="59:59" ht="15" customHeight="1">
      <c r="BG881223" s="985"/>
    </row>
    <row r="881260" spans="59:59" ht="15" customHeight="1">
      <c r="BG881260" s="984"/>
    </row>
    <row r="881261" spans="59:59" ht="15" customHeight="1">
      <c r="BG881261" s="985"/>
    </row>
    <row r="881298" spans="59:59" ht="15" customHeight="1">
      <c r="BG881298" s="984"/>
    </row>
    <row r="881299" spans="59:59" ht="15" customHeight="1">
      <c r="BG881299" s="985"/>
    </row>
    <row r="881336" spans="59:59" ht="15" customHeight="1">
      <c r="BG881336" s="984"/>
    </row>
    <row r="881337" spans="59:59" ht="15" customHeight="1">
      <c r="BG881337" s="985"/>
    </row>
    <row r="881374" spans="59:59" ht="15" customHeight="1">
      <c r="BG881374" s="984"/>
    </row>
    <row r="881375" spans="59:59" ht="15" customHeight="1">
      <c r="BG881375" s="985"/>
    </row>
    <row r="881412" spans="59:59" ht="15" customHeight="1">
      <c r="BG881412" s="984"/>
    </row>
    <row r="881413" spans="59:59" ht="15" customHeight="1">
      <c r="BG881413" s="985"/>
    </row>
    <row r="881450" spans="59:59" ht="15" customHeight="1">
      <c r="BG881450" s="984"/>
    </row>
    <row r="881451" spans="59:59" ht="15" customHeight="1">
      <c r="BG881451" s="985"/>
    </row>
    <row r="881488" spans="59:59" ht="15" customHeight="1">
      <c r="BG881488" s="984"/>
    </row>
    <row r="881489" spans="59:59" ht="15" customHeight="1">
      <c r="BG881489" s="985"/>
    </row>
    <row r="881526" spans="59:59" ht="15" customHeight="1">
      <c r="BG881526" s="984"/>
    </row>
    <row r="881527" spans="59:59" ht="15" customHeight="1">
      <c r="BG881527" s="985"/>
    </row>
    <row r="881564" spans="59:59" ht="15" customHeight="1">
      <c r="BG881564" s="984"/>
    </row>
    <row r="881565" spans="59:59" ht="15" customHeight="1">
      <c r="BG881565" s="985"/>
    </row>
    <row r="881602" spans="59:59" ht="15" customHeight="1">
      <c r="BG881602" s="984"/>
    </row>
    <row r="881603" spans="59:59" ht="15" customHeight="1">
      <c r="BG881603" s="985"/>
    </row>
    <row r="881640" spans="59:59" ht="15" customHeight="1">
      <c r="BG881640" s="984"/>
    </row>
    <row r="881641" spans="59:59" ht="15" customHeight="1">
      <c r="BG881641" s="985"/>
    </row>
    <row r="881678" spans="59:59" ht="15" customHeight="1">
      <c r="BG881678" s="984"/>
    </row>
    <row r="881679" spans="59:59" ht="15" customHeight="1">
      <c r="BG881679" s="985"/>
    </row>
    <row r="881716" spans="59:59" ht="15" customHeight="1">
      <c r="BG881716" s="984"/>
    </row>
    <row r="881717" spans="59:59" ht="15" customHeight="1">
      <c r="BG881717" s="985"/>
    </row>
    <row r="881754" spans="59:59" ht="15" customHeight="1">
      <c r="BG881754" s="984"/>
    </row>
    <row r="881755" spans="59:59" ht="15" customHeight="1">
      <c r="BG881755" s="985"/>
    </row>
    <row r="881792" spans="59:59" ht="15" customHeight="1">
      <c r="BG881792" s="984"/>
    </row>
    <row r="881793" spans="59:59" ht="15" customHeight="1">
      <c r="BG881793" s="985"/>
    </row>
    <row r="881830" spans="59:59" ht="15" customHeight="1">
      <c r="BG881830" s="984"/>
    </row>
    <row r="881831" spans="59:59" ht="15" customHeight="1">
      <c r="BG881831" s="985"/>
    </row>
    <row r="881868" spans="59:59" ht="15" customHeight="1">
      <c r="BG881868" s="984"/>
    </row>
    <row r="881869" spans="59:59" ht="15" customHeight="1">
      <c r="BG881869" s="985"/>
    </row>
    <row r="881906" spans="59:59" ht="15" customHeight="1">
      <c r="BG881906" s="984"/>
    </row>
    <row r="881907" spans="59:59" ht="15" customHeight="1">
      <c r="BG881907" s="985"/>
    </row>
    <row r="881944" spans="59:59" ht="15" customHeight="1">
      <c r="BG881944" s="984"/>
    </row>
    <row r="881945" spans="59:59" ht="15" customHeight="1">
      <c r="BG881945" s="985"/>
    </row>
    <row r="881982" spans="59:59" ht="15" customHeight="1">
      <c r="BG881982" s="984"/>
    </row>
    <row r="881983" spans="59:59" ht="15" customHeight="1">
      <c r="BG881983" s="985"/>
    </row>
    <row r="882020" spans="59:59" ht="15" customHeight="1">
      <c r="BG882020" s="984"/>
    </row>
    <row r="882021" spans="59:59" ht="15" customHeight="1">
      <c r="BG882021" s="985"/>
    </row>
    <row r="882058" spans="59:59" ht="15" customHeight="1">
      <c r="BG882058" s="984"/>
    </row>
    <row r="882059" spans="59:59" ht="15" customHeight="1">
      <c r="BG882059" s="985"/>
    </row>
    <row r="882096" spans="59:59" ht="15" customHeight="1">
      <c r="BG882096" s="984"/>
    </row>
    <row r="882097" spans="59:59" ht="15" customHeight="1">
      <c r="BG882097" s="985"/>
    </row>
    <row r="882134" spans="59:59" ht="15" customHeight="1">
      <c r="BG882134" s="984"/>
    </row>
    <row r="882135" spans="59:59" ht="15" customHeight="1">
      <c r="BG882135" s="985"/>
    </row>
    <row r="882172" spans="59:59" ht="15" customHeight="1">
      <c r="BG882172" s="984"/>
    </row>
    <row r="882173" spans="59:59" ht="15" customHeight="1">
      <c r="BG882173" s="985"/>
    </row>
    <row r="882210" spans="59:59" ht="15" customHeight="1">
      <c r="BG882210" s="984"/>
    </row>
    <row r="882211" spans="59:59" ht="15" customHeight="1">
      <c r="BG882211" s="985"/>
    </row>
    <row r="882248" spans="59:59" ht="15" customHeight="1">
      <c r="BG882248" s="984"/>
    </row>
    <row r="882249" spans="59:59" ht="15" customHeight="1">
      <c r="BG882249" s="985"/>
    </row>
    <row r="882286" spans="59:59" ht="15" customHeight="1">
      <c r="BG882286" s="984"/>
    </row>
    <row r="882287" spans="59:59" ht="15" customHeight="1">
      <c r="BG882287" s="985"/>
    </row>
    <row r="882324" spans="59:59" ht="15" customHeight="1">
      <c r="BG882324" s="984"/>
    </row>
    <row r="882325" spans="59:59" ht="15" customHeight="1">
      <c r="BG882325" s="985"/>
    </row>
    <row r="882362" spans="59:59" ht="15" customHeight="1">
      <c r="BG882362" s="984"/>
    </row>
    <row r="882363" spans="59:59" ht="15" customHeight="1">
      <c r="BG882363" s="985"/>
    </row>
    <row r="882400" spans="59:59" ht="15" customHeight="1">
      <c r="BG882400" s="984"/>
    </row>
    <row r="882401" spans="59:59" ht="15" customHeight="1">
      <c r="BG882401" s="985"/>
    </row>
    <row r="882438" spans="59:59" ht="15" customHeight="1">
      <c r="BG882438" s="984"/>
    </row>
    <row r="882439" spans="59:59" ht="15" customHeight="1">
      <c r="BG882439" s="985"/>
    </row>
    <row r="882476" spans="59:59" ht="15" customHeight="1">
      <c r="BG882476" s="984"/>
    </row>
    <row r="882477" spans="59:59" ht="15" customHeight="1">
      <c r="BG882477" s="985"/>
    </row>
    <row r="882514" spans="59:59" ht="15" customHeight="1">
      <c r="BG882514" s="984"/>
    </row>
    <row r="882515" spans="59:59" ht="15" customHeight="1">
      <c r="BG882515" s="985"/>
    </row>
    <row r="882552" spans="59:59" ht="15" customHeight="1">
      <c r="BG882552" s="984"/>
    </row>
    <row r="882553" spans="59:59" ht="15" customHeight="1">
      <c r="BG882553" s="985"/>
    </row>
    <row r="882590" spans="59:59" ht="15" customHeight="1">
      <c r="BG882590" s="984"/>
    </row>
    <row r="882591" spans="59:59" ht="15" customHeight="1">
      <c r="BG882591" s="985"/>
    </row>
    <row r="882628" spans="59:59" ht="15" customHeight="1">
      <c r="BG882628" s="984"/>
    </row>
    <row r="882629" spans="59:59" ht="15" customHeight="1">
      <c r="BG882629" s="985"/>
    </row>
    <row r="882666" spans="59:59" ht="15" customHeight="1">
      <c r="BG882666" s="984"/>
    </row>
    <row r="882667" spans="59:59" ht="15" customHeight="1">
      <c r="BG882667" s="985"/>
    </row>
    <row r="882704" spans="59:59" ht="15" customHeight="1">
      <c r="BG882704" s="984"/>
    </row>
    <row r="882705" spans="59:59" ht="15" customHeight="1">
      <c r="BG882705" s="985"/>
    </row>
    <row r="882742" spans="59:59" ht="15" customHeight="1">
      <c r="BG882742" s="984"/>
    </row>
    <row r="882743" spans="59:59" ht="15" customHeight="1">
      <c r="BG882743" s="985"/>
    </row>
    <row r="882780" spans="59:59" ht="15" customHeight="1">
      <c r="BG882780" s="984"/>
    </row>
    <row r="882781" spans="59:59" ht="15" customHeight="1">
      <c r="BG882781" s="985"/>
    </row>
    <row r="882818" spans="59:59" ht="15" customHeight="1">
      <c r="BG882818" s="984"/>
    </row>
    <row r="882819" spans="59:59" ht="15" customHeight="1">
      <c r="BG882819" s="985"/>
    </row>
    <row r="882856" spans="59:59" ht="15" customHeight="1">
      <c r="BG882856" s="984"/>
    </row>
    <row r="882857" spans="59:59" ht="15" customHeight="1">
      <c r="BG882857" s="985"/>
    </row>
    <row r="882894" spans="59:59" ht="15" customHeight="1">
      <c r="BG882894" s="984"/>
    </row>
    <row r="882895" spans="59:59" ht="15" customHeight="1">
      <c r="BG882895" s="985"/>
    </row>
    <row r="882932" spans="59:59" ht="15" customHeight="1">
      <c r="BG882932" s="984"/>
    </row>
    <row r="882933" spans="59:59" ht="15" customHeight="1">
      <c r="BG882933" s="985"/>
    </row>
    <row r="882970" spans="59:59" ht="15" customHeight="1">
      <c r="BG882970" s="984"/>
    </row>
    <row r="882971" spans="59:59" ht="15" customHeight="1">
      <c r="BG882971" s="985"/>
    </row>
    <row r="883008" spans="59:59" ht="15" customHeight="1">
      <c r="BG883008" s="984"/>
    </row>
    <row r="883009" spans="59:59" ht="15" customHeight="1">
      <c r="BG883009" s="985"/>
    </row>
    <row r="883046" spans="59:59" ht="15" customHeight="1">
      <c r="BG883046" s="984"/>
    </row>
    <row r="883047" spans="59:59" ht="15" customHeight="1">
      <c r="BG883047" s="985"/>
    </row>
    <row r="883084" spans="59:59" ht="15" customHeight="1">
      <c r="BG883084" s="984"/>
    </row>
    <row r="883085" spans="59:59" ht="15" customHeight="1">
      <c r="BG883085" s="985"/>
    </row>
    <row r="883122" spans="59:59" ht="15" customHeight="1">
      <c r="BG883122" s="984"/>
    </row>
    <row r="883123" spans="59:59" ht="15" customHeight="1">
      <c r="BG883123" s="985"/>
    </row>
    <row r="883160" spans="59:59" ht="15" customHeight="1">
      <c r="BG883160" s="984"/>
    </row>
    <row r="883161" spans="59:59" ht="15" customHeight="1">
      <c r="BG883161" s="985"/>
    </row>
    <row r="883198" spans="59:59" ht="15" customHeight="1">
      <c r="BG883198" s="984"/>
    </row>
    <row r="883199" spans="59:59" ht="15" customHeight="1">
      <c r="BG883199" s="985"/>
    </row>
    <row r="883236" spans="59:59" ht="15" customHeight="1">
      <c r="BG883236" s="984"/>
    </row>
    <row r="883237" spans="59:59" ht="15" customHeight="1">
      <c r="BG883237" s="985"/>
    </row>
    <row r="883274" spans="59:59" ht="15" customHeight="1">
      <c r="BG883274" s="984"/>
    </row>
    <row r="883275" spans="59:59" ht="15" customHeight="1">
      <c r="BG883275" s="985"/>
    </row>
    <row r="883312" spans="59:59" ht="15" customHeight="1">
      <c r="BG883312" s="984"/>
    </row>
    <row r="883313" spans="59:59" ht="15" customHeight="1">
      <c r="BG883313" s="985"/>
    </row>
    <row r="883350" spans="59:59" ht="15" customHeight="1">
      <c r="BG883350" s="984"/>
    </row>
    <row r="883351" spans="59:59" ht="15" customHeight="1">
      <c r="BG883351" s="985"/>
    </row>
    <row r="883388" spans="59:59" ht="15" customHeight="1">
      <c r="BG883388" s="984"/>
    </row>
    <row r="883389" spans="59:59" ht="15" customHeight="1">
      <c r="BG883389" s="985"/>
    </row>
    <row r="883426" spans="59:59" ht="15" customHeight="1">
      <c r="BG883426" s="984"/>
    </row>
    <row r="883427" spans="59:59" ht="15" customHeight="1">
      <c r="BG883427" s="985"/>
    </row>
    <row r="883464" spans="59:59" ht="15" customHeight="1">
      <c r="BG883464" s="984"/>
    </row>
    <row r="883465" spans="59:59" ht="15" customHeight="1">
      <c r="BG883465" s="985"/>
    </row>
    <row r="883502" spans="59:59" ht="15" customHeight="1">
      <c r="BG883502" s="984"/>
    </row>
    <row r="883503" spans="59:59" ht="15" customHeight="1">
      <c r="BG883503" s="985"/>
    </row>
    <row r="883540" spans="59:59" ht="15" customHeight="1">
      <c r="BG883540" s="984"/>
    </row>
    <row r="883541" spans="59:59" ht="15" customHeight="1">
      <c r="BG883541" s="985"/>
    </row>
    <row r="883578" spans="59:59" ht="15" customHeight="1">
      <c r="BG883578" s="984"/>
    </row>
    <row r="883579" spans="59:59" ht="15" customHeight="1">
      <c r="BG883579" s="985"/>
    </row>
    <row r="883616" spans="59:59" ht="15" customHeight="1">
      <c r="BG883616" s="984"/>
    </row>
    <row r="883617" spans="59:59" ht="15" customHeight="1">
      <c r="BG883617" s="985"/>
    </row>
    <row r="883654" spans="59:59" ht="15" customHeight="1">
      <c r="BG883654" s="984"/>
    </row>
    <row r="883655" spans="59:59" ht="15" customHeight="1">
      <c r="BG883655" s="985"/>
    </row>
    <row r="883692" spans="59:59" ht="15" customHeight="1">
      <c r="BG883692" s="984"/>
    </row>
    <row r="883693" spans="59:59" ht="15" customHeight="1">
      <c r="BG883693" s="985"/>
    </row>
    <row r="883730" spans="59:59" ht="15" customHeight="1">
      <c r="BG883730" s="984"/>
    </row>
    <row r="883731" spans="59:59" ht="15" customHeight="1">
      <c r="BG883731" s="985"/>
    </row>
    <row r="883768" spans="59:59" ht="15" customHeight="1">
      <c r="BG883768" s="984"/>
    </row>
    <row r="883769" spans="59:59" ht="15" customHeight="1">
      <c r="BG883769" s="985"/>
    </row>
    <row r="883806" spans="59:59" ht="15" customHeight="1">
      <c r="BG883806" s="984"/>
    </row>
    <row r="883807" spans="59:59" ht="15" customHeight="1">
      <c r="BG883807" s="985"/>
    </row>
    <row r="883844" spans="59:59" ht="15" customHeight="1">
      <c r="BG883844" s="984"/>
    </row>
    <row r="883845" spans="59:59" ht="15" customHeight="1">
      <c r="BG883845" s="985"/>
    </row>
    <row r="883882" spans="59:59" ht="15" customHeight="1">
      <c r="BG883882" s="984"/>
    </row>
    <row r="883883" spans="59:59" ht="15" customHeight="1">
      <c r="BG883883" s="985"/>
    </row>
    <row r="883920" spans="59:59" ht="15" customHeight="1">
      <c r="BG883920" s="984"/>
    </row>
    <row r="883921" spans="59:59" ht="15" customHeight="1">
      <c r="BG883921" s="985"/>
    </row>
    <row r="883958" spans="59:59" ht="15" customHeight="1">
      <c r="BG883958" s="984"/>
    </row>
    <row r="883959" spans="59:59" ht="15" customHeight="1">
      <c r="BG883959" s="985"/>
    </row>
    <row r="883996" spans="59:59" ht="15" customHeight="1">
      <c r="BG883996" s="984"/>
    </row>
    <row r="883997" spans="59:59" ht="15" customHeight="1">
      <c r="BG883997" s="985"/>
    </row>
    <row r="884034" spans="59:59" ht="15" customHeight="1">
      <c r="BG884034" s="984"/>
    </row>
    <row r="884035" spans="59:59" ht="15" customHeight="1">
      <c r="BG884035" s="985"/>
    </row>
    <row r="884072" spans="59:59" ht="15" customHeight="1">
      <c r="BG884072" s="984"/>
    </row>
    <row r="884073" spans="59:59" ht="15" customHeight="1">
      <c r="BG884073" s="985"/>
    </row>
    <row r="884110" spans="59:59" ht="15" customHeight="1">
      <c r="BG884110" s="984"/>
    </row>
    <row r="884111" spans="59:59" ht="15" customHeight="1">
      <c r="BG884111" s="985"/>
    </row>
    <row r="884148" spans="59:59" ht="15" customHeight="1">
      <c r="BG884148" s="984"/>
    </row>
    <row r="884149" spans="59:59" ht="15" customHeight="1">
      <c r="BG884149" s="985"/>
    </row>
    <row r="884186" spans="59:59" ht="15" customHeight="1">
      <c r="BG884186" s="984"/>
    </row>
    <row r="884187" spans="59:59" ht="15" customHeight="1">
      <c r="BG884187" s="985"/>
    </row>
    <row r="884224" spans="59:59" ht="15" customHeight="1">
      <c r="BG884224" s="984"/>
    </row>
    <row r="884225" spans="59:59" ht="15" customHeight="1">
      <c r="BG884225" s="985"/>
    </row>
    <row r="884262" spans="59:59" ht="15" customHeight="1">
      <c r="BG884262" s="984"/>
    </row>
    <row r="884263" spans="59:59" ht="15" customHeight="1">
      <c r="BG884263" s="985"/>
    </row>
    <row r="884300" spans="59:59" ht="15" customHeight="1">
      <c r="BG884300" s="984"/>
    </row>
    <row r="884301" spans="59:59" ht="15" customHeight="1">
      <c r="BG884301" s="985"/>
    </row>
    <row r="884338" spans="59:59" ht="15" customHeight="1">
      <c r="BG884338" s="984"/>
    </row>
    <row r="884339" spans="59:59" ht="15" customHeight="1">
      <c r="BG884339" s="985"/>
    </row>
    <row r="884376" spans="59:59" ht="15" customHeight="1">
      <c r="BG884376" s="984"/>
    </row>
    <row r="884377" spans="59:59" ht="15" customHeight="1">
      <c r="BG884377" s="985"/>
    </row>
    <row r="884414" spans="59:59" ht="15" customHeight="1">
      <c r="BG884414" s="984"/>
    </row>
    <row r="884415" spans="59:59" ht="15" customHeight="1">
      <c r="BG884415" s="985"/>
    </row>
    <row r="884452" spans="59:59" ht="15" customHeight="1">
      <c r="BG884452" s="984"/>
    </row>
    <row r="884453" spans="59:59" ht="15" customHeight="1">
      <c r="BG884453" s="985"/>
    </row>
    <row r="884490" spans="59:59" ht="15" customHeight="1">
      <c r="BG884490" s="984"/>
    </row>
    <row r="884491" spans="59:59" ht="15" customHeight="1">
      <c r="BG884491" s="985"/>
    </row>
    <row r="884528" spans="59:59" ht="15" customHeight="1">
      <c r="BG884528" s="984"/>
    </row>
    <row r="884529" spans="59:59" ht="15" customHeight="1">
      <c r="BG884529" s="985"/>
    </row>
    <row r="884566" spans="59:59" ht="15" customHeight="1">
      <c r="BG884566" s="984"/>
    </row>
    <row r="884567" spans="59:59" ht="15" customHeight="1">
      <c r="BG884567" s="985"/>
    </row>
    <row r="884604" spans="59:59" ht="15" customHeight="1">
      <c r="BG884604" s="984"/>
    </row>
    <row r="884605" spans="59:59" ht="15" customHeight="1">
      <c r="BG884605" s="985"/>
    </row>
    <row r="884642" spans="59:59" ht="15" customHeight="1">
      <c r="BG884642" s="984"/>
    </row>
    <row r="884643" spans="59:59" ht="15" customHeight="1">
      <c r="BG884643" s="985"/>
    </row>
    <row r="884680" spans="59:59" ht="15" customHeight="1">
      <c r="BG884680" s="984"/>
    </row>
    <row r="884681" spans="59:59" ht="15" customHeight="1">
      <c r="BG884681" s="985"/>
    </row>
    <row r="884718" spans="59:59" ht="15" customHeight="1">
      <c r="BG884718" s="984"/>
    </row>
    <row r="884719" spans="59:59" ht="15" customHeight="1">
      <c r="BG884719" s="985"/>
    </row>
    <row r="884756" spans="59:59" ht="15" customHeight="1">
      <c r="BG884756" s="984"/>
    </row>
    <row r="884757" spans="59:59" ht="15" customHeight="1">
      <c r="BG884757" s="985"/>
    </row>
    <row r="884794" spans="59:59" ht="15" customHeight="1">
      <c r="BG884794" s="984"/>
    </row>
    <row r="884795" spans="59:59" ht="15" customHeight="1">
      <c r="BG884795" s="985"/>
    </row>
    <row r="884832" spans="59:59" ht="15" customHeight="1">
      <c r="BG884832" s="984"/>
    </row>
    <row r="884833" spans="59:59" ht="15" customHeight="1">
      <c r="BG884833" s="985"/>
    </row>
    <row r="884870" spans="59:59" ht="15" customHeight="1">
      <c r="BG884870" s="984"/>
    </row>
    <row r="884871" spans="59:59" ht="15" customHeight="1">
      <c r="BG884871" s="985"/>
    </row>
    <row r="884908" spans="59:59" ht="15" customHeight="1">
      <c r="BG884908" s="984"/>
    </row>
    <row r="884909" spans="59:59" ht="15" customHeight="1">
      <c r="BG884909" s="985"/>
    </row>
    <row r="884946" spans="59:59" ht="15" customHeight="1">
      <c r="BG884946" s="984"/>
    </row>
    <row r="884947" spans="59:59" ht="15" customHeight="1">
      <c r="BG884947" s="985"/>
    </row>
    <row r="884984" spans="59:59" ht="15" customHeight="1">
      <c r="BG884984" s="984"/>
    </row>
    <row r="884985" spans="59:59" ht="15" customHeight="1">
      <c r="BG884985" s="985"/>
    </row>
    <row r="885022" spans="59:59" ht="15" customHeight="1">
      <c r="BG885022" s="984"/>
    </row>
    <row r="885023" spans="59:59" ht="15" customHeight="1">
      <c r="BG885023" s="985"/>
    </row>
    <row r="885060" spans="59:59" ht="15" customHeight="1">
      <c r="BG885060" s="984"/>
    </row>
    <row r="885061" spans="59:59" ht="15" customHeight="1">
      <c r="BG885061" s="985"/>
    </row>
    <row r="885098" spans="59:59" ht="15" customHeight="1">
      <c r="BG885098" s="984"/>
    </row>
    <row r="885099" spans="59:59" ht="15" customHeight="1">
      <c r="BG885099" s="985"/>
    </row>
    <row r="885136" spans="59:59" ht="15" customHeight="1">
      <c r="BG885136" s="984"/>
    </row>
    <row r="885137" spans="59:59" ht="15" customHeight="1">
      <c r="BG885137" s="985"/>
    </row>
    <row r="885174" spans="59:59" ht="15" customHeight="1">
      <c r="BG885174" s="984"/>
    </row>
    <row r="885175" spans="59:59" ht="15" customHeight="1">
      <c r="BG885175" s="985"/>
    </row>
    <row r="885212" spans="59:59" ht="15" customHeight="1">
      <c r="BG885212" s="984"/>
    </row>
    <row r="885213" spans="59:59" ht="15" customHeight="1">
      <c r="BG885213" s="985"/>
    </row>
    <row r="885250" spans="59:59" ht="15" customHeight="1">
      <c r="BG885250" s="984"/>
    </row>
    <row r="885251" spans="59:59" ht="15" customHeight="1">
      <c r="BG885251" s="985"/>
    </row>
    <row r="885288" spans="59:59" ht="15" customHeight="1">
      <c r="BG885288" s="984"/>
    </row>
    <row r="885289" spans="59:59" ht="15" customHeight="1">
      <c r="BG885289" s="985"/>
    </row>
    <row r="885326" spans="59:59" ht="15" customHeight="1">
      <c r="BG885326" s="984"/>
    </row>
    <row r="885327" spans="59:59" ht="15" customHeight="1">
      <c r="BG885327" s="985"/>
    </row>
    <row r="885364" spans="59:59" ht="15" customHeight="1">
      <c r="BG885364" s="984"/>
    </row>
    <row r="885365" spans="59:59" ht="15" customHeight="1">
      <c r="BG885365" s="985"/>
    </row>
    <row r="885402" spans="59:59" ht="15" customHeight="1">
      <c r="BG885402" s="984"/>
    </row>
    <row r="885403" spans="59:59" ht="15" customHeight="1">
      <c r="BG885403" s="985"/>
    </row>
    <row r="885440" spans="59:59" ht="15" customHeight="1">
      <c r="BG885440" s="984"/>
    </row>
    <row r="885441" spans="59:59" ht="15" customHeight="1">
      <c r="BG885441" s="985"/>
    </row>
    <row r="885478" spans="59:59" ht="15" customHeight="1">
      <c r="BG885478" s="984"/>
    </row>
    <row r="885479" spans="59:59" ht="15" customHeight="1">
      <c r="BG885479" s="985"/>
    </row>
    <row r="885516" spans="59:59" ht="15" customHeight="1">
      <c r="BG885516" s="984"/>
    </row>
    <row r="885517" spans="59:59" ht="15" customHeight="1">
      <c r="BG885517" s="985"/>
    </row>
    <row r="885554" spans="59:59" ht="15" customHeight="1">
      <c r="BG885554" s="984"/>
    </row>
    <row r="885555" spans="59:59" ht="15" customHeight="1">
      <c r="BG885555" s="985"/>
    </row>
    <row r="885592" spans="59:59" ht="15" customHeight="1">
      <c r="BG885592" s="984"/>
    </row>
    <row r="885593" spans="59:59" ht="15" customHeight="1">
      <c r="BG885593" s="985"/>
    </row>
    <row r="885630" spans="59:59" ht="15" customHeight="1">
      <c r="BG885630" s="984"/>
    </row>
    <row r="885631" spans="59:59" ht="15" customHeight="1">
      <c r="BG885631" s="985"/>
    </row>
    <row r="885668" spans="59:59" ht="15" customHeight="1">
      <c r="BG885668" s="984"/>
    </row>
    <row r="885669" spans="59:59" ht="15" customHeight="1">
      <c r="BG885669" s="985"/>
    </row>
    <row r="885706" spans="59:59" ht="15" customHeight="1">
      <c r="BG885706" s="984"/>
    </row>
    <row r="885707" spans="59:59" ht="15" customHeight="1">
      <c r="BG885707" s="985"/>
    </row>
    <row r="885744" spans="59:59" ht="15" customHeight="1">
      <c r="BG885744" s="984"/>
    </row>
    <row r="885745" spans="59:59" ht="15" customHeight="1">
      <c r="BG885745" s="985"/>
    </row>
    <row r="885782" spans="59:59" ht="15" customHeight="1">
      <c r="BG885782" s="984"/>
    </row>
    <row r="885783" spans="59:59" ht="15" customHeight="1">
      <c r="BG885783" s="985"/>
    </row>
    <row r="885820" spans="59:59" ht="15" customHeight="1">
      <c r="BG885820" s="984"/>
    </row>
    <row r="885821" spans="59:59" ht="15" customHeight="1">
      <c r="BG885821" s="985"/>
    </row>
    <row r="885858" spans="59:59" ht="15" customHeight="1">
      <c r="BG885858" s="984"/>
    </row>
    <row r="885859" spans="59:59" ht="15" customHeight="1">
      <c r="BG885859" s="985"/>
    </row>
    <row r="885896" spans="59:59" ht="15" customHeight="1">
      <c r="BG885896" s="984"/>
    </row>
    <row r="885897" spans="59:59" ht="15" customHeight="1">
      <c r="BG885897" s="985"/>
    </row>
    <row r="885934" spans="59:59" ht="15" customHeight="1">
      <c r="BG885934" s="984"/>
    </row>
    <row r="885935" spans="59:59" ht="15" customHeight="1">
      <c r="BG885935" s="985"/>
    </row>
    <row r="885972" spans="59:59" ht="15" customHeight="1">
      <c r="BG885972" s="984"/>
    </row>
    <row r="885973" spans="59:59" ht="15" customHeight="1">
      <c r="BG885973" s="985"/>
    </row>
    <row r="886010" spans="59:59" ht="15" customHeight="1">
      <c r="BG886010" s="984"/>
    </row>
    <row r="886011" spans="59:59" ht="15" customHeight="1">
      <c r="BG886011" s="985"/>
    </row>
    <row r="886048" spans="59:59" ht="15" customHeight="1">
      <c r="BG886048" s="984"/>
    </row>
    <row r="886049" spans="59:59" ht="15" customHeight="1">
      <c r="BG886049" s="985"/>
    </row>
    <row r="886086" spans="59:59" ht="15" customHeight="1">
      <c r="BG886086" s="984"/>
    </row>
    <row r="886087" spans="59:59" ht="15" customHeight="1">
      <c r="BG886087" s="985"/>
    </row>
    <row r="886124" spans="59:59" ht="15" customHeight="1">
      <c r="BG886124" s="984"/>
    </row>
    <row r="886125" spans="59:59" ht="15" customHeight="1">
      <c r="BG886125" s="985"/>
    </row>
    <row r="886162" spans="59:59" ht="15" customHeight="1">
      <c r="BG886162" s="984"/>
    </row>
    <row r="886163" spans="59:59" ht="15" customHeight="1">
      <c r="BG886163" s="985"/>
    </row>
    <row r="886200" spans="59:59" ht="15" customHeight="1">
      <c r="BG886200" s="984"/>
    </row>
    <row r="886201" spans="59:59" ht="15" customHeight="1">
      <c r="BG886201" s="985"/>
    </row>
    <row r="886238" spans="59:59" ht="15" customHeight="1">
      <c r="BG886238" s="984"/>
    </row>
    <row r="886239" spans="59:59" ht="15" customHeight="1">
      <c r="BG886239" s="985"/>
    </row>
    <row r="886276" spans="59:59" ht="15" customHeight="1">
      <c r="BG886276" s="984"/>
    </row>
    <row r="886277" spans="59:59" ht="15" customHeight="1">
      <c r="BG886277" s="985"/>
    </row>
    <row r="886314" spans="59:59" ht="15" customHeight="1">
      <c r="BG886314" s="984"/>
    </row>
    <row r="886315" spans="59:59" ht="15" customHeight="1">
      <c r="BG886315" s="985"/>
    </row>
    <row r="886352" spans="59:59" ht="15" customHeight="1">
      <c r="BG886352" s="984"/>
    </row>
    <row r="886353" spans="59:59" ht="15" customHeight="1">
      <c r="BG886353" s="985"/>
    </row>
    <row r="886390" spans="59:59" ht="15" customHeight="1">
      <c r="BG886390" s="984"/>
    </row>
    <row r="886391" spans="59:59" ht="15" customHeight="1">
      <c r="BG886391" s="985"/>
    </row>
    <row r="886428" spans="59:59" ht="15" customHeight="1">
      <c r="BG886428" s="984"/>
    </row>
    <row r="886429" spans="59:59" ht="15" customHeight="1">
      <c r="BG886429" s="985"/>
    </row>
    <row r="886466" spans="59:59" ht="15" customHeight="1">
      <c r="BG886466" s="984"/>
    </row>
    <row r="886467" spans="59:59" ht="15" customHeight="1">
      <c r="BG886467" s="985"/>
    </row>
    <row r="886504" spans="59:59" ht="15" customHeight="1">
      <c r="BG886504" s="984"/>
    </row>
    <row r="886505" spans="59:59" ht="15" customHeight="1">
      <c r="BG886505" s="985"/>
    </row>
    <row r="886542" spans="59:59" ht="15" customHeight="1">
      <c r="BG886542" s="984"/>
    </row>
    <row r="886543" spans="59:59" ht="15" customHeight="1">
      <c r="BG886543" s="985"/>
    </row>
    <row r="886580" spans="59:59" ht="15" customHeight="1">
      <c r="BG886580" s="984"/>
    </row>
    <row r="886581" spans="59:59" ht="15" customHeight="1">
      <c r="BG886581" s="985"/>
    </row>
    <row r="886618" spans="59:59" ht="15" customHeight="1">
      <c r="BG886618" s="984"/>
    </row>
    <row r="886619" spans="59:59" ht="15" customHeight="1">
      <c r="BG886619" s="985"/>
    </row>
    <row r="886656" spans="59:59" ht="15" customHeight="1">
      <c r="BG886656" s="984"/>
    </row>
    <row r="886657" spans="59:59" ht="15" customHeight="1">
      <c r="BG886657" s="985"/>
    </row>
    <row r="886694" spans="59:59" ht="15" customHeight="1">
      <c r="BG886694" s="984"/>
    </row>
    <row r="886695" spans="59:59" ht="15" customHeight="1">
      <c r="BG886695" s="985"/>
    </row>
    <row r="886732" spans="59:59" ht="15" customHeight="1">
      <c r="BG886732" s="984"/>
    </row>
    <row r="886733" spans="59:59" ht="15" customHeight="1">
      <c r="BG886733" s="985"/>
    </row>
    <row r="886770" spans="59:59" ht="15" customHeight="1">
      <c r="BG886770" s="984"/>
    </row>
    <row r="886771" spans="59:59" ht="15" customHeight="1">
      <c r="BG886771" s="985"/>
    </row>
    <row r="886808" spans="59:59" ht="15" customHeight="1">
      <c r="BG886808" s="984"/>
    </row>
    <row r="886809" spans="59:59" ht="15" customHeight="1">
      <c r="BG886809" s="985"/>
    </row>
    <row r="886846" spans="59:59" ht="15" customHeight="1">
      <c r="BG886846" s="984"/>
    </row>
    <row r="886847" spans="59:59" ht="15" customHeight="1">
      <c r="BG886847" s="985"/>
    </row>
    <row r="886884" spans="59:59" ht="15" customHeight="1">
      <c r="BG886884" s="984"/>
    </row>
    <row r="886885" spans="59:59" ht="15" customHeight="1">
      <c r="BG886885" s="985"/>
    </row>
    <row r="886922" spans="59:59" ht="15" customHeight="1">
      <c r="BG886922" s="984"/>
    </row>
    <row r="886923" spans="59:59" ht="15" customHeight="1">
      <c r="BG886923" s="985"/>
    </row>
    <row r="886960" spans="59:59" ht="15" customHeight="1">
      <c r="BG886960" s="984"/>
    </row>
    <row r="886961" spans="59:59" ht="15" customHeight="1">
      <c r="BG886961" s="985"/>
    </row>
    <row r="886998" spans="59:59" ht="15" customHeight="1">
      <c r="BG886998" s="984"/>
    </row>
    <row r="886999" spans="59:59" ht="15" customHeight="1">
      <c r="BG886999" s="985"/>
    </row>
    <row r="887036" spans="59:59" ht="15" customHeight="1">
      <c r="BG887036" s="984"/>
    </row>
    <row r="887037" spans="59:59" ht="15" customHeight="1">
      <c r="BG887037" s="985"/>
    </row>
    <row r="887074" spans="59:59" ht="15" customHeight="1">
      <c r="BG887074" s="984"/>
    </row>
    <row r="887075" spans="59:59" ht="15" customHeight="1">
      <c r="BG887075" s="985"/>
    </row>
    <row r="887112" spans="59:59" ht="15" customHeight="1">
      <c r="BG887112" s="984"/>
    </row>
    <row r="887113" spans="59:59" ht="15" customHeight="1">
      <c r="BG887113" s="985"/>
    </row>
    <row r="887150" spans="59:59" ht="15" customHeight="1">
      <c r="BG887150" s="984"/>
    </row>
    <row r="887151" spans="59:59" ht="15" customHeight="1">
      <c r="BG887151" s="985"/>
    </row>
    <row r="887188" spans="59:59" ht="15" customHeight="1">
      <c r="BG887188" s="984"/>
    </row>
    <row r="887189" spans="59:59" ht="15" customHeight="1">
      <c r="BG887189" s="985"/>
    </row>
    <row r="887226" spans="59:59" ht="15" customHeight="1">
      <c r="BG887226" s="984"/>
    </row>
    <row r="887227" spans="59:59" ht="15" customHeight="1">
      <c r="BG887227" s="985"/>
    </row>
    <row r="887264" spans="59:59" ht="15" customHeight="1">
      <c r="BG887264" s="984"/>
    </row>
    <row r="887265" spans="59:59" ht="15" customHeight="1">
      <c r="BG887265" s="985"/>
    </row>
    <row r="887302" spans="59:59" ht="15" customHeight="1">
      <c r="BG887302" s="984"/>
    </row>
    <row r="887303" spans="59:59" ht="15" customHeight="1">
      <c r="BG887303" s="985"/>
    </row>
    <row r="887340" spans="59:59" ht="15" customHeight="1">
      <c r="BG887340" s="984"/>
    </row>
    <row r="887341" spans="59:59" ht="15" customHeight="1">
      <c r="BG887341" s="985"/>
    </row>
    <row r="887378" spans="59:59" ht="15" customHeight="1">
      <c r="BG887378" s="984"/>
    </row>
    <row r="887379" spans="59:59" ht="15" customHeight="1">
      <c r="BG887379" s="985"/>
    </row>
    <row r="887416" spans="59:59" ht="15" customHeight="1">
      <c r="BG887416" s="984"/>
    </row>
    <row r="887417" spans="59:59" ht="15" customHeight="1">
      <c r="BG887417" s="985"/>
    </row>
    <row r="887454" spans="59:59" ht="15" customHeight="1">
      <c r="BG887454" s="984"/>
    </row>
    <row r="887455" spans="59:59" ht="15" customHeight="1">
      <c r="BG887455" s="985"/>
    </row>
    <row r="887492" spans="59:59" ht="15" customHeight="1">
      <c r="BG887492" s="984"/>
    </row>
    <row r="887493" spans="59:59" ht="15" customHeight="1">
      <c r="BG887493" s="985"/>
    </row>
    <row r="887530" spans="59:59" ht="15" customHeight="1">
      <c r="BG887530" s="984"/>
    </row>
    <row r="887531" spans="59:59" ht="15" customHeight="1">
      <c r="BG887531" s="985"/>
    </row>
    <row r="887568" spans="59:59" ht="15" customHeight="1">
      <c r="BG887568" s="984"/>
    </row>
    <row r="887569" spans="59:59" ht="15" customHeight="1">
      <c r="BG887569" s="985"/>
    </row>
    <row r="887606" spans="59:59" ht="15" customHeight="1">
      <c r="BG887606" s="984"/>
    </row>
    <row r="887607" spans="59:59" ht="15" customHeight="1">
      <c r="BG887607" s="985"/>
    </row>
    <row r="887644" spans="59:59" ht="15" customHeight="1">
      <c r="BG887644" s="984"/>
    </row>
    <row r="887645" spans="59:59" ht="15" customHeight="1">
      <c r="BG887645" s="985"/>
    </row>
    <row r="887682" spans="59:59" ht="15" customHeight="1">
      <c r="BG887682" s="984"/>
    </row>
    <row r="887683" spans="59:59" ht="15" customHeight="1">
      <c r="BG887683" s="985"/>
    </row>
    <row r="887720" spans="59:59" ht="15" customHeight="1">
      <c r="BG887720" s="984"/>
    </row>
    <row r="887721" spans="59:59" ht="15" customHeight="1">
      <c r="BG887721" s="985"/>
    </row>
    <row r="887758" spans="59:59" ht="15" customHeight="1">
      <c r="BG887758" s="984"/>
    </row>
    <row r="887759" spans="59:59" ht="15" customHeight="1">
      <c r="BG887759" s="985"/>
    </row>
    <row r="887796" spans="59:59" ht="15" customHeight="1">
      <c r="BG887796" s="984"/>
    </row>
    <row r="887797" spans="59:59" ht="15" customHeight="1">
      <c r="BG887797" s="985"/>
    </row>
    <row r="887834" spans="59:59" ht="15" customHeight="1">
      <c r="BG887834" s="984"/>
    </row>
    <row r="887835" spans="59:59" ht="15" customHeight="1">
      <c r="BG887835" s="985"/>
    </row>
    <row r="887872" spans="59:59" ht="15" customHeight="1">
      <c r="BG887872" s="984"/>
    </row>
    <row r="887873" spans="59:59" ht="15" customHeight="1">
      <c r="BG887873" s="985"/>
    </row>
    <row r="887910" spans="59:59" ht="15" customHeight="1">
      <c r="BG887910" s="984"/>
    </row>
    <row r="887911" spans="59:59" ht="15" customHeight="1">
      <c r="BG887911" s="985"/>
    </row>
    <row r="887948" spans="59:59" ht="15" customHeight="1">
      <c r="BG887948" s="984"/>
    </row>
    <row r="887949" spans="59:59" ht="15" customHeight="1">
      <c r="BG887949" s="985"/>
    </row>
    <row r="887986" spans="59:59" ht="15" customHeight="1">
      <c r="BG887986" s="984"/>
    </row>
    <row r="887987" spans="59:59" ht="15" customHeight="1">
      <c r="BG887987" s="985"/>
    </row>
    <row r="888024" spans="59:59" ht="15" customHeight="1">
      <c r="BG888024" s="984"/>
    </row>
    <row r="888025" spans="59:59" ht="15" customHeight="1">
      <c r="BG888025" s="985"/>
    </row>
    <row r="888062" spans="59:59" ht="15" customHeight="1">
      <c r="BG888062" s="984"/>
    </row>
    <row r="888063" spans="59:59" ht="15" customHeight="1">
      <c r="BG888063" s="985"/>
    </row>
    <row r="888100" spans="59:59" ht="15" customHeight="1">
      <c r="BG888100" s="984"/>
    </row>
    <row r="888101" spans="59:59" ht="15" customHeight="1">
      <c r="BG888101" s="985"/>
    </row>
    <row r="888138" spans="59:59" ht="15" customHeight="1">
      <c r="BG888138" s="984"/>
    </row>
    <row r="888139" spans="59:59" ht="15" customHeight="1">
      <c r="BG888139" s="985"/>
    </row>
    <row r="888176" spans="59:59" ht="15" customHeight="1">
      <c r="BG888176" s="984"/>
    </row>
    <row r="888177" spans="59:59" ht="15" customHeight="1">
      <c r="BG888177" s="985"/>
    </row>
    <row r="888214" spans="59:59" ht="15" customHeight="1">
      <c r="BG888214" s="984"/>
    </row>
    <row r="888215" spans="59:59" ht="15" customHeight="1">
      <c r="BG888215" s="985"/>
    </row>
    <row r="888252" spans="59:59" ht="15" customHeight="1">
      <c r="BG888252" s="984"/>
    </row>
    <row r="888253" spans="59:59" ht="15" customHeight="1">
      <c r="BG888253" s="985"/>
    </row>
    <row r="888290" spans="59:59" ht="15" customHeight="1">
      <c r="BG888290" s="984"/>
    </row>
    <row r="888291" spans="59:59" ht="15" customHeight="1">
      <c r="BG888291" s="985"/>
    </row>
    <row r="888328" spans="59:59" ht="15" customHeight="1">
      <c r="BG888328" s="984"/>
    </row>
    <row r="888329" spans="59:59" ht="15" customHeight="1">
      <c r="BG888329" s="985"/>
    </row>
    <row r="888366" spans="59:59" ht="15" customHeight="1">
      <c r="BG888366" s="984"/>
    </row>
    <row r="888367" spans="59:59" ht="15" customHeight="1">
      <c r="BG888367" s="985"/>
    </row>
    <row r="888404" spans="59:59" ht="15" customHeight="1">
      <c r="BG888404" s="984"/>
    </row>
    <row r="888405" spans="59:59" ht="15" customHeight="1">
      <c r="BG888405" s="985"/>
    </row>
    <row r="888442" spans="59:59" ht="15" customHeight="1">
      <c r="BG888442" s="984"/>
    </row>
    <row r="888443" spans="59:59" ht="15" customHeight="1">
      <c r="BG888443" s="985"/>
    </row>
    <row r="888480" spans="59:59" ht="15" customHeight="1">
      <c r="BG888480" s="984"/>
    </row>
    <row r="888481" spans="59:59" ht="15" customHeight="1">
      <c r="BG888481" s="985"/>
    </row>
    <row r="888518" spans="59:59" ht="15" customHeight="1">
      <c r="BG888518" s="984"/>
    </row>
    <row r="888519" spans="59:59" ht="15" customHeight="1">
      <c r="BG888519" s="985"/>
    </row>
    <row r="888556" spans="59:59" ht="15" customHeight="1">
      <c r="BG888556" s="984"/>
    </row>
    <row r="888557" spans="59:59" ht="15" customHeight="1">
      <c r="BG888557" s="985"/>
    </row>
    <row r="888594" spans="59:59" ht="15" customHeight="1">
      <c r="BG888594" s="984"/>
    </row>
    <row r="888595" spans="59:59" ht="15" customHeight="1">
      <c r="BG888595" s="985"/>
    </row>
    <row r="888632" spans="59:59" ht="15" customHeight="1">
      <c r="BG888632" s="984"/>
    </row>
    <row r="888633" spans="59:59" ht="15" customHeight="1">
      <c r="BG888633" s="985"/>
    </row>
    <row r="888670" spans="59:59" ht="15" customHeight="1">
      <c r="BG888670" s="984"/>
    </row>
    <row r="888671" spans="59:59" ht="15" customHeight="1">
      <c r="BG888671" s="985"/>
    </row>
    <row r="888708" spans="59:59" ht="15" customHeight="1">
      <c r="BG888708" s="984"/>
    </row>
    <row r="888709" spans="59:59" ht="15" customHeight="1">
      <c r="BG888709" s="985"/>
    </row>
    <row r="888746" spans="59:59" ht="15" customHeight="1">
      <c r="BG888746" s="984"/>
    </row>
    <row r="888747" spans="59:59" ht="15" customHeight="1">
      <c r="BG888747" s="985"/>
    </row>
    <row r="888784" spans="59:59" ht="15" customHeight="1">
      <c r="BG888784" s="984"/>
    </row>
    <row r="888785" spans="59:59" ht="15" customHeight="1">
      <c r="BG888785" s="985"/>
    </row>
    <row r="888822" spans="59:59" ht="15" customHeight="1">
      <c r="BG888822" s="984"/>
    </row>
    <row r="888823" spans="59:59" ht="15" customHeight="1">
      <c r="BG888823" s="985"/>
    </row>
    <row r="888860" spans="59:59" ht="15" customHeight="1">
      <c r="BG888860" s="984"/>
    </row>
    <row r="888861" spans="59:59" ht="15" customHeight="1">
      <c r="BG888861" s="985"/>
    </row>
    <row r="888898" spans="59:59" ht="15" customHeight="1">
      <c r="BG888898" s="984"/>
    </row>
    <row r="888899" spans="59:59" ht="15" customHeight="1">
      <c r="BG888899" s="985"/>
    </row>
    <row r="888936" spans="59:59" ht="15" customHeight="1">
      <c r="BG888936" s="984"/>
    </row>
    <row r="888937" spans="59:59" ht="15" customHeight="1">
      <c r="BG888937" s="985"/>
    </row>
    <row r="888974" spans="59:59" ht="15" customHeight="1">
      <c r="BG888974" s="984"/>
    </row>
    <row r="888975" spans="59:59" ht="15" customHeight="1">
      <c r="BG888975" s="985"/>
    </row>
    <row r="889012" spans="59:59" ht="15" customHeight="1">
      <c r="BG889012" s="984"/>
    </row>
    <row r="889013" spans="59:59" ht="15" customHeight="1">
      <c r="BG889013" s="985"/>
    </row>
    <row r="889050" spans="59:59" ht="15" customHeight="1">
      <c r="BG889050" s="984"/>
    </row>
    <row r="889051" spans="59:59" ht="15" customHeight="1">
      <c r="BG889051" s="985"/>
    </row>
    <row r="889088" spans="59:59" ht="15" customHeight="1">
      <c r="BG889088" s="984"/>
    </row>
    <row r="889089" spans="59:59" ht="15" customHeight="1">
      <c r="BG889089" s="985"/>
    </row>
    <row r="889126" spans="59:59" ht="15" customHeight="1">
      <c r="BG889126" s="984"/>
    </row>
    <row r="889127" spans="59:59" ht="15" customHeight="1">
      <c r="BG889127" s="985"/>
    </row>
    <row r="889164" spans="59:59" ht="15" customHeight="1">
      <c r="BG889164" s="984"/>
    </row>
    <row r="889165" spans="59:59" ht="15" customHeight="1">
      <c r="BG889165" s="985"/>
    </row>
    <row r="889202" spans="59:59" ht="15" customHeight="1">
      <c r="BG889202" s="984"/>
    </row>
    <row r="889203" spans="59:59" ht="15" customHeight="1">
      <c r="BG889203" s="985"/>
    </row>
    <row r="889240" spans="59:59" ht="15" customHeight="1">
      <c r="BG889240" s="984"/>
    </row>
    <row r="889241" spans="59:59" ht="15" customHeight="1">
      <c r="BG889241" s="985"/>
    </row>
    <row r="889278" spans="59:59" ht="15" customHeight="1">
      <c r="BG889278" s="984"/>
    </row>
    <row r="889279" spans="59:59" ht="15" customHeight="1">
      <c r="BG889279" s="985"/>
    </row>
    <row r="889316" spans="59:59" ht="15" customHeight="1">
      <c r="BG889316" s="984"/>
    </row>
    <row r="889317" spans="59:59" ht="15" customHeight="1">
      <c r="BG889317" s="985"/>
    </row>
    <row r="889354" spans="59:59" ht="15" customHeight="1">
      <c r="BG889354" s="984"/>
    </row>
    <row r="889355" spans="59:59" ht="15" customHeight="1">
      <c r="BG889355" s="985"/>
    </row>
    <row r="889392" spans="59:59" ht="15" customHeight="1">
      <c r="BG889392" s="984"/>
    </row>
    <row r="889393" spans="59:59" ht="15" customHeight="1">
      <c r="BG889393" s="985"/>
    </row>
    <row r="889430" spans="59:59" ht="15" customHeight="1">
      <c r="BG889430" s="984"/>
    </row>
    <row r="889431" spans="59:59" ht="15" customHeight="1">
      <c r="BG889431" s="985"/>
    </row>
    <row r="889468" spans="59:59" ht="15" customHeight="1">
      <c r="BG889468" s="984"/>
    </row>
    <row r="889469" spans="59:59" ht="15" customHeight="1">
      <c r="BG889469" s="985"/>
    </row>
    <row r="889506" spans="59:59" ht="15" customHeight="1">
      <c r="BG889506" s="984"/>
    </row>
    <row r="889507" spans="59:59" ht="15" customHeight="1">
      <c r="BG889507" s="985"/>
    </row>
    <row r="889544" spans="59:59" ht="15" customHeight="1">
      <c r="BG889544" s="984"/>
    </row>
    <row r="889545" spans="59:59" ht="15" customHeight="1">
      <c r="BG889545" s="985"/>
    </row>
    <row r="889582" spans="59:59" ht="15" customHeight="1">
      <c r="BG889582" s="984"/>
    </row>
    <row r="889583" spans="59:59" ht="15" customHeight="1">
      <c r="BG889583" s="985"/>
    </row>
    <row r="889620" spans="59:59" ht="15" customHeight="1">
      <c r="BG889620" s="984"/>
    </row>
    <row r="889621" spans="59:59" ht="15" customHeight="1">
      <c r="BG889621" s="985"/>
    </row>
    <row r="889658" spans="59:59" ht="15" customHeight="1">
      <c r="BG889658" s="984"/>
    </row>
    <row r="889659" spans="59:59" ht="15" customHeight="1">
      <c r="BG889659" s="985"/>
    </row>
    <row r="889696" spans="59:59" ht="15" customHeight="1">
      <c r="BG889696" s="984"/>
    </row>
    <row r="889697" spans="59:59" ht="15" customHeight="1">
      <c r="BG889697" s="985"/>
    </row>
    <row r="889734" spans="59:59" ht="15" customHeight="1">
      <c r="BG889734" s="984"/>
    </row>
    <row r="889735" spans="59:59" ht="15" customHeight="1">
      <c r="BG889735" s="985"/>
    </row>
    <row r="889772" spans="59:59" ht="15" customHeight="1">
      <c r="BG889772" s="984"/>
    </row>
    <row r="889773" spans="59:59" ht="15" customHeight="1">
      <c r="BG889773" s="985"/>
    </row>
    <row r="889810" spans="59:59" ht="15" customHeight="1">
      <c r="BG889810" s="984"/>
    </row>
    <row r="889811" spans="59:59" ht="15" customHeight="1">
      <c r="BG889811" s="985"/>
    </row>
    <row r="889848" spans="59:59" ht="15" customHeight="1">
      <c r="BG889848" s="984"/>
    </row>
    <row r="889849" spans="59:59" ht="15" customHeight="1">
      <c r="BG889849" s="985"/>
    </row>
    <row r="889886" spans="59:59" ht="15" customHeight="1">
      <c r="BG889886" s="984"/>
    </row>
    <row r="889887" spans="59:59" ht="15" customHeight="1">
      <c r="BG889887" s="985"/>
    </row>
    <row r="889924" spans="59:59" ht="15" customHeight="1">
      <c r="BG889924" s="984"/>
    </row>
    <row r="889925" spans="59:59" ht="15" customHeight="1">
      <c r="BG889925" s="985"/>
    </row>
    <row r="889962" spans="59:59" ht="15" customHeight="1">
      <c r="BG889962" s="984"/>
    </row>
    <row r="889963" spans="59:59" ht="15" customHeight="1">
      <c r="BG889963" s="985"/>
    </row>
    <row r="890000" spans="59:59" ht="15" customHeight="1">
      <c r="BG890000" s="984"/>
    </row>
    <row r="890001" spans="59:59" ht="15" customHeight="1">
      <c r="BG890001" s="985"/>
    </row>
    <row r="890038" spans="59:59" ht="15" customHeight="1">
      <c r="BG890038" s="984"/>
    </row>
    <row r="890039" spans="59:59" ht="15" customHeight="1">
      <c r="BG890039" s="985"/>
    </row>
    <row r="890076" spans="59:59" ht="15" customHeight="1">
      <c r="BG890076" s="984"/>
    </row>
    <row r="890077" spans="59:59" ht="15" customHeight="1">
      <c r="BG890077" s="985"/>
    </row>
    <row r="890114" spans="59:59" ht="15" customHeight="1">
      <c r="BG890114" s="984"/>
    </row>
    <row r="890115" spans="59:59" ht="15" customHeight="1">
      <c r="BG890115" s="985"/>
    </row>
    <row r="890152" spans="59:59" ht="15" customHeight="1">
      <c r="BG890152" s="984"/>
    </row>
    <row r="890153" spans="59:59" ht="15" customHeight="1">
      <c r="BG890153" s="985"/>
    </row>
    <row r="890190" spans="59:59" ht="15" customHeight="1">
      <c r="BG890190" s="984"/>
    </row>
    <row r="890191" spans="59:59" ht="15" customHeight="1">
      <c r="BG890191" s="985"/>
    </row>
    <row r="890228" spans="59:59" ht="15" customHeight="1">
      <c r="BG890228" s="984"/>
    </row>
    <row r="890229" spans="59:59" ht="15" customHeight="1">
      <c r="BG890229" s="985"/>
    </row>
    <row r="890266" spans="59:59" ht="15" customHeight="1">
      <c r="BG890266" s="984"/>
    </row>
    <row r="890267" spans="59:59" ht="15" customHeight="1">
      <c r="BG890267" s="985"/>
    </row>
    <row r="890304" spans="59:59" ht="15" customHeight="1">
      <c r="BG890304" s="984"/>
    </row>
    <row r="890305" spans="59:59" ht="15" customHeight="1">
      <c r="BG890305" s="985"/>
    </row>
    <row r="890342" spans="59:59" ht="15" customHeight="1">
      <c r="BG890342" s="984"/>
    </row>
    <row r="890343" spans="59:59" ht="15" customHeight="1">
      <c r="BG890343" s="985"/>
    </row>
    <row r="890380" spans="59:59" ht="15" customHeight="1">
      <c r="BG890380" s="984"/>
    </row>
    <row r="890381" spans="59:59" ht="15" customHeight="1">
      <c r="BG890381" s="985"/>
    </row>
    <row r="890418" spans="59:59" ht="15" customHeight="1">
      <c r="BG890418" s="984"/>
    </row>
    <row r="890419" spans="59:59" ht="15" customHeight="1">
      <c r="BG890419" s="985"/>
    </row>
    <row r="890456" spans="59:59" ht="15" customHeight="1">
      <c r="BG890456" s="984"/>
    </row>
    <row r="890457" spans="59:59" ht="15" customHeight="1">
      <c r="BG890457" s="985"/>
    </row>
    <row r="890494" spans="59:59" ht="15" customHeight="1">
      <c r="BG890494" s="984"/>
    </row>
    <row r="890495" spans="59:59" ht="15" customHeight="1">
      <c r="BG890495" s="985"/>
    </row>
    <row r="890532" spans="59:59" ht="15" customHeight="1">
      <c r="BG890532" s="984"/>
    </row>
    <row r="890533" spans="59:59" ht="15" customHeight="1">
      <c r="BG890533" s="985"/>
    </row>
    <row r="890570" spans="59:59" ht="15" customHeight="1">
      <c r="BG890570" s="984"/>
    </row>
    <row r="890571" spans="59:59" ht="15" customHeight="1">
      <c r="BG890571" s="985"/>
    </row>
    <row r="890608" spans="59:59" ht="15" customHeight="1">
      <c r="BG890608" s="984"/>
    </row>
    <row r="890609" spans="59:59" ht="15" customHeight="1">
      <c r="BG890609" s="985"/>
    </row>
    <row r="890646" spans="59:59" ht="15" customHeight="1">
      <c r="BG890646" s="984"/>
    </row>
    <row r="890647" spans="59:59" ht="15" customHeight="1">
      <c r="BG890647" s="985"/>
    </row>
    <row r="890684" spans="59:59" ht="15" customHeight="1">
      <c r="BG890684" s="984"/>
    </row>
    <row r="890685" spans="59:59" ht="15" customHeight="1">
      <c r="BG890685" s="985"/>
    </row>
    <row r="890722" spans="59:59" ht="15" customHeight="1">
      <c r="BG890722" s="984"/>
    </row>
    <row r="890723" spans="59:59" ht="15" customHeight="1">
      <c r="BG890723" s="985"/>
    </row>
    <row r="890760" spans="59:59" ht="15" customHeight="1">
      <c r="BG890760" s="984"/>
    </row>
    <row r="890761" spans="59:59" ht="15" customHeight="1">
      <c r="BG890761" s="985"/>
    </row>
    <row r="890798" spans="59:59" ht="15" customHeight="1">
      <c r="BG890798" s="984"/>
    </row>
    <row r="890799" spans="59:59" ht="15" customHeight="1">
      <c r="BG890799" s="985"/>
    </row>
    <row r="890836" spans="59:59" ht="15" customHeight="1">
      <c r="BG890836" s="984"/>
    </row>
    <row r="890837" spans="59:59" ht="15" customHeight="1">
      <c r="BG890837" s="985"/>
    </row>
    <row r="890874" spans="59:59" ht="15" customHeight="1">
      <c r="BG890874" s="984"/>
    </row>
    <row r="890875" spans="59:59" ht="15" customHeight="1">
      <c r="BG890875" s="985"/>
    </row>
    <row r="890912" spans="59:59" ht="15" customHeight="1">
      <c r="BG890912" s="984"/>
    </row>
    <row r="890913" spans="59:59" ht="15" customHeight="1">
      <c r="BG890913" s="985"/>
    </row>
    <row r="890950" spans="59:59" ht="15" customHeight="1">
      <c r="BG890950" s="984"/>
    </row>
    <row r="890951" spans="59:59" ht="15" customHeight="1">
      <c r="BG890951" s="985"/>
    </row>
    <row r="890988" spans="59:59" ht="15" customHeight="1">
      <c r="BG890988" s="984"/>
    </row>
    <row r="890989" spans="59:59" ht="15" customHeight="1">
      <c r="BG890989" s="985"/>
    </row>
    <row r="891026" spans="59:59" ht="15" customHeight="1">
      <c r="BG891026" s="984"/>
    </row>
    <row r="891027" spans="59:59" ht="15" customHeight="1">
      <c r="BG891027" s="985"/>
    </row>
    <row r="891064" spans="59:59" ht="15" customHeight="1">
      <c r="BG891064" s="984"/>
    </row>
    <row r="891065" spans="59:59" ht="15" customHeight="1">
      <c r="BG891065" s="985"/>
    </row>
    <row r="891102" spans="59:59" ht="15" customHeight="1">
      <c r="BG891102" s="984"/>
    </row>
    <row r="891103" spans="59:59" ht="15" customHeight="1">
      <c r="BG891103" s="985"/>
    </row>
    <row r="891140" spans="59:59" ht="15" customHeight="1">
      <c r="BG891140" s="984"/>
    </row>
    <row r="891141" spans="59:59" ht="15" customHeight="1">
      <c r="BG891141" s="985"/>
    </row>
    <row r="891178" spans="59:59" ht="15" customHeight="1">
      <c r="BG891178" s="984"/>
    </row>
    <row r="891179" spans="59:59" ht="15" customHeight="1">
      <c r="BG891179" s="985"/>
    </row>
    <row r="891216" spans="59:59" ht="15" customHeight="1">
      <c r="BG891216" s="984"/>
    </row>
    <row r="891217" spans="59:59" ht="15" customHeight="1">
      <c r="BG891217" s="985"/>
    </row>
    <row r="891254" spans="59:59" ht="15" customHeight="1">
      <c r="BG891254" s="984"/>
    </row>
    <row r="891255" spans="59:59" ht="15" customHeight="1">
      <c r="BG891255" s="985"/>
    </row>
    <row r="891292" spans="59:59" ht="15" customHeight="1">
      <c r="BG891292" s="984"/>
    </row>
    <row r="891293" spans="59:59" ht="15" customHeight="1">
      <c r="BG891293" s="985"/>
    </row>
    <row r="891330" spans="59:59" ht="15" customHeight="1">
      <c r="BG891330" s="984"/>
    </row>
    <row r="891331" spans="59:59" ht="15" customHeight="1">
      <c r="BG891331" s="985"/>
    </row>
    <row r="891368" spans="59:59" ht="15" customHeight="1">
      <c r="BG891368" s="984"/>
    </row>
    <row r="891369" spans="59:59" ht="15" customHeight="1">
      <c r="BG891369" s="985"/>
    </row>
    <row r="891406" spans="59:59" ht="15" customHeight="1">
      <c r="BG891406" s="984"/>
    </row>
    <row r="891407" spans="59:59" ht="15" customHeight="1">
      <c r="BG891407" s="985"/>
    </row>
    <row r="891444" spans="59:59" ht="15" customHeight="1">
      <c r="BG891444" s="984"/>
    </row>
    <row r="891445" spans="59:59" ht="15" customHeight="1">
      <c r="BG891445" s="985"/>
    </row>
    <row r="891482" spans="59:59" ht="15" customHeight="1">
      <c r="BG891482" s="984"/>
    </row>
    <row r="891483" spans="59:59" ht="15" customHeight="1">
      <c r="BG891483" s="985"/>
    </row>
    <row r="891520" spans="59:59" ht="15" customHeight="1">
      <c r="BG891520" s="984"/>
    </row>
    <row r="891521" spans="59:59" ht="15" customHeight="1">
      <c r="BG891521" s="985"/>
    </row>
    <row r="891558" spans="59:59" ht="15" customHeight="1">
      <c r="BG891558" s="984"/>
    </row>
    <row r="891559" spans="59:59" ht="15" customHeight="1">
      <c r="BG891559" s="985"/>
    </row>
    <row r="891596" spans="59:59" ht="15" customHeight="1">
      <c r="BG891596" s="984"/>
    </row>
    <row r="891597" spans="59:59" ht="15" customHeight="1">
      <c r="BG891597" s="985"/>
    </row>
    <row r="891634" spans="59:59" ht="15" customHeight="1">
      <c r="BG891634" s="984"/>
    </row>
    <row r="891635" spans="59:59" ht="15" customHeight="1">
      <c r="BG891635" s="985"/>
    </row>
    <row r="891672" spans="59:59" ht="15" customHeight="1">
      <c r="BG891672" s="984"/>
    </row>
    <row r="891673" spans="59:59" ht="15" customHeight="1">
      <c r="BG891673" s="985"/>
    </row>
    <row r="891710" spans="59:59" ht="15" customHeight="1">
      <c r="BG891710" s="984"/>
    </row>
    <row r="891711" spans="59:59" ht="15" customHeight="1">
      <c r="BG891711" s="985"/>
    </row>
    <row r="891748" spans="59:59" ht="15" customHeight="1">
      <c r="BG891748" s="984"/>
    </row>
    <row r="891749" spans="59:59" ht="15" customHeight="1">
      <c r="BG891749" s="985"/>
    </row>
    <row r="891786" spans="59:59" ht="15" customHeight="1">
      <c r="BG891786" s="984"/>
    </row>
    <row r="891787" spans="59:59" ht="15" customHeight="1">
      <c r="BG891787" s="985"/>
    </row>
    <row r="891824" spans="59:59" ht="15" customHeight="1">
      <c r="BG891824" s="984"/>
    </row>
    <row r="891825" spans="59:59" ht="15" customHeight="1">
      <c r="BG891825" s="985"/>
    </row>
    <row r="891862" spans="59:59" ht="15" customHeight="1">
      <c r="BG891862" s="984"/>
    </row>
    <row r="891863" spans="59:59" ht="15" customHeight="1">
      <c r="BG891863" s="985"/>
    </row>
    <row r="891900" spans="59:59" ht="15" customHeight="1">
      <c r="BG891900" s="984"/>
    </row>
    <row r="891901" spans="59:59" ht="15" customHeight="1">
      <c r="BG891901" s="985"/>
    </row>
    <row r="891938" spans="59:59" ht="15" customHeight="1">
      <c r="BG891938" s="984"/>
    </row>
    <row r="891939" spans="59:59" ht="15" customHeight="1">
      <c r="BG891939" s="985"/>
    </row>
    <row r="891976" spans="59:59" ht="15" customHeight="1">
      <c r="BG891976" s="984"/>
    </row>
    <row r="891977" spans="59:59" ht="15" customHeight="1">
      <c r="BG891977" s="985"/>
    </row>
    <row r="892014" spans="59:59" ht="15" customHeight="1">
      <c r="BG892014" s="984"/>
    </row>
    <row r="892015" spans="59:59" ht="15" customHeight="1">
      <c r="BG892015" s="985"/>
    </row>
    <row r="892052" spans="59:59" ht="15" customHeight="1">
      <c r="BG892052" s="984"/>
    </row>
    <row r="892053" spans="59:59" ht="15" customHeight="1">
      <c r="BG892053" s="985"/>
    </row>
    <row r="892090" spans="59:59" ht="15" customHeight="1">
      <c r="BG892090" s="984"/>
    </row>
    <row r="892091" spans="59:59" ht="15" customHeight="1">
      <c r="BG892091" s="985"/>
    </row>
    <row r="892128" spans="59:59" ht="15" customHeight="1">
      <c r="BG892128" s="984"/>
    </row>
    <row r="892129" spans="59:59" ht="15" customHeight="1">
      <c r="BG892129" s="985"/>
    </row>
    <row r="892166" spans="59:59" ht="15" customHeight="1">
      <c r="BG892166" s="984"/>
    </row>
    <row r="892167" spans="59:59" ht="15" customHeight="1">
      <c r="BG892167" s="985"/>
    </row>
    <row r="892204" spans="59:59" ht="15" customHeight="1">
      <c r="BG892204" s="984"/>
    </row>
    <row r="892205" spans="59:59" ht="15" customHeight="1">
      <c r="BG892205" s="985"/>
    </row>
    <row r="892242" spans="59:59" ht="15" customHeight="1">
      <c r="BG892242" s="984"/>
    </row>
    <row r="892243" spans="59:59" ht="15" customHeight="1">
      <c r="BG892243" s="985"/>
    </row>
    <row r="892280" spans="59:59" ht="15" customHeight="1">
      <c r="BG892280" s="984"/>
    </row>
    <row r="892281" spans="59:59" ht="15" customHeight="1">
      <c r="BG892281" s="985"/>
    </row>
    <row r="892318" spans="59:59" ht="15" customHeight="1">
      <c r="BG892318" s="984"/>
    </row>
    <row r="892319" spans="59:59" ht="15" customHeight="1">
      <c r="BG892319" s="985"/>
    </row>
    <row r="892356" spans="59:59" ht="15" customHeight="1">
      <c r="BG892356" s="984"/>
    </row>
    <row r="892357" spans="59:59" ht="15" customHeight="1">
      <c r="BG892357" s="985"/>
    </row>
    <row r="892394" spans="59:59" ht="15" customHeight="1">
      <c r="BG892394" s="984"/>
    </row>
    <row r="892395" spans="59:59" ht="15" customHeight="1">
      <c r="BG892395" s="985"/>
    </row>
    <row r="892432" spans="59:59" ht="15" customHeight="1">
      <c r="BG892432" s="984"/>
    </row>
    <row r="892433" spans="59:59" ht="15" customHeight="1">
      <c r="BG892433" s="985"/>
    </row>
    <row r="892470" spans="59:59" ht="15" customHeight="1">
      <c r="BG892470" s="984"/>
    </row>
    <row r="892471" spans="59:59" ht="15" customHeight="1">
      <c r="BG892471" s="985"/>
    </row>
    <row r="892508" spans="59:59" ht="15" customHeight="1">
      <c r="BG892508" s="984"/>
    </row>
    <row r="892509" spans="59:59" ht="15" customHeight="1">
      <c r="BG892509" s="985"/>
    </row>
    <row r="892546" spans="59:59" ht="15" customHeight="1">
      <c r="BG892546" s="984"/>
    </row>
    <row r="892547" spans="59:59" ht="15" customHeight="1">
      <c r="BG892547" s="985"/>
    </row>
    <row r="892584" spans="59:59" ht="15" customHeight="1">
      <c r="BG892584" s="984"/>
    </row>
    <row r="892585" spans="59:59" ht="15" customHeight="1">
      <c r="BG892585" s="985"/>
    </row>
    <row r="892622" spans="59:59" ht="15" customHeight="1">
      <c r="BG892622" s="984"/>
    </row>
    <row r="892623" spans="59:59" ht="15" customHeight="1">
      <c r="BG892623" s="985"/>
    </row>
    <row r="892660" spans="59:59" ht="15" customHeight="1">
      <c r="BG892660" s="984"/>
    </row>
    <row r="892661" spans="59:59" ht="15" customHeight="1">
      <c r="BG892661" s="985"/>
    </row>
    <row r="892698" spans="59:59" ht="15" customHeight="1">
      <c r="BG892698" s="984"/>
    </row>
    <row r="892699" spans="59:59" ht="15" customHeight="1">
      <c r="BG892699" s="985"/>
    </row>
    <row r="892736" spans="59:59" ht="15" customHeight="1">
      <c r="BG892736" s="984"/>
    </row>
    <row r="892737" spans="59:59" ht="15" customHeight="1">
      <c r="BG892737" s="985"/>
    </row>
    <row r="892774" spans="59:59" ht="15" customHeight="1">
      <c r="BG892774" s="984"/>
    </row>
    <row r="892775" spans="59:59" ht="15" customHeight="1">
      <c r="BG892775" s="985"/>
    </row>
    <row r="892812" spans="59:59" ht="15" customHeight="1">
      <c r="BG892812" s="984"/>
    </row>
    <row r="892813" spans="59:59" ht="15" customHeight="1">
      <c r="BG892813" s="985"/>
    </row>
    <row r="892850" spans="59:59" ht="15" customHeight="1">
      <c r="BG892850" s="984"/>
    </row>
    <row r="892851" spans="59:59" ht="15" customHeight="1">
      <c r="BG892851" s="985"/>
    </row>
    <row r="892888" spans="59:59" ht="15" customHeight="1">
      <c r="BG892888" s="984"/>
    </row>
    <row r="892889" spans="59:59" ht="15" customHeight="1">
      <c r="BG892889" s="985"/>
    </row>
    <row r="892926" spans="59:59" ht="15" customHeight="1">
      <c r="BG892926" s="984"/>
    </row>
    <row r="892927" spans="59:59" ht="15" customHeight="1">
      <c r="BG892927" s="985"/>
    </row>
    <row r="892964" spans="59:59" ht="15" customHeight="1">
      <c r="BG892964" s="984"/>
    </row>
    <row r="892965" spans="59:59" ht="15" customHeight="1">
      <c r="BG892965" s="985"/>
    </row>
    <row r="893002" spans="59:59" ht="15" customHeight="1">
      <c r="BG893002" s="984"/>
    </row>
    <row r="893003" spans="59:59" ht="15" customHeight="1">
      <c r="BG893003" s="985"/>
    </row>
    <row r="893040" spans="59:59" ht="15" customHeight="1">
      <c r="BG893040" s="984"/>
    </row>
    <row r="893041" spans="59:59" ht="15" customHeight="1">
      <c r="BG893041" s="985"/>
    </row>
    <row r="893078" spans="59:59" ht="15" customHeight="1">
      <c r="BG893078" s="984"/>
    </row>
    <row r="893079" spans="59:59" ht="15" customHeight="1">
      <c r="BG893079" s="985"/>
    </row>
    <row r="893116" spans="59:59" ht="15" customHeight="1">
      <c r="BG893116" s="984"/>
    </row>
    <row r="893117" spans="59:59" ht="15" customHeight="1">
      <c r="BG893117" s="985"/>
    </row>
    <row r="893154" spans="59:59" ht="15" customHeight="1">
      <c r="BG893154" s="984"/>
    </row>
    <row r="893155" spans="59:59" ht="15" customHeight="1">
      <c r="BG893155" s="985"/>
    </row>
    <row r="893192" spans="59:59" ht="15" customHeight="1">
      <c r="BG893192" s="984"/>
    </row>
    <row r="893193" spans="59:59" ht="15" customHeight="1">
      <c r="BG893193" s="985"/>
    </row>
    <row r="893230" spans="59:59" ht="15" customHeight="1">
      <c r="BG893230" s="984"/>
    </row>
    <row r="893231" spans="59:59" ht="15" customHeight="1">
      <c r="BG893231" s="985"/>
    </row>
    <row r="893268" spans="59:59" ht="15" customHeight="1">
      <c r="BG893268" s="984"/>
    </row>
    <row r="893269" spans="59:59" ht="15" customHeight="1">
      <c r="BG893269" s="985"/>
    </row>
    <row r="893306" spans="59:59" ht="15" customHeight="1">
      <c r="BG893306" s="984"/>
    </row>
    <row r="893307" spans="59:59" ht="15" customHeight="1">
      <c r="BG893307" s="985"/>
    </row>
    <row r="893344" spans="59:59" ht="15" customHeight="1">
      <c r="BG893344" s="984"/>
    </row>
    <row r="893345" spans="59:59" ht="15" customHeight="1">
      <c r="BG893345" s="985"/>
    </row>
    <row r="893382" spans="59:59" ht="15" customHeight="1">
      <c r="BG893382" s="984"/>
    </row>
    <row r="893383" spans="59:59" ht="15" customHeight="1">
      <c r="BG893383" s="985"/>
    </row>
    <row r="893420" spans="59:59" ht="15" customHeight="1">
      <c r="BG893420" s="984"/>
    </row>
    <row r="893421" spans="59:59" ht="15" customHeight="1">
      <c r="BG893421" s="985"/>
    </row>
    <row r="893458" spans="59:59" ht="15" customHeight="1">
      <c r="BG893458" s="984"/>
    </row>
    <row r="893459" spans="59:59" ht="15" customHeight="1">
      <c r="BG893459" s="985"/>
    </row>
    <row r="893496" spans="59:59" ht="15" customHeight="1">
      <c r="BG893496" s="984"/>
    </row>
    <row r="893497" spans="59:59" ht="15" customHeight="1">
      <c r="BG893497" s="985"/>
    </row>
    <row r="893534" spans="59:59" ht="15" customHeight="1">
      <c r="BG893534" s="984"/>
    </row>
    <row r="893535" spans="59:59" ht="15" customHeight="1">
      <c r="BG893535" s="985"/>
    </row>
    <row r="893572" spans="59:59" ht="15" customHeight="1">
      <c r="BG893572" s="984"/>
    </row>
    <row r="893573" spans="59:59" ht="15" customHeight="1">
      <c r="BG893573" s="985"/>
    </row>
    <row r="893610" spans="59:59" ht="15" customHeight="1">
      <c r="BG893610" s="984"/>
    </row>
    <row r="893611" spans="59:59" ht="15" customHeight="1">
      <c r="BG893611" s="985"/>
    </row>
    <row r="893648" spans="59:59" ht="15" customHeight="1">
      <c r="BG893648" s="984"/>
    </row>
    <row r="893649" spans="59:59" ht="15" customHeight="1">
      <c r="BG893649" s="985"/>
    </row>
    <row r="893686" spans="59:59" ht="15" customHeight="1">
      <c r="BG893686" s="984"/>
    </row>
    <row r="893687" spans="59:59" ht="15" customHeight="1">
      <c r="BG893687" s="985"/>
    </row>
    <row r="893724" spans="59:59" ht="15" customHeight="1">
      <c r="BG893724" s="984"/>
    </row>
    <row r="893725" spans="59:59" ht="15" customHeight="1">
      <c r="BG893725" s="985"/>
    </row>
    <row r="893762" spans="59:59" ht="15" customHeight="1">
      <c r="BG893762" s="984"/>
    </row>
    <row r="893763" spans="59:59" ht="15" customHeight="1">
      <c r="BG893763" s="985"/>
    </row>
    <row r="893800" spans="59:59" ht="15" customHeight="1">
      <c r="BG893800" s="984"/>
    </row>
    <row r="893801" spans="59:59" ht="15" customHeight="1">
      <c r="BG893801" s="985"/>
    </row>
    <row r="893838" spans="59:59" ht="15" customHeight="1">
      <c r="BG893838" s="984"/>
    </row>
    <row r="893839" spans="59:59" ht="15" customHeight="1">
      <c r="BG893839" s="985"/>
    </row>
    <row r="893876" spans="59:59" ht="15" customHeight="1">
      <c r="BG893876" s="984"/>
    </row>
    <row r="893877" spans="59:59" ht="15" customHeight="1">
      <c r="BG893877" s="985"/>
    </row>
    <row r="893914" spans="59:59" ht="15" customHeight="1">
      <c r="BG893914" s="984"/>
    </row>
    <row r="893915" spans="59:59" ht="15" customHeight="1">
      <c r="BG893915" s="985"/>
    </row>
    <row r="893952" spans="59:59" ht="15" customHeight="1">
      <c r="BG893952" s="984"/>
    </row>
    <row r="893953" spans="59:59" ht="15" customHeight="1">
      <c r="BG893953" s="985"/>
    </row>
    <row r="893990" spans="59:59" ht="15" customHeight="1">
      <c r="BG893990" s="984"/>
    </row>
    <row r="893991" spans="59:59" ht="15" customHeight="1">
      <c r="BG893991" s="985"/>
    </row>
    <row r="894028" spans="59:59" ht="15" customHeight="1">
      <c r="BG894028" s="984"/>
    </row>
    <row r="894029" spans="59:59" ht="15" customHeight="1">
      <c r="BG894029" s="985"/>
    </row>
    <row r="894066" spans="59:59" ht="15" customHeight="1">
      <c r="BG894066" s="984"/>
    </row>
    <row r="894067" spans="59:59" ht="15" customHeight="1">
      <c r="BG894067" s="985"/>
    </row>
    <row r="894104" spans="59:59" ht="15" customHeight="1">
      <c r="BG894104" s="984"/>
    </row>
    <row r="894105" spans="59:59" ht="15" customHeight="1">
      <c r="BG894105" s="985"/>
    </row>
    <row r="894142" spans="59:59" ht="15" customHeight="1">
      <c r="BG894142" s="984"/>
    </row>
    <row r="894143" spans="59:59" ht="15" customHeight="1">
      <c r="BG894143" s="985"/>
    </row>
    <row r="894180" spans="59:59" ht="15" customHeight="1">
      <c r="BG894180" s="984"/>
    </row>
    <row r="894181" spans="59:59" ht="15" customHeight="1">
      <c r="BG894181" s="985"/>
    </row>
    <row r="894218" spans="59:59" ht="15" customHeight="1">
      <c r="BG894218" s="984"/>
    </row>
    <row r="894219" spans="59:59" ht="15" customHeight="1">
      <c r="BG894219" s="985"/>
    </row>
    <row r="894256" spans="59:59" ht="15" customHeight="1">
      <c r="BG894256" s="984"/>
    </row>
    <row r="894257" spans="59:59" ht="15" customHeight="1">
      <c r="BG894257" s="985"/>
    </row>
    <row r="894294" spans="59:59" ht="15" customHeight="1">
      <c r="BG894294" s="984"/>
    </row>
    <row r="894295" spans="59:59" ht="15" customHeight="1">
      <c r="BG894295" s="985"/>
    </row>
    <row r="894332" spans="59:59" ht="15" customHeight="1">
      <c r="BG894332" s="984"/>
    </row>
    <row r="894333" spans="59:59" ht="15" customHeight="1">
      <c r="BG894333" s="985"/>
    </row>
    <row r="894370" spans="59:59" ht="15" customHeight="1">
      <c r="BG894370" s="984"/>
    </row>
    <row r="894371" spans="59:59" ht="15" customHeight="1">
      <c r="BG894371" s="985"/>
    </row>
    <row r="894408" spans="59:59" ht="15" customHeight="1">
      <c r="BG894408" s="984"/>
    </row>
    <row r="894409" spans="59:59" ht="15" customHeight="1">
      <c r="BG894409" s="985"/>
    </row>
    <row r="894446" spans="59:59" ht="15" customHeight="1">
      <c r="BG894446" s="984"/>
    </row>
    <row r="894447" spans="59:59" ht="15" customHeight="1">
      <c r="BG894447" s="985"/>
    </row>
    <row r="894484" spans="59:59" ht="15" customHeight="1">
      <c r="BG894484" s="984"/>
    </row>
    <row r="894485" spans="59:59" ht="15" customHeight="1">
      <c r="BG894485" s="985"/>
    </row>
    <row r="894522" spans="59:59" ht="15" customHeight="1">
      <c r="BG894522" s="984"/>
    </row>
    <row r="894523" spans="59:59" ht="15" customHeight="1">
      <c r="BG894523" s="985"/>
    </row>
    <row r="894560" spans="59:59" ht="15" customHeight="1">
      <c r="BG894560" s="984"/>
    </row>
    <row r="894561" spans="59:59" ht="15" customHeight="1">
      <c r="BG894561" s="985"/>
    </row>
    <row r="894598" spans="59:59" ht="15" customHeight="1">
      <c r="BG894598" s="984"/>
    </row>
    <row r="894599" spans="59:59" ht="15" customHeight="1">
      <c r="BG894599" s="985"/>
    </row>
    <row r="894636" spans="59:59" ht="15" customHeight="1">
      <c r="BG894636" s="984"/>
    </row>
    <row r="894637" spans="59:59" ht="15" customHeight="1">
      <c r="BG894637" s="985"/>
    </row>
    <row r="894674" spans="59:59" ht="15" customHeight="1">
      <c r="BG894674" s="984"/>
    </row>
    <row r="894675" spans="59:59" ht="15" customHeight="1">
      <c r="BG894675" s="985"/>
    </row>
    <row r="894712" spans="59:59" ht="15" customHeight="1">
      <c r="BG894712" s="984"/>
    </row>
    <row r="894713" spans="59:59" ht="15" customHeight="1">
      <c r="BG894713" s="985"/>
    </row>
    <row r="894750" spans="59:59" ht="15" customHeight="1">
      <c r="BG894750" s="984"/>
    </row>
    <row r="894751" spans="59:59" ht="15" customHeight="1">
      <c r="BG894751" s="985"/>
    </row>
    <row r="894788" spans="59:59" ht="15" customHeight="1">
      <c r="BG894788" s="984"/>
    </row>
    <row r="894789" spans="59:59" ht="15" customHeight="1">
      <c r="BG894789" s="985"/>
    </row>
    <row r="894826" spans="59:59" ht="15" customHeight="1">
      <c r="BG894826" s="984"/>
    </row>
    <row r="894827" spans="59:59" ht="15" customHeight="1">
      <c r="BG894827" s="985"/>
    </row>
    <row r="894864" spans="59:59" ht="15" customHeight="1">
      <c r="BG894864" s="984"/>
    </row>
    <row r="894865" spans="59:59" ht="15" customHeight="1">
      <c r="BG894865" s="985"/>
    </row>
    <row r="894902" spans="59:59" ht="15" customHeight="1">
      <c r="BG894902" s="984"/>
    </row>
    <row r="894903" spans="59:59" ht="15" customHeight="1">
      <c r="BG894903" s="985"/>
    </row>
    <row r="894940" spans="59:59" ht="15" customHeight="1">
      <c r="BG894940" s="984"/>
    </row>
    <row r="894941" spans="59:59" ht="15" customHeight="1">
      <c r="BG894941" s="985"/>
    </row>
    <row r="894978" spans="59:59" ht="15" customHeight="1">
      <c r="BG894978" s="984"/>
    </row>
    <row r="894979" spans="59:59" ht="15" customHeight="1">
      <c r="BG894979" s="985"/>
    </row>
    <row r="895016" spans="59:59" ht="15" customHeight="1">
      <c r="BG895016" s="984"/>
    </row>
    <row r="895017" spans="59:59" ht="15" customHeight="1">
      <c r="BG895017" s="985"/>
    </row>
    <row r="895054" spans="59:59" ht="15" customHeight="1">
      <c r="BG895054" s="984"/>
    </row>
    <row r="895055" spans="59:59" ht="15" customHeight="1">
      <c r="BG895055" s="985"/>
    </row>
    <row r="895092" spans="59:59" ht="15" customHeight="1">
      <c r="BG895092" s="984"/>
    </row>
    <row r="895093" spans="59:59" ht="15" customHeight="1">
      <c r="BG895093" s="985"/>
    </row>
    <row r="895130" spans="59:59" ht="15" customHeight="1">
      <c r="BG895130" s="984"/>
    </row>
    <row r="895131" spans="59:59" ht="15" customHeight="1">
      <c r="BG895131" s="985"/>
    </row>
    <row r="895168" spans="59:59" ht="15" customHeight="1">
      <c r="BG895168" s="984"/>
    </row>
    <row r="895169" spans="59:59" ht="15" customHeight="1">
      <c r="BG895169" s="985"/>
    </row>
    <row r="895206" spans="59:59" ht="15" customHeight="1">
      <c r="BG895206" s="984"/>
    </row>
    <row r="895207" spans="59:59" ht="15" customHeight="1">
      <c r="BG895207" s="985"/>
    </row>
    <row r="895244" spans="59:59" ht="15" customHeight="1">
      <c r="BG895244" s="984"/>
    </row>
    <row r="895245" spans="59:59" ht="15" customHeight="1">
      <c r="BG895245" s="985"/>
    </row>
    <row r="895282" spans="59:59" ht="15" customHeight="1">
      <c r="BG895282" s="984"/>
    </row>
    <row r="895283" spans="59:59" ht="15" customHeight="1">
      <c r="BG895283" s="985"/>
    </row>
    <row r="895320" spans="59:59" ht="15" customHeight="1">
      <c r="BG895320" s="984"/>
    </row>
    <row r="895321" spans="59:59" ht="15" customHeight="1">
      <c r="BG895321" s="985"/>
    </row>
    <row r="895358" spans="59:59" ht="15" customHeight="1">
      <c r="BG895358" s="984"/>
    </row>
    <row r="895359" spans="59:59" ht="15" customHeight="1">
      <c r="BG895359" s="985"/>
    </row>
    <row r="895396" spans="59:59" ht="15" customHeight="1">
      <c r="BG895396" s="984"/>
    </row>
    <row r="895397" spans="59:59" ht="15" customHeight="1">
      <c r="BG895397" s="985"/>
    </row>
    <row r="895434" spans="59:59" ht="15" customHeight="1">
      <c r="BG895434" s="984"/>
    </row>
    <row r="895435" spans="59:59" ht="15" customHeight="1">
      <c r="BG895435" s="985"/>
    </row>
    <row r="895472" spans="59:59" ht="15" customHeight="1">
      <c r="BG895472" s="984"/>
    </row>
    <row r="895473" spans="59:59" ht="15" customHeight="1">
      <c r="BG895473" s="985"/>
    </row>
    <row r="895510" spans="59:59" ht="15" customHeight="1">
      <c r="BG895510" s="984"/>
    </row>
    <row r="895511" spans="59:59" ht="15" customHeight="1">
      <c r="BG895511" s="985"/>
    </row>
    <row r="895548" spans="59:59" ht="15" customHeight="1">
      <c r="BG895548" s="984"/>
    </row>
    <row r="895549" spans="59:59" ht="15" customHeight="1">
      <c r="BG895549" s="985"/>
    </row>
    <row r="895586" spans="59:59" ht="15" customHeight="1">
      <c r="BG895586" s="984"/>
    </row>
    <row r="895587" spans="59:59" ht="15" customHeight="1">
      <c r="BG895587" s="985"/>
    </row>
    <row r="895624" spans="59:59" ht="15" customHeight="1">
      <c r="BG895624" s="984"/>
    </row>
    <row r="895625" spans="59:59" ht="15" customHeight="1">
      <c r="BG895625" s="985"/>
    </row>
    <row r="895662" spans="59:59" ht="15" customHeight="1">
      <c r="BG895662" s="984"/>
    </row>
    <row r="895663" spans="59:59" ht="15" customHeight="1">
      <c r="BG895663" s="985"/>
    </row>
    <row r="895700" spans="59:59" ht="15" customHeight="1">
      <c r="BG895700" s="984"/>
    </row>
    <row r="895701" spans="59:59" ht="15" customHeight="1">
      <c r="BG895701" s="985"/>
    </row>
    <row r="895738" spans="59:59" ht="15" customHeight="1">
      <c r="BG895738" s="984"/>
    </row>
    <row r="895739" spans="59:59" ht="15" customHeight="1">
      <c r="BG895739" s="985"/>
    </row>
    <row r="895776" spans="59:59" ht="15" customHeight="1">
      <c r="BG895776" s="984"/>
    </row>
    <row r="895777" spans="59:59" ht="15" customHeight="1">
      <c r="BG895777" s="985"/>
    </row>
    <row r="895814" spans="59:59" ht="15" customHeight="1">
      <c r="BG895814" s="984"/>
    </row>
    <row r="895815" spans="59:59" ht="15" customHeight="1">
      <c r="BG895815" s="985"/>
    </row>
    <row r="895852" spans="59:59" ht="15" customHeight="1">
      <c r="BG895852" s="984"/>
    </row>
    <row r="895853" spans="59:59" ht="15" customHeight="1">
      <c r="BG895853" s="985"/>
    </row>
    <row r="895890" spans="59:59" ht="15" customHeight="1">
      <c r="BG895890" s="984"/>
    </row>
    <row r="895891" spans="59:59" ht="15" customHeight="1">
      <c r="BG895891" s="985"/>
    </row>
    <row r="895928" spans="59:59" ht="15" customHeight="1">
      <c r="BG895928" s="984"/>
    </row>
    <row r="895929" spans="59:59" ht="15" customHeight="1">
      <c r="BG895929" s="985"/>
    </row>
    <row r="895966" spans="59:59" ht="15" customHeight="1">
      <c r="BG895966" s="984"/>
    </row>
    <row r="895967" spans="59:59" ht="15" customHeight="1">
      <c r="BG895967" s="985"/>
    </row>
    <row r="896004" spans="59:59" ht="15" customHeight="1">
      <c r="BG896004" s="984"/>
    </row>
    <row r="896005" spans="59:59" ht="15" customHeight="1">
      <c r="BG896005" s="985"/>
    </row>
    <row r="896042" spans="59:59" ht="15" customHeight="1">
      <c r="BG896042" s="984"/>
    </row>
    <row r="896043" spans="59:59" ht="15" customHeight="1">
      <c r="BG896043" s="985"/>
    </row>
    <row r="896080" spans="59:59" ht="15" customHeight="1">
      <c r="BG896080" s="984"/>
    </row>
    <row r="896081" spans="59:59" ht="15" customHeight="1">
      <c r="BG896081" s="985"/>
    </row>
    <row r="896118" spans="59:59" ht="15" customHeight="1">
      <c r="BG896118" s="984"/>
    </row>
    <row r="896119" spans="59:59" ht="15" customHeight="1">
      <c r="BG896119" s="985"/>
    </row>
    <row r="896156" spans="59:59" ht="15" customHeight="1">
      <c r="BG896156" s="984"/>
    </row>
    <row r="896157" spans="59:59" ht="15" customHeight="1">
      <c r="BG896157" s="985"/>
    </row>
    <row r="896194" spans="59:59" ht="15" customHeight="1">
      <c r="BG896194" s="984"/>
    </row>
    <row r="896195" spans="59:59" ht="15" customHeight="1">
      <c r="BG896195" s="985"/>
    </row>
    <row r="896232" spans="59:59" ht="15" customHeight="1">
      <c r="BG896232" s="984"/>
    </row>
    <row r="896233" spans="59:59" ht="15" customHeight="1">
      <c r="BG896233" s="985"/>
    </row>
    <row r="896270" spans="59:59" ht="15" customHeight="1">
      <c r="BG896270" s="984"/>
    </row>
    <row r="896271" spans="59:59" ht="15" customHeight="1">
      <c r="BG896271" s="985"/>
    </row>
    <row r="896308" spans="59:59" ht="15" customHeight="1">
      <c r="BG896308" s="984"/>
    </row>
    <row r="896309" spans="59:59" ht="15" customHeight="1">
      <c r="BG896309" s="985"/>
    </row>
    <row r="896346" spans="59:59" ht="15" customHeight="1">
      <c r="BG896346" s="984"/>
    </row>
    <row r="896347" spans="59:59" ht="15" customHeight="1">
      <c r="BG896347" s="985"/>
    </row>
    <row r="896384" spans="59:59" ht="15" customHeight="1">
      <c r="BG896384" s="984"/>
    </row>
    <row r="896385" spans="59:59" ht="15" customHeight="1">
      <c r="BG896385" s="985"/>
    </row>
    <row r="896422" spans="59:59" ht="15" customHeight="1">
      <c r="BG896422" s="984"/>
    </row>
    <row r="896423" spans="59:59" ht="15" customHeight="1">
      <c r="BG896423" s="985"/>
    </row>
    <row r="896460" spans="59:59" ht="15" customHeight="1">
      <c r="BG896460" s="984"/>
    </row>
    <row r="896461" spans="59:59" ht="15" customHeight="1">
      <c r="BG896461" s="985"/>
    </row>
    <row r="896498" spans="59:59" ht="15" customHeight="1">
      <c r="BG896498" s="984"/>
    </row>
    <row r="896499" spans="59:59" ht="15" customHeight="1">
      <c r="BG896499" s="985"/>
    </row>
    <row r="896536" spans="59:59" ht="15" customHeight="1">
      <c r="BG896536" s="984"/>
    </row>
    <row r="896537" spans="59:59" ht="15" customHeight="1">
      <c r="BG896537" s="985"/>
    </row>
    <row r="896574" spans="59:59" ht="15" customHeight="1">
      <c r="BG896574" s="984"/>
    </row>
    <row r="896575" spans="59:59" ht="15" customHeight="1">
      <c r="BG896575" s="985"/>
    </row>
    <row r="896612" spans="59:59" ht="15" customHeight="1">
      <c r="BG896612" s="984"/>
    </row>
    <row r="896613" spans="59:59" ht="15" customHeight="1">
      <c r="BG896613" s="985"/>
    </row>
    <row r="896650" spans="59:59" ht="15" customHeight="1">
      <c r="BG896650" s="984"/>
    </row>
    <row r="896651" spans="59:59" ht="15" customHeight="1">
      <c r="BG896651" s="985"/>
    </row>
    <row r="896688" spans="59:59" ht="15" customHeight="1">
      <c r="BG896688" s="984"/>
    </row>
    <row r="896689" spans="59:59" ht="15" customHeight="1">
      <c r="BG896689" s="985"/>
    </row>
    <row r="896726" spans="59:59" ht="15" customHeight="1">
      <c r="BG896726" s="984"/>
    </row>
    <row r="896727" spans="59:59" ht="15" customHeight="1">
      <c r="BG896727" s="985"/>
    </row>
    <row r="896764" spans="59:59" ht="15" customHeight="1">
      <c r="BG896764" s="984"/>
    </row>
    <row r="896765" spans="59:59" ht="15" customHeight="1">
      <c r="BG896765" s="985"/>
    </row>
    <row r="896802" spans="59:59" ht="15" customHeight="1">
      <c r="BG896802" s="984"/>
    </row>
    <row r="896803" spans="59:59" ht="15" customHeight="1">
      <c r="BG896803" s="985"/>
    </row>
    <row r="896840" spans="59:59" ht="15" customHeight="1">
      <c r="BG896840" s="984"/>
    </row>
    <row r="896841" spans="59:59" ht="15" customHeight="1">
      <c r="BG896841" s="985"/>
    </row>
    <row r="896878" spans="59:59" ht="15" customHeight="1">
      <c r="BG896878" s="984"/>
    </row>
    <row r="896879" spans="59:59" ht="15" customHeight="1">
      <c r="BG896879" s="985"/>
    </row>
    <row r="896916" spans="59:59" ht="15" customHeight="1">
      <c r="BG896916" s="984"/>
    </row>
    <row r="896917" spans="59:59" ht="15" customHeight="1">
      <c r="BG896917" s="985"/>
    </row>
    <row r="896954" spans="59:59" ht="15" customHeight="1">
      <c r="BG896954" s="984"/>
    </row>
    <row r="896955" spans="59:59" ht="15" customHeight="1">
      <c r="BG896955" s="985"/>
    </row>
    <row r="896992" spans="59:59" ht="15" customHeight="1">
      <c r="BG896992" s="984"/>
    </row>
    <row r="896993" spans="59:59" ht="15" customHeight="1">
      <c r="BG896993" s="985"/>
    </row>
    <row r="897030" spans="59:59" ht="15" customHeight="1">
      <c r="BG897030" s="984"/>
    </row>
    <row r="897031" spans="59:59" ht="15" customHeight="1">
      <c r="BG897031" s="985"/>
    </row>
    <row r="897068" spans="59:59" ht="15" customHeight="1">
      <c r="BG897068" s="984"/>
    </row>
    <row r="897069" spans="59:59" ht="15" customHeight="1">
      <c r="BG897069" s="985"/>
    </row>
    <row r="897106" spans="59:59" ht="15" customHeight="1">
      <c r="BG897106" s="984"/>
    </row>
    <row r="897107" spans="59:59" ht="15" customHeight="1">
      <c r="BG897107" s="985"/>
    </row>
    <row r="897144" spans="59:59" ht="15" customHeight="1">
      <c r="BG897144" s="984"/>
    </row>
    <row r="897145" spans="59:59" ht="15" customHeight="1">
      <c r="BG897145" s="985"/>
    </row>
    <row r="897182" spans="59:59" ht="15" customHeight="1">
      <c r="BG897182" s="984"/>
    </row>
    <row r="897183" spans="59:59" ht="15" customHeight="1">
      <c r="BG897183" s="985"/>
    </row>
    <row r="897220" spans="59:59" ht="15" customHeight="1">
      <c r="BG897220" s="984"/>
    </row>
    <row r="897221" spans="59:59" ht="15" customHeight="1">
      <c r="BG897221" s="985"/>
    </row>
    <row r="897258" spans="59:59" ht="15" customHeight="1">
      <c r="BG897258" s="984"/>
    </row>
    <row r="897259" spans="59:59" ht="15" customHeight="1">
      <c r="BG897259" s="985"/>
    </row>
    <row r="897296" spans="59:59" ht="15" customHeight="1">
      <c r="BG897296" s="984"/>
    </row>
    <row r="897297" spans="59:59" ht="15" customHeight="1">
      <c r="BG897297" s="985"/>
    </row>
    <row r="897334" spans="59:59" ht="15" customHeight="1">
      <c r="BG897334" s="984"/>
    </row>
    <row r="897335" spans="59:59" ht="15" customHeight="1">
      <c r="BG897335" s="985"/>
    </row>
    <row r="897372" spans="59:59" ht="15" customHeight="1">
      <c r="BG897372" s="984"/>
    </row>
    <row r="897373" spans="59:59" ht="15" customHeight="1">
      <c r="BG897373" s="985"/>
    </row>
    <row r="897410" spans="59:59" ht="15" customHeight="1">
      <c r="BG897410" s="984"/>
    </row>
    <row r="897411" spans="59:59" ht="15" customHeight="1">
      <c r="BG897411" s="985"/>
    </row>
    <row r="897448" spans="59:59" ht="15" customHeight="1">
      <c r="BG897448" s="984"/>
    </row>
    <row r="897449" spans="59:59" ht="15" customHeight="1">
      <c r="BG897449" s="985"/>
    </row>
    <row r="897486" spans="59:59" ht="15" customHeight="1">
      <c r="BG897486" s="984"/>
    </row>
    <row r="897487" spans="59:59" ht="15" customHeight="1">
      <c r="BG897487" s="985"/>
    </row>
    <row r="897524" spans="59:59" ht="15" customHeight="1">
      <c r="BG897524" s="984"/>
    </row>
    <row r="897525" spans="59:59" ht="15" customHeight="1">
      <c r="BG897525" s="985"/>
    </row>
    <row r="897562" spans="59:59" ht="15" customHeight="1">
      <c r="BG897562" s="984"/>
    </row>
    <row r="897563" spans="59:59" ht="15" customHeight="1">
      <c r="BG897563" s="985"/>
    </row>
    <row r="897600" spans="59:59" ht="15" customHeight="1">
      <c r="BG897600" s="984"/>
    </row>
    <row r="897601" spans="59:59" ht="15" customHeight="1">
      <c r="BG897601" s="985"/>
    </row>
    <row r="897638" spans="59:59" ht="15" customHeight="1">
      <c r="BG897638" s="984"/>
    </row>
    <row r="897639" spans="59:59" ht="15" customHeight="1">
      <c r="BG897639" s="985"/>
    </row>
    <row r="897676" spans="59:59" ht="15" customHeight="1">
      <c r="BG897676" s="984"/>
    </row>
    <row r="897677" spans="59:59" ht="15" customHeight="1">
      <c r="BG897677" s="985"/>
    </row>
    <row r="897714" spans="59:59" ht="15" customHeight="1">
      <c r="BG897714" s="984"/>
    </row>
    <row r="897715" spans="59:59" ht="15" customHeight="1">
      <c r="BG897715" s="985"/>
    </row>
    <row r="897752" spans="59:59" ht="15" customHeight="1">
      <c r="BG897752" s="984"/>
    </row>
    <row r="897753" spans="59:59" ht="15" customHeight="1">
      <c r="BG897753" s="985"/>
    </row>
    <row r="897790" spans="59:59" ht="15" customHeight="1">
      <c r="BG897790" s="984"/>
    </row>
    <row r="897791" spans="59:59" ht="15" customHeight="1">
      <c r="BG897791" s="985"/>
    </row>
    <row r="897828" spans="59:59" ht="15" customHeight="1">
      <c r="BG897828" s="984"/>
    </row>
    <row r="897829" spans="59:59" ht="15" customHeight="1">
      <c r="BG897829" s="985"/>
    </row>
    <row r="897866" spans="59:59" ht="15" customHeight="1">
      <c r="BG897866" s="984"/>
    </row>
    <row r="897867" spans="59:59" ht="15" customHeight="1">
      <c r="BG897867" s="985"/>
    </row>
    <row r="897904" spans="59:59" ht="15" customHeight="1">
      <c r="BG897904" s="984"/>
    </row>
    <row r="897905" spans="59:59" ht="15" customHeight="1">
      <c r="BG897905" s="985"/>
    </row>
    <row r="897942" spans="59:59" ht="15" customHeight="1">
      <c r="BG897942" s="984"/>
    </row>
    <row r="897943" spans="59:59" ht="15" customHeight="1">
      <c r="BG897943" s="985"/>
    </row>
    <row r="897980" spans="59:59" ht="15" customHeight="1">
      <c r="BG897980" s="984"/>
    </row>
    <row r="897981" spans="59:59" ht="15" customHeight="1">
      <c r="BG897981" s="985"/>
    </row>
    <row r="898018" spans="59:59" ht="15" customHeight="1">
      <c r="BG898018" s="984"/>
    </row>
    <row r="898019" spans="59:59" ht="15" customHeight="1">
      <c r="BG898019" s="985"/>
    </row>
    <row r="898056" spans="59:59" ht="15" customHeight="1">
      <c r="BG898056" s="984"/>
    </row>
    <row r="898057" spans="59:59" ht="15" customHeight="1">
      <c r="BG898057" s="985"/>
    </row>
    <row r="898094" spans="59:59" ht="15" customHeight="1">
      <c r="BG898094" s="984"/>
    </row>
    <row r="898095" spans="59:59" ht="15" customHeight="1">
      <c r="BG898095" s="985"/>
    </row>
    <row r="898132" spans="59:59" ht="15" customHeight="1">
      <c r="BG898132" s="984"/>
    </row>
    <row r="898133" spans="59:59" ht="15" customHeight="1">
      <c r="BG898133" s="985"/>
    </row>
    <row r="898170" spans="59:59" ht="15" customHeight="1">
      <c r="BG898170" s="984"/>
    </row>
    <row r="898171" spans="59:59" ht="15" customHeight="1">
      <c r="BG898171" s="985"/>
    </row>
    <row r="898208" spans="59:59" ht="15" customHeight="1">
      <c r="BG898208" s="984"/>
    </row>
    <row r="898209" spans="59:59" ht="15" customHeight="1">
      <c r="BG898209" s="985"/>
    </row>
    <row r="898246" spans="59:59" ht="15" customHeight="1">
      <c r="BG898246" s="984"/>
    </row>
    <row r="898247" spans="59:59" ht="15" customHeight="1">
      <c r="BG898247" s="985"/>
    </row>
    <row r="898284" spans="59:59" ht="15" customHeight="1">
      <c r="BG898284" s="984"/>
    </row>
    <row r="898285" spans="59:59" ht="15" customHeight="1">
      <c r="BG898285" s="985"/>
    </row>
    <row r="898322" spans="59:59" ht="15" customHeight="1">
      <c r="BG898322" s="984"/>
    </row>
    <row r="898323" spans="59:59" ht="15" customHeight="1">
      <c r="BG898323" s="985"/>
    </row>
    <row r="898360" spans="59:59" ht="15" customHeight="1">
      <c r="BG898360" s="984"/>
    </row>
    <row r="898361" spans="59:59" ht="15" customHeight="1">
      <c r="BG898361" s="985"/>
    </row>
    <row r="898398" spans="59:59" ht="15" customHeight="1">
      <c r="BG898398" s="984"/>
    </row>
    <row r="898399" spans="59:59" ht="15" customHeight="1">
      <c r="BG898399" s="985"/>
    </row>
    <row r="898436" spans="59:59" ht="15" customHeight="1">
      <c r="BG898436" s="984"/>
    </row>
    <row r="898437" spans="59:59" ht="15" customHeight="1">
      <c r="BG898437" s="985"/>
    </row>
    <row r="898474" spans="59:59" ht="15" customHeight="1">
      <c r="BG898474" s="984"/>
    </row>
    <row r="898475" spans="59:59" ht="15" customHeight="1">
      <c r="BG898475" s="985"/>
    </row>
    <row r="898512" spans="59:59" ht="15" customHeight="1">
      <c r="BG898512" s="984"/>
    </row>
    <row r="898513" spans="59:59" ht="15" customHeight="1">
      <c r="BG898513" s="985"/>
    </row>
    <row r="898550" spans="59:59" ht="15" customHeight="1">
      <c r="BG898550" s="984"/>
    </row>
    <row r="898551" spans="59:59" ht="15" customHeight="1">
      <c r="BG898551" s="985"/>
    </row>
    <row r="898588" spans="59:59" ht="15" customHeight="1">
      <c r="BG898588" s="984"/>
    </row>
    <row r="898589" spans="59:59" ht="15" customHeight="1">
      <c r="BG898589" s="985"/>
    </row>
    <row r="898626" spans="59:59" ht="15" customHeight="1">
      <c r="BG898626" s="984"/>
    </row>
    <row r="898627" spans="59:59" ht="15" customHeight="1">
      <c r="BG898627" s="985"/>
    </row>
    <row r="898664" spans="59:59" ht="15" customHeight="1">
      <c r="BG898664" s="984"/>
    </row>
    <row r="898665" spans="59:59" ht="15" customHeight="1">
      <c r="BG898665" s="985"/>
    </row>
    <row r="898702" spans="59:59" ht="15" customHeight="1">
      <c r="BG898702" s="984"/>
    </row>
    <row r="898703" spans="59:59" ht="15" customHeight="1">
      <c r="BG898703" s="985"/>
    </row>
    <row r="898740" spans="59:59" ht="15" customHeight="1">
      <c r="BG898740" s="984"/>
    </row>
    <row r="898741" spans="59:59" ht="15" customHeight="1">
      <c r="BG898741" s="985"/>
    </row>
    <row r="898778" spans="59:59" ht="15" customHeight="1">
      <c r="BG898778" s="984"/>
    </row>
    <row r="898779" spans="59:59" ht="15" customHeight="1">
      <c r="BG898779" s="985"/>
    </row>
    <row r="898816" spans="59:59" ht="15" customHeight="1">
      <c r="BG898816" s="984"/>
    </row>
    <row r="898817" spans="59:59" ht="15" customHeight="1">
      <c r="BG898817" s="985"/>
    </row>
    <row r="898854" spans="59:59" ht="15" customHeight="1">
      <c r="BG898854" s="984"/>
    </row>
    <row r="898855" spans="59:59" ht="15" customHeight="1">
      <c r="BG898855" s="985"/>
    </row>
    <row r="898892" spans="59:59" ht="15" customHeight="1">
      <c r="BG898892" s="984"/>
    </row>
    <row r="898893" spans="59:59" ht="15" customHeight="1">
      <c r="BG898893" s="985"/>
    </row>
    <row r="898930" spans="59:59" ht="15" customHeight="1">
      <c r="BG898930" s="984"/>
    </row>
    <row r="898931" spans="59:59" ht="15" customHeight="1">
      <c r="BG898931" s="985"/>
    </row>
    <row r="898968" spans="59:59" ht="15" customHeight="1">
      <c r="BG898968" s="984"/>
    </row>
    <row r="898969" spans="59:59" ht="15" customHeight="1">
      <c r="BG898969" s="985"/>
    </row>
    <row r="899006" spans="59:59" ht="15" customHeight="1">
      <c r="BG899006" s="984"/>
    </row>
    <row r="899007" spans="59:59" ht="15" customHeight="1">
      <c r="BG899007" s="985"/>
    </row>
    <row r="899044" spans="59:59" ht="15" customHeight="1">
      <c r="BG899044" s="984"/>
    </row>
    <row r="899045" spans="59:59" ht="15" customHeight="1">
      <c r="BG899045" s="985"/>
    </row>
    <row r="899082" spans="59:59" ht="15" customHeight="1">
      <c r="BG899082" s="984"/>
    </row>
    <row r="899083" spans="59:59" ht="15" customHeight="1">
      <c r="BG899083" s="985"/>
    </row>
    <row r="899120" spans="59:59" ht="15" customHeight="1">
      <c r="BG899120" s="984"/>
    </row>
    <row r="899121" spans="59:59" ht="15" customHeight="1">
      <c r="BG899121" s="985"/>
    </row>
    <row r="899158" spans="59:59" ht="15" customHeight="1">
      <c r="BG899158" s="984"/>
    </row>
    <row r="899159" spans="59:59" ht="15" customHeight="1">
      <c r="BG899159" s="985"/>
    </row>
    <row r="899196" spans="59:59" ht="15" customHeight="1">
      <c r="BG899196" s="984"/>
    </row>
    <row r="899197" spans="59:59" ht="15" customHeight="1">
      <c r="BG899197" s="985"/>
    </row>
    <row r="899234" spans="59:59" ht="15" customHeight="1">
      <c r="BG899234" s="984"/>
    </row>
    <row r="899235" spans="59:59" ht="15" customHeight="1">
      <c r="BG899235" s="985"/>
    </row>
    <row r="899272" spans="59:59" ht="15" customHeight="1">
      <c r="BG899272" s="984"/>
    </row>
    <row r="899273" spans="59:59" ht="15" customHeight="1">
      <c r="BG899273" s="985"/>
    </row>
    <row r="899310" spans="59:59" ht="15" customHeight="1">
      <c r="BG899310" s="984"/>
    </row>
    <row r="899311" spans="59:59" ht="15" customHeight="1">
      <c r="BG899311" s="985"/>
    </row>
    <row r="899348" spans="59:59" ht="15" customHeight="1">
      <c r="BG899348" s="984"/>
    </row>
    <row r="899349" spans="59:59" ht="15" customHeight="1">
      <c r="BG899349" s="985"/>
    </row>
    <row r="899386" spans="59:59" ht="15" customHeight="1">
      <c r="BG899386" s="984"/>
    </row>
    <row r="899387" spans="59:59" ht="15" customHeight="1">
      <c r="BG899387" s="985"/>
    </row>
    <row r="899424" spans="59:59" ht="15" customHeight="1">
      <c r="BG899424" s="984"/>
    </row>
    <row r="899425" spans="59:59" ht="15" customHeight="1">
      <c r="BG899425" s="985"/>
    </row>
    <row r="899462" spans="59:59" ht="15" customHeight="1">
      <c r="BG899462" s="984"/>
    </row>
    <row r="899463" spans="59:59" ht="15" customHeight="1">
      <c r="BG899463" s="985"/>
    </row>
    <row r="899500" spans="59:59" ht="15" customHeight="1">
      <c r="BG899500" s="984"/>
    </row>
    <row r="899501" spans="59:59" ht="15" customHeight="1">
      <c r="BG899501" s="985"/>
    </row>
    <row r="899538" spans="59:59" ht="15" customHeight="1">
      <c r="BG899538" s="984"/>
    </row>
    <row r="899539" spans="59:59" ht="15" customHeight="1">
      <c r="BG899539" s="985"/>
    </row>
    <row r="899576" spans="59:59" ht="15" customHeight="1">
      <c r="BG899576" s="984"/>
    </row>
    <row r="899577" spans="59:59" ht="15" customHeight="1">
      <c r="BG899577" s="985"/>
    </row>
    <row r="899614" spans="59:59" ht="15" customHeight="1">
      <c r="BG899614" s="984"/>
    </row>
    <row r="899615" spans="59:59" ht="15" customHeight="1">
      <c r="BG899615" s="985"/>
    </row>
    <row r="899652" spans="59:59" ht="15" customHeight="1">
      <c r="BG899652" s="984"/>
    </row>
    <row r="899653" spans="59:59" ht="15" customHeight="1">
      <c r="BG899653" s="985"/>
    </row>
    <row r="899690" spans="59:59" ht="15" customHeight="1">
      <c r="BG899690" s="984"/>
    </row>
    <row r="899691" spans="59:59" ht="15" customHeight="1">
      <c r="BG899691" s="985"/>
    </row>
    <row r="899728" spans="59:59" ht="15" customHeight="1">
      <c r="BG899728" s="984"/>
    </row>
    <row r="899729" spans="59:59" ht="15" customHeight="1">
      <c r="BG899729" s="985"/>
    </row>
    <row r="899766" spans="59:59" ht="15" customHeight="1">
      <c r="BG899766" s="984"/>
    </row>
    <row r="899767" spans="59:59" ht="15" customHeight="1">
      <c r="BG899767" s="985"/>
    </row>
    <row r="899804" spans="59:59" ht="15" customHeight="1">
      <c r="BG899804" s="984"/>
    </row>
    <row r="899805" spans="59:59" ht="15" customHeight="1">
      <c r="BG899805" s="985"/>
    </row>
    <row r="899842" spans="59:59" ht="15" customHeight="1">
      <c r="BG899842" s="984"/>
    </row>
    <row r="899843" spans="59:59" ht="15" customHeight="1">
      <c r="BG899843" s="985"/>
    </row>
    <row r="899880" spans="59:59" ht="15" customHeight="1">
      <c r="BG899880" s="984"/>
    </row>
    <row r="899881" spans="59:59" ht="15" customHeight="1">
      <c r="BG899881" s="985"/>
    </row>
    <row r="899918" spans="59:59" ht="15" customHeight="1">
      <c r="BG899918" s="984"/>
    </row>
    <row r="899919" spans="59:59" ht="15" customHeight="1">
      <c r="BG899919" s="985"/>
    </row>
    <row r="899956" spans="59:59" ht="15" customHeight="1">
      <c r="BG899956" s="984"/>
    </row>
    <row r="899957" spans="59:59" ht="15" customHeight="1">
      <c r="BG899957" s="985"/>
    </row>
    <row r="899994" spans="59:59" ht="15" customHeight="1">
      <c r="BG899994" s="984"/>
    </row>
    <row r="899995" spans="59:59" ht="15" customHeight="1">
      <c r="BG899995" s="985"/>
    </row>
    <row r="900032" spans="59:59" ht="15" customHeight="1">
      <c r="BG900032" s="984"/>
    </row>
    <row r="900033" spans="59:59" ht="15" customHeight="1">
      <c r="BG900033" s="985"/>
    </row>
    <row r="900070" spans="59:59" ht="15" customHeight="1">
      <c r="BG900070" s="984"/>
    </row>
    <row r="900071" spans="59:59" ht="15" customHeight="1">
      <c r="BG900071" s="985"/>
    </row>
    <row r="900108" spans="59:59" ht="15" customHeight="1">
      <c r="BG900108" s="984"/>
    </row>
    <row r="900109" spans="59:59" ht="15" customHeight="1">
      <c r="BG900109" s="985"/>
    </row>
    <row r="900146" spans="59:59" ht="15" customHeight="1">
      <c r="BG900146" s="984"/>
    </row>
    <row r="900147" spans="59:59" ht="15" customHeight="1">
      <c r="BG900147" s="985"/>
    </row>
    <row r="900184" spans="59:59" ht="15" customHeight="1">
      <c r="BG900184" s="984"/>
    </row>
    <row r="900185" spans="59:59" ht="15" customHeight="1">
      <c r="BG900185" s="985"/>
    </row>
    <row r="900222" spans="59:59" ht="15" customHeight="1">
      <c r="BG900222" s="984"/>
    </row>
    <row r="900223" spans="59:59" ht="15" customHeight="1">
      <c r="BG900223" s="985"/>
    </row>
    <row r="900260" spans="59:59" ht="15" customHeight="1">
      <c r="BG900260" s="984"/>
    </row>
    <row r="900261" spans="59:59" ht="15" customHeight="1">
      <c r="BG900261" s="985"/>
    </row>
    <row r="900298" spans="59:59" ht="15" customHeight="1">
      <c r="BG900298" s="984"/>
    </row>
    <row r="900299" spans="59:59" ht="15" customHeight="1">
      <c r="BG900299" s="985"/>
    </row>
    <row r="900336" spans="59:59" ht="15" customHeight="1">
      <c r="BG900336" s="984"/>
    </row>
    <row r="900337" spans="59:59" ht="15" customHeight="1">
      <c r="BG900337" s="985"/>
    </row>
    <row r="900374" spans="59:59" ht="15" customHeight="1">
      <c r="BG900374" s="984"/>
    </row>
    <row r="900375" spans="59:59" ht="15" customHeight="1">
      <c r="BG900375" s="985"/>
    </row>
    <row r="900412" spans="59:59" ht="15" customHeight="1">
      <c r="BG900412" s="984"/>
    </row>
    <row r="900413" spans="59:59" ht="15" customHeight="1">
      <c r="BG900413" s="985"/>
    </row>
    <row r="900450" spans="59:59" ht="15" customHeight="1">
      <c r="BG900450" s="984"/>
    </row>
    <row r="900451" spans="59:59" ht="15" customHeight="1">
      <c r="BG900451" s="985"/>
    </row>
    <row r="900488" spans="59:59" ht="15" customHeight="1">
      <c r="BG900488" s="984"/>
    </row>
    <row r="900489" spans="59:59" ht="15" customHeight="1">
      <c r="BG900489" s="985"/>
    </row>
    <row r="900526" spans="59:59" ht="15" customHeight="1">
      <c r="BG900526" s="984"/>
    </row>
    <row r="900527" spans="59:59" ht="15" customHeight="1">
      <c r="BG900527" s="985"/>
    </row>
    <row r="900564" spans="59:59" ht="15" customHeight="1">
      <c r="BG900564" s="984"/>
    </row>
    <row r="900565" spans="59:59" ht="15" customHeight="1">
      <c r="BG900565" s="985"/>
    </row>
    <row r="900602" spans="59:59" ht="15" customHeight="1">
      <c r="BG900602" s="984"/>
    </row>
    <row r="900603" spans="59:59" ht="15" customHeight="1">
      <c r="BG900603" s="985"/>
    </row>
    <row r="900640" spans="59:59" ht="15" customHeight="1">
      <c r="BG900640" s="984"/>
    </row>
    <row r="900641" spans="59:59" ht="15" customHeight="1">
      <c r="BG900641" s="985"/>
    </row>
    <row r="900678" spans="59:59" ht="15" customHeight="1">
      <c r="BG900678" s="984"/>
    </row>
    <row r="900679" spans="59:59" ht="15" customHeight="1">
      <c r="BG900679" s="985"/>
    </row>
    <row r="900716" spans="59:59" ht="15" customHeight="1">
      <c r="BG900716" s="984"/>
    </row>
    <row r="900717" spans="59:59" ht="15" customHeight="1">
      <c r="BG900717" s="985"/>
    </row>
    <row r="900754" spans="59:59" ht="15" customHeight="1">
      <c r="BG900754" s="984"/>
    </row>
    <row r="900755" spans="59:59" ht="15" customHeight="1">
      <c r="BG900755" s="985"/>
    </row>
    <row r="900792" spans="59:59" ht="15" customHeight="1">
      <c r="BG900792" s="984"/>
    </row>
    <row r="900793" spans="59:59" ht="15" customHeight="1">
      <c r="BG900793" s="985"/>
    </row>
    <row r="900830" spans="59:59" ht="15" customHeight="1">
      <c r="BG900830" s="984"/>
    </row>
    <row r="900831" spans="59:59" ht="15" customHeight="1">
      <c r="BG900831" s="985"/>
    </row>
    <row r="900868" spans="59:59" ht="15" customHeight="1">
      <c r="BG900868" s="984"/>
    </row>
    <row r="900869" spans="59:59" ht="15" customHeight="1">
      <c r="BG900869" s="985"/>
    </row>
    <row r="900906" spans="59:59" ht="15" customHeight="1">
      <c r="BG900906" s="984"/>
    </row>
    <row r="900907" spans="59:59" ht="15" customHeight="1">
      <c r="BG900907" s="985"/>
    </row>
    <row r="900944" spans="59:59" ht="15" customHeight="1">
      <c r="BG900944" s="984"/>
    </row>
    <row r="900945" spans="59:59" ht="15" customHeight="1">
      <c r="BG900945" s="985"/>
    </row>
    <row r="900982" spans="59:59" ht="15" customHeight="1">
      <c r="BG900982" s="984"/>
    </row>
    <row r="900983" spans="59:59" ht="15" customHeight="1">
      <c r="BG900983" s="985"/>
    </row>
    <row r="901020" spans="59:59" ht="15" customHeight="1">
      <c r="BG901020" s="984"/>
    </row>
    <row r="901021" spans="59:59" ht="15" customHeight="1">
      <c r="BG901021" s="985"/>
    </row>
    <row r="901058" spans="59:59" ht="15" customHeight="1">
      <c r="BG901058" s="984"/>
    </row>
    <row r="901059" spans="59:59" ht="15" customHeight="1">
      <c r="BG901059" s="985"/>
    </row>
    <row r="901096" spans="59:59" ht="15" customHeight="1">
      <c r="BG901096" s="984"/>
    </row>
    <row r="901097" spans="59:59" ht="15" customHeight="1">
      <c r="BG901097" s="985"/>
    </row>
    <row r="901134" spans="59:59" ht="15" customHeight="1">
      <c r="BG901134" s="984"/>
    </row>
    <row r="901135" spans="59:59" ht="15" customHeight="1">
      <c r="BG901135" s="985"/>
    </row>
    <row r="901172" spans="59:59" ht="15" customHeight="1">
      <c r="BG901172" s="984"/>
    </row>
    <row r="901173" spans="59:59" ht="15" customHeight="1">
      <c r="BG901173" s="985"/>
    </row>
    <row r="901210" spans="59:59" ht="15" customHeight="1">
      <c r="BG901210" s="984"/>
    </row>
    <row r="901211" spans="59:59" ht="15" customHeight="1">
      <c r="BG901211" s="985"/>
    </row>
    <row r="901248" spans="59:59" ht="15" customHeight="1">
      <c r="BG901248" s="984"/>
    </row>
    <row r="901249" spans="59:59" ht="15" customHeight="1">
      <c r="BG901249" s="985"/>
    </row>
    <row r="901286" spans="59:59" ht="15" customHeight="1">
      <c r="BG901286" s="984"/>
    </row>
    <row r="901287" spans="59:59" ht="15" customHeight="1">
      <c r="BG901287" s="985"/>
    </row>
    <row r="901324" spans="59:59" ht="15" customHeight="1">
      <c r="BG901324" s="984"/>
    </row>
    <row r="901325" spans="59:59" ht="15" customHeight="1">
      <c r="BG901325" s="985"/>
    </row>
    <row r="901362" spans="59:59" ht="15" customHeight="1">
      <c r="BG901362" s="984"/>
    </row>
    <row r="901363" spans="59:59" ht="15" customHeight="1">
      <c r="BG901363" s="985"/>
    </row>
    <row r="901400" spans="59:59" ht="15" customHeight="1">
      <c r="BG901400" s="984"/>
    </row>
    <row r="901401" spans="59:59" ht="15" customHeight="1">
      <c r="BG901401" s="985"/>
    </row>
    <row r="901438" spans="59:59" ht="15" customHeight="1">
      <c r="BG901438" s="984"/>
    </row>
    <row r="901439" spans="59:59" ht="15" customHeight="1">
      <c r="BG901439" s="985"/>
    </row>
    <row r="901476" spans="59:59" ht="15" customHeight="1">
      <c r="BG901476" s="984"/>
    </row>
    <row r="901477" spans="59:59" ht="15" customHeight="1">
      <c r="BG901477" s="985"/>
    </row>
    <row r="901514" spans="59:59" ht="15" customHeight="1">
      <c r="BG901514" s="984"/>
    </row>
    <row r="901515" spans="59:59" ht="15" customHeight="1">
      <c r="BG901515" s="985"/>
    </row>
    <row r="901552" spans="59:59" ht="15" customHeight="1">
      <c r="BG901552" s="984"/>
    </row>
    <row r="901553" spans="59:59" ht="15" customHeight="1">
      <c r="BG901553" s="985"/>
    </row>
    <row r="901590" spans="59:59" ht="15" customHeight="1">
      <c r="BG901590" s="984"/>
    </row>
    <row r="901591" spans="59:59" ht="15" customHeight="1">
      <c r="BG901591" s="985"/>
    </row>
    <row r="901628" spans="59:59" ht="15" customHeight="1">
      <c r="BG901628" s="984"/>
    </row>
    <row r="901629" spans="59:59" ht="15" customHeight="1">
      <c r="BG901629" s="985"/>
    </row>
    <row r="901666" spans="59:59" ht="15" customHeight="1">
      <c r="BG901666" s="984"/>
    </row>
    <row r="901667" spans="59:59" ht="15" customHeight="1">
      <c r="BG901667" s="985"/>
    </row>
    <row r="901704" spans="59:59" ht="15" customHeight="1">
      <c r="BG901704" s="984"/>
    </row>
    <row r="901705" spans="59:59" ht="15" customHeight="1">
      <c r="BG901705" s="985"/>
    </row>
    <row r="901742" spans="59:59" ht="15" customHeight="1">
      <c r="BG901742" s="984"/>
    </row>
    <row r="901743" spans="59:59" ht="15" customHeight="1">
      <c r="BG901743" s="985"/>
    </row>
    <row r="901780" spans="59:59" ht="15" customHeight="1">
      <c r="BG901780" s="984"/>
    </row>
    <row r="901781" spans="59:59" ht="15" customHeight="1">
      <c r="BG901781" s="985"/>
    </row>
    <row r="901818" spans="59:59" ht="15" customHeight="1">
      <c r="BG901818" s="984"/>
    </row>
    <row r="901819" spans="59:59" ht="15" customHeight="1">
      <c r="BG901819" s="985"/>
    </row>
    <row r="901856" spans="59:59" ht="15" customHeight="1">
      <c r="BG901856" s="984"/>
    </row>
    <row r="901857" spans="59:59" ht="15" customHeight="1">
      <c r="BG901857" s="985"/>
    </row>
    <row r="901894" spans="59:59" ht="15" customHeight="1">
      <c r="BG901894" s="984"/>
    </row>
    <row r="901895" spans="59:59" ht="15" customHeight="1">
      <c r="BG901895" s="985"/>
    </row>
    <row r="901932" spans="59:59" ht="15" customHeight="1">
      <c r="BG901932" s="984"/>
    </row>
    <row r="901933" spans="59:59" ht="15" customHeight="1">
      <c r="BG901933" s="985"/>
    </row>
    <row r="901970" spans="59:59" ht="15" customHeight="1">
      <c r="BG901970" s="984"/>
    </row>
    <row r="901971" spans="59:59" ht="15" customHeight="1">
      <c r="BG901971" s="985"/>
    </row>
    <row r="902008" spans="59:59" ht="15" customHeight="1">
      <c r="BG902008" s="984"/>
    </row>
    <row r="902009" spans="59:59" ht="15" customHeight="1">
      <c r="BG902009" s="985"/>
    </row>
    <row r="902046" spans="59:59" ht="15" customHeight="1">
      <c r="BG902046" s="984"/>
    </row>
    <row r="902047" spans="59:59" ht="15" customHeight="1">
      <c r="BG902047" s="985"/>
    </row>
    <row r="902084" spans="59:59" ht="15" customHeight="1">
      <c r="BG902084" s="984"/>
    </row>
    <row r="902085" spans="59:59" ht="15" customHeight="1">
      <c r="BG902085" s="985"/>
    </row>
    <row r="902122" spans="59:59" ht="15" customHeight="1">
      <c r="BG902122" s="984"/>
    </row>
    <row r="902123" spans="59:59" ht="15" customHeight="1">
      <c r="BG902123" s="985"/>
    </row>
    <row r="902160" spans="59:59" ht="15" customHeight="1">
      <c r="BG902160" s="984"/>
    </row>
    <row r="902161" spans="59:59" ht="15" customHeight="1">
      <c r="BG902161" s="985"/>
    </row>
    <row r="902198" spans="59:59" ht="15" customHeight="1">
      <c r="BG902198" s="984"/>
    </row>
    <row r="902199" spans="59:59" ht="15" customHeight="1">
      <c r="BG902199" s="985"/>
    </row>
    <row r="902236" spans="59:59" ht="15" customHeight="1">
      <c r="BG902236" s="984"/>
    </row>
    <row r="902237" spans="59:59" ht="15" customHeight="1">
      <c r="BG902237" s="985"/>
    </row>
    <row r="902274" spans="59:59" ht="15" customHeight="1">
      <c r="BG902274" s="984"/>
    </row>
    <row r="902275" spans="59:59" ht="15" customHeight="1">
      <c r="BG902275" s="985"/>
    </row>
    <row r="902312" spans="59:59" ht="15" customHeight="1">
      <c r="BG902312" s="984"/>
    </row>
    <row r="902313" spans="59:59" ht="15" customHeight="1">
      <c r="BG902313" s="985"/>
    </row>
    <row r="902350" spans="59:59" ht="15" customHeight="1">
      <c r="BG902350" s="984"/>
    </row>
    <row r="902351" spans="59:59" ht="15" customHeight="1">
      <c r="BG902351" s="985"/>
    </row>
    <row r="902388" spans="59:59" ht="15" customHeight="1">
      <c r="BG902388" s="984"/>
    </row>
    <row r="902389" spans="59:59" ht="15" customHeight="1">
      <c r="BG902389" s="985"/>
    </row>
    <row r="902426" spans="59:59" ht="15" customHeight="1">
      <c r="BG902426" s="984"/>
    </row>
    <row r="902427" spans="59:59" ht="15" customHeight="1">
      <c r="BG902427" s="985"/>
    </row>
    <row r="902464" spans="59:59" ht="15" customHeight="1">
      <c r="BG902464" s="984"/>
    </row>
    <row r="902465" spans="59:59" ht="15" customHeight="1">
      <c r="BG902465" s="985"/>
    </row>
    <row r="902502" spans="59:59" ht="15" customHeight="1">
      <c r="BG902502" s="984"/>
    </row>
    <row r="902503" spans="59:59" ht="15" customHeight="1">
      <c r="BG902503" s="985"/>
    </row>
    <row r="902540" spans="59:59" ht="15" customHeight="1">
      <c r="BG902540" s="984"/>
    </row>
    <row r="902541" spans="59:59" ht="15" customHeight="1">
      <c r="BG902541" s="985"/>
    </row>
    <row r="902578" spans="59:59" ht="15" customHeight="1">
      <c r="BG902578" s="984"/>
    </row>
    <row r="902579" spans="59:59" ht="15" customHeight="1">
      <c r="BG902579" s="985"/>
    </row>
    <row r="902616" spans="59:59" ht="15" customHeight="1">
      <c r="BG902616" s="984"/>
    </row>
    <row r="902617" spans="59:59" ht="15" customHeight="1">
      <c r="BG902617" s="985"/>
    </row>
    <row r="902654" spans="59:59" ht="15" customHeight="1">
      <c r="BG902654" s="984"/>
    </row>
    <row r="902655" spans="59:59" ht="15" customHeight="1">
      <c r="BG902655" s="985"/>
    </row>
    <row r="902692" spans="59:59" ht="15" customHeight="1">
      <c r="BG902692" s="984"/>
    </row>
    <row r="902693" spans="59:59" ht="15" customHeight="1">
      <c r="BG902693" s="985"/>
    </row>
    <row r="902730" spans="59:59" ht="15" customHeight="1">
      <c r="BG902730" s="984"/>
    </row>
    <row r="902731" spans="59:59" ht="15" customHeight="1">
      <c r="BG902731" s="985"/>
    </row>
    <row r="902768" spans="59:59" ht="15" customHeight="1">
      <c r="BG902768" s="984"/>
    </row>
    <row r="902769" spans="59:59" ht="15" customHeight="1">
      <c r="BG902769" s="985"/>
    </row>
    <row r="902806" spans="59:59" ht="15" customHeight="1">
      <c r="BG902806" s="984"/>
    </row>
    <row r="902807" spans="59:59" ht="15" customHeight="1">
      <c r="BG902807" s="985"/>
    </row>
    <row r="902844" spans="59:59" ht="15" customHeight="1">
      <c r="BG902844" s="984"/>
    </row>
    <row r="902845" spans="59:59" ht="15" customHeight="1">
      <c r="BG902845" s="985"/>
    </row>
    <row r="902882" spans="59:59" ht="15" customHeight="1">
      <c r="BG902882" s="984"/>
    </row>
    <row r="902883" spans="59:59" ht="15" customHeight="1">
      <c r="BG902883" s="985"/>
    </row>
    <row r="902920" spans="59:59" ht="15" customHeight="1">
      <c r="BG902920" s="984"/>
    </row>
    <row r="902921" spans="59:59" ht="15" customHeight="1">
      <c r="BG902921" s="985"/>
    </row>
    <row r="902958" spans="59:59" ht="15" customHeight="1">
      <c r="BG902958" s="984"/>
    </row>
    <row r="902959" spans="59:59" ht="15" customHeight="1">
      <c r="BG902959" s="985"/>
    </row>
    <row r="902996" spans="59:59" ht="15" customHeight="1">
      <c r="BG902996" s="984"/>
    </row>
    <row r="902997" spans="59:59" ht="15" customHeight="1">
      <c r="BG902997" s="985"/>
    </row>
    <row r="903034" spans="59:59" ht="15" customHeight="1">
      <c r="BG903034" s="984"/>
    </row>
    <row r="903035" spans="59:59" ht="15" customHeight="1">
      <c r="BG903035" s="985"/>
    </row>
    <row r="903072" spans="59:59" ht="15" customHeight="1">
      <c r="BG903072" s="984"/>
    </row>
    <row r="903073" spans="59:59" ht="15" customHeight="1">
      <c r="BG903073" s="985"/>
    </row>
    <row r="903110" spans="59:59" ht="15" customHeight="1">
      <c r="BG903110" s="984"/>
    </row>
    <row r="903111" spans="59:59" ht="15" customHeight="1">
      <c r="BG903111" s="985"/>
    </row>
    <row r="903148" spans="59:59" ht="15" customHeight="1">
      <c r="BG903148" s="984"/>
    </row>
    <row r="903149" spans="59:59" ht="15" customHeight="1">
      <c r="BG903149" s="985"/>
    </row>
    <row r="903186" spans="59:59" ht="15" customHeight="1">
      <c r="BG903186" s="984"/>
    </row>
    <row r="903187" spans="59:59" ht="15" customHeight="1">
      <c r="BG903187" s="985"/>
    </row>
    <row r="903224" spans="59:59" ht="15" customHeight="1">
      <c r="BG903224" s="984"/>
    </row>
    <row r="903225" spans="59:59" ht="15" customHeight="1">
      <c r="BG903225" s="985"/>
    </row>
    <row r="903262" spans="59:59" ht="15" customHeight="1">
      <c r="BG903262" s="984"/>
    </row>
    <row r="903263" spans="59:59" ht="15" customHeight="1">
      <c r="BG903263" s="985"/>
    </row>
    <row r="903300" spans="59:59" ht="15" customHeight="1">
      <c r="BG903300" s="984"/>
    </row>
    <row r="903301" spans="59:59" ht="15" customHeight="1">
      <c r="BG903301" s="985"/>
    </row>
    <row r="903338" spans="59:59" ht="15" customHeight="1">
      <c r="BG903338" s="984"/>
    </row>
    <row r="903339" spans="59:59" ht="15" customHeight="1">
      <c r="BG903339" s="985"/>
    </row>
    <row r="903376" spans="59:59" ht="15" customHeight="1">
      <c r="BG903376" s="984"/>
    </row>
    <row r="903377" spans="59:59" ht="15" customHeight="1">
      <c r="BG903377" s="985"/>
    </row>
    <row r="903414" spans="59:59" ht="15" customHeight="1">
      <c r="BG903414" s="984"/>
    </row>
    <row r="903415" spans="59:59" ht="15" customHeight="1">
      <c r="BG903415" s="985"/>
    </row>
    <row r="903452" spans="59:59" ht="15" customHeight="1">
      <c r="BG903452" s="984"/>
    </row>
    <row r="903453" spans="59:59" ht="15" customHeight="1">
      <c r="BG903453" s="985"/>
    </row>
    <row r="903490" spans="59:59" ht="15" customHeight="1">
      <c r="BG903490" s="984"/>
    </row>
    <row r="903491" spans="59:59" ht="15" customHeight="1">
      <c r="BG903491" s="985"/>
    </row>
    <row r="903528" spans="59:59" ht="15" customHeight="1">
      <c r="BG903528" s="984"/>
    </row>
    <row r="903529" spans="59:59" ht="15" customHeight="1">
      <c r="BG903529" s="985"/>
    </row>
    <row r="903566" spans="59:59" ht="15" customHeight="1">
      <c r="BG903566" s="984"/>
    </row>
    <row r="903567" spans="59:59" ht="15" customHeight="1">
      <c r="BG903567" s="985"/>
    </row>
    <row r="903604" spans="59:59" ht="15" customHeight="1">
      <c r="BG903604" s="984"/>
    </row>
    <row r="903605" spans="59:59" ht="15" customHeight="1">
      <c r="BG903605" s="985"/>
    </row>
    <row r="903642" spans="59:59" ht="15" customHeight="1">
      <c r="BG903642" s="984"/>
    </row>
    <row r="903643" spans="59:59" ht="15" customHeight="1">
      <c r="BG903643" s="985"/>
    </row>
    <row r="903680" spans="59:59" ht="15" customHeight="1">
      <c r="BG903680" s="984"/>
    </row>
    <row r="903681" spans="59:59" ht="15" customHeight="1">
      <c r="BG903681" s="985"/>
    </row>
    <row r="903718" spans="59:59" ht="15" customHeight="1">
      <c r="BG903718" s="984"/>
    </row>
    <row r="903719" spans="59:59" ht="15" customHeight="1">
      <c r="BG903719" s="985"/>
    </row>
    <row r="903756" spans="59:59" ht="15" customHeight="1">
      <c r="BG903756" s="984"/>
    </row>
    <row r="903757" spans="59:59" ht="15" customHeight="1">
      <c r="BG903757" s="985"/>
    </row>
    <row r="903794" spans="59:59" ht="15" customHeight="1">
      <c r="BG903794" s="984"/>
    </row>
    <row r="903795" spans="59:59" ht="15" customHeight="1">
      <c r="BG903795" s="985"/>
    </row>
    <row r="903832" spans="59:59" ht="15" customHeight="1">
      <c r="BG903832" s="984"/>
    </row>
    <row r="903833" spans="59:59" ht="15" customHeight="1">
      <c r="BG903833" s="985"/>
    </row>
    <row r="903870" spans="59:59" ht="15" customHeight="1">
      <c r="BG903870" s="984"/>
    </row>
    <row r="903871" spans="59:59" ht="15" customHeight="1">
      <c r="BG903871" s="985"/>
    </row>
    <row r="903908" spans="59:59" ht="15" customHeight="1">
      <c r="BG903908" s="984"/>
    </row>
    <row r="903909" spans="59:59" ht="15" customHeight="1">
      <c r="BG903909" s="985"/>
    </row>
    <row r="903946" spans="59:59" ht="15" customHeight="1">
      <c r="BG903946" s="984"/>
    </row>
    <row r="903947" spans="59:59" ht="15" customHeight="1">
      <c r="BG903947" s="985"/>
    </row>
    <row r="903984" spans="59:59" ht="15" customHeight="1">
      <c r="BG903984" s="984"/>
    </row>
    <row r="903985" spans="59:59" ht="15" customHeight="1">
      <c r="BG903985" s="985"/>
    </row>
    <row r="904022" spans="59:59" ht="15" customHeight="1">
      <c r="BG904022" s="984"/>
    </row>
    <row r="904023" spans="59:59" ht="15" customHeight="1">
      <c r="BG904023" s="985"/>
    </row>
    <row r="904060" spans="59:59" ht="15" customHeight="1">
      <c r="BG904060" s="984"/>
    </row>
    <row r="904061" spans="59:59" ht="15" customHeight="1">
      <c r="BG904061" s="985"/>
    </row>
    <row r="904098" spans="59:59" ht="15" customHeight="1">
      <c r="BG904098" s="984"/>
    </row>
    <row r="904099" spans="59:59" ht="15" customHeight="1">
      <c r="BG904099" s="985"/>
    </row>
    <row r="904136" spans="59:59" ht="15" customHeight="1">
      <c r="BG904136" s="984"/>
    </row>
    <row r="904137" spans="59:59" ht="15" customHeight="1">
      <c r="BG904137" s="985"/>
    </row>
    <row r="904174" spans="59:59" ht="15" customHeight="1">
      <c r="BG904174" s="984"/>
    </row>
    <row r="904175" spans="59:59" ht="15" customHeight="1">
      <c r="BG904175" s="985"/>
    </row>
    <row r="904212" spans="59:59" ht="15" customHeight="1">
      <c r="BG904212" s="984"/>
    </row>
    <row r="904213" spans="59:59" ht="15" customHeight="1">
      <c r="BG904213" s="985"/>
    </row>
    <row r="904250" spans="59:59" ht="15" customHeight="1">
      <c r="BG904250" s="984"/>
    </row>
    <row r="904251" spans="59:59" ht="15" customHeight="1">
      <c r="BG904251" s="985"/>
    </row>
    <row r="904288" spans="59:59" ht="15" customHeight="1">
      <c r="BG904288" s="984"/>
    </row>
    <row r="904289" spans="59:59" ht="15" customHeight="1">
      <c r="BG904289" s="985"/>
    </row>
    <row r="904326" spans="59:59" ht="15" customHeight="1">
      <c r="BG904326" s="984"/>
    </row>
    <row r="904327" spans="59:59" ht="15" customHeight="1">
      <c r="BG904327" s="985"/>
    </row>
    <row r="904364" spans="59:59" ht="15" customHeight="1">
      <c r="BG904364" s="984"/>
    </row>
    <row r="904365" spans="59:59" ht="15" customHeight="1">
      <c r="BG904365" s="985"/>
    </row>
    <row r="904402" spans="59:59" ht="15" customHeight="1">
      <c r="BG904402" s="984"/>
    </row>
    <row r="904403" spans="59:59" ht="15" customHeight="1">
      <c r="BG904403" s="985"/>
    </row>
    <row r="904440" spans="59:59" ht="15" customHeight="1">
      <c r="BG904440" s="984"/>
    </row>
    <row r="904441" spans="59:59" ht="15" customHeight="1">
      <c r="BG904441" s="985"/>
    </row>
    <row r="904478" spans="59:59" ht="15" customHeight="1">
      <c r="BG904478" s="984"/>
    </row>
    <row r="904479" spans="59:59" ht="15" customHeight="1">
      <c r="BG904479" s="985"/>
    </row>
    <row r="904516" spans="59:59" ht="15" customHeight="1">
      <c r="BG904516" s="984"/>
    </row>
    <row r="904517" spans="59:59" ht="15" customHeight="1">
      <c r="BG904517" s="985"/>
    </row>
    <row r="904554" spans="59:59" ht="15" customHeight="1">
      <c r="BG904554" s="984"/>
    </row>
    <row r="904555" spans="59:59" ht="15" customHeight="1">
      <c r="BG904555" s="985"/>
    </row>
    <row r="904592" spans="59:59" ht="15" customHeight="1">
      <c r="BG904592" s="984"/>
    </row>
    <row r="904593" spans="59:59" ht="15" customHeight="1">
      <c r="BG904593" s="985"/>
    </row>
    <row r="904630" spans="59:59" ht="15" customHeight="1">
      <c r="BG904630" s="984"/>
    </row>
    <row r="904631" spans="59:59" ht="15" customHeight="1">
      <c r="BG904631" s="985"/>
    </row>
    <row r="904668" spans="59:59" ht="15" customHeight="1">
      <c r="BG904668" s="984"/>
    </row>
    <row r="904669" spans="59:59" ht="15" customHeight="1">
      <c r="BG904669" s="985"/>
    </row>
    <row r="904706" spans="59:59" ht="15" customHeight="1">
      <c r="BG904706" s="984"/>
    </row>
    <row r="904707" spans="59:59" ht="15" customHeight="1">
      <c r="BG904707" s="985"/>
    </row>
    <row r="904744" spans="59:59" ht="15" customHeight="1">
      <c r="BG904744" s="984"/>
    </row>
    <row r="904745" spans="59:59" ht="15" customHeight="1">
      <c r="BG904745" s="985"/>
    </row>
    <row r="904782" spans="59:59" ht="15" customHeight="1">
      <c r="BG904782" s="984"/>
    </row>
    <row r="904783" spans="59:59" ht="15" customHeight="1">
      <c r="BG904783" s="985"/>
    </row>
    <row r="904820" spans="59:59" ht="15" customHeight="1">
      <c r="BG904820" s="984"/>
    </row>
    <row r="904821" spans="59:59" ht="15" customHeight="1">
      <c r="BG904821" s="985"/>
    </row>
    <row r="904858" spans="59:59" ht="15" customHeight="1">
      <c r="BG904858" s="984"/>
    </row>
    <row r="904859" spans="59:59" ht="15" customHeight="1">
      <c r="BG904859" s="985"/>
    </row>
    <row r="904896" spans="59:59" ht="15" customHeight="1">
      <c r="BG904896" s="984"/>
    </row>
    <row r="904897" spans="59:59" ht="15" customHeight="1">
      <c r="BG904897" s="985"/>
    </row>
    <row r="904934" spans="59:59" ht="15" customHeight="1">
      <c r="BG904934" s="984"/>
    </row>
    <row r="904935" spans="59:59" ht="15" customHeight="1">
      <c r="BG904935" s="985"/>
    </row>
    <row r="904972" spans="59:59" ht="15" customHeight="1">
      <c r="BG904972" s="984"/>
    </row>
    <row r="904973" spans="59:59" ht="15" customHeight="1">
      <c r="BG904973" s="985"/>
    </row>
    <row r="905010" spans="59:59" ht="15" customHeight="1">
      <c r="BG905010" s="984"/>
    </row>
    <row r="905011" spans="59:59" ht="15" customHeight="1">
      <c r="BG905011" s="985"/>
    </row>
    <row r="905048" spans="59:59" ht="15" customHeight="1">
      <c r="BG905048" s="984"/>
    </row>
    <row r="905049" spans="59:59" ht="15" customHeight="1">
      <c r="BG905049" s="985"/>
    </row>
    <row r="905086" spans="59:59" ht="15" customHeight="1">
      <c r="BG905086" s="984"/>
    </row>
    <row r="905087" spans="59:59" ht="15" customHeight="1">
      <c r="BG905087" s="985"/>
    </row>
    <row r="905124" spans="59:59" ht="15" customHeight="1">
      <c r="BG905124" s="984"/>
    </row>
    <row r="905125" spans="59:59" ht="15" customHeight="1">
      <c r="BG905125" s="985"/>
    </row>
    <row r="905162" spans="59:59" ht="15" customHeight="1">
      <c r="BG905162" s="984"/>
    </row>
    <row r="905163" spans="59:59" ht="15" customHeight="1">
      <c r="BG905163" s="985"/>
    </row>
    <row r="905200" spans="59:59" ht="15" customHeight="1">
      <c r="BG905200" s="984"/>
    </row>
    <row r="905201" spans="59:59" ht="15" customHeight="1">
      <c r="BG905201" s="985"/>
    </row>
    <row r="905238" spans="59:59" ht="15" customHeight="1">
      <c r="BG905238" s="984"/>
    </row>
    <row r="905239" spans="59:59" ht="15" customHeight="1">
      <c r="BG905239" s="985"/>
    </row>
    <row r="905276" spans="59:59" ht="15" customHeight="1">
      <c r="BG905276" s="984"/>
    </row>
    <row r="905277" spans="59:59" ht="15" customHeight="1">
      <c r="BG905277" s="985"/>
    </row>
    <row r="905314" spans="59:59" ht="15" customHeight="1">
      <c r="BG905314" s="984"/>
    </row>
    <row r="905315" spans="59:59" ht="15" customHeight="1">
      <c r="BG905315" s="985"/>
    </row>
    <row r="905352" spans="59:59" ht="15" customHeight="1">
      <c r="BG905352" s="984"/>
    </row>
    <row r="905353" spans="59:59" ht="15" customHeight="1">
      <c r="BG905353" s="985"/>
    </row>
    <row r="905390" spans="59:59" ht="15" customHeight="1">
      <c r="BG905390" s="984"/>
    </row>
    <row r="905391" spans="59:59" ht="15" customHeight="1">
      <c r="BG905391" s="985"/>
    </row>
    <row r="905428" spans="59:59" ht="15" customHeight="1">
      <c r="BG905428" s="984"/>
    </row>
    <row r="905429" spans="59:59" ht="15" customHeight="1">
      <c r="BG905429" s="985"/>
    </row>
    <row r="905466" spans="59:59" ht="15" customHeight="1">
      <c r="BG905466" s="984"/>
    </row>
    <row r="905467" spans="59:59" ht="15" customHeight="1">
      <c r="BG905467" s="985"/>
    </row>
    <row r="905504" spans="59:59" ht="15" customHeight="1">
      <c r="BG905504" s="984"/>
    </row>
    <row r="905505" spans="59:59" ht="15" customHeight="1">
      <c r="BG905505" s="985"/>
    </row>
    <row r="905542" spans="59:59" ht="15" customHeight="1">
      <c r="BG905542" s="984"/>
    </row>
    <row r="905543" spans="59:59" ht="15" customHeight="1">
      <c r="BG905543" s="985"/>
    </row>
    <row r="905580" spans="59:59" ht="15" customHeight="1">
      <c r="BG905580" s="984"/>
    </row>
    <row r="905581" spans="59:59" ht="15" customHeight="1">
      <c r="BG905581" s="985"/>
    </row>
    <row r="905618" spans="59:59" ht="15" customHeight="1">
      <c r="BG905618" s="984"/>
    </row>
    <row r="905619" spans="59:59" ht="15" customHeight="1">
      <c r="BG905619" s="985"/>
    </row>
    <row r="905656" spans="59:59" ht="15" customHeight="1">
      <c r="BG905656" s="984"/>
    </row>
    <row r="905657" spans="59:59" ht="15" customHeight="1">
      <c r="BG905657" s="985"/>
    </row>
    <row r="905694" spans="59:59" ht="15" customHeight="1">
      <c r="BG905694" s="984"/>
    </row>
    <row r="905695" spans="59:59" ht="15" customHeight="1">
      <c r="BG905695" s="985"/>
    </row>
    <row r="905732" spans="59:59" ht="15" customHeight="1">
      <c r="BG905732" s="984"/>
    </row>
    <row r="905733" spans="59:59" ht="15" customHeight="1">
      <c r="BG905733" s="985"/>
    </row>
    <row r="905770" spans="59:59" ht="15" customHeight="1">
      <c r="BG905770" s="984"/>
    </row>
    <row r="905771" spans="59:59" ht="15" customHeight="1">
      <c r="BG905771" s="985"/>
    </row>
    <row r="905808" spans="59:59" ht="15" customHeight="1">
      <c r="BG905808" s="984"/>
    </row>
    <row r="905809" spans="59:59" ht="15" customHeight="1">
      <c r="BG905809" s="985"/>
    </row>
    <row r="905846" spans="59:59" ht="15" customHeight="1">
      <c r="BG905846" s="984"/>
    </row>
    <row r="905847" spans="59:59" ht="15" customHeight="1">
      <c r="BG905847" s="985"/>
    </row>
    <row r="905884" spans="59:59" ht="15" customHeight="1">
      <c r="BG905884" s="984"/>
    </row>
    <row r="905885" spans="59:59" ht="15" customHeight="1">
      <c r="BG905885" s="985"/>
    </row>
    <row r="905922" spans="59:59" ht="15" customHeight="1">
      <c r="BG905922" s="984"/>
    </row>
    <row r="905923" spans="59:59" ht="15" customHeight="1">
      <c r="BG905923" s="985"/>
    </row>
    <row r="905960" spans="59:59" ht="15" customHeight="1">
      <c r="BG905960" s="984"/>
    </row>
    <row r="905961" spans="59:59" ht="15" customHeight="1">
      <c r="BG905961" s="985"/>
    </row>
    <row r="905998" spans="59:59" ht="15" customHeight="1">
      <c r="BG905998" s="984"/>
    </row>
    <row r="905999" spans="59:59" ht="15" customHeight="1">
      <c r="BG905999" s="985"/>
    </row>
    <row r="906036" spans="59:59" ht="15" customHeight="1">
      <c r="BG906036" s="984"/>
    </row>
    <row r="906037" spans="59:59" ht="15" customHeight="1">
      <c r="BG906037" s="985"/>
    </row>
    <row r="906074" spans="59:59" ht="15" customHeight="1">
      <c r="BG906074" s="984"/>
    </row>
    <row r="906075" spans="59:59" ht="15" customHeight="1">
      <c r="BG906075" s="985"/>
    </row>
    <row r="906112" spans="59:59" ht="15" customHeight="1">
      <c r="BG906112" s="984"/>
    </row>
    <row r="906113" spans="59:59" ht="15" customHeight="1">
      <c r="BG906113" s="985"/>
    </row>
    <row r="906150" spans="59:59" ht="15" customHeight="1">
      <c r="BG906150" s="984"/>
    </row>
    <row r="906151" spans="59:59" ht="15" customHeight="1">
      <c r="BG906151" s="985"/>
    </row>
    <row r="906188" spans="59:59" ht="15" customHeight="1">
      <c r="BG906188" s="984"/>
    </row>
    <row r="906189" spans="59:59" ht="15" customHeight="1">
      <c r="BG906189" s="985"/>
    </row>
    <row r="906226" spans="59:59" ht="15" customHeight="1">
      <c r="BG906226" s="984"/>
    </row>
    <row r="906227" spans="59:59" ht="15" customHeight="1">
      <c r="BG906227" s="985"/>
    </row>
    <row r="906264" spans="59:59" ht="15" customHeight="1">
      <c r="BG906264" s="984"/>
    </row>
    <row r="906265" spans="59:59" ht="15" customHeight="1">
      <c r="BG906265" s="985"/>
    </row>
    <row r="906302" spans="59:59" ht="15" customHeight="1">
      <c r="BG906302" s="984"/>
    </row>
    <row r="906303" spans="59:59" ht="15" customHeight="1">
      <c r="BG906303" s="985"/>
    </row>
    <row r="906340" spans="59:59" ht="15" customHeight="1">
      <c r="BG906340" s="984"/>
    </row>
    <row r="906341" spans="59:59" ht="15" customHeight="1">
      <c r="BG906341" s="985"/>
    </row>
    <row r="906378" spans="59:59" ht="15" customHeight="1">
      <c r="BG906378" s="984"/>
    </row>
    <row r="906379" spans="59:59" ht="15" customHeight="1">
      <c r="BG906379" s="985"/>
    </row>
    <row r="906416" spans="59:59" ht="15" customHeight="1">
      <c r="BG906416" s="984"/>
    </row>
    <row r="906417" spans="59:59" ht="15" customHeight="1">
      <c r="BG906417" s="985"/>
    </row>
    <row r="906454" spans="59:59" ht="15" customHeight="1">
      <c r="BG906454" s="984"/>
    </row>
    <row r="906455" spans="59:59" ht="15" customHeight="1">
      <c r="BG906455" s="985"/>
    </row>
    <row r="906492" spans="59:59" ht="15" customHeight="1">
      <c r="BG906492" s="984"/>
    </row>
    <row r="906493" spans="59:59" ht="15" customHeight="1">
      <c r="BG906493" s="985"/>
    </row>
    <row r="906530" spans="59:59" ht="15" customHeight="1">
      <c r="BG906530" s="984"/>
    </row>
    <row r="906531" spans="59:59" ht="15" customHeight="1">
      <c r="BG906531" s="985"/>
    </row>
    <row r="906568" spans="59:59" ht="15" customHeight="1">
      <c r="BG906568" s="984"/>
    </row>
    <row r="906569" spans="59:59" ht="15" customHeight="1">
      <c r="BG906569" s="985"/>
    </row>
    <row r="906606" spans="59:59" ht="15" customHeight="1">
      <c r="BG906606" s="984"/>
    </row>
    <row r="906607" spans="59:59" ht="15" customHeight="1">
      <c r="BG906607" s="985"/>
    </row>
    <row r="906644" spans="59:59" ht="15" customHeight="1">
      <c r="BG906644" s="984"/>
    </row>
    <row r="906645" spans="59:59" ht="15" customHeight="1">
      <c r="BG906645" s="985"/>
    </row>
    <row r="906682" spans="59:59" ht="15" customHeight="1">
      <c r="BG906682" s="984"/>
    </row>
    <row r="906683" spans="59:59" ht="15" customHeight="1">
      <c r="BG906683" s="985"/>
    </row>
    <row r="906720" spans="59:59" ht="15" customHeight="1">
      <c r="BG906720" s="984"/>
    </row>
    <row r="906721" spans="59:59" ht="15" customHeight="1">
      <c r="BG906721" s="985"/>
    </row>
    <row r="906758" spans="59:59" ht="15" customHeight="1">
      <c r="BG906758" s="984"/>
    </row>
    <row r="906759" spans="59:59" ht="15" customHeight="1">
      <c r="BG906759" s="985"/>
    </row>
    <row r="906796" spans="59:59" ht="15" customHeight="1">
      <c r="BG906796" s="984"/>
    </row>
    <row r="906797" spans="59:59" ht="15" customHeight="1">
      <c r="BG906797" s="985"/>
    </row>
    <row r="906834" spans="59:59" ht="15" customHeight="1">
      <c r="BG906834" s="984"/>
    </row>
    <row r="906835" spans="59:59" ht="15" customHeight="1">
      <c r="BG906835" s="985"/>
    </row>
    <row r="906872" spans="59:59" ht="15" customHeight="1">
      <c r="BG906872" s="984"/>
    </row>
    <row r="906873" spans="59:59" ht="15" customHeight="1">
      <c r="BG906873" s="985"/>
    </row>
    <row r="906910" spans="59:59" ht="15" customHeight="1">
      <c r="BG906910" s="984"/>
    </row>
    <row r="906911" spans="59:59" ht="15" customHeight="1">
      <c r="BG906911" s="985"/>
    </row>
    <row r="906948" spans="59:59" ht="15" customHeight="1">
      <c r="BG906948" s="984"/>
    </row>
    <row r="906949" spans="59:59" ht="15" customHeight="1">
      <c r="BG906949" s="985"/>
    </row>
    <row r="906986" spans="59:59" ht="15" customHeight="1">
      <c r="BG906986" s="984"/>
    </row>
    <row r="906987" spans="59:59" ht="15" customHeight="1">
      <c r="BG906987" s="985"/>
    </row>
    <row r="907024" spans="59:59" ht="15" customHeight="1">
      <c r="BG907024" s="984"/>
    </row>
    <row r="907025" spans="59:59" ht="15" customHeight="1">
      <c r="BG907025" s="985"/>
    </row>
    <row r="907062" spans="59:59" ht="15" customHeight="1">
      <c r="BG907062" s="984"/>
    </row>
    <row r="907063" spans="59:59" ht="15" customHeight="1">
      <c r="BG907063" s="985"/>
    </row>
    <row r="907100" spans="59:59" ht="15" customHeight="1">
      <c r="BG907100" s="984"/>
    </row>
    <row r="907101" spans="59:59" ht="15" customHeight="1">
      <c r="BG907101" s="985"/>
    </row>
    <row r="907138" spans="59:59" ht="15" customHeight="1">
      <c r="BG907138" s="984"/>
    </row>
    <row r="907139" spans="59:59" ht="15" customHeight="1">
      <c r="BG907139" s="985"/>
    </row>
    <row r="907176" spans="59:59" ht="15" customHeight="1">
      <c r="BG907176" s="984"/>
    </row>
    <row r="907177" spans="59:59" ht="15" customHeight="1">
      <c r="BG907177" s="985"/>
    </row>
    <row r="907214" spans="59:59" ht="15" customHeight="1">
      <c r="BG907214" s="984"/>
    </row>
    <row r="907215" spans="59:59" ht="15" customHeight="1">
      <c r="BG907215" s="985"/>
    </row>
    <row r="907252" spans="59:59" ht="15" customHeight="1">
      <c r="BG907252" s="984"/>
    </row>
    <row r="907253" spans="59:59" ht="15" customHeight="1">
      <c r="BG907253" s="985"/>
    </row>
    <row r="907290" spans="59:59" ht="15" customHeight="1">
      <c r="BG907290" s="984"/>
    </row>
    <row r="907291" spans="59:59" ht="15" customHeight="1">
      <c r="BG907291" s="985"/>
    </row>
    <row r="907328" spans="59:59" ht="15" customHeight="1">
      <c r="BG907328" s="984"/>
    </row>
    <row r="907329" spans="59:59" ht="15" customHeight="1">
      <c r="BG907329" s="985"/>
    </row>
    <row r="907366" spans="59:59" ht="15" customHeight="1">
      <c r="BG907366" s="984"/>
    </row>
    <row r="907367" spans="59:59" ht="15" customHeight="1">
      <c r="BG907367" s="985"/>
    </row>
    <row r="907404" spans="59:59" ht="15" customHeight="1">
      <c r="BG907404" s="984"/>
    </row>
    <row r="907405" spans="59:59" ht="15" customHeight="1">
      <c r="BG907405" s="985"/>
    </row>
    <row r="907442" spans="59:59" ht="15" customHeight="1">
      <c r="BG907442" s="984"/>
    </row>
    <row r="907443" spans="59:59" ht="15" customHeight="1">
      <c r="BG907443" s="985"/>
    </row>
    <row r="907480" spans="59:59" ht="15" customHeight="1">
      <c r="BG907480" s="984"/>
    </row>
    <row r="907481" spans="59:59" ht="15" customHeight="1">
      <c r="BG907481" s="985"/>
    </row>
    <row r="907518" spans="59:59" ht="15" customHeight="1">
      <c r="BG907518" s="984"/>
    </row>
    <row r="907519" spans="59:59" ht="15" customHeight="1">
      <c r="BG907519" s="985"/>
    </row>
    <row r="907556" spans="59:59" ht="15" customHeight="1">
      <c r="BG907556" s="984"/>
    </row>
    <row r="907557" spans="59:59" ht="15" customHeight="1">
      <c r="BG907557" s="985"/>
    </row>
    <row r="907594" spans="59:59" ht="15" customHeight="1">
      <c r="BG907594" s="984"/>
    </row>
    <row r="907595" spans="59:59" ht="15" customHeight="1">
      <c r="BG907595" s="985"/>
    </row>
    <row r="907632" spans="59:59" ht="15" customHeight="1">
      <c r="BG907632" s="984"/>
    </row>
    <row r="907633" spans="59:59" ht="15" customHeight="1">
      <c r="BG907633" s="985"/>
    </row>
    <row r="907670" spans="59:59" ht="15" customHeight="1">
      <c r="BG907670" s="984"/>
    </row>
    <row r="907671" spans="59:59" ht="15" customHeight="1">
      <c r="BG907671" s="985"/>
    </row>
    <row r="907708" spans="59:59" ht="15" customHeight="1">
      <c r="BG907708" s="984"/>
    </row>
    <row r="907709" spans="59:59" ht="15" customHeight="1">
      <c r="BG907709" s="985"/>
    </row>
    <row r="907746" spans="59:59" ht="15" customHeight="1">
      <c r="BG907746" s="984"/>
    </row>
    <row r="907747" spans="59:59" ht="15" customHeight="1">
      <c r="BG907747" s="985"/>
    </row>
    <row r="907784" spans="59:59" ht="15" customHeight="1">
      <c r="BG907784" s="984"/>
    </row>
    <row r="907785" spans="59:59" ht="15" customHeight="1">
      <c r="BG907785" s="985"/>
    </row>
    <row r="907822" spans="59:59" ht="15" customHeight="1">
      <c r="BG907822" s="984"/>
    </row>
    <row r="907823" spans="59:59" ht="15" customHeight="1">
      <c r="BG907823" s="985"/>
    </row>
    <row r="907860" spans="59:59" ht="15" customHeight="1">
      <c r="BG907860" s="984"/>
    </row>
    <row r="907861" spans="59:59" ht="15" customHeight="1">
      <c r="BG907861" s="985"/>
    </row>
    <row r="907898" spans="59:59" ht="15" customHeight="1">
      <c r="BG907898" s="984"/>
    </row>
    <row r="907899" spans="59:59" ht="15" customHeight="1">
      <c r="BG907899" s="985"/>
    </row>
    <row r="907936" spans="59:59" ht="15" customHeight="1">
      <c r="BG907936" s="984"/>
    </row>
    <row r="907937" spans="59:59" ht="15" customHeight="1">
      <c r="BG907937" s="985"/>
    </row>
    <row r="907974" spans="59:59" ht="15" customHeight="1">
      <c r="BG907974" s="984"/>
    </row>
    <row r="907975" spans="59:59" ht="15" customHeight="1">
      <c r="BG907975" s="985"/>
    </row>
    <row r="908012" spans="59:59" ht="15" customHeight="1">
      <c r="BG908012" s="984"/>
    </row>
    <row r="908013" spans="59:59" ht="15" customHeight="1">
      <c r="BG908013" s="985"/>
    </row>
    <row r="908050" spans="59:59" ht="15" customHeight="1">
      <c r="BG908050" s="984"/>
    </row>
    <row r="908051" spans="59:59" ht="15" customHeight="1">
      <c r="BG908051" s="985"/>
    </row>
    <row r="908088" spans="59:59" ht="15" customHeight="1">
      <c r="BG908088" s="984"/>
    </row>
    <row r="908089" spans="59:59" ht="15" customHeight="1">
      <c r="BG908089" s="985"/>
    </row>
    <row r="908126" spans="59:59" ht="15" customHeight="1">
      <c r="BG908126" s="984"/>
    </row>
    <row r="908127" spans="59:59" ht="15" customHeight="1">
      <c r="BG908127" s="985"/>
    </row>
    <row r="908164" spans="59:59" ht="15" customHeight="1">
      <c r="BG908164" s="984"/>
    </row>
    <row r="908165" spans="59:59" ht="15" customHeight="1">
      <c r="BG908165" s="985"/>
    </row>
    <row r="908202" spans="59:59" ht="15" customHeight="1">
      <c r="BG908202" s="984"/>
    </row>
    <row r="908203" spans="59:59" ht="15" customHeight="1">
      <c r="BG908203" s="985"/>
    </row>
    <row r="908240" spans="59:59" ht="15" customHeight="1">
      <c r="BG908240" s="984"/>
    </row>
    <row r="908241" spans="59:59" ht="15" customHeight="1">
      <c r="BG908241" s="985"/>
    </row>
    <row r="908278" spans="59:59" ht="15" customHeight="1">
      <c r="BG908278" s="984"/>
    </row>
    <row r="908279" spans="59:59" ht="15" customHeight="1">
      <c r="BG908279" s="985"/>
    </row>
    <row r="908316" spans="59:59" ht="15" customHeight="1">
      <c r="BG908316" s="984"/>
    </row>
    <row r="908317" spans="59:59" ht="15" customHeight="1">
      <c r="BG908317" s="985"/>
    </row>
    <row r="908354" spans="59:59" ht="15" customHeight="1">
      <c r="BG908354" s="984"/>
    </row>
    <row r="908355" spans="59:59" ht="15" customHeight="1">
      <c r="BG908355" s="985"/>
    </row>
    <row r="908392" spans="59:59" ht="15" customHeight="1">
      <c r="BG908392" s="984"/>
    </row>
    <row r="908393" spans="59:59" ht="15" customHeight="1">
      <c r="BG908393" s="985"/>
    </row>
    <row r="908430" spans="59:59" ht="15" customHeight="1">
      <c r="BG908430" s="984"/>
    </row>
    <row r="908431" spans="59:59" ht="15" customHeight="1">
      <c r="BG908431" s="985"/>
    </row>
    <row r="908468" spans="59:59" ht="15" customHeight="1">
      <c r="BG908468" s="984"/>
    </row>
    <row r="908469" spans="59:59" ht="15" customHeight="1">
      <c r="BG908469" s="985"/>
    </row>
    <row r="908506" spans="59:59" ht="15" customHeight="1">
      <c r="BG908506" s="984"/>
    </row>
    <row r="908507" spans="59:59" ht="15" customHeight="1">
      <c r="BG908507" s="985"/>
    </row>
    <row r="908544" spans="59:59" ht="15" customHeight="1">
      <c r="BG908544" s="984"/>
    </row>
    <row r="908545" spans="59:59" ht="15" customHeight="1">
      <c r="BG908545" s="985"/>
    </row>
    <row r="908582" spans="59:59" ht="15" customHeight="1">
      <c r="BG908582" s="984"/>
    </row>
    <row r="908583" spans="59:59" ht="15" customHeight="1">
      <c r="BG908583" s="985"/>
    </row>
    <row r="908620" spans="59:59" ht="15" customHeight="1">
      <c r="BG908620" s="984"/>
    </row>
    <row r="908621" spans="59:59" ht="15" customHeight="1">
      <c r="BG908621" s="985"/>
    </row>
    <row r="908658" spans="59:59" ht="15" customHeight="1">
      <c r="BG908658" s="984"/>
    </row>
    <row r="908659" spans="59:59" ht="15" customHeight="1">
      <c r="BG908659" s="985"/>
    </row>
    <row r="908696" spans="59:59" ht="15" customHeight="1">
      <c r="BG908696" s="984"/>
    </row>
    <row r="908697" spans="59:59" ht="15" customHeight="1">
      <c r="BG908697" s="985"/>
    </row>
    <row r="908734" spans="59:59" ht="15" customHeight="1">
      <c r="BG908734" s="984"/>
    </row>
    <row r="908735" spans="59:59" ht="15" customHeight="1">
      <c r="BG908735" s="985"/>
    </row>
    <row r="908772" spans="59:59" ht="15" customHeight="1">
      <c r="BG908772" s="984"/>
    </row>
    <row r="908773" spans="59:59" ht="15" customHeight="1">
      <c r="BG908773" s="985"/>
    </row>
    <row r="908810" spans="59:59" ht="15" customHeight="1">
      <c r="BG908810" s="984"/>
    </row>
    <row r="908811" spans="59:59" ht="15" customHeight="1">
      <c r="BG908811" s="985"/>
    </row>
    <row r="908848" spans="59:59" ht="15" customHeight="1">
      <c r="BG908848" s="984"/>
    </row>
    <row r="908849" spans="59:59" ht="15" customHeight="1">
      <c r="BG908849" s="985"/>
    </row>
    <row r="908886" spans="59:59" ht="15" customHeight="1">
      <c r="BG908886" s="984"/>
    </row>
    <row r="908887" spans="59:59" ht="15" customHeight="1">
      <c r="BG908887" s="985"/>
    </row>
    <row r="908924" spans="59:59" ht="15" customHeight="1">
      <c r="BG908924" s="984"/>
    </row>
    <row r="908925" spans="59:59" ht="15" customHeight="1">
      <c r="BG908925" s="985"/>
    </row>
    <row r="908962" spans="59:59" ht="15" customHeight="1">
      <c r="BG908962" s="984"/>
    </row>
    <row r="908963" spans="59:59" ht="15" customHeight="1">
      <c r="BG908963" s="985"/>
    </row>
    <row r="909000" spans="59:59" ht="15" customHeight="1">
      <c r="BG909000" s="984"/>
    </row>
    <row r="909001" spans="59:59" ht="15" customHeight="1">
      <c r="BG909001" s="985"/>
    </row>
    <row r="909038" spans="59:59" ht="15" customHeight="1">
      <c r="BG909038" s="984"/>
    </row>
    <row r="909039" spans="59:59" ht="15" customHeight="1">
      <c r="BG909039" s="985"/>
    </row>
    <row r="909076" spans="59:59" ht="15" customHeight="1">
      <c r="BG909076" s="984"/>
    </row>
    <row r="909077" spans="59:59" ht="15" customHeight="1">
      <c r="BG909077" s="985"/>
    </row>
    <row r="909114" spans="59:59" ht="15" customHeight="1">
      <c r="BG909114" s="984"/>
    </row>
    <row r="909115" spans="59:59" ht="15" customHeight="1">
      <c r="BG909115" s="985"/>
    </row>
    <row r="909152" spans="59:59" ht="15" customHeight="1">
      <c r="BG909152" s="984"/>
    </row>
    <row r="909153" spans="59:59" ht="15" customHeight="1">
      <c r="BG909153" s="985"/>
    </row>
    <row r="909190" spans="59:59" ht="15" customHeight="1">
      <c r="BG909190" s="984"/>
    </row>
    <row r="909191" spans="59:59" ht="15" customHeight="1">
      <c r="BG909191" s="985"/>
    </row>
    <row r="909228" spans="59:59" ht="15" customHeight="1">
      <c r="BG909228" s="984"/>
    </row>
    <row r="909229" spans="59:59" ht="15" customHeight="1">
      <c r="BG909229" s="985"/>
    </row>
    <row r="909266" spans="59:59" ht="15" customHeight="1">
      <c r="BG909266" s="984"/>
    </row>
    <row r="909267" spans="59:59" ht="15" customHeight="1">
      <c r="BG909267" s="985"/>
    </row>
    <row r="909304" spans="59:59" ht="15" customHeight="1">
      <c r="BG909304" s="984"/>
    </row>
    <row r="909305" spans="59:59" ht="15" customHeight="1">
      <c r="BG909305" s="985"/>
    </row>
    <row r="909342" spans="59:59" ht="15" customHeight="1">
      <c r="BG909342" s="984"/>
    </row>
    <row r="909343" spans="59:59" ht="15" customHeight="1">
      <c r="BG909343" s="985"/>
    </row>
    <row r="909380" spans="59:59" ht="15" customHeight="1">
      <c r="BG909380" s="984"/>
    </row>
    <row r="909381" spans="59:59" ht="15" customHeight="1">
      <c r="BG909381" s="985"/>
    </row>
    <row r="909418" spans="59:59" ht="15" customHeight="1">
      <c r="BG909418" s="984"/>
    </row>
    <row r="909419" spans="59:59" ht="15" customHeight="1">
      <c r="BG909419" s="985"/>
    </row>
    <row r="909456" spans="59:59" ht="15" customHeight="1">
      <c r="BG909456" s="984"/>
    </row>
    <row r="909457" spans="59:59" ht="15" customHeight="1">
      <c r="BG909457" s="985"/>
    </row>
    <row r="909494" spans="59:59" ht="15" customHeight="1">
      <c r="BG909494" s="984"/>
    </row>
    <row r="909495" spans="59:59" ht="15" customHeight="1">
      <c r="BG909495" s="985"/>
    </row>
    <row r="909532" spans="59:59" ht="15" customHeight="1">
      <c r="BG909532" s="984"/>
    </row>
    <row r="909533" spans="59:59" ht="15" customHeight="1">
      <c r="BG909533" s="985"/>
    </row>
    <row r="909570" spans="59:59" ht="15" customHeight="1">
      <c r="BG909570" s="984"/>
    </row>
    <row r="909571" spans="59:59" ht="15" customHeight="1">
      <c r="BG909571" s="985"/>
    </row>
    <row r="909608" spans="59:59" ht="15" customHeight="1">
      <c r="BG909608" s="984"/>
    </row>
    <row r="909609" spans="59:59" ht="15" customHeight="1">
      <c r="BG909609" s="985"/>
    </row>
    <row r="909646" spans="59:59" ht="15" customHeight="1">
      <c r="BG909646" s="984"/>
    </row>
    <row r="909647" spans="59:59" ht="15" customHeight="1">
      <c r="BG909647" s="985"/>
    </row>
    <row r="909684" spans="59:59" ht="15" customHeight="1">
      <c r="BG909684" s="984"/>
    </row>
    <row r="909685" spans="59:59" ht="15" customHeight="1">
      <c r="BG909685" s="985"/>
    </row>
    <row r="909722" spans="59:59" ht="15" customHeight="1">
      <c r="BG909722" s="984"/>
    </row>
    <row r="909723" spans="59:59" ht="15" customHeight="1">
      <c r="BG909723" s="985"/>
    </row>
    <row r="909760" spans="59:59" ht="15" customHeight="1">
      <c r="BG909760" s="984"/>
    </row>
    <row r="909761" spans="59:59" ht="15" customHeight="1">
      <c r="BG909761" s="985"/>
    </row>
    <row r="909798" spans="59:59" ht="15" customHeight="1">
      <c r="BG909798" s="984"/>
    </row>
    <row r="909799" spans="59:59" ht="15" customHeight="1">
      <c r="BG909799" s="985"/>
    </row>
    <row r="909836" spans="59:59" ht="15" customHeight="1">
      <c r="BG909836" s="984"/>
    </row>
    <row r="909837" spans="59:59" ht="15" customHeight="1">
      <c r="BG909837" s="985"/>
    </row>
    <row r="909874" spans="59:59" ht="15" customHeight="1">
      <c r="BG909874" s="984"/>
    </row>
    <row r="909875" spans="59:59" ht="15" customHeight="1">
      <c r="BG909875" s="985"/>
    </row>
    <row r="909912" spans="59:59" ht="15" customHeight="1">
      <c r="BG909912" s="984"/>
    </row>
    <row r="909913" spans="59:59" ht="15" customHeight="1">
      <c r="BG909913" s="985"/>
    </row>
    <row r="909950" spans="59:59" ht="15" customHeight="1">
      <c r="BG909950" s="984"/>
    </row>
    <row r="909951" spans="59:59" ht="15" customHeight="1">
      <c r="BG909951" s="985"/>
    </row>
    <row r="909988" spans="59:59" ht="15" customHeight="1">
      <c r="BG909988" s="984"/>
    </row>
    <row r="909989" spans="59:59" ht="15" customHeight="1">
      <c r="BG909989" s="985"/>
    </row>
    <row r="910026" spans="59:59" ht="15" customHeight="1">
      <c r="BG910026" s="984"/>
    </row>
    <row r="910027" spans="59:59" ht="15" customHeight="1">
      <c r="BG910027" s="985"/>
    </row>
    <row r="910064" spans="59:59" ht="15" customHeight="1">
      <c r="BG910064" s="984"/>
    </row>
    <row r="910065" spans="59:59" ht="15" customHeight="1">
      <c r="BG910065" s="985"/>
    </row>
    <row r="910102" spans="59:59" ht="15" customHeight="1">
      <c r="BG910102" s="984"/>
    </row>
    <row r="910103" spans="59:59" ht="15" customHeight="1">
      <c r="BG910103" s="985"/>
    </row>
    <row r="910140" spans="59:59" ht="15" customHeight="1">
      <c r="BG910140" s="984"/>
    </row>
    <row r="910141" spans="59:59" ht="15" customHeight="1">
      <c r="BG910141" s="985"/>
    </row>
    <row r="910178" spans="59:59" ht="15" customHeight="1">
      <c r="BG910178" s="984"/>
    </row>
    <row r="910179" spans="59:59" ht="15" customHeight="1">
      <c r="BG910179" s="985"/>
    </row>
    <row r="910216" spans="59:59" ht="15" customHeight="1">
      <c r="BG910216" s="984"/>
    </row>
    <row r="910217" spans="59:59" ht="15" customHeight="1">
      <c r="BG910217" s="985"/>
    </row>
    <row r="910254" spans="59:59" ht="15" customHeight="1">
      <c r="BG910254" s="984"/>
    </row>
    <row r="910255" spans="59:59" ht="15" customHeight="1">
      <c r="BG910255" s="985"/>
    </row>
    <row r="910292" spans="59:59" ht="15" customHeight="1">
      <c r="BG910292" s="984"/>
    </row>
    <row r="910293" spans="59:59" ht="15" customHeight="1">
      <c r="BG910293" s="985"/>
    </row>
    <row r="910330" spans="59:59" ht="15" customHeight="1">
      <c r="BG910330" s="984"/>
    </row>
    <row r="910331" spans="59:59" ht="15" customHeight="1">
      <c r="BG910331" s="985"/>
    </row>
    <row r="910368" spans="59:59" ht="15" customHeight="1">
      <c r="BG910368" s="984"/>
    </row>
    <row r="910369" spans="59:59" ht="15" customHeight="1">
      <c r="BG910369" s="985"/>
    </row>
    <row r="910406" spans="59:59" ht="15" customHeight="1">
      <c r="BG910406" s="984"/>
    </row>
    <row r="910407" spans="59:59" ht="15" customHeight="1">
      <c r="BG910407" s="985"/>
    </row>
    <row r="910444" spans="59:59" ht="15" customHeight="1">
      <c r="BG910444" s="984"/>
    </row>
    <row r="910445" spans="59:59" ht="15" customHeight="1">
      <c r="BG910445" s="985"/>
    </row>
    <row r="910482" spans="59:59" ht="15" customHeight="1">
      <c r="BG910482" s="984"/>
    </row>
    <row r="910483" spans="59:59" ht="15" customHeight="1">
      <c r="BG910483" s="985"/>
    </row>
    <row r="910520" spans="59:59" ht="15" customHeight="1">
      <c r="BG910520" s="984"/>
    </row>
    <row r="910521" spans="59:59" ht="15" customHeight="1">
      <c r="BG910521" s="985"/>
    </row>
    <row r="910558" spans="59:59" ht="15" customHeight="1">
      <c r="BG910558" s="984"/>
    </row>
    <row r="910559" spans="59:59" ht="15" customHeight="1">
      <c r="BG910559" s="985"/>
    </row>
    <row r="910596" spans="59:59" ht="15" customHeight="1">
      <c r="BG910596" s="984"/>
    </row>
    <row r="910597" spans="59:59" ht="15" customHeight="1">
      <c r="BG910597" s="985"/>
    </row>
    <row r="910634" spans="59:59" ht="15" customHeight="1">
      <c r="BG910634" s="984"/>
    </row>
    <row r="910635" spans="59:59" ht="15" customHeight="1">
      <c r="BG910635" s="985"/>
    </row>
    <row r="910672" spans="59:59" ht="15" customHeight="1">
      <c r="BG910672" s="984"/>
    </row>
    <row r="910673" spans="59:59" ht="15" customHeight="1">
      <c r="BG910673" s="985"/>
    </row>
    <row r="910710" spans="59:59" ht="15" customHeight="1">
      <c r="BG910710" s="984"/>
    </row>
    <row r="910711" spans="59:59" ht="15" customHeight="1">
      <c r="BG910711" s="985"/>
    </row>
    <row r="910748" spans="59:59" ht="15" customHeight="1">
      <c r="BG910748" s="984"/>
    </row>
    <row r="910749" spans="59:59" ht="15" customHeight="1">
      <c r="BG910749" s="985"/>
    </row>
    <row r="910786" spans="59:59" ht="15" customHeight="1">
      <c r="BG910786" s="984"/>
    </row>
    <row r="910787" spans="59:59" ht="15" customHeight="1">
      <c r="BG910787" s="985"/>
    </row>
    <row r="910824" spans="59:59" ht="15" customHeight="1">
      <c r="BG910824" s="984"/>
    </row>
    <row r="910825" spans="59:59" ht="15" customHeight="1">
      <c r="BG910825" s="985"/>
    </row>
    <row r="910862" spans="59:59" ht="15" customHeight="1">
      <c r="BG910862" s="984"/>
    </row>
    <row r="910863" spans="59:59" ht="15" customHeight="1">
      <c r="BG910863" s="985"/>
    </row>
    <row r="910900" spans="59:59" ht="15" customHeight="1">
      <c r="BG910900" s="984"/>
    </row>
    <row r="910901" spans="59:59" ht="15" customHeight="1">
      <c r="BG910901" s="985"/>
    </row>
    <row r="910938" spans="59:59" ht="15" customHeight="1">
      <c r="BG910938" s="984"/>
    </row>
    <row r="910939" spans="59:59" ht="15" customHeight="1">
      <c r="BG910939" s="985"/>
    </row>
    <row r="910976" spans="59:59" ht="15" customHeight="1">
      <c r="BG910976" s="984"/>
    </row>
    <row r="910977" spans="59:59" ht="15" customHeight="1">
      <c r="BG910977" s="985"/>
    </row>
    <row r="911014" spans="59:59" ht="15" customHeight="1">
      <c r="BG911014" s="984"/>
    </row>
    <row r="911015" spans="59:59" ht="15" customHeight="1">
      <c r="BG911015" s="985"/>
    </row>
    <row r="911052" spans="59:59" ht="15" customHeight="1">
      <c r="BG911052" s="984"/>
    </row>
    <row r="911053" spans="59:59" ht="15" customHeight="1">
      <c r="BG911053" s="985"/>
    </row>
    <row r="911090" spans="59:59" ht="15" customHeight="1">
      <c r="BG911090" s="984"/>
    </row>
    <row r="911091" spans="59:59" ht="15" customHeight="1">
      <c r="BG911091" s="985"/>
    </row>
    <row r="911128" spans="59:59" ht="15" customHeight="1">
      <c r="BG911128" s="984"/>
    </row>
    <row r="911129" spans="59:59" ht="15" customHeight="1">
      <c r="BG911129" s="985"/>
    </row>
    <row r="911166" spans="59:59" ht="15" customHeight="1">
      <c r="BG911166" s="984"/>
    </row>
    <row r="911167" spans="59:59" ht="15" customHeight="1">
      <c r="BG911167" s="985"/>
    </row>
    <row r="911204" spans="59:59" ht="15" customHeight="1">
      <c r="BG911204" s="984"/>
    </row>
    <row r="911205" spans="59:59" ht="15" customHeight="1">
      <c r="BG911205" s="985"/>
    </row>
    <row r="911242" spans="59:59" ht="15" customHeight="1">
      <c r="BG911242" s="984"/>
    </row>
    <row r="911243" spans="59:59" ht="15" customHeight="1">
      <c r="BG911243" s="985"/>
    </row>
    <row r="911280" spans="59:59" ht="15" customHeight="1">
      <c r="BG911280" s="984"/>
    </row>
    <row r="911281" spans="59:59" ht="15" customHeight="1">
      <c r="BG911281" s="985"/>
    </row>
    <row r="911318" spans="59:59" ht="15" customHeight="1">
      <c r="BG911318" s="984"/>
    </row>
    <row r="911319" spans="59:59" ht="15" customHeight="1">
      <c r="BG911319" s="985"/>
    </row>
    <row r="911356" spans="59:59" ht="15" customHeight="1">
      <c r="BG911356" s="984"/>
    </row>
    <row r="911357" spans="59:59" ht="15" customHeight="1">
      <c r="BG911357" s="985"/>
    </row>
    <row r="911394" spans="59:59" ht="15" customHeight="1">
      <c r="BG911394" s="984"/>
    </row>
    <row r="911395" spans="59:59" ht="15" customHeight="1">
      <c r="BG911395" s="985"/>
    </row>
    <row r="911432" spans="59:59" ht="15" customHeight="1">
      <c r="BG911432" s="984"/>
    </row>
    <row r="911433" spans="59:59" ht="15" customHeight="1">
      <c r="BG911433" s="985"/>
    </row>
    <row r="911470" spans="59:59" ht="15" customHeight="1">
      <c r="BG911470" s="984"/>
    </row>
    <row r="911471" spans="59:59" ht="15" customHeight="1">
      <c r="BG911471" s="985"/>
    </row>
    <row r="911508" spans="59:59" ht="15" customHeight="1">
      <c r="BG911508" s="984"/>
    </row>
    <row r="911509" spans="59:59" ht="15" customHeight="1">
      <c r="BG911509" s="985"/>
    </row>
    <row r="911546" spans="59:59" ht="15" customHeight="1">
      <c r="BG911546" s="984"/>
    </row>
    <row r="911547" spans="59:59" ht="15" customHeight="1">
      <c r="BG911547" s="985"/>
    </row>
    <row r="911584" spans="59:59" ht="15" customHeight="1">
      <c r="BG911584" s="984"/>
    </row>
    <row r="911585" spans="59:59" ht="15" customHeight="1">
      <c r="BG911585" s="985"/>
    </row>
    <row r="911622" spans="59:59" ht="15" customHeight="1">
      <c r="BG911622" s="984"/>
    </row>
    <row r="911623" spans="59:59" ht="15" customHeight="1">
      <c r="BG911623" s="985"/>
    </row>
    <row r="911660" spans="59:59" ht="15" customHeight="1">
      <c r="BG911660" s="984"/>
    </row>
    <row r="911661" spans="59:59" ht="15" customHeight="1">
      <c r="BG911661" s="985"/>
    </row>
    <row r="911698" spans="59:59" ht="15" customHeight="1">
      <c r="BG911698" s="984"/>
    </row>
    <row r="911699" spans="59:59" ht="15" customHeight="1">
      <c r="BG911699" s="985"/>
    </row>
    <row r="911736" spans="59:59" ht="15" customHeight="1">
      <c r="BG911736" s="984"/>
    </row>
    <row r="911737" spans="59:59" ht="15" customHeight="1">
      <c r="BG911737" s="985"/>
    </row>
    <row r="911774" spans="59:59" ht="15" customHeight="1">
      <c r="BG911774" s="984"/>
    </row>
    <row r="911775" spans="59:59" ht="15" customHeight="1">
      <c r="BG911775" s="985"/>
    </row>
    <row r="911812" spans="59:59" ht="15" customHeight="1">
      <c r="BG911812" s="984"/>
    </row>
    <row r="911813" spans="59:59" ht="15" customHeight="1">
      <c r="BG911813" s="985"/>
    </row>
    <row r="911850" spans="59:59" ht="15" customHeight="1">
      <c r="BG911850" s="984"/>
    </row>
    <row r="911851" spans="59:59" ht="15" customHeight="1">
      <c r="BG911851" s="985"/>
    </row>
    <row r="911888" spans="59:59" ht="15" customHeight="1">
      <c r="BG911888" s="984"/>
    </row>
    <row r="911889" spans="59:59" ht="15" customHeight="1">
      <c r="BG911889" s="985"/>
    </row>
    <row r="911926" spans="59:59" ht="15" customHeight="1">
      <c r="BG911926" s="984"/>
    </row>
    <row r="911927" spans="59:59" ht="15" customHeight="1">
      <c r="BG911927" s="985"/>
    </row>
    <row r="911964" spans="59:59" ht="15" customHeight="1">
      <c r="BG911964" s="984"/>
    </row>
    <row r="911965" spans="59:59" ht="15" customHeight="1">
      <c r="BG911965" s="985"/>
    </row>
    <row r="912002" spans="59:59" ht="15" customHeight="1">
      <c r="BG912002" s="984"/>
    </row>
    <row r="912003" spans="59:59" ht="15" customHeight="1">
      <c r="BG912003" s="985"/>
    </row>
    <row r="912040" spans="59:59" ht="15" customHeight="1">
      <c r="BG912040" s="984"/>
    </row>
    <row r="912041" spans="59:59" ht="15" customHeight="1">
      <c r="BG912041" s="985"/>
    </row>
    <row r="912078" spans="59:59" ht="15" customHeight="1">
      <c r="BG912078" s="984"/>
    </row>
    <row r="912079" spans="59:59" ht="15" customHeight="1">
      <c r="BG912079" s="985"/>
    </row>
    <row r="912116" spans="59:59" ht="15" customHeight="1">
      <c r="BG912116" s="984"/>
    </row>
    <row r="912117" spans="59:59" ht="15" customHeight="1">
      <c r="BG912117" s="985"/>
    </row>
    <row r="912154" spans="59:59" ht="15" customHeight="1">
      <c r="BG912154" s="984"/>
    </row>
    <row r="912155" spans="59:59" ht="15" customHeight="1">
      <c r="BG912155" s="985"/>
    </row>
    <row r="912192" spans="59:59" ht="15" customHeight="1">
      <c r="BG912192" s="984"/>
    </row>
    <row r="912193" spans="59:59" ht="15" customHeight="1">
      <c r="BG912193" s="985"/>
    </row>
    <row r="912230" spans="59:59" ht="15" customHeight="1">
      <c r="BG912230" s="984"/>
    </row>
    <row r="912231" spans="59:59" ht="15" customHeight="1">
      <c r="BG912231" s="985"/>
    </row>
    <row r="912268" spans="59:59" ht="15" customHeight="1">
      <c r="BG912268" s="984"/>
    </row>
    <row r="912269" spans="59:59" ht="15" customHeight="1">
      <c r="BG912269" s="985"/>
    </row>
    <row r="912306" spans="59:59" ht="15" customHeight="1">
      <c r="BG912306" s="984"/>
    </row>
    <row r="912307" spans="59:59" ht="15" customHeight="1">
      <c r="BG912307" s="985"/>
    </row>
    <row r="912344" spans="59:59" ht="15" customHeight="1">
      <c r="BG912344" s="984"/>
    </row>
    <row r="912345" spans="59:59" ht="15" customHeight="1">
      <c r="BG912345" s="985"/>
    </row>
    <row r="912382" spans="59:59" ht="15" customHeight="1">
      <c r="BG912382" s="984"/>
    </row>
    <row r="912383" spans="59:59" ht="15" customHeight="1">
      <c r="BG912383" s="985"/>
    </row>
    <row r="912420" spans="59:59" ht="15" customHeight="1">
      <c r="BG912420" s="984"/>
    </row>
    <row r="912421" spans="59:59" ht="15" customHeight="1">
      <c r="BG912421" s="985"/>
    </row>
    <row r="912458" spans="59:59" ht="15" customHeight="1">
      <c r="BG912458" s="984"/>
    </row>
    <row r="912459" spans="59:59" ht="15" customHeight="1">
      <c r="BG912459" s="985"/>
    </row>
    <row r="912496" spans="59:59" ht="15" customHeight="1">
      <c r="BG912496" s="984"/>
    </row>
    <row r="912497" spans="59:59" ht="15" customHeight="1">
      <c r="BG912497" s="985"/>
    </row>
    <row r="912534" spans="59:59" ht="15" customHeight="1">
      <c r="BG912534" s="984"/>
    </row>
    <row r="912535" spans="59:59" ht="15" customHeight="1">
      <c r="BG912535" s="985"/>
    </row>
    <row r="912572" spans="59:59" ht="15" customHeight="1">
      <c r="BG912572" s="984"/>
    </row>
    <row r="912573" spans="59:59" ht="15" customHeight="1">
      <c r="BG912573" s="985"/>
    </row>
    <row r="912610" spans="59:59" ht="15" customHeight="1">
      <c r="BG912610" s="984"/>
    </row>
    <row r="912611" spans="59:59" ht="15" customHeight="1">
      <c r="BG912611" s="985"/>
    </row>
    <row r="912648" spans="59:59" ht="15" customHeight="1">
      <c r="BG912648" s="984"/>
    </row>
    <row r="912649" spans="59:59" ht="15" customHeight="1">
      <c r="BG912649" s="985"/>
    </row>
    <row r="912686" spans="59:59" ht="15" customHeight="1">
      <c r="BG912686" s="984"/>
    </row>
    <row r="912687" spans="59:59" ht="15" customHeight="1">
      <c r="BG912687" s="985"/>
    </row>
    <row r="912724" spans="59:59" ht="15" customHeight="1">
      <c r="BG912724" s="984"/>
    </row>
    <row r="912725" spans="59:59" ht="15" customHeight="1">
      <c r="BG912725" s="985"/>
    </row>
    <row r="912762" spans="59:59" ht="15" customHeight="1">
      <c r="BG912762" s="984"/>
    </row>
    <row r="912763" spans="59:59" ht="15" customHeight="1">
      <c r="BG912763" s="985"/>
    </row>
    <row r="912800" spans="59:59" ht="15" customHeight="1">
      <c r="BG912800" s="984"/>
    </row>
    <row r="912801" spans="59:59" ht="15" customHeight="1">
      <c r="BG912801" s="985"/>
    </row>
    <row r="912838" spans="59:59" ht="15" customHeight="1">
      <c r="BG912838" s="984"/>
    </row>
    <row r="912839" spans="59:59" ht="15" customHeight="1">
      <c r="BG912839" s="985"/>
    </row>
    <row r="912876" spans="59:59" ht="15" customHeight="1">
      <c r="BG912876" s="984"/>
    </row>
    <row r="912877" spans="59:59" ht="15" customHeight="1">
      <c r="BG912877" s="985"/>
    </row>
    <row r="912914" spans="59:59" ht="15" customHeight="1">
      <c r="BG912914" s="984"/>
    </row>
    <row r="912915" spans="59:59" ht="15" customHeight="1">
      <c r="BG912915" s="985"/>
    </row>
    <row r="912952" spans="59:59" ht="15" customHeight="1">
      <c r="BG912952" s="984"/>
    </row>
    <row r="912953" spans="59:59" ht="15" customHeight="1">
      <c r="BG912953" s="985"/>
    </row>
    <row r="912990" spans="59:59" ht="15" customHeight="1">
      <c r="BG912990" s="984"/>
    </row>
    <row r="912991" spans="59:59" ht="15" customHeight="1">
      <c r="BG912991" s="985"/>
    </row>
    <row r="913028" spans="59:59" ht="15" customHeight="1">
      <c r="BG913028" s="984"/>
    </row>
    <row r="913029" spans="59:59" ht="15" customHeight="1">
      <c r="BG913029" s="985"/>
    </row>
    <row r="913066" spans="59:59" ht="15" customHeight="1">
      <c r="BG913066" s="984"/>
    </row>
    <row r="913067" spans="59:59" ht="15" customHeight="1">
      <c r="BG913067" s="985"/>
    </row>
    <row r="913104" spans="59:59" ht="15" customHeight="1">
      <c r="BG913104" s="984"/>
    </row>
    <row r="913105" spans="59:59" ht="15" customHeight="1">
      <c r="BG913105" s="985"/>
    </row>
    <row r="913142" spans="59:59" ht="15" customHeight="1">
      <c r="BG913142" s="984"/>
    </row>
    <row r="913143" spans="59:59" ht="15" customHeight="1">
      <c r="BG913143" s="985"/>
    </row>
    <row r="913180" spans="59:59" ht="15" customHeight="1">
      <c r="BG913180" s="984"/>
    </row>
    <row r="913181" spans="59:59" ht="15" customHeight="1">
      <c r="BG913181" s="985"/>
    </row>
    <row r="913218" spans="59:59" ht="15" customHeight="1">
      <c r="BG913218" s="984"/>
    </row>
    <row r="913219" spans="59:59" ht="15" customHeight="1">
      <c r="BG913219" s="985"/>
    </row>
    <row r="913256" spans="59:59" ht="15" customHeight="1">
      <c r="BG913256" s="984"/>
    </row>
    <row r="913257" spans="59:59" ht="15" customHeight="1">
      <c r="BG913257" s="985"/>
    </row>
    <row r="913294" spans="59:59" ht="15" customHeight="1">
      <c r="BG913294" s="984"/>
    </row>
    <row r="913295" spans="59:59" ht="15" customHeight="1">
      <c r="BG913295" s="985"/>
    </row>
    <row r="913332" spans="59:59" ht="15" customHeight="1">
      <c r="BG913332" s="984"/>
    </row>
    <row r="913333" spans="59:59" ht="15" customHeight="1">
      <c r="BG913333" s="985"/>
    </row>
    <row r="913370" spans="59:59" ht="15" customHeight="1">
      <c r="BG913370" s="984"/>
    </row>
    <row r="913371" spans="59:59" ht="15" customHeight="1">
      <c r="BG913371" s="985"/>
    </row>
    <row r="913408" spans="59:59" ht="15" customHeight="1">
      <c r="BG913408" s="984"/>
    </row>
    <row r="913409" spans="59:59" ht="15" customHeight="1">
      <c r="BG913409" s="985"/>
    </row>
    <row r="913446" spans="59:59" ht="15" customHeight="1">
      <c r="BG913446" s="984"/>
    </row>
    <row r="913447" spans="59:59" ht="15" customHeight="1">
      <c r="BG913447" s="985"/>
    </row>
    <row r="913484" spans="59:59" ht="15" customHeight="1">
      <c r="BG913484" s="984"/>
    </row>
    <row r="913485" spans="59:59" ht="15" customHeight="1">
      <c r="BG913485" s="985"/>
    </row>
    <row r="913522" spans="59:59" ht="15" customHeight="1">
      <c r="BG913522" s="984"/>
    </row>
    <row r="913523" spans="59:59" ht="15" customHeight="1">
      <c r="BG913523" s="985"/>
    </row>
    <row r="913560" spans="59:59" ht="15" customHeight="1">
      <c r="BG913560" s="984"/>
    </row>
    <row r="913561" spans="59:59" ht="15" customHeight="1">
      <c r="BG913561" s="985"/>
    </row>
    <row r="913598" spans="59:59" ht="15" customHeight="1">
      <c r="BG913598" s="984"/>
    </row>
    <row r="913599" spans="59:59" ht="15" customHeight="1">
      <c r="BG913599" s="985"/>
    </row>
    <row r="913636" spans="59:59" ht="15" customHeight="1">
      <c r="BG913636" s="984"/>
    </row>
    <row r="913637" spans="59:59" ht="15" customHeight="1">
      <c r="BG913637" s="985"/>
    </row>
    <row r="913674" spans="59:59" ht="15" customHeight="1">
      <c r="BG913674" s="984"/>
    </row>
    <row r="913675" spans="59:59" ht="15" customHeight="1">
      <c r="BG913675" s="985"/>
    </row>
    <row r="913712" spans="59:59" ht="15" customHeight="1">
      <c r="BG913712" s="984"/>
    </row>
    <row r="913713" spans="59:59" ht="15" customHeight="1">
      <c r="BG913713" s="985"/>
    </row>
    <row r="913750" spans="59:59" ht="15" customHeight="1">
      <c r="BG913750" s="984"/>
    </row>
    <row r="913751" spans="59:59" ht="15" customHeight="1">
      <c r="BG913751" s="985"/>
    </row>
    <row r="913788" spans="59:59" ht="15" customHeight="1">
      <c r="BG913788" s="984"/>
    </row>
    <row r="913789" spans="59:59" ht="15" customHeight="1">
      <c r="BG913789" s="985"/>
    </row>
    <row r="913826" spans="59:59" ht="15" customHeight="1">
      <c r="BG913826" s="984"/>
    </row>
    <row r="913827" spans="59:59" ht="15" customHeight="1">
      <c r="BG913827" s="985"/>
    </row>
    <row r="913864" spans="59:59" ht="15" customHeight="1">
      <c r="BG913864" s="984"/>
    </row>
    <row r="913865" spans="59:59" ht="15" customHeight="1">
      <c r="BG913865" s="985"/>
    </row>
    <row r="913902" spans="59:59" ht="15" customHeight="1">
      <c r="BG913902" s="984"/>
    </row>
    <row r="913903" spans="59:59" ht="15" customHeight="1">
      <c r="BG913903" s="985"/>
    </row>
    <row r="913940" spans="59:59" ht="15" customHeight="1">
      <c r="BG913940" s="984"/>
    </row>
    <row r="913941" spans="59:59" ht="15" customHeight="1">
      <c r="BG913941" s="985"/>
    </row>
    <row r="913978" spans="59:59" ht="15" customHeight="1">
      <c r="BG913978" s="984"/>
    </row>
    <row r="913979" spans="59:59" ht="15" customHeight="1">
      <c r="BG913979" s="985"/>
    </row>
    <row r="914016" spans="59:59" ht="15" customHeight="1">
      <c r="BG914016" s="984"/>
    </row>
    <row r="914017" spans="59:59" ht="15" customHeight="1">
      <c r="BG914017" s="985"/>
    </row>
    <row r="914054" spans="59:59" ht="15" customHeight="1">
      <c r="BG914054" s="984"/>
    </row>
    <row r="914055" spans="59:59" ht="15" customHeight="1">
      <c r="BG914055" s="985"/>
    </row>
    <row r="914092" spans="59:59" ht="15" customHeight="1">
      <c r="BG914092" s="984"/>
    </row>
    <row r="914093" spans="59:59" ht="15" customHeight="1">
      <c r="BG914093" s="985"/>
    </row>
    <row r="914130" spans="59:59" ht="15" customHeight="1">
      <c r="BG914130" s="984"/>
    </row>
    <row r="914131" spans="59:59" ht="15" customHeight="1">
      <c r="BG914131" s="985"/>
    </row>
    <row r="914168" spans="59:59" ht="15" customHeight="1">
      <c r="BG914168" s="984"/>
    </row>
    <row r="914169" spans="59:59" ht="15" customHeight="1">
      <c r="BG914169" s="985"/>
    </row>
    <row r="914206" spans="59:59" ht="15" customHeight="1">
      <c r="BG914206" s="984"/>
    </row>
    <row r="914207" spans="59:59" ht="15" customHeight="1">
      <c r="BG914207" s="985"/>
    </row>
    <row r="914244" spans="59:59" ht="15" customHeight="1">
      <c r="BG914244" s="984"/>
    </row>
    <row r="914245" spans="59:59" ht="15" customHeight="1">
      <c r="BG914245" s="985"/>
    </row>
    <row r="914282" spans="59:59" ht="15" customHeight="1">
      <c r="BG914282" s="984"/>
    </row>
    <row r="914283" spans="59:59" ht="15" customHeight="1">
      <c r="BG914283" s="985"/>
    </row>
    <row r="914320" spans="59:59" ht="15" customHeight="1">
      <c r="BG914320" s="984"/>
    </row>
    <row r="914321" spans="59:59" ht="15" customHeight="1">
      <c r="BG914321" s="985"/>
    </row>
    <row r="914358" spans="59:59" ht="15" customHeight="1">
      <c r="BG914358" s="984"/>
    </row>
    <row r="914359" spans="59:59" ht="15" customHeight="1">
      <c r="BG914359" s="985"/>
    </row>
    <row r="914396" spans="59:59" ht="15" customHeight="1">
      <c r="BG914396" s="984"/>
    </row>
    <row r="914397" spans="59:59" ht="15" customHeight="1">
      <c r="BG914397" s="985"/>
    </row>
    <row r="914434" spans="59:59" ht="15" customHeight="1">
      <c r="BG914434" s="984"/>
    </row>
    <row r="914435" spans="59:59" ht="15" customHeight="1">
      <c r="BG914435" s="985"/>
    </row>
    <row r="914472" spans="59:59" ht="15" customHeight="1">
      <c r="BG914472" s="984"/>
    </row>
    <row r="914473" spans="59:59" ht="15" customHeight="1">
      <c r="BG914473" s="985"/>
    </row>
    <row r="914510" spans="59:59" ht="15" customHeight="1">
      <c r="BG914510" s="984"/>
    </row>
    <row r="914511" spans="59:59" ht="15" customHeight="1">
      <c r="BG914511" s="985"/>
    </row>
    <row r="914548" spans="59:59" ht="15" customHeight="1">
      <c r="BG914548" s="984"/>
    </row>
    <row r="914549" spans="59:59" ht="15" customHeight="1">
      <c r="BG914549" s="985"/>
    </row>
    <row r="914586" spans="59:59" ht="15" customHeight="1">
      <c r="BG914586" s="984"/>
    </row>
    <row r="914587" spans="59:59" ht="15" customHeight="1">
      <c r="BG914587" s="985"/>
    </row>
    <row r="914624" spans="59:59" ht="15" customHeight="1">
      <c r="BG914624" s="984"/>
    </row>
    <row r="914625" spans="59:59" ht="15" customHeight="1">
      <c r="BG914625" s="985"/>
    </row>
    <row r="914662" spans="59:59" ht="15" customHeight="1">
      <c r="BG914662" s="984"/>
    </row>
    <row r="914663" spans="59:59" ht="15" customHeight="1">
      <c r="BG914663" s="985"/>
    </row>
    <row r="914700" spans="59:59" ht="15" customHeight="1">
      <c r="BG914700" s="984"/>
    </row>
    <row r="914701" spans="59:59" ht="15" customHeight="1">
      <c r="BG914701" s="985"/>
    </row>
    <row r="914738" spans="59:59" ht="15" customHeight="1">
      <c r="BG914738" s="984"/>
    </row>
    <row r="914739" spans="59:59" ht="15" customHeight="1">
      <c r="BG914739" s="985"/>
    </row>
    <row r="914776" spans="59:59" ht="15" customHeight="1">
      <c r="BG914776" s="984"/>
    </row>
    <row r="914777" spans="59:59" ht="15" customHeight="1">
      <c r="BG914777" s="985"/>
    </row>
    <row r="914814" spans="59:59" ht="15" customHeight="1">
      <c r="BG914814" s="984"/>
    </row>
    <row r="914815" spans="59:59" ht="15" customHeight="1">
      <c r="BG914815" s="985"/>
    </row>
    <row r="914852" spans="59:59" ht="15" customHeight="1">
      <c r="BG914852" s="984"/>
    </row>
    <row r="914853" spans="59:59" ht="15" customHeight="1">
      <c r="BG914853" s="985"/>
    </row>
    <row r="914890" spans="59:59" ht="15" customHeight="1">
      <c r="BG914890" s="984"/>
    </row>
    <row r="914891" spans="59:59" ht="15" customHeight="1">
      <c r="BG914891" s="985"/>
    </row>
    <row r="914928" spans="59:59" ht="15" customHeight="1">
      <c r="BG914928" s="984"/>
    </row>
    <row r="914929" spans="59:59" ht="15" customHeight="1">
      <c r="BG914929" s="985"/>
    </row>
    <row r="914966" spans="59:59" ht="15" customHeight="1">
      <c r="BG914966" s="984"/>
    </row>
    <row r="914967" spans="59:59" ht="15" customHeight="1">
      <c r="BG914967" s="985"/>
    </row>
    <row r="915004" spans="59:59" ht="15" customHeight="1">
      <c r="BG915004" s="984"/>
    </row>
    <row r="915005" spans="59:59" ht="15" customHeight="1">
      <c r="BG915005" s="985"/>
    </row>
    <row r="915042" spans="59:59" ht="15" customHeight="1">
      <c r="BG915042" s="984"/>
    </row>
    <row r="915043" spans="59:59" ht="15" customHeight="1">
      <c r="BG915043" s="985"/>
    </row>
    <row r="915080" spans="59:59" ht="15" customHeight="1">
      <c r="BG915080" s="984"/>
    </row>
    <row r="915081" spans="59:59" ht="15" customHeight="1">
      <c r="BG915081" s="985"/>
    </row>
    <row r="915118" spans="59:59" ht="15" customHeight="1">
      <c r="BG915118" s="984"/>
    </row>
    <row r="915119" spans="59:59" ht="15" customHeight="1">
      <c r="BG915119" s="985"/>
    </row>
    <row r="915156" spans="59:59" ht="15" customHeight="1">
      <c r="BG915156" s="984"/>
    </row>
    <row r="915157" spans="59:59" ht="15" customHeight="1">
      <c r="BG915157" s="985"/>
    </row>
    <row r="915194" spans="59:59" ht="15" customHeight="1">
      <c r="BG915194" s="984"/>
    </row>
    <row r="915195" spans="59:59" ht="15" customHeight="1">
      <c r="BG915195" s="985"/>
    </row>
    <row r="915232" spans="59:59" ht="15" customHeight="1">
      <c r="BG915232" s="984"/>
    </row>
    <row r="915233" spans="59:59" ht="15" customHeight="1">
      <c r="BG915233" s="985"/>
    </row>
    <row r="915270" spans="59:59" ht="15" customHeight="1">
      <c r="BG915270" s="984"/>
    </row>
    <row r="915271" spans="59:59" ht="15" customHeight="1">
      <c r="BG915271" s="985"/>
    </row>
    <row r="915308" spans="59:59" ht="15" customHeight="1">
      <c r="BG915308" s="984"/>
    </row>
    <row r="915309" spans="59:59" ht="15" customHeight="1">
      <c r="BG915309" s="985"/>
    </row>
    <row r="915346" spans="59:59" ht="15" customHeight="1">
      <c r="BG915346" s="984"/>
    </row>
    <row r="915347" spans="59:59" ht="15" customHeight="1">
      <c r="BG915347" s="985"/>
    </row>
    <row r="915384" spans="59:59" ht="15" customHeight="1">
      <c r="BG915384" s="984"/>
    </row>
    <row r="915385" spans="59:59" ht="15" customHeight="1">
      <c r="BG915385" s="985"/>
    </row>
    <row r="915422" spans="59:59" ht="15" customHeight="1">
      <c r="BG915422" s="984"/>
    </row>
    <row r="915423" spans="59:59" ht="15" customHeight="1">
      <c r="BG915423" s="985"/>
    </row>
    <row r="915460" spans="59:59" ht="15" customHeight="1">
      <c r="BG915460" s="984"/>
    </row>
    <row r="915461" spans="59:59" ht="15" customHeight="1">
      <c r="BG915461" s="985"/>
    </row>
    <row r="915498" spans="59:59" ht="15" customHeight="1">
      <c r="BG915498" s="984"/>
    </row>
    <row r="915499" spans="59:59" ht="15" customHeight="1">
      <c r="BG915499" s="985"/>
    </row>
    <row r="915536" spans="59:59" ht="15" customHeight="1">
      <c r="BG915536" s="984"/>
    </row>
    <row r="915537" spans="59:59" ht="15" customHeight="1">
      <c r="BG915537" s="985"/>
    </row>
    <row r="915574" spans="59:59" ht="15" customHeight="1">
      <c r="BG915574" s="984"/>
    </row>
    <row r="915575" spans="59:59" ht="15" customHeight="1">
      <c r="BG915575" s="985"/>
    </row>
    <row r="915612" spans="59:59" ht="15" customHeight="1">
      <c r="BG915612" s="984"/>
    </row>
    <row r="915613" spans="59:59" ht="15" customHeight="1">
      <c r="BG915613" s="985"/>
    </row>
    <row r="915650" spans="59:59" ht="15" customHeight="1">
      <c r="BG915650" s="984"/>
    </row>
    <row r="915651" spans="59:59" ht="15" customHeight="1">
      <c r="BG915651" s="985"/>
    </row>
    <row r="915688" spans="59:59" ht="15" customHeight="1">
      <c r="BG915688" s="984"/>
    </row>
    <row r="915689" spans="59:59" ht="15" customHeight="1">
      <c r="BG915689" s="985"/>
    </row>
    <row r="915726" spans="59:59" ht="15" customHeight="1">
      <c r="BG915726" s="984"/>
    </row>
    <row r="915727" spans="59:59" ht="15" customHeight="1">
      <c r="BG915727" s="985"/>
    </row>
    <row r="915764" spans="59:59" ht="15" customHeight="1">
      <c r="BG915764" s="984"/>
    </row>
    <row r="915765" spans="59:59" ht="15" customHeight="1">
      <c r="BG915765" s="985"/>
    </row>
    <row r="915802" spans="59:59" ht="15" customHeight="1">
      <c r="BG915802" s="984"/>
    </row>
    <row r="915803" spans="59:59" ht="15" customHeight="1">
      <c r="BG915803" s="985"/>
    </row>
    <row r="915840" spans="59:59" ht="15" customHeight="1">
      <c r="BG915840" s="984"/>
    </row>
    <row r="915841" spans="59:59" ht="15" customHeight="1">
      <c r="BG915841" s="985"/>
    </row>
    <row r="915878" spans="59:59" ht="15" customHeight="1">
      <c r="BG915878" s="984"/>
    </row>
    <row r="915879" spans="59:59" ht="15" customHeight="1">
      <c r="BG915879" s="985"/>
    </row>
    <row r="915916" spans="59:59" ht="15" customHeight="1">
      <c r="BG915916" s="984"/>
    </row>
    <row r="915917" spans="59:59" ht="15" customHeight="1">
      <c r="BG915917" s="985"/>
    </row>
    <row r="915954" spans="59:59" ht="15" customHeight="1">
      <c r="BG915954" s="984"/>
    </row>
    <row r="915955" spans="59:59" ht="15" customHeight="1">
      <c r="BG915955" s="985"/>
    </row>
    <row r="915992" spans="59:59" ht="15" customHeight="1">
      <c r="BG915992" s="984"/>
    </row>
    <row r="915993" spans="59:59" ht="15" customHeight="1">
      <c r="BG915993" s="985"/>
    </row>
    <row r="916030" spans="59:59" ht="15" customHeight="1">
      <c r="BG916030" s="984"/>
    </row>
    <row r="916031" spans="59:59" ht="15" customHeight="1">
      <c r="BG916031" s="985"/>
    </row>
    <row r="916068" spans="59:59" ht="15" customHeight="1">
      <c r="BG916068" s="984"/>
    </row>
    <row r="916069" spans="59:59" ht="15" customHeight="1">
      <c r="BG916069" s="985"/>
    </row>
    <row r="916106" spans="59:59" ht="15" customHeight="1">
      <c r="BG916106" s="984"/>
    </row>
    <row r="916107" spans="59:59" ht="15" customHeight="1">
      <c r="BG916107" s="985"/>
    </row>
    <row r="916144" spans="59:59" ht="15" customHeight="1">
      <c r="BG916144" s="984"/>
    </row>
    <row r="916145" spans="59:59" ht="15" customHeight="1">
      <c r="BG916145" s="985"/>
    </row>
    <row r="916182" spans="59:59" ht="15" customHeight="1">
      <c r="BG916182" s="984"/>
    </row>
    <row r="916183" spans="59:59" ht="15" customHeight="1">
      <c r="BG916183" s="985"/>
    </row>
    <row r="916220" spans="59:59" ht="15" customHeight="1">
      <c r="BG916220" s="984"/>
    </row>
    <row r="916221" spans="59:59" ht="15" customHeight="1">
      <c r="BG916221" s="985"/>
    </row>
    <row r="916258" spans="59:59" ht="15" customHeight="1">
      <c r="BG916258" s="984"/>
    </row>
    <row r="916259" spans="59:59" ht="15" customHeight="1">
      <c r="BG916259" s="985"/>
    </row>
    <row r="916296" spans="59:59" ht="15" customHeight="1">
      <c r="BG916296" s="984"/>
    </row>
    <row r="916297" spans="59:59" ht="15" customHeight="1">
      <c r="BG916297" s="985"/>
    </row>
    <row r="916334" spans="59:59" ht="15" customHeight="1">
      <c r="BG916334" s="984"/>
    </row>
    <row r="916335" spans="59:59" ht="15" customHeight="1">
      <c r="BG916335" s="985"/>
    </row>
    <row r="916372" spans="59:59" ht="15" customHeight="1">
      <c r="BG916372" s="984"/>
    </row>
    <row r="916373" spans="59:59" ht="15" customHeight="1">
      <c r="BG916373" s="985"/>
    </row>
    <row r="916410" spans="59:59" ht="15" customHeight="1">
      <c r="BG916410" s="984"/>
    </row>
    <row r="916411" spans="59:59" ht="15" customHeight="1">
      <c r="BG916411" s="985"/>
    </row>
    <row r="916448" spans="59:59" ht="15" customHeight="1">
      <c r="BG916448" s="984"/>
    </row>
    <row r="916449" spans="59:59" ht="15" customHeight="1">
      <c r="BG916449" s="985"/>
    </row>
    <row r="916486" spans="59:59" ht="15" customHeight="1">
      <c r="BG916486" s="984"/>
    </row>
    <row r="916487" spans="59:59" ht="15" customHeight="1">
      <c r="BG916487" s="985"/>
    </row>
    <row r="916524" spans="59:59" ht="15" customHeight="1">
      <c r="BG916524" s="984"/>
    </row>
    <row r="916525" spans="59:59" ht="15" customHeight="1">
      <c r="BG916525" s="985"/>
    </row>
    <row r="916562" spans="59:59" ht="15" customHeight="1">
      <c r="BG916562" s="984"/>
    </row>
    <row r="916563" spans="59:59" ht="15" customHeight="1">
      <c r="BG916563" s="985"/>
    </row>
    <row r="916600" spans="59:59" ht="15" customHeight="1">
      <c r="BG916600" s="984"/>
    </row>
    <row r="916601" spans="59:59" ht="15" customHeight="1">
      <c r="BG916601" s="985"/>
    </row>
    <row r="916638" spans="59:59" ht="15" customHeight="1">
      <c r="BG916638" s="984"/>
    </row>
    <row r="916639" spans="59:59" ht="15" customHeight="1">
      <c r="BG916639" s="985"/>
    </row>
    <row r="916676" spans="59:59" ht="15" customHeight="1">
      <c r="BG916676" s="984"/>
    </row>
    <row r="916677" spans="59:59" ht="15" customHeight="1">
      <c r="BG916677" s="985"/>
    </row>
    <row r="916714" spans="59:59" ht="15" customHeight="1">
      <c r="BG916714" s="984"/>
    </row>
    <row r="916715" spans="59:59" ht="15" customHeight="1">
      <c r="BG916715" s="985"/>
    </row>
    <row r="916752" spans="59:59" ht="15" customHeight="1">
      <c r="BG916752" s="984"/>
    </row>
    <row r="916753" spans="59:59" ht="15" customHeight="1">
      <c r="BG916753" s="985"/>
    </row>
    <row r="916790" spans="59:59" ht="15" customHeight="1">
      <c r="BG916790" s="984"/>
    </row>
    <row r="916791" spans="59:59" ht="15" customHeight="1">
      <c r="BG916791" s="985"/>
    </row>
    <row r="916828" spans="59:59" ht="15" customHeight="1">
      <c r="BG916828" s="984"/>
    </row>
    <row r="916829" spans="59:59" ht="15" customHeight="1">
      <c r="BG916829" s="985"/>
    </row>
    <row r="916866" spans="59:59" ht="15" customHeight="1">
      <c r="BG916866" s="984"/>
    </row>
    <row r="916867" spans="59:59" ht="15" customHeight="1">
      <c r="BG916867" s="985"/>
    </row>
    <row r="916904" spans="59:59" ht="15" customHeight="1">
      <c r="BG916904" s="984"/>
    </row>
    <row r="916905" spans="59:59" ht="15" customHeight="1">
      <c r="BG916905" s="985"/>
    </row>
    <row r="916942" spans="59:59" ht="15" customHeight="1">
      <c r="BG916942" s="984"/>
    </row>
    <row r="916943" spans="59:59" ht="15" customHeight="1">
      <c r="BG916943" s="985"/>
    </row>
    <row r="916980" spans="59:59" ht="15" customHeight="1">
      <c r="BG916980" s="984"/>
    </row>
    <row r="916981" spans="59:59" ht="15" customHeight="1">
      <c r="BG916981" s="985"/>
    </row>
    <row r="917018" spans="59:59" ht="15" customHeight="1">
      <c r="BG917018" s="984"/>
    </row>
    <row r="917019" spans="59:59" ht="15" customHeight="1">
      <c r="BG917019" s="985"/>
    </row>
    <row r="917056" spans="59:59" ht="15" customHeight="1">
      <c r="BG917056" s="984"/>
    </row>
    <row r="917057" spans="59:59" ht="15" customHeight="1">
      <c r="BG917057" s="985"/>
    </row>
    <row r="917094" spans="59:59" ht="15" customHeight="1">
      <c r="BG917094" s="984"/>
    </row>
    <row r="917095" spans="59:59" ht="15" customHeight="1">
      <c r="BG917095" s="985"/>
    </row>
    <row r="917132" spans="59:59" ht="15" customHeight="1">
      <c r="BG917132" s="984"/>
    </row>
    <row r="917133" spans="59:59" ht="15" customHeight="1">
      <c r="BG917133" s="985"/>
    </row>
    <row r="917170" spans="59:59" ht="15" customHeight="1">
      <c r="BG917170" s="984"/>
    </row>
    <row r="917171" spans="59:59" ht="15" customHeight="1">
      <c r="BG917171" s="985"/>
    </row>
    <row r="917208" spans="59:59" ht="15" customHeight="1">
      <c r="BG917208" s="984"/>
    </row>
    <row r="917209" spans="59:59" ht="15" customHeight="1">
      <c r="BG917209" s="985"/>
    </row>
    <row r="917246" spans="59:59" ht="15" customHeight="1">
      <c r="BG917246" s="984"/>
    </row>
    <row r="917247" spans="59:59" ht="15" customHeight="1">
      <c r="BG917247" s="985"/>
    </row>
    <row r="917284" spans="59:59" ht="15" customHeight="1">
      <c r="BG917284" s="984"/>
    </row>
    <row r="917285" spans="59:59" ht="15" customHeight="1">
      <c r="BG917285" s="985"/>
    </row>
    <row r="917322" spans="59:59" ht="15" customHeight="1">
      <c r="BG917322" s="984"/>
    </row>
    <row r="917323" spans="59:59" ht="15" customHeight="1">
      <c r="BG917323" s="985"/>
    </row>
    <row r="917360" spans="59:59" ht="15" customHeight="1">
      <c r="BG917360" s="984"/>
    </row>
    <row r="917361" spans="59:59" ht="15" customHeight="1">
      <c r="BG917361" s="985"/>
    </row>
    <row r="917398" spans="59:59" ht="15" customHeight="1">
      <c r="BG917398" s="984"/>
    </row>
    <row r="917399" spans="59:59" ht="15" customHeight="1">
      <c r="BG917399" s="985"/>
    </row>
    <row r="917436" spans="59:59" ht="15" customHeight="1">
      <c r="BG917436" s="984"/>
    </row>
    <row r="917437" spans="59:59" ht="15" customHeight="1">
      <c r="BG917437" s="985"/>
    </row>
    <row r="917474" spans="59:59" ht="15" customHeight="1">
      <c r="BG917474" s="984"/>
    </row>
    <row r="917475" spans="59:59" ht="15" customHeight="1">
      <c r="BG917475" s="985"/>
    </row>
    <row r="917512" spans="59:59" ht="15" customHeight="1">
      <c r="BG917512" s="984"/>
    </row>
    <row r="917513" spans="59:59" ht="15" customHeight="1">
      <c r="BG917513" s="985"/>
    </row>
    <row r="917550" spans="59:59" ht="15" customHeight="1">
      <c r="BG917550" s="984"/>
    </row>
    <row r="917551" spans="59:59" ht="15" customHeight="1">
      <c r="BG917551" s="985"/>
    </row>
    <row r="917588" spans="59:59" ht="15" customHeight="1">
      <c r="BG917588" s="984"/>
    </row>
    <row r="917589" spans="59:59" ht="15" customHeight="1">
      <c r="BG917589" s="985"/>
    </row>
    <row r="917626" spans="59:59" ht="15" customHeight="1">
      <c r="BG917626" s="984"/>
    </row>
    <row r="917627" spans="59:59" ht="15" customHeight="1">
      <c r="BG917627" s="985"/>
    </row>
    <row r="917664" spans="59:59" ht="15" customHeight="1">
      <c r="BG917664" s="984"/>
    </row>
    <row r="917665" spans="59:59" ht="15" customHeight="1">
      <c r="BG917665" s="985"/>
    </row>
    <row r="917702" spans="59:59" ht="15" customHeight="1">
      <c r="BG917702" s="984"/>
    </row>
    <row r="917703" spans="59:59" ht="15" customHeight="1">
      <c r="BG917703" s="985"/>
    </row>
    <row r="917740" spans="59:59" ht="15" customHeight="1">
      <c r="BG917740" s="984"/>
    </row>
    <row r="917741" spans="59:59" ht="15" customHeight="1">
      <c r="BG917741" s="985"/>
    </row>
    <row r="917778" spans="59:59" ht="15" customHeight="1">
      <c r="BG917778" s="984"/>
    </row>
    <row r="917779" spans="59:59" ht="15" customHeight="1">
      <c r="BG917779" s="985"/>
    </row>
    <row r="917816" spans="59:59" ht="15" customHeight="1">
      <c r="BG917816" s="984"/>
    </row>
    <row r="917817" spans="59:59" ht="15" customHeight="1">
      <c r="BG917817" s="985"/>
    </row>
    <row r="917854" spans="59:59" ht="15" customHeight="1">
      <c r="BG917854" s="984"/>
    </row>
    <row r="917855" spans="59:59" ht="15" customHeight="1">
      <c r="BG917855" s="985"/>
    </row>
    <row r="917892" spans="59:59" ht="15" customHeight="1">
      <c r="BG917892" s="984"/>
    </row>
    <row r="917893" spans="59:59" ht="15" customHeight="1">
      <c r="BG917893" s="985"/>
    </row>
    <row r="917930" spans="59:59" ht="15" customHeight="1">
      <c r="BG917930" s="984"/>
    </row>
    <row r="917931" spans="59:59" ht="15" customHeight="1">
      <c r="BG917931" s="985"/>
    </row>
    <row r="917968" spans="59:59" ht="15" customHeight="1">
      <c r="BG917968" s="984"/>
    </row>
    <row r="917969" spans="59:59" ht="15" customHeight="1">
      <c r="BG917969" s="985"/>
    </row>
    <row r="918006" spans="59:59" ht="15" customHeight="1">
      <c r="BG918006" s="984"/>
    </row>
    <row r="918007" spans="59:59" ht="15" customHeight="1">
      <c r="BG918007" s="985"/>
    </row>
    <row r="918044" spans="59:59" ht="15" customHeight="1">
      <c r="BG918044" s="984"/>
    </row>
    <row r="918045" spans="59:59" ht="15" customHeight="1">
      <c r="BG918045" s="985"/>
    </row>
    <row r="918082" spans="59:59" ht="15" customHeight="1">
      <c r="BG918082" s="984"/>
    </row>
    <row r="918083" spans="59:59" ht="15" customHeight="1">
      <c r="BG918083" s="985"/>
    </row>
    <row r="918120" spans="59:59" ht="15" customHeight="1">
      <c r="BG918120" s="984"/>
    </row>
    <row r="918121" spans="59:59" ht="15" customHeight="1">
      <c r="BG918121" s="985"/>
    </row>
    <row r="918158" spans="59:59" ht="15" customHeight="1">
      <c r="BG918158" s="984"/>
    </row>
    <row r="918159" spans="59:59" ht="15" customHeight="1">
      <c r="BG918159" s="985"/>
    </row>
    <row r="918196" spans="59:59" ht="15" customHeight="1">
      <c r="BG918196" s="984"/>
    </row>
    <row r="918197" spans="59:59" ht="15" customHeight="1">
      <c r="BG918197" s="985"/>
    </row>
    <row r="918234" spans="59:59" ht="15" customHeight="1">
      <c r="BG918234" s="984"/>
    </row>
    <row r="918235" spans="59:59" ht="15" customHeight="1">
      <c r="BG918235" s="985"/>
    </row>
    <row r="918272" spans="59:59" ht="15" customHeight="1">
      <c r="BG918272" s="984"/>
    </row>
    <row r="918273" spans="59:59" ht="15" customHeight="1">
      <c r="BG918273" s="985"/>
    </row>
    <row r="918310" spans="59:59" ht="15" customHeight="1">
      <c r="BG918310" s="984"/>
    </row>
    <row r="918311" spans="59:59" ht="15" customHeight="1">
      <c r="BG918311" s="985"/>
    </row>
    <row r="918348" spans="59:59" ht="15" customHeight="1">
      <c r="BG918348" s="984"/>
    </row>
    <row r="918349" spans="59:59" ht="15" customHeight="1">
      <c r="BG918349" s="985"/>
    </row>
    <row r="918386" spans="59:59" ht="15" customHeight="1">
      <c r="BG918386" s="984"/>
    </row>
    <row r="918387" spans="59:59" ht="15" customHeight="1">
      <c r="BG918387" s="985"/>
    </row>
    <row r="918424" spans="59:59" ht="15" customHeight="1">
      <c r="BG918424" s="984"/>
    </row>
    <row r="918425" spans="59:59" ht="15" customHeight="1">
      <c r="BG918425" s="985"/>
    </row>
    <row r="918462" spans="59:59" ht="15" customHeight="1">
      <c r="BG918462" s="984"/>
    </row>
    <row r="918463" spans="59:59" ht="15" customHeight="1">
      <c r="BG918463" s="985"/>
    </row>
    <row r="918500" spans="59:59" ht="15" customHeight="1">
      <c r="BG918500" s="984"/>
    </row>
    <row r="918501" spans="59:59" ht="15" customHeight="1">
      <c r="BG918501" s="985"/>
    </row>
    <row r="918538" spans="59:59" ht="15" customHeight="1">
      <c r="BG918538" s="984"/>
    </row>
    <row r="918539" spans="59:59" ht="15" customHeight="1">
      <c r="BG918539" s="985"/>
    </row>
    <row r="918576" spans="59:59" ht="15" customHeight="1">
      <c r="BG918576" s="984"/>
    </row>
    <row r="918577" spans="59:59" ht="15" customHeight="1">
      <c r="BG918577" s="985"/>
    </row>
    <row r="918614" spans="59:59" ht="15" customHeight="1">
      <c r="BG918614" s="984"/>
    </row>
    <row r="918615" spans="59:59" ht="15" customHeight="1">
      <c r="BG918615" s="985"/>
    </row>
    <row r="918652" spans="59:59" ht="15" customHeight="1">
      <c r="BG918652" s="984"/>
    </row>
    <row r="918653" spans="59:59" ht="15" customHeight="1">
      <c r="BG918653" s="985"/>
    </row>
    <row r="918690" spans="59:59" ht="15" customHeight="1">
      <c r="BG918690" s="984"/>
    </row>
    <row r="918691" spans="59:59" ht="15" customHeight="1">
      <c r="BG918691" s="985"/>
    </row>
    <row r="918728" spans="59:59" ht="15" customHeight="1">
      <c r="BG918728" s="984"/>
    </row>
    <row r="918729" spans="59:59" ht="15" customHeight="1">
      <c r="BG918729" s="985"/>
    </row>
    <row r="918766" spans="59:59" ht="15" customHeight="1">
      <c r="BG918766" s="984"/>
    </row>
    <row r="918767" spans="59:59" ht="15" customHeight="1">
      <c r="BG918767" s="985"/>
    </row>
    <row r="918804" spans="59:59" ht="15" customHeight="1">
      <c r="BG918804" s="984"/>
    </row>
    <row r="918805" spans="59:59" ht="15" customHeight="1">
      <c r="BG918805" s="985"/>
    </row>
    <row r="918842" spans="59:59" ht="15" customHeight="1">
      <c r="BG918842" s="984"/>
    </row>
    <row r="918843" spans="59:59" ht="15" customHeight="1">
      <c r="BG918843" s="985"/>
    </row>
    <row r="918880" spans="59:59" ht="15" customHeight="1">
      <c r="BG918880" s="984"/>
    </row>
    <row r="918881" spans="59:59" ht="15" customHeight="1">
      <c r="BG918881" s="985"/>
    </row>
    <row r="918918" spans="59:59" ht="15" customHeight="1">
      <c r="BG918918" s="984"/>
    </row>
    <row r="918919" spans="59:59" ht="15" customHeight="1">
      <c r="BG918919" s="985"/>
    </row>
    <row r="918956" spans="59:59" ht="15" customHeight="1">
      <c r="BG918956" s="984"/>
    </row>
    <row r="918957" spans="59:59" ht="15" customHeight="1">
      <c r="BG918957" s="985"/>
    </row>
    <row r="918994" spans="59:59" ht="15" customHeight="1">
      <c r="BG918994" s="984"/>
    </row>
    <row r="918995" spans="59:59" ht="15" customHeight="1">
      <c r="BG918995" s="985"/>
    </row>
    <row r="919032" spans="59:59" ht="15" customHeight="1">
      <c r="BG919032" s="984"/>
    </row>
    <row r="919033" spans="59:59" ht="15" customHeight="1">
      <c r="BG919033" s="985"/>
    </row>
    <row r="919070" spans="59:59" ht="15" customHeight="1">
      <c r="BG919070" s="984"/>
    </row>
    <row r="919071" spans="59:59" ht="15" customHeight="1">
      <c r="BG919071" s="985"/>
    </row>
    <row r="919108" spans="59:59" ht="15" customHeight="1">
      <c r="BG919108" s="984"/>
    </row>
    <row r="919109" spans="59:59" ht="15" customHeight="1">
      <c r="BG919109" s="985"/>
    </row>
    <row r="919146" spans="59:59" ht="15" customHeight="1">
      <c r="BG919146" s="984"/>
    </row>
    <row r="919147" spans="59:59" ht="15" customHeight="1">
      <c r="BG919147" s="985"/>
    </row>
    <row r="919184" spans="59:59" ht="15" customHeight="1">
      <c r="BG919184" s="984"/>
    </row>
    <row r="919185" spans="59:59" ht="15" customHeight="1">
      <c r="BG919185" s="985"/>
    </row>
    <row r="919222" spans="59:59" ht="15" customHeight="1">
      <c r="BG919222" s="984"/>
    </row>
    <row r="919223" spans="59:59" ht="15" customHeight="1">
      <c r="BG919223" s="985"/>
    </row>
    <row r="919260" spans="59:59" ht="15" customHeight="1">
      <c r="BG919260" s="984"/>
    </row>
    <row r="919261" spans="59:59" ht="15" customHeight="1">
      <c r="BG919261" s="985"/>
    </row>
    <row r="919298" spans="59:59" ht="15" customHeight="1">
      <c r="BG919298" s="984"/>
    </row>
    <row r="919299" spans="59:59" ht="15" customHeight="1">
      <c r="BG919299" s="985"/>
    </row>
    <row r="919336" spans="59:59" ht="15" customHeight="1">
      <c r="BG919336" s="984"/>
    </row>
    <row r="919337" spans="59:59" ht="15" customHeight="1">
      <c r="BG919337" s="985"/>
    </row>
    <row r="919374" spans="59:59" ht="15" customHeight="1">
      <c r="BG919374" s="984"/>
    </row>
    <row r="919375" spans="59:59" ht="15" customHeight="1">
      <c r="BG919375" s="985"/>
    </row>
    <row r="919412" spans="59:59" ht="15" customHeight="1">
      <c r="BG919412" s="984"/>
    </row>
    <row r="919413" spans="59:59" ht="15" customHeight="1">
      <c r="BG919413" s="985"/>
    </row>
    <row r="919450" spans="59:59" ht="15" customHeight="1">
      <c r="BG919450" s="984"/>
    </row>
    <row r="919451" spans="59:59" ht="15" customHeight="1">
      <c r="BG919451" s="985"/>
    </row>
    <row r="919488" spans="59:59" ht="15" customHeight="1">
      <c r="BG919488" s="984"/>
    </row>
    <row r="919489" spans="59:59" ht="15" customHeight="1">
      <c r="BG919489" s="985"/>
    </row>
    <row r="919526" spans="59:59" ht="15" customHeight="1">
      <c r="BG919526" s="984"/>
    </row>
    <row r="919527" spans="59:59" ht="15" customHeight="1">
      <c r="BG919527" s="985"/>
    </row>
    <row r="919564" spans="59:59" ht="15" customHeight="1">
      <c r="BG919564" s="984"/>
    </row>
    <row r="919565" spans="59:59" ht="15" customHeight="1">
      <c r="BG919565" s="985"/>
    </row>
    <row r="919602" spans="59:59" ht="15" customHeight="1">
      <c r="BG919602" s="984"/>
    </row>
    <row r="919603" spans="59:59" ht="15" customHeight="1">
      <c r="BG919603" s="985"/>
    </row>
    <row r="919640" spans="59:59" ht="15" customHeight="1">
      <c r="BG919640" s="984"/>
    </row>
    <row r="919641" spans="59:59" ht="15" customHeight="1">
      <c r="BG919641" s="985"/>
    </row>
    <row r="919678" spans="59:59" ht="15" customHeight="1">
      <c r="BG919678" s="984"/>
    </row>
    <row r="919679" spans="59:59" ht="15" customHeight="1">
      <c r="BG919679" s="985"/>
    </row>
    <row r="919716" spans="59:59" ht="15" customHeight="1">
      <c r="BG919716" s="984"/>
    </row>
    <row r="919717" spans="59:59" ht="15" customHeight="1">
      <c r="BG919717" s="985"/>
    </row>
    <row r="919754" spans="59:59" ht="15" customHeight="1">
      <c r="BG919754" s="984"/>
    </row>
    <row r="919755" spans="59:59" ht="15" customHeight="1">
      <c r="BG919755" s="985"/>
    </row>
    <row r="919792" spans="59:59" ht="15" customHeight="1">
      <c r="BG919792" s="984"/>
    </row>
    <row r="919793" spans="59:59" ht="15" customHeight="1">
      <c r="BG919793" s="985"/>
    </row>
    <row r="919830" spans="59:59" ht="15" customHeight="1">
      <c r="BG919830" s="984"/>
    </row>
    <row r="919831" spans="59:59" ht="15" customHeight="1">
      <c r="BG919831" s="985"/>
    </row>
    <row r="919868" spans="59:59" ht="15" customHeight="1">
      <c r="BG919868" s="984"/>
    </row>
    <row r="919869" spans="59:59" ht="15" customHeight="1">
      <c r="BG919869" s="985"/>
    </row>
    <row r="919906" spans="59:59" ht="15" customHeight="1">
      <c r="BG919906" s="984"/>
    </row>
    <row r="919907" spans="59:59" ht="15" customHeight="1">
      <c r="BG919907" s="985"/>
    </row>
    <row r="919944" spans="59:59" ht="15" customHeight="1">
      <c r="BG919944" s="984"/>
    </row>
    <row r="919945" spans="59:59" ht="15" customHeight="1">
      <c r="BG919945" s="985"/>
    </row>
    <row r="919982" spans="59:59" ht="15" customHeight="1">
      <c r="BG919982" s="984"/>
    </row>
    <row r="919983" spans="59:59" ht="15" customHeight="1">
      <c r="BG919983" s="985"/>
    </row>
    <row r="920020" spans="59:59" ht="15" customHeight="1">
      <c r="BG920020" s="984"/>
    </row>
    <row r="920021" spans="59:59" ht="15" customHeight="1">
      <c r="BG920021" s="985"/>
    </row>
    <row r="920058" spans="59:59" ht="15" customHeight="1">
      <c r="BG920058" s="984"/>
    </row>
    <row r="920059" spans="59:59" ht="15" customHeight="1">
      <c r="BG920059" s="985"/>
    </row>
    <row r="920096" spans="59:59" ht="15" customHeight="1">
      <c r="BG920096" s="984"/>
    </row>
    <row r="920097" spans="59:59" ht="15" customHeight="1">
      <c r="BG920097" s="985"/>
    </row>
    <row r="920134" spans="59:59" ht="15" customHeight="1">
      <c r="BG920134" s="984"/>
    </row>
    <row r="920135" spans="59:59" ht="15" customHeight="1">
      <c r="BG920135" s="985"/>
    </row>
    <row r="920172" spans="59:59" ht="15" customHeight="1">
      <c r="BG920172" s="984"/>
    </row>
    <row r="920173" spans="59:59" ht="15" customHeight="1">
      <c r="BG920173" s="985"/>
    </row>
    <row r="920210" spans="59:59" ht="15" customHeight="1">
      <c r="BG920210" s="984"/>
    </row>
    <row r="920211" spans="59:59" ht="15" customHeight="1">
      <c r="BG920211" s="985"/>
    </row>
    <row r="920248" spans="59:59" ht="15" customHeight="1">
      <c r="BG920248" s="984"/>
    </row>
    <row r="920249" spans="59:59" ht="15" customHeight="1">
      <c r="BG920249" s="985"/>
    </row>
    <row r="920286" spans="59:59" ht="15" customHeight="1">
      <c r="BG920286" s="984"/>
    </row>
    <row r="920287" spans="59:59" ht="15" customHeight="1">
      <c r="BG920287" s="985"/>
    </row>
    <row r="920324" spans="59:59" ht="15" customHeight="1">
      <c r="BG920324" s="984"/>
    </row>
    <row r="920325" spans="59:59" ht="15" customHeight="1">
      <c r="BG920325" s="985"/>
    </row>
    <row r="920362" spans="59:59" ht="15" customHeight="1">
      <c r="BG920362" s="984"/>
    </row>
    <row r="920363" spans="59:59" ht="15" customHeight="1">
      <c r="BG920363" s="985"/>
    </row>
    <row r="920400" spans="59:59" ht="15" customHeight="1">
      <c r="BG920400" s="984"/>
    </row>
    <row r="920401" spans="59:59" ht="15" customHeight="1">
      <c r="BG920401" s="985"/>
    </row>
    <row r="920438" spans="59:59" ht="15" customHeight="1">
      <c r="BG920438" s="984"/>
    </row>
    <row r="920439" spans="59:59" ht="15" customHeight="1">
      <c r="BG920439" s="985"/>
    </row>
    <row r="920476" spans="59:59" ht="15" customHeight="1">
      <c r="BG920476" s="984"/>
    </row>
    <row r="920477" spans="59:59" ht="15" customHeight="1">
      <c r="BG920477" s="985"/>
    </row>
    <row r="920514" spans="59:59" ht="15" customHeight="1">
      <c r="BG920514" s="984"/>
    </row>
    <row r="920515" spans="59:59" ht="15" customHeight="1">
      <c r="BG920515" s="985"/>
    </row>
    <row r="920552" spans="59:59" ht="15" customHeight="1">
      <c r="BG920552" s="984"/>
    </row>
    <row r="920553" spans="59:59" ht="15" customHeight="1">
      <c r="BG920553" s="985"/>
    </row>
    <row r="920590" spans="59:59" ht="15" customHeight="1">
      <c r="BG920590" s="984"/>
    </row>
    <row r="920591" spans="59:59" ht="15" customHeight="1">
      <c r="BG920591" s="985"/>
    </row>
    <row r="920628" spans="59:59" ht="15" customHeight="1">
      <c r="BG920628" s="984"/>
    </row>
    <row r="920629" spans="59:59" ht="15" customHeight="1">
      <c r="BG920629" s="985"/>
    </row>
    <row r="920666" spans="59:59" ht="15" customHeight="1">
      <c r="BG920666" s="984"/>
    </row>
    <row r="920667" spans="59:59" ht="15" customHeight="1">
      <c r="BG920667" s="985"/>
    </row>
    <row r="920704" spans="59:59" ht="15" customHeight="1">
      <c r="BG920704" s="984"/>
    </row>
    <row r="920705" spans="59:59" ht="15" customHeight="1">
      <c r="BG920705" s="985"/>
    </row>
    <row r="920742" spans="59:59" ht="15" customHeight="1">
      <c r="BG920742" s="984"/>
    </row>
    <row r="920743" spans="59:59" ht="15" customHeight="1">
      <c r="BG920743" s="985"/>
    </row>
    <row r="920780" spans="59:59" ht="15" customHeight="1">
      <c r="BG920780" s="984"/>
    </row>
    <row r="920781" spans="59:59" ht="15" customHeight="1">
      <c r="BG920781" s="985"/>
    </row>
    <row r="920818" spans="59:59" ht="15" customHeight="1">
      <c r="BG920818" s="984"/>
    </row>
    <row r="920819" spans="59:59" ht="15" customHeight="1">
      <c r="BG920819" s="985"/>
    </row>
    <row r="920856" spans="59:59" ht="15" customHeight="1">
      <c r="BG920856" s="984"/>
    </row>
    <row r="920857" spans="59:59" ht="15" customHeight="1">
      <c r="BG920857" s="985"/>
    </row>
    <row r="920894" spans="59:59" ht="15" customHeight="1">
      <c r="BG920894" s="984"/>
    </row>
    <row r="920895" spans="59:59" ht="15" customHeight="1">
      <c r="BG920895" s="985"/>
    </row>
    <row r="920932" spans="59:59" ht="15" customHeight="1">
      <c r="BG920932" s="984"/>
    </row>
    <row r="920933" spans="59:59" ht="15" customHeight="1">
      <c r="BG920933" s="985"/>
    </row>
    <row r="920970" spans="59:59" ht="15" customHeight="1">
      <c r="BG920970" s="984"/>
    </row>
    <row r="920971" spans="59:59" ht="15" customHeight="1">
      <c r="BG920971" s="985"/>
    </row>
    <row r="921008" spans="59:59" ht="15" customHeight="1">
      <c r="BG921008" s="984"/>
    </row>
    <row r="921009" spans="59:59" ht="15" customHeight="1">
      <c r="BG921009" s="985"/>
    </row>
    <row r="921046" spans="59:59" ht="15" customHeight="1">
      <c r="BG921046" s="984"/>
    </row>
    <row r="921047" spans="59:59" ht="15" customHeight="1">
      <c r="BG921047" s="985"/>
    </row>
    <row r="921084" spans="59:59" ht="15" customHeight="1">
      <c r="BG921084" s="984"/>
    </row>
    <row r="921085" spans="59:59" ht="15" customHeight="1">
      <c r="BG921085" s="985"/>
    </row>
    <row r="921122" spans="59:59" ht="15" customHeight="1">
      <c r="BG921122" s="984"/>
    </row>
    <row r="921123" spans="59:59" ht="15" customHeight="1">
      <c r="BG921123" s="985"/>
    </row>
    <row r="921160" spans="59:59" ht="15" customHeight="1">
      <c r="BG921160" s="984"/>
    </row>
    <row r="921161" spans="59:59" ht="15" customHeight="1">
      <c r="BG921161" s="985"/>
    </row>
    <row r="921198" spans="59:59" ht="15" customHeight="1">
      <c r="BG921198" s="984"/>
    </row>
    <row r="921199" spans="59:59" ht="15" customHeight="1">
      <c r="BG921199" s="985"/>
    </row>
    <row r="921236" spans="59:59" ht="15" customHeight="1">
      <c r="BG921236" s="984"/>
    </row>
    <row r="921237" spans="59:59" ht="15" customHeight="1">
      <c r="BG921237" s="985"/>
    </row>
    <row r="921274" spans="59:59" ht="15" customHeight="1">
      <c r="BG921274" s="984"/>
    </row>
    <row r="921275" spans="59:59" ht="15" customHeight="1">
      <c r="BG921275" s="985"/>
    </row>
    <row r="921312" spans="59:59" ht="15" customHeight="1">
      <c r="BG921312" s="984"/>
    </row>
    <row r="921313" spans="59:59" ht="15" customHeight="1">
      <c r="BG921313" s="985"/>
    </row>
    <row r="921350" spans="59:59" ht="15" customHeight="1">
      <c r="BG921350" s="984"/>
    </row>
    <row r="921351" spans="59:59" ht="15" customHeight="1">
      <c r="BG921351" s="985"/>
    </row>
    <row r="921388" spans="59:59" ht="15" customHeight="1">
      <c r="BG921388" s="984"/>
    </row>
    <row r="921389" spans="59:59" ht="15" customHeight="1">
      <c r="BG921389" s="985"/>
    </row>
    <row r="921426" spans="59:59" ht="15" customHeight="1">
      <c r="BG921426" s="984"/>
    </row>
    <row r="921427" spans="59:59" ht="15" customHeight="1">
      <c r="BG921427" s="985"/>
    </row>
    <row r="921464" spans="59:59" ht="15" customHeight="1">
      <c r="BG921464" s="984"/>
    </row>
    <row r="921465" spans="59:59" ht="15" customHeight="1">
      <c r="BG921465" s="985"/>
    </row>
    <row r="921502" spans="59:59" ht="15" customHeight="1">
      <c r="BG921502" s="984"/>
    </row>
    <row r="921503" spans="59:59" ht="15" customHeight="1">
      <c r="BG921503" s="985"/>
    </row>
    <row r="921540" spans="59:59" ht="15" customHeight="1">
      <c r="BG921540" s="984"/>
    </row>
    <row r="921541" spans="59:59" ht="15" customHeight="1">
      <c r="BG921541" s="985"/>
    </row>
    <row r="921578" spans="59:59" ht="15" customHeight="1">
      <c r="BG921578" s="984"/>
    </row>
    <row r="921579" spans="59:59" ht="15" customHeight="1">
      <c r="BG921579" s="985"/>
    </row>
    <row r="921616" spans="59:59" ht="15" customHeight="1">
      <c r="BG921616" s="984"/>
    </row>
    <row r="921617" spans="59:59" ht="15" customHeight="1">
      <c r="BG921617" s="985"/>
    </row>
    <row r="921654" spans="59:59" ht="15" customHeight="1">
      <c r="BG921654" s="984"/>
    </row>
    <row r="921655" spans="59:59" ht="15" customHeight="1">
      <c r="BG921655" s="985"/>
    </row>
    <row r="921692" spans="59:59" ht="15" customHeight="1">
      <c r="BG921692" s="984"/>
    </row>
    <row r="921693" spans="59:59" ht="15" customHeight="1">
      <c r="BG921693" s="985"/>
    </row>
    <row r="921730" spans="59:59" ht="15" customHeight="1">
      <c r="BG921730" s="984"/>
    </row>
    <row r="921731" spans="59:59" ht="15" customHeight="1">
      <c r="BG921731" s="985"/>
    </row>
    <row r="921768" spans="59:59" ht="15" customHeight="1">
      <c r="BG921768" s="984"/>
    </row>
    <row r="921769" spans="59:59" ht="15" customHeight="1">
      <c r="BG921769" s="985"/>
    </row>
    <row r="921806" spans="59:59" ht="15" customHeight="1">
      <c r="BG921806" s="984"/>
    </row>
    <row r="921807" spans="59:59" ht="15" customHeight="1">
      <c r="BG921807" s="985"/>
    </row>
    <row r="921844" spans="59:59" ht="15" customHeight="1">
      <c r="BG921844" s="984"/>
    </row>
    <row r="921845" spans="59:59" ht="15" customHeight="1">
      <c r="BG921845" s="985"/>
    </row>
    <row r="921882" spans="59:59" ht="15" customHeight="1">
      <c r="BG921882" s="984"/>
    </row>
    <row r="921883" spans="59:59" ht="15" customHeight="1">
      <c r="BG921883" s="985"/>
    </row>
    <row r="921920" spans="59:59" ht="15" customHeight="1">
      <c r="BG921920" s="984"/>
    </row>
    <row r="921921" spans="59:59" ht="15" customHeight="1">
      <c r="BG921921" s="985"/>
    </row>
    <row r="921958" spans="59:59" ht="15" customHeight="1">
      <c r="BG921958" s="984"/>
    </row>
    <row r="921959" spans="59:59" ht="15" customHeight="1">
      <c r="BG921959" s="985"/>
    </row>
    <row r="921996" spans="59:59" ht="15" customHeight="1">
      <c r="BG921996" s="984"/>
    </row>
    <row r="921997" spans="59:59" ht="15" customHeight="1">
      <c r="BG921997" s="985"/>
    </row>
    <row r="922034" spans="59:59" ht="15" customHeight="1">
      <c r="BG922034" s="984"/>
    </row>
    <row r="922035" spans="59:59" ht="15" customHeight="1">
      <c r="BG922035" s="985"/>
    </row>
    <row r="922072" spans="59:59" ht="15" customHeight="1">
      <c r="BG922072" s="984"/>
    </row>
    <row r="922073" spans="59:59" ht="15" customHeight="1">
      <c r="BG922073" s="985"/>
    </row>
    <row r="922110" spans="59:59" ht="15" customHeight="1">
      <c r="BG922110" s="984"/>
    </row>
    <row r="922111" spans="59:59" ht="15" customHeight="1">
      <c r="BG922111" s="985"/>
    </row>
    <row r="922148" spans="59:59" ht="15" customHeight="1">
      <c r="BG922148" s="984"/>
    </row>
    <row r="922149" spans="59:59" ht="15" customHeight="1">
      <c r="BG922149" s="985"/>
    </row>
    <row r="922186" spans="59:59" ht="15" customHeight="1">
      <c r="BG922186" s="984"/>
    </row>
    <row r="922187" spans="59:59" ht="15" customHeight="1">
      <c r="BG922187" s="985"/>
    </row>
    <row r="922224" spans="59:59" ht="15" customHeight="1">
      <c r="BG922224" s="984"/>
    </row>
    <row r="922225" spans="59:59" ht="15" customHeight="1">
      <c r="BG922225" s="985"/>
    </row>
    <row r="922262" spans="59:59" ht="15" customHeight="1">
      <c r="BG922262" s="984"/>
    </row>
    <row r="922263" spans="59:59" ht="15" customHeight="1">
      <c r="BG922263" s="985"/>
    </row>
    <row r="922300" spans="59:59" ht="15" customHeight="1">
      <c r="BG922300" s="984"/>
    </row>
    <row r="922301" spans="59:59" ht="15" customHeight="1">
      <c r="BG922301" s="985"/>
    </row>
    <row r="922338" spans="59:59" ht="15" customHeight="1">
      <c r="BG922338" s="984"/>
    </row>
    <row r="922339" spans="59:59" ht="15" customHeight="1">
      <c r="BG922339" s="985"/>
    </row>
    <row r="922376" spans="59:59" ht="15" customHeight="1">
      <c r="BG922376" s="984"/>
    </row>
    <row r="922377" spans="59:59" ht="15" customHeight="1">
      <c r="BG922377" s="985"/>
    </row>
    <row r="922414" spans="59:59" ht="15" customHeight="1">
      <c r="BG922414" s="984"/>
    </row>
    <row r="922415" spans="59:59" ht="15" customHeight="1">
      <c r="BG922415" s="985"/>
    </row>
    <row r="922452" spans="59:59" ht="15" customHeight="1">
      <c r="BG922452" s="984"/>
    </row>
    <row r="922453" spans="59:59" ht="15" customHeight="1">
      <c r="BG922453" s="985"/>
    </row>
    <row r="922490" spans="59:59" ht="15" customHeight="1">
      <c r="BG922490" s="984"/>
    </row>
    <row r="922491" spans="59:59" ht="15" customHeight="1">
      <c r="BG922491" s="985"/>
    </row>
    <row r="922528" spans="59:59" ht="15" customHeight="1">
      <c r="BG922528" s="984"/>
    </row>
    <row r="922529" spans="59:59" ht="15" customHeight="1">
      <c r="BG922529" s="985"/>
    </row>
    <row r="922566" spans="59:59" ht="15" customHeight="1">
      <c r="BG922566" s="984"/>
    </row>
    <row r="922567" spans="59:59" ht="15" customHeight="1">
      <c r="BG922567" s="985"/>
    </row>
    <row r="922604" spans="59:59" ht="15" customHeight="1">
      <c r="BG922604" s="984"/>
    </row>
    <row r="922605" spans="59:59" ht="15" customHeight="1">
      <c r="BG922605" s="985"/>
    </row>
    <row r="922642" spans="59:59" ht="15" customHeight="1">
      <c r="BG922642" s="984"/>
    </row>
    <row r="922643" spans="59:59" ht="15" customHeight="1">
      <c r="BG922643" s="985"/>
    </row>
    <row r="922680" spans="59:59" ht="15" customHeight="1">
      <c r="BG922680" s="984"/>
    </row>
    <row r="922681" spans="59:59" ht="15" customHeight="1">
      <c r="BG922681" s="985"/>
    </row>
    <row r="922718" spans="59:59" ht="15" customHeight="1">
      <c r="BG922718" s="984"/>
    </row>
    <row r="922719" spans="59:59" ht="15" customHeight="1">
      <c r="BG922719" s="985"/>
    </row>
    <row r="922756" spans="59:59" ht="15" customHeight="1">
      <c r="BG922756" s="984"/>
    </row>
    <row r="922757" spans="59:59" ht="15" customHeight="1">
      <c r="BG922757" s="985"/>
    </row>
    <row r="922794" spans="59:59" ht="15" customHeight="1">
      <c r="BG922794" s="984"/>
    </row>
    <row r="922795" spans="59:59" ht="15" customHeight="1">
      <c r="BG922795" s="985"/>
    </row>
    <row r="922832" spans="59:59" ht="15" customHeight="1">
      <c r="BG922832" s="984"/>
    </row>
    <row r="922833" spans="59:59" ht="15" customHeight="1">
      <c r="BG922833" s="985"/>
    </row>
    <row r="922870" spans="59:59" ht="15" customHeight="1">
      <c r="BG922870" s="984"/>
    </row>
    <row r="922871" spans="59:59" ht="15" customHeight="1">
      <c r="BG922871" s="985"/>
    </row>
    <row r="922908" spans="59:59" ht="15" customHeight="1">
      <c r="BG922908" s="984"/>
    </row>
    <row r="922909" spans="59:59" ht="15" customHeight="1">
      <c r="BG922909" s="985"/>
    </row>
    <row r="922946" spans="59:59" ht="15" customHeight="1">
      <c r="BG922946" s="984"/>
    </row>
    <row r="922947" spans="59:59" ht="15" customHeight="1">
      <c r="BG922947" s="985"/>
    </row>
    <row r="922984" spans="59:59" ht="15" customHeight="1">
      <c r="BG922984" s="984"/>
    </row>
    <row r="922985" spans="59:59" ht="15" customHeight="1">
      <c r="BG922985" s="985"/>
    </row>
    <row r="923022" spans="59:59" ht="15" customHeight="1">
      <c r="BG923022" s="984"/>
    </row>
    <row r="923023" spans="59:59" ht="15" customHeight="1">
      <c r="BG923023" s="985"/>
    </row>
    <row r="923060" spans="59:59" ht="15" customHeight="1">
      <c r="BG923060" s="984"/>
    </row>
    <row r="923061" spans="59:59" ht="15" customHeight="1">
      <c r="BG923061" s="985"/>
    </row>
    <row r="923098" spans="59:59" ht="15" customHeight="1">
      <c r="BG923098" s="984"/>
    </row>
    <row r="923099" spans="59:59" ht="15" customHeight="1">
      <c r="BG923099" s="985"/>
    </row>
    <row r="923136" spans="59:59" ht="15" customHeight="1">
      <c r="BG923136" s="984"/>
    </row>
    <row r="923137" spans="59:59" ht="15" customHeight="1">
      <c r="BG923137" s="985"/>
    </row>
    <row r="923174" spans="59:59" ht="15" customHeight="1">
      <c r="BG923174" s="984"/>
    </row>
    <row r="923175" spans="59:59" ht="15" customHeight="1">
      <c r="BG923175" s="985"/>
    </row>
    <row r="923212" spans="59:59" ht="15" customHeight="1">
      <c r="BG923212" s="984"/>
    </row>
    <row r="923213" spans="59:59" ht="15" customHeight="1">
      <c r="BG923213" s="985"/>
    </row>
    <row r="923250" spans="59:59" ht="15" customHeight="1">
      <c r="BG923250" s="984"/>
    </row>
    <row r="923251" spans="59:59" ht="15" customHeight="1">
      <c r="BG923251" s="985"/>
    </row>
    <row r="923288" spans="59:59" ht="15" customHeight="1">
      <c r="BG923288" s="984"/>
    </row>
    <row r="923289" spans="59:59" ht="15" customHeight="1">
      <c r="BG923289" s="985"/>
    </row>
    <row r="923326" spans="59:59" ht="15" customHeight="1">
      <c r="BG923326" s="984"/>
    </row>
    <row r="923327" spans="59:59" ht="15" customHeight="1">
      <c r="BG923327" s="985"/>
    </row>
    <row r="923364" spans="59:59" ht="15" customHeight="1">
      <c r="BG923364" s="984"/>
    </row>
    <row r="923365" spans="59:59" ht="15" customHeight="1">
      <c r="BG923365" s="985"/>
    </row>
    <row r="923402" spans="59:59" ht="15" customHeight="1">
      <c r="BG923402" s="984"/>
    </row>
    <row r="923403" spans="59:59" ht="15" customHeight="1">
      <c r="BG923403" s="985"/>
    </row>
    <row r="923440" spans="59:59" ht="15" customHeight="1">
      <c r="BG923440" s="984"/>
    </row>
    <row r="923441" spans="59:59" ht="15" customHeight="1">
      <c r="BG923441" s="985"/>
    </row>
    <row r="923478" spans="59:59" ht="15" customHeight="1">
      <c r="BG923478" s="984"/>
    </row>
    <row r="923479" spans="59:59" ht="15" customHeight="1">
      <c r="BG923479" s="985"/>
    </row>
    <row r="923516" spans="59:59" ht="15" customHeight="1">
      <c r="BG923516" s="984"/>
    </row>
    <row r="923517" spans="59:59" ht="15" customHeight="1">
      <c r="BG923517" s="985"/>
    </row>
    <row r="923554" spans="59:59" ht="15" customHeight="1">
      <c r="BG923554" s="984"/>
    </row>
    <row r="923555" spans="59:59" ht="15" customHeight="1">
      <c r="BG923555" s="985"/>
    </row>
    <row r="923592" spans="59:59" ht="15" customHeight="1">
      <c r="BG923592" s="984"/>
    </row>
    <row r="923593" spans="59:59" ht="15" customHeight="1">
      <c r="BG923593" s="985"/>
    </row>
    <row r="923630" spans="59:59" ht="15" customHeight="1">
      <c r="BG923630" s="984"/>
    </row>
    <row r="923631" spans="59:59" ht="15" customHeight="1">
      <c r="BG923631" s="985"/>
    </row>
    <row r="923668" spans="59:59" ht="15" customHeight="1">
      <c r="BG923668" s="984"/>
    </row>
    <row r="923669" spans="59:59" ht="15" customHeight="1">
      <c r="BG923669" s="985"/>
    </row>
    <row r="923706" spans="59:59" ht="15" customHeight="1">
      <c r="BG923706" s="984"/>
    </row>
    <row r="923707" spans="59:59" ht="15" customHeight="1">
      <c r="BG923707" s="985"/>
    </row>
    <row r="923744" spans="59:59" ht="15" customHeight="1">
      <c r="BG923744" s="984"/>
    </row>
    <row r="923745" spans="59:59" ht="15" customHeight="1">
      <c r="BG923745" s="985"/>
    </row>
    <row r="923782" spans="59:59" ht="15" customHeight="1">
      <c r="BG923782" s="984"/>
    </row>
    <row r="923783" spans="59:59" ht="15" customHeight="1">
      <c r="BG923783" s="985"/>
    </row>
    <row r="923820" spans="59:59" ht="15" customHeight="1">
      <c r="BG923820" s="984"/>
    </row>
    <row r="923821" spans="59:59" ht="15" customHeight="1">
      <c r="BG923821" s="985"/>
    </row>
    <row r="923858" spans="59:59" ht="15" customHeight="1">
      <c r="BG923858" s="984"/>
    </row>
    <row r="923859" spans="59:59" ht="15" customHeight="1">
      <c r="BG923859" s="985"/>
    </row>
    <row r="923896" spans="59:59" ht="15" customHeight="1">
      <c r="BG923896" s="984"/>
    </row>
    <row r="923897" spans="59:59" ht="15" customHeight="1">
      <c r="BG923897" s="985"/>
    </row>
    <row r="923934" spans="59:59" ht="15" customHeight="1">
      <c r="BG923934" s="984"/>
    </row>
    <row r="923935" spans="59:59" ht="15" customHeight="1">
      <c r="BG923935" s="985"/>
    </row>
    <row r="923972" spans="59:59" ht="15" customHeight="1">
      <c r="BG923972" s="984"/>
    </row>
    <row r="923973" spans="59:59" ht="15" customHeight="1">
      <c r="BG923973" s="985"/>
    </row>
    <row r="924010" spans="59:59" ht="15" customHeight="1">
      <c r="BG924010" s="984"/>
    </row>
    <row r="924011" spans="59:59" ht="15" customHeight="1">
      <c r="BG924011" s="985"/>
    </row>
    <row r="924048" spans="59:59" ht="15" customHeight="1">
      <c r="BG924048" s="984"/>
    </row>
    <row r="924049" spans="59:59" ht="15" customHeight="1">
      <c r="BG924049" s="985"/>
    </row>
    <row r="924086" spans="59:59" ht="15" customHeight="1">
      <c r="BG924086" s="984"/>
    </row>
    <row r="924087" spans="59:59" ht="15" customHeight="1">
      <c r="BG924087" s="985"/>
    </row>
    <row r="924124" spans="59:59" ht="15" customHeight="1">
      <c r="BG924124" s="984"/>
    </row>
    <row r="924125" spans="59:59" ht="15" customHeight="1">
      <c r="BG924125" s="985"/>
    </row>
    <row r="924162" spans="59:59" ht="15" customHeight="1">
      <c r="BG924162" s="984"/>
    </row>
    <row r="924163" spans="59:59" ht="15" customHeight="1">
      <c r="BG924163" s="985"/>
    </row>
    <row r="924200" spans="59:59" ht="15" customHeight="1">
      <c r="BG924200" s="984"/>
    </row>
    <row r="924201" spans="59:59" ht="15" customHeight="1">
      <c r="BG924201" s="985"/>
    </row>
    <row r="924238" spans="59:59" ht="15" customHeight="1">
      <c r="BG924238" s="984"/>
    </row>
    <row r="924239" spans="59:59" ht="15" customHeight="1">
      <c r="BG924239" s="985"/>
    </row>
    <row r="924276" spans="59:59" ht="15" customHeight="1">
      <c r="BG924276" s="984"/>
    </row>
    <row r="924277" spans="59:59" ht="15" customHeight="1">
      <c r="BG924277" s="985"/>
    </row>
    <row r="924314" spans="59:59" ht="15" customHeight="1">
      <c r="BG924314" s="984"/>
    </row>
    <row r="924315" spans="59:59" ht="15" customHeight="1">
      <c r="BG924315" s="985"/>
    </row>
    <row r="924352" spans="59:59" ht="15" customHeight="1">
      <c r="BG924352" s="984"/>
    </row>
    <row r="924353" spans="59:59" ht="15" customHeight="1">
      <c r="BG924353" s="985"/>
    </row>
    <row r="924390" spans="59:59" ht="15" customHeight="1">
      <c r="BG924390" s="984"/>
    </row>
    <row r="924391" spans="59:59" ht="15" customHeight="1">
      <c r="BG924391" s="985"/>
    </row>
    <row r="924428" spans="59:59" ht="15" customHeight="1">
      <c r="BG924428" s="984"/>
    </row>
    <row r="924429" spans="59:59" ht="15" customHeight="1">
      <c r="BG924429" s="985"/>
    </row>
    <row r="924466" spans="59:59" ht="15" customHeight="1">
      <c r="BG924466" s="984"/>
    </row>
    <row r="924467" spans="59:59" ht="15" customHeight="1">
      <c r="BG924467" s="985"/>
    </row>
    <row r="924504" spans="59:59" ht="15" customHeight="1">
      <c r="BG924504" s="984"/>
    </row>
    <row r="924505" spans="59:59" ht="15" customHeight="1">
      <c r="BG924505" s="985"/>
    </row>
    <row r="924542" spans="59:59" ht="15" customHeight="1">
      <c r="BG924542" s="984"/>
    </row>
    <row r="924543" spans="59:59" ht="15" customHeight="1">
      <c r="BG924543" s="985"/>
    </row>
    <row r="924580" spans="59:59" ht="15" customHeight="1">
      <c r="BG924580" s="984"/>
    </row>
    <row r="924581" spans="59:59" ht="15" customHeight="1">
      <c r="BG924581" s="985"/>
    </row>
    <row r="924618" spans="59:59" ht="15" customHeight="1">
      <c r="BG924618" s="984"/>
    </row>
    <row r="924619" spans="59:59" ht="15" customHeight="1">
      <c r="BG924619" s="985"/>
    </row>
    <row r="924656" spans="59:59" ht="15" customHeight="1">
      <c r="BG924656" s="984"/>
    </row>
    <row r="924657" spans="59:59" ht="15" customHeight="1">
      <c r="BG924657" s="985"/>
    </row>
    <row r="924694" spans="59:59" ht="15" customHeight="1">
      <c r="BG924694" s="984"/>
    </row>
    <row r="924695" spans="59:59" ht="15" customHeight="1">
      <c r="BG924695" s="985"/>
    </row>
    <row r="924732" spans="59:59" ht="15" customHeight="1">
      <c r="BG924732" s="984"/>
    </row>
    <row r="924733" spans="59:59" ht="15" customHeight="1">
      <c r="BG924733" s="985"/>
    </row>
    <row r="924770" spans="59:59" ht="15" customHeight="1">
      <c r="BG924770" s="984"/>
    </row>
    <row r="924771" spans="59:59" ht="15" customHeight="1">
      <c r="BG924771" s="985"/>
    </row>
    <row r="924808" spans="59:59" ht="15" customHeight="1">
      <c r="BG924808" s="984"/>
    </row>
    <row r="924809" spans="59:59" ht="15" customHeight="1">
      <c r="BG924809" s="985"/>
    </row>
    <row r="924846" spans="59:59" ht="15" customHeight="1">
      <c r="BG924846" s="984"/>
    </row>
    <row r="924847" spans="59:59" ht="15" customHeight="1">
      <c r="BG924847" s="985"/>
    </row>
    <row r="924884" spans="59:59" ht="15" customHeight="1">
      <c r="BG924884" s="984"/>
    </row>
    <row r="924885" spans="59:59" ht="15" customHeight="1">
      <c r="BG924885" s="985"/>
    </row>
    <row r="924922" spans="59:59" ht="15" customHeight="1">
      <c r="BG924922" s="984"/>
    </row>
    <row r="924923" spans="59:59" ht="15" customHeight="1">
      <c r="BG924923" s="985"/>
    </row>
    <row r="924960" spans="59:59" ht="15" customHeight="1">
      <c r="BG924960" s="984"/>
    </row>
    <row r="924961" spans="59:59" ht="15" customHeight="1">
      <c r="BG924961" s="985"/>
    </row>
    <row r="924998" spans="59:59" ht="15" customHeight="1">
      <c r="BG924998" s="984"/>
    </row>
    <row r="924999" spans="59:59" ht="15" customHeight="1">
      <c r="BG924999" s="985"/>
    </row>
    <row r="925036" spans="59:59" ht="15" customHeight="1">
      <c r="BG925036" s="984"/>
    </row>
    <row r="925037" spans="59:59" ht="15" customHeight="1">
      <c r="BG925037" s="985"/>
    </row>
    <row r="925074" spans="59:59" ht="15" customHeight="1">
      <c r="BG925074" s="984"/>
    </row>
    <row r="925075" spans="59:59" ht="15" customHeight="1">
      <c r="BG925075" s="985"/>
    </row>
    <row r="925112" spans="59:59" ht="15" customHeight="1">
      <c r="BG925112" s="984"/>
    </row>
    <row r="925113" spans="59:59" ht="15" customHeight="1">
      <c r="BG925113" s="985"/>
    </row>
    <row r="925150" spans="59:59" ht="15" customHeight="1">
      <c r="BG925150" s="984"/>
    </row>
    <row r="925151" spans="59:59" ht="15" customHeight="1">
      <c r="BG925151" s="985"/>
    </row>
    <row r="925188" spans="59:59" ht="15" customHeight="1">
      <c r="BG925188" s="984"/>
    </row>
    <row r="925189" spans="59:59" ht="15" customHeight="1">
      <c r="BG925189" s="985"/>
    </row>
    <row r="925226" spans="59:59" ht="15" customHeight="1">
      <c r="BG925226" s="984"/>
    </row>
    <row r="925227" spans="59:59" ht="15" customHeight="1">
      <c r="BG925227" s="985"/>
    </row>
    <row r="925264" spans="59:59" ht="15" customHeight="1">
      <c r="BG925264" s="984"/>
    </row>
    <row r="925265" spans="59:59" ht="15" customHeight="1">
      <c r="BG925265" s="985"/>
    </row>
    <row r="925302" spans="59:59" ht="15" customHeight="1">
      <c r="BG925302" s="984"/>
    </row>
    <row r="925303" spans="59:59" ht="15" customHeight="1">
      <c r="BG925303" s="985"/>
    </row>
    <row r="925340" spans="59:59" ht="15" customHeight="1">
      <c r="BG925340" s="984"/>
    </row>
    <row r="925341" spans="59:59" ht="15" customHeight="1">
      <c r="BG925341" s="985"/>
    </row>
    <row r="925378" spans="59:59" ht="15" customHeight="1">
      <c r="BG925378" s="984"/>
    </row>
    <row r="925379" spans="59:59" ht="15" customHeight="1">
      <c r="BG925379" s="985"/>
    </row>
    <row r="925416" spans="59:59" ht="15" customHeight="1">
      <c r="BG925416" s="984"/>
    </row>
    <row r="925417" spans="59:59" ht="15" customHeight="1">
      <c r="BG925417" s="985"/>
    </row>
    <row r="925454" spans="59:59" ht="15" customHeight="1">
      <c r="BG925454" s="984"/>
    </row>
    <row r="925455" spans="59:59" ht="15" customHeight="1">
      <c r="BG925455" s="985"/>
    </row>
    <row r="925492" spans="59:59" ht="15" customHeight="1">
      <c r="BG925492" s="984"/>
    </row>
    <row r="925493" spans="59:59" ht="15" customHeight="1">
      <c r="BG925493" s="985"/>
    </row>
    <row r="925530" spans="59:59" ht="15" customHeight="1">
      <c r="BG925530" s="984"/>
    </row>
    <row r="925531" spans="59:59" ht="15" customHeight="1">
      <c r="BG925531" s="985"/>
    </row>
    <row r="925568" spans="59:59" ht="15" customHeight="1">
      <c r="BG925568" s="984"/>
    </row>
    <row r="925569" spans="59:59" ht="15" customHeight="1">
      <c r="BG925569" s="985"/>
    </row>
    <row r="925606" spans="59:59" ht="15" customHeight="1">
      <c r="BG925606" s="984"/>
    </row>
    <row r="925607" spans="59:59" ht="15" customHeight="1">
      <c r="BG925607" s="985"/>
    </row>
    <row r="925644" spans="59:59" ht="15" customHeight="1">
      <c r="BG925644" s="984"/>
    </row>
    <row r="925645" spans="59:59" ht="15" customHeight="1">
      <c r="BG925645" s="985"/>
    </row>
    <row r="925682" spans="59:59" ht="15" customHeight="1">
      <c r="BG925682" s="984"/>
    </row>
    <row r="925683" spans="59:59" ht="15" customHeight="1">
      <c r="BG925683" s="985"/>
    </row>
    <row r="925720" spans="59:59" ht="15" customHeight="1">
      <c r="BG925720" s="984"/>
    </row>
    <row r="925721" spans="59:59" ht="15" customHeight="1">
      <c r="BG925721" s="985"/>
    </row>
    <row r="925758" spans="59:59" ht="15" customHeight="1">
      <c r="BG925758" s="984"/>
    </row>
    <row r="925759" spans="59:59" ht="15" customHeight="1">
      <c r="BG925759" s="985"/>
    </row>
    <row r="925796" spans="59:59" ht="15" customHeight="1">
      <c r="BG925796" s="984"/>
    </row>
    <row r="925797" spans="59:59" ht="15" customHeight="1">
      <c r="BG925797" s="985"/>
    </row>
    <row r="925834" spans="59:59" ht="15" customHeight="1">
      <c r="BG925834" s="984"/>
    </row>
    <row r="925835" spans="59:59" ht="15" customHeight="1">
      <c r="BG925835" s="985"/>
    </row>
    <row r="925872" spans="59:59" ht="15" customHeight="1">
      <c r="BG925872" s="984"/>
    </row>
    <row r="925873" spans="59:59" ht="15" customHeight="1">
      <c r="BG925873" s="985"/>
    </row>
    <row r="925910" spans="59:59" ht="15" customHeight="1">
      <c r="BG925910" s="984"/>
    </row>
    <row r="925911" spans="59:59" ht="15" customHeight="1">
      <c r="BG925911" s="985"/>
    </row>
    <row r="925948" spans="59:59" ht="15" customHeight="1">
      <c r="BG925948" s="984"/>
    </row>
    <row r="925949" spans="59:59" ht="15" customHeight="1">
      <c r="BG925949" s="985"/>
    </row>
    <row r="925986" spans="59:59" ht="15" customHeight="1">
      <c r="BG925986" s="984"/>
    </row>
    <row r="925987" spans="59:59" ht="15" customHeight="1">
      <c r="BG925987" s="985"/>
    </row>
    <row r="926024" spans="59:59" ht="15" customHeight="1">
      <c r="BG926024" s="984"/>
    </row>
    <row r="926025" spans="59:59" ht="15" customHeight="1">
      <c r="BG926025" s="985"/>
    </row>
    <row r="926062" spans="59:59" ht="15" customHeight="1">
      <c r="BG926062" s="984"/>
    </row>
    <row r="926063" spans="59:59" ht="15" customHeight="1">
      <c r="BG926063" s="985"/>
    </row>
    <row r="926100" spans="59:59" ht="15" customHeight="1">
      <c r="BG926100" s="984"/>
    </row>
    <row r="926101" spans="59:59" ht="15" customHeight="1">
      <c r="BG926101" s="985"/>
    </row>
    <row r="926138" spans="59:59" ht="15" customHeight="1">
      <c r="BG926138" s="984"/>
    </row>
    <row r="926139" spans="59:59" ht="15" customHeight="1">
      <c r="BG926139" s="985"/>
    </row>
    <row r="926176" spans="59:59" ht="15" customHeight="1">
      <c r="BG926176" s="984"/>
    </row>
    <row r="926177" spans="59:59" ht="15" customHeight="1">
      <c r="BG926177" s="985"/>
    </row>
    <row r="926214" spans="59:59" ht="15" customHeight="1">
      <c r="BG926214" s="984"/>
    </row>
    <row r="926215" spans="59:59" ht="15" customHeight="1">
      <c r="BG926215" s="985"/>
    </row>
    <row r="926252" spans="59:59" ht="15" customHeight="1">
      <c r="BG926252" s="984"/>
    </row>
    <row r="926253" spans="59:59" ht="15" customHeight="1">
      <c r="BG926253" s="985"/>
    </row>
    <row r="926290" spans="59:59" ht="15" customHeight="1">
      <c r="BG926290" s="984"/>
    </row>
    <row r="926291" spans="59:59" ht="15" customHeight="1">
      <c r="BG926291" s="985"/>
    </row>
    <row r="926328" spans="59:59" ht="15" customHeight="1">
      <c r="BG926328" s="984"/>
    </row>
    <row r="926329" spans="59:59" ht="15" customHeight="1">
      <c r="BG926329" s="985"/>
    </row>
    <row r="926366" spans="59:59" ht="15" customHeight="1">
      <c r="BG926366" s="984"/>
    </row>
    <row r="926367" spans="59:59" ht="15" customHeight="1">
      <c r="BG926367" s="985"/>
    </row>
    <row r="926404" spans="59:59" ht="15" customHeight="1">
      <c r="BG926404" s="984"/>
    </row>
    <row r="926405" spans="59:59" ht="15" customHeight="1">
      <c r="BG926405" s="985"/>
    </row>
    <row r="926442" spans="59:59" ht="15" customHeight="1">
      <c r="BG926442" s="984"/>
    </row>
    <row r="926443" spans="59:59" ht="15" customHeight="1">
      <c r="BG926443" s="985"/>
    </row>
    <row r="926480" spans="59:59" ht="15" customHeight="1">
      <c r="BG926480" s="984"/>
    </row>
    <row r="926481" spans="59:59" ht="15" customHeight="1">
      <c r="BG926481" s="985"/>
    </row>
    <row r="926518" spans="59:59" ht="15" customHeight="1">
      <c r="BG926518" s="984"/>
    </row>
    <row r="926519" spans="59:59" ht="15" customHeight="1">
      <c r="BG926519" s="985"/>
    </row>
    <row r="926556" spans="59:59" ht="15" customHeight="1">
      <c r="BG926556" s="984"/>
    </row>
    <row r="926557" spans="59:59" ht="15" customHeight="1">
      <c r="BG926557" s="985"/>
    </row>
    <row r="926594" spans="59:59" ht="15" customHeight="1">
      <c r="BG926594" s="984"/>
    </row>
    <row r="926595" spans="59:59" ht="15" customHeight="1">
      <c r="BG926595" s="985"/>
    </row>
    <row r="926632" spans="59:59" ht="15" customHeight="1">
      <c r="BG926632" s="984"/>
    </row>
    <row r="926633" spans="59:59" ht="15" customHeight="1">
      <c r="BG926633" s="985"/>
    </row>
    <row r="926670" spans="59:59" ht="15" customHeight="1">
      <c r="BG926670" s="984"/>
    </row>
    <row r="926671" spans="59:59" ht="15" customHeight="1">
      <c r="BG926671" s="985"/>
    </row>
    <row r="926708" spans="59:59" ht="15" customHeight="1">
      <c r="BG926708" s="984"/>
    </row>
    <row r="926709" spans="59:59" ht="15" customHeight="1">
      <c r="BG926709" s="985"/>
    </row>
    <row r="926746" spans="59:59" ht="15" customHeight="1">
      <c r="BG926746" s="984"/>
    </row>
    <row r="926747" spans="59:59" ht="15" customHeight="1">
      <c r="BG926747" s="985"/>
    </row>
    <row r="926784" spans="59:59" ht="15" customHeight="1">
      <c r="BG926784" s="984"/>
    </row>
    <row r="926785" spans="59:59" ht="15" customHeight="1">
      <c r="BG926785" s="985"/>
    </row>
    <row r="926822" spans="59:59" ht="15" customHeight="1">
      <c r="BG926822" s="984"/>
    </row>
    <row r="926823" spans="59:59" ht="15" customHeight="1">
      <c r="BG926823" s="985"/>
    </row>
    <row r="926860" spans="59:59" ht="15" customHeight="1">
      <c r="BG926860" s="984"/>
    </row>
    <row r="926861" spans="59:59" ht="15" customHeight="1">
      <c r="BG926861" s="985"/>
    </row>
    <row r="926898" spans="59:59" ht="15" customHeight="1">
      <c r="BG926898" s="984"/>
    </row>
    <row r="926899" spans="59:59" ht="15" customHeight="1">
      <c r="BG926899" s="985"/>
    </row>
    <row r="926936" spans="59:59" ht="15" customHeight="1">
      <c r="BG926936" s="984"/>
    </row>
    <row r="926937" spans="59:59" ht="15" customHeight="1">
      <c r="BG926937" s="985"/>
    </row>
    <row r="926974" spans="59:59" ht="15" customHeight="1">
      <c r="BG926974" s="984"/>
    </row>
    <row r="926975" spans="59:59" ht="15" customHeight="1">
      <c r="BG926975" s="985"/>
    </row>
    <row r="927012" spans="59:59" ht="15" customHeight="1">
      <c r="BG927012" s="984"/>
    </row>
    <row r="927013" spans="59:59" ht="15" customHeight="1">
      <c r="BG927013" s="985"/>
    </row>
    <row r="927050" spans="59:59" ht="15" customHeight="1">
      <c r="BG927050" s="984"/>
    </row>
    <row r="927051" spans="59:59" ht="15" customHeight="1">
      <c r="BG927051" s="985"/>
    </row>
    <row r="927088" spans="59:59" ht="15" customHeight="1">
      <c r="BG927088" s="984"/>
    </row>
    <row r="927089" spans="59:59" ht="15" customHeight="1">
      <c r="BG927089" s="985"/>
    </row>
    <row r="927126" spans="59:59" ht="15" customHeight="1">
      <c r="BG927126" s="984"/>
    </row>
    <row r="927127" spans="59:59" ht="15" customHeight="1">
      <c r="BG927127" s="985"/>
    </row>
    <row r="927164" spans="59:59" ht="15" customHeight="1">
      <c r="BG927164" s="984"/>
    </row>
    <row r="927165" spans="59:59" ht="15" customHeight="1">
      <c r="BG927165" s="985"/>
    </row>
    <row r="927202" spans="59:59" ht="15" customHeight="1">
      <c r="BG927202" s="984"/>
    </row>
    <row r="927203" spans="59:59" ht="15" customHeight="1">
      <c r="BG927203" s="985"/>
    </row>
    <row r="927240" spans="59:59" ht="15" customHeight="1">
      <c r="BG927240" s="984"/>
    </row>
    <row r="927241" spans="59:59" ht="15" customHeight="1">
      <c r="BG927241" s="985"/>
    </row>
    <row r="927278" spans="59:59" ht="15" customHeight="1">
      <c r="BG927278" s="984"/>
    </row>
    <row r="927279" spans="59:59" ht="15" customHeight="1">
      <c r="BG927279" s="985"/>
    </row>
    <row r="927316" spans="59:59" ht="15" customHeight="1">
      <c r="BG927316" s="984"/>
    </row>
    <row r="927317" spans="59:59" ht="15" customHeight="1">
      <c r="BG927317" s="985"/>
    </row>
    <row r="927354" spans="59:59" ht="15" customHeight="1">
      <c r="BG927354" s="984"/>
    </row>
    <row r="927355" spans="59:59" ht="15" customHeight="1">
      <c r="BG927355" s="985"/>
    </row>
    <row r="927392" spans="59:59" ht="15" customHeight="1">
      <c r="BG927392" s="984"/>
    </row>
    <row r="927393" spans="59:59" ht="15" customHeight="1">
      <c r="BG927393" s="985"/>
    </row>
    <row r="927430" spans="59:59" ht="15" customHeight="1">
      <c r="BG927430" s="984"/>
    </row>
    <row r="927431" spans="59:59" ht="15" customHeight="1">
      <c r="BG927431" s="985"/>
    </row>
    <row r="927468" spans="59:59" ht="15" customHeight="1">
      <c r="BG927468" s="984"/>
    </row>
    <row r="927469" spans="59:59" ht="15" customHeight="1">
      <c r="BG927469" s="985"/>
    </row>
    <row r="927506" spans="59:59" ht="15" customHeight="1">
      <c r="BG927506" s="984"/>
    </row>
    <row r="927507" spans="59:59" ht="15" customHeight="1">
      <c r="BG927507" s="985"/>
    </row>
    <row r="927544" spans="59:59" ht="15" customHeight="1">
      <c r="BG927544" s="984"/>
    </row>
    <row r="927545" spans="59:59" ht="15" customHeight="1">
      <c r="BG927545" s="985"/>
    </row>
    <row r="927582" spans="59:59" ht="15" customHeight="1">
      <c r="BG927582" s="984"/>
    </row>
    <row r="927583" spans="59:59" ht="15" customHeight="1">
      <c r="BG927583" s="985"/>
    </row>
    <row r="927620" spans="59:59" ht="15" customHeight="1">
      <c r="BG927620" s="984"/>
    </row>
    <row r="927621" spans="59:59" ht="15" customHeight="1">
      <c r="BG927621" s="985"/>
    </row>
    <row r="927658" spans="59:59" ht="15" customHeight="1">
      <c r="BG927658" s="984"/>
    </row>
    <row r="927659" spans="59:59" ht="15" customHeight="1">
      <c r="BG927659" s="985"/>
    </row>
    <row r="927696" spans="59:59" ht="15" customHeight="1">
      <c r="BG927696" s="984"/>
    </row>
    <row r="927697" spans="59:59" ht="15" customHeight="1">
      <c r="BG927697" s="985"/>
    </row>
    <row r="927734" spans="59:59" ht="15" customHeight="1">
      <c r="BG927734" s="984"/>
    </row>
    <row r="927735" spans="59:59" ht="15" customHeight="1">
      <c r="BG927735" s="985"/>
    </row>
    <row r="927772" spans="59:59" ht="15" customHeight="1">
      <c r="BG927772" s="984"/>
    </row>
    <row r="927773" spans="59:59" ht="15" customHeight="1">
      <c r="BG927773" s="985"/>
    </row>
    <row r="927810" spans="59:59" ht="15" customHeight="1">
      <c r="BG927810" s="984"/>
    </row>
    <row r="927811" spans="59:59" ht="15" customHeight="1">
      <c r="BG927811" s="985"/>
    </row>
    <row r="927848" spans="59:59" ht="15" customHeight="1">
      <c r="BG927848" s="984"/>
    </row>
    <row r="927849" spans="59:59" ht="15" customHeight="1">
      <c r="BG927849" s="985"/>
    </row>
    <row r="927886" spans="59:59" ht="15" customHeight="1">
      <c r="BG927886" s="984"/>
    </row>
    <row r="927887" spans="59:59" ht="15" customHeight="1">
      <c r="BG927887" s="985"/>
    </row>
    <row r="927924" spans="59:59" ht="15" customHeight="1">
      <c r="BG927924" s="984"/>
    </row>
    <row r="927925" spans="59:59" ht="15" customHeight="1">
      <c r="BG927925" s="985"/>
    </row>
    <row r="927962" spans="59:59" ht="15" customHeight="1">
      <c r="BG927962" s="984"/>
    </row>
    <row r="927963" spans="59:59" ht="15" customHeight="1">
      <c r="BG927963" s="985"/>
    </row>
    <row r="928000" spans="59:59" ht="15" customHeight="1">
      <c r="BG928000" s="984"/>
    </row>
    <row r="928001" spans="59:59" ht="15" customHeight="1">
      <c r="BG928001" s="985"/>
    </row>
    <row r="928038" spans="59:59" ht="15" customHeight="1">
      <c r="BG928038" s="984"/>
    </row>
    <row r="928039" spans="59:59" ht="15" customHeight="1">
      <c r="BG928039" s="985"/>
    </row>
    <row r="928076" spans="59:59" ht="15" customHeight="1">
      <c r="BG928076" s="984"/>
    </row>
    <row r="928077" spans="59:59" ht="15" customHeight="1">
      <c r="BG928077" s="985"/>
    </row>
    <row r="928114" spans="59:59" ht="15" customHeight="1">
      <c r="BG928114" s="984"/>
    </row>
    <row r="928115" spans="59:59" ht="15" customHeight="1">
      <c r="BG928115" s="985"/>
    </row>
    <row r="928152" spans="59:59" ht="15" customHeight="1">
      <c r="BG928152" s="984"/>
    </row>
    <row r="928153" spans="59:59" ht="15" customHeight="1">
      <c r="BG928153" s="985"/>
    </row>
    <row r="928190" spans="59:59" ht="15" customHeight="1">
      <c r="BG928190" s="984"/>
    </row>
    <row r="928191" spans="59:59" ht="15" customHeight="1">
      <c r="BG928191" s="985"/>
    </row>
    <row r="928228" spans="59:59" ht="15" customHeight="1">
      <c r="BG928228" s="984"/>
    </row>
    <row r="928229" spans="59:59" ht="15" customHeight="1">
      <c r="BG928229" s="985"/>
    </row>
    <row r="928266" spans="59:59" ht="15" customHeight="1">
      <c r="BG928266" s="984"/>
    </row>
    <row r="928267" spans="59:59" ht="15" customHeight="1">
      <c r="BG928267" s="985"/>
    </row>
    <row r="928304" spans="59:59" ht="15" customHeight="1">
      <c r="BG928304" s="984"/>
    </row>
    <row r="928305" spans="59:59" ht="15" customHeight="1">
      <c r="BG928305" s="985"/>
    </row>
    <row r="928342" spans="59:59" ht="15" customHeight="1">
      <c r="BG928342" s="984"/>
    </row>
    <row r="928343" spans="59:59" ht="15" customHeight="1">
      <c r="BG928343" s="985"/>
    </row>
    <row r="928380" spans="59:59" ht="15" customHeight="1">
      <c r="BG928380" s="984"/>
    </row>
    <row r="928381" spans="59:59" ht="15" customHeight="1">
      <c r="BG928381" s="985"/>
    </row>
    <row r="928418" spans="59:59" ht="15" customHeight="1">
      <c r="BG928418" s="984"/>
    </row>
    <row r="928419" spans="59:59" ht="15" customHeight="1">
      <c r="BG928419" s="985"/>
    </row>
    <row r="928456" spans="59:59" ht="15" customHeight="1">
      <c r="BG928456" s="984"/>
    </row>
    <row r="928457" spans="59:59" ht="15" customHeight="1">
      <c r="BG928457" s="985"/>
    </row>
    <row r="928494" spans="59:59" ht="15" customHeight="1">
      <c r="BG928494" s="984"/>
    </row>
    <row r="928495" spans="59:59" ht="15" customHeight="1">
      <c r="BG928495" s="985"/>
    </row>
    <row r="928532" spans="59:59" ht="15" customHeight="1">
      <c r="BG928532" s="984"/>
    </row>
    <row r="928533" spans="59:59" ht="15" customHeight="1">
      <c r="BG928533" s="985"/>
    </row>
    <row r="928570" spans="59:59" ht="15" customHeight="1">
      <c r="BG928570" s="984"/>
    </row>
    <row r="928571" spans="59:59" ht="15" customHeight="1">
      <c r="BG928571" s="985"/>
    </row>
    <row r="928608" spans="59:59" ht="15" customHeight="1">
      <c r="BG928608" s="984"/>
    </row>
    <row r="928609" spans="59:59" ht="15" customHeight="1">
      <c r="BG928609" s="985"/>
    </row>
    <row r="928646" spans="59:59" ht="15" customHeight="1">
      <c r="BG928646" s="984"/>
    </row>
    <row r="928647" spans="59:59" ht="15" customHeight="1">
      <c r="BG928647" s="985"/>
    </row>
    <row r="928684" spans="59:59" ht="15" customHeight="1">
      <c r="BG928684" s="984"/>
    </row>
    <row r="928685" spans="59:59" ht="15" customHeight="1">
      <c r="BG928685" s="985"/>
    </row>
    <row r="928722" spans="59:59" ht="15" customHeight="1">
      <c r="BG928722" s="984"/>
    </row>
    <row r="928723" spans="59:59" ht="15" customHeight="1">
      <c r="BG928723" s="985"/>
    </row>
    <row r="928760" spans="59:59" ht="15" customHeight="1">
      <c r="BG928760" s="984"/>
    </row>
    <row r="928761" spans="59:59" ht="15" customHeight="1">
      <c r="BG928761" s="985"/>
    </row>
    <row r="928798" spans="59:59" ht="15" customHeight="1">
      <c r="BG928798" s="984"/>
    </row>
    <row r="928799" spans="59:59" ht="15" customHeight="1">
      <c r="BG928799" s="985"/>
    </row>
    <row r="928836" spans="59:59" ht="15" customHeight="1">
      <c r="BG928836" s="984"/>
    </row>
    <row r="928837" spans="59:59" ht="15" customHeight="1">
      <c r="BG928837" s="985"/>
    </row>
    <row r="928874" spans="59:59" ht="15" customHeight="1">
      <c r="BG928874" s="984"/>
    </row>
    <row r="928875" spans="59:59" ht="15" customHeight="1">
      <c r="BG928875" s="985"/>
    </row>
    <row r="928912" spans="59:59" ht="15" customHeight="1">
      <c r="BG928912" s="984"/>
    </row>
    <row r="928913" spans="59:59" ht="15" customHeight="1">
      <c r="BG928913" s="985"/>
    </row>
    <row r="928950" spans="59:59" ht="15" customHeight="1">
      <c r="BG928950" s="984"/>
    </row>
    <row r="928951" spans="59:59" ht="15" customHeight="1">
      <c r="BG928951" s="985"/>
    </row>
    <row r="928988" spans="59:59" ht="15" customHeight="1">
      <c r="BG928988" s="984"/>
    </row>
    <row r="928989" spans="59:59" ht="15" customHeight="1">
      <c r="BG928989" s="985"/>
    </row>
    <row r="929026" spans="59:59" ht="15" customHeight="1">
      <c r="BG929026" s="984"/>
    </row>
    <row r="929027" spans="59:59" ht="15" customHeight="1">
      <c r="BG929027" s="985"/>
    </row>
    <row r="929064" spans="59:59" ht="15" customHeight="1">
      <c r="BG929064" s="984"/>
    </row>
    <row r="929065" spans="59:59" ht="15" customHeight="1">
      <c r="BG929065" s="985"/>
    </row>
    <row r="929102" spans="59:59" ht="15" customHeight="1">
      <c r="BG929102" s="984"/>
    </row>
    <row r="929103" spans="59:59" ht="15" customHeight="1">
      <c r="BG929103" s="985"/>
    </row>
    <row r="929140" spans="59:59" ht="15" customHeight="1">
      <c r="BG929140" s="984"/>
    </row>
    <row r="929141" spans="59:59" ht="15" customHeight="1">
      <c r="BG929141" s="985"/>
    </row>
    <row r="929178" spans="59:59" ht="15" customHeight="1">
      <c r="BG929178" s="984"/>
    </row>
    <row r="929179" spans="59:59" ht="15" customHeight="1">
      <c r="BG929179" s="985"/>
    </row>
    <row r="929216" spans="59:59" ht="15" customHeight="1">
      <c r="BG929216" s="984"/>
    </row>
    <row r="929217" spans="59:59" ht="15" customHeight="1">
      <c r="BG929217" s="985"/>
    </row>
    <row r="929254" spans="59:59" ht="15" customHeight="1">
      <c r="BG929254" s="984"/>
    </row>
    <row r="929255" spans="59:59" ht="15" customHeight="1">
      <c r="BG929255" s="985"/>
    </row>
    <row r="929292" spans="59:59" ht="15" customHeight="1">
      <c r="BG929292" s="984"/>
    </row>
    <row r="929293" spans="59:59" ht="15" customHeight="1">
      <c r="BG929293" s="985"/>
    </row>
    <row r="929330" spans="59:59" ht="15" customHeight="1">
      <c r="BG929330" s="984"/>
    </row>
    <row r="929331" spans="59:59" ht="15" customHeight="1">
      <c r="BG929331" s="985"/>
    </row>
    <row r="929368" spans="59:59" ht="15" customHeight="1">
      <c r="BG929368" s="984"/>
    </row>
    <row r="929369" spans="59:59" ht="15" customHeight="1">
      <c r="BG929369" s="985"/>
    </row>
    <row r="929406" spans="59:59" ht="15" customHeight="1">
      <c r="BG929406" s="984"/>
    </row>
    <row r="929407" spans="59:59" ht="15" customHeight="1">
      <c r="BG929407" s="985"/>
    </row>
    <row r="929444" spans="59:59" ht="15" customHeight="1">
      <c r="BG929444" s="984"/>
    </row>
    <row r="929445" spans="59:59" ht="15" customHeight="1">
      <c r="BG929445" s="985"/>
    </row>
    <row r="929482" spans="59:59" ht="15" customHeight="1">
      <c r="BG929482" s="984"/>
    </row>
    <row r="929483" spans="59:59" ht="15" customHeight="1">
      <c r="BG929483" s="985"/>
    </row>
    <row r="929520" spans="59:59" ht="15" customHeight="1">
      <c r="BG929520" s="984"/>
    </row>
    <row r="929521" spans="59:59" ht="15" customHeight="1">
      <c r="BG929521" s="985"/>
    </row>
    <row r="929558" spans="59:59" ht="15" customHeight="1">
      <c r="BG929558" s="984"/>
    </row>
    <row r="929559" spans="59:59" ht="15" customHeight="1">
      <c r="BG929559" s="985"/>
    </row>
    <row r="929596" spans="59:59" ht="15" customHeight="1">
      <c r="BG929596" s="984"/>
    </row>
    <row r="929597" spans="59:59" ht="15" customHeight="1">
      <c r="BG929597" s="985"/>
    </row>
    <row r="929634" spans="59:59" ht="15" customHeight="1">
      <c r="BG929634" s="984"/>
    </row>
    <row r="929635" spans="59:59" ht="15" customHeight="1">
      <c r="BG929635" s="985"/>
    </row>
    <row r="929672" spans="59:59" ht="15" customHeight="1">
      <c r="BG929672" s="984"/>
    </row>
    <row r="929673" spans="59:59" ht="15" customHeight="1">
      <c r="BG929673" s="985"/>
    </row>
    <row r="929710" spans="59:59" ht="15" customHeight="1">
      <c r="BG929710" s="984"/>
    </row>
    <row r="929711" spans="59:59" ht="15" customHeight="1">
      <c r="BG929711" s="985"/>
    </row>
    <row r="929748" spans="59:59" ht="15" customHeight="1">
      <c r="BG929748" s="984"/>
    </row>
    <row r="929749" spans="59:59" ht="15" customHeight="1">
      <c r="BG929749" s="985"/>
    </row>
    <row r="929786" spans="59:59" ht="15" customHeight="1">
      <c r="BG929786" s="984"/>
    </row>
    <row r="929787" spans="59:59" ht="15" customHeight="1">
      <c r="BG929787" s="985"/>
    </row>
    <row r="929824" spans="59:59" ht="15" customHeight="1">
      <c r="BG929824" s="984"/>
    </row>
    <row r="929825" spans="59:59" ht="15" customHeight="1">
      <c r="BG929825" s="985"/>
    </row>
    <row r="929862" spans="59:59" ht="15" customHeight="1">
      <c r="BG929862" s="984"/>
    </row>
    <row r="929863" spans="59:59" ht="15" customHeight="1">
      <c r="BG929863" s="985"/>
    </row>
    <row r="929900" spans="59:59" ht="15" customHeight="1">
      <c r="BG929900" s="984"/>
    </row>
    <row r="929901" spans="59:59" ht="15" customHeight="1">
      <c r="BG929901" s="985"/>
    </row>
    <row r="929938" spans="59:59" ht="15" customHeight="1">
      <c r="BG929938" s="984"/>
    </row>
    <row r="929939" spans="59:59" ht="15" customHeight="1">
      <c r="BG929939" s="985"/>
    </row>
    <row r="929976" spans="59:59" ht="15" customHeight="1">
      <c r="BG929976" s="984"/>
    </row>
    <row r="929977" spans="59:59" ht="15" customHeight="1">
      <c r="BG929977" s="985"/>
    </row>
    <row r="930014" spans="59:59" ht="15" customHeight="1">
      <c r="BG930014" s="984"/>
    </row>
    <row r="930015" spans="59:59" ht="15" customHeight="1">
      <c r="BG930015" s="985"/>
    </row>
    <row r="930052" spans="59:59" ht="15" customHeight="1">
      <c r="BG930052" s="984"/>
    </row>
    <row r="930053" spans="59:59" ht="15" customHeight="1">
      <c r="BG930053" s="985"/>
    </row>
    <row r="930090" spans="59:59" ht="15" customHeight="1">
      <c r="BG930090" s="984"/>
    </row>
    <row r="930091" spans="59:59" ht="15" customHeight="1">
      <c r="BG930091" s="985"/>
    </row>
    <row r="930128" spans="59:59" ht="15" customHeight="1">
      <c r="BG930128" s="984"/>
    </row>
    <row r="930129" spans="59:59" ht="15" customHeight="1">
      <c r="BG930129" s="985"/>
    </row>
    <row r="930166" spans="59:59" ht="15" customHeight="1">
      <c r="BG930166" s="984"/>
    </row>
    <row r="930167" spans="59:59" ht="15" customHeight="1">
      <c r="BG930167" s="985"/>
    </row>
    <row r="930204" spans="59:59" ht="15" customHeight="1">
      <c r="BG930204" s="984"/>
    </row>
    <row r="930205" spans="59:59" ht="15" customHeight="1">
      <c r="BG930205" s="985"/>
    </row>
    <row r="930242" spans="59:59" ht="15" customHeight="1">
      <c r="BG930242" s="984"/>
    </row>
    <row r="930243" spans="59:59" ht="15" customHeight="1">
      <c r="BG930243" s="985"/>
    </row>
    <row r="930280" spans="59:59" ht="15" customHeight="1">
      <c r="BG930280" s="984"/>
    </row>
    <row r="930281" spans="59:59" ht="15" customHeight="1">
      <c r="BG930281" s="985"/>
    </row>
    <row r="930318" spans="59:59" ht="15" customHeight="1">
      <c r="BG930318" s="984"/>
    </row>
    <row r="930319" spans="59:59" ht="15" customHeight="1">
      <c r="BG930319" s="985"/>
    </row>
    <row r="930356" spans="59:59" ht="15" customHeight="1">
      <c r="BG930356" s="984"/>
    </row>
    <row r="930357" spans="59:59" ht="15" customHeight="1">
      <c r="BG930357" s="985"/>
    </row>
    <row r="930394" spans="59:59" ht="15" customHeight="1">
      <c r="BG930394" s="984"/>
    </row>
    <row r="930395" spans="59:59" ht="15" customHeight="1">
      <c r="BG930395" s="985"/>
    </row>
    <row r="930432" spans="59:59" ht="15" customHeight="1">
      <c r="BG930432" s="984"/>
    </row>
    <row r="930433" spans="59:59" ht="15" customHeight="1">
      <c r="BG930433" s="985"/>
    </row>
    <row r="930470" spans="59:59" ht="15" customHeight="1">
      <c r="BG930470" s="984"/>
    </row>
    <row r="930471" spans="59:59" ht="15" customHeight="1">
      <c r="BG930471" s="985"/>
    </row>
    <row r="930508" spans="59:59" ht="15" customHeight="1">
      <c r="BG930508" s="984"/>
    </row>
    <row r="930509" spans="59:59" ht="15" customHeight="1">
      <c r="BG930509" s="985"/>
    </row>
    <row r="930546" spans="59:59" ht="15" customHeight="1">
      <c r="BG930546" s="984"/>
    </row>
    <row r="930547" spans="59:59" ht="15" customHeight="1">
      <c r="BG930547" s="985"/>
    </row>
    <row r="930584" spans="59:59" ht="15" customHeight="1">
      <c r="BG930584" s="984"/>
    </row>
    <row r="930585" spans="59:59" ht="15" customHeight="1">
      <c r="BG930585" s="985"/>
    </row>
    <row r="930622" spans="59:59" ht="15" customHeight="1">
      <c r="BG930622" s="984"/>
    </row>
    <row r="930623" spans="59:59" ht="15" customHeight="1">
      <c r="BG930623" s="985"/>
    </row>
    <row r="930660" spans="59:59" ht="15" customHeight="1">
      <c r="BG930660" s="984"/>
    </row>
    <row r="930661" spans="59:59" ht="15" customHeight="1">
      <c r="BG930661" s="985"/>
    </row>
    <row r="930698" spans="59:59" ht="15" customHeight="1">
      <c r="BG930698" s="984"/>
    </row>
    <row r="930699" spans="59:59" ht="15" customHeight="1">
      <c r="BG930699" s="985"/>
    </row>
    <row r="930736" spans="59:59" ht="15" customHeight="1">
      <c r="BG930736" s="984"/>
    </row>
    <row r="930737" spans="59:59" ht="15" customHeight="1">
      <c r="BG930737" s="985"/>
    </row>
    <row r="930774" spans="59:59" ht="15" customHeight="1">
      <c r="BG930774" s="984"/>
    </row>
    <row r="930775" spans="59:59" ht="15" customHeight="1">
      <c r="BG930775" s="985"/>
    </row>
    <row r="930812" spans="59:59" ht="15" customHeight="1">
      <c r="BG930812" s="984"/>
    </row>
    <row r="930813" spans="59:59" ht="15" customHeight="1">
      <c r="BG930813" s="985"/>
    </row>
    <row r="930850" spans="59:59" ht="15" customHeight="1">
      <c r="BG930850" s="984"/>
    </row>
    <row r="930851" spans="59:59" ht="15" customHeight="1">
      <c r="BG930851" s="985"/>
    </row>
    <row r="930888" spans="59:59" ht="15" customHeight="1">
      <c r="BG930888" s="984"/>
    </row>
    <row r="930889" spans="59:59" ht="15" customHeight="1">
      <c r="BG930889" s="985"/>
    </row>
    <row r="930926" spans="59:59" ht="15" customHeight="1">
      <c r="BG930926" s="984"/>
    </row>
    <row r="930927" spans="59:59" ht="15" customHeight="1">
      <c r="BG930927" s="985"/>
    </row>
    <row r="930964" spans="59:59" ht="15" customHeight="1">
      <c r="BG930964" s="984"/>
    </row>
    <row r="930965" spans="59:59" ht="15" customHeight="1">
      <c r="BG930965" s="985"/>
    </row>
    <row r="931002" spans="59:59" ht="15" customHeight="1">
      <c r="BG931002" s="984"/>
    </row>
    <row r="931003" spans="59:59" ht="15" customHeight="1">
      <c r="BG931003" s="985"/>
    </row>
    <row r="931040" spans="59:59" ht="15" customHeight="1">
      <c r="BG931040" s="984"/>
    </row>
    <row r="931041" spans="59:59" ht="15" customHeight="1">
      <c r="BG931041" s="985"/>
    </row>
    <row r="931078" spans="59:59" ht="15" customHeight="1">
      <c r="BG931078" s="984"/>
    </row>
    <row r="931079" spans="59:59" ht="15" customHeight="1">
      <c r="BG931079" s="985"/>
    </row>
    <row r="931116" spans="59:59" ht="15" customHeight="1">
      <c r="BG931116" s="984"/>
    </row>
    <row r="931117" spans="59:59" ht="15" customHeight="1">
      <c r="BG931117" s="985"/>
    </row>
    <row r="931154" spans="59:59" ht="15" customHeight="1">
      <c r="BG931154" s="984"/>
    </row>
    <row r="931155" spans="59:59" ht="15" customHeight="1">
      <c r="BG931155" s="985"/>
    </row>
    <row r="931192" spans="59:59" ht="15" customHeight="1">
      <c r="BG931192" s="984"/>
    </row>
    <row r="931193" spans="59:59" ht="15" customHeight="1">
      <c r="BG931193" s="985"/>
    </row>
    <row r="931230" spans="59:59" ht="15" customHeight="1">
      <c r="BG931230" s="984"/>
    </row>
    <row r="931231" spans="59:59" ht="15" customHeight="1">
      <c r="BG931231" s="985"/>
    </row>
    <row r="931268" spans="59:59" ht="15" customHeight="1">
      <c r="BG931268" s="984"/>
    </row>
    <row r="931269" spans="59:59" ht="15" customHeight="1">
      <c r="BG931269" s="985"/>
    </row>
    <row r="931306" spans="59:59" ht="15" customHeight="1">
      <c r="BG931306" s="984"/>
    </row>
    <row r="931307" spans="59:59" ht="15" customHeight="1">
      <c r="BG931307" s="985"/>
    </row>
    <row r="931344" spans="59:59" ht="15" customHeight="1">
      <c r="BG931344" s="984"/>
    </row>
    <row r="931345" spans="59:59" ht="15" customHeight="1">
      <c r="BG931345" s="985"/>
    </row>
    <row r="931382" spans="59:59" ht="15" customHeight="1">
      <c r="BG931382" s="984"/>
    </row>
    <row r="931383" spans="59:59" ht="15" customHeight="1">
      <c r="BG931383" s="985"/>
    </row>
    <row r="931420" spans="59:59" ht="15" customHeight="1">
      <c r="BG931420" s="984"/>
    </row>
    <row r="931421" spans="59:59" ht="15" customHeight="1">
      <c r="BG931421" s="985"/>
    </row>
    <row r="931458" spans="59:59" ht="15" customHeight="1">
      <c r="BG931458" s="984"/>
    </row>
    <row r="931459" spans="59:59" ht="15" customHeight="1">
      <c r="BG931459" s="985"/>
    </row>
    <row r="931496" spans="59:59" ht="15" customHeight="1">
      <c r="BG931496" s="984"/>
    </row>
    <row r="931497" spans="59:59" ht="15" customHeight="1">
      <c r="BG931497" s="985"/>
    </row>
    <row r="931534" spans="59:59" ht="15" customHeight="1">
      <c r="BG931534" s="984"/>
    </row>
    <row r="931535" spans="59:59" ht="15" customHeight="1">
      <c r="BG931535" s="985"/>
    </row>
    <row r="931572" spans="59:59" ht="15" customHeight="1">
      <c r="BG931572" s="984"/>
    </row>
    <row r="931573" spans="59:59" ht="15" customHeight="1">
      <c r="BG931573" s="985"/>
    </row>
    <row r="931610" spans="59:59" ht="15" customHeight="1">
      <c r="BG931610" s="984"/>
    </row>
    <row r="931611" spans="59:59" ht="15" customHeight="1">
      <c r="BG931611" s="985"/>
    </row>
    <row r="931648" spans="59:59" ht="15" customHeight="1">
      <c r="BG931648" s="984"/>
    </row>
    <row r="931649" spans="59:59" ht="15" customHeight="1">
      <c r="BG931649" s="985"/>
    </row>
    <row r="931686" spans="59:59" ht="15" customHeight="1">
      <c r="BG931686" s="984"/>
    </row>
    <row r="931687" spans="59:59" ht="15" customHeight="1">
      <c r="BG931687" s="985"/>
    </row>
    <row r="931724" spans="59:59" ht="15" customHeight="1">
      <c r="BG931724" s="984"/>
    </row>
    <row r="931725" spans="59:59" ht="15" customHeight="1">
      <c r="BG931725" s="985"/>
    </row>
    <row r="931762" spans="59:59" ht="15" customHeight="1">
      <c r="BG931762" s="984"/>
    </row>
    <row r="931763" spans="59:59" ht="15" customHeight="1">
      <c r="BG931763" s="985"/>
    </row>
    <row r="931800" spans="59:59" ht="15" customHeight="1">
      <c r="BG931800" s="984"/>
    </row>
    <row r="931801" spans="59:59" ht="15" customHeight="1">
      <c r="BG931801" s="985"/>
    </row>
    <row r="931838" spans="59:59" ht="15" customHeight="1">
      <c r="BG931838" s="984"/>
    </row>
    <row r="931839" spans="59:59" ht="15" customHeight="1">
      <c r="BG931839" s="985"/>
    </row>
    <row r="931876" spans="59:59" ht="15" customHeight="1">
      <c r="BG931876" s="984"/>
    </row>
    <row r="931877" spans="59:59" ht="15" customHeight="1">
      <c r="BG931877" s="985"/>
    </row>
    <row r="931914" spans="59:59" ht="15" customHeight="1">
      <c r="BG931914" s="984"/>
    </row>
    <row r="931915" spans="59:59" ht="15" customHeight="1">
      <c r="BG931915" s="985"/>
    </row>
    <row r="931952" spans="59:59" ht="15" customHeight="1">
      <c r="BG931952" s="984"/>
    </row>
    <row r="931953" spans="59:59" ht="15" customHeight="1">
      <c r="BG931953" s="985"/>
    </row>
    <row r="931990" spans="59:59" ht="15" customHeight="1">
      <c r="BG931990" s="984"/>
    </row>
    <row r="931991" spans="59:59" ht="15" customHeight="1">
      <c r="BG931991" s="985"/>
    </row>
    <row r="932028" spans="59:59" ht="15" customHeight="1">
      <c r="BG932028" s="984"/>
    </row>
    <row r="932029" spans="59:59" ht="15" customHeight="1">
      <c r="BG932029" s="985"/>
    </row>
    <row r="932066" spans="59:59" ht="15" customHeight="1">
      <c r="BG932066" s="984"/>
    </row>
    <row r="932067" spans="59:59" ht="15" customHeight="1">
      <c r="BG932067" s="985"/>
    </row>
    <row r="932104" spans="59:59" ht="15" customHeight="1">
      <c r="BG932104" s="984"/>
    </row>
    <row r="932105" spans="59:59" ht="15" customHeight="1">
      <c r="BG932105" s="985"/>
    </row>
    <row r="932142" spans="59:59" ht="15" customHeight="1">
      <c r="BG932142" s="984"/>
    </row>
    <row r="932143" spans="59:59" ht="15" customHeight="1">
      <c r="BG932143" s="985"/>
    </row>
    <row r="932180" spans="59:59" ht="15" customHeight="1">
      <c r="BG932180" s="984"/>
    </row>
    <row r="932181" spans="59:59" ht="15" customHeight="1">
      <c r="BG932181" s="985"/>
    </row>
    <row r="932218" spans="59:59" ht="15" customHeight="1">
      <c r="BG932218" s="984"/>
    </row>
    <row r="932219" spans="59:59" ht="15" customHeight="1">
      <c r="BG932219" s="985"/>
    </row>
    <row r="932256" spans="59:59" ht="15" customHeight="1">
      <c r="BG932256" s="984"/>
    </row>
    <row r="932257" spans="59:59" ht="15" customHeight="1">
      <c r="BG932257" s="985"/>
    </row>
    <row r="932294" spans="59:59" ht="15" customHeight="1">
      <c r="BG932294" s="984"/>
    </row>
    <row r="932295" spans="59:59" ht="15" customHeight="1">
      <c r="BG932295" s="985"/>
    </row>
    <row r="932332" spans="59:59" ht="15" customHeight="1">
      <c r="BG932332" s="984"/>
    </row>
    <row r="932333" spans="59:59" ht="15" customHeight="1">
      <c r="BG932333" s="985"/>
    </row>
    <row r="932370" spans="59:59" ht="15" customHeight="1">
      <c r="BG932370" s="984"/>
    </row>
    <row r="932371" spans="59:59" ht="15" customHeight="1">
      <c r="BG932371" s="985"/>
    </row>
    <row r="932408" spans="59:59" ht="15" customHeight="1">
      <c r="BG932408" s="984"/>
    </row>
    <row r="932409" spans="59:59" ht="15" customHeight="1">
      <c r="BG932409" s="985"/>
    </row>
    <row r="932446" spans="59:59" ht="15" customHeight="1">
      <c r="BG932446" s="984"/>
    </row>
    <row r="932447" spans="59:59" ht="15" customHeight="1">
      <c r="BG932447" s="985"/>
    </row>
    <row r="932484" spans="59:59" ht="15" customHeight="1">
      <c r="BG932484" s="984"/>
    </row>
    <row r="932485" spans="59:59" ht="15" customHeight="1">
      <c r="BG932485" s="985"/>
    </row>
    <row r="932522" spans="59:59" ht="15" customHeight="1">
      <c r="BG932522" s="984"/>
    </row>
    <row r="932523" spans="59:59" ht="15" customHeight="1">
      <c r="BG932523" s="985"/>
    </row>
    <row r="932560" spans="59:59" ht="15" customHeight="1">
      <c r="BG932560" s="984"/>
    </row>
    <row r="932561" spans="59:59" ht="15" customHeight="1">
      <c r="BG932561" s="985"/>
    </row>
    <row r="932598" spans="59:59" ht="15" customHeight="1">
      <c r="BG932598" s="984"/>
    </row>
    <row r="932599" spans="59:59" ht="15" customHeight="1">
      <c r="BG932599" s="985"/>
    </row>
    <row r="932636" spans="59:59" ht="15" customHeight="1">
      <c r="BG932636" s="984"/>
    </row>
    <row r="932637" spans="59:59" ht="15" customHeight="1">
      <c r="BG932637" s="985"/>
    </row>
    <row r="932674" spans="59:59" ht="15" customHeight="1">
      <c r="BG932674" s="984"/>
    </row>
    <row r="932675" spans="59:59" ht="15" customHeight="1">
      <c r="BG932675" s="985"/>
    </row>
    <row r="932712" spans="59:59" ht="15" customHeight="1">
      <c r="BG932712" s="984"/>
    </row>
    <row r="932713" spans="59:59" ht="15" customHeight="1">
      <c r="BG932713" s="985"/>
    </row>
    <row r="932750" spans="59:59" ht="15" customHeight="1">
      <c r="BG932750" s="984"/>
    </row>
    <row r="932751" spans="59:59" ht="15" customHeight="1">
      <c r="BG932751" s="985"/>
    </row>
    <row r="932788" spans="59:59" ht="15" customHeight="1">
      <c r="BG932788" s="984"/>
    </row>
    <row r="932789" spans="59:59" ht="15" customHeight="1">
      <c r="BG932789" s="985"/>
    </row>
    <row r="932826" spans="59:59" ht="15" customHeight="1">
      <c r="BG932826" s="984"/>
    </row>
    <row r="932827" spans="59:59" ht="15" customHeight="1">
      <c r="BG932827" s="985"/>
    </row>
    <row r="932864" spans="59:59" ht="15" customHeight="1">
      <c r="BG932864" s="984"/>
    </row>
    <row r="932865" spans="59:59" ht="15" customHeight="1">
      <c r="BG932865" s="985"/>
    </row>
    <row r="932902" spans="59:59" ht="15" customHeight="1">
      <c r="BG932902" s="984"/>
    </row>
    <row r="932903" spans="59:59" ht="15" customHeight="1">
      <c r="BG932903" s="985"/>
    </row>
    <row r="932940" spans="59:59" ht="15" customHeight="1">
      <c r="BG932940" s="984"/>
    </row>
    <row r="932941" spans="59:59" ht="15" customHeight="1">
      <c r="BG932941" s="985"/>
    </row>
    <row r="932978" spans="59:59" ht="15" customHeight="1">
      <c r="BG932978" s="984"/>
    </row>
    <row r="932979" spans="59:59" ht="15" customHeight="1">
      <c r="BG932979" s="985"/>
    </row>
    <row r="933016" spans="59:59" ht="15" customHeight="1">
      <c r="BG933016" s="984"/>
    </row>
    <row r="933017" spans="59:59" ht="15" customHeight="1">
      <c r="BG933017" s="985"/>
    </row>
    <row r="933054" spans="59:59" ht="15" customHeight="1">
      <c r="BG933054" s="984"/>
    </row>
    <row r="933055" spans="59:59" ht="15" customHeight="1">
      <c r="BG933055" s="985"/>
    </row>
    <row r="933092" spans="59:59" ht="15" customHeight="1">
      <c r="BG933092" s="984"/>
    </row>
    <row r="933093" spans="59:59" ht="15" customHeight="1">
      <c r="BG933093" s="985"/>
    </row>
    <row r="933130" spans="59:59" ht="15" customHeight="1">
      <c r="BG933130" s="984"/>
    </row>
    <row r="933131" spans="59:59" ht="15" customHeight="1">
      <c r="BG933131" s="985"/>
    </row>
    <row r="933168" spans="59:59" ht="15" customHeight="1">
      <c r="BG933168" s="984"/>
    </row>
    <row r="933169" spans="59:59" ht="15" customHeight="1">
      <c r="BG933169" s="985"/>
    </row>
    <row r="933206" spans="59:59" ht="15" customHeight="1">
      <c r="BG933206" s="984"/>
    </row>
    <row r="933207" spans="59:59" ht="15" customHeight="1">
      <c r="BG933207" s="985"/>
    </row>
    <row r="933244" spans="59:59" ht="15" customHeight="1">
      <c r="BG933244" s="984"/>
    </row>
    <row r="933245" spans="59:59" ht="15" customHeight="1">
      <c r="BG933245" s="985"/>
    </row>
    <row r="933282" spans="59:59" ht="15" customHeight="1">
      <c r="BG933282" s="984"/>
    </row>
    <row r="933283" spans="59:59" ht="15" customHeight="1">
      <c r="BG933283" s="985"/>
    </row>
    <row r="933320" spans="59:59" ht="15" customHeight="1">
      <c r="BG933320" s="984"/>
    </row>
    <row r="933321" spans="59:59" ht="15" customHeight="1">
      <c r="BG933321" s="985"/>
    </row>
    <row r="933358" spans="59:59" ht="15" customHeight="1">
      <c r="BG933358" s="984"/>
    </row>
    <row r="933359" spans="59:59" ht="15" customHeight="1">
      <c r="BG933359" s="985"/>
    </row>
    <row r="933396" spans="59:59" ht="15" customHeight="1">
      <c r="BG933396" s="984"/>
    </row>
    <row r="933397" spans="59:59" ht="15" customHeight="1">
      <c r="BG933397" s="985"/>
    </row>
    <row r="933434" spans="59:59" ht="15" customHeight="1">
      <c r="BG933434" s="984"/>
    </row>
    <row r="933435" spans="59:59" ht="15" customHeight="1">
      <c r="BG933435" s="985"/>
    </row>
    <row r="933472" spans="59:59" ht="15" customHeight="1">
      <c r="BG933472" s="984"/>
    </row>
    <row r="933473" spans="59:59" ht="15" customHeight="1">
      <c r="BG933473" s="985"/>
    </row>
    <row r="933510" spans="59:59" ht="15" customHeight="1">
      <c r="BG933510" s="984"/>
    </row>
    <row r="933511" spans="59:59" ht="15" customHeight="1">
      <c r="BG933511" s="985"/>
    </row>
    <row r="933548" spans="59:59" ht="15" customHeight="1">
      <c r="BG933548" s="984"/>
    </row>
    <row r="933549" spans="59:59" ht="15" customHeight="1">
      <c r="BG933549" s="985"/>
    </row>
    <row r="933586" spans="59:59" ht="15" customHeight="1">
      <c r="BG933586" s="984"/>
    </row>
    <row r="933587" spans="59:59" ht="15" customHeight="1">
      <c r="BG933587" s="985"/>
    </row>
    <row r="933624" spans="59:59" ht="15" customHeight="1">
      <c r="BG933624" s="984"/>
    </row>
    <row r="933625" spans="59:59" ht="15" customHeight="1">
      <c r="BG933625" s="985"/>
    </row>
    <row r="933662" spans="59:59" ht="15" customHeight="1">
      <c r="BG933662" s="984"/>
    </row>
    <row r="933663" spans="59:59" ht="15" customHeight="1">
      <c r="BG933663" s="985"/>
    </row>
    <row r="933700" spans="59:59" ht="15" customHeight="1">
      <c r="BG933700" s="984"/>
    </row>
    <row r="933701" spans="59:59" ht="15" customHeight="1">
      <c r="BG933701" s="985"/>
    </row>
    <row r="933738" spans="59:59" ht="15" customHeight="1">
      <c r="BG933738" s="984"/>
    </row>
    <row r="933739" spans="59:59" ht="15" customHeight="1">
      <c r="BG933739" s="985"/>
    </row>
    <row r="933776" spans="59:59" ht="15" customHeight="1">
      <c r="BG933776" s="984"/>
    </row>
    <row r="933777" spans="59:59" ht="15" customHeight="1">
      <c r="BG933777" s="985"/>
    </row>
    <row r="933814" spans="59:59" ht="15" customHeight="1">
      <c r="BG933814" s="984"/>
    </row>
    <row r="933815" spans="59:59" ht="15" customHeight="1">
      <c r="BG933815" s="985"/>
    </row>
    <row r="933852" spans="59:59" ht="15" customHeight="1">
      <c r="BG933852" s="984"/>
    </row>
    <row r="933853" spans="59:59" ht="15" customHeight="1">
      <c r="BG933853" s="985"/>
    </row>
    <row r="933890" spans="59:59" ht="15" customHeight="1">
      <c r="BG933890" s="984"/>
    </row>
    <row r="933891" spans="59:59" ht="15" customHeight="1">
      <c r="BG933891" s="985"/>
    </row>
    <row r="933928" spans="59:59" ht="15" customHeight="1">
      <c r="BG933928" s="984"/>
    </row>
    <row r="933929" spans="59:59" ht="15" customHeight="1">
      <c r="BG933929" s="985"/>
    </row>
    <row r="933966" spans="59:59" ht="15" customHeight="1">
      <c r="BG933966" s="984"/>
    </row>
    <row r="933967" spans="59:59" ht="15" customHeight="1">
      <c r="BG933967" s="985"/>
    </row>
    <row r="934004" spans="59:59" ht="15" customHeight="1">
      <c r="BG934004" s="984"/>
    </row>
    <row r="934005" spans="59:59" ht="15" customHeight="1">
      <c r="BG934005" s="985"/>
    </row>
    <row r="934042" spans="59:59" ht="15" customHeight="1">
      <c r="BG934042" s="984"/>
    </row>
    <row r="934043" spans="59:59" ht="15" customHeight="1">
      <c r="BG934043" s="985"/>
    </row>
    <row r="934080" spans="59:59" ht="15" customHeight="1">
      <c r="BG934080" s="984"/>
    </row>
    <row r="934081" spans="59:59" ht="15" customHeight="1">
      <c r="BG934081" s="985"/>
    </row>
    <row r="934118" spans="59:59" ht="15" customHeight="1">
      <c r="BG934118" s="984"/>
    </row>
    <row r="934119" spans="59:59" ht="15" customHeight="1">
      <c r="BG934119" s="985"/>
    </row>
    <row r="934156" spans="59:59" ht="15" customHeight="1">
      <c r="BG934156" s="984"/>
    </row>
    <row r="934157" spans="59:59" ht="15" customHeight="1">
      <c r="BG934157" s="985"/>
    </row>
    <row r="934194" spans="59:59" ht="15" customHeight="1">
      <c r="BG934194" s="984"/>
    </row>
    <row r="934195" spans="59:59" ht="15" customHeight="1">
      <c r="BG934195" s="985"/>
    </row>
    <row r="934232" spans="59:59" ht="15" customHeight="1">
      <c r="BG934232" s="984"/>
    </row>
    <row r="934233" spans="59:59" ht="15" customHeight="1">
      <c r="BG934233" s="985"/>
    </row>
    <row r="934270" spans="59:59" ht="15" customHeight="1">
      <c r="BG934270" s="984"/>
    </row>
    <row r="934271" spans="59:59" ht="15" customHeight="1">
      <c r="BG934271" s="985"/>
    </row>
    <row r="934308" spans="59:59" ht="15" customHeight="1">
      <c r="BG934308" s="984"/>
    </row>
    <row r="934309" spans="59:59" ht="15" customHeight="1">
      <c r="BG934309" s="985"/>
    </row>
    <row r="934346" spans="59:59" ht="15" customHeight="1">
      <c r="BG934346" s="984"/>
    </row>
    <row r="934347" spans="59:59" ht="15" customHeight="1">
      <c r="BG934347" s="985"/>
    </row>
    <row r="934384" spans="59:59" ht="15" customHeight="1">
      <c r="BG934384" s="984"/>
    </row>
    <row r="934385" spans="59:59" ht="15" customHeight="1">
      <c r="BG934385" s="985"/>
    </row>
    <row r="934422" spans="59:59" ht="15" customHeight="1">
      <c r="BG934422" s="984"/>
    </row>
    <row r="934423" spans="59:59" ht="15" customHeight="1">
      <c r="BG934423" s="985"/>
    </row>
    <row r="934460" spans="59:59" ht="15" customHeight="1">
      <c r="BG934460" s="984"/>
    </row>
    <row r="934461" spans="59:59" ht="15" customHeight="1">
      <c r="BG934461" s="985"/>
    </row>
    <row r="934498" spans="59:59" ht="15" customHeight="1">
      <c r="BG934498" s="984"/>
    </row>
    <row r="934499" spans="59:59" ht="15" customHeight="1">
      <c r="BG934499" s="985"/>
    </row>
    <row r="934536" spans="59:59" ht="15" customHeight="1">
      <c r="BG934536" s="984"/>
    </row>
    <row r="934537" spans="59:59" ht="15" customHeight="1">
      <c r="BG934537" s="985"/>
    </row>
    <row r="934574" spans="59:59" ht="15" customHeight="1">
      <c r="BG934574" s="984"/>
    </row>
    <row r="934575" spans="59:59" ht="15" customHeight="1">
      <c r="BG934575" s="985"/>
    </row>
    <row r="934612" spans="59:59" ht="15" customHeight="1">
      <c r="BG934612" s="984"/>
    </row>
    <row r="934613" spans="59:59" ht="15" customHeight="1">
      <c r="BG934613" s="985"/>
    </row>
    <row r="934650" spans="59:59" ht="15" customHeight="1">
      <c r="BG934650" s="984"/>
    </row>
    <row r="934651" spans="59:59" ht="15" customHeight="1">
      <c r="BG934651" s="985"/>
    </row>
    <row r="934688" spans="59:59" ht="15" customHeight="1">
      <c r="BG934688" s="984"/>
    </row>
    <row r="934689" spans="59:59" ht="15" customHeight="1">
      <c r="BG934689" s="985"/>
    </row>
    <row r="934726" spans="59:59" ht="15" customHeight="1">
      <c r="BG934726" s="984"/>
    </row>
    <row r="934727" spans="59:59" ht="15" customHeight="1">
      <c r="BG934727" s="985"/>
    </row>
    <row r="934764" spans="59:59" ht="15" customHeight="1">
      <c r="BG934764" s="984"/>
    </row>
    <row r="934765" spans="59:59" ht="15" customHeight="1">
      <c r="BG934765" s="985"/>
    </row>
    <row r="934802" spans="59:59" ht="15" customHeight="1">
      <c r="BG934802" s="984"/>
    </row>
    <row r="934803" spans="59:59" ht="15" customHeight="1">
      <c r="BG934803" s="985"/>
    </row>
    <row r="934840" spans="59:59" ht="15" customHeight="1">
      <c r="BG934840" s="984"/>
    </row>
    <row r="934841" spans="59:59" ht="15" customHeight="1">
      <c r="BG934841" s="985"/>
    </row>
    <row r="934878" spans="59:59" ht="15" customHeight="1">
      <c r="BG934878" s="984"/>
    </row>
    <row r="934879" spans="59:59" ht="15" customHeight="1">
      <c r="BG934879" s="985"/>
    </row>
    <row r="934916" spans="59:59" ht="15" customHeight="1">
      <c r="BG934916" s="984"/>
    </row>
    <row r="934917" spans="59:59" ht="15" customHeight="1">
      <c r="BG934917" s="985"/>
    </row>
    <row r="934954" spans="59:59" ht="15" customHeight="1">
      <c r="BG934954" s="984"/>
    </row>
    <row r="934955" spans="59:59" ht="15" customHeight="1">
      <c r="BG934955" s="985"/>
    </row>
    <row r="934992" spans="59:59" ht="15" customHeight="1">
      <c r="BG934992" s="984"/>
    </row>
    <row r="934993" spans="59:59" ht="15" customHeight="1">
      <c r="BG934993" s="985"/>
    </row>
    <row r="935030" spans="59:59" ht="15" customHeight="1">
      <c r="BG935030" s="984"/>
    </row>
    <row r="935031" spans="59:59" ht="15" customHeight="1">
      <c r="BG935031" s="985"/>
    </row>
    <row r="935068" spans="59:59" ht="15" customHeight="1">
      <c r="BG935068" s="984"/>
    </row>
    <row r="935069" spans="59:59" ht="15" customHeight="1">
      <c r="BG935069" s="985"/>
    </row>
    <row r="935106" spans="59:59" ht="15" customHeight="1">
      <c r="BG935106" s="984"/>
    </row>
    <row r="935107" spans="59:59" ht="15" customHeight="1">
      <c r="BG935107" s="985"/>
    </row>
    <row r="935144" spans="59:59" ht="15" customHeight="1">
      <c r="BG935144" s="984"/>
    </row>
    <row r="935145" spans="59:59" ht="15" customHeight="1">
      <c r="BG935145" s="985"/>
    </row>
    <row r="935182" spans="59:59" ht="15" customHeight="1">
      <c r="BG935182" s="984"/>
    </row>
    <row r="935183" spans="59:59" ht="15" customHeight="1">
      <c r="BG935183" s="985"/>
    </row>
    <row r="935220" spans="59:59" ht="15" customHeight="1">
      <c r="BG935220" s="984"/>
    </row>
    <row r="935221" spans="59:59" ht="15" customHeight="1">
      <c r="BG935221" s="985"/>
    </row>
    <row r="935258" spans="59:59" ht="15" customHeight="1">
      <c r="BG935258" s="984"/>
    </row>
    <row r="935259" spans="59:59" ht="15" customHeight="1">
      <c r="BG935259" s="985"/>
    </row>
    <row r="935296" spans="59:59" ht="15" customHeight="1">
      <c r="BG935296" s="984"/>
    </row>
    <row r="935297" spans="59:59" ht="15" customHeight="1">
      <c r="BG935297" s="985"/>
    </row>
    <row r="935334" spans="59:59" ht="15" customHeight="1">
      <c r="BG935334" s="984"/>
    </row>
    <row r="935335" spans="59:59" ht="15" customHeight="1">
      <c r="BG935335" s="985"/>
    </row>
    <row r="935372" spans="59:59" ht="15" customHeight="1">
      <c r="BG935372" s="984"/>
    </row>
    <row r="935373" spans="59:59" ht="15" customHeight="1">
      <c r="BG935373" s="985"/>
    </row>
    <row r="935410" spans="59:59" ht="15" customHeight="1">
      <c r="BG935410" s="984"/>
    </row>
    <row r="935411" spans="59:59" ht="15" customHeight="1">
      <c r="BG935411" s="985"/>
    </row>
    <row r="935448" spans="59:59" ht="15" customHeight="1">
      <c r="BG935448" s="984"/>
    </row>
    <row r="935449" spans="59:59" ht="15" customHeight="1">
      <c r="BG935449" s="985"/>
    </row>
    <row r="935486" spans="59:59" ht="15" customHeight="1">
      <c r="BG935486" s="984"/>
    </row>
    <row r="935487" spans="59:59" ht="15" customHeight="1">
      <c r="BG935487" s="985"/>
    </row>
    <row r="935524" spans="59:59" ht="15" customHeight="1">
      <c r="BG935524" s="984"/>
    </row>
    <row r="935525" spans="59:59" ht="15" customHeight="1">
      <c r="BG935525" s="985"/>
    </row>
    <row r="935562" spans="59:59" ht="15" customHeight="1">
      <c r="BG935562" s="984"/>
    </row>
    <row r="935563" spans="59:59" ht="15" customHeight="1">
      <c r="BG935563" s="985"/>
    </row>
    <row r="935600" spans="59:59" ht="15" customHeight="1">
      <c r="BG935600" s="984"/>
    </row>
    <row r="935601" spans="59:59" ht="15" customHeight="1">
      <c r="BG935601" s="985"/>
    </row>
    <row r="935638" spans="59:59" ht="15" customHeight="1">
      <c r="BG935638" s="984"/>
    </row>
    <row r="935639" spans="59:59" ht="15" customHeight="1">
      <c r="BG935639" s="985"/>
    </row>
    <row r="935676" spans="59:59" ht="15" customHeight="1">
      <c r="BG935676" s="984"/>
    </row>
    <row r="935677" spans="59:59" ht="15" customHeight="1">
      <c r="BG935677" s="985"/>
    </row>
    <row r="935714" spans="59:59" ht="15" customHeight="1">
      <c r="BG935714" s="984"/>
    </row>
    <row r="935715" spans="59:59" ht="15" customHeight="1">
      <c r="BG935715" s="985"/>
    </row>
    <row r="935752" spans="59:59" ht="15" customHeight="1">
      <c r="BG935752" s="984"/>
    </row>
    <row r="935753" spans="59:59" ht="15" customHeight="1">
      <c r="BG935753" s="985"/>
    </row>
    <row r="935790" spans="59:59" ht="15" customHeight="1">
      <c r="BG935790" s="984"/>
    </row>
    <row r="935791" spans="59:59" ht="15" customHeight="1">
      <c r="BG935791" s="985"/>
    </row>
    <row r="935828" spans="59:59" ht="15" customHeight="1">
      <c r="BG935828" s="984"/>
    </row>
    <row r="935829" spans="59:59" ht="15" customHeight="1">
      <c r="BG935829" s="985"/>
    </row>
    <row r="935866" spans="59:59" ht="15" customHeight="1">
      <c r="BG935866" s="984"/>
    </row>
    <row r="935867" spans="59:59" ht="15" customHeight="1">
      <c r="BG935867" s="985"/>
    </row>
    <row r="935904" spans="59:59" ht="15" customHeight="1">
      <c r="BG935904" s="984"/>
    </row>
    <row r="935905" spans="59:59" ht="15" customHeight="1">
      <c r="BG935905" s="985"/>
    </row>
    <row r="935942" spans="59:59" ht="15" customHeight="1">
      <c r="BG935942" s="984"/>
    </row>
    <row r="935943" spans="59:59" ht="15" customHeight="1">
      <c r="BG935943" s="985"/>
    </row>
    <row r="935980" spans="59:59" ht="15" customHeight="1">
      <c r="BG935980" s="984"/>
    </row>
    <row r="935981" spans="59:59" ht="15" customHeight="1">
      <c r="BG935981" s="985"/>
    </row>
    <row r="936018" spans="59:59" ht="15" customHeight="1">
      <c r="BG936018" s="984"/>
    </row>
    <row r="936019" spans="59:59" ht="15" customHeight="1">
      <c r="BG936019" s="985"/>
    </row>
    <row r="936056" spans="59:59" ht="15" customHeight="1">
      <c r="BG936056" s="984"/>
    </row>
    <row r="936057" spans="59:59" ht="15" customHeight="1">
      <c r="BG936057" s="985"/>
    </row>
    <row r="936094" spans="59:59" ht="15" customHeight="1">
      <c r="BG936094" s="984"/>
    </row>
    <row r="936095" spans="59:59" ht="15" customHeight="1">
      <c r="BG936095" s="985"/>
    </row>
    <row r="936132" spans="59:59" ht="15" customHeight="1">
      <c r="BG936132" s="984"/>
    </row>
    <row r="936133" spans="59:59" ht="15" customHeight="1">
      <c r="BG936133" s="985"/>
    </row>
    <row r="936170" spans="59:59" ht="15" customHeight="1">
      <c r="BG936170" s="984"/>
    </row>
    <row r="936171" spans="59:59" ht="15" customHeight="1">
      <c r="BG936171" s="985"/>
    </row>
    <row r="936208" spans="59:59" ht="15" customHeight="1">
      <c r="BG936208" s="984"/>
    </row>
    <row r="936209" spans="59:59" ht="15" customHeight="1">
      <c r="BG936209" s="985"/>
    </row>
    <row r="936246" spans="59:59" ht="15" customHeight="1">
      <c r="BG936246" s="984"/>
    </row>
    <row r="936247" spans="59:59" ht="15" customHeight="1">
      <c r="BG936247" s="985"/>
    </row>
    <row r="936284" spans="59:59" ht="15" customHeight="1">
      <c r="BG936284" s="984"/>
    </row>
    <row r="936285" spans="59:59" ht="15" customHeight="1">
      <c r="BG936285" s="985"/>
    </row>
    <row r="936322" spans="59:59" ht="15" customHeight="1">
      <c r="BG936322" s="984"/>
    </row>
    <row r="936323" spans="59:59" ht="15" customHeight="1">
      <c r="BG936323" s="985"/>
    </row>
    <row r="936360" spans="59:59" ht="15" customHeight="1">
      <c r="BG936360" s="984"/>
    </row>
    <row r="936361" spans="59:59" ht="15" customHeight="1">
      <c r="BG936361" s="985"/>
    </row>
    <row r="936398" spans="59:59" ht="15" customHeight="1">
      <c r="BG936398" s="984"/>
    </row>
    <row r="936399" spans="59:59" ht="15" customHeight="1">
      <c r="BG936399" s="985"/>
    </row>
    <row r="936436" spans="59:59" ht="15" customHeight="1">
      <c r="BG936436" s="984"/>
    </row>
    <row r="936437" spans="59:59" ht="15" customHeight="1">
      <c r="BG936437" s="985"/>
    </row>
    <row r="936474" spans="59:59" ht="15" customHeight="1">
      <c r="BG936474" s="984"/>
    </row>
    <row r="936475" spans="59:59" ht="15" customHeight="1">
      <c r="BG936475" s="985"/>
    </row>
    <row r="936512" spans="59:59" ht="15" customHeight="1">
      <c r="BG936512" s="984"/>
    </row>
    <row r="936513" spans="59:59" ht="15" customHeight="1">
      <c r="BG936513" s="985"/>
    </row>
    <row r="936550" spans="59:59" ht="15" customHeight="1">
      <c r="BG936550" s="984"/>
    </row>
    <row r="936551" spans="59:59" ht="15" customHeight="1">
      <c r="BG936551" s="985"/>
    </row>
    <row r="936588" spans="59:59" ht="15" customHeight="1">
      <c r="BG936588" s="984"/>
    </row>
    <row r="936589" spans="59:59" ht="15" customHeight="1">
      <c r="BG936589" s="985"/>
    </row>
    <row r="936626" spans="59:59" ht="15" customHeight="1">
      <c r="BG936626" s="984"/>
    </row>
    <row r="936627" spans="59:59" ht="15" customHeight="1">
      <c r="BG936627" s="985"/>
    </row>
    <row r="936664" spans="59:59" ht="15" customHeight="1">
      <c r="BG936664" s="984"/>
    </row>
    <row r="936665" spans="59:59" ht="15" customHeight="1">
      <c r="BG936665" s="985"/>
    </row>
    <row r="936702" spans="59:59" ht="15" customHeight="1">
      <c r="BG936702" s="984"/>
    </row>
    <row r="936703" spans="59:59" ht="15" customHeight="1">
      <c r="BG936703" s="985"/>
    </row>
    <row r="936740" spans="59:59" ht="15" customHeight="1">
      <c r="BG936740" s="984"/>
    </row>
    <row r="936741" spans="59:59" ht="15" customHeight="1">
      <c r="BG936741" s="985"/>
    </row>
    <row r="936778" spans="59:59" ht="15" customHeight="1">
      <c r="BG936778" s="984"/>
    </row>
    <row r="936779" spans="59:59" ht="15" customHeight="1">
      <c r="BG936779" s="985"/>
    </row>
    <row r="936816" spans="59:59" ht="15" customHeight="1">
      <c r="BG936816" s="984"/>
    </row>
    <row r="936817" spans="59:59" ht="15" customHeight="1">
      <c r="BG936817" s="985"/>
    </row>
    <row r="936854" spans="59:59" ht="15" customHeight="1">
      <c r="BG936854" s="984"/>
    </row>
    <row r="936855" spans="59:59" ht="15" customHeight="1">
      <c r="BG936855" s="985"/>
    </row>
    <row r="936892" spans="59:59" ht="15" customHeight="1">
      <c r="BG936892" s="984"/>
    </row>
    <row r="936893" spans="59:59" ht="15" customHeight="1">
      <c r="BG936893" s="985"/>
    </row>
    <row r="936930" spans="59:59" ht="15" customHeight="1">
      <c r="BG936930" s="984"/>
    </row>
    <row r="936931" spans="59:59" ht="15" customHeight="1">
      <c r="BG936931" s="985"/>
    </row>
    <row r="936968" spans="59:59" ht="15" customHeight="1">
      <c r="BG936968" s="984"/>
    </row>
    <row r="936969" spans="59:59" ht="15" customHeight="1">
      <c r="BG936969" s="985"/>
    </row>
    <row r="937006" spans="59:59" ht="15" customHeight="1">
      <c r="BG937006" s="984"/>
    </row>
    <row r="937007" spans="59:59" ht="15" customHeight="1">
      <c r="BG937007" s="985"/>
    </row>
    <row r="937044" spans="59:59" ht="15" customHeight="1">
      <c r="BG937044" s="984"/>
    </row>
    <row r="937045" spans="59:59" ht="15" customHeight="1">
      <c r="BG937045" s="985"/>
    </row>
    <row r="937082" spans="59:59" ht="15" customHeight="1">
      <c r="BG937082" s="984"/>
    </row>
    <row r="937083" spans="59:59" ht="15" customHeight="1">
      <c r="BG937083" s="985"/>
    </row>
    <row r="937120" spans="59:59" ht="15" customHeight="1">
      <c r="BG937120" s="984"/>
    </row>
    <row r="937121" spans="59:59" ht="15" customHeight="1">
      <c r="BG937121" s="985"/>
    </row>
    <row r="937158" spans="59:59" ht="15" customHeight="1">
      <c r="BG937158" s="984"/>
    </row>
    <row r="937159" spans="59:59" ht="15" customHeight="1">
      <c r="BG937159" s="985"/>
    </row>
    <row r="937196" spans="59:59" ht="15" customHeight="1">
      <c r="BG937196" s="984"/>
    </row>
    <row r="937197" spans="59:59" ht="15" customHeight="1">
      <c r="BG937197" s="985"/>
    </row>
    <row r="937234" spans="59:59" ht="15" customHeight="1">
      <c r="BG937234" s="984"/>
    </row>
    <row r="937235" spans="59:59" ht="15" customHeight="1">
      <c r="BG937235" s="985"/>
    </row>
    <row r="937272" spans="59:59" ht="15" customHeight="1">
      <c r="BG937272" s="984"/>
    </row>
    <row r="937273" spans="59:59" ht="15" customHeight="1">
      <c r="BG937273" s="985"/>
    </row>
    <row r="937310" spans="59:59" ht="15" customHeight="1">
      <c r="BG937310" s="984"/>
    </row>
    <row r="937311" spans="59:59" ht="15" customHeight="1">
      <c r="BG937311" s="985"/>
    </row>
    <row r="937348" spans="59:59" ht="15" customHeight="1">
      <c r="BG937348" s="984"/>
    </row>
    <row r="937349" spans="59:59" ht="15" customHeight="1">
      <c r="BG937349" s="985"/>
    </row>
    <row r="937386" spans="59:59" ht="15" customHeight="1">
      <c r="BG937386" s="984"/>
    </row>
    <row r="937387" spans="59:59" ht="15" customHeight="1">
      <c r="BG937387" s="985"/>
    </row>
    <row r="937424" spans="59:59" ht="15" customHeight="1">
      <c r="BG937424" s="984"/>
    </row>
    <row r="937425" spans="59:59" ht="15" customHeight="1">
      <c r="BG937425" s="985"/>
    </row>
    <row r="937462" spans="59:59" ht="15" customHeight="1">
      <c r="BG937462" s="984"/>
    </row>
    <row r="937463" spans="59:59" ht="15" customHeight="1">
      <c r="BG937463" s="985"/>
    </row>
    <row r="937500" spans="59:59" ht="15" customHeight="1">
      <c r="BG937500" s="984"/>
    </row>
    <row r="937501" spans="59:59" ht="15" customHeight="1">
      <c r="BG937501" s="985"/>
    </row>
    <row r="937538" spans="59:59" ht="15" customHeight="1">
      <c r="BG937538" s="984"/>
    </row>
    <row r="937539" spans="59:59" ht="15" customHeight="1">
      <c r="BG937539" s="985"/>
    </row>
    <row r="937576" spans="59:59" ht="15" customHeight="1">
      <c r="BG937576" s="984"/>
    </row>
    <row r="937577" spans="59:59" ht="15" customHeight="1">
      <c r="BG937577" s="985"/>
    </row>
    <row r="937614" spans="59:59" ht="15" customHeight="1">
      <c r="BG937614" s="984"/>
    </row>
    <row r="937615" spans="59:59" ht="15" customHeight="1">
      <c r="BG937615" s="985"/>
    </row>
    <row r="937652" spans="59:59" ht="15" customHeight="1">
      <c r="BG937652" s="984"/>
    </row>
    <row r="937653" spans="59:59" ht="15" customHeight="1">
      <c r="BG937653" s="985"/>
    </row>
    <row r="937690" spans="59:59" ht="15" customHeight="1">
      <c r="BG937690" s="984"/>
    </row>
    <row r="937691" spans="59:59" ht="15" customHeight="1">
      <c r="BG937691" s="985"/>
    </row>
    <row r="937728" spans="59:59" ht="15" customHeight="1">
      <c r="BG937728" s="984"/>
    </row>
    <row r="937729" spans="59:59" ht="15" customHeight="1">
      <c r="BG937729" s="985"/>
    </row>
    <row r="937766" spans="59:59" ht="15" customHeight="1">
      <c r="BG937766" s="984"/>
    </row>
    <row r="937767" spans="59:59" ht="15" customHeight="1">
      <c r="BG937767" s="985"/>
    </row>
    <row r="937804" spans="59:59" ht="15" customHeight="1">
      <c r="BG937804" s="984"/>
    </row>
    <row r="937805" spans="59:59" ht="15" customHeight="1">
      <c r="BG937805" s="985"/>
    </row>
    <row r="937842" spans="59:59" ht="15" customHeight="1">
      <c r="BG937842" s="984"/>
    </row>
    <row r="937843" spans="59:59" ht="15" customHeight="1">
      <c r="BG937843" s="985"/>
    </row>
    <row r="937880" spans="59:59" ht="15" customHeight="1">
      <c r="BG937880" s="984"/>
    </row>
    <row r="937881" spans="59:59" ht="15" customHeight="1">
      <c r="BG937881" s="985"/>
    </row>
    <row r="937918" spans="59:59" ht="15" customHeight="1">
      <c r="BG937918" s="984"/>
    </row>
    <row r="937919" spans="59:59" ht="15" customHeight="1">
      <c r="BG937919" s="985"/>
    </row>
    <row r="937956" spans="59:59" ht="15" customHeight="1">
      <c r="BG937956" s="984"/>
    </row>
    <row r="937957" spans="59:59" ht="15" customHeight="1">
      <c r="BG937957" s="985"/>
    </row>
    <row r="937994" spans="59:59" ht="15" customHeight="1">
      <c r="BG937994" s="984"/>
    </row>
    <row r="937995" spans="59:59" ht="15" customHeight="1">
      <c r="BG937995" s="985"/>
    </row>
    <row r="938032" spans="59:59" ht="15" customHeight="1">
      <c r="BG938032" s="984"/>
    </row>
    <row r="938033" spans="59:59" ht="15" customHeight="1">
      <c r="BG938033" s="985"/>
    </row>
    <row r="938070" spans="59:59" ht="15" customHeight="1">
      <c r="BG938070" s="984"/>
    </row>
    <row r="938071" spans="59:59" ht="15" customHeight="1">
      <c r="BG938071" s="985"/>
    </row>
    <row r="938108" spans="59:59" ht="15" customHeight="1">
      <c r="BG938108" s="984"/>
    </row>
    <row r="938109" spans="59:59" ht="15" customHeight="1">
      <c r="BG938109" s="985"/>
    </row>
    <row r="938146" spans="59:59" ht="15" customHeight="1">
      <c r="BG938146" s="984"/>
    </row>
    <row r="938147" spans="59:59" ht="15" customHeight="1">
      <c r="BG938147" s="985"/>
    </row>
    <row r="938184" spans="59:59" ht="15" customHeight="1">
      <c r="BG938184" s="984"/>
    </row>
    <row r="938185" spans="59:59" ht="15" customHeight="1">
      <c r="BG938185" s="985"/>
    </row>
    <row r="938222" spans="59:59" ht="15" customHeight="1">
      <c r="BG938222" s="984"/>
    </row>
    <row r="938223" spans="59:59" ht="15" customHeight="1">
      <c r="BG938223" s="985"/>
    </row>
    <row r="938260" spans="59:59" ht="15" customHeight="1">
      <c r="BG938260" s="984"/>
    </row>
    <row r="938261" spans="59:59" ht="15" customHeight="1">
      <c r="BG938261" s="985"/>
    </row>
    <row r="938298" spans="59:59" ht="15" customHeight="1">
      <c r="BG938298" s="984"/>
    </row>
    <row r="938299" spans="59:59" ht="15" customHeight="1">
      <c r="BG938299" s="985"/>
    </row>
    <row r="938336" spans="59:59" ht="15" customHeight="1">
      <c r="BG938336" s="984"/>
    </row>
    <row r="938337" spans="59:59" ht="15" customHeight="1">
      <c r="BG938337" s="985"/>
    </row>
    <row r="938374" spans="59:59" ht="15" customHeight="1">
      <c r="BG938374" s="984"/>
    </row>
    <row r="938375" spans="59:59" ht="15" customHeight="1">
      <c r="BG938375" s="985"/>
    </row>
    <row r="938412" spans="59:59" ht="15" customHeight="1">
      <c r="BG938412" s="984"/>
    </row>
    <row r="938413" spans="59:59" ht="15" customHeight="1">
      <c r="BG938413" s="985"/>
    </row>
    <row r="938450" spans="59:59" ht="15" customHeight="1">
      <c r="BG938450" s="984"/>
    </row>
    <row r="938451" spans="59:59" ht="15" customHeight="1">
      <c r="BG938451" s="985"/>
    </row>
    <row r="938488" spans="59:59" ht="15" customHeight="1">
      <c r="BG938488" s="984"/>
    </row>
    <row r="938489" spans="59:59" ht="15" customHeight="1">
      <c r="BG938489" s="985"/>
    </row>
    <row r="938526" spans="59:59" ht="15" customHeight="1">
      <c r="BG938526" s="984"/>
    </row>
    <row r="938527" spans="59:59" ht="15" customHeight="1">
      <c r="BG938527" s="985"/>
    </row>
    <row r="938564" spans="59:59" ht="15" customHeight="1">
      <c r="BG938564" s="984"/>
    </row>
    <row r="938565" spans="59:59" ht="15" customHeight="1">
      <c r="BG938565" s="985"/>
    </row>
    <row r="938602" spans="59:59" ht="15" customHeight="1">
      <c r="BG938602" s="984"/>
    </row>
    <row r="938603" spans="59:59" ht="15" customHeight="1">
      <c r="BG938603" s="985"/>
    </row>
    <row r="938640" spans="59:59" ht="15" customHeight="1">
      <c r="BG938640" s="984"/>
    </row>
    <row r="938641" spans="59:59" ht="15" customHeight="1">
      <c r="BG938641" s="985"/>
    </row>
    <row r="938678" spans="59:59" ht="15" customHeight="1">
      <c r="BG938678" s="984"/>
    </row>
    <row r="938679" spans="59:59" ht="15" customHeight="1">
      <c r="BG938679" s="985"/>
    </row>
    <row r="938716" spans="59:59" ht="15" customHeight="1">
      <c r="BG938716" s="984"/>
    </row>
    <row r="938717" spans="59:59" ht="15" customHeight="1">
      <c r="BG938717" s="985"/>
    </row>
    <row r="938754" spans="59:59" ht="15" customHeight="1">
      <c r="BG938754" s="984"/>
    </row>
    <row r="938755" spans="59:59" ht="15" customHeight="1">
      <c r="BG938755" s="985"/>
    </row>
    <row r="938792" spans="59:59" ht="15" customHeight="1">
      <c r="BG938792" s="984"/>
    </row>
    <row r="938793" spans="59:59" ht="15" customHeight="1">
      <c r="BG938793" s="985"/>
    </row>
    <row r="938830" spans="59:59" ht="15" customHeight="1">
      <c r="BG938830" s="984"/>
    </row>
    <row r="938831" spans="59:59" ht="15" customHeight="1">
      <c r="BG938831" s="985"/>
    </row>
    <row r="938868" spans="59:59" ht="15" customHeight="1">
      <c r="BG938868" s="984"/>
    </row>
    <row r="938869" spans="59:59" ht="15" customHeight="1">
      <c r="BG938869" s="985"/>
    </row>
    <row r="938906" spans="59:59" ht="15" customHeight="1">
      <c r="BG938906" s="984"/>
    </row>
    <row r="938907" spans="59:59" ht="15" customHeight="1">
      <c r="BG938907" s="985"/>
    </row>
    <row r="938944" spans="59:59" ht="15" customHeight="1">
      <c r="BG938944" s="984"/>
    </row>
    <row r="938945" spans="59:59" ht="15" customHeight="1">
      <c r="BG938945" s="985"/>
    </row>
    <row r="938982" spans="59:59" ht="15" customHeight="1">
      <c r="BG938982" s="984"/>
    </row>
    <row r="938983" spans="59:59" ht="15" customHeight="1">
      <c r="BG938983" s="985"/>
    </row>
    <row r="939020" spans="59:59" ht="15" customHeight="1">
      <c r="BG939020" s="984"/>
    </row>
    <row r="939021" spans="59:59" ht="15" customHeight="1">
      <c r="BG939021" s="985"/>
    </row>
    <row r="939058" spans="59:59" ht="15" customHeight="1">
      <c r="BG939058" s="984"/>
    </row>
    <row r="939059" spans="59:59" ht="15" customHeight="1">
      <c r="BG939059" s="985"/>
    </row>
    <row r="939096" spans="59:59" ht="15" customHeight="1">
      <c r="BG939096" s="984"/>
    </row>
    <row r="939097" spans="59:59" ht="15" customHeight="1">
      <c r="BG939097" s="985"/>
    </row>
    <row r="939134" spans="59:59" ht="15" customHeight="1">
      <c r="BG939134" s="984"/>
    </row>
    <row r="939135" spans="59:59" ht="15" customHeight="1">
      <c r="BG939135" s="985"/>
    </row>
    <row r="939172" spans="59:59" ht="15" customHeight="1">
      <c r="BG939172" s="984"/>
    </row>
    <row r="939173" spans="59:59" ht="15" customHeight="1">
      <c r="BG939173" s="985"/>
    </row>
    <row r="939210" spans="59:59" ht="15" customHeight="1">
      <c r="BG939210" s="984"/>
    </row>
    <row r="939211" spans="59:59" ht="15" customHeight="1">
      <c r="BG939211" s="985"/>
    </row>
    <row r="939248" spans="59:59" ht="15" customHeight="1">
      <c r="BG939248" s="984"/>
    </row>
    <row r="939249" spans="59:59" ht="15" customHeight="1">
      <c r="BG939249" s="985"/>
    </row>
    <row r="939286" spans="59:59" ht="15" customHeight="1">
      <c r="BG939286" s="984"/>
    </row>
    <row r="939287" spans="59:59" ht="15" customHeight="1">
      <c r="BG939287" s="985"/>
    </row>
    <row r="939324" spans="59:59" ht="15" customHeight="1">
      <c r="BG939324" s="984"/>
    </row>
    <row r="939325" spans="59:59" ht="15" customHeight="1">
      <c r="BG939325" s="985"/>
    </row>
    <row r="939362" spans="59:59" ht="15" customHeight="1">
      <c r="BG939362" s="984"/>
    </row>
    <row r="939363" spans="59:59" ht="15" customHeight="1">
      <c r="BG939363" s="985"/>
    </row>
    <row r="939400" spans="59:59" ht="15" customHeight="1">
      <c r="BG939400" s="984"/>
    </row>
    <row r="939401" spans="59:59" ht="15" customHeight="1">
      <c r="BG939401" s="985"/>
    </row>
    <row r="939438" spans="59:59" ht="15" customHeight="1">
      <c r="BG939438" s="984"/>
    </row>
    <row r="939439" spans="59:59" ht="15" customHeight="1">
      <c r="BG939439" s="985"/>
    </row>
    <row r="939476" spans="59:59" ht="15" customHeight="1">
      <c r="BG939476" s="984"/>
    </row>
    <row r="939477" spans="59:59" ht="15" customHeight="1">
      <c r="BG939477" s="985"/>
    </row>
    <row r="939514" spans="59:59" ht="15" customHeight="1">
      <c r="BG939514" s="984"/>
    </row>
    <row r="939515" spans="59:59" ht="15" customHeight="1">
      <c r="BG939515" s="985"/>
    </row>
    <row r="939552" spans="59:59" ht="15" customHeight="1">
      <c r="BG939552" s="984"/>
    </row>
    <row r="939553" spans="59:59" ht="15" customHeight="1">
      <c r="BG939553" s="985"/>
    </row>
    <row r="939590" spans="59:59" ht="15" customHeight="1">
      <c r="BG939590" s="984"/>
    </row>
    <row r="939591" spans="59:59" ht="15" customHeight="1">
      <c r="BG939591" s="985"/>
    </row>
    <row r="939628" spans="59:59" ht="15" customHeight="1">
      <c r="BG939628" s="984"/>
    </row>
    <row r="939629" spans="59:59" ht="15" customHeight="1">
      <c r="BG939629" s="985"/>
    </row>
    <row r="939666" spans="59:59" ht="15" customHeight="1">
      <c r="BG939666" s="984"/>
    </row>
    <row r="939667" spans="59:59" ht="15" customHeight="1">
      <c r="BG939667" s="985"/>
    </row>
    <row r="939704" spans="59:59" ht="15" customHeight="1">
      <c r="BG939704" s="984"/>
    </row>
    <row r="939705" spans="59:59" ht="15" customHeight="1">
      <c r="BG939705" s="985"/>
    </row>
    <row r="939742" spans="59:59" ht="15" customHeight="1">
      <c r="BG939742" s="984"/>
    </row>
    <row r="939743" spans="59:59" ht="15" customHeight="1">
      <c r="BG939743" s="985"/>
    </row>
    <row r="939780" spans="59:59" ht="15" customHeight="1">
      <c r="BG939780" s="984"/>
    </row>
    <row r="939781" spans="59:59" ht="15" customHeight="1">
      <c r="BG939781" s="985"/>
    </row>
    <row r="939818" spans="59:59" ht="15" customHeight="1">
      <c r="BG939818" s="984"/>
    </row>
    <row r="939819" spans="59:59" ht="15" customHeight="1">
      <c r="BG939819" s="985"/>
    </row>
    <row r="939856" spans="59:59" ht="15" customHeight="1">
      <c r="BG939856" s="984"/>
    </row>
    <row r="939857" spans="59:59" ht="15" customHeight="1">
      <c r="BG939857" s="985"/>
    </row>
    <row r="939894" spans="59:59" ht="15" customHeight="1">
      <c r="BG939894" s="984"/>
    </row>
    <row r="939895" spans="59:59" ht="15" customHeight="1">
      <c r="BG939895" s="985"/>
    </row>
    <row r="939932" spans="59:59" ht="15" customHeight="1">
      <c r="BG939932" s="984"/>
    </row>
    <row r="939933" spans="59:59" ht="15" customHeight="1">
      <c r="BG939933" s="985"/>
    </row>
    <row r="939970" spans="59:59" ht="15" customHeight="1">
      <c r="BG939970" s="984"/>
    </row>
    <row r="939971" spans="59:59" ht="15" customHeight="1">
      <c r="BG939971" s="985"/>
    </row>
    <row r="940008" spans="59:59" ht="15" customHeight="1">
      <c r="BG940008" s="984"/>
    </row>
    <row r="940009" spans="59:59" ht="15" customHeight="1">
      <c r="BG940009" s="985"/>
    </row>
    <row r="940046" spans="59:59" ht="15" customHeight="1">
      <c r="BG940046" s="984"/>
    </row>
    <row r="940047" spans="59:59" ht="15" customHeight="1">
      <c r="BG940047" s="985"/>
    </row>
    <row r="940084" spans="59:59" ht="15" customHeight="1">
      <c r="BG940084" s="984"/>
    </row>
    <row r="940085" spans="59:59" ht="15" customHeight="1">
      <c r="BG940085" s="985"/>
    </row>
    <row r="940122" spans="59:59" ht="15" customHeight="1">
      <c r="BG940122" s="984"/>
    </row>
    <row r="940123" spans="59:59" ht="15" customHeight="1">
      <c r="BG940123" s="985"/>
    </row>
    <row r="940160" spans="59:59" ht="15" customHeight="1">
      <c r="BG940160" s="984"/>
    </row>
    <row r="940161" spans="59:59" ht="15" customHeight="1">
      <c r="BG940161" s="985"/>
    </row>
    <row r="940198" spans="59:59" ht="15" customHeight="1">
      <c r="BG940198" s="984"/>
    </row>
    <row r="940199" spans="59:59" ht="15" customHeight="1">
      <c r="BG940199" s="985"/>
    </row>
    <row r="940236" spans="59:59" ht="15" customHeight="1">
      <c r="BG940236" s="984"/>
    </row>
    <row r="940237" spans="59:59" ht="15" customHeight="1">
      <c r="BG940237" s="985"/>
    </row>
    <row r="940274" spans="59:59" ht="15" customHeight="1">
      <c r="BG940274" s="984"/>
    </row>
    <row r="940275" spans="59:59" ht="15" customHeight="1">
      <c r="BG940275" s="985"/>
    </row>
    <row r="940312" spans="59:59" ht="15" customHeight="1">
      <c r="BG940312" s="984"/>
    </row>
    <row r="940313" spans="59:59" ht="15" customHeight="1">
      <c r="BG940313" s="985"/>
    </row>
    <row r="940350" spans="59:59" ht="15" customHeight="1">
      <c r="BG940350" s="984"/>
    </row>
    <row r="940351" spans="59:59" ht="15" customHeight="1">
      <c r="BG940351" s="985"/>
    </row>
    <row r="940388" spans="59:59" ht="15" customHeight="1">
      <c r="BG940388" s="984"/>
    </row>
    <row r="940389" spans="59:59" ht="15" customHeight="1">
      <c r="BG940389" s="985"/>
    </row>
    <row r="940426" spans="59:59" ht="15" customHeight="1">
      <c r="BG940426" s="984"/>
    </row>
    <row r="940427" spans="59:59" ht="15" customHeight="1">
      <c r="BG940427" s="985"/>
    </row>
    <row r="940464" spans="59:59" ht="15" customHeight="1">
      <c r="BG940464" s="984"/>
    </row>
    <row r="940465" spans="59:59" ht="15" customHeight="1">
      <c r="BG940465" s="985"/>
    </row>
    <row r="940502" spans="59:59" ht="15" customHeight="1">
      <c r="BG940502" s="984"/>
    </row>
    <row r="940503" spans="59:59" ht="15" customHeight="1">
      <c r="BG940503" s="985"/>
    </row>
    <row r="940540" spans="59:59" ht="15" customHeight="1">
      <c r="BG940540" s="984"/>
    </row>
    <row r="940541" spans="59:59" ht="15" customHeight="1">
      <c r="BG940541" s="985"/>
    </row>
    <row r="940578" spans="59:59" ht="15" customHeight="1">
      <c r="BG940578" s="984"/>
    </row>
    <row r="940579" spans="59:59" ht="15" customHeight="1">
      <c r="BG940579" s="985"/>
    </row>
    <row r="940616" spans="59:59" ht="15" customHeight="1">
      <c r="BG940616" s="984"/>
    </row>
    <row r="940617" spans="59:59" ht="15" customHeight="1">
      <c r="BG940617" s="985"/>
    </row>
    <row r="940654" spans="59:59" ht="15" customHeight="1">
      <c r="BG940654" s="984"/>
    </row>
    <row r="940655" spans="59:59" ht="15" customHeight="1">
      <c r="BG940655" s="985"/>
    </row>
    <row r="940692" spans="59:59" ht="15" customHeight="1">
      <c r="BG940692" s="984"/>
    </row>
    <row r="940693" spans="59:59" ht="15" customHeight="1">
      <c r="BG940693" s="985"/>
    </row>
    <row r="940730" spans="59:59" ht="15" customHeight="1">
      <c r="BG940730" s="984"/>
    </row>
    <row r="940731" spans="59:59" ht="15" customHeight="1">
      <c r="BG940731" s="985"/>
    </row>
    <row r="940768" spans="59:59" ht="15" customHeight="1">
      <c r="BG940768" s="984"/>
    </row>
    <row r="940769" spans="59:59" ht="15" customHeight="1">
      <c r="BG940769" s="985"/>
    </row>
    <row r="940806" spans="59:59" ht="15" customHeight="1">
      <c r="BG940806" s="984"/>
    </row>
    <row r="940807" spans="59:59" ht="15" customHeight="1">
      <c r="BG940807" s="985"/>
    </row>
    <row r="940844" spans="59:59" ht="15" customHeight="1">
      <c r="BG940844" s="984"/>
    </row>
    <row r="940845" spans="59:59" ht="15" customHeight="1">
      <c r="BG940845" s="985"/>
    </row>
    <row r="940882" spans="59:59" ht="15" customHeight="1">
      <c r="BG940882" s="984"/>
    </row>
    <row r="940883" spans="59:59" ht="15" customHeight="1">
      <c r="BG940883" s="985"/>
    </row>
    <row r="940920" spans="59:59" ht="15" customHeight="1">
      <c r="BG940920" s="984"/>
    </row>
    <row r="940921" spans="59:59" ht="15" customHeight="1">
      <c r="BG940921" s="985"/>
    </row>
    <row r="940958" spans="59:59" ht="15" customHeight="1">
      <c r="BG940958" s="984"/>
    </row>
    <row r="940959" spans="59:59" ht="15" customHeight="1">
      <c r="BG940959" s="985"/>
    </row>
    <row r="940996" spans="59:59" ht="15" customHeight="1">
      <c r="BG940996" s="984"/>
    </row>
    <row r="940997" spans="59:59" ht="15" customHeight="1">
      <c r="BG940997" s="985"/>
    </row>
    <row r="941034" spans="59:59" ht="15" customHeight="1">
      <c r="BG941034" s="984"/>
    </row>
    <row r="941035" spans="59:59" ht="15" customHeight="1">
      <c r="BG941035" s="985"/>
    </row>
    <row r="941072" spans="59:59" ht="15" customHeight="1">
      <c r="BG941072" s="984"/>
    </row>
    <row r="941073" spans="59:59" ht="15" customHeight="1">
      <c r="BG941073" s="985"/>
    </row>
    <row r="941110" spans="59:59" ht="15" customHeight="1">
      <c r="BG941110" s="984"/>
    </row>
    <row r="941111" spans="59:59" ht="15" customHeight="1">
      <c r="BG941111" s="985"/>
    </row>
    <row r="941148" spans="59:59" ht="15" customHeight="1">
      <c r="BG941148" s="984"/>
    </row>
    <row r="941149" spans="59:59" ht="15" customHeight="1">
      <c r="BG941149" s="985"/>
    </row>
    <row r="941186" spans="59:59" ht="15" customHeight="1">
      <c r="BG941186" s="984"/>
    </row>
    <row r="941187" spans="59:59" ht="15" customHeight="1">
      <c r="BG941187" s="985"/>
    </row>
    <row r="941224" spans="59:59" ht="15" customHeight="1">
      <c r="BG941224" s="984"/>
    </row>
    <row r="941225" spans="59:59" ht="15" customHeight="1">
      <c r="BG941225" s="985"/>
    </row>
    <row r="941262" spans="59:59" ht="15" customHeight="1">
      <c r="BG941262" s="984"/>
    </row>
    <row r="941263" spans="59:59" ht="15" customHeight="1">
      <c r="BG941263" s="985"/>
    </row>
    <row r="941300" spans="59:59" ht="15" customHeight="1">
      <c r="BG941300" s="984"/>
    </row>
    <row r="941301" spans="59:59" ht="15" customHeight="1">
      <c r="BG941301" s="985"/>
    </row>
    <row r="941338" spans="59:59" ht="15" customHeight="1">
      <c r="BG941338" s="984"/>
    </row>
    <row r="941339" spans="59:59" ht="15" customHeight="1">
      <c r="BG941339" s="985"/>
    </row>
    <row r="941376" spans="59:59" ht="15" customHeight="1">
      <c r="BG941376" s="984"/>
    </row>
    <row r="941377" spans="59:59" ht="15" customHeight="1">
      <c r="BG941377" s="985"/>
    </row>
    <row r="941414" spans="59:59" ht="15" customHeight="1">
      <c r="BG941414" s="984"/>
    </row>
    <row r="941415" spans="59:59" ht="15" customHeight="1">
      <c r="BG941415" s="985"/>
    </row>
    <row r="941452" spans="59:59" ht="15" customHeight="1">
      <c r="BG941452" s="984"/>
    </row>
    <row r="941453" spans="59:59" ht="15" customHeight="1">
      <c r="BG941453" s="985"/>
    </row>
    <row r="941490" spans="59:59" ht="15" customHeight="1">
      <c r="BG941490" s="984"/>
    </row>
    <row r="941491" spans="59:59" ht="15" customHeight="1">
      <c r="BG941491" s="985"/>
    </row>
    <row r="941528" spans="59:59" ht="15" customHeight="1">
      <c r="BG941528" s="984"/>
    </row>
    <row r="941529" spans="59:59" ht="15" customHeight="1">
      <c r="BG941529" s="985"/>
    </row>
    <row r="941566" spans="59:59" ht="15" customHeight="1">
      <c r="BG941566" s="984"/>
    </row>
    <row r="941567" spans="59:59" ht="15" customHeight="1">
      <c r="BG941567" s="985"/>
    </row>
    <row r="941604" spans="59:59" ht="15" customHeight="1">
      <c r="BG941604" s="984"/>
    </row>
    <row r="941605" spans="59:59" ht="15" customHeight="1">
      <c r="BG941605" s="985"/>
    </row>
    <row r="941642" spans="59:59" ht="15" customHeight="1">
      <c r="BG941642" s="984"/>
    </row>
    <row r="941643" spans="59:59" ht="15" customHeight="1">
      <c r="BG941643" s="985"/>
    </row>
    <row r="941680" spans="59:59" ht="15" customHeight="1">
      <c r="BG941680" s="984"/>
    </row>
    <row r="941681" spans="59:59" ht="15" customHeight="1">
      <c r="BG941681" s="985"/>
    </row>
    <row r="941718" spans="59:59" ht="15" customHeight="1">
      <c r="BG941718" s="984"/>
    </row>
    <row r="941719" spans="59:59" ht="15" customHeight="1">
      <c r="BG941719" s="985"/>
    </row>
    <row r="941756" spans="59:59" ht="15" customHeight="1">
      <c r="BG941756" s="984"/>
    </row>
    <row r="941757" spans="59:59" ht="15" customHeight="1">
      <c r="BG941757" s="985"/>
    </row>
    <row r="941794" spans="59:59" ht="15" customHeight="1">
      <c r="BG941794" s="984"/>
    </row>
    <row r="941795" spans="59:59" ht="15" customHeight="1">
      <c r="BG941795" s="985"/>
    </row>
    <row r="941832" spans="59:59" ht="15" customHeight="1">
      <c r="BG941832" s="984"/>
    </row>
    <row r="941833" spans="59:59" ht="15" customHeight="1">
      <c r="BG941833" s="985"/>
    </row>
    <row r="941870" spans="59:59" ht="15" customHeight="1">
      <c r="BG941870" s="984"/>
    </row>
    <row r="941871" spans="59:59" ht="15" customHeight="1">
      <c r="BG941871" s="985"/>
    </row>
    <row r="941908" spans="59:59" ht="15" customHeight="1">
      <c r="BG941908" s="984"/>
    </row>
    <row r="941909" spans="59:59" ht="15" customHeight="1">
      <c r="BG941909" s="985"/>
    </row>
    <row r="941946" spans="59:59" ht="15" customHeight="1">
      <c r="BG941946" s="984"/>
    </row>
    <row r="941947" spans="59:59" ht="15" customHeight="1">
      <c r="BG941947" s="985"/>
    </row>
    <row r="941984" spans="59:59" ht="15" customHeight="1">
      <c r="BG941984" s="984"/>
    </row>
    <row r="941985" spans="59:59" ht="15" customHeight="1">
      <c r="BG941985" s="985"/>
    </row>
    <row r="942022" spans="59:59" ht="15" customHeight="1">
      <c r="BG942022" s="984"/>
    </row>
    <row r="942023" spans="59:59" ht="15" customHeight="1">
      <c r="BG942023" s="985"/>
    </row>
    <row r="942060" spans="59:59" ht="15" customHeight="1">
      <c r="BG942060" s="984"/>
    </row>
    <row r="942061" spans="59:59" ht="15" customHeight="1">
      <c r="BG942061" s="985"/>
    </row>
    <row r="942098" spans="59:59" ht="15" customHeight="1">
      <c r="BG942098" s="984"/>
    </row>
    <row r="942099" spans="59:59" ht="15" customHeight="1">
      <c r="BG942099" s="985"/>
    </row>
    <row r="942136" spans="59:59" ht="15" customHeight="1">
      <c r="BG942136" s="984"/>
    </row>
    <row r="942137" spans="59:59" ht="15" customHeight="1">
      <c r="BG942137" s="985"/>
    </row>
    <row r="942174" spans="59:59" ht="15" customHeight="1">
      <c r="BG942174" s="984"/>
    </row>
    <row r="942175" spans="59:59" ht="15" customHeight="1">
      <c r="BG942175" s="985"/>
    </row>
    <row r="942212" spans="59:59" ht="15" customHeight="1">
      <c r="BG942212" s="984"/>
    </row>
    <row r="942213" spans="59:59" ht="15" customHeight="1">
      <c r="BG942213" s="985"/>
    </row>
    <row r="942250" spans="59:59" ht="15" customHeight="1">
      <c r="BG942250" s="984"/>
    </row>
    <row r="942251" spans="59:59" ht="15" customHeight="1">
      <c r="BG942251" s="985"/>
    </row>
    <row r="942288" spans="59:59" ht="15" customHeight="1">
      <c r="BG942288" s="984"/>
    </row>
    <row r="942289" spans="59:59" ht="15" customHeight="1">
      <c r="BG942289" s="985"/>
    </row>
    <row r="942326" spans="59:59" ht="15" customHeight="1">
      <c r="BG942326" s="984"/>
    </row>
    <row r="942327" spans="59:59" ht="15" customHeight="1">
      <c r="BG942327" s="985"/>
    </row>
    <row r="942364" spans="59:59" ht="15" customHeight="1">
      <c r="BG942364" s="984"/>
    </row>
    <row r="942365" spans="59:59" ht="15" customHeight="1">
      <c r="BG942365" s="985"/>
    </row>
    <row r="942402" spans="59:59" ht="15" customHeight="1">
      <c r="BG942402" s="984"/>
    </row>
    <row r="942403" spans="59:59" ht="15" customHeight="1">
      <c r="BG942403" s="985"/>
    </row>
    <row r="942440" spans="59:59" ht="15" customHeight="1">
      <c r="BG942440" s="984"/>
    </row>
    <row r="942441" spans="59:59" ht="15" customHeight="1">
      <c r="BG942441" s="985"/>
    </row>
    <row r="942478" spans="59:59" ht="15" customHeight="1">
      <c r="BG942478" s="984"/>
    </row>
    <row r="942479" spans="59:59" ht="15" customHeight="1">
      <c r="BG942479" s="985"/>
    </row>
    <row r="942516" spans="59:59" ht="15" customHeight="1">
      <c r="BG942516" s="984"/>
    </row>
    <row r="942517" spans="59:59" ht="15" customHeight="1">
      <c r="BG942517" s="985"/>
    </row>
    <row r="942554" spans="59:59" ht="15" customHeight="1">
      <c r="BG942554" s="984"/>
    </row>
    <row r="942555" spans="59:59" ht="15" customHeight="1">
      <c r="BG942555" s="985"/>
    </row>
    <row r="942592" spans="59:59" ht="15" customHeight="1">
      <c r="BG942592" s="984"/>
    </row>
    <row r="942593" spans="59:59" ht="15" customHeight="1">
      <c r="BG942593" s="985"/>
    </row>
    <row r="942630" spans="59:59" ht="15" customHeight="1">
      <c r="BG942630" s="984"/>
    </row>
    <row r="942631" spans="59:59" ht="15" customHeight="1">
      <c r="BG942631" s="985"/>
    </row>
    <row r="942668" spans="59:59" ht="15" customHeight="1">
      <c r="BG942668" s="984"/>
    </row>
    <row r="942669" spans="59:59" ht="15" customHeight="1">
      <c r="BG942669" s="985"/>
    </row>
    <row r="942706" spans="59:59" ht="15" customHeight="1">
      <c r="BG942706" s="984"/>
    </row>
    <row r="942707" spans="59:59" ht="15" customHeight="1">
      <c r="BG942707" s="985"/>
    </row>
    <row r="942744" spans="59:59" ht="15" customHeight="1">
      <c r="BG942744" s="984"/>
    </row>
    <row r="942745" spans="59:59" ht="15" customHeight="1">
      <c r="BG942745" s="985"/>
    </row>
    <row r="942782" spans="59:59" ht="15" customHeight="1">
      <c r="BG942782" s="984"/>
    </row>
    <row r="942783" spans="59:59" ht="15" customHeight="1">
      <c r="BG942783" s="985"/>
    </row>
    <row r="942820" spans="59:59" ht="15" customHeight="1">
      <c r="BG942820" s="984"/>
    </row>
    <row r="942821" spans="59:59" ht="15" customHeight="1">
      <c r="BG942821" s="985"/>
    </row>
    <row r="942858" spans="59:59" ht="15" customHeight="1">
      <c r="BG942858" s="984"/>
    </row>
    <row r="942859" spans="59:59" ht="15" customHeight="1">
      <c r="BG942859" s="985"/>
    </row>
    <row r="942896" spans="59:59" ht="15" customHeight="1">
      <c r="BG942896" s="984"/>
    </row>
    <row r="942897" spans="59:59" ht="15" customHeight="1">
      <c r="BG942897" s="985"/>
    </row>
    <row r="942934" spans="59:59" ht="15" customHeight="1">
      <c r="BG942934" s="984"/>
    </row>
    <row r="942935" spans="59:59" ht="15" customHeight="1">
      <c r="BG942935" s="985"/>
    </row>
    <row r="942972" spans="59:59" ht="15" customHeight="1">
      <c r="BG942972" s="984"/>
    </row>
    <row r="942973" spans="59:59" ht="15" customHeight="1">
      <c r="BG942973" s="985"/>
    </row>
    <row r="943010" spans="59:59" ht="15" customHeight="1">
      <c r="BG943010" s="984"/>
    </row>
    <row r="943011" spans="59:59" ht="15" customHeight="1">
      <c r="BG943011" s="985"/>
    </row>
    <row r="943048" spans="59:59" ht="15" customHeight="1">
      <c r="BG943048" s="984"/>
    </row>
    <row r="943049" spans="59:59" ht="15" customHeight="1">
      <c r="BG943049" s="985"/>
    </row>
    <row r="943086" spans="59:59" ht="15" customHeight="1">
      <c r="BG943086" s="984"/>
    </row>
    <row r="943087" spans="59:59" ht="15" customHeight="1">
      <c r="BG943087" s="985"/>
    </row>
    <row r="943124" spans="59:59" ht="15" customHeight="1">
      <c r="BG943124" s="984"/>
    </row>
    <row r="943125" spans="59:59" ht="15" customHeight="1">
      <c r="BG943125" s="985"/>
    </row>
    <row r="943162" spans="59:59" ht="15" customHeight="1">
      <c r="BG943162" s="984"/>
    </row>
    <row r="943163" spans="59:59" ht="15" customHeight="1">
      <c r="BG943163" s="985"/>
    </row>
    <row r="943200" spans="59:59" ht="15" customHeight="1">
      <c r="BG943200" s="984"/>
    </row>
    <row r="943201" spans="59:59" ht="15" customHeight="1">
      <c r="BG943201" s="985"/>
    </row>
    <row r="943238" spans="59:59" ht="15" customHeight="1">
      <c r="BG943238" s="984"/>
    </row>
    <row r="943239" spans="59:59" ht="15" customHeight="1">
      <c r="BG943239" s="985"/>
    </row>
    <row r="943276" spans="59:59" ht="15" customHeight="1">
      <c r="BG943276" s="984"/>
    </row>
    <row r="943277" spans="59:59" ht="15" customHeight="1">
      <c r="BG943277" s="985"/>
    </row>
    <row r="943314" spans="59:59" ht="15" customHeight="1">
      <c r="BG943314" s="984"/>
    </row>
    <row r="943315" spans="59:59" ht="15" customHeight="1">
      <c r="BG943315" s="985"/>
    </row>
    <row r="943352" spans="59:59" ht="15" customHeight="1">
      <c r="BG943352" s="984"/>
    </row>
    <row r="943353" spans="59:59" ht="15" customHeight="1">
      <c r="BG943353" s="985"/>
    </row>
    <row r="943390" spans="59:59" ht="15" customHeight="1">
      <c r="BG943390" s="984"/>
    </row>
    <row r="943391" spans="59:59" ht="15" customHeight="1">
      <c r="BG943391" s="985"/>
    </row>
    <row r="943428" spans="59:59" ht="15" customHeight="1">
      <c r="BG943428" s="984"/>
    </row>
    <row r="943429" spans="59:59" ht="15" customHeight="1">
      <c r="BG943429" s="985"/>
    </row>
    <row r="943466" spans="59:59" ht="15" customHeight="1">
      <c r="BG943466" s="984"/>
    </row>
    <row r="943467" spans="59:59" ht="15" customHeight="1">
      <c r="BG943467" s="985"/>
    </row>
    <row r="943504" spans="59:59" ht="15" customHeight="1">
      <c r="BG943504" s="984"/>
    </row>
    <row r="943505" spans="59:59" ht="15" customHeight="1">
      <c r="BG943505" s="985"/>
    </row>
    <row r="943542" spans="59:59" ht="15" customHeight="1">
      <c r="BG943542" s="984"/>
    </row>
    <row r="943543" spans="59:59" ht="15" customHeight="1">
      <c r="BG943543" s="985"/>
    </row>
    <row r="943580" spans="59:59" ht="15" customHeight="1">
      <c r="BG943580" s="984"/>
    </row>
    <row r="943581" spans="59:59" ht="15" customHeight="1">
      <c r="BG943581" s="985"/>
    </row>
    <row r="943618" spans="59:59" ht="15" customHeight="1">
      <c r="BG943618" s="984"/>
    </row>
    <row r="943619" spans="59:59" ht="15" customHeight="1">
      <c r="BG943619" s="985"/>
    </row>
    <row r="943656" spans="59:59" ht="15" customHeight="1">
      <c r="BG943656" s="984"/>
    </row>
    <row r="943657" spans="59:59" ht="15" customHeight="1">
      <c r="BG943657" s="985"/>
    </row>
    <row r="943694" spans="59:59" ht="15" customHeight="1">
      <c r="BG943694" s="984"/>
    </row>
    <row r="943695" spans="59:59" ht="15" customHeight="1">
      <c r="BG943695" s="985"/>
    </row>
    <row r="943732" spans="59:59" ht="15" customHeight="1">
      <c r="BG943732" s="984"/>
    </row>
    <row r="943733" spans="59:59" ht="15" customHeight="1">
      <c r="BG943733" s="985"/>
    </row>
    <row r="943770" spans="59:59" ht="15" customHeight="1">
      <c r="BG943770" s="984"/>
    </row>
    <row r="943771" spans="59:59" ht="15" customHeight="1">
      <c r="BG943771" s="985"/>
    </row>
    <row r="943808" spans="59:59" ht="15" customHeight="1">
      <c r="BG943808" s="984"/>
    </row>
    <row r="943809" spans="59:59" ht="15" customHeight="1">
      <c r="BG943809" s="985"/>
    </row>
    <row r="943846" spans="59:59" ht="15" customHeight="1">
      <c r="BG943846" s="984"/>
    </row>
    <row r="943847" spans="59:59" ht="15" customHeight="1">
      <c r="BG943847" s="985"/>
    </row>
    <row r="943884" spans="59:59" ht="15" customHeight="1">
      <c r="BG943884" s="984"/>
    </row>
    <row r="943885" spans="59:59" ht="15" customHeight="1">
      <c r="BG943885" s="985"/>
    </row>
    <row r="943922" spans="59:59" ht="15" customHeight="1">
      <c r="BG943922" s="984"/>
    </row>
    <row r="943923" spans="59:59" ht="15" customHeight="1">
      <c r="BG943923" s="985"/>
    </row>
    <row r="943960" spans="59:59" ht="15" customHeight="1">
      <c r="BG943960" s="984"/>
    </row>
    <row r="943961" spans="59:59" ht="15" customHeight="1">
      <c r="BG943961" s="985"/>
    </row>
    <row r="943998" spans="59:59" ht="15" customHeight="1">
      <c r="BG943998" s="984"/>
    </row>
    <row r="943999" spans="59:59" ht="15" customHeight="1">
      <c r="BG943999" s="985"/>
    </row>
    <row r="944036" spans="59:59" ht="15" customHeight="1">
      <c r="BG944036" s="984"/>
    </row>
    <row r="944037" spans="59:59" ht="15" customHeight="1">
      <c r="BG944037" s="985"/>
    </row>
    <row r="944074" spans="59:59" ht="15" customHeight="1">
      <c r="BG944074" s="984"/>
    </row>
    <row r="944075" spans="59:59" ht="15" customHeight="1">
      <c r="BG944075" s="985"/>
    </row>
    <row r="944112" spans="59:59" ht="15" customHeight="1">
      <c r="BG944112" s="984"/>
    </row>
    <row r="944113" spans="59:59" ht="15" customHeight="1">
      <c r="BG944113" s="985"/>
    </row>
    <row r="944150" spans="59:59" ht="15" customHeight="1">
      <c r="BG944150" s="984"/>
    </row>
    <row r="944151" spans="59:59" ht="15" customHeight="1">
      <c r="BG944151" s="985"/>
    </row>
    <row r="944188" spans="59:59" ht="15" customHeight="1">
      <c r="BG944188" s="984"/>
    </row>
    <row r="944189" spans="59:59" ht="15" customHeight="1">
      <c r="BG944189" s="985"/>
    </row>
    <row r="944226" spans="59:59" ht="15" customHeight="1">
      <c r="BG944226" s="984"/>
    </row>
    <row r="944227" spans="59:59" ht="15" customHeight="1">
      <c r="BG944227" s="985"/>
    </row>
    <row r="944264" spans="59:59" ht="15" customHeight="1">
      <c r="BG944264" s="984"/>
    </row>
    <row r="944265" spans="59:59" ht="15" customHeight="1">
      <c r="BG944265" s="985"/>
    </row>
    <row r="944302" spans="59:59" ht="15" customHeight="1">
      <c r="BG944302" s="984"/>
    </row>
    <row r="944303" spans="59:59" ht="15" customHeight="1">
      <c r="BG944303" s="985"/>
    </row>
    <row r="944340" spans="59:59" ht="15" customHeight="1">
      <c r="BG944340" s="984"/>
    </row>
    <row r="944341" spans="59:59" ht="15" customHeight="1">
      <c r="BG944341" s="985"/>
    </row>
    <row r="944378" spans="59:59" ht="15" customHeight="1">
      <c r="BG944378" s="984"/>
    </row>
    <row r="944379" spans="59:59" ht="15" customHeight="1">
      <c r="BG944379" s="985"/>
    </row>
    <row r="944416" spans="59:59" ht="15" customHeight="1">
      <c r="BG944416" s="984"/>
    </row>
    <row r="944417" spans="59:59" ht="15" customHeight="1">
      <c r="BG944417" s="985"/>
    </row>
    <row r="944454" spans="59:59" ht="15" customHeight="1">
      <c r="BG944454" s="984"/>
    </row>
    <row r="944455" spans="59:59" ht="15" customHeight="1">
      <c r="BG944455" s="985"/>
    </row>
    <row r="944492" spans="59:59" ht="15" customHeight="1">
      <c r="BG944492" s="984"/>
    </row>
    <row r="944493" spans="59:59" ht="15" customHeight="1">
      <c r="BG944493" s="985"/>
    </row>
    <row r="944530" spans="59:59" ht="15" customHeight="1">
      <c r="BG944530" s="984"/>
    </row>
    <row r="944531" spans="59:59" ht="15" customHeight="1">
      <c r="BG944531" s="985"/>
    </row>
    <row r="944568" spans="59:59" ht="15" customHeight="1">
      <c r="BG944568" s="984"/>
    </row>
    <row r="944569" spans="59:59" ht="15" customHeight="1">
      <c r="BG944569" s="985"/>
    </row>
    <row r="944606" spans="59:59" ht="15" customHeight="1">
      <c r="BG944606" s="984"/>
    </row>
    <row r="944607" spans="59:59" ht="15" customHeight="1">
      <c r="BG944607" s="985"/>
    </row>
    <row r="944644" spans="59:59" ht="15" customHeight="1">
      <c r="BG944644" s="984"/>
    </row>
    <row r="944645" spans="59:59" ht="15" customHeight="1">
      <c r="BG944645" s="985"/>
    </row>
    <row r="944682" spans="59:59" ht="15" customHeight="1">
      <c r="BG944682" s="984"/>
    </row>
    <row r="944683" spans="59:59" ht="15" customHeight="1">
      <c r="BG944683" s="985"/>
    </row>
    <row r="944720" spans="59:59" ht="15" customHeight="1">
      <c r="BG944720" s="984"/>
    </row>
    <row r="944721" spans="59:59" ht="15" customHeight="1">
      <c r="BG944721" s="985"/>
    </row>
    <row r="944758" spans="59:59" ht="15" customHeight="1">
      <c r="BG944758" s="984"/>
    </row>
    <row r="944759" spans="59:59" ht="15" customHeight="1">
      <c r="BG944759" s="985"/>
    </row>
    <row r="944796" spans="59:59" ht="15" customHeight="1">
      <c r="BG944796" s="984"/>
    </row>
    <row r="944797" spans="59:59" ht="15" customHeight="1">
      <c r="BG944797" s="985"/>
    </row>
    <row r="944834" spans="59:59" ht="15" customHeight="1">
      <c r="BG944834" s="984"/>
    </row>
    <row r="944835" spans="59:59" ht="15" customHeight="1">
      <c r="BG944835" s="985"/>
    </row>
    <row r="944872" spans="59:59" ht="15" customHeight="1">
      <c r="BG944872" s="984"/>
    </row>
    <row r="944873" spans="59:59" ht="15" customHeight="1">
      <c r="BG944873" s="985"/>
    </row>
    <row r="944910" spans="59:59" ht="15" customHeight="1">
      <c r="BG944910" s="984"/>
    </row>
    <row r="944911" spans="59:59" ht="15" customHeight="1">
      <c r="BG944911" s="985"/>
    </row>
    <row r="944948" spans="59:59" ht="15" customHeight="1">
      <c r="BG944948" s="984"/>
    </row>
    <row r="944949" spans="59:59" ht="15" customHeight="1">
      <c r="BG944949" s="985"/>
    </row>
    <row r="944986" spans="59:59" ht="15" customHeight="1">
      <c r="BG944986" s="984"/>
    </row>
    <row r="944987" spans="59:59" ht="15" customHeight="1">
      <c r="BG944987" s="985"/>
    </row>
    <row r="945024" spans="59:59" ht="15" customHeight="1">
      <c r="BG945024" s="984"/>
    </row>
    <row r="945025" spans="59:59" ht="15" customHeight="1">
      <c r="BG945025" s="985"/>
    </row>
    <row r="945062" spans="59:59" ht="15" customHeight="1">
      <c r="BG945062" s="984"/>
    </row>
    <row r="945063" spans="59:59" ht="15" customHeight="1">
      <c r="BG945063" s="985"/>
    </row>
    <row r="945100" spans="59:59" ht="15" customHeight="1">
      <c r="BG945100" s="984"/>
    </row>
    <row r="945101" spans="59:59" ht="15" customHeight="1">
      <c r="BG945101" s="985"/>
    </row>
    <row r="945138" spans="59:59" ht="15" customHeight="1">
      <c r="BG945138" s="984"/>
    </row>
    <row r="945139" spans="59:59" ht="15" customHeight="1">
      <c r="BG945139" s="985"/>
    </row>
    <row r="945176" spans="59:59" ht="15" customHeight="1">
      <c r="BG945176" s="984"/>
    </row>
    <row r="945177" spans="59:59" ht="15" customHeight="1">
      <c r="BG945177" s="985"/>
    </row>
    <row r="945214" spans="59:59" ht="15" customHeight="1">
      <c r="BG945214" s="984"/>
    </row>
    <row r="945215" spans="59:59" ht="15" customHeight="1">
      <c r="BG945215" s="985"/>
    </row>
    <row r="945252" spans="59:59" ht="15" customHeight="1">
      <c r="BG945252" s="984"/>
    </row>
    <row r="945253" spans="59:59" ht="15" customHeight="1">
      <c r="BG945253" s="985"/>
    </row>
    <row r="945290" spans="59:59" ht="15" customHeight="1">
      <c r="BG945290" s="984"/>
    </row>
    <row r="945291" spans="59:59" ht="15" customHeight="1">
      <c r="BG945291" s="985"/>
    </row>
    <row r="945328" spans="59:59" ht="15" customHeight="1">
      <c r="BG945328" s="984"/>
    </row>
    <row r="945329" spans="59:59" ht="15" customHeight="1">
      <c r="BG945329" s="985"/>
    </row>
    <row r="945366" spans="59:59" ht="15" customHeight="1">
      <c r="BG945366" s="984"/>
    </row>
    <row r="945367" spans="59:59" ht="15" customHeight="1">
      <c r="BG945367" s="985"/>
    </row>
    <row r="945404" spans="59:59" ht="15" customHeight="1">
      <c r="BG945404" s="984"/>
    </row>
    <row r="945405" spans="59:59" ht="15" customHeight="1">
      <c r="BG945405" s="985"/>
    </row>
    <row r="945442" spans="59:59" ht="15" customHeight="1">
      <c r="BG945442" s="984"/>
    </row>
    <row r="945443" spans="59:59" ht="15" customHeight="1">
      <c r="BG945443" s="985"/>
    </row>
    <row r="945480" spans="59:59" ht="15" customHeight="1">
      <c r="BG945480" s="984"/>
    </row>
    <row r="945481" spans="59:59" ht="15" customHeight="1">
      <c r="BG945481" s="985"/>
    </row>
    <row r="945518" spans="59:59" ht="15" customHeight="1">
      <c r="BG945518" s="984"/>
    </row>
    <row r="945519" spans="59:59" ht="15" customHeight="1">
      <c r="BG945519" s="985"/>
    </row>
    <row r="945556" spans="59:59" ht="15" customHeight="1">
      <c r="BG945556" s="984"/>
    </row>
    <row r="945557" spans="59:59" ht="15" customHeight="1">
      <c r="BG945557" s="985"/>
    </row>
    <row r="945594" spans="59:59" ht="15" customHeight="1">
      <c r="BG945594" s="984"/>
    </row>
    <row r="945595" spans="59:59" ht="15" customHeight="1">
      <c r="BG945595" s="985"/>
    </row>
    <row r="945632" spans="59:59" ht="15" customHeight="1">
      <c r="BG945632" s="984"/>
    </row>
    <row r="945633" spans="59:59" ht="15" customHeight="1">
      <c r="BG945633" s="985"/>
    </row>
    <row r="945670" spans="59:59" ht="15" customHeight="1">
      <c r="BG945670" s="984"/>
    </row>
    <row r="945671" spans="59:59" ht="15" customHeight="1">
      <c r="BG945671" s="985"/>
    </row>
    <row r="945708" spans="59:59" ht="15" customHeight="1">
      <c r="BG945708" s="984"/>
    </row>
    <row r="945709" spans="59:59" ht="15" customHeight="1">
      <c r="BG945709" s="985"/>
    </row>
    <row r="945746" spans="59:59" ht="15" customHeight="1">
      <c r="BG945746" s="984"/>
    </row>
    <row r="945747" spans="59:59" ht="15" customHeight="1">
      <c r="BG945747" s="985"/>
    </row>
    <row r="945784" spans="59:59" ht="15" customHeight="1">
      <c r="BG945784" s="984"/>
    </row>
    <row r="945785" spans="59:59" ht="15" customHeight="1">
      <c r="BG945785" s="985"/>
    </row>
    <row r="945822" spans="59:59" ht="15" customHeight="1">
      <c r="BG945822" s="984"/>
    </row>
    <row r="945823" spans="59:59" ht="15" customHeight="1">
      <c r="BG945823" s="985"/>
    </row>
    <row r="945860" spans="59:59" ht="15" customHeight="1">
      <c r="BG945860" s="984"/>
    </row>
    <row r="945861" spans="59:59" ht="15" customHeight="1">
      <c r="BG945861" s="985"/>
    </row>
    <row r="945898" spans="59:59" ht="15" customHeight="1">
      <c r="BG945898" s="984"/>
    </row>
    <row r="945899" spans="59:59" ht="15" customHeight="1">
      <c r="BG945899" s="985"/>
    </row>
    <row r="945936" spans="59:59" ht="15" customHeight="1">
      <c r="BG945936" s="984"/>
    </row>
    <row r="945937" spans="59:59" ht="15" customHeight="1">
      <c r="BG945937" s="985"/>
    </row>
    <row r="945974" spans="59:59" ht="15" customHeight="1">
      <c r="BG945974" s="984"/>
    </row>
    <row r="945975" spans="59:59" ht="15" customHeight="1">
      <c r="BG945975" s="985"/>
    </row>
    <row r="946012" spans="59:59" ht="15" customHeight="1">
      <c r="BG946012" s="984"/>
    </row>
    <row r="946013" spans="59:59" ht="15" customHeight="1">
      <c r="BG946013" s="985"/>
    </row>
    <row r="946050" spans="59:59" ht="15" customHeight="1">
      <c r="BG946050" s="984"/>
    </row>
    <row r="946051" spans="59:59" ht="15" customHeight="1">
      <c r="BG946051" s="985"/>
    </row>
    <row r="946088" spans="59:59" ht="15" customHeight="1">
      <c r="BG946088" s="984"/>
    </row>
    <row r="946089" spans="59:59" ht="15" customHeight="1">
      <c r="BG946089" s="985"/>
    </row>
    <row r="946126" spans="59:59" ht="15" customHeight="1">
      <c r="BG946126" s="984"/>
    </row>
    <row r="946127" spans="59:59" ht="15" customHeight="1">
      <c r="BG946127" s="985"/>
    </row>
    <row r="946164" spans="59:59" ht="15" customHeight="1">
      <c r="BG946164" s="984"/>
    </row>
    <row r="946165" spans="59:59" ht="15" customHeight="1">
      <c r="BG946165" s="985"/>
    </row>
    <row r="946202" spans="59:59" ht="15" customHeight="1">
      <c r="BG946202" s="984"/>
    </row>
    <row r="946203" spans="59:59" ht="15" customHeight="1">
      <c r="BG946203" s="985"/>
    </row>
    <row r="946240" spans="59:59" ht="15" customHeight="1">
      <c r="BG946240" s="984"/>
    </row>
    <row r="946241" spans="59:59" ht="15" customHeight="1">
      <c r="BG946241" s="985"/>
    </row>
    <row r="946278" spans="59:59" ht="15" customHeight="1">
      <c r="BG946278" s="984"/>
    </row>
    <row r="946279" spans="59:59" ht="15" customHeight="1">
      <c r="BG946279" s="985"/>
    </row>
    <row r="946316" spans="59:59" ht="15" customHeight="1">
      <c r="BG946316" s="984"/>
    </row>
    <row r="946317" spans="59:59" ht="15" customHeight="1">
      <c r="BG946317" s="985"/>
    </row>
    <row r="946354" spans="59:59" ht="15" customHeight="1">
      <c r="BG946354" s="984"/>
    </row>
    <row r="946355" spans="59:59" ht="15" customHeight="1">
      <c r="BG946355" s="985"/>
    </row>
    <row r="946392" spans="59:59" ht="15" customHeight="1">
      <c r="BG946392" s="984"/>
    </row>
    <row r="946393" spans="59:59" ht="15" customHeight="1">
      <c r="BG946393" s="985"/>
    </row>
    <row r="946430" spans="59:59" ht="15" customHeight="1">
      <c r="BG946430" s="984"/>
    </row>
    <row r="946431" spans="59:59" ht="15" customHeight="1">
      <c r="BG946431" s="985"/>
    </row>
    <row r="946468" spans="59:59" ht="15" customHeight="1">
      <c r="BG946468" s="984"/>
    </row>
    <row r="946469" spans="59:59" ht="15" customHeight="1">
      <c r="BG946469" s="985"/>
    </row>
    <row r="946506" spans="59:59" ht="15" customHeight="1">
      <c r="BG946506" s="984"/>
    </row>
    <row r="946507" spans="59:59" ht="15" customHeight="1">
      <c r="BG946507" s="985"/>
    </row>
    <row r="946544" spans="59:59" ht="15" customHeight="1">
      <c r="BG946544" s="984"/>
    </row>
    <row r="946545" spans="59:59" ht="15" customHeight="1">
      <c r="BG946545" s="985"/>
    </row>
    <row r="946582" spans="59:59" ht="15" customHeight="1">
      <c r="BG946582" s="984"/>
    </row>
    <row r="946583" spans="59:59" ht="15" customHeight="1">
      <c r="BG946583" s="985"/>
    </row>
    <row r="946620" spans="59:59" ht="15" customHeight="1">
      <c r="BG946620" s="984"/>
    </row>
    <row r="946621" spans="59:59" ht="15" customHeight="1">
      <c r="BG946621" s="985"/>
    </row>
    <row r="946658" spans="59:59" ht="15" customHeight="1">
      <c r="BG946658" s="984"/>
    </row>
    <row r="946659" spans="59:59" ht="15" customHeight="1">
      <c r="BG946659" s="985"/>
    </row>
    <row r="946696" spans="59:59" ht="15" customHeight="1">
      <c r="BG946696" s="984"/>
    </row>
    <row r="946697" spans="59:59" ht="15" customHeight="1">
      <c r="BG946697" s="985"/>
    </row>
    <row r="946734" spans="59:59" ht="15" customHeight="1">
      <c r="BG946734" s="984"/>
    </row>
    <row r="946735" spans="59:59" ht="15" customHeight="1">
      <c r="BG946735" s="985"/>
    </row>
    <row r="946772" spans="59:59" ht="15" customHeight="1">
      <c r="BG946772" s="984"/>
    </row>
    <row r="946773" spans="59:59" ht="15" customHeight="1">
      <c r="BG946773" s="985"/>
    </row>
    <row r="946810" spans="59:59" ht="15" customHeight="1">
      <c r="BG946810" s="984"/>
    </row>
    <row r="946811" spans="59:59" ht="15" customHeight="1">
      <c r="BG946811" s="985"/>
    </row>
    <row r="946848" spans="59:59" ht="15" customHeight="1">
      <c r="BG946848" s="984"/>
    </row>
    <row r="946849" spans="59:59" ht="15" customHeight="1">
      <c r="BG946849" s="985"/>
    </row>
    <row r="946886" spans="59:59" ht="15" customHeight="1">
      <c r="BG946886" s="984"/>
    </row>
    <row r="946887" spans="59:59" ht="15" customHeight="1">
      <c r="BG946887" s="985"/>
    </row>
    <row r="946924" spans="59:59" ht="15" customHeight="1">
      <c r="BG946924" s="984"/>
    </row>
    <row r="946925" spans="59:59" ht="15" customHeight="1">
      <c r="BG946925" s="985"/>
    </row>
    <row r="946962" spans="59:59" ht="15" customHeight="1">
      <c r="BG946962" s="984"/>
    </row>
    <row r="946963" spans="59:59" ht="15" customHeight="1">
      <c r="BG946963" s="985"/>
    </row>
    <row r="947000" spans="59:59" ht="15" customHeight="1">
      <c r="BG947000" s="984"/>
    </row>
    <row r="947001" spans="59:59" ht="15" customHeight="1">
      <c r="BG947001" s="985"/>
    </row>
    <row r="947038" spans="59:59" ht="15" customHeight="1">
      <c r="BG947038" s="984"/>
    </row>
    <row r="947039" spans="59:59" ht="15" customHeight="1">
      <c r="BG947039" s="985"/>
    </row>
    <row r="947076" spans="59:59" ht="15" customHeight="1">
      <c r="BG947076" s="984"/>
    </row>
    <row r="947077" spans="59:59" ht="15" customHeight="1">
      <c r="BG947077" s="985"/>
    </row>
    <row r="947114" spans="59:59" ht="15" customHeight="1">
      <c r="BG947114" s="984"/>
    </row>
    <row r="947115" spans="59:59" ht="15" customHeight="1">
      <c r="BG947115" s="985"/>
    </row>
    <row r="947152" spans="59:59" ht="15" customHeight="1">
      <c r="BG947152" s="984"/>
    </row>
    <row r="947153" spans="59:59" ht="15" customHeight="1">
      <c r="BG947153" s="985"/>
    </row>
    <row r="947190" spans="59:59" ht="15" customHeight="1">
      <c r="BG947190" s="984"/>
    </row>
    <row r="947191" spans="59:59" ht="15" customHeight="1">
      <c r="BG947191" s="985"/>
    </row>
    <row r="947228" spans="59:59" ht="15" customHeight="1">
      <c r="BG947228" s="984"/>
    </row>
    <row r="947229" spans="59:59" ht="15" customHeight="1">
      <c r="BG947229" s="985"/>
    </row>
    <row r="947266" spans="59:59" ht="15" customHeight="1">
      <c r="BG947266" s="984"/>
    </row>
    <row r="947267" spans="59:59" ht="15" customHeight="1">
      <c r="BG947267" s="985"/>
    </row>
    <row r="947304" spans="59:59" ht="15" customHeight="1">
      <c r="BG947304" s="984"/>
    </row>
    <row r="947305" spans="59:59" ht="15" customHeight="1">
      <c r="BG947305" s="985"/>
    </row>
    <row r="947342" spans="59:59" ht="15" customHeight="1">
      <c r="BG947342" s="984"/>
    </row>
    <row r="947343" spans="59:59" ht="15" customHeight="1">
      <c r="BG947343" s="985"/>
    </row>
    <row r="947380" spans="59:59" ht="15" customHeight="1">
      <c r="BG947380" s="984"/>
    </row>
    <row r="947381" spans="59:59" ht="15" customHeight="1">
      <c r="BG947381" s="985"/>
    </row>
    <row r="947418" spans="59:59" ht="15" customHeight="1">
      <c r="BG947418" s="984"/>
    </row>
    <row r="947419" spans="59:59" ht="15" customHeight="1">
      <c r="BG947419" s="985"/>
    </row>
    <row r="947456" spans="59:59" ht="15" customHeight="1">
      <c r="BG947456" s="984"/>
    </row>
    <row r="947457" spans="59:59" ht="15" customHeight="1">
      <c r="BG947457" s="985"/>
    </row>
    <row r="947494" spans="59:59" ht="15" customHeight="1">
      <c r="BG947494" s="984"/>
    </row>
    <row r="947495" spans="59:59" ht="15" customHeight="1">
      <c r="BG947495" s="985"/>
    </row>
    <row r="947532" spans="59:59" ht="15" customHeight="1">
      <c r="BG947532" s="984"/>
    </row>
    <row r="947533" spans="59:59" ht="15" customHeight="1">
      <c r="BG947533" s="985"/>
    </row>
    <row r="947570" spans="59:59" ht="15" customHeight="1">
      <c r="BG947570" s="984"/>
    </row>
    <row r="947571" spans="59:59" ht="15" customHeight="1">
      <c r="BG947571" s="985"/>
    </row>
    <row r="947608" spans="59:59" ht="15" customHeight="1">
      <c r="BG947608" s="984"/>
    </row>
    <row r="947609" spans="59:59" ht="15" customHeight="1">
      <c r="BG947609" s="985"/>
    </row>
    <row r="947646" spans="59:59" ht="15" customHeight="1">
      <c r="BG947646" s="984"/>
    </row>
    <row r="947647" spans="59:59" ht="15" customHeight="1">
      <c r="BG947647" s="985"/>
    </row>
    <row r="947684" spans="59:59" ht="15" customHeight="1">
      <c r="BG947684" s="984"/>
    </row>
    <row r="947685" spans="59:59" ht="15" customHeight="1">
      <c r="BG947685" s="985"/>
    </row>
    <row r="947722" spans="59:59" ht="15" customHeight="1">
      <c r="BG947722" s="984"/>
    </row>
    <row r="947723" spans="59:59" ht="15" customHeight="1">
      <c r="BG947723" s="985"/>
    </row>
    <row r="947760" spans="59:59" ht="15" customHeight="1">
      <c r="BG947760" s="984"/>
    </row>
    <row r="947761" spans="59:59" ht="15" customHeight="1">
      <c r="BG947761" s="985"/>
    </row>
    <row r="947798" spans="59:59" ht="15" customHeight="1">
      <c r="BG947798" s="984"/>
    </row>
    <row r="947799" spans="59:59" ht="15" customHeight="1">
      <c r="BG947799" s="985"/>
    </row>
    <row r="947836" spans="59:59" ht="15" customHeight="1">
      <c r="BG947836" s="984"/>
    </row>
    <row r="947837" spans="59:59" ht="15" customHeight="1">
      <c r="BG947837" s="985"/>
    </row>
    <row r="947874" spans="59:59" ht="15" customHeight="1">
      <c r="BG947874" s="984"/>
    </row>
    <row r="947875" spans="59:59" ht="15" customHeight="1">
      <c r="BG947875" s="985"/>
    </row>
    <row r="947912" spans="59:59" ht="15" customHeight="1">
      <c r="BG947912" s="984"/>
    </row>
    <row r="947913" spans="59:59" ht="15" customHeight="1">
      <c r="BG947913" s="985"/>
    </row>
    <row r="947950" spans="59:59" ht="15" customHeight="1">
      <c r="BG947950" s="984"/>
    </row>
    <row r="947951" spans="59:59" ht="15" customHeight="1">
      <c r="BG947951" s="985"/>
    </row>
    <row r="947988" spans="59:59" ht="15" customHeight="1">
      <c r="BG947988" s="984"/>
    </row>
    <row r="947989" spans="59:59" ht="15" customHeight="1">
      <c r="BG947989" s="985"/>
    </row>
    <row r="948026" spans="59:59" ht="15" customHeight="1">
      <c r="BG948026" s="984"/>
    </row>
    <row r="948027" spans="59:59" ht="15" customHeight="1">
      <c r="BG948027" s="985"/>
    </row>
    <row r="948064" spans="59:59" ht="15" customHeight="1">
      <c r="BG948064" s="984"/>
    </row>
    <row r="948065" spans="59:59" ht="15" customHeight="1">
      <c r="BG948065" s="985"/>
    </row>
    <row r="948102" spans="59:59" ht="15" customHeight="1">
      <c r="BG948102" s="984"/>
    </row>
    <row r="948103" spans="59:59" ht="15" customHeight="1">
      <c r="BG948103" s="985"/>
    </row>
    <row r="948140" spans="59:59" ht="15" customHeight="1">
      <c r="BG948140" s="984"/>
    </row>
    <row r="948141" spans="59:59" ht="15" customHeight="1">
      <c r="BG948141" s="985"/>
    </row>
    <row r="948178" spans="59:59" ht="15" customHeight="1">
      <c r="BG948178" s="984"/>
    </row>
    <row r="948179" spans="59:59" ht="15" customHeight="1">
      <c r="BG948179" s="985"/>
    </row>
    <row r="948216" spans="59:59" ht="15" customHeight="1">
      <c r="BG948216" s="984"/>
    </row>
    <row r="948217" spans="59:59" ht="15" customHeight="1">
      <c r="BG948217" s="985"/>
    </row>
    <row r="948254" spans="59:59" ht="15" customHeight="1">
      <c r="BG948254" s="984"/>
    </row>
    <row r="948255" spans="59:59" ht="15" customHeight="1">
      <c r="BG948255" s="985"/>
    </row>
    <row r="948292" spans="59:59" ht="15" customHeight="1">
      <c r="BG948292" s="984"/>
    </row>
    <row r="948293" spans="59:59" ht="15" customHeight="1">
      <c r="BG948293" s="985"/>
    </row>
    <row r="948330" spans="59:59" ht="15" customHeight="1">
      <c r="BG948330" s="984"/>
    </row>
    <row r="948331" spans="59:59" ht="15" customHeight="1">
      <c r="BG948331" s="985"/>
    </row>
    <row r="948368" spans="59:59" ht="15" customHeight="1">
      <c r="BG948368" s="984"/>
    </row>
    <row r="948369" spans="59:59" ht="15" customHeight="1">
      <c r="BG948369" s="985"/>
    </row>
    <row r="948406" spans="59:59" ht="15" customHeight="1">
      <c r="BG948406" s="984"/>
    </row>
    <row r="948407" spans="59:59" ht="15" customHeight="1">
      <c r="BG948407" s="985"/>
    </row>
    <row r="948444" spans="59:59" ht="15" customHeight="1">
      <c r="BG948444" s="984"/>
    </row>
    <row r="948445" spans="59:59" ht="15" customHeight="1">
      <c r="BG948445" s="985"/>
    </row>
    <row r="948482" spans="59:59" ht="15" customHeight="1">
      <c r="BG948482" s="984"/>
    </row>
    <row r="948483" spans="59:59" ht="15" customHeight="1">
      <c r="BG948483" s="985"/>
    </row>
    <row r="948520" spans="59:59" ht="15" customHeight="1">
      <c r="BG948520" s="984"/>
    </row>
    <row r="948521" spans="59:59" ht="15" customHeight="1">
      <c r="BG948521" s="985"/>
    </row>
    <row r="948558" spans="59:59" ht="15" customHeight="1">
      <c r="BG948558" s="984"/>
    </row>
    <row r="948559" spans="59:59" ht="15" customHeight="1">
      <c r="BG948559" s="985"/>
    </row>
    <row r="948596" spans="59:59" ht="15" customHeight="1">
      <c r="BG948596" s="984"/>
    </row>
    <row r="948597" spans="59:59" ht="15" customHeight="1">
      <c r="BG948597" s="985"/>
    </row>
    <row r="948634" spans="59:59" ht="15" customHeight="1">
      <c r="BG948634" s="984"/>
    </row>
    <row r="948635" spans="59:59" ht="15" customHeight="1">
      <c r="BG948635" s="985"/>
    </row>
    <row r="948672" spans="59:59" ht="15" customHeight="1">
      <c r="BG948672" s="984"/>
    </row>
    <row r="948673" spans="59:59" ht="15" customHeight="1">
      <c r="BG948673" s="985"/>
    </row>
    <row r="948710" spans="59:59" ht="15" customHeight="1">
      <c r="BG948710" s="984"/>
    </row>
    <row r="948711" spans="59:59" ht="15" customHeight="1">
      <c r="BG948711" s="985"/>
    </row>
    <row r="948748" spans="59:59" ht="15" customHeight="1">
      <c r="BG948748" s="984"/>
    </row>
    <row r="948749" spans="59:59" ht="15" customHeight="1">
      <c r="BG948749" s="985"/>
    </row>
    <row r="948786" spans="59:59" ht="15" customHeight="1">
      <c r="BG948786" s="984"/>
    </row>
    <row r="948787" spans="59:59" ht="15" customHeight="1">
      <c r="BG948787" s="985"/>
    </row>
    <row r="948824" spans="59:59" ht="15" customHeight="1">
      <c r="BG948824" s="984"/>
    </row>
    <row r="948825" spans="59:59" ht="15" customHeight="1">
      <c r="BG948825" s="985"/>
    </row>
    <row r="948862" spans="59:59" ht="15" customHeight="1">
      <c r="BG948862" s="984"/>
    </row>
    <row r="948863" spans="59:59" ht="15" customHeight="1">
      <c r="BG948863" s="985"/>
    </row>
    <row r="948900" spans="59:59" ht="15" customHeight="1">
      <c r="BG948900" s="984"/>
    </row>
    <row r="948901" spans="59:59" ht="15" customHeight="1">
      <c r="BG948901" s="985"/>
    </row>
    <row r="948938" spans="59:59" ht="15" customHeight="1">
      <c r="BG948938" s="984"/>
    </row>
    <row r="948939" spans="59:59" ht="15" customHeight="1">
      <c r="BG948939" s="985"/>
    </row>
    <row r="948976" spans="59:59" ht="15" customHeight="1">
      <c r="BG948976" s="984"/>
    </row>
    <row r="948977" spans="59:59" ht="15" customHeight="1">
      <c r="BG948977" s="985"/>
    </row>
    <row r="949014" spans="59:59" ht="15" customHeight="1">
      <c r="BG949014" s="984"/>
    </row>
    <row r="949015" spans="59:59" ht="15" customHeight="1">
      <c r="BG949015" s="985"/>
    </row>
    <row r="949052" spans="59:59" ht="15" customHeight="1">
      <c r="BG949052" s="984"/>
    </row>
    <row r="949053" spans="59:59" ht="15" customHeight="1">
      <c r="BG949053" s="985"/>
    </row>
    <row r="949090" spans="59:59" ht="15" customHeight="1">
      <c r="BG949090" s="984"/>
    </row>
    <row r="949091" spans="59:59" ht="15" customHeight="1">
      <c r="BG949091" s="985"/>
    </row>
    <row r="949128" spans="59:59" ht="15" customHeight="1">
      <c r="BG949128" s="984"/>
    </row>
    <row r="949129" spans="59:59" ht="15" customHeight="1">
      <c r="BG949129" s="985"/>
    </row>
    <row r="949166" spans="59:59" ht="15" customHeight="1">
      <c r="BG949166" s="984"/>
    </row>
    <row r="949167" spans="59:59" ht="15" customHeight="1">
      <c r="BG949167" s="985"/>
    </row>
    <row r="949204" spans="59:59" ht="15" customHeight="1">
      <c r="BG949204" s="984"/>
    </row>
    <row r="949205" spans="59:59" ht="15" customHeight="1">
      <c r="BG949205" s="985"/>
    </row>
    <row r="949242" spans="59:59" ht="15" customHeight="1">
      <c r="BG949242" s="984"/>
    </row>
    <row r="949243" spans="59:59" ht="15" customHeight="1">
      <c r="BG949243" s="985"/>
    </row>
    <row r="949280" spans="59:59" ht="15" customHeight="1">
      <c r="BG949280" s="984"/>
    </row>
    <row r="949281" spans="59:59" ht="15" customHeight="1">
      <c r="BG949281" s="985"/>
    </row>
    <row r="949318" spans="59:59" ht="15" customHeight="1">
      <c r="BG949318" s="984"/>
    </row>
    <row r="949319" spans="59:59" ht="15" customHeight="1">
      <c r="BG949319" s="985"/>
    </row>
    <row r="949356" spans="59:59" ht="15" customHeight="1">
      <c r="BG949356" s="984"/>
    </row>
    <row r="949357" spans="59:59" ht="15" customHeight="1">
      <c r="BG949357" s="985"/>
    </row>
    <row r="949394" spans="59:59" ht="15" customHeight="1">
      <c r="BG949394" s="984"/>
    </row>
    <row r="949395" spans="59:59" ht="15" customHeight="1">
      <c r="BG949395" s="985"/>
    </row>
    <row r="949432" spans="59:59" ht="15" customHeight="1">
      <c r="BG949432" s="984"/>
    </row>
    <row r="949433" spans="59:59" ht="15" customHeight="1">
      <c r="BG949433" s="985"/>
    </row>
    <row r="949470" spans="59:59" ht="15" customHeight="1">
      <c r="BG949470" s="984"/>
    </row>
    <row r="949471" spans="59:59" ht="15" customHeight="1">
      <c r="BG949471" s="985"/>
    </row>
    <row r="949508" spans="59:59" ht="15" customHeight="1">
      <c r="BG949508" s="984"/>
    </row>
    <row r="949509" spans="59:59" ht="15" customHeight="1">
      <c r="BG949509" s="985"/>
    </row>
    <row r="949546" spans="59:59" ht="15" customHeight="1">
      <c r="BG949546" s="984"/>
    </row>
    <row r="949547" spans="59:59" ht="15" customHeight="1">
      <c r="BG949547" s="985"/>
    </row>
    <row r="949584" spans="59:59" ht="15" customHeight="1">
      <c r="BG949584" s="984"/>
    </row>
    <row r="949585" spans="59:59" ht="15" customHeight="1">
      <c r="BG949585" s="985"/>
    </row>
    <row r="949622" spans="59:59" ht="15" customHeight="1">
      <c r="BG949622" s="984"/>
    </row>
    <row r="949623" spans="59:59" ht="15" customHeight="1">
      <c r="BG949623" s="985"/>
    </row>
    <row r="949660" spans="59:59" ht="15" customHeight="1">
      <c r="BG949660" s="984"/>
    </row>
    <row r="949661" spans="59:59" ht="15" customHeight="1">
      <c r="BG949661" s="985"/>
    </row>
    <row r="949698" spans="59:59" ht="15" customHeight="1">
      <c r="BG949698" s="984"/>
    </row>
    <row r="949699" spans="59:59" ht="15" customHeight="1">
      <c r="BG949699" s="985"/>
    </row>
    <row r="949736" spans="59:59" ht="15" customHeight="1">
      <c r="BG949736" s="984"/>
    </row>
    <row r="949737" spans="59:59" ht="15" customHeight="1">
      <c r="BG949737" s="985"/>
    </row>
    <row r="949774" spans="59:59" ht="15" customHeight="1">
      <c r="BG949774" s="984"/>
    </row>
    <row r="949775" spans="59:59" ht="15" customHeight="1">
      <c r="BG949775" s="985"/>
    </row>
    <row r="949812" spans="59:59" ht="15" customHeight="1">
      <c r="BG949812" s="984"/>
    </row>
    <row r="949813" spans="59:59" ht="15" customHeight="1">
      <c r="BG949813" s="985"/>
    </row>
    <row r="949850" spans="59:59" ht="15" customHeight="1">
      <c r="BG949850" s="984"/>
    </row>
    <row r="949851" spans="59:59" ht="15" customHeight="1">
      <c r="BG949851" s="985"/>
    </row>
    <row r="949888" spans="59:59" ht="15" customHeight="1">
      <c r="BG949888" s="984"/>
    </row>
    <row r="949889" spans="59:59" ht="15" customHeight="1">
      <c r="BG949889" s="985"/>
    </row>
    <row r="949926" spans="59:59" ht="15" customHeight="1">
      <c r="BG949926" s="984"/>
    </row>
    <row r="949927" spans="59:59" ht="15" customHeight="1">
      <c r="BG949927" s="985"/>
    </row>
    <row r="949964" spans="59:59" ht="15" customHeight="1">
      <c r="BG949964" s="984"/>
    </row>
    <row r="949965" spans="59:59" ht="15" customHeight="1">
      <c r="BG949965" s="985"/>
    </row>
    <row r="950002" spans="59:59" ht="15" customHeight="1">
      <c r="BG950002" s="984"/>
    </row>
    <row r="950003" spans="59:59" ht="15" customHeight="1">
      <c r="BG950003" s="985"/>
    </row>
    <row r="950040" spans="59:59" ht="15" customHeight="1">
      <c r="BG950040" s="984"/>
    </row>
    <row r="950041" spans="59:59" ht="15" customHeight="1">
      <c r="BG950041" s="985"/>
    </row>
    <row r="950078" spans="59:59" ht="15" customHeight="1">
      <c r="BG950078" s="984"/>
    </row>
    <row r="950079" spans="59:59" ht="15" customHeight="1">
      <c r="BG950079" s="985"/>
    </row>
    <row r="950116" spans="59:59" ht="15" customHeight="1">
      <c r="BG950116" s="984"/>
    </row>
    <row r="950117" spans="59:59" ht="15" customHeight="1">
      <c r="BG950117" s="985"/>
    </row>
    <row r="950154" spans="59:59" ht="15" customHeight="1">
      <c r="BG950154" s="984"/>
    </row>
    <row r="950155" spans="59:59" ht="15" customHeight="1">
      <c r="BG950155" s="985"/>
    </row>
    <row r="950192" spans="59:59" ht="15" customHeight="1">
      <c r="BG950192" s="984"/>
    </row>
    <row r="950193" spans="59:59" ht="15" customHeight="1">
      <c r="BG950193" s="985"/>
    </row>
    <row r="950230" spans="59:59" ht="15" customHeight="1">
      <c r="BG950230" s="984"/>
    </row>
    <row r="950231" spans="59:59" ht="15" customHeight="1">
      <c r="BG950231" s="985"/>
    </row>
    <row r="950268" spans="59:59" ht="15" customHeight="1">
      <c r="BG950268" s="984"/>
    </row>
    <row r="950269" spans="59:59" ht="15" customHeight="1">
      <c r="BG950269" s="985"/>
    </row>
    <row r="950306" spans="59:59" ht="15" customHeight="1">
      <c r="BG950306" s="984"/>
    </row>
    <row r="950307" spans="59:59" ht="15" customHeight="1">
      <c r="BG950307" s="985"/>
    </row>
    <row r="950344" spans="59:59" ht="15" customHeight="1">
      <c r="BG950344" s="984"/>
    </row>
    <row r="950345" spans="59:59" ht="15" customHeight="1">
      <c r="BG950345" s="985"/>
    </row>
    <row r="950382" spans="59:59" ht="15" customHeight="1">
      <c r="BG950382" s="984"/>
    </row>
    <row r="950383" spans="59:59" ht="15" customHeight="1">
      <c r="BG950383" s="985"/>
    </row>
    <row r="950420" spans="59:59" ht="15" customHeight="1">
      <c r="BG950420" s="984"/>
    </row>
    <row r="950421" spans="59:59" ht="15" customHeight="1">
      <c r="BG950421" s="985"/>
    </row>
    <row r="950458" spans="59:59" ht="15" customHeight="1">
      <c r="BG950458" s="984"/>
    </row>
    <row r="950459" spans="59:59" ht="15" customHeight="1">
      <c r="BG950459" s="985"/>
    </row>
    <row r="950496" spans="59:59" ht="15" customHeight="1">
      <c r="BG950496" s="984"/>
    </row>
    <row r="950497" spans="59:59" ht="15" customHeight="1">
      <c r="BG950497" s="985"/>
    </row>
    <row r="950534" spans="59:59" ht="15" customHeight="1">
      <c r="BG950534" s="984"/>
    </row>
    <row r="950535" spans="59:59" ht="15" customHeight="1">
      <c r="BG950535" s="985"/>
    </row>
    <row r="950572" spans="59:59" ht="15" customHeight="1">
      <c r="BG950572" s="984"/>
    </row>
    <row r="950573" spans="59:59" ht="15" customHeight="1">
      <c r="BG950573" s="985"/>
    </row>
    <row r="950610" spans="59:59" ht="15" customHeight="1">
      <c r="BG950610" s="984"/>
    </row>
    <row r="950611" spans="59:59" ht="15" customHeight="1">
      <c r="BG950611" s="985"/>
    </row>
    <row r="950648" spans="59:59" ht="15" customHeight="1">
      <c r="BG950648" s="984"/>
    </row>
    <row r="950649" spans="59:59" ht="15" customHeight="1">
      <c r="BG950649" s="985"/>
    </row>
    <row r="950686" spans="59:59" ht="15" customHeight="1">
      <c r="BG950686" s="984"/>
    </row>
    <row r="950687" spans="59:59" ht="15" customHeight="1">
      <c r="BG950687" s="985"/>
    </row>
    <row r="950724" spans="59:59" ht="15" customHeight="1">
      <c r="BG950724" s="984"/>
    </row>
    <row r="950725" spans="59:59" ht="15" customHeight="1">
      <c r="BG950725" s="985"/>
    </row>
    <row r="950762" spans="59:59" ht="15" customHeight="1">
      <c r="BG950762" s="984"/>
    </row>
    <row r="950763" spans="59:59" ht="15" customHeight="1">
      <c r="BG950763" s="985"/>
    </row>
    <row r="950800" spans="59:59" ht="15" customHeight="1">
      <c r="BG950800" s="984"/>
    </row>
    <row r="950801" spans="59:59" ht="15" customHeight="1">
      <c r="BG950801" s="985"/>
    </row>
    <row r="950838" spans="59:59" ht="15" customHeight="1">
      <c r="BG950838" s="984"/>
    </row>
    <row r="950839" spans="59:59" ht="15" customHeight="1">
      <c r="BG950839" s="985"/>
    </row>
    <row r="950876" spans="59:59" ht="15" customHeight="1">
      <c r="BG950876" s="984"/>
    </row>
    <row r="950877" spans="59:59" ht="15" customHeight="1">
      <c r="BG950877" s="985"/>
    </row>
    <row r="950914" spans="59:59" ht="15" customHeight="1">
      <c r="BG950914" s="984"/>
    </row>
    <row r="950915" spans="59:59" ht="15" customHeight="1">
      <c r="BG950915" s="985"/>
    </row>
    <row r="950952" spans="59:59" ht="15" customHeight="1">
      <c r="BG950952" s="984"/>
    </row>
    <row r="950953" spans="59:59" ht="15" customHeight="1">
      <c r="BG950953" s="985"/>
    </row>
    <row r="950990" spans="59:59" ht="15" customHeight="1">
      <c r="BG950990" s="984"/>
    </row>
    <row r="950991" spans="59:59" ht="15" customHeight="1">
      <c r="BG950991" s="985"/>
    </row>
    <row r="951028" spans="59:59" ht="15" customHeight="1">
      <c r="BG951028" s="984"/>
    </row>
    <row r="951029" spans="59:59" ht="15" customHeight="1">
      <c r="BG951029" s="985"/>
    </row>
    <row r="951066" spans="59:59" ht="15" customHeight="1">
      <c r="BG951066" s="984"/>
    </row>
    <row r="951067" spans="59:59" ht="15" customHeight="1">
      <c r="BG951067" s="985"/>
    </row>
    <row r="951104" spans="59:59" ht="15" customHeight="1">
      <c r="BG951104" s="984"/>
    </row>
    <row r="951105" spans="59:59" ht="15" customHeight="1">
      <c r="BG951105" s="985"/>
    </row>
    <row r="951142" spans="59:59" ht="15" customHeight="1">
      <c r="BG951142" s="984"/>
    </row>
    <row r="951143" spans="59:59" ht="15" customHeight="1">
      <c r="BG951143" s="985"/>
    </row>
    <row r="951180" spans="59:59" ht="15" customHeight="1">
      <c r="BG951180" s="984"/>
    </row>
    <row r="951181" spans="59:59" ht="15" customHeight="1">
      <c r="BG951181" s="985"/>
    </row>
    <row r="951218" spans="59:59" ht="15" customHeight="1">
      <c r="BG951218" s="984"/>
    </row>
    <row r="951219" spans="59:59" ht="15" customHeight="1">
      <c r="BG951219" s="985"/>
    </row>
    <row r="951256" spans="59:59" ht="15" customHeight="1">
      <c r="BG951256" s="984"/>
    </row>
    <row r="951257" spans="59:59" ht="15" customHeight="1">
      <c r="BG951257" s="985"/>
    </row>
    <row r="951294" spans="59:59" ht="15" customHeight="1">
      <c r="BG951294" s="984"/>
    </row>
    <row r="951295" spans="59:59" ht="15" customHeight="1">
      <c r="BG951295" s="985"/>
    </row>
    <row r="951332" spans="59:59" ht="15" customHeight="1">
      <c r="BG951332" s="984"/>
    </row>
    <row r="951333" spans="59:59" ht="15" customHeight="1">
      <c r="BG951333" s="985"/>
    </row>
    <row r="951370" spans="59:59" ht="15" customHeight="1">
      <c r="BG951370" s="984"/>
    </row>
    <row r="951371" spans="59:59" ht="15" customHeight="1">
      <c r="BG951371" s="985"/>
    </row>
    <row r="951408" spans="59:59" ht="15" customHeight="1">
      <c r="BG951408" s="984"/>
    </row>
    <row r="951409" spans="59:59" ht="15" customHeight="1">
      <c r="BG951409" s="985"/>
    </row>
    <row r="951446" spans="59:59" ht="15" customHeight="1">
      <c r="BG951446" s="984"/>
    </row>
    <row r="951447" spans="59:59" ht="15" customHeight="1">
      <c r="BG951447" s="985"/>
    </row>
    <row r="951484" spans="59:59" ht="15" customHeight="1">
      <c r="BG951484" s="984"/>
    </row>
    <row r="951485" spans="59:59" ht="15" customHeight="1">
      <c r="BG951485" s="985"/>
    </row>
    <row r="951522" spans="59:59" ht="15" customHeight="1">
      <c r="BG951522" s="984"/>
    </row>
    <row r="951523" spans="59:59" ht="15" customHeight="1">
      <c r="BG951523" s="985"/>
    </row>
    <row r="951560" spans="59:59" ht="15" customHeight="1">
      <c r="BG951560" s="984"/>
    </row>
    <row r="951561" spans="59:59" ht="15" customHeight="1">
      <c r="BG951561" s="985"/>
    </row>
    <row r="951598" spans="59:59" ht="15" customHeight="1">
      <c r="BG951598" s="984"/>
    </row>
    <row r="951599" spans="59:59" ht="15" customHeight="1">
      <c r="BG951599" s="985"/>
    </row>
    <row r="951636" spans="59:59" ht="15" customHeight="1">
      <c r="BG951636" s="984"/>
    </row>
    <row r="951637" spans="59:59" ht="15" customHeight="1">
      <c r="BG951637" s="985"/>
    </row>
    <row r="951674" spans="59:59" ht="15" customHeight="1">
      <c r="BG951674" s="984"/>
    </row>
    <row r="951675" spans="59:59" ht="15" customHeight="1">
      <c r="BG951675" s="985"/>
    </row>
    <row r="951712" spans="59:59" ht="15" customHeight="1">
      <c r="BG951712" s="984"/>
    </row>
    <row r="951713" spans="59:59" ht="15" customHeight="1">
      <c r="BG951713" s="985"/>
    </row>
    <row r="951750" spans="59:59" ht="15" customHeight="1">
      <c r="BG951750" s="984"/>
    </row>
    <row r="951751" spans="59:59" ht="15" customHeight="1">
      <c r="BG951751" s="985"/>
    </row>
    <row r="951788" spans="59:59" ht="15" customHeight="1">
      <c r="BG951788" s="984"/>
    </row>
    <row r="951789" spans="59:59" ht="15" customHeight="1">
      <c r="BG951789" s="985"/>
    </row>
    <row r="951826" spans="59:59" ht="15" customHeight="1">
      <c r="BG951826" s="984"/>
    </row>
    <row r="951827" spans="59:59" ht="15" customHeight="1">
      <c r="BG951827" s="985"/>
    </row>
    <row r="951864" spans="59:59" ht="15" customHeight="1">
      <c r="BG951864" s="984"/>
    </row>
    <row r="951865" spans="59:59" ht="15" customHeight="1">
      <c r="BG951865" s="985"/>
    </row>
    <row r="951902" spans="59:59" ht="15" customHeight="1">
      <c r="BG951902" s="984"/>
    </row>
    <row r="951903" spans="59:59" ht="15" customHeight="1">
      <c r="BG951903" s="985"/>
    </row>
    <row r="951940" spans="59:59" ht="15" customHeight="1">
      <c r="BG951940" s="984"/>
    </row>
    <row r="951941" spans="59:59" ht="15" customHeight="1">
      <c r="BG951941" s="985"/>
    </row>
    <row r="951978" spans="59:59" ht="15" customHeight="1">
      <c r="BG951978" s="984"/>
    </row>
    <row r="951979" spans="59:59" ht="15" customHeight="1">
      <c r="BG951979" s="985"/>
    </row>
    <row r="952016" spans="59:59" ht="15" customHeight="1">
      <c r="BG952016" s="984"/>
    </row>
    <row r="952017" spans="59:59" ht="15" customHeight="1">
      <c r="BG952017" s="985"/>
    </row>
    <row r="952054" spans="59:59" ht="15" customHeight="1">
      <c r="BG952054" s="984"/>
    </row>
    <row r="952055" spans="59:59" ht="15" customHeight="1">
      <c r="BG952055" s="985"/>
    </row>
    <row r="952092" spans="59:59" ht="15" customHeight="1">
      <c r="BG952092" s="984"/>
    </row>
    <row r="952093" spans="59:59" ht="15" customHeight="1">
      <c r="BG952093" s="985"/>
    </row>
    <row r="952130" spans="59:59" ht="15" customHeight="1">
      <c r="BG952130" s="984"/>
    </row>
    <row r="952131" spans="59:59" ht="15" customHeight="1">
      <c r="BG952131" s="985"/>
    </row>
    <row r="952168" spans="59:59" ht="15" customHeight="1">
      <c r="BG952168" s="984"/>
    </row>
    <row r="952169" spans="59:59" ht="15" customHeight="1">
      <c r="BG952169" s="985"/>
    </row>
    <row r="952206" spans="59:59" ht="15" customHeight="1">
      <c r="BG952206" s="984"/>
    </row>
    <row r="952207" spans="59:59" ht="15" customHeight="1">
      <c r="BG952207" s="985"/>
    </row>
    <row r="952244" spans="59:59" ht="15" customHeight="1">
      <c r="BG952244" s="984"/>
    </row>
    <row r="952245" spans="59:59" ht="15" customHeight="1">
      <c r="BG952245" s="985"/>
    </row>
    <row r="952282" spans="59:59" ht="15" customHeight="1">
      <c r="BG952282" s="984"/>
    </row>
    <row r="952283" spans="59:59" ht="15" customHeight="1">
      <c r="BG952283" s="985"/>
    </row>
    <row r="952320" spans="59:59" ht="15" customHeight="1">
      <c r="BG952320" s="984"/>
    </row>
    <row r="952321" spans="59:59" ht="15" customHeight="1">
      <c r="BG952321" s="985"/>
    </row>
    <row r="952358" spans="59:59" ht="15" customHeight="1">
      <c r="BG952358" s="984"/>
    </row>
    <row r="952359" spans="59:59" ht="15" customHeight="1">
      <c r="BG952359" s="985"/>
    </row>
    <row r="952396" spans="59:59" ht="15" customHeight="1">
      <c r="BG952396" s="984"/>
    </row>
    <row r="952397" spans="59:59" ht="15" customHeight="1">
      <c r="BG952397" s="985"/>
    </row>
    <row r="952434" spans="59:59" ht="15" customHeight="1">
      <c r="BG952434" s="984"/>
    </row>
    <row r="952435" spans="59:59" ht="15" customHeight="1">
      <c r="BG952435" s="985"/>
    </row>
    <row r="952472" spans="59:59" ht="15" customHeight="1">
      <c r="BG952472" s="984"/>
    </row>
    <row r="952473" spans="59:59" ht="15" customHeight="1">
      <c r="BG952473" s="985"/>
    </row>
    <row r="952510" spans="59:59" ht="15" customHeight="1">
      <c r="BG952510" s="984"/>
    </row>
    <row r="952511" spans="59:59" ht="15" customHeight="1">
      <c r="BG952511" s="985"/>
    </row>
    <row r="952548" spans="59:59" ht="15" customHeight="1">
      <c r="BG952548" s="984"/>
    </row>
    <row r="952549" spans="59:59" ht="15" customHeight="1">
      <c r="BG952549" s="985"/>
    </row>
    <row r="952586" spans="59:59" ht="15" customHeight="1">
      <c r="BG952586" s="984"/>
    </row>
    <row r="952587" spans="59:59" ht="15" customHeight="1">
      <c r="BG952587" s="985"/>
    </row>
    <row r="952624" spans="59:59" ht="15" customHeight="1">
      <c r="BG952624" s="984"/>
    </row>
    <row r="952625" spans="59:59" ht="15" customHeight="1">
      <c r="BG952625" s="985"/>
    </row>
    <row r="952662" spans="59:59" ht="15" customHeight="1">
      <c r="BG952662" s="984"/>
    </row>
    <row r="952663" spans="59:59" ht="15" customHeight="1">
      <c r="BG952663" s="985"/>
    </row>
    <row r="952700" spans="59:59" ht="15" customHeight="1">
      <c r="BG952700" s="984"/>
    </row>
    <row r="952701" spans="59:59" ht="15" customHeight="1">
      <c r="BG952701" s="985"/>
    </row>
    <row r="952738" spans="59:59" ht="15" customHeight="1">
      <c r="BG952738" s="984"/>
    </row>
    <row r="952739" spans="59:59" ht="15" customHeight="1">
      <c r="BG952739" s="985"/>
    </row>
    <row r="952776" spans="59:59" ht="15" customHeight="1">
      <c r="BG952776" s="984"/>
    </row>
    <row r="952777" spans="59:59" ht="15" customHeight="1">
      <c r="BG952777" s="985"/>
    </row>
    <row r="952814" spans="59:59" ht="15" customHeight="1">
      <c r="BG952814" s="984"/>
    </row>
    <row r="952815" spans="59:59" ht="15" customHeight="1">
      <c r="BG952815" s="985"/>
    </row>
    <row r="952852" spans="59:59" ht="15" customHeight="1">
      <c r="BG952852" s="984"/>
    </row>
    <row r="952853" spans="59:59" ht="15" customHeight="1">
      <c r="BG952853" s="985"/>
    </row>
    <row r="952890" spans="59:59" ht="15" customHeight="1">
      <c r="BG952890" s="984"/>
    </row>
    <row r="952891" spans="59:59" ht="15" customHeight="1">
      <c r="BG952891" s="985"/>
    </row>
    <row r="952928" spans="59:59" ht="15" customHeight="1">
      <c r="BG952928" s="984"/>
    </row>
    <row r="952929" spans="59:59" ht="15" customHeight="1">
      <c r="BG952929" s="985"/>
    </row>
    <row r="952966" spans="59:59" ht="15" customHeight="1">
      <c r="BG952966" s="984"/>
    </row>
    <row r="952967" spans="59:59" ht="15" customHeight="1">
      <c r="BG952967" s="985"/>
    </row>
    <row r="953004" spans="59:59" ht="15" customHeight="1">
      <c r="BG953004" s="984"/>
    </row>
    <row r="953005" spans="59:59" ht="15" customHeight="1">
      <c r="BG953005" s="985"/>
    </row>
    <row r="953042" spans="59:59" ht="15" customHeight="1">
      <c r="BG953042" s="984"/>
    </row>
    <row r="953043" spans="59:59" ht="15" customHeight="1">
      <c r="BG953043" s="985"/>
    </row>
    <row r="953080" spans="59:59" ht="15" customHeight="1">
      <c r="BG953080" s="984"/>
    </row>
    <row r="953081" spans="59:59" ht="15" customHeight="1">
      <c r="BG953081" s="985"/>
    </row>
    <row r="953118" spans="59:59" ht="15" customHeight="1">
      <c r="BG953118" s="984"/>
    </row>
    <row r="953119" spans="59:59" ht="15" customHeight="1">
      <c r="BG953119" s="985"/>
    </row>
    <row r="953156" spans="59:59" ht="15" customHeight="1">
      <c r="BG953156" s="984"/>
    </row>
    <row r="953157" spans="59:59" ht="15" customHeight="1">
      <c r="BG953157" s="985"/>
    </row>
    <row r="953194" spans="59:59" ht="15" customHeight="1">
      <c r="BG953194" s="984"/>
    </row>
    <row r="953195" spans="59:59" ht="15" customHeight="1">
      <c r="BG953195" s="985"/>
    </row>
    <row r="953232" spans="59:59" ht="15" customHeight="1">
      <c r="BG953232" s="984"/>
    </row>
    <row r="953233" spans="59:59" ht="15" customHeight="1">
      <c r="BG953233" s="985"/>
    </row>
    <row r="953270" spans="59:59" ht="15" customHeight="1">
      <c r="BG953270" s="984"/>
    </row>
    <row r="953271" spans="59:59" ht="15" customHeight="1">
      <c r="BG953271" s="985"/>
    </row>
    <row r="953308" spans="59:59" ht="15" customHeight="1">
      <c r="BG953308" s="984"/>
    </row>
    <row r="953309" spans="59:59" ht="15" customHeight="1">
      <c r="BG953309" s="985"/>
    </row>
    <row r="953346" spans="59:59" ht="15" customHeight="1">
      <c r="BG953346" s="984"/>
    </row>
    <row r="953347" spans="59:59" ht="15" customHeight="1">
      <c r="BG953347" s="985"/>
    </row>
    <row r="953384" spans="59:59" ht="15" customHeight="1">
      <c r="BG953384" s="984"/>
    </row>
    <row r="953385" spans="59:59" ht="15" customHeight="1">
      <c r="BG953385" s="985"/>
    </row>
    <row r="953422" spans="59:59" ht="15" customHeight="1">
      <c r="BG953422" s="984"/>
    </row>
    <row r="953423" spans="59:59" ht="15" customHeight="1">
      <c r="BG953423" s="985"/>
    </row>
    <row r="953460" spans="59:59" ht="15" customHeight="1">
      <c r="BG953460" s="984"/>
    </row>
    <row r="953461" spans="59:59" ht="15" customHeight="1">
      <c r="BG953461" s="985"/>
    </row>
    <row r="953498" spans="59:59" ht="15" customHeight="1">
      <c r="BG953498" s="984"/>
    </row>
    <row r="953499" spans="59:59" ht="15" customHeight="1">
      <c r="BG953499" s="985"/>
    </row>
    <row r="953536" spans="59:59" ht="15" customHeight="1">
      <c r="BG953536" s="984"/>
    </row>
    <row r="953537" spans="59:59" ht="15" customHeight="1">
      <c r="BG953537" s="985"/>
    </row>
    <row r="953574" spans="59:59" ht="15" customHeight="1">
      <c r="BG953574" s="984"/>
    </row>
    <row r="953575" spans="59:59" ht="15" customHeight="1">
      <c r="BG953575" s="985"/>
    </row>
    <row r="953612" spans="59:59" ht="15" customHeight="1">
      <c r="BG953612" s="984"/>
    </row>
    <row r="953613" spans="59:59" ht="15" customHeight="1">
      <c r="BG953613" s="985"/>
    </row>
    <row r="953650" spans="59:59" ht="15" customHeight="1">
      <c r="BG953650" s="984"/>
    </row>
    <row r="953651" spans="59:59" ht="15" customHeight="1">
      <c r="BG953651" s="985"/>
    </row>
    <row r="953688" spans="59:59" ht="15" customHeight="1">
      <c r="BG953688" s="984"/>
    </row>
    <row r="953689" spans="59:59" ht="15" customHeight="1">
      <c r="BG953689" s="985"/>
    </row>
    <row r="953726" spans="59:59" ht="15" customHeight="1">
      <c r="BG953726" s="984"/>
    </row>
    <row r="953727" spans="59:59" ht="15" customHeight="1">
      <c r="BG953727" s="985"/>
    </row>
    <row r="953764" spans="59:59" ht="15" customHeight="1">
      <c r="BG953764" s="984"/>
    </row>
    <row r="953765" spans="59:59" ht="15" customHeight="1">
      <c r="BG953765" s="985"/>
    </row>
    <row r="953802" spans="59:59" ht="15" customHeight="1">
      <c r="BG953802" s="984"/>
    </row>
    <row r="953803" spans="59:59" ht="15" customHeight="1">
      <c r="BG953803" s="985"/>
    </row>
    <row r="953840" spans="59:59" ht="15" customHeight="1">
      <c r="BG953840" s="984"/>
    </row>
    <row r="953841" spans="59:59" ht="15" customHeight="1">
      <c r="BG953841" s="985"/>
    </row>
    <row r="953878" spans="59:59" ht="15" customHeight="1">
      <c r="BG953878" s="984"/>
    </row>
    <row r="953879" spans="59:59" ht="15" customHeight="1">
      <c r="BG953879" s="985"/>
    </row>
    <row r="953916" spans="59:59" ht="15" customHeight="1">
      <c r="BG953916" s="984"/>
    </row>
    <row r="953917" spans="59:59" ht="15" customHeight="1">
      <c r="BG953917" s="985"/>
    </row>
    <row r="953954" spans="59:59" ht="15" customHeight="1">
      <c r="BG953954" s="984"/>
    </row>
    <row r="953955" spans="59:59" ht="15" customHeight="1">
      <c r="BG953955" s="985"/>
    </row>
    <row r="953992" spans="59:59" ht="15" customHeight="1">
      <c r="BG953992" s="984"/>
    </row>
    <row r="953993" spans="59:59" ht="15" customHeight="1">
      <c r="BG953993" s="985"/>
    </row>
    <row r="954030" spans="59:59" ht="15" customHeight="1">
      <c r="BG954030" s="984"/>
    </row>
    <row r="954031" spans="59:59" ht="15" customHeight="1">
      <c r="BG954031" s="985"/>
    </row>
    <row r="954068" spans="59:59" ht="15" customHeight="1">
      <c r="BG954068" s="984"/>
    </row>
    <row r="954069" spans="59:59" ht="15" customHeight="1">
      <c r="BG954069" s="985"/>
    </row>
    <row r="954106" spans="59:59" ht="15" customHeight="1">
      <c r="BG954106" s="984"/>
    </row>
    <row r="954107" spans="59:59" ht="15" customHeight="1">
      <c r="BG954107" s="985"/>
    </row>
    <row r="954144" spans="59:59" ht="15" customHeight="1">
      <c r="BG954144" s="984"/>
    </row>
    <row r="954145" spans="59:59" ht="15" customHeight="1">
      <c r="BG954145" s="985"/>
    </row>
    <row r="954182" spans="59:59" ht="15" customHeight="1">
      <c r="BG954182" s="984"/>
    </row>
    <row r="954183" spans="59:59" ht="15" customHeight="1">
      <c r="BG954183" s="985"/>
    </row>
    <row r="954220" spans="59:59" ht="15" customHeight="1">
      <c r="BG954220" s="984"/>
    </row>
    <row r="954221" spans="59:59" ht="15" customHeight="1">
      <c r="BG954221" s="985"/>
    </row>
    <row r="954258" spans="59:59" ht="15" customHeight="1">
      <c r="BG954258" s="984"/>
    </row>
    <row r="954259" spans="59:59" ht="15" customHeight="1">
      <c r="BG954259" s="985"/>
    </row>
    <row r="954296" spans="59:59" ht="15" customHeight="1">
      <c r="BG954296" s="984"/>
    </row>
    <row r="954297" spans="59:59" ht="15" customHeight="1">
      <c r="BG954297" s="985"/>
    </row>
    <row r="954334" spans="59:59" ht="15" customHeight="1">
      <c r="BG954334" s="984"/>
    </row>
    <row r="954335" spans="59:59" ht="15" customHeight="1">
      <c r="BG954335" s="985"/>
    </row>
    <row r="954372" spans="59:59" ht="15" customHeight="1">
      <c r="BG954372" s="984"/>
    </row>
    <row r="954373" spans="59:59" ht="15" customHeight="1">
      <c r="BG954373" s="985"/>
    </row>
    <row r="954410" spans="59:59" ht="15" customHeight="1">
      <c r="BG954410" s="984"/>
    </row>
    <row r="954411" spans="59:59" ht="15" customHeight="1">
      <c r="BG954411" s="985"/>
    </row>
    <row r="954448" spans="59:59" ht="15" customHeight="1">
      <c r="BG954448" s="984"/>
    </row>
    <row r="954449" spans="59:59" ht="15" customHeight="1">
      <c r="BG954449" s="985"/>
    </row>
    <row r="954486" spans="59:59" ht="15" customHeight="1">
      <c r="BG954486" s="984"/>
    </row>
    <row r="954487" spans="59:59" ht="15" customHeight="1">
      <c r="BG954487" s="985"/>
    </row>
    <row r="954524" spans="59:59" ht="15" customHeight="1">
      <c r="BG954524" s="984"/>
    </row>
    <row r="954525" spans="59:59" ht="15" customHeight="1">
      <c r="BG954525" s="985"/>
    </row>
    <row r="954562" spans="59:59" ht="15" customHeight="1">
      <c r="BG954562" s="984"/>
    </row>
    <row r="954563" spans="59:59" ht="15" customHeight="1">
      <c r="BG954563" s="985"/>
    </row>
    <row r="954600" spans="59:59" ht="15" customHeight="1">
      <c r="BG954600" s="984"/>
    </row>
    <row r="954601" spans="59:59" ht="15" customHeight="1">
      <c r="BG954601" s="985"/>
    </row>
    <row r="954638" spans="59:59" ht="15" customHeight="1">
      <c r="BG954638" s="984"/>
    </row>
    <row r="954639" spans="59:59" ht="15" customHeight="1">
      <c r="BG954639" s="985"/>
    </row>
    <row r="954676" spans="59:59" ht="15" customHeight="1">
      <c r="BG954676" s="984"/>
    </row>
    <row r="954677" spans="59:59" ht="15" customHeight="1">
      <c r="BG954677" s="985"/>
    </row>
    <row r="954714" spans="59:59" ht="15" customHeight="1">
      <c r="BG954714" s="984"/>
    </row>
    <row r="954715" spans="59:59" ht="15" customHeight="1">
      <c r="BG954715" s="985"/>
    </row>
    <row r="954752" spans="59:59" ht="15" customHeight="1">
      <c r="BG954752" s="984"/>
    </row>
    <row r="954753" spans="59:59" ht="15" customHeight="1">
      <c r="BG954753" s="985"/>
    </row>
    <row r="954790" spans="59:59" ht="15" customHeight="1">
      <c r="BG954790" s="984"/>
    </row>
    <row r="954791" spans="59:59" ht="15" customHeight="1">
      <c r="BG954791" s="985"/>
    </row>
    <row r="954828" spans="59:59" ht="15" customHeight="1">
      <c r="BG954828" s="984"/>
    </row>
    <row r="954829" spans="59:59" ht="15" customHeight="1">
      <c r="BG954829" s="985"/>
    </row>
    <row r="954866" spans="59:59" ht="15" customHeight="1">
      <c r="BG954866" s="984"/>
    </row>
    <row r="954867" spans="59:59" ht="15" customHeight="1">
      <c r="BG954867" s="985"/>
    </row>
    <row r="954904" spans="59:59" ht="15" customHeight="1">
      <c r="BG954904" s="984"/>
    </row>
    <row r="954905" spans="59:59" ht="15" customHeight="1">
      <c r="BG954905" s="985"/>
    </row>
    <row r="954942" spans="59:59" ht="15" customHeight="1">
      <c r="BG954942" s="984"/>
    </row>
    <row r="954943" spans="59:59" ht="15" customHeight="1">
      <c r="BG954943" s="985"/>
    </row>
    <row r="954980" spans="59:59" ht="15" customHeight="1">
      <c r="BG954980" s="984"/>
    </row>
    <row r="954981" spans="59:59" ht="15" customHeight="1">
      <c r="BG954981" s="985"/>
    </row>
    <row r="955018" spans="59:59" ht="15" customHeight="1">
      <c r="BG955018" s="984"/>
    </row>
    <row r="955019" spans="59:59" ht="15" customHeight="1">
      <c r="BG955019" s="985"/>
    </row>
    <row r="955056" spans="59:59" ht="15" customHeight="1">
      <c r="BG955056" s="984"/>
    </row>
    <row r="955057" spans="59:59" ht="15" customHeight="1">
      <c r="BG955057" s="985"/>
    </row>
    <row r="955094" spans="59:59" ht="15" customHeight="1">
      <c r="BG955094" s="984"/>
    </row>
    <row r="955095" spans="59:59" ht="15" customHeight="1">
      <c r="BG955095" s="985"/>
    </row>
    <row r="955132" spans="59:59" ht="15" customHeight="1">
      <c r="BG955132" s="984"/>
    </row>
    <row r="955133" spans="59:59" ht="15" customHeight="1">
      <c r="BG955133" s="985"/>
    </row>
    <row r="955170" spans="59:59" ht="15" customHeight="1">
      <c r="BG955170" s="984"/>
    </row>
    <row r="955171" spans="59:59" ht="15" customHeight="1">
      <c r="BG955171" s="985"/>
    </row>
    <row r="955208" spans="59:59" ht="15" customHeight="1">
      <c r="BG955208" s="984"/>
    </row>
    <row r="955209" spans="59:59" ht="15" customHeight="1">
      <c r="BG955209" s="985"/>
    </row>
    <row r="955246" spans="59:59" ht="15" customHeight="1">
      <c r="BG955246" s="984"/>
    </row>
    <row r="955247" spans="59:59" ht="15" customHeight="1">
      <c r="BG955247" s="985"/>
    </row>
    <row r="955284" spans="59:59" ht="15" customHeight="1">
      <c r="BG955284" s="984"/>
    </row>
    <row r="955285" spans="59:59" ht="15" customHeight="1">
      <c r="BG955285" s="985"/>
    </row>
    <row r="955322" spans="59:59" ht="15" customHeight="1">
      <c r="BG955322" s="984"/>
    </row>
    <row r="955323" spans="59:59" ht="15" customHeight="1">
      <c r="BG955323" s="985"/>
    </row>
    <row r="955360" spans="59:59" ht="15" customHeight="1">
      <c r="BG955360" s="984"/>
    </row>
    <row r="955361" spans="59:59" ht="15" customHeight="1">
      <c r="BG955361" s="985"/>
    </row>
    <row r="955398" spans="59:59" ht="15" customHeight="1">
      <c r="BG955398" s="984"/>
    </row>
    <row r="955399" spans="59:59" ht="15" customHeight="1">
      <c r="BG955399" s="985"/>
    </row>
    <row r="955436" spans="59:59" ht="15" customHeight="1">
      <c r="BG955436" s="984"/>
    </row>
    <row r="955437" spans="59:59" ht="15" customHeight="1">
      <c r="BG955437" s="985"/>
    </row>
    <row r="955474" spans="59:59" ht="15" customHeight="1">
      <c r="BG955474" s="984"/>
    </row>
    <row r="955475" spans="59:59" ht="15" customHeight="1">
      <c r="BG955475" s="985"/>
    </row>
    <row r="955512" spans="59:59" ht="15" customHeight="1">
      <c r="BG955512" s="984"/>
    </row>
    <row r="955513" spans="59:59" ht="15" customHeight="1">
      <c r="BG955513" s="985"/>
    </row>
    <row r="955550" spans="59:59" ht="15" customHeight="1">
      <c r="BG955550" s="984"/>
    </row>
    <row r="955551" spans="59:59" ht="15" customHeight="1">
      <c r="BG955551" s="985"/>
    </row>
    <row r="955588" spans="59:59" ht="15" customHeight="1">
      <c r="BG955588" s="984"/>
    </row>
    <row r="955589" spans="59:59" ht="15" customHeight="1">
      <c r="BG955589" s="985"/>
    </row>
    <row r="955626" spans="59:59" ht="15" customHeight="1">
      <c r="BG955626" s="984"/>
    </row>
    <row r="955627" spans="59:59" ht="15" customHeight="1">
      <c r="BG955627" s="985"/>
    </row>
    <row r="955664" spans="59:59" ht="15" customHeight="1">
      <c r="BG955664" s="984"/>
    </row>
    <row r="955665" spans="59:59" ht="15" customHeight="1">
      <c r="BG955665" s="985"/>
    </row>
    <row r="955702" spans="59:59" ht="15" customHeight="1">
      <c r="BG955702" s="984"/>
    </row>
    <row r="955703" spans="59:59" ht="15" customHeight="1">
      <c r="BG955703" s="985"/>
    </row>
    <row r="955740" spans="59:59" ht="15" customHeight="1">
      <c r="BG955740" s="984"/>
    </row>
    <row r="955741" spans="59:59" ht="15" customHeight="1">
      <c r="BG955741" s="985"/>
    </row>
    <row r="955778" spans="59:59" ht="15" customHeight="1">
      <c r="BG955778" s="984"/>
    </row>
    <row r="955779" spans="59:59" ht="15" customHeight="1">
      <c r="BG955779" s="985"/>
    </row>
    <row r="955816" spans="59:59" ht="15" customHeight="1">
      <c r="BG955816" s="984"/>
    </row>
    <row r="955817" spans="59:59" ht="15" customHeight="1">
      <c r="BG955817" s="985"/>
    </row>
    <row r="955854" spans="59:59" ht="15" customHeight="1">
      <c r="BG955854" s="984"/>
    </row>
    <row r="955855" spans="59:59" ht="15" customHeight="1">
      <c r="BG955855" s="985"/>
    </row>
    <row r="955892" spans="59:59" ht="15" customHeight="1">
      <c r="BG955892" s="984"/>
    </row>
    <row r="955893" spans="59:59" ht="15" customHeight="1">
      <c r="BG955893" s="985"/>
    </row>
    <row r="955930" spans="59:59" ht="15" customHeight="1">
      <c r="BG955930" s="984"/>
    </row>
    <row r="955931" spans="59:59" ht="15" customHeight="1">
      <c r="BG955931" s="985"/>
    </row>
    <row r="955968" spans="59:59" ht="15" customHeight="1">
      <c r="BG955968" s="984"/>
    </row>
    <row r="955969" spans="59:59" ht="15" customHeight="1">
      <c r="BG955969" s="985"/>
    </row>
    <row r="956006" spans="59:59" ht="15" customHeight="1">
      <c r="BG956006" s="984"/>
    </row>
    <row r="956007" spans="59:59" ht="15" customHeight="1">
      <c r="BG956007" s="985"/>
    </row>
    <row r="956044" spans="59:59" ht="15" customHeight="1">
      <c r="BG956044" s="984"/>
    </row>
    <row r="956045" spans="59:59" ht="15" customHeight="1">
      <c r="BG956045" s="985"/>
    </row>
    <row r="956082" spans="59:59" ht="15" customHeight="1">
      <c r="BG956082" s="984"/>
    </row>
    <row r="956083" spans="59:59" ht="15" customHeight="1">
      <c r="BG956083" s="985"/>
    </row>
    <row r="956120" spans="59:59" ht="15" customHeight="1">
      <c r="BG956120" s="984"/>
    </row>
    <row r="956121" spans="59:59" ht="15" customHeight="1">
      <c r="BG956121" s="985"/>
    </row>
    <row r="956158" spans="59:59" ht="15" customHeight="1">
      <c r="BG956158" s="984"/>
    </row>
    <row r="956159" spans="59:59" ht="15" customHeight="1">
      <c r="BG956159" s="985"/>
    </row>
    <row r="956196" spans="59:59" ht="15" customHeight="1">
      <c r="BG956196" s="984"/>
    </row>
    <row r="956197" spans="59:59" ht="15" customHeight="1">
      <c r="BG956197" s="985"/>
    </row>
    <row r="956234" spans="59:59" ht="15" customHeight="1">
      <c r="BG956234" s="984"/>
    </row>
    <row r="956235" spans="59:59" ht="15" customHeight="1">
      <c r="BG956235" s="985"/>
    </row>
    <row r="956272" spans="59:59" ht="15" customHeight="1">
      <c r="BG956272" s="984"/>
    </row>
    <row r="956273" spans="59:59" ht="15" customHeight="1">
      <c r="BG956273" s="985"/>
    </row>
    <row r="956310" spans="59:59" ht="15" customHeight="1">
      <c r="BG956310" s="984"/>
    </row>
    <row r="956311" spans="59:59" ht="15" customHeight="1">
      <c r="BG956311" s="985"/>
    </row>
    <row r="956348" spans="59:59" ht="15" customHeight="1">
      <c r="BG956348" s="984"/>
    </row>
    <row r="956349" spans="59:59" ht="15" customHeight="1">
      <c r="BG956349" s="985"/>
    </row>
    <row r="956386" spans="59:59" ht="15" customHeight="1">
      <c r="BG956386" s="984"/>
    </row>
    <row r="956387" spans="59:59" ht="15" customHeight="1">
      <c r="BG956387" s="985"/>
    </row>
    <row r="956424" spans="59:59" ht="15" customHeight="1">
      <c r="BG956424" s="984"/>
    </row>
    <row r="956425" spans="59:59" ht="15" customHeight="1">
      <c r="BG956425" s="985"/>
    </row>
    <row r="956462" spans="59:59" ht="15" customHeight="1">
      <c r="BG956462" s="984"/>
    </row>
    <row r="956463" spans="59:59" ht="15" customHeight="1">
      <c r="BG956463" s="985"/>
    </row>
    <row r="956500" spans="59:59" ht="15" customHeight="1">
      <c r="BG956500" s="984"/>
    </row>
    <row r="956501" spans="59:59" ht="15" customHeight="1">
      <c r="BG956501" s="985"/>
    </row>
    <row r="956538" spans="59:59" ht="15" customHeight="1">
      <c r="BG956538" s="984"/>
    </row>
    <row r="956539" spans="59:59" ht="15" customHeight="1">
      <c r="BG956539" s="985"/>
    </row>
    <row r="956576" spans="59:59" ht="15" customHeight="1">
      <c r="BG956576" s="984"/>
    </row>
    <row r="956577" spans="59:59" ht="15" customHeight="1">
      <c r="BG956577" s="985"/>
    </row>
    <row r="956614" spans="59:59" ht="15" customHeight="1">
      <c r="BG956614" s="984"/>
    </row>
    <row r="956615" spans="59:59" ht="15" customHeight="1">
      <c r="BG956615" s="985"/>
    </row>
    <row r="956652" spans="59:59" ht="15" customHeight="1">
      <c r="BG956652" s="984"/>
    </row>
    <row r="956653" spans="59:59" ht="15" customHeight="1">
      <c r="BG956653" s="985"/>
    </row>
    <row r="956690" spans="59:59" ht="15" customHeight="1">
      <c r="BG956690" s="984"/>
    </row>
    <row r="956691" spans="59:59" ht="15" customHeight="1">
      <c r="BG956691" s="985"/>
    </row>
    <row r="956728" spans="59:59" ht="15" customHeight="1">
      <c r="BG956728" s="984"/>
    </row>
    <row r="956729" spans="59:59" ht="15" customHeight="1">
      <c r="BG956729" s="985"/>
    </row>
    <row r="956766" spans="59:59" ht="15" customHeight="1">
      <c r="BG956766" s="984"/>
    </row>
    <row r="956767" spans="59:59" ht="15" customHeight="1">
      <c r="BG956767" s="985"/>
    </row>
    <row r="956804" spans="59:59" ht="15" customHeight="1">
      <c r="BG956804" s="984"/>
    </row>
    <row r="956805" spans="59:59" ht="15" customHeight="1">
      <c r="BG956805" s="985"/>
    </row>
    <row r="956842" spans="59:59" ht="15" customHeight="1">
      <c r="BG956842" s="984"/>
    </row>
    <row r="956843" spans="59:59" ht="15" customHeight="1">
      <c r="BG956843" s="985"/>
    </row>
    <row r="956880" spans="59:59" ht="15" customHeight="1">
      <c r="BG956880" s="984"/>
    </row>
    <row r="956881" spans="59:59" ht="15" customHeight="1">
      <c r="BG956881" s="985"/>
    </row>
    <row r="956918" spans="59:59" ht="15" customHeight="1">
      <c r="BG956918" s="984"/>
    </row>
    <row r="956919" spans="59:59" ht="15" customHeight="1">
      <c r="BG956919" s="985"/>
    </row>
    <row r="956956" spans="59:59" ht="15" customHeight="1">
      <c r="BG956956" s="984"/>
    </row>
    <row r="956957" spans="59:59" ht="15" customHeight="1">
      <c r="BG956957" s="985"/>
    </row>
    <row r="956994" spans="59:59" ht="15" customHeight="1">
      <c r="BG956994" s="984"/>
    </row>
    <row r="956995" spans="59:59" ht="15" customHeight="1">
      <c r="BG956995" s="985"/>
    </row>
    <row r="957032" spans="59:59" ht="15" customHeight="1">
      <c r="BG957032" s="984"/>
    </row>
    <row r="957033" spans="59:59" ht="15" customHeight="1">
      <c r="BG957033" s="985"/>
    </row>
    <row r="957070" spans="59:59" ht="15" customHeight="1">
      <c r="BG957070" s="984"/>
    </row>
    <row r="957071" spans="59:59" ht="15" customHeight="1">
      <c r="BG957071" s="985"/>
    </row>
    <row r="957108" spans="59:59" ht="15" customHeight="1">
      <c r="BG957108" s="984"/>
    </row>
    <row r="957109" spans="59:59" ht="15" customHeight="1">
      <c r="BG957109" s="985"/>
    </row>
    <row r="957146" spans="59:59" ht="15" customHeight="1">
      <c r="BG957146" s="984"/>
    </row>
    <row r="957147" spans="59:59" ht="15" customHeight="1">
      <c r="BG957147" s="985"/>
    </row>
    <row r="957184" spans="59:59" ht="15" customHeight="1">
      <c r="BG957184" s="984"/>
    </row>
    <row r="957185" spans="59:59" ht="15" customHeight="1">
      <c r="BG957185" s="985"/>
    </row>
    <row r="957222" spans="59:59" ht="15" customHeight="1">
      <c r="BG957222" s="984"/>
    </row>
    <row r="957223" spans="59:59" ht="15" customHeight="1">
      <c r="BG957223" s="985"/>
    </row>
    <row r="957260" spans="59:59" ht="15" customHeight="1">
      <c r="BG957260" s="984"/>
    </row>
    <row r="957261" spans="59:59" ht="15" customHeight="1">
      <c r="BG957261" s="985"/>
    </row>
    <row r="957298" spans="59:59" ht="15" customHeight="1">
      <c r="BG957298" s="984"/>
    </row>
    <row r="957299" spans="59:59" ht="15" customHeight="1">
      <c r="BG957299" s="985"/>
    </row>
    <row r="957336" spans="59:59" ht="15" customHeight="1">
      <c r="BG957336" s="984"/>
    </row>
    <row r="957337" spans="59:59" ht="15" customHeight="1">
      <c r="BG957337" s="985"/>
    </row>
    <row r="957374" spans="59:59" ht="15" customHeight="1">
      <c r="BG957374" s="984"/>
    </row>
    <row r="957375" spans="59:59" ht="15" customHeight="1">
      <c r="BG957375" s="985"/>
    </row>
    <row r="957412" spans="59:59" ht="15" customHeight="1">
      <c r="BG957412" s="984"/>
    </row>
    <row r="957413" spans="59:59" ht="15" customHeight="1">
      <c r="BG957413" s="985"/>
    </row>
    <row r="957450" spans="59:59" ht="15" customHeight="1">
      <c r="BG957450" s="984"/>
    </row>
    <row r="957451" spans="59:59" ht="15" customHeight="1">
      <c r="BG957451" s="985"/>
    </row>
    <row r="957488" spans="59:59" ht="15" customHeight="1">
      <c r="BG957488" s="984"/>
    </row>
    <row r="957489" spans="59:59" ht="15" customHeight="1">
      <c r="BG957489" s="985"/>
    </row>
    <row r="957526" spans="59:59" ht="15" customHeight="1">
      <c r="BG957526" s="984"/>
    </row>
    <row r="957527" spans="59:59" ht="15" customHeight="1">
      <c r="BG957527" s="985"/>
    </row>
    <row r="957564" spans="59:59" ht="15" customHeight="1">
      <c r="BG957564" s="984"/>
    </row>
    <row r="957565" spans="59:59" ht="15" customHeight="1">
      <c r="BG957565" s="985"/>
    </row>
    <row r="957602" spans="59:59" ht="15" customHeight="1">
      <c r="BG957602" s="984"/>
    </row>
    <row r="957603" spans="59:59" ht="15" customHeight="1">
      <c r="BG957603" s="985"/>
    </row>
    <row r="957640" spans="59:59" ht="15" customHeight="1">
      <c r="BG957640" s="984"/>
    </row>
    <row r="957641" spans="59:59" ht="15" customHeight="1">
      <c r="BG957641" s="985"/>
    </row>
    <row r="957678" spans="59:59" ht="15" customHeight="1">
      <c r="BG957678" s="984"/>
    </row>
    <row r="957679" spans="59:59" ht="15" customHeight="1">
      <c r="BG957679" s="985"/>
    </row>
    <row r="957716" spans="59:59" ht="15" customHeight="1">
      <c r="BG957716" s="984"/>
    </row>
    <row r="957717" spans="59:59" ht="15" customHeight="1">
      <c r="BG957717" s="985"/>
    </row>
    <row r="957754" spans="59:59" ht="15" customHeight="1">
      <c r="BG957754" s="984"/>
    </row>
    <row r="957755" spans="59:59" ht="15" customHeight="1">
      <c r="BG957755" s="985"/>
    </row>
    <row r="957792" spans="59:59" ht="15" customHeight="1">
      <c r="BG957792" s="984"/>
    </row>
    <row r="957793" spans="59:59" ht="15" customHeight="1">
      <c r="BG957793" s="985"/>
    </row>
    <row r="957830" spans="59:59" ht="15" customHeight="1">
      <c r="BG957830" s="984"/>
    </row>
    <row r="957831" spans="59:59" ht="15" customHeight="1">
      <c r="BG957831" s="985"/>
    </row>
    <row r="957868" spans="59:59" ht="15" customHeight="1">
      <c r="BG957868" s="984"/>
    </row>
    <row r="957869" spans="59:59" ht="15" customHeight="1">
      <c r="BG957869" s="985"/>
    </row>
    <row r="957906" spans="59:59" ht="15" customHeight="1">
      <c r="BG957906" s="984"/>
    </row>
    <row r="957907" spans="59:59" ht="15" customHeight="1">
      <c r="BG957907" s="985"/>
    </row>
    <row r="957944" spans="59:59" ht="15" customHeight="1">
      <c r="BG957944" s="984"/>
    </row>
    <row r="957945" spans="59:59" ht="15" customHeight="1">
      <c r="BG957945" s="985"/>
    </row>
    <row r="957982" spans="59:59" ht="15" customHeight="1">
      <c r="BG957982" s="984"/>
    </row>
    <row r="957983" spans="59:59" ht="15" customHeight="1">
      <c r="BG957983" s="985"/>
    </row>
    <row r="958020" spans="59:59" ht="15" customHeight="1">
      <c r="BG958020" s="984"/>
    </row>
    <row r="958021" spans="59:59" ht="15" customHeight="1">
      <c r="BG958021" s="985"/>
    </row>
    <row r="958058" spans="59:59" ht="15" customHeight="1">
      <c r="BG958058" s="984"/>
    </row>
    <row r="958059" spans="59:59" ht="15" customHeight="1">
      <c r="BG958059" s="985"/>
    </row>
    <row r="958096" spans="59:59" ht="15" customHeight="1">
      <c r="BG958096" s="984"/>
    </row>
    <row r="958097" spans="59:59" ht="15" customHeight="1">
      <c r="BG958097" s="985"/>
    </row>
    <row r="958134" spans="59:59" ht="15" customHeight="1">
      <c r="BG958134" s="984"/>
    </row>
    <row r="958135" spans="59:59" ht="15" customHeight="1">
      <c r="BG958135" s="985"/>
    </row>
    <row r="958172" spans="59:59" ht="15" customHeight="1">
      <c r="BG958172" s="984"/>
    </row>
    <row r="958173" spans="59:59" ht="15" customHeight="1">
      <c r="BG958173" s="985"/>
    </row>
    <row r="958210" spans="59:59" ht="15" customHeight="1">
      <c r="BG958210" s="984"/>
    </row>
    <row r="958211" spans="59:59" ht="15" customHeight="1">
      <c r="BG958211" s="985"/>
    </row>
    <row r="958248" spans="59:59" ht="15" customHeight="1">
      <c r="BG958248" s="984"/>
    </row>
    <row r="958249" spans="59:59" ht="15" customHeight="1">
      <c r="BG958249" s="985"/>
    </row>
    <row r="958286" spans="59:59" ht="15" customHeight="1">
      <c r="BG958286" s="984"/>
    </row>
    <row r="958287" spans="59:59" ht="15" customHeight="1">
      <c r="BG958287" s="985"/>
    </row>
    <row r="958324" spans="59:59" ht="15" customHeight="1">
      <c r="BG958324" s="984"/>
    </row>
    <row r="958325" spans="59:59" ht="15" customHeight="1">
      <c r="BG958325" s="985"/>
    </row>
    <row r="958362" spans="59:59" ht="15" customHeight="1">
      <c r="BG958362" s="984"/>
    </row>
    <row r="958363" spans="59:59" ht="15" customHeight="1">
      <c r="BG958363" s="985"/>
    </row>
    <row r="958400" spans="59:59" ht="15" customHeight="1">
      <c r="BG958400" s="984"/>
    </row>
    <row r="958401" spans="59:59" ht="15" customHeight="1">
      <c r="BG958401" s="985"/>
    </row>
    <row r="958438" spans="59:59" ht="15" customHeight="1">
      <c r="BG958438" s="984"/>
    </row>
    <row r="958439" spans="59:59" ht="15" customHeight="1">
      <c r="BG958439" s="985"/>
    </row>
    <row r="958476" spans="59:59" ht="15" customHeight="1">
      <c r="BG958476" s="984"/>
    </row>
    <row r="958477" spans="59:59" ht="15" customHeight="1">
      <c r="BG958477" s="985"/>
    </row>
    <row r="958514" spans="59:59" ht="15" customHeight="1">
      <c r="BG958514" s="984"/>
    </row>
    <row r="958515" spans="59:59" ht="15" customHeight="1">
      <c r="BG958515" s="985"/>
    </row>
    <row r="958552" spans="59:59" ht="15" customHeight="1">
      <c r="BG958552" s="984"/>
    </row>
    <row r="958553" spans="59:59" ht="15" customHeight="1">
      <c r="BG958553" s="985"/>
    </row>
    <row r="958590" spans="59:59" ht="15" customHeight="1">
      <c r="BG958590" s="984"/>
    </row>
    <row r="958591" spans="59:59" ht="15" customHeight="1">
      <c r="BG958591" s="985"/>
    </row>
    <row r="958628" spans="59:59" ht="15" customHeight="1">
      <c r="BG958628" s="984"/>
    </row>
    <row r="958629" spans="59:59" ht="15" customHeight="1">
      <c r="BG958629" s="985"/>
    </row>
    <row r="958666" spans="59:59" ht="15" customHeight="1">
      <c r="BG958666" s="984"/>
    </row>
    <row r="958667" spans="59:59" ht="15" customHeight="1">
      <c r="BG958667" s="985"/>
    </row>
    <row r="958704" spans="59:59" ht="15" customHeight="1">
      <c r="BG958704" s="984"/>
    </row>
    <row r="958705" spans="59:59" ht="15" customHeight="1">
      <c r="BG958705" s="985"/>
    </row>
    <row r="958742" spans="59:59" ht="15" customHeight="1">
      <c r="BG958742" s="984"/>
    </row>
    <row r="958743" spans="59:59" ht="15" customHeight="1">
      <c r="BG958743" s="985"/>
    </row>
    <row r="958780" spans="59:59" ht="15" customHeight="1">
      <c r="BG958780" s="984"/>
    </row>
    <row r="958781" spans="59:59" ht="15" customHeight="1">
      <c r="BG958781" s="985"/>
    </row>
    <row r="958818" spans="59:59" ht="15" customHeight="1">
      <c r="BG958818" s="984"/>
    </row>
    <row r="958819" spans="59:59" ht="15" customHeight="1">
      <c r="BG958819" s="985"/>
    </row>
    <row r="958856" spans="59:59" ht="15" customHeight="1">
      <c r="BG958856" s="984"/>
    </row>
    <row r="958857" spans="59:59" ht="15" customHeight="1">
      <c r="BG958857" s="985"/>
    </row>
    <row r="958894" spans="59:59" ht="15" customHeight="1">
      <c r="BG958894" s="984"/>
    </row>
    <row r="958895" spans="59:59" ht="15" customHeight="1">
      <c r="BG958895" s="985"/>
    </row>
    <row r="958932" spans="59:59" ht="15" customHeight="1">
      <c r="BG958932" s="984"/>
    </row>
    <row r="958933" spans="59:59" ht="15" customHeight="1">
      <c r="BG958933" s="985"/>
    </row>
    <row r="958970" spans="59:59" ht="15" customHeight="1">
      <c r="BG958970" s="984"/>
    </row>
    <row r="958971" spans="59:59" ht="15" customHeight="1">
      <c r="BG958971" s="985"/>
    </row>
    <row r="959008" spans="59:59" ht="15" customHeight="1">
      <c r="BG959008" s="984"/>
    </row>
    <row r="959009" spans="59:59" ht="15" customHeight="1">
      <c r="BG959009" s="985"/>
    </row>
    <row r="959046" spans="59:59" ht="15" customHeight="1">
      <c r="BG959046" s="984"/>
    </row>
    <row r="959047" spans="59:59" ht="15" customHeight="1">
      <c r="BG959047" s="985"/>
    </row>
    <row r="959084" spans="59:59" ht="15" customHeight="1">
      <c r="BG959084" s="984"/>
    </row>
    <row r="959085" spans="59:59" ht="15" customHeight="1">
      <c r="BG959085" s="985"/>
    </row>
    <row r="959122" spans="59:59" ht="15" customHeight="1">
      <c r="BG959122" s="984"/>
    </row>
    <row r="959123" spans="59:59" ht="15" customHeight="1">
      <c r="BG959123" s="985"/>
    </row>
    <row r="959160" spans="59:59" ht="15" customHeight="1">
      <c r="BG959160" s="984"/>
    </row>
    <row r="959161" spans="59:59" ht="15" customHeight="1">
      <c r="BG959161" s="985"/>
    </row>
    <row r="959198" spans="59:59" ht="15" customHeight="1">
      <c r="BG959198" s="984"/>
    </row>
    <row r="959199" spans="59:59" ht="15" customHeight="1">
      <c r="BG959199" s="985"/>
    </row>
    <row r="959236" spans="59:59" ht="15" customHeight="1">
      <c r="BG959236" s="984"/>
    </row>
    <row r="959237" spans="59:59" ht="15" customHeight="1">
      <c r="BG959237" s="985"/>
    </row>
    <row r="959274" spans="59:59" ht="15" customHeight="1">
      <c r="BG959274" s="984"/>
    </row>
    <row r="959275" spans="59:59" ht="15" customHeight="1">
      <c r="BG959275" s="985"/>
    </row>
    <row r="959312" spans="59:59" ht="15" customHeight="1">
      <c r="BG959312" s="984"/>
    </row>
    <row r="959313" spans="59:59" ht="15" customHeight="1">
      <c r="BG959313" s="985"/>
    </row>
    <row r="959350" spans="59:59" ht="15" customHeight="1">
      <c r="BG959350" s="984"/>
    </row>
    <row r="959351" spans="59:59" ht="15" customHeight="1">
      <c r="BG959351" s="985"/>
    </row>
    <row r="959388" spans="59:59" ht="15" customHeight="1">
      <c r="BG959388" s="984"/>
    </row>
    <row r="959389" spans="59:59" ht="15" customHeight="1">
      <c r="BG959389" s="985"/>
    </row>
    <row r="959426" spans="59:59" ht="15" customHeight="1">
      <c r="BG959426" s="984"/>
    </row>
    <row r="959427" spans="59:59" ht="15" customHeight="1">
      <c r="BG959427" s="985"/>
    </row>
    <row r="959464" spans="59:59" ht="15" customHeight="1">
      <c r="BG959464" s="984"/>
    </row>
    <row r="959465" spans="59:59" ht="15" customHeight="1">
      <c r="BG959465" s="985"/>
    </row>
    <row r="959502" spans="59:59" ht="15" customHeight="1">
      <c r="BG959502" s="984"/>
    </row>
    <row r="959503" spans="59:59" ht="15" customHeight="1">
      <c r="BG959503" s="985"/>
    </row>
    <row r="959540" spans="59:59" ht="15" customHeight="1">
      <c r="BG959540" s="984"/>
    </row>
    <row r="959541" spans="59:59" ht="15" customHeight="1">
      <c r="BG959541" s="985"/>
    </row>
    <row r="959578" spans="59:59" ht="15" customHeight="1">
      <c r="BG959578" s="984"/>
    </row>
    <row r="959579" spans="59:59" ht="15" customHeight="1">
      <c r="BG959579" s="985"/>
    </row>
    <row r="959616" spans="59:59" ht="15" customHeight="1">
      <c r="BG959616" s="984"/>
    </row>
    <row r="959617" spans="59:59" ht="15" customHeight="1">
      <c r="BG959617" s="985"/>
    </row>
    <row r="959654" spans="59:59" ht="15" customHeight="1">
      <c r="BG959654" s="984"/>
    </row>
    <row r="959655" spans="59:59" ht="15" customHeight="1">
      <c r="BG959655" s="985"/>
    </row>
    <row r="959692" spans="59:59" ht="15" customHeight="1">
      <c r="BG959692" s="984"/>
    </row>
    <row r="959693" spans="59:59" ht="15" customHeight="1">
      <c r="BG959693" s="985"/>
    </row>
    <row r="959730" spans="59:59" ht="15" customHeight="1">
      <c r="BG959730" s="984"/>
    </row>
    <row r="959731" spans="59:59" ht="15" customHeight="1">
      <c r="BG959731" s="985"/>
    </row>
    <row r="959768" spans="59:59" ht="15" customHeight="1">
      <c r="BG959768" s="984"/>
    </row>
    <row r="959769" spans="59:59" ht="15" customHeight="1">
      <c r="BG959769" s="985"/>
    </row>
    <row r="959806" spans="59:59" ht="15" customHeight="1">
      <c r="BG959806" s="984"/>
    </row>
    <row r="959807" spans="59:59" ht="15" customHeight="1">
      <c r="BG959807" s="985"/>
    </row>
    <row r="959844" spans="59:59" ht="15" customHeight="1">
      <c r="BG959844" s="984"/>
    </row>
    <row r="959845" spans="59:59" ht="15" customHeight="1">
      <c r="BG959845" s="985"/>
    </row>
    <row r="959882" spans="59:59" ht="15" customHeight="1">
      <c r="BG959882" s="984"/>
    </row>
    <row r="959883" spans="59:59" ht="15" customHeight="1">
      <c r="BG959883" s="985"/>
    </row>
    <row r="959920" spans="59:59" ht="15" customHeight="1">
      <c r="BG959920" s="984"/>
    </row>
    <row r="959921" spans="59:59" ht="15" customHeight="1">
      <c r="BG959921" s="985"/>
    </row>
    <row r="959958" spans="59:59" ht="15" customHeight="1">
      <c r="BG959958" s="984"/>
    </row>
    <row r="959959" spans="59:59" ht="15" customHeight="1">
      <c r="BG959959" s="985"/>
    </row>
    <row r="959996" spans="59:59" ht="15" customHeight="1">
      <c r="BG959996" s="984"/>
    </row>
    <row r="959997" spans="59:59" ht="15" customHeight="1">
      <c r="BG959997" s="985"/>
    </row>
    <row r="960034" spans="59:59" ht="15" customHeight="1">
      <c r="BG960034" s="984"/>
    </row>
    <row r="960035" spans="59:59" ht="15" customHeight="1">
      <c r="BG960035" s="985"/>
    </row>
    <row r="960072" spans="59:59" ht="15" customHeight="1">
      <c r="BG960072" s="984"/>
    </row>
    <row r="960073" spans="59:59" ht="15" customHeight="1">
      <c r="BG960073" s="985"/>
    </row>
    <row r="960110" spans="59:59" ht="15" customHeight="1">
      <c r="BG960110" s="984"/>
    </row>
    <row r="960111" spans="59:59" ht="15" customHeight="1">
      <c r="BG960111" s="985"/>
    </row>
    <row r="960148" spans="59:59" ht="15" customHeight="1">
      <c r="BG960148" s="984"/>
    </row>
    <row r="960149" spans="59:59" ht="15" customHeight="1">
      <c r="BG960149" s="985"/>
    </row>
    <row r="960186" spans="59:59" ht="15" customHeight="1">
      <c r="BG960186" s="984"/>
    </row>
    <row r="960187" spans="59:59" ht="15" customHeight="1">
      <c r="BG960187" s="985"/>
    </row>
    <row r="960224" spans="59:59" ht="15" customHeight="1">
      <c r="BG960224" s="984"/>
    </row>
    <row r="960225" spans="59:59" ht="15" customHeight="1">
      <c r="BG960225" s="985"/>
    </row>
    <row r="960262" spans="59:59" ht="15" customHeight="1">
      <c r="BG960262" s="984"/>
    </row>
    <row r="960263" spans="59:59" ht="15" customHeight="1">
      <c r="BG960263" s="985"/>
    </row>
    <row r="960300" spans="59:59" ht="15" customHeight="1">
      <c r="BG960300" s="984"/>
    </row>
    <row r="960301" spans="59:59" ht="15" customHeight="1">
      <c r="BG960301" s="985"/>
    </row>
    <row r="960338" spans="59:59" ht="15" customHeight="1">
      <c r="BG960338" s="984"/>
    </row>
    <row r="960339" spans="59:59" ht="15" customHeight="1">
      <c r="BG960339" s="985"/>
    </row>
    <row r="960376" spans="59:59" ht="15" customHeight="1">
      <c r="BG960376" s="984"/>
    </row>
    <row r="960377" spans="59:59" ht="15" customHeight="1">
      <c r="BG960377" s="985"/>
    </row>
    <row r="960414" spans="59:59" ht="15" customHeight="1">
      <c r="BG960414" s="984"/>
    </row>
    <row r="960415" spans="59:59" ht="15" customHeight="1">
      <c r="BG960415" s="985"/>
    </row>
    <row r="960452" spans="59:59" ht="15" customHeight="1">
      <c r="BG960452" s="984"/>
    </row>
    <row r="960453" spans="59:59" ht="15" customHeight="1">
      <c r="BG960453" s="985"/>
    </row>
    <row r="960490" spans="59:59" ht="15" customHeight="1">
      <c r="BG960490" s="984"/>
    </row>
    <row r="960491" spans="59:59" ht="15" customHeight="1">
      <c r="BG960491" s="985"/>
    </row>
    <row r="960528" spans="59:59" ht="15" customHeight="1">
      <c r="BG960528" s="984"/>
    </row>
    <row r="960529" spans="59:59" ht="15" customHeight="1">
      <c r="BG960529" s="985"/>
    </row>
    <row r="960566" spans="59:59" ht="15" customHeight="1">
      <c r="BG960566" s="984"/>
    </row>
    <row r="960567" spans="59:59" ht="15" customHeight="1">
      <c r="BG960567" s="985"/>
    </row>
    <row r="960604" spans="59:59" ht="15" customHeight="1">
      <c r="BG960604" s="984"/>
    </row>
    <row r="960605" spans="59:59" ht="15" customHeight="1">
      <c r="BG960605" s="985"/>
    </row>
    <row r="960642" spans="59:59" ht="15" customHeight="1">
      <c r="BG960642" s="984"/>
    </row>
    <row r="960643" spans="59:59" ht="15" customHeight="1">
      <c r="BG960643" s="985"/>
    </row>
    <row r="960680" spans="59:59" ht="15" customHeight="1">
      <c r="BG960680" s="984"/>
    </row>
    <row r="960681" spans="59:59" ht="15" customHeight="1">
      <c r="BG960681" s="985"/>
    </row>
    <row r="960718" spans="59:59" ht="15" customHeight="1">
      <c r="BG960718" s="984"/>
    </row>
    <row r="960719" spans="59:59" ht="15" customHeight="1">
      <c r="BG960719" s="985"/>
    </row>
    <row r="960756" spans="59:59" ht="15" customHeight="1">
      <c r="BG960756" s="984"/>
    </row>
    <row r="960757" spans="59:59" ht="15" customHeight="1">
      <c r="BG960757" s="985"/>
    </row>
    <row r="960794" spans="59:59" ht="15" customHeight="1">
      <c r="BG960794" s="984"/>
    </row>
    <row r="960795" spans="59:59" ht="15" customHeight="1">
      <c r="BG960795" s="985"/>
    </row>
    <row r="960832" spans="59:59" ht="15" customHeight="1">
      <c r="BG960832" s="984"/>
    </row>
    <row r="960833" spans="59:59" ht="15" customHeight="1">
      <c r="BG960833" s="985"/>
    </row>
    <row r="960870" spans="59:59" ht="15" customHeight="1">
      <c r="BG960870" s="984"/>
    </row>
    <row r="960871" spans="59:59" ht="15" customHeight="1">
      <c r="BG960871" s="985"/>
    </row>
    <row r="960908" spans="59:59" ht="15" customHeight="1">
      <c r="BG960908" s="984"/>
    </row>
    <row r="960909" spans="59:59" ht="15" customHeight="1">
      <c r="BG960909" s="985"/>
    </row>
    <row r="960946" spans="59:59" ht="15" customHeight="1">
      <c r="BG960946" s="984"/>
    </row>
    <row r="960947" spans="59:59" ht="15" customHeight="1">
      <c r="BG960947" s="985"/>
    </row>
    <row r="960984" spans="59:59" ht="15" customHeight="1">
      <c r="BG960984" s="984"/>
    </row>
    <row r="960985" spans="59:59" ht="15" customHeight="1">
      <c r="BG960985" s="985"/>
    </row>
    <row r="961022" spans="59:59" ht="15" customHeight="1">
      <c r="BG961022" s="984"/>
    </row>
    <row r="961023" spans="59:59" ht="15" customHeight="1">
      <c r="BG961023" s="985"/>
    </row>
    <row r="961060" spans="59:59" ht="15" customHeight="1">
      <c r="BG961060" s="984"/>
    </row>
    <row r="961061" spans="59:59" ht="15" customHeight="1">
      <c r="BG961061" s="985"/>
    </row>
    <row r="961098" spans="59:59" ht="15" customHeight="1">
      <c r="BG961098" s="984"/>
    </row>
    <row r="961099" spans="59:59" ht="15" customHeight="1">
      <c r="BG961099" s="985"/>
    </row>
    <row r="961136" spans="59:59" ht="15" customHeight="1">
      <c r="BG961136" s="984"/>
    </row>
    <row r="961137" spans="59:59" ht="15" customHeight="1">
      <c r="BG961137" s="985"/>
    </row>
    <row r="961174" spans="59:59" ht="15" customHeight="1">
      <c r="BG961174" s="984"/>
    </row>
    <row r="961175" spans="59:59" ht="15" customHeight="1">
      <c r="BG961175" s="985"/>
    </row>
    <row r="961212" spans="59:59" ht="15" customHeight="1">
      <c r="BG961212" s="984"/>
    </row>
    <row r="961213" spans="59:59" ht="15" customHeight="1">
      <c r="BG961213" s="985"/>
    </row>
    <row r="961250" spans="59:59" ht="15" customHeight="1">
      <c r="BG961250" s="984"/>
    </row>
    <row r="961251" spans="59:59" ht="15" customHeight="1">
      <c r="BG961251" s="985"/>
    </row>
    <row r="961288" spans="59:59" ht="15" customHeight="1">
      <c r="BG961288" s="984"/>
    </row>
    <row r="961289" spans="59:59" ht="15" customHeight="1">
      <c r="BG961289" s="985"/>
    </row>
    <row r="961326" spans="59:59" ht="15" customHeight="1">
      <c r="BG961326" s="984"/>
    </row>
    <row r="961327" spans="59:59" ht="15" customHeight="1">
      <c r="BG961327" s="985"/>
    </row>
    <row r="961364" spans="59:59" ht="15" customHeight="1">
      <c r="BG961364" s="984"/>
    </row>
    <row r="961365" spans="59:59" ht="15" customHeight="1">
      <c r="BG961365" s="985"/>
    </row>
    <row r="961402" spans="59:59" ht="15" customHeight="1">
      <c r="BG961402" s="984"/>
    </row>
    <row r="961403" spans="59:59" ht="15" customHeight="1">
      <c r="BG961403" s="985"/>
    </row>
    <row r="961440" spans="59:59" ht="15" customHeight="1">
      <c r="BG961440" s="984"/>
    </row>
    <row r="961441" spans="59:59" ht="15" customHeight="1">
      <c r="BG961441" s="985"/>
    </row>
    <row r="961478" spans="59:59" ht="15" customHeight="1">
      <c r="BG961478" s="984"/>
    </row>
    <row r="961479" spans="59:59" ht="15" customHeight="1">
      <c r="BG961479" s="985"/>
    </row>
    <row r="961516" spans="59:59" ht="15" customHeight="1">
      <c r="BG961516" s="984"/>
    </row>
    <row r="961517" spans="59:59" ht="15" customHeight="1">
      <c r="BG961517" s="985"/>
    </row>
    <row r="961554" spans="59:59" ht="15" customHeight="1">
      <c r="BG961554" s="984"/>
    </row>
    <row r="961555" spans="59:59" ht="15" customHeight="1">
      <c r="BG961555" s="985"/>
    </row>
    <row r="961592" spans="59:59" ht="15" customHeight="1">
      <c r="BG961592" s="984"/>
    </row>
    <row r="961593" spans="59:59" ht="15" customHeight="1">
      <c r="BG961593" s="985"/>
    </row>
    <row r="961630" spans="59:59" ht="15" customHeight="1">
      <c r="BG961630" s="984"/>
    </row>
    <row r="961631" spans="59:59" ht="15" customHeight="1">
      <c r="BG961631" s="985"/>
    </row>
    <row r="961668" spans="59:59" ht="15" customHeight="1">
      <c r="BG961668" s="984"/>
    </row>
    <row r="961669" spans="59:59" ht="15" customHeight="1">
      <c r="BG961669" s="985"/>
    </row>
    <row r="961706" spans="59:59" ht="15" customHeight="1">
      <c r="BG961706" s="984"/>
    </row>
    <row r="961707" spans="59:59" ht="15" customHeight="1">
      <c r="BG961707" s="985"/>
    </row>
    <row r="961744" spans="59:59" ht="15" customHeight="1">
      <c r="BG961744" s="984"/>
    </row>
    <row r="961745" spans="59:59" ht="15" customHeight="1">
      <c r="BG961745" s="985"/>
    </row>
    <row r="961782" spans="59:59" ht="15" customHeight="1">
      <c r="BG961782" s="984"/>
    </row>
    <row r="961783" spans="59:59" ht="15" customHeight="1">
      <c r="BG961783" s="985"/>
    </row>
    <row r="961820" spans="59:59" ht="15" customHeight="1">
      <c r="BG961820" s="984"/>
    </row>
    <row r="961821" spans="59:59" ht="15" customHeight="1">
      <c r="BG961821" s="985"/>
    </row>
    <row r="961858" spans="59:59" ht="15" customHeight="1">
      <c r="BG961858" s="984"/>
    </row>
    <row r="961859" spans="59:59" ht="15" customHeight="1">
      <c r="BG961859" s="985"/>
    </row>
    <row r="961896" spans="59:59" ht="15" customHeight="1">
      <c r="BG961896" s="984"/>
    </row>
    <row r="961897" spans="59:59" ht="15" customHeight="1">
      <c r="BG961897" s="985"/>
    </row>
    <row r="961934" spans="59:59" ht="15" customHeight="1">
      <c r="BG961934" s="984"/>
    </row>
    <row r="961935" spans="59:59" ht="15" customHeight="1">
      <c r="BG961935" s="985"/>
    </row>
    <row r="961972" spans="59:59" ht="15" customHeight="1">
      <c r="BG961972" s="984"/>
    </row>
    <row r="961973" spans="59:59" ht="15" customHeight="1">
      <c r="BG961973" s="985"/>
    </row>
    <row r="962010" spans="59:59" ht="15" customHeight="1">
      <c r="BG962010" s="984"/>
    </row>
    <row r="962011" spans="59:59" ht="15" customHeight="1">
      <c r="BG962011" s="985"/>
    </row>
    <row r="962048" spans="59:59" ht="15" customHeight="1">
      <c r="BG962048" s="984"/>
    </row>
    <row r="962049" spans="59:59" ht="15" customHeight="1">
      <c r="BG962049" s="985"/>
    </row>
    <row r="962086" spans="59:59" ht="15" customHeight="1">
      <c r="BG962086" s="984"/>
    </row>
    <row r="962087" spans="59:59" ht="15" customHeight="1">
      <c r="BG962087" s="985"/>
    </row>
    <row r="962124" spans="59:59" ht="15" customHeight="1">
      <c r="BG962124" s="984"/>
    </row>
    <row r="962125" spans="59:59" ht="15" customHeight="1">
      <c r="BG962125" s="985"/>
    </row>
    <row r="962162" spans="59:59" ht="15" customHeight="1">
      <c r="BG962162" s="984"/>
    </row>
    <row r="962163" spans="59:59" ht="15" customHeight="1">
      <c r="BG962163" s="985"/>
    </row>
    <row r="962200" spans="59:59" ht="15" customHeight="1">
      <c r="BG962200" s="984"/>
    </row>
    <row r="962201" spans="59:59" ht="15" customHeight="1">
      <c r="BG962201" s="985"/>
    </row>
    <row r="962238" spans="59:59" ht="15" customHeight="1">
      <c r="BG962238" s="984"/>
    </row>
    <row r="962239" spans="59:59" ht="15" customHeight="1">
      <c r="BG962239" s="985"/>
    </row>
    <row r="962276" spans="59:59" ht="15" customHeight="1">
      <c r="BG962276" s="984"/>
    </row>
    <row r="962277" spans="59:59" ht="15" customHeight="1">
      <c r="BG962277" s="985"/>
    </row>
    <row r="962314" spans="59:59" ht="15" customHeight="1">
      <c r="BG962314" s="984"/>
    </row>
    <row r="962315" spans="59:59" ht="15" customHeight="1">
      <c r="BG962315" s="985"/>
    </row>
    <row r="962352" spans="59:59" ht="15" customHeight="1">
      <c r="BG962352" s="984"/>
    </row>
    <row r="962353" spans="59:59" ht="15" customHeight="1">
      <c r="BG962353" s="985"/>
    </row>
    <row r="962390" spans="59:59" ht="15" customHeight="1">
      <c r="BG962390" s="984"/>
    </row>
    <row r="962391" spans="59:59" ht="15" customHeight="1">
      <c r="BG962391" s="985"/>
    </row>
    <row r="962428" spans="59:59" ht="15" customHeight="1">
      <c r="BG962428" s="984"/>
    </row>
    <row r="962429" spans="59:59" ht="15" customHeight="1">
      <c r="BG962429" s="985"/>
    </row>
    <row r="962466" spans="59:59" ht="15" customHeight="1">
      <c r="BG962466" s="984"/>
    </row>
    <row r="962467" spans="59:59" ht="15" customHeight="1">
      <c r="BG962467" s="985"/>
    </row>
    <row r="962504" spans="59:59" ht="15" customHeight="1">
      <c r="BG962504" s="984"/>
    </row>
    <row r="962505" spans="59:59" ht="15" customHeight="1">
      <c r="BG962505" s="985"/>
    </row>
    <row r="962542" spans="59:59" ht="15" customHeight="1">
      <c r="BG962542" s="984"/>
    </row>
    <row r="962543" spans="59:59" ht="15" customHeight="1">
      <c r="BG962543" s="985"/>
    </row>
    <row r="962580" spans="59:59" ht="15" customHeight="1">
      <c r="BG962580" s="984"/>
    </row>
    <row r="962581" spans="59:59" ht="15" customHeight="1">
      <c r="BG962581" s="985"/>
    </row>
    <row r="962618" spans="59:59" ht="15" customHeight="1">
      <c r="BG962618" s="984"/>
    </row>
    <row r="962619" spans="59:59" ht="15" customHeight="1">
      <c r="BG962619" s="985"/>
    </row>
    <row r="962656" spans="59:59" ht="15" customHeight="1">
      <c r="BG962656" s="984"/>
    </row>
    <row r="962657" spans="59:59" ht="15" customHeight="1">
      <c r="BG962657" s="985"/>
    </row>
    <row r="962694" spans="59:59" ht="15" customHeight="1">
      <c r="BG962694" s="984"/>
    </row>
    <row r="962695" spans="59:59" ht="15" customHeight="1">
      <c r="BG962695" s="985"/>
    </row>
    <row r="962732" spans="59:59" ht="15" customHeight="1">
      <c r="BG962732" s="984"/>
    </row>
    <row r="962733" spans="59:59" ht="15" customHeight="1">
      <c r="BG962733" s="985"/>
    </row>
    <row r="962770" spans="59:59" ht="15" customHeight="1">
      <c r="BG962770" s="984"/>
    </row>
    <row r="962771" spans="59:59" ht="15" customHeight="1">
      <c r="BG962771" s="985"/>
    </row>
    <row r="962808" spans="59:59" ht="15" customHeight="1">
      <c r="BG962808" s="984"/>
    </row>
    <row r="962809" spans="59:59" ht="15" customHeight="1">
      <c r="BG962809" s="985"/>
    </row>
    <row r="962846" spans="59:59" ht="15" customHeight="1">
      <c r="BG962846" s="984"/>
    </row>
    <row r="962847" spans="59:59" ht="15" customHeight="1">
      <c r="BG962847" s="985"/>
    </row>
    <row r="962884" spans="59:59" ht="15" customHeight="1">
      <c r="BG962884" s="984"/>
    </row>
    <row r="962885" spans="59:59" ht="15" customHeight="1">
      <c r="BG962885" s="985"/>
    </row>
    <row r="962922" spans="59:59" ht="15" customHeight="1">
      <c r="BG962922" s="984"/>
    </row>
    <row r="962923" spans="59:59" ht="15" customHeight="1">
      <c r="BG962923" s="985"/>
    </row>
    <row r="962960" spans="59:59" ht="15" customHeight="1">
      <c r="BG962960" s="984"/>
    </row>
    <row r="962961" spans="59:59" ht="15" customHeight="1">
      <c r="BG962961" s="985"/>
    </row>
    <row r="962998" spans="59:59" ht="15" customHeight="1">
      <c r="BG962998" s="984"/>
    </row>
    <row r="962999" spans="59:59" ht="15" customHeight="1">
      <c r="BG962999" s="985"/>
    </row>
    <row r="963036" spans="59:59" ht="15" customHeight="1">
      <c r="BG963036" s="984"/>
    </row>
    <row r="963037" spans="59:59" ht="15" customHeight="1">
      <c r="BG963037" s="985"/>
    </row>
    <row r="963074" spans="59:59" ht="15" customHeight="1">
      <c r="BG963074" s="984"/>
    </row>
    <row r="963075" spans="59:59" ht="15" customHeight="1">
      <c r="BG963075" s="985"/>
    </row>
    <row r="963112" spans="59:59" ht="15" customHeight="1">
      <c r="BG963112" s="984"/>
    </row>
    <row r="963113" spans="59:59" ht="15" customHeight="1">
      <c r="BG963113" s="985"/>
    </row>
    <row r="963150" spans="59:59" ht="15" customHeight="1">
      <c r="BG963150" s="984"/>
    </row>
    <row r="963151" spans="59:59" ht="15" customHeight="1">
      <c r="BG963151" s="985"/>
    </row>
    <row r="963188" spans="59:59" ht="15" customHeight="1">
      <c r="BG963188" s="984"/>
    </row>
    <row r="963189" spans="59:59" ht="15" customHeight="1">
      <c r="BG963189" s="985"/>
    </row>
    <row r="963226" spans="59:59" ht="15" customHeight="1">
      <c r="BG963226" s="984"/>
    </row>
    <row r="963227" spans="59:59" ht="15" customHeight="1">
      <c r="BG963227" s="985"/>
    </row>
    <row r="963264" spans="59:59" ht="15" customHeight="1">
      <c r="BG963264" s="984"/>
    </row>
    <row r="963265" spans="59:59" ht="15" customHeight="1">
      <c r="BG963265" s="985"/>
    </row>
    <row r="963302" spans="59:59" ht="15" customHeight="1">
      <c r="BG963302" s="984"/>
    </row>
    <row r="963303" spans="59:59" ht="15" customHeight="1">
      <c r="BG963303" s="985"/>
    </row>
    <row r="963340" spans="59:59" ht="15" customHeight="1">
      <c r="BG963340" s="984"/>
    </row>
    <row r="963341" spans="59:59" ht="15" customHeight="1">
      <c r="BG963341" s="985"/>
    </row>
    <row r="963378" spans="59:59" ht="15" customHeight="1">
      <c r="BG963378" s="984"/>
    </row>
    <row r="963379" spans="59:59" ht="15" customHeight="1">
      <c r="BG963379" s="985"/>
    </row>
    <row r="963416" spans="59:59" ht="15" customHeight="1">
      <c r="BG963416" s="984"/>
    </row>
    <row r="963417" spans="59:59" ht="15" customHeight="1">
      <c r="BG963417" s="985"/>
    </row>
    <row r="963454" spans="59:59" ht="15" customHeight="1">
      <c r="BG963454" s="984"/>
    </row>
    <row r="963455" spans="59:59" ht="15" customHeight="1">
      <c r="BG963455" s="985"/>
    </row>
    <row r="963492" spans="59:59" ht="15" customHeight="1">
      <c r="BG963492" s="984"/>
    </row>
    <row r="963493" spans="59:59" ht="15" customHeight="1">
      <c r="BG963493" s="985"/>
    </row>
    <row r="963530" spans="59:59" ht="15" customHeight="1">
      <c r="BG963530" s="984"/>
    </row>
    <row r="963531" spans="59:59" ht="15" customHeight="1">
      <c r="BG963531" s="985"/>
    </row>
    <row r="963568" spans="59:59" ht="15" customHeight="1">
      <c r="BG963568" s="984"/>
    </row>
    <row r="963569" spans="59:59" ht="15" customHeight="1">
      <c r="BG963569" s="985"/>
    </row>
    <row r="963606" spans="59:59" ht="15" customHeight="1">
      <c r="BG963606" s="984"/>
    </row>
    <row r="963607" spans="59:59" ht="15" customHeight="1">
      <c r="BG963607" s="985"/>
    </row>
    <row r="963644" spans="59:59" ht="15" customHeight="1">
      <c r="BG963644" s="984"/>
    </row>
    <row r="963645" spans="59:59" ht="15" customHeight="1">
      <c r="BG963645" s="985"/>
    </row>
    <row r="963682" spans="59:59" ht="15" customHeight="1">
      <c r="BG963682" s="984"/>
    </row>
    <row r="963683" spans="59:59" ht="15" customHeight="1">
      <c r="BG963683" s="985"/>
    </row>
    <row r="963720" spans="59:59" ht="15" customHeight="1">
      <c r="BG963720" s="984"/>
    </row>
    <row r="963721" spans="59:59" ht="15" customHeight="1">
      <c r="BG963721" s="985"/>
    </row>
    <row r="963758" spans="59:59" ht="15" customHeight="1">
      <c r="BG963758" s="984"/>
    </row>
    <row r="963759" spans="59:59" ht="15" customHeight="1">
      <c r="BG963759" s="985"/>
    </row>
    <row r="963796" spans="59:59" ht="15" customHeight="1">
      <c r="BG963796" s="984"/>
    </row>
    <row r="963797" spans="59:59" ht="15" customHeight="1">
      <c r="BG963797" s="985"/>
    </row>
    <row r="963834" spans="59:59" ht="15" customHeight="1">
      <c r="BG963834" s="984"/>
    </row>
    <row r="963835" spans="59:59" ht="15" customHeight="1">
      <c r="BG963835" s="985"/>
    </row>
    <row r="963872" spans="59:59" ht="15" customHeight="1">
      <c r="BG963872" s="984"/>
    </row>
    <row r="963873" spans="59:59" ht="15" customHeight="1">
      <c r="BG963873" s="985"/>
    </row>
    <row r="963910" spans="59:59" ht="15" customHeight="1">
      <c r="BG963910" s="984"/>
    </row>
    <row r="963911" spans="59:59" ht="15" customHeight="1">
      <c r="BG963911" s="985"/>
    </row>
    <row r="963948" spans="59:59" ht="15" customHeight="1">
      <c r="BG963948" s="984"/>
    </row>
    <row r="963949" spans="59:59" ht="15" customHeight="1">
      <c r="BG963949" s="985"/>
    </row>
    <row r="963986" spans="59:59" ht="15" customHeight="1">
      <c r="BG963986" s="984"/>
    </row>
    <row r="963987" spans="59:59" ht="15" customHeight="1">
      <c r="BG963987" s="985"/>
    </row>
    <row r="964024" spans="59:59" ht="15" customHeight="1">
      <c r="BG964024" s="984"/>
    </row>
    <row r="964025" spans="59:59" ht="15" customHeight="1">
      <c r="BG964025" s="985"/>
    </row>
    <row r="964062" spans="59:59" ht="15" customHeight="1">
      <c r="BG964062" s="984"/>
    </row>
    <row r="964063" spans="59:59" ht="15" customHeight="1">
      <c r="BG964063" s="985"/>
    </row>
    <row r="964100" spans="59:59" ht="15" customHeight="1">
      <c r="BG964100" s="984"/>
    </row>
    <row r="964101" spans="59:59" ht="15" customHeight="1">
      <c r="BG964101" s="985"/>
    </row>
    <row r="964138" spans="59:59" ht="15" customHeight="1">
      <c r="BG964138" s="984"/>
    </row>
    <row r="964139" spans="59:59" ht="15" customHeight="1">
      <c r="BG964139" s="985"/>
    </row>
    <row r="964176" spans="59:59" ht="15" customHeight="1">
      <c r="BG964176" s="984"/>
    </row>
    <row r="964177" spans="59:59" ht="15" customHeight="1">
      <c r="BG964177" s="985"/>
    </row>
    <row r="964214" spans="59:59" ht="15" customHeight="1">
      <c r="BG964214" s="984"/>
    </row>
    <row r="964215" spans="59:59" ht="15" customHeight="1">
      <c r="BG964215" s="985"/>
    </row>
    <row r="964252" spans="59:59" ht="15" customHeight="1">
      <c r="BG964252" s="984"/>
    </row>
    <row r="964253" spans="59:59" ht="15" customHeight="1">
      <c r="BG964253" s="985"/>
    </row>
    <row r="964290" spans="59:59" ht="15" customHeight="1">
      <c r="BG964290" s="984"/>
    </row>
    <row r="964291" spans="59:59" ht="15" customHeight="1">
      <c r="BG964291" s="985"/>
    </row>
    <row r="964328" spans="59:59" ht="15" customHeight="1">
      <c r="BG964328" s="984"/>
    </row>
    <row r="964329" spans="59:59" ht="15" customHeight="1">
      <c r="BG964329" s="985"/>
    </row>
    <row r="964366" spans="59:59" ht="15" customHeight="1">
      <c r="BG964366" s="984"/>
    </row>
    <row r="964367" spans="59:59" ht="15" customHeight="1">
      <c r="BG964367" s="985"/>
    </row>
    <row r="964404" spans="59:59" ht="15" customHeight="1">
      <c r="BG964404" s="984"/>
    </row>
    <row r="964405" spans="59:59" ht="15" customHeight="1">
      <c r="BG964405" s="985"/>
    </row>
    <row r="964442" spans="59:59" ht="15" customHeight="1">
      <c r="BG964442" s="984"/>
    </row>
    <row r="964443" spans="59:59" ht="15" customHeight="1">
      <c r="BG964443" s="985"/>
    </row>
    <row r="964480" spans="59:59" ht="15" customHeight="1">
      <c r="BG964480" s="984"/>
    </row>
    <row r="964481" spans="59:59" ht="15" customHeight="1">
      <c r="BG964481" s="985"/>
    </row>
    <row r="964518" spans="59:59" ht="15" customHeight="1">
      <c r="BG964518" s="984"/>
    </row>
    <row r="964519" spans="59:59" ht="15" customHeight="1">
      <c r="BG964519" s="985"/>
    </row>
    <row r="964556" spans="59:59" ht="15" customHeight="1">
      <c r="BG964556" s="984"/>
    </row>
    <row r="964557" spans="59:59" ht="15" customHeight="1">
      <c r="BG964557" s="985"/>
    </row>
    <row r="964594" spans="59:59" ht="15" customHeight="1">
      <c r="BG964594" s="984"/>
    </row>
    <row r="964595" spans="59:59" ht="15" customHeight="1">
      <c r="BG964595" s="985"/>
    </row>
    <row r="964632" spans="59:59" ht="15" customHeight="1">
      <c r="BG964632" s="984"/>
    </row>
    <row r="964633" spans="59:59" ht="15" customHeight="1">
      <c r="BG964633" s="985"/>
    </row>
    <row r="964670" spans="59:59" ht="15" customHeight="1">
      <c r="BG964670" s="984"/>
    </row>
    <row r="964671" spans="59:59" ht="15" customHeight="1">
      <c r="BG964671" s="985"/>
    </row>
    <row r="964708" spans="59:59" ht="15" customHeight="1">
      <c r="BG964708" s="984"/>
    </row>
    <row r="964709" spans="59:59" ht="15" customHeight="1">
      <c r="BG964709" s="985"/>
    </row>
    <row r="964746" spans="59:59" ht="15" customHeight="1">
      <c r="BG964746" s="984"/>
    </row>
    <row r="964747" spans="59:59" ht="15" customHeight="1">
      <c r="BG964747" s="985"/>
    </row>
    <row r="964784" spans="59:59" ht="15" customHeight="1">
      <c r="BG964784" s="984"/>
    </row>
    <row r="964785" spans="59:59" ht="15" customHeight="1">
      <c r="BG964785" s="985"/>
    </row>
    <row r="964822" spans="59:59" ht="15" customHeight="1">
      <c r="BG964822" s="984"/>
    </row>
    <row r="964823" spans="59:59" ht="15" customHeight="1">
      <c r="BG964823" s="985"/>
    </row>
    <row r="964860" spans="59:59" ht="15" customHeight="1">
      <c r="BG964860" s="984"/>
    </row>
    <row r="964861" spans="59:59" ht="15" customHeight="1">
      <c r="BG964861" s="985"/>
    </row>
    <row r="964898" spans="59:59" ht="15" customHeight="1">
      <c r="BG964898" s="984"/>
    </row>
    <row r="964899" spans="59:59" ht="15" customHeight="1">
      <c r="BG964899" s="985"/>
    </row>
    <row r="964936" spans="59:59" ht="15" customHeight="1">
      <c r="BG964936" s="984"/>
    </row>
    <row r="964937" spans="59:59" ht="15" customHeight="1">
      <c r="BG964937" s="985"/>
    </row>
    <row r="964974" spans="59:59" ht="15" customHeight="1">
      <c r="BG964974" s="984"/>
    </row>
    <row r="964975" spans="59:59" ht="15" customHeight="1">
      <c r="BG964975" s="985"/>
    </row>
    <row r="965012" spans="59:59" ht="15" customHeight="1">
      <c r="BG965012" s="984"/>
    </row>
    <row r="965013" spans="59:59" ht="15" customHeight="1">
      <c r="BG965013" s="985"/>
    </row>
    <row r="965050" spans="59:59" ht="15" customHeight="1">
      <c r="BG965050" s="984"/>
    </row>
    <row r="965051" spans="59:59" ht="15" customHeight="1">
      <c r="BG965051" s="985"/>
    </row>
    <row r="965088" spans="59:59" ht="15" customHeight="1">
      <c r="BG965088" s="984"/>
    </row>
    <row r="965089" spans="59:59" ht="15" customHeight="1">
      <c r="BG965089" s="985"/>
    </row>
    <row r="965126" spans="59:59" ht="15" customHeight="1">
      <c r="BG965126" s="984"/>
    </row>
    <row r="965127" spans="59:59" ht="15" customHeight="1">
      <c r="BG965127" s="985"/>
    </row>
    <row r="965164" spans="59:59" ht="15" customHeight="1">
      <c r="BG965164" s="984"/>
    </row>
    <row r="965165" spans="59:59" ht="15" customHeight="1">
      <c r="BG965165" s="985"/>
    </row>
    <row r="965202" spans="59:59" ht="15" customHeight="1">
      <c r="BG965202" s="984"/>
    </row>
    <row r="965203" spans="59:59" ht="15" customHeight="1">
      <c r="BG965203" s="985"/>
    </row>
    <row r="965240" spans="59:59" ht="15" customHeight="1">
      <c r="BG965240" s="984"/>
    </row>
    <row r="965241" spans="59:59" ht="15" customHeight="1">
      <c r="BG965241" s="985"/>
    </row>
    <row r="965278" spans="59:59" ht="15" customHeight="1">
      <c r="BG965278" s="984"/>
    </row>
    <row r="965279" spans="59:59" ht="15" customHeight="1">
      <c r="BG965279" s="985"/>
    </row>
    <row r="965316" spans="59:59" ht="15" customHeight="1">
      <c r="BG965316" s="984"/>
    </row>
    <row r="965317" spans="59:59" ht="15" customHeight="1">
      <c r="BG965317" s="985"/>
    </row>
    <row r="965354" spans="59:59" ht="15" customHeight="1">
      <c r="BG965354" s="984"/>
    </row>
    <row r="965355" spans="59:59" ht="15" customHeight="1">
      <c r="BG965355" s="985"/>
    </row>
    <row r="965392" spans="59:59" ht="15" customHeight="1">
      <c r="BG965392" s="984"/>
    </row>
    <row r="965393" spans="59:59" ht="15" customHeight="1">
      <c r="BG965393" s="985"/>
    </row>
    <row r="965430" spans="59:59" ht="15" customHeight="1">
      <c r="BG965430" s="984"/>
    </row>
    <row r="965431" spans="59:59" ht="15" customHeight="1">
      <c r="BG965431" s="985"/>
    </row>
    <row r="965468" spans="59:59" ht="15" customHeight="1">
      <c r="BG965468" s="984"/>
    </row>
    <row r="965469" spans="59:59" ht="15" customHeight="1">
      <c r="BG965469" s="985"/>
    </row>
    <row r="965506" spans="59:59" ht="15" customHeight="1">
      <c r="BG965506" s="984"/>
    </row>
    <row r="965507" spans="59:59" ht="15" customHeight="1">
      <c r="BG965507" s="985"/>
    </row>
    <row r="965544" spans="59:59" ht="15" customHeight="1">
      <c r="BG965544" s="984"/>
    </row>
    <row r="965545" spans="59:59" ht="15" customHeight="1">
      <c r="BG965545" s="985"/>
    </row>
    <row r="965582" spans="59:59" ht="15" customHeight="1">
      <c r="BG965582" s="984"/>
    </row>
    <row r="965583" spans="59:59" ht="15" customHeight="1">
      <c r="BG965583" s="985"/>
    </row>
    <row r="965620" spans="59:59" ht="15" customHeight="1">
      <c r="BG965620" s="984"/>
    </row>
    <row r="965621" spans="59:59" ht="15" customHeight="1">
      <c r="BG965621" s="985"/>
    </row>
    <row r="965658" spans="59:59" ht="15" customHeight="1">
      <c r="BG965658" s="984"/>
    </row>
    <row r="965659" spans="59:59" ht="15" customHeight="1">
      <c r="BG965659" s="985"/>
    </row>
    <row r="965696" spans="59:59" ht="15" customHeight="1">
      <c r="BG965696" s="984"/>
    </row>
    <row r="965697" spans="59:59" ht="15" customHeight="1">
      <c r="BG965697" s="985"/>
    </row>
    <row r="965734" spans="59:59" ht="15" customHeight="1">
      <c r="BG965734" s="984"/>
    </row>
    <row r="965735" spans="59:59" ht="15" customHeight="1">
      <c r="BG965735" s="985"/>
    </row>
    <row r="965772" spans="59:59" ht="15" customHeight="1">
      <c r="BG965772" s="984"/>
    </row>
    <row r="965773" spans="59:59" ht="15" customHeight="1">
      <c r="BG965773" s="985"/>
    </row>
    <row r="965810" spans="59:59" ht="15" customHeight="1">
      <c r="BG965810" s="984"/>
    </row>
    <row r="965811" spans="59:59" ht="15" customHeight="1">
      <c r="BG965811" s="985"/>
    </row>
    <row r="965848" spans="59:59" ht="15" customHeight="1">
      <c r="BG965848" s="984"/>
    </row>
    <row r="965849" spans="59:59" ht="15" customHeight="1">
      <c r="BG965849" s="985"/>
    </row>
    <row r="965886" spans="59:59" ht="15" customHeight="1">
      <c r="BG965886" s="984"/>
    </row>
    <row r="965887" spans="59:59" ht="15" customHeight="1">
      <c r="BG965887" s="985"/>
    </row>
    <row r="965924" spans="59:59" ht="15" customHeight="1">
      <c r="BG965924" s="984"/>
    </row>
    <row r="965925" spans="59:59" ht="15" customHeight="1">
      <c r="BG965925" s="985"/>
    </row>
    <row r="965962" spans="59:59" ht="15" customHeight="1">
      <c r="BG965962" s="984"/>
    </row>
    <row r="965963" spans="59:59" ht="15" customHeight="1">
      <c r="BG965963" s="985"/>
    </row>
    <row r="966000" spans="59:59" ht="15" customHeight="1">
      <c r="BG966000" s="984"/>
    </row>
    <row r="966001" spans="59:59" ht="15" customHeight="1">
      <c r="BG966001" s="985"/>
    </row>
    <row r="966038" spans="59:59" ht="15" customHeight="1">
      <c r="BG966038" s="984"/>
    </row>
    <row r="966039" spans="59:59" ht="15" customHeight="1">
      <c r="BG966039" s="985"/>
    </row>
    <row r="966076" spans="59:59" ht="15" customHeight="1">
      <c r="BG966076" s="984"/>
    </row>
    <row r="966077" spans="59:59" ht="15" customHeight="1">
      <c r="BG966077" s="985"/>
    </row>
    <row r="966114" spans="59:59" ht="15" customHeight="1">
      <c r="BG966114" s="984"/>
    </row>
    <row r="966115" spans="59:59" ht="15" customHeight="1">
      <c r="BG966115" s="985"/>
    </row>
    <row r="966152" spans="59:59" ht="15" customHeight="1">
      <c r="BG966152" s="984"/>
    </row>
    <row r="966153" spans="59:59" ht="15" customHeight="1">
      <c r="BG966153" s="985"/>
    </row>
    <row r="966190" spans="59:59" ht="15" customHeight="1">
      <c r="BG966190" s="984"/>
    </row>
    <row r="966191" spans="59:59" ht="15" customHeight="1">
      <c r="BG966191" s="985"/>
    </row>
    <row r="966228" spans="59:59" ht="15" customHeight="1">
      <c r="BG966228" s="984"/>
    </row>
    <row r="966229" spans="59:59" ht="15" customHeight="1">
      <c r="BG966229" s="985"/>
    </row>
    <row r="966266" spans="59:59" ht="15" customHeight="1">
      <c r="BG966266" s="984"/>
    </row>
    <row r="966267" spans="59:59" ht="15" customHeight="1">
      <c r="BG966267" s="985"/>
    </row>
    <row r="966304" spans="59:59" ht="15" customHeight="1">
      <c r="BG966304" s="984"/>
    </row>
    <row r="966305" spans="59:59" ht="15" customHeight="1">
      <c r="BG966305" s="985"/>
    </row>
    <row r="966342" spans="59:59" ht="15" customHeight="1">
      <c r="BG966342" s="984"/>
    </row>
    <row r="966343" spans="59:59" ht="15" customHeight="1">
      <c r="BG966343" s="985"/>
    </row>
    <row r="966380" spans="59:59" ht="15" customHeight="1">
      <c r="BG966380" s="984"/>
    </row>
    <row r="966381" spans="59:59" ht="15" customHeight="1">
      <c r="BG966381" s="985"/>
    </row>
    <row r="966418" spans="59:59" ht="15" customHeight="1">
      <c r="BG966418" s="984"/>
    </row>
    <row r="966419" spans="59:59" ht="15" customHeight="1">
      <c r="BG966419" s="985"/>
    </row>
    <row r="966456" spans="59:59" ht="15" customHeight="1">
      <c r="BG966456" s="984"/>
    </row>
    <row r="966457" spans="59:59" ht="15" customHeight="1">
      <c r="BG966457" s="985"/>
    </row>
    <row r="966494" spans="59:59" ht="15" customHeight="1">
      <c r="BG966494" s="984"/>
    </row>
    <row r="966495" spans="59:59" ht="15" customHeight="1">
      <c r="BG966495" s="985"/>
    </row>
    <row r="966532" spans="59:59" ht="15" customHeight="1">
      <c r="BG966532" s="984"/>
    </row>
    <row r="966533" spans="59:59" ht="15" customHeight="1">
      <c r="BG966533" s="985"/>
    </row>
    <row r="966570" spans="59:59" ht="15" customHeight="1">
      <c r="BG966570" s="984"/>
    </row>
    <row r="966571" spans="59:59" ht="15" customHeight="1">
      <c r="BG966571" s="985"/>
    </row>
    <row r="966608" spans="59:59" ht="15" customHeight="1">
      <c r="BG966608" s="984"/>
    </row>
    <row r="966609" spans="59:59" ht="15" customHeight="1">
      <c r="BG966609" s="985"/>
    </row>
    <row r="966646" spans="59:59" ht="15" customHeight="1">
      <c r="BG966646" s="984"/>
    </row>
    <row r="966647" spans="59:59" ht="15" customHeight="1">
      <c r="BG966647" s="985"/>
    </row>
    <row r="966684" spans="59:59" ht="15" customHeight="1">
      <c r="BG966684" s="984"/>
    </row>
    <row r="966685" spans="59:59" ht="15" customHeight="1">
      <c r="BG966685" s="985"/>
    </row>
    <row r="966722" spans="59:59" ht="15" customHeight="1">
      <c r="BG966722" s="984"/>
    </row>
    <row r="966723" spans="59:59" ht="15" customHeight="1">
      <c r="BG966723" s="985"/>
    </row>
    <row r="966760" spans="59:59" ht="15" customHeight="1">
      <c r="BG966760" s="984"/>
    </row>
    <row r="966761" spans="59:59" ht="15" customHeight="1">
      <c r="BG966761" s="985"/>
    </row>
    <row r="966798" spans="59:59" ht="15" customHeight="1">
      <c r="BG966798" s="984"/>
    </row>
    <row r="966799" spans="59:59" ht="15" customHeight="1">
      <c r="BG966799" s="985"/>
    </row>
    <row r="966836" spans="59:59" ht="15" customHeight="1">
      <c r="BG966836" s="984"/>
    </row>
    <row r="966837" spans="59:59" ht="15" customHeight="1">
      <c r="BG966837" s="985"/>
    </row>
    <row r="966874" spans="59:59" ht="15" customHeight="1">
      <c r="BG966874" s="984"/>
    </row>
    <row r="966875" spans="59:59" ht="15" customHeight="1">
      <c r="BG966875" s="985"/>
    </row>
    <row r="966912" spans="59:59" ht="15" customHeight="1">
      <c r="BG966912" s="984"/>
    </row>
    <row r="966913" spans="59:59" ht="15" customHeight="1">
      <c r="BG966913" s="985"/>
    </row>
    <row r="966950" spans="59:59" ht="15" customHeight="1">
      <c r="BG966950" s="984"/>
    </row>
    <row r="966951" spans="59:59" ht="15" customHeight="1">
      <c r="BG966951" s="985"/>
    </row>
    <row r="966988" spans="59:59" ht="15" customHeight="1">
      <c r="BG966988" s="984"/>
    </row>
    <row r="966989" spans="59:59" ht="15" customHeight="1">
      <c r="BG966989" s="985"/>
    </row>
    <row r="967026" spans="59:59" ht="15" customHeight="1">
      <c r="BG967026" s="984"/>
    </row>
    <row r="967027" spans="59:59" ht="15" customHeight="1">
      <c r="BG967027" s="985"/>
    </row>
    <row r="967064" spans="59:59" ht="15" customHeight="1">
      <c r="BG967064" s="984"/>
    </row>
    <row r="967065" spans="59:59" ht="15" customHeight="1">
      <c r="BG967065" s="985"/>
    </row>
    <row r="967102" spans="59:59" ht="15" customHeight="1">
      <c r="BG967102" s="984"/>
    </row>
    <row r="967103" spans="59:59" ht="15" customHeight="1">
      <c r="BG967103" s="985"/>
    </row>
    <row r="967140" spans="59:59" ht="15" customHeight="1">
      <c r="BG967140" s="984"/>
    </row>
    <row r="967141" spans="59:59" ht="15" customHeight="1">
      <c r="BG967141" s="985"/>
    </row>
    <row r="967178" spans="59:59" ht="15" customHeight="1">
      <c r="BG967178" s="984"/>
    </row>
    <row r="967179" spans="59:59" ht="15" customHeight="1">
      <c r="BG967179" s="985"/>
    </row>
    <row r="967216" spans="59:59" ht="15" customHeight="1">
      <c r="BG967216" s="984"/>
    </row>
    <row r="967217" spans="59:59" ht="15" customHeight="1">
      <c r="BG967217" s="985"/>
    </row>
    <row r="967254" spans="59:59" ht="15" customHeight="1">
      <c r="BG967254" s="984"/>
    </row>
    <row r="967255" spans="59:59" ht="15" customHeight="1">
      <c r="BG967255" s="985"/>
    </row>
    <row r="967292" spans="59:59" ht="15" customHeight="1">
      <c r="BG967292" s="984"/>
    </row>
    <row r="967293" spans="59:59" ht="15" customHeight="1">
      <c r="BG967293" s="985"/>
    </row>
    <row r="967330" spans="59:59" ht="15" customHeight="1">
      <c r="BG967330" s="984"/>
    </row>
    <row r="967331" spans="59:59" ht="15" customHeight="1">
      <c r="BG967331" s="985"/>
    </row>
    <row r="967368" spans="59:59" ht="15" customHeight="1">
      <c r="BG967368" s="984"/>
    </row>
    <row r="967369" spans="59:59" ht="15" customHeight="1">
      <c r="BG967369" s="985"/>
    </row>
    <row r="967406" spans="59:59" ht="15" customHeight="1">
      <c r="BG967406" s="984"/>
    </row>
    <row r="967407" spans="59:59" ht="15" customHeight="1">
      <c r="BG967407" s="985"/>
    </row>
    <row r="967444" spans="59:59" ht="15" customHeight="1">
      <c r="BG967444" s="984"/>
    </row>
    <row r="967445" spans="59:59" ht="15" customHeight="1">
      <c r="BG967445" s="985"/>
    </row>
    <row r="967482" spans="59:59" ht="15" customHeight="1">
      <c r="BG967482" s="984"/>
    </row>
    <row r="967483" spans="59:59" ht="15" customHeight="1">
      <c r="BG967483" s="985"/>
    </row>
    <row r="967520" spans="59:59" ht="15" customHeight="1">
      <c r="BG967520" s="984"/>
    </row>
    <row r="967521" spans="59:59" ht="15" customHeight="1">
      <c r="BG967521" s="985"/>
    </row>
    <row r="967558" spans="59:59" ht="15" customHeight="1">
      <c r="BG967558" s="984"/>
    </row>
    <row r="967559" spans="59:59" ht="15" customHeight="1">
      <c r="BG967559" s="985"/>
    </row>
    <row r="967596" spans="59:59" ht="15" customHeight="1">
      <c r="BG967596" s="984"/>
    </row>
    <row r="967597" spans="59:59" ht="15" customHeight="1">
      <c r="BG967597" s="985"/>
    </row>
    <row r="967634" spans="59:59" ht="15" customHeight="1">
      <c r="BG967634" s="984"/>
    </row>
    <row r="967635" spans="59:59" ht="15" customHeight="1">
      <c r="BG967635" s="985"/>
    </row>
    <row r="967672" spans="59:59" ht="15" customHeight="1">
      <c r="BG967672" s="984"/>
    </row>
    <row r="967673" spans="59:59" ht="15" customHeight="1">
      <c r="BG967673" s="985"/>
    </row>
    <row r="967710" spans="59:59" ht="15" customHeight="1">
      <c r="BG967710" s="984"/>
    </row>
    <row r="967711" spans="59:59" ht="15" customHeight="1">
      <c r="BG967711" s="985"/>
    </row>
    <row r="967748" spans="59:59" ht="15" customHeight="1">
      <c r="BG967748" s="984"/>
    </row>
    <row r="967749" spans="59:59" ht="15" customHeight="1">
      <c r="BG967749" s="985"/>
    </row>
    <row r="967786" spans="59:59" ht="15" customHeight="1">
      <c r="BG967786" s="984"/>
    </row>
    <row r="967787" spans="59:59" ht="15" customHeight="1">
      <c r="BG967787" s="985"/>
    </row>
    <row r="967824" spans="59:59" ht="15" customHeight="1">
      <c r="BG967824" s="984"/>
    </row>
    <row r="967825" spans="59:59" ht="15" customHeight="1">
      <c r="BG967825" s="985"/>
    </row>
    <row r="967862" spans="59:59" ht="15" customHeight="1">
      <c r="BG967862" s="984"/>
    </row>
    <row r="967863" spans="59:59" ht="15" customHeight="1">
      <c r="BG967863" s="985"/>
    </row>
    <row r="967900" spans="59:59" ht="15" customHeight="1">
      <c r="BG967900" s="984"/>
    </row>
    <row r="967901" spans="59:59" ht="15" customHeight="1">
      <c r="BG967901" s="985"/>
    </row>
    <row r="967938" spans="59:59" ht="15" customHeight="1">
      <c r="BG967938" s="984"/>
    </row>
    <row r="967939" spans="59:59" ht="15" customHeight="1">
      <c r="BG967939" s="985"/>
    </row>
    <row r="967976" spans="59:59" ht="15" customHeight="1">
      <c r="BG967976" s="984"/>
    </row>
    <row r="967977" spans="59:59" ht="15" customHeight="1">
      <c r="BG967977" s="985"/>
    </row>
    <row r="968014" spans="59:59" ht="15" customHeight="1">
      <c r="BG968014" s="984"/>
    </row>
    <row r="968015" spans="59:59" ht="15" customHeight="1">
      <c r="BG968015" s="985"/>
    </row>
    <row r="968052" spans="59:59" ht="15" customHeight="1">
      <c r="BG968052" s="984"/>
    </row>
    <row r="968053" spans="59:59" ht="15" customHeight="1">
      <c r="BG968053" s="985"/>
    </row>
    <row r="968090" spans="59:59" ht="15" customHeight="1">
      <c r="BG968090" s="984"/>
    </row>
    <row r="968091" spans="59:59" ht="15" customHeight="1">
      <c r="BG968091" s="985"/>
    </row>
    <row r="968128" spans="59:59" ht="15" customHeight="1">
      <c r="BG968128" s="984"/>
    </row>
    <row r="968129" spans="59:59" ht="15" customHeight="1">
      <c r="BG968129" s="985"/>
    </row>
    <row r="968166" spans="59:59" ht="15" customHeight="1">
      <c r="BG968166" s="984"/>
    </row>
    <row r="968167" spans="59:59" ht="15" customHeight="1">
      <c r="BG968167" s="985"/>
    </row>
    <row r="968204" spans="59:59" ht="15" customHeight="1">
      <c r="BG968204" s="984"/>
    </row>
    <row r="968205" spans="59:59" ht="15" customHeight="1">
      <c r="BG968205" s="985"/>
    </row>
    <row r="968242" spans="59:59" ht="15" customHeight="1">
      <c r="BG968242" s="984"/>
    </row>
    <row r="968243" spans="59:59" ht="15" customHeight="1">
      <c r="BG968243" s="985"/>
    </row>
    <row r="968280" spans="59:59" ht="15" customHeight="1">
      <c r="BG968280" s="984"/>
    </row>
    <row r="968281" spans="59:59" ht="15" customHeight="1">
      <c r="BG968281" s="985"/>
    </row>
    <row r="968318" spans="59:59" ht="15" customHeight="1">
      <c r="BG968318" s="984"/>
    </row>
    <row r="968319" spans="59:59" ht="15" customHeight="1">
      <c r="BG968319" s="985"/>
    </row>
    <row r="968356" spans="59:59" ht="15" customHeight="1">
      <c r="BG968356" s="984"/>
    </row>
    <row r="968357" spans="59:59" ht="15" customHeight="1">
      <c r="BG968357" s="985"/>
    </row>
    <row r="968394" spans="59:59" ht="15" customHeight="1">
      <c r="BG968394" s="984"/>
    </row>
    <row r="968395" spans="59:59" ht="15" customHeight="1">
      <c r="BG968395" s="985"/>
    </row>
    <row r="968432" spans="59:59" ht="15" customHeight="1">
      <c r="BG968432" s="984"/>
    </row>
    <row r="968433" spans="59:59" ht="15" customHeight="1">
      <c r="BG968433" s="985"/>
    </row>
    <row r="968470" spans="59:59" ht="15" customHeight="1">
      <c r="BG968470" s="984"/>
    </row>
    <row r="968471" spans="59:59" ht="15" customHeight="1">
      <c r="BG968471" s="985"/>
    </row>
    <row r="968508" spans="59:59" ht="15" customHeight="1">
      <c r="BG968508" s="984"/>
    </row>
    <row r="968509" spans="59:59" ht="15" customHeight="1">
      <c r="BG968509" s="985"/>
    </row>
    <row r="968546" spans="59:59" ht="15" customHeight="1">
      <c r="BG968546" s="984"/>
    </row>
    <row r="968547" spans="59:59" ht="15" customHeight="1">
      <c r="BG968547" s="985"/>
    </row>
    <row r="968584" spans="59:59" ht="15" customHeight="1">
      <c r="BG968584" s="984"/>
    </row>
    <row r="968585" spans="59:59" ht="15" customHeight="1">
      <c r="BG968585" s="985"/>
    </row>
    <row r="968622" spans="59:59" ht="15" customHeight="1">
      <c r="BG968622" s="984"/>
    </row>
    <row r="968623" spans="59:59" ht="15" customHeight="1">
      <c r="BG968623" s="985"/>
    </row>
    <row r="968660" spans="59:59" ht="15" customHeight="1">
      <c r="BG968660" s="984"/>
    </row>
    <row r="968661" spans="59:59" ht="15" customHeight="1">
      <c r="BG968661" s="985"/>
    </row>
    <row r="968698" spans="59:59" ht="15" customHeight="1">
      <c r="BG968698" s="984"/>
    </row>
    <row r="968699" spans="59:59" ht="15" customHeight="1">
      <c r="BG968699" s="985"/>
    </row>
    <row r="968736" spans="59:59" ht="15" customHeight="1">
      <c r="BG968736" s="984"/>
    </row>
    <row r="968737" spans="59:59" ht="15" customHeight="1">
      <c r="BG968737" s="985"/>
    </row>
    <row r="968774" spans="59:59" ht="15" customHeight="1">
      <c r="BG968774" s="984"/>
    </row>
    <row r="968775" spans="59:59" ht="15" customHeight="1">
      <c r="BG968775" s="985"/>
    </row>
    <row r="968812" spans="59:59" ht="15" customHeight="1">
      <c r="BG968812" s="984"/>
    </row>
    <row r="968813" spans="59:59" ht="15" customHeight="1">
      <c r="BG968813" s="985"/>
    </row>
    <row r="968850" spans="59:59" ht="15" customHeight="1">
      <c r="BG968850" s="984"/>
    </row>
    <row r="968851" spans="59:59" ht="15" customHeight="1">
      <c r="BG968851" s="985"/>
    </row>
    <row r="968888" spans="59:59" ht="15" customHeight="1">
      <c r="BG968888" s="984"/>
    </row>
    <row r="968889" spans="59:59" ht="15" customHeight="1">
      <c r="BG968889" s="985"/>
    </row>
    <row r="968926" spans="59:59" ht="15" customHeight="1">
      <c r="BG968926" s="984"/>
    </row>
    <row r="968927" spans="59:59" ht="15" customHeight="1">
      <c r="BG968927" s="985"/>
    </row>
    <row r="968964" spans="59:59" ht="15" customHeight="1">
      <c r="BG968964" s="984"/>
    </row>
    <row r="968965" spans="59:59" ht="15" customHeight="1">
      <c r="BG968965" s="985"/>
    </row>
    <row r="969002" spans="59:59" ht="15" customHeight="1">
      <c r="BG969002" s="984"/>
    </row>
    <row r="969003" spans="59:59" ht="15" customHeight="1">
      <c r="BG969003" s="985"/>
    </row>
    <row r="969040" spans="59:59" ht="15" customHeight="1">
      <c r="BG969040" s="984"/>
    </row>
    <row r="969041" spans="59:59" ht="15" customHeight="1">
      <c r="BG969041" s="985"/>
    </row>
    <row r="969078" spans="59:59" ht="15" customHeight="1">
      <c r="BG969078" s="984"/>
    </row>
    <row r="969079" spans="59:59" ht="15" customHeight="1">
      <c r="BG969079" s="985"/>
    </row>
    <row r="969116" spans="59:59" ht="15" customHeight="1">
      <c r="BG969116" s="984"/>
    </row>
    <row r="969117" spans="59:59" ht="15" customHeight="1">
      <c r="BG969117" s="985"/>
    </row>
    <row r="969154" spans="59:59" ht="15" customHeight="1">
      <c r="BG969154" s="984"/>
    </row>
    <row r="969155" spans="59:59" ht="15" customHeight="1">
      <c r="BG969155" s="985"/>
    </row>
    <row r="969192" spans="59:59" ht="15" customHeight="1">
      <c r="BG969192" s="984"/>
    </row>
    <row r="969193" spans="59:59" ht="15" customHeight="1">
      <c r="BG969193" s="985"/>
    </row>
    <row r="969230" spans="59:59" ht="15" customHeight="1">
      <c r="BG969230" s="984"/>
    </row>
    <row r="969231" spans="59:59" ht="15" customHeight="1">
      <c r="BG969231" s="985"/>
    </row>
    <row r="969268" spans="59:59" ht="15" customHeight="1">
      <c r="BG969268" s="984"/>
    </row>
    <row r="969269" spans="59:59" ht="15" customHeight="1">
      <c r="BG969269" s="985"/>
    </row>
    <row r="969306" spans="59:59" ht="15" customHeight="1">
      <c r="BG969306" s="984"/>
    </row>
    <row r="969307" spans="59:59" ht="15" customHeight="1">
      <c r="BG969307" s="985"/>
    </row>
    <row r="969344" spans="59:59" ht="15" customHeight="1">
      <c r="BG969344" s="984"/>
    </row>
    <row r="969345" spans="59:59" ht="15" customHeight="1">
      <c r="BG969345" s="985"/>
    </row>
    <row r="969382" spans="59:59" ht="15" customHeight="1">
      <c r="BG969382" s="984"/>
    </row>
    <row r="969383" spans="59:59" ht="15" customHeight="1">
      <c r="BG969383" s="985"/>
    </row>
    <row r="969420" spans="59:59" ht="15" customHeight="1">
      <c r="BG969420" s="984"/>
    </row>
    <row r="969421" spans="59:59" ht="15" customHeight="1">
      <c r="BG969421" s="985"/>
    </row>
    <row r="969458" spans="59:59" ht="15" customHeight="1">
      <c r="BG969458" s="984"/>
    </row>
    <row r="969459" spans="59:59" ht="15" customHeight="1">
      <c r="BG969459" s="985"/>
    </row>
    <row r="969496" spans="59:59" ht="15" customHeight="1">
      <c r="BG969496" s="984"/>
    </row>
    <row r="969497" spans="59:59" ht="15" customHeight="1">
      <c r="BG969497" s="985"/>
    </row>
    <row r="969534" spans="59:59" ht="15" customHeight="1">
      <c r="BG969534" s="984"/>
    </row>
    <row r="969535" spans="59:59" ht="15" customHeight="1">
      <c r="BG969535" s="985"/>
    </row>
    <row r="969572" spans="59:59" ht="15" customHeight="1">
      <c r="BG969572" s="984"/>
    </row>
    <row r="969573" spans="59:59" ht="15" customHeight="1">
      <c r="BG969573" s="985"/>
    </row>
    <row r="969610" spans="59:59" ht="15" customHeight="1">
      <c r="BG969610" s="984"/>
    </row>
    <row r="969611" spans="59:59" ht="15" customHeight="1">
      <c r="BG969611" s="985"/>
    </row>
    <row r="969648" spans="59:59" ht="15" customHeight="1">
      <c r="BG969648" s="984"/>
    </row>
    <row r="969649" spans="59:59" ht="15" customHeight="1">
      <c r="BG969649" s="985"/>
    </row>
    <row r="969686" spans="59:59" ht="15" customHeight="1">
      <c r="BG969686" s="984"/>
    </row>
    <row r="969687" spans="59:59" ht="15" customHeight="1">
      <c r="BG969687" s="985"/>
    </row>
    <row r="969724" spans="59:59" ht="15" customHeight="1">
      <c r="BG969724" s="984"/>
    </row>
    <row r="969725" spans="59:59" ht="15" customHeight="1">
      <c r="BG969725" s="985"/>
    </row>
    <row r="969762" spans="59:59" ht="15" customHeight="1">
      <c r="BG969762" s="984"/>
    </row>
    <row r="969763" spans="59:59" ht="15" customHeight="1">
      <c r="BG969763" s="985"/>
    </row>
    <row r="969800" spans="59:59" ht="15" customHeight="1">
      <c r="BG969800" s="984"/>
    </row>
    <row r="969801" spans="59:59" ht="15" customHeight="1">
      <c r="BG969801" s="985"/>
    </row>
    <row r="969838" spans="59:59" ht="15" customHeight="1">
      <c r="BG969838" s="984"/>
    </row>
    <row r="969839" spans="59:59" ht="15" customHeight="1">
      <c r="BG969839" s="985"/>
    </row>
    <row r="969876" spans="59:59" ht="15" customHeight="1">
      <c r="BG969876" s="984"/>
    </row>
    <row r="969877" spans="59:59" ht="15" customHeight="1">
      <c r="BG969877" s="985"/>
    </row>
    <row r="969914" spans="59:59" ht="15" customHeight="1">
      <c r="BG969914" s="984"/>
    </row>
    <row r="969915" spans="59:59" ht="15" customHeight="1">
      <c r="BG969915" s="985"/>
    </row>
    <row r="969952" spans="59:59" ht="15" customHeight="1">
      <c r="BG969952" s="984"/>
    </row>
    <row r="969953" spans="59:59" ht="15" customHeight="1">
      <c r="BG969953" s="985"/>
    </row>
    <row r="969990" spans="59:59" ht="15" customHeight="1">
      <c r="BG969990" s="984"/>
    </row>
    <row r="969991" spans="59:59" ht="15" customHeight="1">
      <c r="BG969991" s="985"/>
    </row>
    <row r="970028" spans="59:59" ht="15" customHeight="1">
      <c r="BG970028" s="984"/>
    </row>
    <row r="970029" spans="59:59" ht="15" customHeight="1">
      <c r="BG970029" s="985"/>
    </row>
    <row r="970066" spans="59:59" ht="15" customHeight="1">
      <c r="BG970066" s="984"/>
    </row>
    <row r="970067" spans="59:59" ht="15" customHeight="1">
      <c r="BG970067" s="985"/>
    </row>
    <row r="970104" spans="59:59" ht="15" customHeight="1">
      <c r="BG970104" s="984"/>
    </row>
    <row r="970105" spans="59:59" ht="15" customHeight="1">
      <c r="BG970105" s="985"/>
    </row>
    <row r="970142" spans="59:59" ht="15" customHeight="1">
      <c r="BG970142" s="984"/>
    </row>
    <row r="970143" spans="59:59" ht="15" customHeight="1">
      <c r="BG970143" s="985"/>
    </row>
    <row r="970180" spans="59:59" ht="15" customHeight="1">
      <c r="BG970180" s="984"/>
    </row>
    <row r="970181" spans="59:59" ht="15" customHeight="1">
      <c r="BG970181" s="985"/>
    </row>
    <row r="970218" spans="59:59" ht="15" customHeight="1">
      <c r="BG970218" s="984"/>
    </row>
    <row r="970219" spans="59:59" ht="15" customHeight="1">
      <c r="BG970219" s="985"/>
    </row>
    <row r="970256" spans="59:59" ht="15" customHeight="1">
      <c r="BG970256" s="984"/>
    </row>
    <row r="970257" spans="59:59" ht="15" customHeight="1">
      <c r="BG970257" s="985"/>
    </row>
    <row r="970294" spans="59:59" ht="15" customHeight="1">
      <c r="BG970294" s="984"/>
    </row>
    <row r="970295" spans="59:59" ht="15" customHeight="1">
      <c r="BG970295" s="985"/>
    </row>
    <row r="970332" spans="59:59" ht="15" customHeight="1">
      <c r="BG970332" s="984"/>
    </row>
    <row r="970333" spans="59:59" ht="15" customHeight="1">
      <c r="BG970333" s="985"/>
    </row>
    <row r="970370" spans="59:59" ht="15" customHeight="1">
      <c r="BG970370" s="984"/>
    </row>
    <row r="970371" spans="59:59" ht="15" customHeight="1">
      <c r="BG970371" s="985"/>
    </row>
    <row r="970408" spans="59:59" ht="15" customHeight="1">
      <c r="BG970408" s="984"/>
    </row>
    <row r="970409" spans="59:59" ht="15" customHeight="1">
      <c r="BG970409" s="985"/>
    </row>
    <row r="970446" spans="59:59" ht="15" customHeight="1">
      <c r="BG970446" s="984"/>
    </row>
    <row r="970447" spans="59:59" ht="15" customHeight="1">
      <c r="BG970447" s="985"/>
    </row>
    <row r="970484" spans="59:59" ht="15" customHeight="1">
      <c r="BG970484" s="984"/>
    </row>
    <row r="970485" spans="59:59" ht="15" customHeight="1">
      <c r="BG970485" s="985"/>
    </row>
    <row r="970522" spans="59:59" ht="15" customHeight="1">
      <c r="BG970522" s="984"/>
    </row>
    <row r="970523" spans="59:59" ht="15" customHeight="1">
      <c r="BG970523" s="985"/>
    </row>
    <row r="970560" spans="59:59" ht="15" customHeight="1">
      <c r="BG970560" s="984"/>
    </row>
    <row r="970561" spans="59:59" ht="15" customHeight="1">
      <c r="BG970561" s="985"/>
    </row>
    <row r="970598" spans="59:59" ht="15" customHeight="1">
      <c r="BG970598" s="984"/>
    </row>
    <row r="970599" spans="59:59" ht="15" customHeight="1">
      <c r="BG970599" s="985"/>
    </row>
    <row r="970636" spans="59:59" ht="15" customHeight="1">
      <c r="BG970636" s="984"/>
    </row>
    <row r="970637" spans="59:59" ht="15" customHeight="1">
      <c r="BG970637" s="985"/>
    </row>
    <row r="970674" spans="59:59" ht="15" customHeight="1">
      <c r="BG970674" s="984"/>
    </row>
    <row r="970675" spans="59:59" ht="15" customHeight="1">
      <c r="BG970675" s="985"/>
    </row>
    <row r="970712" spans="59:59" ht="15" customHeight="1">
      <c r="BG970712" s="984"/>
    </row>
    <row r="970713" spans="59:59" ht="15" customHeight="1">
      <c r="BG970713" s="985"/>
    </row>
    <row r="970750" spans="59:59" ht="15" customHeight="1">
      <c r="BG970750" s="984"/>
    </row>
    <row r="970751" spans="59:59" ht="15" customHeight="1">
      <c r="BG970751" s="985"/>
    </row>
    <row r="970788" spans="59:59" ht="15" customHeight="1">
      <c r="BG970788" s="984"/>
    </row>
    <row r="970789" spans="59:59" ht="15" customHeight="1">
      <c r="BG970789" s="985"/>
    </row>
    <row r="970826" spans="59:59" ht="15" customHeight="1">
      <c r="BG970826" s="984"/>
    </row>
    <row r="970827" spans="59:59" ht="15" customHeight="1">
      <c r="BG970827" s="985"/>
    </row>
    <row r="970864" spans="59:59" ht="15" customHeight="1">
      <c r="BG970864" s="984"/>
    </row>
    <row r="970865" spans="59:59" ht="15" customHeight="1">
      <c r="BG970865" s="985"/>
    </row>
    <row r="970902" spans="59:59" ht="15" customHeight="1">
      <c r="BG970902" s="984"/>
    </row>
    <row r="970903" spans="59:59" ht="15" customHeight="1">
      <c r="BG970903" s="985"/>
    </row>
    <row r="970940" spans="59:59" ht="15" customHeight="1">
      <c r="BG970940" s="984"/>
    </row>
    <row r="970941" spans="59:59" ht="15" customHeight="1">
      <c r="BG970941" s="985"/>
    </row>
    <row r="970978" spans="59:59" ht="15" customHeight="1">
      <c r="BG970978" s="984"/>
    </row>
    <row r="970979" spans="59:59" ht="15" customHeight="1">
      <c r="BG970979" s="985"/>
    </row>
    <row r="971016" spans="59:59" ht="15" customHeight="1">
      <c r="BG971016" s="984"/>
    </row>
    <row r="971017" spans="59:59" ht="15" customHeight="1">
      <c r="BG971017" s="985"/>
    </row>
    <row r="971054" spans="59:59" ht="15" customHeight="1">
      <c r="BG971054" s="984"/>
    </row>
    <row r="971055" spans="59:59" ht="15" customHeight="1">
      <c r="BG971055" s="985"/>
    </row>
    <row r="971092" spans="59:59" ht="15" customHeight="1">
      <c r="BG971092" s="984"/>
    </row>
    <row r="971093" spans="59:59" ht="15" customHeight="1">
      <c r="BG971093" s="985"/>
    </row>
    <row r="971130" spans="59:59" ht="15" customHeight="1">
      <c r="BG971130" s="984"/>
    </row>
    <row r="971131" spans="59:59" ht="15" customHeight="1">
      <c r="BG971131" s="985"/>
    </row>
    <row r="971168" spans="59:59" ht="15" customHeight="1">
      <c r="BG971168" s="984"/>
    </row>
    <row r="971169" spans="59:59" ht="15" customHeight="1">
      <c r="BG971169" s="985"/>
    </row>
    <row r="971206" spans="59:59" ht="15" customHeight="1">
      <c r="BG971206" s="984"/>
    </row>
    <row r="971207" spans="59:59" ht="15" customHeight="1">
      <c r="BG971207" s="985"/>
    </row>
    <row r="971244" spans="59:59" ht="15" customHeight="1">
      <c r="BG971244" s="984"/>
    </row>
    <row r="971245" spans="59:59" ht="15" customHeight="1">
      <c r="BG971245" s="985"/>
    </row>
    <row r="971282" spans="59:59" ht="15" customHeight="1">
      <c r="BG971282" s="984"/>
    </row>
    <row r="971283" spans="59:59" ht="15" customHeight="1">
      <c r="BG971283" s="985"/>
    </row>
    <row r="971320" spans="59:59" ht="15" customHeight="1">
      <c r="BG971320" s="984"/>
    </row>
    <row r="971321" spans="59:59" ht="15" customHeight="1">
      <c r="BG971321" s="985"/>
    </row>
    <row r="971358" spans="59:59" ht="15" customHeight="1">
      <c r="BG971358" s="984"/>
    </row>
    <row r="971359" spans="59:59" ht="15" customHeight="1">
      <c r="BG971359" s="985"/>
    </row>
    <row r="971396" spans="59:59" ht="15" customHeight="1">
      <c r="BG971396" s="984"/>
    </row>
    <row r="971397" spans="59:59" ht="15" customHeight="1">
      <c r="BG971397" s="985"/>
    </row>
    <row r="971434" spans="59:59" ht="15" customHeight="1">
      <c r="BG971434" s="984"/>
    </row>
    <row r="971435" spans="59:59" ht="15" customHeight="1">
      <c r="BG971435" s="985"/>
    </row>
    <row r="971472" spans="59:59" ht="15" customHeight="1">
      <c r="BG971472" s="984"/>
    </row>
    <row r="971473" spans="59:59" ht="15" customHeight="1">
      <c r="BG971473" s="985"/>
    </row>
    <row r="971510" spans="59:59" ht="15" customHeight="1">
      <c r="BG971510" s="984"/>
    </row>
    <row r="971511" spans="59:59" ht="15" customHeight="1">
      <c r="BG971511" s="985"/>
    </row>
    <row r="971548" spans="59:59" ht="15" customHeight="1">
      <c r="BG971548" s="984"/>
    </row>
    <row r="971549" spans="59:59" ht="15" customHeight="1">
      <c r="BG971549" s="985"/>
    </row>
    <row r="971586" spans="59:59" ht="15" customHeight="1">
      <c r="BG971586" s="984"/>
    </row>
    <row r="971587" spans="59:59" ht="15" customHeight="1">
      <c r="BG971587" s="985"/>
    </row>
    <row r="971624" spans="59:59" ht="15" customHeight="1">
      <c r="BG971624" s="984"/>
    </row>
    <row r="971625" spans="59:59" ht="15" customHeight="1">
      <c r="BG971625" s="985"/>
    </row>
    <row r="971662" spans="59:59" ht="15" customHeight="1">
      <c r="BG971662" s="984"/>
    </row>
    <row r="971663" spans="59:59" ht="15" customHeight="1">
      <c r="BG971663" s="985"/>
    </row>
    <row r="971700" spans="59:59" ht="15" customHeight="1">
      <c r="BG971700" s="984"/>
    </row>
    <row r="971701" spans="59:59" ht="15" customHeight="1">
      <c r="BG971701" s="985"/>
    </row>
    <row r="971738" spans="59:59" ht="15" customHeight="1">
      <c r="BG971738" s="984"/>
    </row>
    <row r="971739" spans="59:59" ht="15" customHeight="1">
      <c r="BG971739" s="985"/>
    </row>
    <row r="971776" spans="59:59" ht="15" customHeight="1">
      <c r="BG971776" s="984"/>
    </row>
    <row r="971777" spans="59:59" ht="15" customHeight="1">
      <c r="BG971777" s="985"/>
    </row>
    <row r="971814" spans="59:59" ht="15" customHeight="1">
      <c r="BG971814" s="984"/>
    </row>
    <row r="971815" spans="59:59" ht="15" customHeight="1">
      <c r="BG971815" s="985"/>
    </row>
    <row r="971852" spans="59:59" ht="15" customHeight="1">
      <c r="BG971852" s="984"/>
    </row>
    <row r="971853" spans="59:59" ht="15" customHeight="1">
      <c r="BG971853" s="985"/>
    </row>
    <row r="971890" spans="59:59" ht="15" customHeight="1">
      <c r="BG971890" s="984"/>
    </row>
    <row r="971891" spans="59:59" ht="15" customHeight="1">
      <c r="BG971891" s="985"/>
    </row>
    <row r="971928" spans="59:59" ht="15" customHeight="1">
      <c r="BG971928" s="984"/>
    </row>
    <row r="971929" spans="59:59" ht="15" customHeight="1">
      <c r="BG971929" s="985"/>
    </row>
    <row r="971966" spans="59:59" ht="15" customHeight="1">
      <c r="BG971966" s="984"/>
    </row>
    <row r="971967" spans="59:59" ht="15" customHeight="1">
      <c r="BG971967" s="985"/>
    </row>
    <row r="972004" spans="59:59" ht="15" customHeight="1">
      <c r="BG972004" s="984"/>
    </row>
    <row r="972005" spans="59:59" ht="15" customHeight="1">
      <c r="BG972005" s="985"/>
    </row>
    <row r="972042" spans="59:59" ht="15" customHeight="1">
      <c r="BG972042" s="984"/>
    </row>
    <row r="972043" spans="59:59" ht="15" customHeight="1">
      <c r="BG972043" s="985"/>
    </row>
    <row r="972080" spans="59:59" ht="15" customHeight="1">
      <c r="BG972080" s="984"/>
    </row>
    <row r="972081" spans="59:59" ht="15" customHeight="1">
      <c r="BG972081" s="985"/>
    </row>
    <row r="972118" spans="59:59" ht="15" customHeight="1">
      <c r="BG972118" s="984"/>
    </row>
    <row r="972119" spans="59:59" ht="15" customHeight="1">
      <c r="BG972119" s="985"/>
    </row>
    <row r="972156" spans="59:59" ht="15" customHeight="1">
      <c r="BG972156" s="984"/>
    </row>
    <row r="972157" spans="59:59" ht="15" customHeight="1">
      <c r="BG972157" s="985"/>
    </row>
    <row r="972194" spans="59:59" ht="15" customHeight="1">
      <c r="BG972194" s="984"/>
    </row>
    <row r="972195" spans="59:59" ht="15" customHeight="1">
      <c r="BG972195" s="985"/>
    </row>
    <row r="972232" spans="59:59" ht="15" customHeight="1">
      <c r="BG972232" s="984"/>
    </row>
    <row r="972233" spans="59:59" ht="15" customHeight="1">
      <c r="BG972233" s="985"/>
    </row>
    <row r="972270" spans="59:59" ht="15" customHeight="1">
      <c r="BG972270" s="984"/>
    </row>
    <row r="972271" spans="59:59" ht="15" customHeight="1">
      <c r="BG972271" s="985"/>
    </row>
    <row r="972308" spans="59:59" ht="15" customHeight="1">
      <c r="BG972308" s="984"/>
    </row>
    <row r="972309" spans="59:59" ht="15" customHeight="1">
      <c r="BG972309" s="985"/>
    </row>
    <row r="972346" spans="59:59" ht="15" customHeight="1">
      <c r="BG972346" s="984"/>
    </row>
    <row r="972347" spans="59:59" ht="15" customHeight="1">
      <c r="BG972347" s="985"/>
    </row>
    <row r="972384" spans="59:59" ht="15" customHeight="1">
      <c r="BG972384" s="984"/>
    </row>
    <row r="972385" spans="59:59" ht="15" customHeight="1">
      <c r="BG972385" s="985"/>
    </row>
    <row r="972422" spans="59:59" ht="15" customHeight="1">
      <c r="BG972422" s="984"/>
    </row>
    <row r="972423" spans="59:59" ht="15" customHeight="1">
      <c r="BG972423" s="985"/>
    </row>
    <row r="972460" spans="59:59" ht="15" customHeight="1">
      <c r="BG972460" s="984"/>
    </row>
    <row r="972461" spans="59:59" ht="15" customHeight="1">
      <c r="BG972461" s="985"/>
    </row>
    <row r="972498" spans="59:59" ht="15" customHeight="1">
      <c r="BG972498" s="984"/>
    </row>
    <row r="972499" spans="59:59" ht="15" customHeight="1">
      <c r="BG972499" s="985"/>
    </row>
    <row r="972536" spans="59:59" ht="15" customHeight="1">
      <c r="BG972536" s="984"/>
    </row>
    <row r="972537" spans="59:59" ht="15" customHeight="1">
      <c r="BG972537" s="985"/>
    </row>
    <row r="972574" spans="59:59" ht="15" customHeight="1">
      <c r="BG972574" s="984"/>
    </row>
    <row r="972575" spans="59:59" ht="15" customHeight="1">
      <c r="BG972575" s="985"/>
    </row>
    <row r="972612" spans="59:59" ht="15" customHeight="1">
      <c r="BG972612" s="984"/>
    </row>
    <row r="972613" spans="59:59" ht="15" customHeight="1">
      <c r="BG972613" s="985"/>
    </row>
    <row r="972650" spans="59:59" ht="15" customHeight="1">
      <c r="BG972650" s="984"/>
    </row>
    <row r="972651" spans="59:59" ht="15" customHeight="1">
      <c r="BG972651" s="985"/>
    </row>
    <row r="972688" spans="59:59" ht="15" customHeight="1">
      <c r="BG972688" s="984"/>
    </row>
    <row r="972689" spans="59:59" ht="15" customHeight="1">
      <c r="BG972689" s="985"/>
    </row>
    <row r="972726" spans="59:59" ht="15" customHeight="1">
      <c r="BG972726" s="984"/>
    </row>
    <row r="972727" spans="59:59" ht="15" customHeight="1">
      <c r="BG972727" s="985"/>
    </row>
    <row r="972764" spans="59:59" ht="15" customHeight="1">
      <c r="BG972764" s="984"/>
    </row>
    <row r="972765" spans="59:59" ht="15" customHeight="1">
      <c r="BG972765" s="985"/>
    </row>
    <row r="972802" spans="59:59" ht="15" customHeight="1">
      <c r="BG972802" s="984"/>
    </row>
    <row r="972803" spans="59:59" ht="15" customHeight="1">
      <c r="BG972803" s="985"/>
    </row>
    <row r="972840" spans="59:59" ht="15" customHeight="1">
      <c r="BG972840" s="984"/>
    </row>
    <row r="972841" spans="59:59" ht="15" customHeight="1">
      <c r="BG972841" s="985"/>
    </row>
    <row r="972878" spans="59:59" ht="15" customHeight="1">
      <c r="BG972878" s="984"/>
    </row>
    <row r="972879" spans="59:59" ht="15" customHeight="1">
      <c r="BG972879" s="985"/>
    </row>
    <row r="972916" spans="59:59" ht="15" customHeight="1">
      <c r="BG972916" s="984"/>
    </row>
    <row r="972917" spans="59:59" ht="15" customHeight="1">
      <c r="BG972917" s="985"/>
    </row>
    <row r="972954" spans="59:59" ht="15" customHeight="1">
      <c r="BG972954" s="984"/>
    </row>
    <row r="972955" spans="59:59" ht="15" customHeight="1">
      <c r="BG972955" s="985"/>
    </row>
    <row r="972992" spans="59:59" ht="15" customHeight="1">
      <c r="BG972992" s="984"/>
    </row>
    <row r="972993" spans="59:59" ht="15" customHeight="1">
      <c r="BG972993" s="985"/>
    </row>
    <row r="973030" spans="59:59" ht="15" customHeight="1">
      <c r="BG973030" s="984"/>
    </row>
    <row r="973031" spans="59:59" ht="15" customHeight="1">
      <c r="BG973031" s="985"/>
    </row>
    <row r="973068" spans="59:59" ht="15" customHeight="1">
      <c r="BG973068" s="984"/>
    </row>
    <row r="973069" spans="59:59" ht="15" customHeight="1">
      <c r="BG973069" s="985"/>
    </row>
    <row r="973106" spans="59:59" ht="15" customHeight="1">
      <c r="BG973106" s="984"/>
    </row>
    <row r="973107" spans="59:59" ht="15" customHeight="1">
      <c r="BG973107" s="985"/>
    </row>
    <row r="973144" spans="59:59" ht="15" customHeight="1">
      <c r="BG973144" s="984"/>
    </row>
    <row r="973145" spans="59:59" ht="15" customHeight="1">
      <c r="BG973145" s="985"/>
    </row>
    <row r="973182" spans="59:59" ht="15" customHeight="1">
      <c r="BG973182" s="984"/>
    </row>
    <row r="973183" spans="59:59" ht="15" customHeight="1">
      <c r="BG973183" s="985"/>
    </row>
    <row r="973220" spans="59:59" ht="15" customHeight="1">
      <c r="BG973220" s="984"/>
    </row>
    <row r="973221" spans="59:59" ht="15" customHeight="1">
      <c r="BG973221" s="985"/>
    </row>
    <row r="973258" spans="59:59" ht="15" customHeight="1">
      <c r="BG973258" s="984"/>
    </row>
    <row r="973259" spans="59:59" ht="15" customHeight="1">
      <c r="BG973259" s="985"/>
    </row>
    <row r="973296" spans="59:59" ht="15" customHeight="1">
      <c r="BG973296" s="984"/>
    </row>
    <row r="973297" spans="59:59" ht="15" customHeight="1">
      <c r="BG973297" s="985"/>
    </row>
    <row r="973334" spans="59:59" ht="15" customHeight="1">
      <c r="BG973334" s="984"/>
    </row>
    <row r="973335" spans="59:59" ht="15" customHeight="1">
      <c r="BG973335" s="985"/>
    </row>
    <row r="973372" spans="59:59" ht="15" customHeight="1">
      <c r="BG973372" s="984"/>
    </row>
    <row r="973373" spans="59:59" ht="15" customHeight="1">
      <c r="BG973373" s="985"/>
    </row>
    <row r="973410" spans="59:59" ht="15" customHeight="1">
      <c r="BG973410" s="984"/>
    </row>
    <row r="973411" spans="59:59" ht="15" customHeight="1">
      <c r="BG973411" s="985"/>
    </row>
    <row r="973448" spans="59:59" ht="15" customHeight="1">
      <c r="BG973448" s="984"/>
    </row>
    <row r="973449" spans="59:59" ht="15" customHeight="1">
      <c r="BG973449" s="985"/>
    </row>
    <row r="973486" spans="59:59" ht="15" customHeight="1">
      <c r="BG973486" s="984"/>
    </row>
    <row r="973487" spans="59:59" ht="15" customHeight="1">
      <c r="BG973487" s="985"/>
    </row>
    <row r="973524" spans="59:59" ht="15" customHeight="1">
      <c r="BG973524" s="984"/>
    </row>
    <row r="973525" spans="59:59" ht="15" customHeight="1">
      <c r="BG973525" s="985"/>
    </row>
    <row r="973562" spans="59:59" ht="15" customHeight="1">
      <c r="BG973562" s="984"/>
    </row>
    <row r="973563" spans="59:59" ht="15" customHeight="1">
      <c r="BG973563" s="985"/>
    </row>
    <row r="973600" spans="59:59" ht="15" customHeight="1">
      <c r="BG973600" s="984"/>
    </row>
    <row r="973601" spans="59:59" ht="15" customHeight="1">
      <c r="BG973601" s="985"/>
    </row>
    <row r="973638" spans="59:59" ht="15" customHeight="1">
      <c r="BG973638" s="984"/>
    </row>
    <row r="973639" spans="59:59" ht="15" customHeight="1">
      <c r="BG973639" s="985"/>
    </row>
    <row r="973676" spans="59:59" ht="15" customHeight="1">
      <c r="BG973676" s="984"/>
    </row>
    <row r="973677" spans="59:59" ht="15" customHeight="1">
      <c r="BG973677" s="985"/>
    </row>
    <row r="973714" spans="59:59" ht="15" customHeight="1">
      <c r="BG973714" s="984"/>
    </row>
    <row r="973715" spans="59:59" ht="15" customHeight="1">
      <c r="BG973715" s="985"/>
    </row>
    <row r="973752" spans="59:59" ht="15" customHeight="1">
      <c r="BG973752" s="984"/>
    </row>
    <row r="973753" spans="59:59" ht="15" customHeight="1">
      <c r="BG973753" s="985"/>
    </row>
    <row r="973790" spans="59:59" ht="15" customHeight="1">
      <c r="BG973790" s="984"/>
    </row>
    <row r="973791" spans="59:59" ht="15" customHeight="1">
      <c r="BG973791" s="985"/>
    </row>
    <row r="973828" spans="59:59" ht="15" customHeight="1">
      <c r="BG973828" s="984"/>
    </row>
    <row r="973829" spans="59:59" ht="15" customHeight="1">
      <c r="BG973829" s="985"/>
    </row>
    <row r="973866" spans="59:59" ht="15" customHeight="1">
      <c r="BG973866" s="984"/>
    </row>
    <row r="973867" spans="59:59" ht="15" customHeight="1">
      <c r="BG973867" s="985"/>
    </row>
    <row r="973904" spans="59:59" ht="15" customHeight="1">
      <c r="BG973904" s="984"/>
    </row>
    <row r="973905" spans="59:59" ht="15" customHeight="1">
      <c r="BG973905" s="985"/>
    </row>
    <row r="973942" spans="59:59" ht="15" customHeight="1">
      <c r="BG973942" s="984"/>
    </row>
    <row r="973943" spans="59:59" ht="15" customHeight="1">
      <c r="BG973943" s="985"/>
    </row>
    <row r="973980" spans="59:59" ht="15" customHeight="1">
      <c r="BG973980" s="984"/>
    </row>
    <row r="973981" spans="59:59" ht="15" customHeight="1">
      <c r="BG973981" s="985"/>
    </row>
    <row r="974018" spans="59:59" ht="15" customHeight="1">
      <c r="BG974018" s="984"/>
    </row>
    <row r="974019" spans="59:59" ht="15" customHeight="1">
      <c r="BG974019" s="985"/>
    </row>
    <row r="974056" spans="59:59" ht="15" customHeight="1">
      <c r="BG974056" s="984"/>
    </row>
    <row r="974057" spans="59:59" ht="15" customHeight="1">
      <c r="BG974057" s="985"/>
    </row>
    <row r="974094" spans="59:59" ht="15" customHeight="1">
      <c r="BG974094" s="984"/>
    </row>
    <row r="974095" spans="59:59" ht="15" customHeight="1">
      <c r="BG974095" s="985"/>
    </row>
    <row r="974132" spans="59:59" ht="15" customHeight="1">
      <c r="BG974132" s="984"/>
    </row>
    <row r="974133" spans="59:59" ht="15" customHeight="1">
      <c r="BG974133" s="985"/>
    </row>
    <row r="974170" spans="59:59" ht="15" customHeight="1">
      <c r="BG974170" s="984"/>
    </row>
    <row r="974171" spans="59:59" ht="15" customHeight="1">
      <c r="BG974171" s="985"/>
    </row>
    <row r="974208" spans="59:59" ht="15" customHeight="1">
      <c r="BG974208" s="984"/>
    </row>
    <row r="974209" spans="59:59" ht="15" customHeight="1">
      <c r="BG974209" s="985"/>
    </row>
    <row r="974246" spans="59:59" ht="15" customHeight="1">
      <c r="BG974246" s="984"/>
    </row>
    <row r="974247" spans="59:59" ht="15" customHeight="1">
      <c r="BG974247" s="985"/>
    </row>
    <row r="974284" spans="59:59" ht="15" customHeight="1">
      <c r="BG974284" s="984"/>
    </row>
    <row r="974285" spans="59:59" ht="15" customHeight="1">
      <c r="BG974285" s="985"/>
    </row>
    <row r="974322" spans="59:59" ht="15" customHeight="1">
      <c r="BG974322" s="984"/>
    </row>
    <row r="974323" spans="59:59" ht="15" customHeight="1">
      <c r="BG974323" s="985"/>
    </row>
    <row r="974360" spans="59:59" ht="15" customHeight="1">
      <c r="BG974360" s="984"/>
    </row>
    <row r="974361" spans="59:59" ht="15" customHeight="1">
      <c r="BG974361" s="985"/>
    </row>
    <row r="974398" spans="59:59" ht="15" customHeight="1">
      <c r="BG974398" s="984"/>
    </row>
    <row r="974399" spans="59:59" ht="15" customHeight="1">
      <c r="BG974399" s="985"/>
    </row>
    <row r="974436" spans="59:59" ht="15" customHeight="1">
      <c r="BG974436" s="984"/>
    </row>
    <row r="974437" spans="59:59" ht="15" customHeight="1">
      <c r="BG974437" s="985"/>
    </row>
    <row r="974474" spans="59:59" ht="15" customHeight="1">
      <c r="BG974474" s="984"/>
    </row>
    <row r="974475" spans="59:59" ht="15" customHeight="1">
      <c r="BG974475" s="985"/>
    </row>
    <row r="974512" spans="59:59" ht="15" customHeight="1">
      <c r="BG974512" s="984"/>
    </row>
    <row r="974513" spans="59:59" ht="15" customHeight="1">
      <c r="BG974513" s="985"/>
    </row>
    <row r="974550" spans="59:59" ht="15" customHeight="1">
      <c r="BG974550" s="984"/>
    </row>
    <row r="974551" spans="59:59" ht="15" customHeight="1">
      <c r="BG974551" s="985"/>
    </row>
    <row r="974588" spans="59:59" ht="15" customHeight="1">
      <c r="BG974588" s="984"/>
    </row>
    <row r="974589" spans="59:59" ht="15" customHeight="1">
      <c r="BG974589" s="985"/>
    </row>
    <row r="974626" spans="59:59" ht="15" customHeight="1">
      <c r="BG974626" s="984"/>
    </row>
    <row r="974627" spans="59:59" ht="15" customHeight="1">
      <c r="BG974627" s="985"/>
    </row>
    <row r="974664" spans="59:59" ht="15" customHeight="1">
      <c r="BG974664" s="984"/>
    </row>
    <row r="974665" spans="59:59" ht="15" customHeight="1">
      <c r="BG974665" s="985"/>
    </row>
    <row r="974702" spans="59:59" ht="15" customHeight="1">
      <c r="BG974702" s="984"/>
    </row>
    <row r="974703" spans="59:59" ht="15" customHeight="1">
      <c r="BG974703" s="985"/>
    </row>
    <row r="974740" spans="59:59" ht="15" customHeight="1">
      <c r="BG974740" s="984"/>
    </row>
    <row r="974741" spans="59:59" ht="15" customHeight="1">
      <c r="BG974741" s="985"/>
    </row>
    <row r="974778" spans="59:59" ht="15" customHeight="1">
      <c r="BG974778" s="984"/>
    </row>
    <row r="974779" spans="59:59" ht="15" customHeight="1">
      <c r="BG974779" s="985"/>
    </row>
    <row r="974816" spans="59:59" ht="15" customHeight="1">
      <c r="BG974816" s="984"/>
    </row>
    <row r="974817" spans="59:59" ht="15" customHeight="1">
      <c r="BG974817" s="985"/>
    </row>
    <row r="974854" spans="59:59" ht="15" customHeight="1">
      <c r="BG974854" s="984"/>
    </row>
    <row r="974855" spans="59:59" ht="15" customHeight="1">
      <c r="BG974855" s="985"/>
    </row>
    <row r="974892" spans="59:59" ht="15" customHeight="1">
      <c r="BG974892" s="984"/>
    </row>
    <row r="974893" spans="59:59" ht="15" customHeight="1">
      <c r="BG974893" s="985"/>
    </row>
    <row r="974930" spans="59:59" ht="15" customHeight="1">
      <c r="BG974930" s="984"/>
    </row>
    <row r="974931" spans="59:59" ht="15" customHeight="1">
      <c r="BG974931" s="985"/>
    </row>
    <row r="974968" spans="59:59" ht="15" customHeight="1">
      <c r="BG974968" s="984"/>
    </row>
    <row r="974969" spans="59:59" ht="15" customHeight="1">
      <c r="BG974969" s="985"/>
    </row>
    <row r="975006" spans="59:59" ht="15" customHeight="1">
      <c r="BG975006" s="984"/>
    </row>
    <row r="975007" spans="59:59" ht="15" customHeight="1">
      <c r="BG975007" s="985"/>
    </row>
    <row r="975044" spans="59:59" ht="15" customHeight="1">
      <c r="BG975044" s="984"/>
    </row>
    <row r="975045" spans="59:59" ht="15" customHeight="1">
      <c r="BG975045" s="985"/>
    </row>
    <row r="975082" spans="59:59" ht="15" customHeight="1">
      <c r="BG975082" s="984"/>
    </row>
    <row r="975083" spans="59:59" ht="15" customHeight="1">
      <c r="BG975083" s="985"/>
    </row>
    <row r="975120" spans="59:59" ht="15" customHeight="1">
      <c r="BG975120" s="984"/>
    </row>
    <row r="975121" spans="59:59" ht="15" customHeight="1">
      <c r="BG975121" s="985"/>
    </row>
    <row r="975158" spans="59:59" ht="15" customHeight="1">
      <c r="BG975158" s="984"/>
    </row>
    <row r="975159" spans="59:59" ht="15" customHeight="1">
      <c r="BG975159" s="985"/>
    </row>
    <row r="975196" spans="59:59" ht="15" customHeight="1">
      <c r="BG975196" s="984"/>
    </row>
    <row r="975197" spans="59:59" ht="15" customHeight="1">
      <c r="BG975197" s="985"/>
    </row>
    <row r="975234" spans="59:59" ht="15" customHeight="1">
      <c r="BG975234" s="984"/>
    </row>
    <row r="975235" spans="59:59" ht="15" customHeight="1">
      <c r="BG975235" s="985"/>
    </row>
    <row r="975272" spans="59:59" ht="15" customHeight="1">
      <c r="BG975272" s="984"/>
    </row>
    <row r="975273" spans="59:59" ht="15" customHeight="1">
      <c r="BG975273" s="985"/>
    </row>
    <row r="975310" spans="59:59" ht="15" customHeight="1">
      <c r="BG975310" s="984"/>
    </row>
    <row r="975311" spans="59:59" ht="15" customHeight="1">
      <c r="BG975311" s="985"/>
    </row>
    <row r="975348" spans="59:59" ht="15" customHeight="1">
      <c r="BG975348" s="984"/>
    </row>
    <row r="975349" spans="59:59" ht="15" customHeight="1">
      <c r="BG975349" s="985"/>
    </row>
    <row r="975386" spans="59:59" ht="15" customHeight="1">
      <c r="BG975386" s="984"/>
    </row>
    <row r="975387" spans="59:59" ht="15" customHeight="1">
      <c r="BG975387" s="985"/>
    </row>
    <row r="975424" spans="59:59" ht="15" customHeight="1">
      <c r="BG975424" s="984"/>
    </row>
    <row r="975425" spans="59:59" ht="15" customHeight="1">
      <c r="BG975425" s="985"/>
    </row>
    <row r="975462" spans="59:59" ht="15" customHeight="1">
      <c r="BG975462" s="984"/>
    </row>
    <row r="975463" spans="59:59" ht="15" customHeight="1">
      <c r="BG975463" s="985"/>
    </row>
    <row r="975500" spans="59:59" ht="15" customHeight="1">
      <c r="BG975500" s="984"/>
    </row>
    <row r="975501" spans="59:59" ht="15" customHeight="1">
      <c r="BG975501" s="985"/>
    </row>
    <row r="975538" spans="59:59" ht="15" customHeight="1">
      <c r="BG975538" s="984"/>
    </row>
    <row r="975539" spans="59:59" ht="15" customHeight="1">
      <c r="BG975539" s="985"/>
    </row>
    <row r="975576" spans="59:59" ht="15" customHeight="1">
      <c r="BG975576" s="984"/>
    </row>
    <row r="975577" spans="59:59" ht="15" customHeight="1">
      <c r="BG975577" s="985"/>
    </row>
    <row r="975614" spans="59:59" ht="15" customHeight="1">
      <c r="BG975614" s="984"/>
    </row>
    <row r="975615" spans="59:59" ht="15" customHeight="1">
      <c r="BG975615" s="985"/>
    </row>
    <row r="975652" spans="59:59" ht="15" customHeight="1">
      <c r="BG975652" s="984"/>
    </row>
    <row r="975653" spans="59:59" ht="15" customHeight="1">
      <c r="BG975653" s="985"/>
    </row>
    <row r="975690" spans="59:59" ht="15" customHeight="1">
      <c r="BG975690" s="984"/>
    </row>
    <row r="975691" spans="59:59" ht="15" customHeight="1">
      <c r="BG975691" s="985"/>
    </row>
    <row r="975728" spans="59:59" ht="15" customHeight="1">
      <c r="BG975728" s="984"/>
    </row>
    <row r="975729" spans="59:59" ht="15" customHeight="1">
      <c r="BG975729" s="985"/>
    </row>
    <row r="975766" spans="59:59" ht="15" customHeight="1">
      <c r="BG975766" s="984"/>
    </row>
    <row r="975767" spans="59:59" ht="15" customHeight="1">
      <c r="BG975767" s="985"/>
    </row>
    <row r="975804" spans="59:59" ht="15" customHeight="1">
      <c r="BG975804" s="984"/>
    </row>
    <row r="975805" spans="59:59" ht="15" customHeight="1">
      <c r="BG975805" s="985"/>
    </row>
    <row r="975842" spans="59:59" ht="15" customHeight="1">
      <c r="BG975842" s="984"/>
    </row>
    <row r="975843" spans="59:59" ht="15" customHeight="1">
      <c r="BG975843" s="985"/>
    </row>
    <row r="975880" spans="59:59" ht="15" customHeight="1">
      <c r="BG975880" s="984"/>
    </row>
    <row r="975881" spans="59:59" ht="15" customHeight="1">
      <c r="BG975881" s="985"/>
    </row>
    <row r="975918" spans="59:59" ht="15" customHeight="1">
      <c r="BG975918" s="984"/>
    </row>
    <row r="975919" spans="59:59" ht="15" customHeight="1">
      <c r="BG975919" s="985"/>
    </row>
    <row r="975956" spans="59:59" ht="15" customHeight="1">
      <c r="BG975956" s="984"/>
    </row>
    <row r="975957" spans="59:59" ht="15" customHeight="1">
      <c r="BG975957" s="985"/>
    </row>
    <row r="975994" spans="59:59" ht="15" customHeight="1">
      <c r="BG975994" s="984"/>
    </row>
    <row r="975995" spans="59:59" ht="15" customHeight="1">
      <c r="BG975995" s="985"/>
    </row>
    <row r="976032" spans="59:59" ht="15" customHeight="1">
      <c r="BG976032" s="984"/>
    </row>
    <row r="976033" spans="59:59" ht="15" customHeight="1">
      <c r="BG976033" s="985"/>
    </row>
    <row r="976070" spans="59:59" ht="15" customHeight="1">
      <c r="BG976070" s="984"/>
    </row>
    <row r="976071" spans="59:59" ht="15" customHeight="1">
      <c r="BG976071" s="985"/>
    </row>
    <row r="976108" spans="59:59" ht="15" customHeight="1">
      <c r="BG976108" s="984"/>
    </row>
    <row r="976109" spans="59:59" ht="15" customHeight="1">
      <c r="BG976109" s="985"/>
    </row>
    <row r="976146" spans="59:59" ht="15" customHeight="1">
      <c r="BG976146" s="984"/>
    </row>
    <row r="976147" spans="59:59" ht="15" customHeight="1">
      <c r="BG976147" s="985"/>
    </row>
    <row r="976184" spans="59:59" ht="15" customHeight="1">
      <c r="BG976184" s="984"/>
    </row>
    <row r="976185" spans="59:59" ht="15" customHeight="1">
      <c r="BG976185" s="985"/>
    </row>
    <row r="976222" spans="59:59" ht="15" customHeight="1">
      <c r="BG976222" s="984"/>
    </row>
    <row r="976223" spans="59:59" ht="15" customHeight="1">
      <c r="BG976223" s="985"/>
    </row>
    <row r="976260" spans="59:59" ht="15" customHeight="1">
      <c r="BG976260" s="984"/>
    </row>
    <row r="976261" spans="59:59" ht="15" customHeight="1">
      <c r="BG976261" s="985"/>
    </row>
    <row r="976298" spans="59:59" ht="15" customHeight="1">
      <c r="BG976298" s="984"/>
    </row>
    <row r="976299" spans="59:59" ht="15" customHeight="1">
      <c r="BG976299" s="985"/>
    </row>
    <row r="976336" spans="59:59" ht="15" customHeight="1">
      <c r="BG976336" s="984"/>
    </row>
    <row r="976337" spans="59:59" ht="15" customHeight="1">
      <c r="BG976337" s="985"/>
    </row>
    <row r="976374" spans="59:59" ht="15" customHeight="1">
      <c r="BG976374" s="984"/>
    </row>
    <row r="976375" spans="59:59" ht="15" customHeight="1">
      <c r="BG976375" s="985"/>
    </row>
    <row r="976412" spans="59:59" ht="15" customHeight="1">
      <c r="BG976412" s="984"/>
    </row>
    <row r="976413" spans="59:59" ht="15" customHeight="1">
      <c r="BG976413" s="985"/>
    </row>
    <row r="976450" spans="59:59" ht="15" customHeight="1">
      <c r="BG976450" s="984"/>
    </row>
    <row r="976451" spans="59:59" ht="15" customHeight="1">
      <c r="BG976451" s="985"/>
    </row>
    <row r="976488" spans="59:59" ht="15" customHeight="1">
      <c r="BG976488" s="984"/>
    </row>
    <row r="976489" spans="59:59" ht="15" customHeight="1">
      <c r="BG976489" s="985"/>
    </row>
    <row r="976526" spans="59:59" ht="15" customHeight="1">
      <c r="BG976526" s="984"/>
    </row>
    <row r="976527" spans="59:59" ht="15" customHeight="1">
      <c r="BG976527" s="985"/>
    </row>
    <row r="976564" spans="59:59" ht="15" customHeight="1">
      <c r="BG976564" s="984"/>
    </row>
    <row r="976565" spans="59:59" ht="15" customHeight="1">
      <c r="BG976565" s="985"/>
    </row>
    <row r="976602" spans="59:59" ht="15" customHeight="1">
      <c r="BG976602" s="984"/>
    </row>
    <row r="976603" spans="59:59" ht="15" customHeight="1">
      <c r="BG976603" s="985"/>
    </row>
    <row r="976640" spans="59:59" ht="15" customHeight="1">
      <c r="BG976640" s="984"/>
    </row>
    <row r="976641" spans="59:59" ht="15" customHeight="1">
      <c r="BG976641" s="985"/>
    </row>
    <row r="976678" spans="59:59" ht="15" customHeight="1">
      <c r="BG976678" s="984"/>
    </row>
    <row r="976679" spans="59:59" ht="15" customHeight="1">
      <c r="BG976679" s="985"/>
    </row>
    <row r="976716" spans="59:59" ht="15" customHeight="1">
      <c r="BG976716" s="984"/>
    </row>
    <row r="976717" spans="59:59" ht="15" customHeight="1">
      <c r="BG976717" s="985"/>
    </row>
    <row r="976754" spans="59:59" ht="15" customHeight="1">
      <c r="BG976754" s="984"/>
    </row>
    <row r="976755" spans="59:59" ht="15" customHeight="1">
      <c r="BG976755" s="985"/>
    </row>
    <row r="976792" spans="59:59" ht="15" customHeight="1">
      <c r="BG976792" s="984"/>
    </row>
    <row r="976793" spans="59:59" ht="15" customHeight="1">
      <c r="BG976793" s="985"/>
    </row>
    <row r="976830" spans="59:59" ht="15" customHeight="1">
      <c r="BG976830" s="984"/>
    </row>
    <row r="976831" spans="59:59" ht="15" customHeight="1">
      <c r="BG976831" s="985"/>
    </row>
    <row r="976868" spans="59:59" ht="15" customHeight="1">
      <c r="BG976868" s="984"/>
    </row>
    <row r="976869" spans="59:59" ht="15" customHeight="1">
      <c r="BG976869" s="985"/>
    </row>
    <row r="976906" spans="59:59" ht="15" customHeight="1">
      <c r="BG976906" s="984"/>
    </row>
    <row r="976907" spans="59:59" ht="15" customHeight="1">
      <c r="BG976907" s="985"/>
    </row>
    <row r="976944" spans="59:59" ht="15" customHeight="1">
      <c r="BG976944" s="984"/>
    </row>
    <row r="976945" spans="59:59" ht="15" customHeight="1">
      <c r="BG976945" s="985"/>
    </row>
    <row r="976982" spans="59:59" ht="15" customHeight="1">
      <c r="BG976982" s="984"/>
    </row>
    <row r="976983" spans="59:59" ht="15" customHeight="1">
      <c r="BG976983" s="985"/>
    </row>
    <row r="977020" spans="59:59" ht="15" customHeight="1">
      <c r="BG977020" s="984"/>
    </row>
    <row r="977021" spans="59:59" ht="15" customHeight="1">
      <c r="BG977021" s="985"/>
    </row>
    <row r="977058" spans="59:59" ht="15" customHeight="1">
      <c r="BG977058" s="984"/>
    </row>
    <row r="977059" spans="59:59" ht="15" customHeight="1">
      <c r="BG977059" s="985"/>
    </row>
    <row r="977096" spans="59:59" ht="15" customHeight="1">
      <c r="BG977096" s="984"/>
    </row>
    <row r="977097" spans="59:59" ht="15" customHeight="1">
      <c r="BG977097" s="985"/>
    </row>
    <row r="977134" spans="59:59" ht="15" customHeight="1">
      <c r="BG977134" s="984"/>
    </row>
    <row r="977135" spans="59:59" ht="15" customHeight="1">
      <c r="BG977135" s="985"/>
    </row>
    <row r="977172" spans="59:59" ht="15" customHeight="1">
      <c r="BG977172" s="984"/>
    </row>
    <row r="977173" spans="59:59" ht="15" customHeight="1">
      <c r="BG977173" s="985"/>
    </row>
    <row r="977210" spans="59:59" ht="15" customHeight="1">
      <c r="BG977210" s="984"/>
    </row>
    <row r="977211" spans="59:59" ht="15" customHeight="1">
      <c r="BG977211" s="985"/>
    </row>
    <row r="977248" spans="59:59" ht="15" customHeight="1">
      <c r="BG977248" s="984"/>
    </row>
    <row r="977249" spans="59:59" ht="15" customHeight="1">
      <c r="BG977249" s="985"/>
    </row>
    <row r="977286" spans="59:59" ht="15" customHeight="1">
      <c r="BG977286" s="984"/>
    </row>
    <row r="977287" spans="59:59" ht="15" customHeight="1">
      <c r="BG977287" s="985"/>
    </row>
    <row r="977324" spans="59:59" ht="15" customHeight="1">
      <c r="BG977324" s="984"/>
    </row>
    <row r="977325" spans="59:59" ht="15" customHeight="1">
      <c r="BG977325" s="985"/>
    </row>
    <row r="977362" spans="59:59" ht="15" customHeight="1">
      <c r="BG977362" s="984"/>
    </row>
    <row r="977363" spans="59:59" ht="15" customHeight="1">
      <c r="BG977363" s="985"/>
    </row>
    <row r="977400" spans="59:59" ht="15" customHeight="1">
      <c r="BG977400" s="984"/>
    </row>
    <row r="977401" spans="59:59" ht="15" customHeight="1">
      <c r="BG977401" s="985"/>
    </row>
    <row r="977438" spans="59:59" ht="15" customHeight="1">
      <c r="BG977438" s="984"/>
    </row>
    <row r="977439" spans="59:59" ht="15" customHeight="1">
      <c r="BG977439" s="985"/>
    </row>
    <row r="977476" spans="59:59" ht="15" customHeight="1">
      <c r="BG977476" s="984"/>
    </row>
    <row r="977477" spans="59:59" ht="15" customHeight="1">
      <c r="BG977477" s="985"/>
    </row>
    <row r="977514" spans="59:59" ht="15" customHeight="1">
      <c r="BG977514" s="984"/>
    </row>
    <row r="977515" spans="59:59" ht="15" customHeight="1">
      <c r="BG977515" s="985"/>
    </row>
    <row r="977552" spans="59:59" ht="15" customHeight="1">
      <c r="BG977552" s="984"/>
    </row>
    <row r="977553" spans="59:59" ht="15" customHeight="1">
      <c r="BG977553" s="985"/>
    </row>
    <row r="977590" spans="59:59" ht="15" customHeight="1">
      <c r="BG977590" s="984"/>
    </row>
    <row r="977591" spans="59:59" ht="15" customHeight="1">
      <c r="BG977591" s="985"/>
    </row>
    <row r="977628" spans="59:59" ht="15" customHeight="1">
      <c r="BG977628" s="984"/>
    </row>
    <row r="977629" spans="59:59" ht="15" customHeight="1">
      <c r="BG977629" s="985"/>
    </row>
    <row r="977666" spans="59:59" ht="15" customHeight="1">
      <c r="BG977666" s="984"/>
    </row>
    <row r="977667" spans="59:59" ht="15" customHeight="1">
      <c r="BG977667" s="985"/>
    </row>
    <row r="977704" spans="59:59" ht="15" customHeight="1">
      <c r="BG977704" s="984"/>
    </row>
    <row r="977705" spans="59:59" ht="15" customHeight="1">
      <c r="BG977705" s="985"/>
    </row>
    <row r="977742" spans="59:59" ht="15" customHeight="1">
      <c r="BG977742" s="984"/>
    </row>
    <row r="977743" spans="59:59" ht="15" customHeight="1">
      <c r="BG977743" s="985"/>
    </row>
    <row r="977780" spans="59:59" ht="15" customHeight="1">
      <c r="BG977780" s="984"/>
    </row>
    <row r="977781" spans="59:59" ht="15" customHeight="1">
      <c r="BG977781" s="985"/>
    </row>
    <row r="977818" spans="59:59" ht="15" customHeight="1">
      <c r="BG977818" s="984"/>
    </row>
    <row r="977819" spans="59:59" ht="15" customHeight="1">
      <c r="BG977819" s="985"/>
    </row>
    <row r="977856" spans="59:59" ht="15" customHeight="1">
      <c r="BG977856" s="984"/>
    </row>
    <row r="977857" spans="59:59" ht="15" customHeight="1">
      <c r="BG977857" s="985"/>
    </row>
    <row r="977894" spans="59:59" ht="15" customHeight="1">
      <c r="BG977894" s="984"/>
    </row>
    <row r="977895" spans="59:59" ht="15" customHeight="1">
      <c r="BG977895" s="985"/>
    </row>
    <row r="977932" spans="59:59" ht="15" customHeight="1">
      <c r="BG977932" s="984"/>
    </row>
    <row r="977933" spans="59:59" ht="15" customHeight="1">
      <c r="BG977933" s="985"/>
    </row>
    <row r="977970" spans="59:59" ht="15" customHeight="1">
      <c r="BG977970" s="984"/>
    </row>
    <row r="977971" spans="59:59" ht="15" customHeight="1">
      <c r="BG977971" s="985"/>
    </row>
    <row r="978008" spans="59:59" ht="15" customHeight="1">
      <c r="BG978008" s="984"/>
    </row>
    <row r="978009" spans="59:59" ht="15" customHeight="1">
      <c r="BG978009" s="985"/>
    </row>
    <row r="978046" spans="59:59" ht="15" customHeight="1">
      <c r="BG978046" s="984"/>
    </row>
    <row r="978047" spans="59:59" ht="15" customHeight="1">
      <c r="BG978047" s="985"/>
    </row>
    <row r="978084" spans="59:59" ht="15" customHeight="1">
      <c r="BG978084" s="984"/>
    </row>
    <row r="978085" spans="59:59" ht="15" customHeight="1">
      <c r="BG978085" s="985"/>
    </row>
    <row r="978122" spans="59:59" ht="15" customHeight="1">
      <c r="BG978122" s="984"/>
    </row>
    <row r="978123" spans="59:59" ht="15" customHeight="1">
      <c r="BG978123" s="985"/>
    </row>
    <row r="978160" spans="59:59" ht="15" customHeight="1">
      <c r="BG978160" s="984"/>
    </row>
    <row r="978161" spans="59:59" ht="15" customHeight="1">
      <c r="BG978161" s="985"/>
    </row>
    <row r="978198" spans="59:59" ht="15" customHeight="1">
      <c r="BG978198" s="984"/>
    </row>
    <row r="978199" spans="59:59" ht="15" customHeight="1">
      <c r="BG978199" s="985"/>
    </row>
    <row r="978236" spans="59:59" ht="15" customHeight="1">
      <c r="BG978236" s="984"/>
    </row>
    <row r="978237" spans="59:59" ht="15" customHeight="1">
      <c r="BG978237" s="985"/>
    </row>
    <row r="978274" spans="59:59" ht="15" customHeight="1">
      <c r="BG978274" s="984"/>
    </row>
    <row r="978275" spans="59:59" ht="15" customHeight="1">
      <c r="BG978275" s="985"/>
    </row>
    <row r="978312" spans="59:59" ht="15" customHeight="1">
      <c r="BG978312" s="984"/>
    </row>
    <row r="978313" spans="59:59" ht="15" customHeight="1">
      <c r="BG978313" s="985"/>
    </row>
    <row r="978350" spans="59:59" ht="15" customHeight="1">
      <c r="BG978350" s="984"/>
    </row>
    <row r="978351" spans="59:59" ht="15" customHeight="1">
      <c r="BG978351" s="985"/>
    </row>
    <row r="978388" spans="59:59" ht="15" customHeight="1">
      <c r="BG978388" s="984"/>
    </row>
    <row r="978389" spans="59:59" ht="15" customHeight="1">
      <c r="BG978389" s="985"/>
    </row>
    <row r="978426" spans="59:59" ht="15" customHeight="1">
      <c r="BG978426" s="984"/>
    </row>
    <row r="978427" spans="59:59" ht="15" customHeight="1">
      <c r="BG978427" s="985"/>
    </row>
    <row r="978464" spans="59:59" ht="15" customHeight="1">
      <c r="BG978464" s="984"/>
    </row>
    <row r="978465" spans="59:59" ht="15" customHeight="1">
      <c r="BG978465" s="985"/>
    </row>
    <row r="978502" spans="59:59" ht="15" customHeight="1">
      <c r="BG978502" s="984"/>
    </row>
    <row r="978503" spans="59:59" ht="15" customHeight="1">
      <c r="BG978503" s="985"/>
    </row>
    <row r="978540" spans="59:59" ht="15" customHeight="1">
      <c r="BG978540" s="984"/>
    </row>
    <row r="978541" spans="59:59" ht="15" customHeight="1">
      <c r="BG978541" s="985"/>
    </row>
    <row r="978578" spans="59:59" ht="15" customHeight="1">
      <c r="BG978578" s="984"/>
    </row>
    <row r="978579" spans="59:59" ht="15" customHeight="1">
      <c r="BG978579" s="985"/>
    </row>
    <row r="978616" spans="59:59" ht="15" customHeight="1">
      <c r="BG978616" s="984"/>
    </row>
    <row r="978617" spans="59:59" ht="15" customHeight="1">
      <c r="BG978617" s="985"/>
    </row>
    <row r="978654" spans="59:59" ht="15" customHeight="1">
      <c r="BG978654" s="984"/>
    </row>
    <row r="978655" spans="59:59" ht="15" customHeight="1">
      <c r="BG978655" s="985"/>
    </row>
    <row r="978692" spans="59:59" ht="15" customHeight="1">
      <c r="BG978692" s="984"/>
    </row>
    <row r="978693" spans="59:59" ht="15" customHeight="1">
      <c r="BG978693" s="985"/>
    </row>
    <row r="978730" spans="59:59" ht="15" customHeight="1">
      <c r="BG978730" s="984"/>
    </row>
    <row r="978731" spans="59:59" ht="15" customHeight="1">
      <c r="BG978731" s="985"/>
    </row>
    <row r="978768" spans="59:59" ht="15" customHeight="1">
      <c r="BG978768" s="984"/>
    </row>
    <row r="978769" spans="59:59" ht="15" customHeight="1">
      <c r="BG978769" s="985"/>
    </row>
    <row r="978806" spans="59:59" ht="15" customHeight="1">
      <c r="BG978806" s="984"/>
    </row>
    <row r="978807" spans="59:59" ht="15" customHeight="1">
      <c r="BG978807" s="985"/>
    </row>
    <row r="978844" spans="59:59" ht="15" customHeight="1">
      <c r="BG978844" s="984"/>
    </row>
    <row r="978845" spans="59:59" ht="15" customHeight="1">
      <c r="BG978845" s="985"/>
    </row>
    <row r="978882" spans="59:59" ht="15" customHeight="1">
      <c r="BG978882" s="984"/>
    </row>
    <row r="978883" spans="59:59" ht="15" customHeight="1">
      <c r="BG978883" s="985"/>
    </row>
    <row r="978920" spans="59:59" ht="15" customHeight="1">
      <c r="BG978920" s="984"/>
    </row>
    <row r="978921" spans="59:59" ht="15" customHeight="1">
      <c r="BG978921" s="985"/>
    </row>
    <row r="978958" spans="59:59" ht="15" customHeight="1">
      <c r="BG978958" s="984"/>
    </row>
    <row r="978959" spans="59:59" ht="15" customHeight="1">
      <c r="BG978959" s="985"/>
    </row>
    <row r="978996" spans="59:59" ht="15" customHeight="1">
      <c r="BG978996" s="984"/>
    </row>
    <row r="978997" spans="59:59" ht="15" customHeight="1">
      <c r="BG978997" s="985"/>
    </row>
    <row r="979034" spans="59:59" ht="15" customHeight="1">
      <c r="BG979034" s="984"/>
    </row>
    <row r="979035" spans="59:59" ht="15" customHeight="1">
      <c r="BG979035" s="985"/>
    </row>
    <row r="979072" spans="59:59" ht="15" customHeight="1">
      <c r="BG979072" s="984"/>
    </row>
    <row r="979073" spans="59:59" ht="15" customHeight="1">
      <c r="BG979073" s="985"/>
    </row>
    <row r="979110" spans="59:59" ht="15" customHeight="1">
      <c r="BG979110" s="984"/>
    </row>
    <row r="979111" spans="59:59" ht="15" customHeight="1">
      <c r="BG979111" s="985"/>
    </row>
    <row r="979148" spans="59:59" ht="15" customHeight="1">
      <c r="BG979148" s="984"/>
    </row>
    <row r="979149" spans="59:59" ht="15" customHeight="1">
      <c r="BG979149" s="985"/>
    </row>
    <row r="979186" spans="59:59" ht="15" customHeight="1">
      <c r="BG979186" s="984"/>
    </row>
    <row r="979187" spans="59:59" ht="15" customHeight="1">
      <c r="BG979187" s="985"/>
    </row>
    <row r="979224" spans="59:59" ht="15" customHeight="1">
      <c r="BG979224" s="984"/>
    </row>
    <row r="979225" spans="59:59" ht="15" customHeight="1">
      <c r="BG979225" s="985"/>
    </row>
    <row r="979262" spans="59:59" ht="15" customHeight="1">
      <c r="BG979262" s="984"/>
    </row>
    <row r="979263" spans="59:59" ht="15" customHeight="1">
      <c r="BG979263" s="985"/>
    </row>
    <row r="979300" spans="59:59" ht="15" customHeight="1">
      <c r="BG979300" s="984"/>
    </row>
    <row r="979301" spans="59:59" ht="15" customHeight="1">
      <c r="BG979301" s="985"/>
    </row>
    <row r="979338" spans="59:59" ht="15" customHeight="1">
      <c r="BG979338" s="984"/>
    </row>
    <row r="979339" spans="59:59" ht="15" customHeight="1">
      <c r="BG979339" s="985"/>
    </row>
    <row r="979376" spans="59:59" ht="15" customHeight="1">
      <c r="BG979376" s="984"/>
    </row>
    <row r="979377" spans="59:59" ht="15" customHeight="1">
      <c r="BG979377" s="985"/>
    </row>
    <row r="979414" spans="59:59" ht="15" customHeight="1">
      <c r="BG979414" s="984"/>
    </row>
    <row r="979415" spans="59:59" ht="15" customHeight="1">
      <c r="BG979415" s="985"/>
    </row>
    <row r="979452" spans="59:59" ht="15" customHeight="1">
      <c r="BG979452" s="984"/>
    </row>
    <row r="979453" spans="59:59" ht="15" customHeight="1">
      <c r="BG979453" s="985"/>
    </row>
    <row r="979490" spans="59:59" ht="15" customHeight="1">
      <c r="BG979490" s="984"/>
    </row>
    <row r="979491" spans="59:59" ht="15" customHeight="1">
      <c r="BG979491" s="985"/>
    </row>
    <row r="979528" spans="59:59" ht="15" customHeight="1">
      <c r="BG979528" s="984"/>
    </row>
    <row r="979529" spans="59:59" ht="15" customHeight="1">
      <c r="BG979529" s="985"/>
    </row>
    <row r="979566" spans="59:59" ht="15" customHeight="1">
      <c r="BG979566" s="984"/>
    </row>
    <row r="979567" spans="59:59" ht="15" customHeight="1">
      <c r="BG979567" s="985"/>
    </row>
    <row r="979604" spans="59:59" ht="15" customHeight="1">
      <c r="BG979604" s="984"/>
    </row>
    <row r="979605" spans="59:59" ht="15" customHeight="1">
      <c r="BG979605" s="985"/>
    </row>
    <row r="979642" spans="59:59" ht="15" customHeight="1">
      <c r="BG979642" s="984"/>
    </row>
    <row r="979643" spans="59:59" ht="15" customHeight="1">
      <c r="BG979643" s="985"/>
    </row>
    <row r="979680" spans="59:59" ht="15" customHeight="1">
      <c r="BG979680" s="984"/>
    </row>
    <row r="979681" spans="59:59" ht="15" customHeight="1">
      <c r="BG979681" s="985"/>
    </row>
    <row r="979718" spans="59:59" ht="15" customHeight="1">
      <c r="BG979718" s="984"/>
    </row>
    <row r="979719" spans="59:59" ht="15" customHeight="1">
      <c r="BG979719" s="985"/>
    </row>
    <row r="979756" spans="59:59" ht="15" customHeight="1">
      <c r="BG979756" s="984"/>
    </row>
    <row r="979757" spans="59:59" ht="15" customHeight="1">
      <c r="BG979757" s="985"/>
    </row>
    <row r="979794" spans="59:59" ht="15" customHeight="1">
      <c r="BG979794" s="984"/>
    </row>
    <row r="979795" spans="59:59" ht="15" customHeight="1">
      <c r="BG979795" s="985"/>
    </row>
    <row r="979832" spans="59:59" ht="15" customHeight="1">
      <c r="BG979832" s="984"/>
    </row>
    <row r="979833" spans="59:59" ht="15" customHeight="1">
      <c r="BG979833" s="985"/>
    </row>
    <row r="979870" spans="59:59" ht="15" customHeight="1">
      <c r="BG979870" s="984"/>
    </row>
    <row r="979871" spans="59:59" ht="15" customHeight="1">
      <c r="BG979871" s="985"/>
    </row>
    <row r="979908" spans="59:59" ht="15" customHeight="1">
      <c r="BG979908" s="984"/>
    </row>
    <row r="979909" spans="59:59" ht="15" customHeight="1">
      <c r="BG979909" s="985"/>
    </row>
    <row r="979946" spans="59:59" ht="15" customHeight="1">
      <c r="BG979946" s="984"/>
    </row>
    <row r="979947" spans="59:59" ht="15" customHeight="1">
      <c r="BG979947" s="985"/>
    </row>
    <row r="979984" spans="59:59" ht="15" customHeight="1">
      <c r="BG979984" s="984"/>
    </row>
    <row r="979985" spans="59:59" ht="15" customHeight="1">
      <c r="BG979985" s="985"/>
    </row>
    <row r="980022" spans="59:59" ht="15" customHeight="1">
      <c r="BG980022" s="984"/>
    </row>
    <row r="980023" spans="59:59" ht="15" customHeight="1">
      <c r="BG980023" s="985"/>
    </row>
    <row r="980060" spans="59:59" ht="15" customHeight="1">
      <c r="BG980060" s="984"/>
    </row>
    <row r="980061" spans="59:59" ht="15" customHeight="1">
      <c r="BG980061" s="985"/>
    </row>
    <row r="980098" spans="59:59" ht="15" customHeight="1">
      <c r="BG980098" s="984"/>
    </row>
    <row r="980099" spans="59:59" ht="15" customHeight="1">
      <c r="BG980099" s="985"/>
    </row>
    <row r="980136" spans="59:59" ht="15" customHeight="1">
      <c r="BG980136" s="984"/>
    </row>
    <row r="980137" spans="59:59" ht="15" customHeight="1">
      <c r="BG980137" s="985"/>
    </row>
    <row r="980174" spans="59:59" ht="15" customHeight="1">
      <c r="BG980174" s="984"/>
    </row>
    <row r="980175" spans="59:59" ht="15" customHeight="1">
      <c r="BG980175" s="985"/>
    </row>
    <row r="980212" spans="59:59" ht="15" customHeight="1">
      <c r="BG980212" s="984"/>
    </row>
    <row r="980213" spans="59:59" ht="15" customHeight="1">
      <c r="BG980213" s="985"/>
    </row>
    <row r="980250" spans="59:59" ht="15" customHeight="1">
      <c r="BG980250" s="984"/>
    </row>
    <row r="980251" spans="59:59" ht="15" customHeight="1">
      <c r="BG980251" s="985"/>
    </row>
    <row r="980288" spans="59:59" ht="15" customHeight="1">
      <c r="BG980288" s="984"/>
    </row>
    <row r="980289" spans="59:59" ht="15" customHeight="1">
      <c r="BG980289" s="985"/>
    </row>
    <row r="980326" spans="59:59" ht="15" customHeight="1">
      <c r="BG980326" s="984"/>
    </row>
    <row r="980327" spans="59:59" ht="15" customHeight="1">
      <c r="BG980327" s="985"/>
    </row>
    <row r="980364" spans="59:59" ht="15" customHeight="1">
      <c r="BG980364" s="984"/>
    </row>
    <row r="980365" spans="59:59" ht="15" customHeight="1">
      <c r="BG980365" s="985"/>
    </row>
    <row r="980402" spans="59:59" ht="15" customHeight="1">
      <c r="BG980402" s="984"/>
    </row>
    <row r="980403" spans="59:59" ht="15" customHeight="1">
      <c r="BG980403" s="985"/>
    </row>
    <row r="980440" spans="59:59" ht="15" customHeight="1">
      <c r="BG980440" s="984"/>
    </row>
    <row r="980441" spans="59:59" ht="15" customHeight="1">
      <c r="BG980441" s="985"/>
    </row>
    <row r="980478" spans="59:59" ht="15" customHeight="1">
      <c r="BG980478" s="984"/>
    </row>
    <row r="980479" spans="59:59" ht="15" customHeight="1">
      <c r="BG980479" s="985"/>
    </row>
    <row r="980516" spans="59:59" ht="15" customHeight="1">
      <c r="BG980516" s="984"/>
    </row>
    <row r="980517" spans="59:59" ht="15" customHeight="1">
      <c r="BG980517" s="985"/>
    </row>
    <row r="980554" spans="59:59" ht="15" customHeight="1">
      <c r="BG980554" s="984"/>
    </row>
    <row r="980555" spans="59:59" ht="15" customHeight="1">
      <c r="BG980555" s="985"/>
    </row>
    <row r="980592" spans="59:59" ht="15" customHeight="1">
      <c r="BG980592" s="984"/>
    </row>
    <row r="980593" spans="59:59" ht="15" customHeight="1">
      <c r="BG980593" s="985"/>
    </row>
    <row r="980630" spans="59:59" ht="15" customHeight="1">
      <c r="BG980630" s="984"/>
    </row>
    <row r="980631" spans="59:59" ht="15" customHeight="1">
      <c r="BG980631" s="985"/>
    </row>
    <row r="980668" spans="59:59" ht="15" customHeight="1">
      <c r="BG980668" s="984"/>
    </row>
    <row r="980669" spans="59:59" ht="15" customHeight="1">
      <c r="BG980669" s="985"/>
    </row>
    <row r="980706" spans="59:59" ht="15" customHeight="1">
      <c r="BG980706" s="984"/>
    </row>
    <row r="980707" spans="59:59" ht="15" customHeight="1">
      <c r="BG980707" s="985"/>
    </row>
    <row r="980744" spans="59:59" ht="15" customHeight="1">
      <c r="BG980744" s="984"/>
    </row>
    <row r="980745" spans="59:59" ht="15" customHeight="1">
      <c r="BG980745" s="985"/>
    </row>
    <row r="980782" spans="59:59" ht="15" customHeight="1">
      <c r="BG980782" s="984"/>
    </row>
    <row r="980783" spans="59:59" ht="15" customHeight="1">
      <c r="BG980783" s="985"/>
    </row>
    <row r="980820" spans="59:59" ht="15" customHeight="1">
      <c r="BG980820" s="984"/>
    </row>
    <row r="980821" spans="59:59" ht="15" customHeight="1">
      <c r="BG980821" s="985"/>
    </row>
    <row r="980858" spans="59:59" ht="15" customHeight="1">
      <c r="BG980858" s="984"/>
    </row>
    <row r="980859" spans="59:59" ht="15" customHeight="1">
      <c r="BG980859" s="985"/>
    </row>
    <row r="980896" spans="59:59" ht="15" customHeight="1">
      <c r="BG980896" s="984"/>
    </row>
    <row r="980897" spans="59:59" ht="15" customHeight="1">
      <c r="BG980897" s="985"/>
    </row>
    <row r="980934" spans="59:59" ht="15" customHeight="1">
      <c r="BG980934" s="984"/>
    </row>
    <row r="980935" spans="59:59" ht="15" customHeight="1">
      <c r="BG980935" s="985"/>
    </row>
    <row r="980972" spans="59:59" ht="15" customHeight="1">
      <c r="BG980972" s="984"/>
    </row>
    <row r="980973" spans="59:59" ht="15" customHeight="1">
      <c r="BG980973" s="985"/>
    </row>
    <row r="981010" spans="59:59" ht="15" customHeight="1">
      <c r="BG981010" s="984"/>
    </row>
    <row r="981011" spans="59:59" ht="15" customHeight="1">
      <c r="BG981011" s="985"/>
    </row>
    <row r="981048" spans="59:59" ht="15" customHeight="1">
      <c r="BG981048" s="984"/>
    </row>
    <row r="981049" spans="59:59" ht="15" customHeight="1">
      <c r="BG981049" s="985"/>
    </row>
    <row r="981086" spans="59:59" ht="15" customHeight="1">
      <c r="BG981086" s="984"/>
    </row>
    <row r="981087" spans="59:59" ht="15" customHeight="1">
      <c r="BG981087" s="985"/>
    </row>
    <row r="981124" spans="59:59" ht="15" customHeight="1">
      <c r="BG981124" s="984"/>
    </row>
    <row r="981125" spans="59:59" ht="15" customHeight="1">
      <c r="BG981125" s="985"/>
    </row>
    <row r="981162" spans="59:59" ht="15" customHeight="1">
      <c r="BG981162" s="984"/>
    </row>
    <row r="981163" spans="59:59" ht="15" customHeight="1">
      <c r="BG981163" s="985"/>
    </row>
    <row r="981200" spans="59:59" ht="15" customHeight="1">
      <c r="BG981200" s="984"/>
    </row>
    <row r="981201" spans="59:59" ht="15" customHeight="1">
      <c r="BG981201" s="985"/>
    </row>
    <row r="981238" spans="59:59" ht="15" customHeight="1">
      <c r="BG981238" s="984"/>
    </row>
    <row r="981239" spans="59:59" ht="15" customHeight="1">
      <c r="BG981239" s="985"/>
    </row>
    <row r="981276" spans="59:59" ht="15" customHeight="1">
      <c r="BG981276" s="984"/>
    </row>
    <row r="981277" spans="59:59" ht="15" customHeight="1">
      <c r="BG981277" s="985"/>
    </row>
    <row r="981314" spans="59:59" ht="15" customHeight="1">
      <c r="BG981314" s="984"/>
    </row>
    <row r="981315" spans="59:59" ht="15" customHeight="1">
      <c r="BG981315" s="985"/>
    </row>
    <row r="981352" spans="59:59" ht="15" customHeight="1">
      <c r="BG981352" s="984"/>
    </row>
    <row r="981353" spans="59:59" ht="15" customHeight="1">
      <c r="BG981353" s="985"/>
    </row>
    <row r="981390" spans="59:59" ht="15" customHeight="1">
      <c r="BG981390" s="984"/>
    </row>
    <row r="981391" spans="59:59" ht="15" customHeight="1">
      <c r="BG981391" s="985"/>
    </row>
    <row r="981428" spans="59:59" ht="15" customHeight="1">
      <c r="BG981428" s="984"/>
    </row>
    <row r="981429" spans="59:59" ht="15" customHeight="1">
      <c r="BG981429" s="985"/>
    </row>
    <row r="981466" spans="59:59" ht="15" customHeight="1">
      <c r="BG981466" s="984"/>
    </row>
    <row r="981467" spans="59:59" ht="15" customHeight="1">
      <c r="BG981467" s="985"/>
    </row>
    <row r="981504" spans="59:59" ht="15" customHeight="1">
      <c r="BG981504" s="984"/>
    </row>
    <row r="981505" spans="59:59" ht="15" customHeight="1">
      <c r="BG981505" s="985"/>
    </row>
    <row r="981542" spans="59:59" ht="15" customHeight="1">
      <c r="BG981542" s="984"/>
    </row>
    <row r="981543" spans="59:59" ht="15" customHeight="1">
      <c r="BG981543" s="985"/>
    </row>
    <row r="981580" spans="59:59" ht="15" customHeight="1">
      <c r="BG981580" s="984"/>
    </row>
    <row r="981581" spans="59:59" ht="15" customHeight="1">
      <c r="BG981581" s="985"/>
    </row>
    <row r="981618" spans="59:59" ht="15" customHeight="1">
      <c r="BG981618" s="984"/>
    </row>
    <row r="981619" spans="59:59" ht="15" customHeight="1">
      <c r="BG981619" s="985"/>
    </row>
    <row r="981656" spans="59:59" ht="15" customHeight="1">
      <c r="BG981656" s="984"/>
    </row>
    <row r="981657" spans="59:59" ht="15" customHeight="1">
      <c r="BG981657" s="985"/>
    </row>
    <row r="981694" spans="59:59" ht="15" customHeight="1">
      <c r="BG981694" s="984"/>
    </row>
    <row r="981695" spans="59:59" ht="15" customHeight="1">
      <c r="BG981695" s="985"/>
    </row>
    <row r="981732" spans="59:59" ht="15" customHeight="1">
      <c r="BG981732" s="984"/>
    </row>
    <row r="981733" spans="59:59" ht="15" customHeight="1">
      <c r="BG981733" s="985"/>
    </row>
    <row r="981770" spans="59:59" ht="15" customHeight="1">
      <c r="BG981770" s="984"/>
    </row>
    <row r="981771" spans="59:59" ht="15" customHeight="1">
      <c r="BG981771" s="985"/>
    </row>
    <row r="981808" spans="59:59" ht="15" customHeight="1">
      <c r="BG981808" s="984"/>
    </row>
    <row r="981809" spans="59:59" ht="15" customHeight="1">
      <c r="BG981809" s="985"/>
    </row>
    <row r="981846" spans="59:59" ht="15" customHeight="1">
      <c r="BG981846" s="984"/>
    </row>
    <row r="981847" spans="59:59" ht="15" customHeight="1">
      <c r="BG981847" s="985"/>
    </row>
    <row r="981884" spans="59:59" ht="15" customHeight="1">
      <c r="BG981884" s="984"/>
    </row>
    <row r="981885" spans="59:59" ht="15" customHeight="1">
      <c r="BG981885" s="985"/>
    </row>
    <row r="981922" spans="59:59" ht="15" customHeight="1">
      <c r="BG981922" s="984"/>
    </row>
    <row r="981923" spans="59:59" ht="15" customHeight="1">
      <c r="BG981923" s="985"/>
    </row>
    <row r="981960" spans="59:59" ht="15" customHeight="1">
      <c r="BG981960" s="984"/>
    </row>
    <row r="981961" spans="59:59" ht="15" customHeight="1">
      <c r="BG981961" s="985"/>
    </row>
    <row r="981998" spans="59:59" ht="15" customHeight="1">
      <c r="BG981998" s="984"/>
    </row>
    <row r="981999" spans="59:59" ht="15" customHeight="1">
      <c r="BG981999" s="985"/>
    </row>
    <row r="982036" spans="59:59" ht="15" customHeight="1">
      <c r="BG982036" s="984"/>
    </row>
    <row r="982037" spans="59:59" ht="15" customHeight="1">
      <c r="BG982037" s="985"/>
    </row>
    <row r="982074" spans="59:59" ht="15" customHeight="1">
      <c r="BG982074" s="984"/>
    </row>
    <row r="982075" spans="59:59" ht="15" customHeight="1">
      <c r="BG982075" s="985"/>
    </row>
    <row r="982112" spans="59:59" ht="15" customHeight="1">
      <c r="BG982112" s="984"/>
    </row>
    <row r="982113" spans="59:59" ht="15" customHeight="1">
      <c r="BG982113" s="985"/>
    </row>
    <row r="982150" spans="59:59" ht="15" customHeight="1">
      <c r="BG982150" s="984"/>
    </row>
    <row r="982151" spans="59:59" ht="15" customHeight="1">
      <c r="BG982151" s="985"/>
    </row>
    <row r="982188" spans="59:59" ht="15" customHeight="1">
      <c r="BG982188" s="984"/>
    </row>
    <row r="982189" spans="59:59" ht="15" customHeight="1">
      <c r="BG982189" s="985"/>
    </row>
    <row r="982226" spans="59:59" ht="15" customHeight="1">
      <c r="BG982226" s="984"/>
    </row>
    <row r="982227" spans="59:59" ht="15" customHeight="1">
      <c r="BG982227" s="985"/>
    </row>
    <row r="982264" spans="59:59" ht="15" customHeight="1">
      <c r="BG982264" s="984"/>
    </row>
    <row r="982265" spans="59:59" ht="15" customHeight="1">
      <c r="BG982265" s="985"/>
    </row>
    <row r="982302" spans="59:59" ht="15" customHeight="1">
      <c r="BG982302" s="984"/>
    </row>
    <row r="982303" spans="59:59" ht="15" customHeight="1">
      <c r="BG982303" s="985"/>
    </row>
    <row r="982340" spans="59:59" ht="15" customHeight="1">
      <c r="BG982340" s="984"/>
    </row>
    <row r="982341" spans="59:59" ht="15" customHeight="1">
      <c r="BG982341" s="985"/>
    </row>
    <row r="982378" spans="59:59" ht="15" customHeight="1">
      <c r="BG982378" s="984"/>
    </row>
    <row r="982379" spans="59:59" ht="15" customHeight="1">
      <c r="BG982379" s="985"/>
    </row>
    <row r="982416" spans="59:59" ht="15" customHeight="1">
      <c r="BG982416" s="984"/>
    </row>
    <row r="982417" spans="59:59" ht="15" customHeight="1">
      <c r="BG982417" s="985"/>
    </row>
    <row r="982454" spans="59:59" ht="15" customHeight="1">
      <c r="BG982454" s="984"/>
    </row>
    <row r="982455" spans="59:59" ht="15" customHeight="1">
      <c r="BG982455" s="985"/>
    </row>
    <row r="982492" spans="59:59" ht="15" customHeight="1">
      <c r="BG982492" s="984"/>
    </row>
    <row r="982493" spans="59:59" ht="15" customHeight="1">
      <c r="BG982493" s="985"/>
    </row>
    <row r="982530" spans="59:59" ht="15" customHeight="1">
      <c r="BG982530" s="984"/>
    </row>
    <row r="982531" spans="59:59" ht="15" customHeight="1">
      <c r="BG982531" s="985"/>
    </row>
    <row r="982568" spans="59:59" ht="15" customHeight="1">
      <c r="BG982568" s="984"/>
    </row>
    <row r="982569" spans="59:59" ht="15" customHeight="1">
      <c r="BG982569" s="985"/>
    </row>
    <row r="982606" spans="59:59" ht="15" customHeight="1">
      <c r="BG982606" s="984"/>
    </row>
    <row r="982607" spans="59:59" ht="15" customHeight="1">
      <c r="BG982607" s="985"/>
    </row>
    <row r="982644" spans="59:59" ht="15" customHeight="1">
      <c r="BG982644" s="984"/>
    </row>
    <row r="982645" spans="59:59" ht="15" customHeight="1">
      <c r="BG982645" s="985"/>
    </row>
    <row r="982682" spans="59:59" ht="15" customHeight="1">
      <c r="BG982682" s="984"/>
    </row>
    <row r="982683" spans="59:59" ht="15" customHeight="1">
      <c r="BG982683" s="985"/>
    </row>
    <row r="982720" spans="59:59" ht="15" customHeight="1">
      <c r="BG982720" s="984"/>
    </row>
    <row r="982721" spans="59:59" ht="15" customHeight="1">
      <c r="BG982721" s="985"/>
    </row>
    <row r="982758" spans="59:59" ht="15" customHeight="1">
      <c r="BG982758" s="984"/>
    </row>
    <row r="982759" spans="59:59" ht="15" customHeight="1">
      <c r="BG982759" s="985"/>
    </row>
    <row r="982796" spans="59:59" ht="15" customHeight="1">
      <c r="BG982796" s="984"/>
    </row>
    <row r="982797" spans="59:59" ht="15" customHeight="1">
      <c r="BG982797" s="985"/>
    </row>
    <row r="982834" spans="59:59" ht="15" customHeight="1">
      <c r="BG982834" s="984"/>
    </row>
    <row r="982835" spans="59:59" ht="15" customHeight="1">
      <c r="BG982835" s="985"/>
    </row>
    <row r="982872" spans="59:59" ht="15" customHeight="1">
      <c r="BG982872" s="984"/>
    </row>
    <row r="982873" spans="59:59" ht="15" customHeight="1">
      <c r="BG982873" s="985"/>
    </row>
    <row r="982910" spans="59:59" ht="15" customHeight="1">
      <c r="BG982910" s="984"/>
    </row>
    <row r="982911" spans="59:59" ht="15" customHeight="1">
      <c r="BG982911" s="985"/>
    </row>
    <row r="982948" spans="59:59" ht="15" customHeight="1">
      <c r="BG982948" s="984"/>
    </row>
    <row r="982949" spans="59:59" ht="15" customHeight="1">
      <c r="BG982949" s="985"/>
    </row>
    <row r="982986" spans="59:59" ht="15" customHeight="1">
      <c r="BG982986" s="984"/>
    </row>
    <row r="982987" spans="59:59" ht="15" customHeight="1">
      <c r="BG982987" s="985"/>
    </row>
    <row r="983024" spans="59:59" ht="15" customHeight="1">
      <c r="BG983024" s="984"/>
    </row>
    <row r="983025" spans="59:59" ht="15" customHeight="1">
      <c r="BG983025" s="985"/>
    </row>
    <row r="983062" spans="59:59" ht="15" customHeight="1">
      <c r="BG983062" s="984"/>
    </row>
    <row r="983063" spans="59:59" ht="15" customHeight="1">
      <c r="BG983063" s="985"/>
    </row>
    <row r="983100" spans="59:59" ht="15" customHeight="1">
      <c r="BG983100" s="984"/>
    </row>
    <row r="983101" spans="59:59" ht="15" customHeight="1">
      <c r="BG983101" s="985"/>
    </row>
    <row r="983138" spans="59:59" ht="15" customHeight="1">
      <c r="BG983138" s="984"/>
    </row>
    <row r="983139" spans="59:59" ht="15" customHeight="1">
      <c r="BG983139" s="985"/>
    </row>
    <row r="983176" spans="59:59" ht="15" customHeight="1">
      <c r="BG983176" s="984"/>
    </row>
    <row r="983177" spans="59:59" ht="15" customHeight="1">
      <c r="BG983177" s="985"/>
    </row>
    <row r="983214" spans="59:59" ht="15" customHeight="1">
      <c r="BG983214" s="984"/>
    </row>
    <row r="983215" spans="59:59" ht="15" customHeight="1">
      <c r="BG983215" s="985"/>
    </row>
    <row r="983252" spans="59:59" ht="15" customHeight="1">
      <c r="BG983252" s="984"/>
    </row>
    <row r="983253" spans="59:59" ht="15" customHeight="1">
      <c r="BG983253" s="985"/>
    </row>
    <row r="983290" spans="59:59" ht="15" customHeight="1">
      <c r="BG983290" s="984"/>
    </row>
    <row r="983291" spans="59:59" ht="15" customHeight="1">
      <c r="BG983291" s="985"/>
    </row>
    <row r="983328" spans="59:59" ht="15" customHeight="1">
      <c r="BG983328" s="984"/>
    </row>
    <row r="983329" spans="59:59" ht="15" customHeight="1">
      <c r="BG983329" s="985"/>
    </row>
    <row r="983366" spans="59:59" ht="15" customHeight="1">
      <c r="BG983366" s="984"/>
    </row>
    <row r="983367" spans="59:59" ht="15" customHeight="1">
      <c r="BG983367" s="985"/>
    </row>
    <row r="983404" spans="59:59" ht="15" customHeight="1">
      <c r="BG983404" s="984"/>
    </row>
    <row r="983405" spans="59:59" ht="15" customHeight="1">
      <c r="BG983405" s="985"/>
    </row>
    <row r="983442" spans="59:59" ht="15" customHeight="1">
      <c r="BG983442" s="984"/>
    </row>
    <row r="983443" spans="59:59" ht="15" customHeight="1">
      <c r="BG983443" s="985"/>
    </row>
    <row r="983480" spans="59:59" ht="15" customHeight="1">
      <c r="BG983480" s="984"/>
    </row>
    <row r="983481" spans="59:59" ht="15" customHeight="1">
      <c r="BG983481" s="985"/>
    </row>
    <row r="983518" spans="59:59" ht="15" customHeight="1">
      <c r="BG983518" s="984"/>
    </row>
    <row r="983519" spans="59:59" ht="15" customHeight="1">
      <c r="BG983519" s="985"/>
    </row>
    <row r="983556" spans="59:59" ht="15" customHeight="1">
      <c r="BG983556" s="984"/>
    </row>
    <row r="983557" spans="59:59" ht="15" customHeight="1">
      <c r="BG983557" s="985"/>
    </row>
    <row r="983594" spans="59:59" ht="15" customHeight="1">
      <c r="BG983594" s="984"/>
    </row>
    <row r="983595" spans="59:59" ht="15" customHeight="1">
      <c r="BG983595" s="985"/>
    </row>
    <row r="983632" spans="59:59" ht="15" customHeight="1">
      <c r="BG983632" s="984"/>
    </row>
    <row r="983633" spans="59:59" ht="15" customHeight="1">
      <c r="BG983633" s="985"/>
    </row>
    <row r="983670" spans="59:59" ht="15" customHeight="1">
      <c r="BG983670" s="984"/>
    </row>
    <row r="983671" spans="59:59" ht="15" customHeight="1">
      <c r="BG983671" s="985"/>
    </row>
    <row r="983708" spans="59:59" ht="15" customHeight="1">
      <c r="BG983708" s="984"/>
    </row>
    <row r="983709" spans="59:59" ht="15" customHeight="1">
      <c r="BG983709" s="985"/>
    </row>
    <row r="983746" spans="59:59" ht="15" customHeight="1">
      <c r="BG983746" s="984"/>
    </row>
    <row r="983747" spans="59:59" ht="15" customHeight="1">
      <c r="BG983747" s="985"/>
    </row>
    <row r="983784" spans="59:59" ht="15" customHeight="1">
      <c r="BG983784" s="984"/>
    </row>
    <row r="983785" spans="59:59" ht="15" customHeight="1">
      <c r="BG983785" s="985"/>
    </row>
    <row r="983822" spans="59:59" ht="15" customHeight="1">
      <c r="BG983822" s="984"/>
    </row>
    <row r="983823" spans="59:59" ht="15" customHeight="1">
      <c r="BG983823" s="985"/>
    </row>
    <row r="983860" spans="59:59" ht="15" customHeight="1">
      <c r="BG983860" s="984"/>
    </row>
    <row r="983861" spans="59:59" ht="15" customHeight="1">
      <c r="BG983861" s="985"/>
    </row>
    <row r="983898" spans="59:59" ht="15" customHeight="1">
      <c r="BG983898" s="984"/>
    </row>
    <row r="983899" spans="59:59" ht="15" customHeight="1">
      <c r="BG983899" s="985"/>
    </row>
    <row r="983936" spans="59:59" ht="15" customHeight="1">
      <c r="BG983936" s="984"/>
    </row>
    <row r="983937" spans="59:59" ht="15" customHeight="1">
      <c r="BG983937" s="985"/>
    </row>
    <row r="983974" spans="59:59" ht="15" customHeight="1">
      <c r="BG983974" s="984"/>
    </row>
    <row r="983975" spans="59:59" ht="15" customHeight="1">
      <c r="BG983975" s="985"/>
    </row>
    <row r="984012" spans="59:59" ht="15" customHeight="1">
      <c r="BG984012" s="984"/>
    </row>
    <row r="984013" spans="59:59" ht="15" customHeight="1">
      <c r="BG984013" s="985"/>
    </row>
    <row r="984050" spans="59:59" ht="15" customHeight="1">
      <c r="BG984050" s="984"/>
    </row>
    <row r="984051" spans="59:59" ht="15" customHeight="1">
      <c r="BG984051" s="985"/>
    </row>
    <row r="984088" spans="59:59" ht="15" customHeight="1">
      <c r="BG984088" s="984"/>
    </row>
    <row r="984089" spans="59:59" ht="15" customHeight="1">
      <c r="BG984089" s="985"/>
    </row>
    <row r="984126" spans="59:59" ht="15" customHeight="1">
      <c r="BG984126" s="984"/>
    </row>
    <row r="984127" spans="59:59" ht="15" customHeight="1">
      <c r="BG984127" s="985"/>
    </row>
    <row r="984164" spans="59:59" ht="15" customHeight="1">
      <c r="BG984164" s="984"/>
    </row>
    <row r="984165" spans="59:59" ht="15" customHeight="1">
      <c r="BG984165" s="985"/>
    </row>
    <row r="984202" spans="59:59" ht="15" customHeight="1">
      <c r="BG984202" s="984"/>
    </row>
    <row r="984203" spans="59:59" ht="15" customHeight="1">
      <c r="BG984203" s="985"/>
    </row>
    <row r="984240" spans="59:59" ht="15" customHeight="1">
      <c r="BG984240" s="984"/>
    </row>
    <row r="984241" spans="59:59" ht="15" customHeight="1">
      <c r="BG984241" s="985"/>
    </row>
    <row r="984278" spans="59:59" ht="15" customHeight="1">
      <c r="BG984278" s="984"/>
    </row>
    <row r="984279" spans="59:59" ht="15" customHeight="1">
      <c r="BG984279" s="985"/>
    </row>
    <row r="984316" spans="59:59" ht="15" customHeight="1">
      <c r="BG984316" s="984"/>
    </row>
    <row r="984317" spans="59:59" ht="15" customHeight="1">
      <c r="BG984317" s="985"/>
    </row>
    <row r="984354" spans="59:59" ht="15" customHeight="1">
      <c r="BG984354" s="984"/>
    </row>
    <row r="984355" spans="59:59" ht="15" customHeight="1">
      <c r="BG984355" s="985"/>
    </row>
    <row r="984392" spans="59:59" ht="15" customHeight="1">
      <c r="BG984392" s="984"/>
    </row>
    <row r="984393" spans="59:59" ht="15" customHeight="1">
      <c r="BG984393" s="985"/>
    </row>
    <row r="984430" spans="59:59" ht="15" customHeight="1">
      <c r="BG984430" s="984"/>
    </row>
    <row r="984431" spans="59:59" ht="15" customHeight="1">
      <c r="BG984431" s="985"/>
    </row>
    <row r="984468" spans="59:59" ht="15" customHeight="1">
      <c r="BG984468" s="984"/>
    </row>
    <row r="984469" spans="59:59" ht="15" customHeight="1">
      <c r="BG984469" s="985"/>
    </row>
    <row r="984506" spans="59:59" ht="15" customHeight="1">
      <c r="BG984506" s="984"/>
    </row>
    <row r="984507" spans="59:59" ht="15" customHeight="1">
      <c r="BG984507" s="985"/>
    </row>
    <row r="984544" spans="59:59" ht="15" customHeight="1">
      <c r="BG984544" s="984"/>
    </row>
    <row r="984545" spans="59:59" ht="15" customHeight="1">
      <c r="BG984545" s="985"/>
    </row>
    <row r="984582" spans="59:59" ht="15" customHeight="1">
      <c r="BG984582" s="984"/>
    </row>
    <row r="984583" spans="59:59" ht="15" customHeight="1">
      <c r="BG984583" s="985"/>
    </row>
    <row r="984620" spans="59:59" ht="15" customHeight="1">
      <c r="BG984620" s="984"/>
    </row>
    <row r="984621" spans="59:59" ht="15" customHeight="1">
      <c r="BG984621" s="985"/>
    </row>
    <row r="984658" spans="59:59" ht="15" customHeight="1">
      <c r="BG984658" s="984"/>
    </row>
    <row r="984659" spans="59:59" ht="15" customHeight="1">
      <c r="BG984659" s="985"/>
    </row>
    <row r="984696" spans="59:59" ht="15" customHeight="1">
      <c r="BG984696" s="984"/>
    </row>
    <row r="984697" spans="59:59" ht="15" customHeight="1">
      <c r="BG984697" s="985"/>
    </row>
    <row r="984734" spans="59:59" ht="15" customHeight="1">
      <c r="BG984734" s="984"/>
    </row>
    <row r="984735" spans="59:59" ht="15" customHeight="1">
      <c r="BG984735" s="985"/>
    </row>
    <row r="984772" spans="59:59" ht="15" customHeight="1">
      <c r="BG984772" s="984"/>
    </row>
    <row r="984773" spans="59:59" ht="15" customHeight="1">
      <c r="BG984773" s="985"/>
    </row>
    <row r="984810" spans="59:59" ht="15" customHeight="1">
      <c r="BG984810" s="984"/>
    </row>
    <row r="984811" spans="59:59" ht="15" customHeight="1">
      <c r="BG984811" s="985"/>
    </row>
    <row r="984848" spans="59:59" ht="15" customHeight="1">
      <c r="BG984848" s="984"/>
    </row>
    <row r="984849" spans="59:59" ht="15" customHeight="1">
      <c r="BG984849" s="985"/>
    </row>
    <row r="984886" spans="59:59" ht="15" customHeight="1">
      <c r="BG984886" s="984"/>
    </row>
    <row r="984887" spans="59:59" ht="15" customHeight="1">
      <c r="BG984887" s="985"/>
    </row>
    <row r="984924" spans="59:59" ht="15" customHeight="1">
      <c r="BG984924" s="984"/>
    </row>
    <row r="984925" spans="59:59" ht="15" customHeight="1">
      <c r="BG984925" s="985"/>
    </row>
    <row r="984962" spans="59:59" ht="15" customHeight="1">
      <c r="BG984962" s="984"/>
    </row>
    <row r="984963" spans="59:59" ht="15" customHeight="1">
      <c r="BG984963" s="985"/>
    </row>
    <row r="985000" spans="59:59" ht="15" customHeight="1">
      <c r="BG985000" s="984"/>
    </row>
    <row r="985001" spans="59:59" ht="15" customHeight="1">
      <c r="BG985001" s="985"/>
    </row>
    <row r="985038" spans="59:59" ht="15" customHeight="1">
      <c r="BG985038" s="984"/>
    </row>
    <row r="985039" spans="59:59" ht="15" customHeight="1">
      <c r="BG985039" s="985"/>
    </row>
    <row r="985076" spans="59:59" ht="15" customHeight="1">
      <c r="BG985076" s="984"/>
    </row>
    <row r="985077" spans="59:59" ht="15" customHeight="1">
      <c r="BG985077" s="985"/>
    </row>
    <row r="985114" spans="59:59" ht="15" customHeight="1">
      <c r="BG985114" s="984"/>
    </row>
    <row r="985115" spans="59:59" ht="15" customHeight="1">
      <c r="BG985115" s="985"/>
    </row>
    <row r="985152" spans="59:59" ht="15" customHeight="1">
      <c r="BG985152" s="984"/>
    </row>
    <row r="985153" spans="59:59" ht="15" customHeight="1">
      <c r="BG985153" s="985"/>
    </row>
    <row r="985190" spans="59:59" ht="15" customHeight="1">
      <c r="BG985190" s="984"/>
    </row>
    <row r="985191" spans="59:59" ht="15" customHeight="1">
      <c r="BG985191" s="985"/>
    </row>
    <row r="985228" spans="59:59" ht="15" customHeight="1">
      <c r="BG985228" s="984"/>
    </row>
    <row r="985229" spans="59:59" ht="15" customHeight="1">
      <c r="BG985229" s="985"/>
    </row>
    <row r="985266" spans="59:59" ht="15" customHeight="1">
      <c r="BG985266" s="984"/>
    </row>
    <row r="985267" spans="59:59" ht="15" customHeight="1">
      <c r="BG985267" s="985"/>
    </row>
    <row r="985304" spans="59:59" ht="15" customHeight="1">
      <c r="BG985304" s="984"/>
    </row>
    <row r="985305" spans="59:59" ht="15" customHeight="1">
      <c r="BG985305" s="985"/>
    </row>
    <row r="985342" spans="59:59" ht="15" customHeight="1">
      <c r="BG985342" s="984"/>
    </row>
    <row r="985343" spans="59:59" ht="15" customHeight="1">
      <c r="BG985343" s="985"/>
    </row>
    <row r="985380" spans="59:59" ht="15" customHeight="1">
      <c r="BG985380" s="984"/>
    </row>
    <row r="985381" spans="59:59" ht="15" customHeight="1">
      <c r="BG985381" s="985"/>
    </row>
    <row r="985418" spans="59:59" ht="15" customHeight="1">
      <c r="BG985418" s="984"/>
    </row>
    <row r="985419" spans="59:59" ht="15" customHeight="1">
      <c r="BG985419" s="985"/>
    </row>
    <row r="985456" spans="59:59" ht="15" customHeight="1">
      <c r="BG985456" s="984"/>
    </row>
    <row r="985457" spans="59:59" ht="15" customHeight="1">
      <c r="BG985457" s="985"/>
    </row>
    <row r="985494" spans="59:59" ht="15" customHeight="1">
      <c r="BG985494" s="984"/>
    </row>
    <row r="985495" spans="59:59" ht="15" customHeight="1">
      <c r="BG985495" s="985"/>
    </row>
    <row r="985532" spans="59:59" ht="15" customHeight="1">
      <c r="BG985532" s="984"/>
    </row>
    <row r="985533" spans="59:59" ht="15" customHeight="1">
      <c r="BG985533" s="985"/>
    </row>
    <row r="985570" spans="59:59" ht="15" customHeight="1">
      <c r="BG985570" s="984"/>
    </row>
    <row r="985571" spans="59:59" ht="15" customHeight="1">
      <c r="BG985571" s="985"/>
    </row>
    <row r="985608" spans="59:59" ht="15" customHeight="1">
      <c r="BG985608" s="984"/>
    </row>
    <row r="985609" spans="59:59" ht="15" customHeight="1">
      <c r="BG985609" s="985"/>
    </row>
    <row r="985646" spans="59:59" ht="15" customHeight="1">
      <c r="BG985646" s="984"/>
    </row>
    <row r="985647" spans="59:59" ht="15" customHeight="1">
      <c r="BG985647" s="985"/>
    </row>
    <row r="985684" spans="59:59" ht="15" customHeight="1">
      <c r="BG985684" s="984"/>
    </row>
    <row r="985685" spans="59:59" ht="15" customHeight="1">
      <c r="BG985685" s="985"/>
    </row>
    <row r="985722" spans="59:59" ht="15" customHeight="1">
      <c r="BG985722" s="984"/>
    </row>
    <row r="985723" spans="59:59" ht="15" customHeight="1">
      <c r="BG985723" s="985"/>
    </row>
    <row r="985760" spans="59:59" ht="15" customHeight="1">
      <c r="BG985760" s="984"/>
    </row>
    <row r="985761" spans="59:59" ht="15" customHeight="1">
      <c r="BG985761" s="985"/>
    </row>
    <row r="985798" spans="59:59" ht="15" customHeight="1">
      <c r="BG985798" s="984"/>
    </row>
    <row r="985799" spans="59:59" ht="15" customHeight="1">
      <c r="BG985799" s="985"/>
    </row>
    <row r="985836" spans="59:59" ht="15" customHeight="1">
      <c r="BG985836" s="984"/>
    </row>
    <row r="985837" spans="59:59" ht="15" customHeight="1">
      <c r="BG985837" s="985"/>
    </row>
    <row r="985874" spans="59:59" ht="15" customHeight="1">
      <c r="BG985874" s="984"/>
    </row>
    <row r="985875" spans="59:59" ht="15" customHeight="1">
      <c r="BG985875" s="985"/>
    </row>
    <row r="985912" spans="59:59" ht="15" customHeight="1">
      <c r="BG985912" s="984"/>
    </row>
    <row r="985913" spans="59:59" ht="15" customHeight="1">
      <c r="BG985913" s="985"/>
    </row>
    <row r="985950" spans="59:59" ht="15" customHeight="1">
      <c r="BG985950" s="984"/>
    </row>
    <row r="985951" spans="59:59" ht="15" customHeight="1">
      <c r="BG985951" s="985"/>
    </row>
    <row r="985988" spans="59:59" ht="15" customHeight="1">
      <c r="BG985988" s="984"/>
    </row>
    <row r="985989" spans="59:59" ht="15" customHeight="1">
      <c r="BG985989" s="985"/>
    </row>
    <row r="986026" spans="59:59" ht="15" customHeight="1">
      <c r="BG986026" s="984"/>
    </row>
    <row r="986027" spans="59:59" ht="15" customHeight="1">
      <c r="BG986027" s="985"/>
    </row>
    <row r="986064" spans="59:59" ht="15" customHeight="1">
      <c r="BG986064" s="984"/>
    </row>
    <row r="986065" spans="59:59" ht="15" customHeight="1">
      <c r="BG986065" s="985"/>
    </row>
    <row r="986102" spans="59:59" ht="15" customHeight="1">
      <c r="BG986102" s="984"/>
    </row>
    <row r="986103" spans="59:59" ht="15" customHeight="1">
      <c r="BG986103" s="985"/>
    </row>
    <row r="986140" spans="59:59" ht="15" customHeight="1">
      <c r="BG986140" s="984"/>
    </row>
    <row r="986141" spans="59:59" ht="15" customHeight="1">
      <c r="BG986141" s="985"/>
    </row>
    <row r="986178" spans="59:59" ht="15" customHeight="1">
      <c r="BG986178" s="984"/>
    </row>
    <row r="986179" spans="59:59" ht="15" customHeight="1">
      <c r="BG986179" s="985"/>
    </row>
    <row r="986216" spans="59:59" ht="15" customHeight="1">
      <c r="BG986216" s="984"/>
    </row>
    <row r="986217" spans="59:59" ht="15" customHeight="1">
      <c r="BG986217" s="985"/>
    </row>
    <row r="986254" spans="59:59" ht="15" customHeight="1">
      <c r="BG986254" s="984"/>
    </row>
    <row r="986255" spans="59:59" ht="15" customHeight="1">
      <c r="BG986255" s="985"/>
    </row>
    <row r="986292" spans="59:59" ht="15" customHeight="1">
      <c r="BG986292" s="984"/>
    </row>
    <row r="986293" spans="59:59" ht="15" customHeight="1">
      <c r="BG986293" s="985"/>
    </row>
    <row r="986330" spans="59:59" ht="15" customHeight="1">
      <c r="BG986330" s="984"/>
    </row>
    <row r="986331" spans="59:59" ht="15" customHeight="1">
      <c r="BG986331" s="985"/>
    </row>
    <row r="986368" spans="59:59" ht="15" customHeight="1">
      <c r="BG986368" s="984"/>
    </row>
    <row r="986369" spans="59:59" ht="15" customHeight="1">
      <c r="BG986369" s="985"/>
    </row>
    <row r="986406" spans="59:59" ht="15" customHeight="1">
      <c r="BG986406" s="984"/>
    </row>
    <row r="986407" spans="59:59" ht="15" customHeight="1">
      <c r="BG986407" s="985"/>
    </row>
    <row r="986444" spans="59:59" ht="15" customHeight="1">
      <c r="BG986444" s="984"/>
    </row>
    <row r="986445" spans="59:59" ht="15" customHeight="1">
      <c r="BG986445" s="985"/>
    </row>
    <row r="986482" spans="59:59" ht="15" customHeight="1">
      <c r="BG986482" s="984"/>
    </row>
    <row r="986483" spans="59:59" ht="15" customHeight="1">
      <c r="BG986483" s="985"/>
    </row>
    <row r="986520" spans="59:59" ht="15" customHeight="1">
      <c r="BG986520" s="984"/>
    </row>
    <row r="986521" spans="59:59" ht="15" customHeight="1">
      <c r="BG986521" s="985"/>
    </row>
    <row r="986558" spans="59:59" ht="15" customHeight="1">
      <c r="BG986558" s="984"/>
    </row>
    <row r="986559" spans="59:59" ht="15" customHeight="1">
      <c r="BG986559" s="985"/>
    </row>
    <row r="986596" spans="59:59" ht="15" customHeight="1">
      <c r="BG986596" s="984"/>
    </row>
    <row r="986597" spans="59:59" ht="15" customHeight="1">
      <c r="BG986597" s="985"/>
    </row>
    <row r="986634" spans="59:59" ht="15" customHeight="1">
      <c r="BG986634" s="984"/>
    </row>
    <row r="986635" spans="59:59" ht="15" customHeight="1">
      <c r="BG986635" s="985"/>
    </row>
    <row r="986672" spans="59:59" ht="15" customHeight="1">
      <c r="BG986672" s="984"/>
    </row>
    <row r="986673" spans="59:59" ht="15" customHeight="1">
      <c r="BG986673" s="985"/>
    </row>
    <row r="986710" spans="59:59" ht="15" customHeight="1">
      <c r="BG986710" s="984"/>
    </row>
    <row r="986711" spans="59:59" ht="15" customHeight="1">
      <c r="BG986711" s="985"/>
    </row>
    <row r="986748" spans="59:59" ht="15" customHeight="1">
      <c r="BG986748" s="984"/>
    </row>
    <row r="986749" spans="59:59" ht="15" customHeight="1">
      <c r="BG986749" s="985"/>
    </row>
    <row r="986786" spans="59:59" ht="15" customHeight="1">
      <c r="BG986786" s="984"/>
    </row>
    <row r="986787" spans="59:59" ht="15" customHeight="1">
      <c r="BG986787" s="985"/>
    </row>
    <row r="986824" spans="59:59" ht="15" customHeight="1">
      <c r="BG986824" s="984"/>
    </row>
    <row r="986825" spans="59:59" ht="15" customHeight="1">
      <c r="BG986825" s="985"/>
    </row>
    <row r="986862" spans="59:59" ht="15" customHeight="1">
      <c r="BG986862" s="984"/>
    </row>
    <row r="986863" spans="59:59" ht="15" customHeight="1">
      <c r="BG986863" s="985"/>
    </row>
    <row r="986900" spans="59:59" ht="15" customHeight="1">
      <c r="BG986900" s="984"/>
    </row>
    <row r="986901" spans="59:59" ht="15" customHeight="1">
      <c r="BG986901" s="985"/>
    </row>
    <row r="986938" spans="59:59" ht="15" customHeight="1">
      <c r="BG986938" s="984"/>
    </row>
    <row r="986939" spans="59:59" ht="15" customHeight="1">
      <c r="BG986939" s="985"/>
    </row>
    <row r="986976" spans="59:59" ht="15" customHeight="1">
      <c r="BG986976" s="984"/>
    </row>
    <row r="986977" spans="59:59" ht="15" customHeight="1">
      <c r="BG986977" s="985"/>
    </row>
    <row r="987014" spans="59:59" ht="15" customHeight="1">
      <c r="BG987014" s="984"/>
    </row>
    <row r="987015" spans="59:59" ht="15" customHeight="1">
      <c r="BG987015" s="985"/>
    </row>
    <row r="987052" spans="59:59" ht="15" customHeight="1">
      <c r="BG987052" s="984"/>
    </row>
    <row r="987053" spans="59:59" ht="15" customHeight="1">
      <c r="BG987053" s="985"/>
    </row>
    <row r="987090" spans="59:59" ht="15" customHeight="1">
      <c r="BG987090" s="984"/>
    </row>
    <row r="987091" spans="59:59" ht="15" customHeight="1">
      <c r="BG987091" s="985"/>
    </row>
    <row r="987128" spans="59:59" ht="15" customHeight="1">
      <c r="BG987128" s="984"/>
    </row>
    <row r="987129" spans="59:59" ht="15" customHeight="1">
      <c r="BG987129" s="985"/>
    </row>
    <row r="987166" spans="59:59" ht="15" customHeight="1">
      <c r="BG987166" s="984"/>
    </row>
    <row r="987167" spans="59:59" ht="15" customHeight="1">
      <c r="BG987167" s="985"/>
    </row>
    <row r="987204" spans="59:59" ht="15" customHeight="1">
      <c r="BG987204" s="984"/>
    </row>
    <row r="987205" spans="59:59" ht="15" customHeight="1">
      <c r="BG987205" s="985"/>
    </row>
    <row r="987242" spans="59:59" ht="15" customHeight="1">
      <c r="BG987242" s="984"/>
    </row>
    <row r="987243" spans="59:59" ht="15" customHeight="1">
      <c r="BG987243" s="985"/>
    </row>
    <row r="987280" spans="59:59" ht="15" customHeight="1">
      <c r="BG987280" s="984"/>
    </row>
    <row r="987281" spans="59:59" ht="15" customHeight="1">
      <c r="BG987281" s="985"/>
    </row>
    <row r="987318" spans="59:59" ht="15" customHeight="1">
      <c r="BG987318" s="984"/>
    </row>
    <row r="987319" spans="59:59" ht="15" customHeight="1">
      <c r="BG987319" s="985"/>
    </row>
    <row r="987356" spans="59:59" ht="15" customHeight="1">
      <c r="BG987356" s="984"/>
    </row>
    <row r="987357" spans="59:59" ht="15" customHeight="1">
      <c r="BG987357" s="985"/>
    </row>
    <row r="987394" spans="59:59" ht="15" customHeight="1">
      <c r="BG987394" s="984"/>
    </row>
    <row r="987395" spans="59:59" ht="15" customHeight="1">
      <c r="BG987395" s="985"/>
    </row>
    <row r="987432" spans="59:59" ht="15" customHeight="1">
      <c r="BG987432" s="984"/>
    </row>
    <row r="987433" spans="59:59" ht="15" customHeight="1">
      <c r="BG987433" s="985"/>
    </row>
    <row r="987470" spans="59:59" ht="15" customHeight="1">
      <c r="BG987470" s="984"/>
    </row>
    <row r="987471" spans="59:59" ht="15" customHeight="1">
      <c r="BG987471" s="985"/>
    </row>
    <row r="987508" spans="59:59" ht="15" customHeight="1">
      <c r="BG987508" s="984"/>
    </row>
    <row r="987509" spans="59:59" ht="15" customHeight="1">
      <c r="BG987509" s="985"/>
    </row>
    <row r="987546" spans="59:59" ht="15" customHeight="1">
      <c r="BG987546" s="984"/>
    </row>
    <row r="987547" spans="59:59" ht="15" customHeight="1">
      <c r="BG987547" s="985"/>
    </row>
    <row r="987584" spans="59:59" ht="15" customHeight="1">
      <c r="BG987584" s="984"/>
    </row>
    <row r="987585" spans="59:59" ht="15" customHeight="1">
      <c r="BG987585" s="985"/>
    </row>
    <row r="987622" spans="59:59" ht="15" customHeight="1">
      <c r="BG987622" s="984"/>
    </row>
    <row r="987623" spans="59:59" ht="15" customHeight="1">
      <c r="BG987623" s="985"/>
    </row>
    <row r="987660" spans="59:59" ht="15" customHeight="1">
      <c r="BG987660" s="984"/>
    </row>
    <row r="987661" spans="59:59" ht="15" customHeight="1">
      <c r="BG987661" s="985"/>
    </row>
    <row r="987698" spans="59:59" ht="15" customHeight="1">
      <c r="BG987698" s="984"/>
    </row>
    <row r="987699" spans="59:59" ht="15" customHeight="1">
      <c r="BG987699" s="985"/>
    </row>
    <row r="987736" spans="59:59" ht="15" customHeight="1">
      <c r="BG987736" s="984"/>
    </row>
    <row r="987737" spans="59:59" ht="15" customHeight="1">
      <c r="BG987737" s="985"/>
    </row>
    <row r="987774" spans="59:59" ht="15" customHeight="1">
      <c r="BG987774" s="984"/>
    </row>
    <row r="987775" spans="59:59" ht="15" customHeight="1">
      <c r="BG987775" s="985"/>
    </row>
    <row r="987812" spans="59:59" ht="15" customHeight="1">
      <c r="BG987812" s="984"/>
    </row>
    <row r="987813" spans="59:59" ht="15" customHeight="1">
      <c r="BG987813" s="985"/>
    </row>
    <row r="987850" spans="59:59" ht="15" customHeight="1">
      <c r="BG987850" s="984"/>
    </row>
    <row r="987851" spans="59:59" ht="15" customHeight="1">
      <c r="BG987851" s="985"/>
    </row>
    <row r="987888" spans="59:59" ht="15" customHeight="1">
      <c r="BG987888" s="984"/>
    </row>
    <row r="987889" spans="59:59" ht="15" customHeight="1">
      <c r="BG987889" s="985"/>
    </row>
    <row r="987926" spans="59:59" ht="15" customHeight="1">
      <c r="BG987926" s="984"/>
    </row>
    <row r="987927" spans="59:59" ht="15" customHeight="1">
      <c r="BG987927" s="985"/>
    </row>
    <row r="987964" spans="59:59" ht="15" customHeight="1">
      <c r="BG987964" s="984"/>
    </row>
    <row r="987965" spans="59:59" ht="15" customHeight="1">
      <c r="BG987965" s="985"/>
    </row>
    <row r="988002" spans="59:59" ht="15" customHeight="1">
      <c r="BG988002" s="984"/>
    </row>
    <row r="988003" spans="59:59" ht="15" customHeight="1">
      <c r="BG988003" s="985"/>
    </row>
    <row r="988040" spans="59:59" ht="15" customHeight="1">
      <c r="BG988040" s="984"/>
    </row>
    <row r="988041" spans="59:59" ht="15" customHeight="1">
      <c r="BG988041" s="985"/>
    </row>
    <row r="988078" spans="59:59" ht="15" customHeight="1">
      <c r="BG988078" s="984"/>
    </row>
    <row r="988079" spans="59:59" ht="15" customHeight="1">
      <c r="BG988079" s="985"/>
    </row>
    <row r="988116" spans="59:59" ht="15" customHeight="1">
      <c r="BG988116" s="984"/>
    </row>
    <row r="988117" spans="59:59" ht="15" customHeight="1">
      <c r="BG988117" s="985"/>
    </row>
    <row r="988154" spans="59:59" ht="15" customHeight="1">
      <c r="BG988154" s="984"/>
    </row>
    <row r="988155" spans="59:59" ht="15" customHeight="1">
      <c r="BG988155" s="985"/>
    </row>
    <row r="988192" spans="59:59" ht="15" customHeight="1">
      <c r="BG988192" s="984"/>
    </row>
    <row r="988193" spans="59:59" ht="15" customHeight="1">
      <c r="BG988193" s="985"/>
    </row>
    <row r="988230" spans="59:59" ht="15" customHeight="1">
      <c r="BG988230" s="984"/>
    </row>
    <row r="988231" spans="59:59" ht="15" customHeight="1">
      <c r="BG988231" s="985"/>
    </row>
    <row r="988268" spans="59:59" ht="15" customHeight="1">
      <c r="BG988268" s="984"/>
    </row>
    <row r="988269" spans="59:59" ht="15" customHeight="1">
      <c r="BG988269" s="985"/>
    </row>
    <row r="988306" spans="59:59" ht="15" customHeight="1">
      <c r="BG988306" s="984"/>
    </row>
    <row r="988307" spans="59:59" ht="15" customHeight="1">
      <c r="BG988307" s="985"/>
    </row>
    <row r="988344" spans="59:59" ht="15" customHeight="1">
      <c r="BG988344" s="984"/>
    </row>
    <row r="988345" spans="59:59" ht="15" customHeight="1">
      <c r="BG988345" s="985"/>
    </row>
    <row r="988382" spans="59:59" ht="15" customHeight="1">
      <c r="BG988382" s="984"/>
    </row>
    <row r="988383" spans="59:59" ht="15" customHeight="1">
      <c r="BG988383" s="985"/>
    </row>
    <row r="988420" spans="59:59" ht="15" customHeight="1">
      <c r="BG988420" s="984"/>
    </row>
    <row r="988421" spans="59:59" ht="15" customHeight="1">
      <c r="BG988421" s="985"/>
    </row>
    <row r="988458" spans="59:59" ht="15" customHeight="1">
      <c r="BG988458" s="984"/>
    </row>
    <row r="988459" spans="59:59" ht="15" customHeight="1">
      <c r="BG988459" s="985"/>
    </row>
    <row r="988496" spans="59:59" ht="15" customHeight="1">
      <c r="BG988496" s="984"/>
    </row>
    <row r="988497" spans="59:59" ht="15" customHeight="1">
      <c r="BG988497" s="985"/>
    </row>
    <row r="988534" spans="59:59" ht="15" customHeight="1">
      <c r="BG988534" s="984"/>
    </row>
    <row r="988535" spans="59:59" ht="15" customHeight="1">
      <c r="BG988535" s="985"/>
    </row>
    <row r="988572" spans="59:59" ht="15" customHeight="1">
      <c r="BG988572" s="984"/>
    </row>
    <row r="988573" spans="59:59" ht="15" customHeight="1">
      <c r="BG988573" s="985"/>
    </row>
    <row r="988610" spans="59:59" ht="15" customHeight="1">
      <c r="BG988610" s="984"/>
    </row>
    <row r="988611" spans="59:59" ht="15" customHeight="1">
      <c r="BG988611" s="985"/>
    </row>
    <row r="988648" spans="59:59" ht="15" customHeight="1">
      <c r="BG988648" s="984"/>
    </row>
    <row r="988649" spans="59:59" ht="15" customHeight="1">
      <c r="BG988649" s="985"/>
    </row>
    <row r="988686" spans="59:59" ht="15" customHeight="1">
      <c r="BG988686" s="984"/>
    </row>
    <row r="988687" spans="59:59" ht="15" customHeight="1">
      <c r="BG988687" s="985"/>
    </row>
    <row r="988724" spans="59:59" ht="15" customHeight="1">
      <c r="BG988724" s="984"/>
    </row>
    <row r="988725" spans="59:59" ht="15" customHeight="1">
      <c r="BG988725" s="985"/>
    </row>
    <row r="988762" spans="59:59" ht="15" customHeight="1">
      <c r="BG988762" s="984"/>
    </row>
    <row r="988763" spans="59:59" ht="15" customHeight="1">
      <c r="BG988763" s="985"/>
    </row>
    <row r="988800" spans="59:59" ht="15" customHeight="1">
      <c r="BG988800" s="984"/>
    </row>
    <row r="988801" spans="59:59" ht="15" customHeight="1">
      <c r="BG988801" s="985"/>
    </row>
    <row r="988838" spans="59:59" ht="15" customHeight="1">
      <c r="BG988838" s="984"/>
    </row>
    <row r="988839" spans="59:59" ht="15" customHeight="1">
      <c r="BG988839" s="985"/>
    </row>
    <row r="988876" spans="59:59" ht="15" customHeight="1">
      <c r="BG988876" s="984"/>
    </row>
    <row r="988877" spans="59:59" ht="15" customHeight="1">
      <c r="BG988877" s="985"/>
    </row>
    <row r="988914" spans="59:59" ht="15" customHeight="1">
      <c r="BG988914" s="984"/>
    </row>
    <row r="988915" spans="59:59" ht="15" customHeight="1">
      <c r="BG988915" s="985"/>
    </row>
    <row r="988952" spans="59:59" ht="15" customHeight="1">
      <c r="BG988952" s="984"/>
    </row>
    <row r="988953" spans="59:59" ht="15" customHeight="1">
      <c r="BG988953" s="985"/>
    </row>
    <row r="988990" spans="59:59" ht="15" customHeight="1">
      <c r="BG988990" s="984"/>
    </row>
    <row r="988991" spans="59:59" ht="15" customHeight="1">
      <c r="BG988991" s="985"/>
    </row>
    <row r="989028" spans="59:59" ht="15" customHeight="1">
      <c r="BG989028" s="984"/>
    </row>
    <row r="989029" spans="59:59" ht="15" customHeight="1">
      <c r="BG989029" s="985"/>
    </row>
    <row r="989066" spans="59:59" ht="15" customHeight="1">
      <c r="BG989066" s="984"/>
    </row>
    <row r="989067" spans="59:59" ht="15" customHeight="1">
      <c r="BG989067" s="985"/>
    </row>
    <row r="989104" spans="59:59" ht="15" customHeight="1">
      <c r="BG989104" s="984"/>
    </row>
    <row r="989105" spans="59:59" ht="15" customHeight="1">
      <c r="BG989105" s="985"/>
    </row>
    <row r="989142" spans="59:59" ht="15" customHeight="1">
      <c r="BG989142" s="984"/>
    </row>
    <row r="989143" spans="59:59" ht="15" customHeight="1">
      <c r="BG989143" s="985"/>
    </row>
    <row r="989180" spans="59:59" ht="15" customHeight="1">
      <c r="BG989180" s="984"/>
    </row>
    <row r="989181" spans="59:59" ht="15" customHeight="1">
      <c r="BG989181" s="985"/>
    </row>
    <row r="989218" spans="59:59" ht="15" customHeight="1">
      <c r="BG989218" s="984"/>
    </row>
    <row r="989219" spans="59:59" ht="15" customHeight="1">
      <c r="BG989219" s="985"/>
    </row>
    <row r="989256" spans="59:59" ht="15" customHeight="1">
      <c r="BG989256" s="984"/>
    </row>
    <row r="989257" spans="59:59" ht="15" customHeight="1">
      <c r="BG989257" s="985"/>
    </row>
    <row r="989294" spans="59:59" ht="15" customHeight="1">
      <c r="BG989294" s="984"/>
    </row>
    <row r="989295" spans="59:59" ht="15" customHeight="1">
      <c r="BG989295" s="985"/>
    </row>
    <row r="989332" spans="59:59" ht="15" customHeight="1">
      <c r="BG989332" s="984"/>
    </row>
    <row r="989333" spans="59:59" ht="15" customHeight="1">
      <c r="BG989333" s="985"/>
    </row>
    <row r="989370" spans="59:59" ht="15" customHeight="1">
      <c r="BG989370" s="984"/>
    </row>
    <row r="989371" spans="59:59" ht="15" customHeight="1">
      <c r="BG989371" s="985"/>
    </row>
    <row r="989408" spans="59:59" ht="15" customHeight="1">
      <c r="BG989408" s="984"/>
    </row>
    <row r="989409" spans="59:59" ht="15" customHeight="1">
      <c r="BG989409" s="985"/>
    </row>
    <row r="989446" spans="59:59" ht="15" customHeight="1">
      <c r="BG989446" s="984"/>
    </row>
    <row r="989447" spans="59:59" ht="15" customHeight="1">
      <c r="BG989447" s="985"/>
    </row>
    <row r="989484" spans="59:59" ht="15" customHeight="1">
      <c r="BG989484" s="984"/>
    </row>
    <row r="989485" spans="59:59" ht="15" customHeight="1">
      <c r="BG989485" s="985"/>
    </row>
    <row r="989522" spans="59:59" ht="15" customHeight="1">
      <c r="BG989522" s="984"/>
    </row>
    <row r="989523" spans="59:59" ht="15" customHeight="1">
      <c r="BG989523" s="985"/>
    </row>
    <row r="989560" spans="59:59" ht="15" customHeight="1">
      <c r="BG989560" s="984"/>
    </row>
    <row r="989561" spans="59:59" ht="15" customHeight="1">
      <c r="BG989561" s="985"/>
    </row>
    <row r="989598" spans="59:59" ht="15" customHeight="1">
      <c r="BG989598" s="984"/>
    </row>
    <row r="989599" spans="59:59" ht="15" customHeight="1">
      <c r="BG989599" s="985"/>
    </row>
    <row r="989636" spans="59:59" ht="15" customHeight="1">
      <c r="BG989636" s="984"/>
    </row>
    <row r="989637" spans="59:59" ht="15" customHeight="1">
      <c r="BG989637" s="985"/>
    </row>
    <row r="989674" spans="59:59" ht="15" customHeight="1">
      <c r="BG989674" s="984"/>
    </row>
    <row r="989675" spans="59:59" ht="15" customHeight="1">
      <c r="BG989675" s="985"/>
    </row>
    <row r="989712" spans="59:59" ht="15" customHeight="1">
      <c r="BG989712" s="984"/>
    </row>
    <row r="989713" spans="59:59" ht="15" customHeight="1">
      <c r="BG989713" s="985"/>
    </row>
    <row r="989750" spans="59:59" ht="15" customHeight="1">
      <c r="BG989750" s="984"/>
    </row>
    <row r="989751" spans="59:59" ht="15" customHeight="1">
      <c r="BG989751" s="985"/>
    </row>
    <row r="989788" spans="59:59" ht="15" customHeight="1">
      <c r="BG989788" s="984"/>
    </row>
    <row r="989789" spans="59:59" ht="15" customHeight="1">
      <c r="BG989789" s="985"/>
    </row>
    <row r="989826" spans="59:59" ht="15" customHeight="1">
      <c r="BG989826" s="984"/>
    </row>
    <row r="989827" spans="59:59" ht="15" customHeight="1">
      <c r="BG989827" s="985"/>
    </row>
    <row r="989864" spans="59:59" ht="15" customHeight="1">
      <c r="BG989864" s="984"/>
    </row>
    <row r="989865" spans="59:59" ht="15" customHeight="1">
      <c r="BG989865" s="985"/>
    </row>
    <row r="989902" spans="59:59" ht="15" customHeight="1">
      <c r="BG989902" s="984"/>
    </row>
    <row r="989903" spans="59:59" ht="15" customHeight="1">
      <c r="BG989903" s="985"/>
    </row>
    <row r="989940" spans="59:59" ht="15" customHeight="1">
      <c r="BG989940" s="984"/>
    </row>
    <row r="989941" spans="59:59" ht="15" customHeight="1">
      <c r="BG989941" s="985"/>
    </row>
    <row r="989978" spans="59:59" ht="15" customHeight="1">
      <c r="BG989978" s="984"/>
    </row>
    <row r="989979" spans="59:59" ht="15" customHeight="1">
      <c r="BG989979" s="985"/>
    </row>
    <row r="990016" spans="59:59" ht="15" customHeight="1">
      <c r="BG990016" s="984"/>
    </row>
    <row r="990017" spans="59:59" ht="15" customHeight="1">
      <c r="BG990017" s="985"/>
    </row>
    <row r="990054" spans="59:59" ht="15" customHeight="1">
      <c r="BG990054" s="984"/>
    </row>
    <row r="990055" spans="59:59" ht="15" customHeight="1">
      <c r="BG990055" s="985"/>
    </row>
    <row r="990092" spans="59:59" ht="15" customHeight="1">
      <c r="BG990092" s="984"/>
    </row>
    <row r="990093" spans="59:59" ht="15" customHeight="1">
      <c r="BG990093" s="985"/>
    </row>
    <row r="990130" spans="59:59" ht="15" customHeight="1">
      <c r="BG990130" s="984"/>
    </row>
    <row r="990131" spans="59:59" ht="15" customHeight="1">
      <c r="BG990131" s="985"/>
    </row>
    <row r="990168" spans="59:59" ht="15" customHeight="1">
      <c r="BG990168" s="984"/>
    </row>
    <row r="990169" spans="59:59" ht="15" customHeight="1">
      <c r="BG990169" s="985"/>
    </row>
    <row r="990206" spans="59:59" ht="15" customHeight="1">
      <c r="BG990206" s="984"/>
    </row>
    <row r="990207" spans="59:59" ht="15" customHeight="1">
      <c r="BG990207" s="985"/>
    </row>
    <row r="990244" spans="59:59" ht="15" customHeight="1">
      <c r="BG990244" s="984"/>
    </row>
    <row r="990245" spans="59:59" ht="15" customHeight="1">
      <c r="BG990245" s="985"/>
    </row>
    <row r="990282" spans="59:59" ht="15" customHeight="1">
      <c r="BG990282" s="984"/>
    </row>
    <row r="990283" spans="59:59" ht="15" customHeight="1">
      <c r="BG990283" s="985"/>
    </row>
    <row r="990320" spans="59:59" ht="15" customHeight="1">
      <c r="BG990320" s="984"/>
    </row>
    <row r="990321" spans="59:59" ht="15" customHeight="1">
      <c r="BG990321" s="985"/>
    </row>
    <row r="990358" spans="59:59" ht="15" customHeight="1">
      <c r="BG990358" s="984"/>
    </row>
    <row r="990359" spans="59:59" ht="15" customHeight="1">
      <c r="BG990359" s="985"/>
    </row>
    <row r="990396" spans="59:59" ht="15" customHeight="1">
      <c r="BG990396" s="984"/>
    </row>
    <row r="990397" spans="59:59" ht="15" customHeight="1">
      <c r="BG990397" s="985"/>
    </row>
    <row r="990434" spans="59:59" ht="15" customHeight="1">
      <c r="BG990434" s="984"/>
    </row>
    <row r="990435" spans="59:59" ht="15" customHeight="1">
      <c r="BG990435" s="985"/>
    </row>
    <row r="990472" spans="59:59" ht="15" customHeight="1">
      <c r="BG990472" s="984"/>
    </row>
    <row r="990473" spans="59:59" ht="15" customHeight="1">
      <c r="BG990473" s="985"/>
    </row>
    <row r="990510" spans="59:59" ht="15" customHeight="1">
      <c r="BG990510" s="984"/>
    </row>
    <row r="990511" spans="59:59" ht="15" customHeight="1">
      <c r="BG990511" s="985"/>
    </row>
    <row r="990548" spans="59:59" ht="15" customHeight="1">
      <c r="BG990548" s="984"/>
    </row>
    <row r="990549" spans="59:59" ht="15" customHeight="1">
      <c r="BG990549" s="985"/>
    </row>
    <row r="990586" spans="59:59" ht="15" customHeight="1">
      <c r="BG990586" s="984"/>
    </row>
    <row r="990587" spans="59:59" ht="15" customHeight="1">
      <c r="BG990587" s="985"/>
    </row>
    <row r="990624" spans="59:59" ht="15" customHeight="1">
      <c r="BG990624" s="984"/>
    </row>
    <row r="990625" spans="59:59" ht="15" customHeight="1">
      <c r="BG990625" s="985"/>
    </row>
    <row r="990662" spans="59:59" ht="15" customHeight="1">
      <c r="BG990662" s="984"/>
    </row>
    <row r="990663" spans="59:59" ht="15" customHeight="1">
      <c r="BG990663" s="985"/>
    </row>
    <row r="990700" spans="59:59" ht="15" customHeight="1">
      <c r="BG990700" s="984"/>
    </row>
    <row r="990701" spans="59:59" ht="15" customHeight="1">
      <c r="BG990701" s="985"/>
    </row>
    <row r="990738" spans="59:59" ht="15" customHeight="1">
      <c r="BG990738" s="984"/>
    </row>
    <row r="990739" spans="59:59" ht="15" customHeight="1">
      <c r="BG990739" s="985"/>
    </row>
    <row r="990776" spans="59:59" ht="15" customHeight="1">
      <c r="BG990776" s="984"/>
    </row>
    <row r="990777" spans="59:59" ht="15" customHeight="1">
      <c r="BG990777" s="985"/>
    </row>
    <row r="990814" spans="59:59" ht="15" customHeight="1">
      <c r="BG990814" s="984"/>
    </row>
    <row r="990815" spans="59:59" ht="15" customHeight="1">
      <c r="BG990815" s="985"/>
    </row>
    <row r="990852" spans="59:59" ht="15" customHeight="1">
      <c r="BG990852" s="984"/>
    </row>
    <row r="990853" spans="59:59" ht="15" customHeight="1">
      <c r="BG990853" s="985"/>
    </row>
    <row r="990890" spans="59:59" ht="15" customHeight="1">
      <c r="BG990890" s="984"/>
    </row>
    <row r="990891" spans="59:59" ht="15" customHeight="1">
      <c r="BG990891" s="985"/>
    </row>
    <row r="990928" spans="59:59" ht="15" customHeight="1">
      <c r="BG990928" s="984"/>
    </row>
    <row r="990929" spans="59:59" ht="15" customHeight="1">
      <c r="BG990929" s="985"/>
    </row>
    <row r="990966" spans="59:59" ht="15" customHeight="1">
      <c r="BG990966" s="984"/>
    </row>
    <row r="990967" spans="59:59" ht="15" customHeight="1">
      <c r="BG990967" s="985"/>
    </row>
    <row r="991004" spans="59:59" ht="15" customHeight="1">
      <c r="BG991004" s="984"/>
    </row>
    <row r="991005" spans="59:59" ht="15" customHeight="1">
      <c r="BG991005" s="985"/>
    </row>
    <row r="991042" spans="59:59" ht="15" customHeight="1">
      <c r="BG991042" s="984"/>
    </row>
    <row r="991043" spans="59:59" ht="15" customHeight="1">
      <c r="BG991043" s="985"/>
    </row>
    <row r="991080" spans="59:59" ht="15" customHeight="1">
      <c r="BG991080" s="984"/>
    </row>
    <row r="991081" spans="59:59" ht="15" customHeight="1">
      <c r="BG991081" s="985"/>
    </row>
    <row r="991118" spans="59:59" ht="15" customHeight="1">
      <c r="BG991118" s="984"/>
    </row>
    <row r="991119" spans="59:59" ht="15" customHeight="1">
      <c r="BG991119" s="985"/>
    </row>
    <row r="991156" spans="59:59" ht="15" customHeight="1">
      <c r="BG991156" s="984"/>
    </row>
    <row r="991157" spans="59:59" ht="15" customHeight="1">
      <c r="BG991157" s="985"/>
    </row>
    <row r="991194" spans="59:59" ht="15" customHeight="1">
      <c r="BG991194" s="984"/>
    </row>
    <row r="991195" spans="59:59" ht="15" customHeight="1">
      <c r="BG991195" s="985"/>
    </row>
    <row r="991232" spans="59:59" ht="15" customHeight="1">
      <c r="BG991232" s="984"/>
    </row>
    <row r="991233" spans="59:59" ht="15" customHeight="1">
      <c r="BG991233" s="985"/>
    </row>
    <row r="991270" spans="59:59" ht="15" customHeight="1">
      <c r="BG991270" s="984"/>
    </row>
    <row r="991271" spans="59:59" ht="15" customHeight="1">
      <c r="BG991271" s="985"/>
    </row>
    <row r="991308" spans="59:59" ht="15" customHeight="1">
      <c r="BG991308" s="984"/>
    </row>
    <row r="991309" spans="59:59" ht="15" customHeight="1">
      <c r="BG991309" s="985"/>
    </row>
    <row r="991346" spans="59:59" ht="15" customHeight="1">
      <c r="BG991346" s="984"/>
    </row>
    <row r="991347" spans="59:59" ht="15" customHeight="1">
      <c r="BG991347" s="985"/>
    </row>
    <row r="991384" spans="59:59" ht="15" customHeight="1">
      <c r="BG991384" s="984"/>
    </row>
    <row r="991385" spans="59:59" ht="15" customHeight="1">
      <c r="BG991385" s="985"/>
    </row>
    <row r="991422" spans="59:59" ht="15" customHeight="1">
      <c r="BG991422" s="984"/>
    </row>
    <row r="991423" spans="59:59" ht="15" customHeight="1">
      <c r="BG991423" s="985"/>
    </row>
    <row r="991460" spans="59:59" ht="15" customHeight="1">
      <c r="BG991460" s="984"/>
    </row>
    <row r="991461" spans="59:59" ht="15" customHeight="1">
      <c r="BG991461" s="985"/>
    </row>
    <row r="991498" spans="59:59" ht="15" customHeight="1">
      <c r="BG991498" s="984"/>
    </row>
    <row r="991499" spans="59:59" ht="15" customHeight="1">
      <c r="BG991499" s="985"/>
    </row>
    <row r="991536" spans="59:59" ht="15" customHeight="1">
      <c r="BG991536" s="984"/>
    </row>
    <row r="991537" spans="59:59" ht="15" customHeight="1">
      <c r="BG991537" s="985"/>
    </row>
    <row r="991574" spans="59:59" ht="15" customHeight="1">
      <c r="BG991574" s="984"/>
    </row>
    <row r="991575" spans="59:59" ht="15" customHeight="1">
      <c r="BG991575" s="985"/>
    </row>
    <row r="991612" spans="59:59" ht="15" customHeight="1">
      <c r="BG991612" s="984"/>
    </row>
    <row r="991613" spans="59:59" ht="15" customHeight="1">
      <c r="BG991613" s="985"/>
    </row>
    <row r="991650" spans="59:59" ht="15" customHeight="1">
      <c r="BG991650" s="984"/>
    </row>
    <row r="991651" spans="59:59" ht="15" customHeight="1">
      <c r="BG991651" s="985"/>
    </row>
    <row r="991688" spans="59:59" ht="15" customHeight="1">
      <c r="BG991688" s="984"/>
    </row>
    <row r="991689" spans="59:59" ht="15" customHeight="1">
      <c r="BG991689" s="985"/>
    </row>
    <row r="991726" spans="59:59" ht="15" customHeight="1">
      <c r="BG991726" s="984"/>
    </row>
    <row r="991727" spans="59:59" ht="15" customHeight="1">
      <c r="BG991727" s="985"/>
    </row>
    <row r="991764" spans="59:59" ht="15" customHeight="1">
      <c r="BG991764" s="984"/>
    </row>
    <row r="991765" spans="59:59" ht="15" customHeight="1">
      <c r="BG991765" s="985"/>
    </row>
    <row r="991802" spans="59:59" ht="15" customHeight="1">
      <c r="BG991802" s="984"/>
    </row>
    <row r="991803" spans="59:59" ht="15" customHeight="1">
      <c r="BG991803" s="985"/>
    </row>
    <row r="991840" spans="59:59" ht="15" customHeight="1">
      <c r="BG991840" s="984"/>
    </row>
    <row r="991841" spans="59:59" ht="15" customHeight="1">
      <c r="BG991841" s="985"/>
    </row>
    <row r="991878" spans="59:59" ht="15" customHeight="1">
      <c r="BG991878" s="984"/>
    </row>
    <row r="991879" spans="59:59" ht="15" customHeight="1">
      <c r="BG991879" s="985"/>
    </row>
    <row r="991916" spans="59:59" ht="15" customHeight="1">
      <c r="BG991916" s="984"/>
    </row>
    <row r="991917" spans="59:59" ht="15" customHeight="1">
      <c r="BG991917" s="985"/>
    </row>
    <row r="991954" spans="59:59" ht="15" customHeight="1">
      <c r="BG991954" s="984"/>
    </row>
    <row r="991955" spans="59:59" ht="15" customHeight="1">
      <c r="BG991955" s="985"/>
    </row>
    <row r="991992" spans="59:59" ht="15" customHeight="1">
      <c r="BG991992" s="984"/>
    </row>
    <row r="991993" spans="59:59" ht="15" customHeight="1">
      <c r="BG991993" s="985"/>
    </row>
    <row r="992030" spans="59:59" ht="15" customHeight="1">
      <c r="BG992030" s="984"/>
    </row>
    <row r="992031" spans="59:59" ht="15" customHeight="1">
      <c r="BG992031" s="985"/>
    </row>
    <row r="992068" spans="59:59" ht="15" customHeight="1">
      <c r="BG992068" s="984"/>
    </row>
    <row r="992069" spans="59:59" ht="15" customHeight="1">
      <c r="BG992069" s="985"/>
    </row>
    <row r="992106" spans="59:59" ht="15" customHeight="1">
      <c r="BG992106" s="984"/>
    </row>
    <row r="992107" spans="59:59" ht="15" customHeight="1">
      <c r="BG992107" s="985"/>
    </row>
    <row r="992144" spans="59:59" ht="15" customHeight="1">
      <c r="BG992144" s="984"/>
    </row>
    <row r="992145" spans="59:59" ht="15" customHeight="1">
      <c r="BG992145" s="985"/>
    </row>
    <row r="992182" spans="59:59" ht="15" customHeight="1">
      <c r="BG992182" s="984"/>
    </row>
    <row r="992183" spans="59:59" ht="15" customHeight="1">
      <c r="BG992183" s="985"/>
    </row>
    <row r="992220" spans="59:59" ht="15" customHeight="1">
      <c r="BG992220" s="984"/>
    </row>
    <row r="992221" spans="59:59" ht="15" customHeight="1">
      <c r="BG992221" s="985"/>
    </row>
    <row r="992258" spans="59:59" ht="15" customHeight="1">
      <c r="BG992258" s="984"/>
    </row>
    <row r="992259" spans="59:59" ht="15" customHeight="1">
      <c r="BG992259" s="985"/>
    </row>
    <row r="992296" spans="59:59" ht="15" customHeight="1">
      <c r="BG992296" s="984"/>
    </row>
    <row r="992297" spans="59:59" ht="15" customHeight="1">
      <c r="BG992297" s="985"/>
    </row>
    <row r="992334" spans="59:59" ht="15" customHeight="1">
      <c r="BG992334" s="984"/>
    </row>
    <row r="992335" spans="59:59" ht="15" customHeight="1">
      <c r="BG992335" s="985"/>
    </row>
    <row r="992372" spans="59:59" ht="15" customHeight="1">
      <c r="BG992372" s="984"/>
    </row>
    <row r="992373" spans="59:59" ht="15" customHeight="1">
      <c r="BG992373" s="985"/>
    </row>
    <row r="992410" spans="59:59" ht="15" customHeight="1">
      <c r="BG992410" s="984"/>
    </row>
    <row r="992411" spans="59:59" ht="15" customHeight="1">
      <c r="BG992411" s="985"/>
    </row>
    <row r="992448" spans="59:59" ht="15" customHeight="1">
      <c r="BG992448" s="984"/>
    </row>
    <row r="992449" spans="59:59" ht="15" customHeight="1">
      <c r="BG992449" s="985"/>
    </row>
    <row r="992486" spans="59:59" ht="15" customHeight="1">
      <c r="BG992486" s="984"/>
    </row>
    <row r="992487" spans="59:59" ht="15" customHeight="1">
      <c r="BG992487" s="985"/>
    </row>
    <row r="992524" spans="59:59" ht="15" customHeight="1">
      <c r="BG992524" s="984"/>
    </row>
    <row r="992525" spans="59:59" ht="15" customHeight="1">
      <c r="BG992525" s="985"/>
    </row>
    <row r="992562" spans="59:59" ht="15" customHeight="1">
      <c r="BG992562" s="984"/>
    </row>
    <row r="992563" spans="59:59" ht="15" customHeight="1">
      <c r="BG992563" s="985"/>
    </row>
    <row r="992600" spans="59:59" ht="15" customHeight="1">
      <c r="BG992600" s="984"/>
    </row>
    <row r="992601" spans="59:59" ht="15" customHeight="1">
      <c r="BG992601" s="985"/>
    </row>
    <row r="992638" spans="59:59" ht="15" customHeight="1">
      <c r="BG992638" s="984"/>
    </row>
    <row r="992639" spans="59:59" ht="15" customHeight="1">
      <c r="BG992639" s="985"/>
    </row>
    <row r="992676" spans="59:59" ht="15" customHeight="1">
      <c r="BG992676" s="984"/>
    </row>
    <row r="992677" spans="59:59" ht="15" customHeight="1">
      <c r="BG992677" s="985"/>
    </row>
    <row r="992714" spans="59:59" ht="15" customHeight="1">
      <c r="BG992714" s="984"/>
    </row>
    <row r="992715" spans="59:59" ht="15" customHeight="1">
      <c r="BG992715" s="985"/>
    </row>
    <row r="992752" spans="59:59" ht="15" customHeight="1">
      <c r="BG992752" s="984"/>
    </row>
    <row r="992753" spans="59:59" ht="15" customHeight="1">
      <c r="BG992753" s="985"/>
    </row>
    <row r="992790" spans="59:59" ht="15" customHeight="1">
      <c r="BG992790" s="984"/>
    </row>
    <row r="992791" spans="59:59" ht="15" customHeight="1">
      <c r="BG992791" s="985"/>
    </row>
    <row r="992828" spans="59:59" ht="15" customHeight="1">
      <c r="BG992828" s="984"/>
    </row>
    <row r="992829" spans="59:59" ht="15" customHeight="1">
      <c r="BG992829" s="985"/>
    </row>
    <row r="992866" spans="59:59" ht="15" customHeight="1">
      <c r="BG992866" s="984"/>
    </row>
    <row r="992867" spans="59:59" ht="15" customHeight="1">
      <c r="BG992867" s="985"/>
    </row>
    <row r="992904" spans="59:59" ht="15" customHeight="1">
      <c r="BG992904" s="984"/>
    </row>
    <row r="992905" spans="59:59" ht="15" customHeight="1">
      <c r="BG992905" s="985"/>
    </row>
    <row r="992942" spans="59:59" ht="15" customHeight="1">
      <c r="BG992942" s="984"/>
    </row>
    <row r="992943" spans="59:59" ht="15" customHeight="1">
      <c r="BG992943" s="985"/>
    </row>
    <row r="992980" spans="59:59" ht="15" customHeight="1">
      <c r="BG992980" s="984"/>
    </row>
    <row r="992981" spans="59:59" ht="15" customHeight="1">
      <c r="BG992981" s="985"/>
    </row>
    <row r="993018" spans="59:59" ht="15" customHeight="1">
      <c r="BG993018" s="984"/>
    </row>
    <row r="993019" spans="59:59" ht="15" customHeight="1">
      <c r="BG993019" s="985"/>
    </row>
    <row r="993056" spans="59:59" ht="15" customHeight="1">
      <c r="BG993056" s="984"/>
    </row>
    <row r="993057" spans="59:59" ht="15" customHeight="1">
      <c r="BG993057" s="985"/>
    </row>
    <row r="993094" spans="59:59" ht="15" customHeight="1">
      <c r="BG993094" s="984"/>
    </row>
    <row r="993095" spans="59:59" ht="15" customHeight="1">
      <c r="BG993095" s="985"/>
    </row>
    <row r="993132" spans="59:59" ht="15" customHeight="1">
      <c r="BG993132" s="984"/>
    </row>
    <row r="993133" spans="59:59" ht="15" customHeight="1">
      <c r="BG993133" s="985"/>
    </row>
    <row r="993170" spans="59:59" ht="15" customHeight="1">
      <c r="BG993170" s="984"/>
    </row>
    <row r="993171" spans="59:59" ht="15" customHeight="1">
      <c r="BG993171" s="985"/>
    </row>
    <row r="993208" spans="59:59" ht="15" customHeight="1">
      <c r="BG993208" s="984"/>
    </row>
    <row r="993209" spans="59:59" ht="15" customHeight="1">
      <c r="BG993209" s="985"/>
    </row>
    <row r="993246" spans="59:59" ht="15" customHeight="1">
      <c r="BG993246" s="984"/>
    </row>
    <row r="993247" spans="59:59" ht="15" customHeight="1">
      <c r="BG993247" s="985"/>
    </row>
    <row r="993284" spans="59:59" ht="15" customHeight="1">
      <c r="BG993284" s="984"/>
    </row>
    <row r="993285" spans="59:59" ht="15" customHeight="1">
      <c r="BG993285" s="985"/>
    </row>
    <row r="993322" spans="59:59" ht="15" customHeight="1">
      <c r="BG993322" s="984"/>
    </row>
    <row r="993323" spans="59:59" ht="15" customHeight="1">
      <c r="BG993323" s="985"/>
    </row>
    <row r="993360" spans="59:59" ht="15" customHeight="1">
      <c r="BG993360" s="984"/>
    </row>
    <row r="993361" spans="59:59" ht="15" customHeight="1">
      <c r="BG993361" s="985"/>
    </row>
    <row r="993398" spans="59:59" ht="15" customHeight="1">
      <c r="BG993398" s="984"/>
    </row>
    <row r="993399" spans="59:59" ht="15" customHeight="1">
      <c r="BG993399" s="985"/>
    </row>
    <row r="993436" spans="59:59" ht="15" customHeight="1">
      <c r="BG993436" s="984"/>
    </row>
    <row r="993437" spans="59:59" ht="15" customHeight="1">
      <c r="BG993437" s="985"/>
    </row>
    <row r="993474" spans="59:59" ht="15" customHeight="1">
      <c r="BG993474" s="984"/>
    </row>
    <row r="993475" spans="59:59" ht="15" customHeight="1">
      <c r="BG993475" s="985"/>
    </row>
    <row r="993512" spans="59:59" ht="15" customHeight="1">
      <c r="BG993512" s="984"/>
    </row>
    <row r="993513" spans="59:59" ht="15" customHeight="1">
      <c r="BG993513" s="985"/>
    </row>
    <row r="993550" spans="59:59" ht="15" customHeight="1">
      <c r="BG993550" s="984"/>
    </row>
    <row r="993551" spans="59:59" ht="15" customHeight="1">
      <c r="BG993551" s="985"/>
    </row>
    <row r="993588" spans="59:59" ht="15" customHeight="1">
      <c r="BG993588" s="984"/>
    </row>
    <row r="993589" spans="59:59" ht="15" customHeight="1">
      <c r="BG993589" s="985"/>
    </row>
    <row r="993626" spans="59:59" ht="15" customHeight="1">
      <c r="BG993626" s="984"/>
    </row>
    <row r="993627" spans="59:59" ht="15" customHeight="1">
      <c r="BG993627" s="985"/>
    </row>
    <row r="993664" spans="59:59" ht="15" customHeight="1">
      <c r="BG993664" s="984"/>
    </row>
    <row r="993665" spans="59:59" ht="15" customHeight="1">
      <c r="BG993665" s="985"/>
    </row>
    <row r="993702" spans="59:59" ht="15" customHeight="1">
      <c r="BG993702" s="984"/>
    </row>
    <row r="993703" spans="59:59" ht="15" customHeight="1">
      <c r="BG993703" s="985"/>
    </row>
    <row r="993740" spans="59:59" ht="15" customHeight="1">
      <c r="BG993740" s="984"/>
    </row>
    <row r="993741" spans="59:59" ht="15" customHeight="1">
      <c r="BG993741" s="985"/>
    </row>
    <row r="993778" spans="59:59" ht="15" customHeight="1">
      <c r="BG993778" s="984"/>
    </row>
    <row r="993779" spans="59:59" ht="15" customHeight="1">
      <c r="BG993779" s="985"/>
    </row>
    <row r="993816" spans="59:59" ht="15" customHeight="1">
      <c r="BG993816" s="984"/>
    </row>
    <row r="993817" spans="59:59" ht="15" customHeight="1">
      <c r="BG993817" s="985"/>
    </row>
    <row r="993854" spans="59:59" ht="15" customHeight="1">
      <c r="BG993854" s="984"/>
    </row>
    <row r="993855" spans="59:59" ht="15" customHeight="1">
      <c r="BG993855" s="985"/>
    </row>
    <row r="993892" spans="59:59" ht="15" customHeight="1">
      <c r="BG993892" s="984"/>
    </row>
    <row r="993893" spans="59:59" ht="15" customHeight="1">
      <c r="BG993893" s="985"/>
    </row>
    <row r="993930" spans="59:59" ht="15" customHeight="1">
      <c r="BG993930" s="984"/>
    </row>
    <row r="993931" spans="59:59" ht="15" customHeight="1">
      <c r="BG993931" s="985"/>
    </row>
    <row r="993968" spans="59:59" ht="15" customHeight="1">
      <c r="BG993968" s="984"/>
    </row>
    <row r="993969" spans="59:59" ht="15" customHeight="1">
      <c r="BG993969" s="985"/>
    </row>
    <row r="994006" spans="59:59" ht="15" customHeight="1">
      <c r="BG994006" s="984"/>
    </row>
    <row r="994007" spans="59:59" ht="15" customHeight="1">
      <c r="BG994007" s="985"/>
    </row>
    <row r="994044" spans="59:59" ht="15" customHeight="1">
      <c r="BG994044" s="984"/>
    </row>
    <row r="994045" spans="59:59" ht="15" customHeight="1">
      <c r="BG994045" s="985"/>
    </row>
    <row r="994082" spans="59:59" ht="15" customHeight="1">
      <c r="BG994082" s="984"/>
    </row>
    <row r="994083" spans="59:59" ht="15" customHeight="1">
      <c r="BG994083" s="985"/>
    </row>
    <row r="994120" spans="59:59" ht="15" customHeight="1">
      <c r="BG994120" s="984"/>
    </row>
    <row r="994121" spans="59:59" ht="15" customHeight="1">
      <c r="BG994121" s="985"/>
    </row>
    <row r="994158" spans="59:59" ht="15" customHeight="1">
      <c r="BG994158" s="984"/>
    </row>
    <row r="994159" spans="59:59" ht="15" customHeight="1">
      <c r="BG994159" s="985"/>
    </row>
    <row r="994196" spans="59:59" ht="15" customHeight="1">
      <c r="BG994196" s="984"/>
    </row>
    <row r="994197" spans="59:59" ht="15" customHeight="1">
      <c r="BG994197" s="985"/>
    </row>
    <row r="994234" spans="59:59" ht="15" customHeight="1">
      <c r="BG994234" s="984"/>
    </row>
    <row r="994235" spans="59:59" ht="15" customHeight="1">
      <c r="BG994235" s="985"/>
    </row>
    <row r="994272" spans="59:59" ht="15" customHeight="1">
      <c r="BG994272" s="984"/>
    </row>
    <row r="994273" spans="59:59" ht="15" customHeight="1">
      <c r="BG994273" s="985"/>
    </row>
    <row r="994310" spans="59:59" ht="15" customHeight="1">
      <c r="BG994310" s="984"/>
    </row>
    <row r="994311" spans="59:59" ht="15" customHeight="1">
      <c r="BG994311" s="985"/>
    </row>
    <row r="994348" spans="59:59" ht="15" customHeight="1">
      <c r="BG994348" s="984"/>
    </row>
    <row r="994349" spans="59:59" ht="15" customHeight="1">
      <c r="BG994349" s="985"/>
    </row>
    <row r="994386" spans="59:59" ht="15" customHeight="1">
      <c r="BG994386" s="984"/>
    </row>
    <row r="994387" spans="59:59" ht="15" customHeight="1">
      <c r="BG994387" s="985"/>
    </row>
    <row r="994424" spans="59:59" ht="15" customHeight="1">
      <c r="BG994424" s="984"/>
    </row>
    <row r="994425" spans="59:59" ht="15" customHeight="1">
      <c r="BG994425" s="985"/>
    </row>
    <row r="994462" spans="59:59" ht="15" customHeight="1">
      <c r="BG994462" s="984"/>
    </row>
    <row r="994463" spans="59:59" ht="15" customHeight="1">
      <c r="BG994463" s="985"/>
    </row>
    <row r="994500" spans="59:59" ht="15" customHeight="1">
      <c r="BG994500" s="984"/>
    </row>
    <row r="994501" spans="59:59" ht="15" customHeight="1">
      <c r="BG994501" s="985"/>
    </row>
    <row r="994538" spans="59:59" ht="15" customHeight="1">
      <c r="BG994538" s="984"/>
    </row>
    <row r="994539" spans="59:59" ht="15" customHeight="1">
      <c r="BG994539" s="985"/>
    </row>
    <row r="994576" spans="59:59" ht="15" customHeight="1">
      <c r="BG994576" s="984"/>
    </row>
    <row r="994577" spans="59:59" ht="15" customHeight="1">
      <c r="BG994577" s="985"/>
    </row>
    <row r="994614" spans="59:59" ht="15" customHeight="1">
      <c r="BG994614" s="984"/>
    </row>
    <row r="994615" spans="59:59" ht="15" customHeight="1">
      <c r="BG994615" s="985"/>
    </row>
    <row r="994652" spans="59:59" ht="15" customHeight="1">
      <c r="BG994652" s="984"/>
    </row>
    <row r="994653" spans="59:59" ht="15" customHeight="1">
      <c r="BG994653" s="985"/>
    </row>
    <row r="994690" spans="59:59" ht="15" customHeight="1">
      <c r="BG994690" s="984"/>
    </row>
    <row r="994691" spans="59:59" ht="15" customHeight="1">
      <c r="BG994691" s="985"/>
    </row>
    <row r="994728" spans="59:59" ht="15" customHeight="1">
      <c r="BG994728" s="984"/>
    </row>
    <row r="994729" spans="59:59" ht="15" customHeight="1">
      <c r="BG994729" s="985"/>
    </row>
    <row r="994766" spans="59:59" ht="15" customHeight="1">
      <c r="BG994766" s="984"/>
    </row>
    <row r="994767" spans="59:59" ht="15" customHeight="1">
      <c r="BG994767" s="985"/>
    </row>
    <row r="994804" spans="59:59" ht="15" customHeight="1">
      <c r="BG994804" s="984"/>
    </row>
    <row r="994805" spans="59:59" ht="15" customHeight="1">
      <c r="BG994805" s="985"/>
    </row>
    <row r="994842" spans="59:59" ht="15" customHeight="1">
      <c r="BG994842" s="984"/>
    </row>
    <row r="994843" spans="59:59" ht="15" customHeight="1">
      <c r="BG994843" s="985"/>
    </row>
    <row r="994880" spans="59:59" ht="15" customHeight="1">
      <c r="BG994880" s="984"/>
    </row>
    <row r="994881" spans="59:59" ht="15" customHeight="1">
      <c r="BG994881" s="985"/>
    </row>
    <row r="994918" spans="59:59" ht="15" customHeight="1">
      <c r="BG994918" s="984"/>
    </row>
    <row r="994919" spans="59:59" ht="15" customHeight="1">
      <c r="BG994919" s="985"/>
    </row>
    <row r="994956" spans="59:59" ht="15" customHeight="1">
      <c r="BG994956" s="984"/>
    </row>
    <row r="994957" spans="59:59" ht="15" customHeight="1">
      <c r="BG994957" s="985"/>
    </row>
    <row r="994994" spans="59:59" ht="15" customHeight="1">
      <c r="BG994994" s="984"/>
    </row>
    <row r="994995" spans="59:59" ht="15" customHeight="1">
      <c r="BG994995" s="985"/>
    </row>
    <row r="995032" spans="59:59" ht="15" customHeight="1">
      <c r="BG995032" s="984"/>
    </row>
    <row r="995033" spans="59:59" ht="15" customHeight="1">
      <c r="BG995033" s="985"/>
    </row>
    <row r="995070" spans="59:59" ht="15" customHeight="1">
      <c r="BG995070" s="984"/>
    </row>
    <row r="995071" spans="59:59" ht="15" customHeight="1">
      <c r="BG995071" s="985"/>
    </row>
    <row r="995108" spans="59:59" ht="15" customHeight="1">
      <c r="BG995108" s="984"/>
    </row>
    <row r="995109" spans="59:59" ht="15" customHeight="1">
      <c r="BG995109" s="985"/>
    </row>
    <row r="995146" spans="59:59" ht="15" customHeight="1">
      <c r="BG995146" s="984"/>
    </row>
    <row r="995147" spans="59:59" ht="15" customHeight="1">
      <c r="BG995147" s="985"/>
    </row>
    <row r="995184" spans="59:59" ht="15" customHeight="1">
      <c r="BG995184" s="984"/>
    </row>
    <row r="995185" spans="59:59" ht="15" customHeight="1">
      <c r="BG995185" s="985"/>
    </row>
    <row r="995222" spans="59:59" ht="15" customHeight="1">
      <c r="BG995222" s="984"/>
    </row>
    <row r="995223" spans="59:59" ht="15" customHeight="1">
      <c r="BG995223" s="985"/>
    </row>
    <row r="995260" spans="59:59" ht="15" customHeight="1">
      <c r="BG995260" s="984"/>
    </row>
    <row r="995261" spans="59:59" ht="15" customHeight="1">
      <c r="BG995261" s="985"/>
    </row>
    <row r="995298" spans="59:59" ht="15" customHeight="1">
      <c r="BG995298" s="984"/>
    </row>
    <row r="995299" spans="59:59" ht="15" customHeight="1">
      <c r="BG995299" s="985"/>
    </row>
    <row r="995336" spans="59:59" ht="15" customHeight="1">
      <c r="BG995336" s="984"/>
    </row>
    <row r="995337" spans="59:59" ht="15" customHeight="1">
      <c r="BG995337" s="985"/>
    </row>
    <row r="995374" spans="59:59" ht="15" customHeight="1">
      <c r="BG995374" s="984"/>
    </row>
    <row r="995375" spans="59:59" ht="15" customHeight="1">
      <c r="BG995375" s="985"/>
    </row>
    <row r="995412" spans="59:59" ht="15" customHeight="1">
      <c r="BG995412" s="984"/>
    </row>
    <row r="995413" spans="59:59" ht="15" customHeight="1">
      <c r="BG995413" s="985"/>
    </row>
    <row r="995450" spans="59:59" ht="15" customHeight="1">
      <c r="BG995450" s="984"/>
    </row>
    <row r="995451" spans="59:59" ht="15" customHeight="1">
      <c r="BG995451" s="985"/>
    </row>
    <row r="995488" spans="59:59" ht="15" customHeight="1">
      <c r="BG995488" s="984"/>
    </row>
    <row r="995489" spans="59:59" ht="15" customHeight="1">
      <c r="BG995489" s="985"/>
    </row>
    <row r="995526" spans="59:59" ht="15" customHeight="1">
      <c r="BG995526" s="984"/>
    </row>
    <row r="995527" spans="59:59" ht="15" customHeight="1">
      <c r="BG995527" s="985"/>
    </row>
    <row r="995564" spans="59:59" ht="15" customHeight="1">
      <c r="BG995564" s="984"/>
    </row>
    <row r="995565" spans="59:59" ht="15" customHeight="1">
      <c r="BG995565" s="985"/>
    </row>
    <row r="995602" spans="59:59" ht="15" customHeight="1">
      <c r="BG995602" s="984"/>
    </row>
    <row r="995603" spans="59:59" ht="15" customHeight="1">
      <c r="BG995603" s="985"/>
    </row>
    <row r="995640" spans="59:59" ht="15" customHeight="1">
      <c r="BG995640" s="984"/>
    </row>
    <row r="995641" spans="59:59" ht="15" customHeight="1">
      <c r="BG995641" s="985"/>
    </row>
    <row r="995678" spans="59:59" ht="15" customHeight="1">
      <c r="BG995678" s="984"/>
    </row>
    <row r="995679" spans="59:59" ht="15" customHeight="1">
      <c r="BG995679" s="985"/>
    </row>
    <row r="995716" spans="59:59" ht="15" customHeight="1">
      <c r="BG995716" s="984"/>
    </row>
    <row r="995717" spans="59:59" ht="15" customHeight="1">
      <c r="BG995717" s="985"/>
    </row>
    <row r="995754" spans="59:59" ht="15" customHeight="1">
      <c r="BG995754" s="984"/>
    </row>
    <row r="995755" spans="59:59" ht="15" customHeight="1">
      <c r="BG995755" s="985"/>
    </row>
    <row r="995792" spans="59:59" ht="15" customHeight="1">
      <c r="BG995792" s="984"/>
    </row>
    <row r="995793" spans="59:59" ht="15" customHeight="1">
      <c r="BG995793" s="985"/>
    </row>
    <row r="995830" spans="59:59" ht="15" customHeight="1">
      <c r="BG995830" s="984"/>
    </row>
    <row r="995831" spans="59:59" ht="15" customHeight="1">
      <c r="BG995831" s="985"/>
    </row>
    <row r="995868" spans="59:59" ht="15" customHeight="1">
      <c r="BG995868" s="984"/>
    </row>
    <row r="995869" spans="59:59" ht="15" customHeight="1">
      <c r="BG995869" s="985"/>
    </row>
    <row r="995906" spans="59:59" ht="15" customHeight="1">
      <c r="BG995906" s="984"/>
    </row>
    <row r="995907" spans="59:59" ht="15" customHeight="1">
      <c r="BG995907" s="985"/>
    </row>
    <row r="995944" spans="59:59" ht="15" customHeight="1">
      <c r="BG995944" s="984"/>
    </row>
    <row r="995945" spans="59:59" ht="15" customHeight="1">
      <c r="BG995945" s="985"/>
    </row>
    <row r="995982" spans="59:59" ht="15" customHeight="1">
      <c r="BG995982" s="984"/>
    </row>
    <row r="995983" spans="59:59" ht="15" customHeight="1">
      <c r="BG995983" s="985"/>
    </row>
    <row r="996020" spans="59:59" ht="15" customHeight="1">
      <c r="BG996020" s="984"/>
    </row>
    <row r="996021" spans="59:59" ht="15" customHeight="1">
      <c r="BG996021" s="985"/>
    </row>
    <row r="996058" spans="59:59" ht="15" customHeight="1">
      <c r="BG996058" s="984"/>
    </row>
    <row r="996059" spans="59:59" ht="15" customHeight="1">
      <c r="BG996059" s="985"/>
    </row>
    <row r="996096" spans="59:59" ht="15" customHeight="1">
      <c r="BG996096" s="984"/>
    </row>
    <row r="996097" spans="59:59" ht="15" customHeight="1">
      <c r="BG996097" s="985"/>
    </row>
    <row r="996134" spans="59:59" ht="15" customHeight="1">
      <c r="BG996134" s="984"/>
    </row>
    <row r="996135" spans="59:59" ht="15" customHeight="1">
      <c r="BG996135" s="985"/>
    </row>
    <row r="996172" spans="59:59" ht="15" customHeight="1">
      <c r="BG996172" s="984"/>
    </row>
    <row r="996173" spans="59:59" ht="15" customHeight="1">
      <c r="BG996173" s="985"/>
    </row>
    <row r="996210" spans="59:59" ht="15" customHeight="1">
      <c r="BG996210" s="984"/>
    </row>
    <row r="996211" spans="59:59" ht="15" customHeight="1">
      <c r="BG996211" s="985"/>
    </row>
    <row r="996248" spans="59:59" ht="15" customHeight="1">
      <c r="BG996248" s="984"/>
    </row>
    <row r="996249" spans="59:59" ht="15" customHeight="1">
      <c r="BG996249" s="985"/>
    </row>
    <row r="996286" spans="59:59" ht="15" customHeight="1">
      <c r="BG996286" s="984"/>
    </row>
    <row r="996287" spans="59:59" ht="15" customHeight="1">
      <c r="BG996287" s="985"/>
    </row>
    <row r="996324" spans="59:59" ht="15" customHeight="1">
      <c r="BG996324" s="984"/>
    </row>
    <row r="996325" spans="59:59" ht="15" customHeight="1">
      <c r="BG996325" s="985"/>
    </row>
    <row r="996362" spans="59:59" ht="15" customHeight="1">
      <c r="BG996362" s="984"/>
    </row>
    <row r="996363" spans="59:59" ht="15" customHeight="1">
      <c r="BG996363" s="985"/>
    </row>
    <row r="996400" spans="59:59" ht="15" customHeight="1">
      <c r="BG996400" s="984"/>
    </row>
    <row r="996401" spans="59:59" ht="15" customHeight="1">
      <c r="BG996401" s="985"/>
    </row>
    <row r="996438" spans="59:59" ht="15" customHeight="1">
      <c r="BG996438" s="984"/>
    </row>
    <row r="996439" spans="59:59" ht="15" customHeight="1">
      <c r="BG996439" s="985"/>
    </row>
    <row r="996476" spans="59:59" ht="15" customHeight="1">
      <c r="BG996476" s="984"/>
    </row>
    <row r="996477" spans="59:59" ht="15" customHeight="1">
      <c r="BG996477" s="985"/>
    </row>
    <row r="996514" spans="59:59" ht="15" customHeight="1">
      <c r="BG996514" s="984"/>
    </row>
    <row r="996515" spans="59:59" ht="15" customHeight="1">
      <c r="BG996515" s="985"/>
    </row>
    <row r="996552" spans="59:59" ht="15" customHeight="1">
      <c r="BG996552" s="984"/>
    </row>
    <row r="996553" spans="59:59" ht="15" customHeight="1">
      <c r="BG996553" s="985"/>
    </row>
    <row r="996590" spans="59:59" ht="15" customHeight="1">
      <c r="BG996590" s="984"/>
    </row>
    <row r="996591" spans="59:59" ht="15" customHeight="1">
      <c r="BG996591" s="985"/>
    </row>
    <row r="996628" spans="59:59" ht="15" customHeight="1">
      <c r="BG996628" s="984"/>
    </row>
    <row r="996629" spans="59:59" ht="15" customHeight="1">
      <c r="BG996629" s="985"/>
    </row>
    <row r="996666" spans="59:59" ht="15" customHeight="1">
      <c r="BG996666" s="984"/>
    </row>
    <row r="996667" spans="59:59" ht="15" customHeight="1">
      <c r="BG996667" s="985"/>
    </row>
    <row r="996704" spans="59:59" ht="15" customHeight="1">
      <c r="BG996704" s="984"/>
    </row>
    <row r="996705" spans="59:59" ht="15" customHeight="1">
      <c r="BG996705" s="985"/>
    </row>
    <row r="996742" spans="59:59" ht="15" customHeight="1">
      <c r="BG996742" s="984"/>
    </row>
    <row r="996743" spans="59:59" ht="15" customHeight="1">
      <c r="BG996743" s="985"/>
    </row>
    <row r="996780" spans="59:59" ht="15" customHeight="1">
      <c r="BG996780" s="984"/>
    </row>
    <row r="996781" spans="59:59" ht="15" customHeight="1">
      <c r="BG996781" s="985"/>
    </row>
    <row r="996818" spans="59:59" ht="15" customHeight="1">
      <c r="BG996818" s="984"/>
    </row>
    <row r="996819" spans="59:59" ht="15" customHeight="1">
      <c r="BG996819" s="985"/>
    </row>
    <row r="996856" spans="59:59" ht="15" customHeight="1">
      <c r="BG996856" s="984"/>
    </row>
    <row r="996857" spans="59:59" ht="15" customHeight="1">
      <c r="BG996857" s="985"/>
    </row>
    <row r="996894" spans="59:59" ht="15" customHeight="1">
      <c r="BG996894" s="984"/>
    </row>
    <row r="996895" spans="59:59" ht="15" customHeight="1">
      <c r="BG996895" s="985"/>
    </row>
    <row r="996932" spans="59:59" ht="15" customHeight="1">
      <c r="BG996932" s="984"/>
    </row>
    <row r="996933" spans="59:59" ht="15" customHeight="1">
      <c r="BG996933" s="985"/>
    </row>
    <row r="996970" spans="59:59" ht="15" customHeight="1">
      <c r="BG996970" s="984"/>
    </row>
    <row r="996971" spans="59:59" ht="15" customHeight="1">
      <c r="BG996971" s="985"/>
    </row>
    <row r="997008" spans="59:59" ht="15" customHeight="1">
      <c r="BG997008" s="984"/>
    </row>
    <row r="997009" spans="59:59" ht="15" customHeight="1">
      <c r="BG997009" s="985"/>
    </row>
    <row r="997046" spans="59:59" ht="15" customHeight="1">
      <c r="BG997046" s="984"/>
    </row>
    <row r="997047" spans="59:59" ht="15" customHeight="1">
      <c r="BG997047" s="985"/>
    </row>
    <row r="997084" spans="59:59" ht="15" customHeight="1">
      <c r="BG997084" s="984"/>
    </row>
    <row r="997085" spans="59:59" ht="15" customHeight="1">
      <c r="BG997085" s="985"/>
    </row>
    <row r="997122" spans="59:59" ht="15" customHeight="1">
      <c r="BG997122" s="984"/>
    </row>
    <row r="997123" spans="59:59" ht="15" customHeight="1">
      <c r="BG997123" s="985"/>
    </row>
    <row r="997160" spans="59:59" ht="15" customHeight="1">
      <c r="BG997160" s="984"/>
    </row>
    <row r="997161" spans="59:59" ht="15" customHeight="1">
      <c r="BG997161" s="985"/>
    </row>
    <row r="997198" spans="59:59" ht="15" customHeight="1">
      <c r="BG997198" s="984"/>
    </row>
    <row r="997199" spans="59:59" ht="15" customHeight="1">
      <c r="BG997199" s="985"/>
    </row>
    <row r="997236" spans="59:59" ht="15" customHeight="1">
      <c r="BG997236" s="984"/>
    </row>
    <row r="997237" spans="59:59" ht="15" customHeight="1">
      <c r="BG997237" s="985"/>
    </row>
    <row r="997274" spans="59:59" ht="15" customHeight="1">
      <c r="BG997274" s="984"/>
    </row>
    <row r="997275" spans="59:59" ht="15" customHeight="1">
      <c r="BG997275" s="985"/>
    </row>
    <row r="997312" spans="59:59" ht="15" customHeight="1">
      <c r="BG997312" s="984"/>
    </row>
    <row r="997313" spans="59:59" ht="15" customHeight="1">
      <c r="BG997313" s="985"/>
    </row>
    <row r="997350" spans="59:59" ht="15" customHeight="1">
      <c r="BG997350" s="984"/>
    </row>
    <row r="997351" spans="59:59" ht="15" customHeight="1">
      <c r="BG997351" s="985"/>
    </row>
    <row r="997388" spans="59:59" ht="15" customHeight="1">
      <c r="BG997388" s="984"/>
    </row>
    <row r="997389" spans="59:59" ht="15" customHeight="1">
      <c r="BG997389" s="985"/>
    </row>
    <row r="997426" spans="59:59" ht="15" customHeight="1">
      <c r="BG997426" s="984"/>
    </row>
    <row r="997427" spans="59:59" ht="15" customHeight="1">
      <c r="BG997427" s="985"/>
    </row>
    <row r="997464" spans="59:59" ht="15" customHeight="1">
      <c r="BG997464" s="984"/>
    </row>
    <row r="997465" spans="59:59" ht="15" customHeight="1">
      <c r="BG997465" s="985"/>
    </row>
    <row r="997502" spans="59:59" ht="15" customHeight="1">
      <c r="BG997502" s="984"/>
    </row>
    <row r="997503" spans="59:59" ht="15" customHeight="1">
      <c r="BG997503" s="985"/>
    </row>
    <row r="997540" spans="59:59" ht="15" customHeight="1">
      <c r="BG997540" s="984"/>
    </row>
    <row r="997541" spans="59:59" ht="15" customHeight="1">
      <c r="BG997541" s="985"/>
    </row>
    <row r="997578" spans="59:59" ht="15" customHeight="1">
      <c r="BG997578" s="984"/>
    </row>
    <row r="997579" spans="59:59" ht="15" customHeight="1">
      <c r="BG997579" s="985"/>
    </row>
    <row r="997616" spans="59:59" ht="15" customHeight="1">
      <c r="BG997616" s="984"/>
    </row>
    <row r="997617" spans="59:59" ht="15" customHeight="1">
      <c r="BG997617" s="985"/>
    </row>
    <row r="997654" spans="59:59" ht="15" customHeight="1">
      <c r="BG997654" s="984"/>
    </row>
    <row r="997655" spans="59:59" ht="15" customHeight="1">
      <c r="BG997655" s="985"/>
    </row>
    <row r="997692" spans="59:59" ht="15" customHeight="1">
      <c r="BG997692" s="984"/>
    </row>
    <row r="997693" spans="59:59" ht="15" customHeight="1">
      <c r="BG997693" s="985"/>
    </row>
    <row r="997730" spans="59:59" ht="15" customHeight="1">
      <c r="BG997730" s="984"/>
    </row>
    <row r="997731" spans="59:59" ht="15" customHeight="1">
      <c r="BG997731" s="985"/>
    </row>
    <row r="997768" spans="59:59" ht="15" customHeight="1">
      <c r="BG997768" s="984"/>
    </row>
    <row r="997769" spans="59:59" ht="15" customHeight="1">
      <c r="BG997769" s="985"/>
    </row>
    <row r="997806" spans="59:59" ht="15" customHeight="1">
      <c r="BG997806" s="984"/>
    </row>
    <row r="997807" spans="59:59" ht="15" customHeight="1">
      <c r="BG997807" s="985"/>
    </row>
    <row r="997844" spans="59:59" ht="15" customHeight="1">
      <c r="BG997844" s="984"/>
    </row>
    <row r="997845" spans="59:59" ht="15" customHeight="1">
      <c r="BG997845" s="985"/>
    </row>
    <row r="997882" spans="59:59" ht="15" customHeight="1">
      <c r="BG997882" s="984"/>
    </row>
    <row r="997883" spans="59:59" ht="15" customHeight="1">
      <c r="BG997883" s="985"/>
    </row>
    <row r="997920" spans="59:59" ht="15" customHeight="1">
      <c r="BG997920" s="984"/>
    </row>
    <row r="997921" spans="59:59" ht="15" customHeight="1">
      <c r="BG997921" s="985"/>
    </row>
    <row r="997958" spans="59:59" ht="15" customHeight="1">
      <c r="BG997958" s="984"/>
    </row>
    <row r="997959" spans="59:59" ht="15" customHeight="1">
      <c r="BG997959" s="985"/>
    </row>
    <row r="997996" spans="59:59" ht="15" customHeight="1">
      <c r="BG997996" s="984"/>
    </row>
    <row r="997997" spans="59:59" ht="15" customHeight="1">
      <c r="BG997997" s="985"/>
    </row>
    <row r="998034" spans="59:59" ht="15" customHeight="1">
      <c r="BG998034" s="984"/>
    </row>
    <row r="998035" spans="59:59" ht="15" customHeight="1">
      <c r="BG998035" s="985"/>
    </row>
    <row r="998072" spans="59:59" ht="15" customHeight="1">
      <c r="BG998072" s="984"/>
    </row>
    <row r="998073" spans="59:59" ht="15" customHeight="1">
      <c r="BG998073" s="985"/>
    </row>
    <row r="998110" spans="59:59" ht="15" customHeight="1">
      <c r="BG998110" s="984"/>
    </row>
    <row r="998111" spans="59:59" ht="15" customHeight="1">
      <c r="BG998111" s="985"/>
    </row>
    <row r="998148" spans="59:59" ht="15" customHeight="1">
      <c r="BG998148" s="984"/>
    </row>
    <row r="998149" spans="59:59" ht="15" customHeight="1">
      <c r="BG998149" s="985"/>
    </row>
    <row r="998186" spans="59:59" ht="15" customHeight="1">
      <c r="BG998186" s="984"/>
    </row>
    <row r="998187" spans="59:59" ht="15" customHeight="1">
      <c r="BG998187" s="985"/>
    </row>
    <row r="998224" spans="59:59" ht="15" customHeight="1">
      <c r="BG998224" s="984"/>
    </row>
    <row r="998225" spans="59:59" ht="15" customHeight="1">
      <c r="BG998225" s="985"/>
    </row>
    <row r="998262" spans="59:59" ht="15" customHeight="1">
      <c r="BG998262" s="984"/>
    </row>
    <row r="998263" spans="59:59" ht="15" customHeight="1">
      <c r="BG998263" s="985"/>
    </row>
    <row r="998300" spans="59:59" ht="15" customHeight="1">
      <c r="BG998300" s="984"/>
    </row>
    <row r="998301" spans="59:59" ht="15" customHeight="1">
      <c r="BG998301" s="985"/>
    </row>
    <row r="998338" spans="59:59" ht="15" customHeight="1">
      <c r="BG998338" s="984"/>
    </row>
    <row r="998339" spans="59:59" ht="15" customHeight="1">
      <c r="BG998339" s="985"/>
    </row>
    <row r="998376" spans="59:59" ht="15" customHeight="1">
      <c r="BG998376" s="984"/>
    </row>
    <row r="998377" spans="59:59" ht="15" customHeight="1">
      <c r="BG998377" s="985"/>
    </row>
    <row r="998414" spans="59:59" ht="15" customHeight="1">
      <c r="BG998414" s="984"/>
    </row>
    <row r="998415" spans="59:59" ht="15" customHeight="1">
      <c r="BG998415" s="985"/>
    </row>
    <row r="998452" spans="59:59" ht="15" customHeight="1">
      <c r="BG998452" s="984"/>
    </row>
    <row r="998453" spans="59:59" ht="15" customHeight="1">
      <c r="BG998453" s="985"/>
    </row>
    <row r="998490" spans="59:59" ht="15" customHeight="1">
      <c r="BG998490" s="984"/>
    </row>
    <row r="998491" spans="59:59" ht="15" customHeight="1">
      <c r="BG998491" s="985"/>
    </row>
    <row r="998528" spans="59:59" ht="15" customHeight="1">
      <c r="BG998528" s="984"/>
    </row>
    <row r="998529" spans="59:59" ht="15" customHeight="1">
      <c r="BG998529" s="985"/>
    </row>
    <row r="998566" spans="59:59" ht="15" customHeight="1">
      <c r="BG998566" s="984"/>
    </row>
    <row r="998567" spans="59:59" ht="15" customHeight="1">
      <c r="BG998567" s="985"/>
    </row>
    <row r="998604" spans="59:59" ht="15" customHeight="1">
      <c r="BG998604" s="984"/>
    </row>
    <row r="998605" spans="59:59" ht="15" customHeight="1">
      <c r="BG998605" s="985"/>
    </row>
    <row r="998642" spans="59:59" ht="15" customHeight="1">
      <c r="BG998642" s="984"/>
    </row>
    <row r="998643" spans="59:59" ht="15" customHeight="1">
      <c r="BG998643" s="985"/>
    </row>
    <row r="998680" spans="59:59" ht="15" customHeight="1">
      <c r="BG998680" s="984"/>
    </row>
    <row r="998681" spans="59:59" ht="15" customHeight="1">
      <c r="BG998681" s="985"/>
    </row>
    <row r="998718" spans="59:59" ht="15" customHeight="1">
      <c r="BG998718" s="984"/>
    </row>
    <row r="998719" spans="59:59" ht="15" customHeight="1">
      <c r="BG998719" s="985"/>
    </row>
    <row r="998756" spans="59:59" ht="15" customHeight="1">
      <c r="BG998756" s="984"/>
    </row>
    <row r="998757" spans="59:59" ht="15" customHeight="1">
      <c r="BG998757" s="985"/>
    </row>
    <row r="998794" spans="59:59" ht="15" customHeight="1">
      <c r="BG998794" s="984"/>
    </row>
    <row r="998795" spans="59:59" ht="15" customHeight="1">
      <c r="BG998795" s="985"/>
    </row>
    <row r="998832" spans="59:59" ht="15" customHeight="1">
      <c r="BG998832" s="984"/>
    </row>
    <row r="998833" spans="59:59" ht="15" customHeight="1">
      <c r="BG998833" s="985"/>
    </row>
    <row r="998870" spans="59:59" ht="15" customHeight="1">
      <c r="BG998870" s="984"/>
    </row>
    <row r="998871" spans="59:59" ht="15" customHeight="1">
      <c r="BG998871" s="985"/>
    </row>
    <row r="998908" spans="59:59" ht="15" customHeight="1">
      <c r="BG998908" s="984"/>
    </row>
    <row r="998909" spans="59:59" ht="15" customHeight="1">
      <c r="BG998909" s="985"/>
    </row>
    <row r="998946" spans="59:59" ht="15" customHeight="1">
      <c r="BG998946" s="984"/>
    </row>
    <row r="998947" spans="59:59" ht="15" customHeight="1">
      <c r="BG998947" s="985"/>
    </row>
    <row r="998984" spans="59:59" ht="15" customHeight="1">
      <c r="BG998984" s="984"/>
    </row>
    <row r="998985" spans="59:59" ht="15" customHeight="1">
      <c r="BG998985" s="985"/>
    </row>
    <row r="999022" spans="59:59" ht="15" customHeight="1">
      <c r="BG999022" s="984"/>
    </row>
    <row r="999023" spans="59:59" ht="15" customHeight="1">
      <c r="BG999023" s="985"/>
    </row>
    <row r="999060" spans="59:59" ht="15" customHeight="1">
      <c r="BG999060" s="984"/>
    </row>
    <row r="999061" spans="59:59" ht="15" customHeight="1">
      <c r="BG999061" s="985"/>
    </row>
    <row r="999098" spans="59:59" ht="15" customHeight="1">
      <c r="BG999098" s="984"/>
    </row>
    <row r="999099" spans="59:59" ht="15" customHeight="1">
      <c r="BG999099" s="985"/>
    </row>
    <row r="999136" spans="59:59" ht="15" customHeight="1">
      <c r="BG999136" s="984"/>
    </row>
    <row r="999137" spans="59:59" ht="15" customHeight="1">
      <c r="BG999137" s="985"/>
    </row>
    <row r="999174" spans="59:59" ht="15" customHeight="1">
      <c r="BG999174" s="984"/>
    </row>
    <row r="999175" spans="59:59" ht="15" customHeight="1">
      <c r="BG999175" s="985"/>
    </row>
    <row r="999212" spans="59:59" ht="15" customHeight="1">
      <c r="BG999212" s="984"/>
    </row>
    <row r="999213" spans="59:59" ht="15" customHeight="1">
      <c r="BG999213" s="985"/>
    </row>
    <row r="999250" spans="59:59" ht="15" customHeight="1">
      <c r="BG999250" s="984"/>
    </row>
    <row r="999251" spans="59:59" ht="15" customHeight="1">
      <c r="BG999251" s="985"/>
    </row>
    <row r="999288" spans="59:59" ht="15" customHeight="1">
      <c r="BG999288" s="984"/>
    </row>
    <row r="999289" spans="59:59" ht="15" customHeight="1">
      <c r="BG999289" s="985"/>
    </row>
    <row r="999326" spans="59:59" ht="15" customHeight="1">
      <c r="BG999326" s="984"/>
    </row>
    <row r="999327" spans="59:59" ht="15" customHeight="1">
      <c r="BG999327" s="985"/>
    </row>
    <row r="999364" spans="59:59" ht="15" customHeight="1">
      <c r="BG999364" s="984"/>
    </row>
    <row r="999365" spans="59:59" ht="15" customHeight="1">
      <c r="BG999365" s="985"/>
    </row>
    <row r="999402" spans="59:59" ht="15" customHeight="1">
      <c r="BG999402" s="984"/>
    </row>
    <row r="999403" spans="59:59" ht="15" customHeight="1">
      <c r="BG999403" s="985"/>
    </row>
    <row r="999440" spans="59:59" ht="15" customHeight="1">
      <c r="BG999440" s="984"/>
    </row>
    <row r="999441" spans="59:59" ht="15" customHeight="1">
      <c r="BG999441" s="985"/>
    </row>
    <row r="999478" spans="59:59" ht="15" customHeight="1">
      <c r="BG999478" s="984"/>
    </row>
    <row r="999479" spans="59:59" ht="15" customHeight="1">
      <c r="BG999479" s="985"/>
    </row>
    <row r="999516" spans="59:59" ht="15" customHeight="1">
      <c r="BG999516" s="984"/>
    </row>
    <row r="999517" spans="59:59" ht="15" customHeight="1">
      <c r="BG999517" s="985"/>
    </row>
    <row r="999554" spans="59:59" ht="15" customHeight="1">
      <c r="BG999554" s="984"/>
    </row>
    <row r="999555" spans="59:59" ht="15" customHeight="1">
      <c r="BG999555" s="985"/>
    </row>
    <row r="999592" spans="59:59" ht="15" customHeight="1">
      <c r="BG999592" s="984"/>
    </row>
    <row r="999593" spans="59:59" ht="15" customHeight="1">
      <c r="BG999593" s="985"/>
    </row>
    <row r="999630" spans="59:59" ht="15" customHeight="1">
      <c r="BG999630" s="984"/>
    </row>
    <row r="999631" spans="59:59" ht="15" customHeight="1">
      <c r="BG999631" s="985"/>
    </row>
    <row r="999668" spans="59:59" ht="15" customHeight="1">
      <c r="BG999668" s="984"/>
    </row>
    <row r="999669" spans="59:59" ht="15" customHeight="1">
      <c r="BG999669" s="985"/>
    </row>
    <row r="999706" spans="59:59" ht="15" customHeight="1">
      <c r="BG999706" s="984"/>
    </row>
    <row r="999707" spans="59:59" ht="15" customHeight="1">
      <c r="BG999707" s="985"/>
    </row>
    <row r="999744" spans="59:59" ht="15" customHeight="1">
      <c r="BG999744" s="984"/>
    </row>
    <row r="999745" spans="59:59" ht="15" customHeight="1">
      <c r="BG999745" s="985"/>
    </row>
    <row r="999782" spans="59:59" ht="15" customHeight="1">
      <c r="BG999782" s="984"/>
    </row>
    <row r="999783" spans="59:59" ht="15" customHeight="1">
      <c r="BG999783" s="985"/>
    </row>
    <row r="999820" spans="59:59" ht="15" customHeight="1">
      <c r="BG999820" s="984"/>
    </row>
    <row r="999821" spans="59:59" ht="15" customHeight="1">
      <c r="BG999821" s="985"/>
    </row>
    <row r="999858" spans="59:59" ht="15" customHeight="1">
      <c r="BG999858" s="984"/>
    </row>
    <row r="999859" spans="59:59" ht="15" customHeight="1">
      <c r="BG999859" s="985"/>
    </row>
    <row r="999896" spans="59:59" ht="15" customHeight="1">
      <c r="BG999896" s="984"/>
    </row>
    <row r="999897" spans="59:59" ht="15" customHeight="1">
      <c r="BG999897" s="985"/>
    </row>
    <row r="999934" spans="59:59" ht="15" customHeight="1">
      <c r="BG999934" s="984"/>
    </row>
    <row r="999935" spans="59:59" ht="15" customHeight="1">
      <c r="BG999935" s="985"/>
    </row>
    <row r="999972" spans="59:59" ht="15" customHeight="1">
      <c r="BG999972" s="984"/>
    </row>
    <row r="999973" spans="59:59" ht="15" customHeight="1">
      <c r="BG999973" s="985"/>
    </row>
    <row r="1000010" spans="59:59" ht="15" customHeight="1">
      <c r="BG1000010" s="984"/>
    </row>
    <row r="1000011" spans="59:59" ht="15" customHeight="1">
      <c r="BG1000011" s="985"/>
    </row>
    <row r="1000048" spans="59:59" ht="15" customHeight="1">
      <c r="BG1000048" s="984"/>
    </row>
    <row r="1000049" spans="59:59" ht="15" customHeight="1">
      <c r="BG1000049" s="985"/>
    </row>
    <row r="1000086" spans="59:59" ht="15" customHeight="1">
      <c r="BG1000086" s="984"/>
    </row>
    <row r="1000087" spans="59:59" ht="15" customHeight="1">
      <c r="BG1000087" s="985"/>
    </row>
    <row r="1000124" spans="59:59" ht="15" customHeight="1">
      <c r="BG1000124" s="984"/>
    </row>
    <row r="1000125" spans="59:59" ht="15" customHeight="1">
      <c r="BG1000125" s="985"/>
    </row>
    <row r="1000162" spans="59:59" ht="15" customHeight="1">
      <c r="BG1000162" s="984"/>
    </row>
    <row r="1000163" spans="59:59" ht="15" customHeight="1">
      <c r="BG1000163" s="985"/>
    </row>
    <row r="1000200" spans="59:59" ht="15" customHeight="1">
      <c r="BG1000200" s="984"/>
    </row>
    <row r="1000201" spans="59:59" ht="15" customHeight="1">
      <c r="BG1000201" s="985"/>
    </row>
    <row r="1000238" spans="59:59" ht="15" customHeight="1">
      <c r="BG1000238" s="984"/>
    </row>
    <row r="1000239" spans="59:59" ht="15" customHeight="1">
      <c r="BG1000239" s="985"/>
    </row>
    <row r="1000276" spans="59:59" ht="15" customHeight="1">
      <c r="BG1000276" s="984"/>
    </row>
    <row r="1000277" spans="59:59" ht="15" customHeight="1">
      <c r="BG1000277" s="985"/>
    </row>
    <row r="1000314" spans="59:59" ht="15" customHeight="1">
      <c r="BG1000314" s="984"/>
    </row>
    <row r="1000315" spans="59:59" ht="15" customHeight="1">
      <c r="BG1000315" s="985"/>
    </row>
    <row r="1000352" spans="59:59" ht="15" customHeight="1">
      <c r="BG1000352" s="984"/>
    </row>
    <row r="1000353" spans="59:59" ht="15" customHeight="1">
      <c r="BG1000353" s="985"/>
    </row>
    <row r="1000390" spans="59:59" ht="15" customHeight="1">
      <c r="BG1000390" s="984"/>
    </row>
    <row r="1000391" spans="59:59" ht="15" customHeight="1">
      <c r="BG1000391" s="985"/>
    </row>
    <row r="1000428" spans="59:59" ht="15" customHeight="1">
      <c r="BG1000428" s="984"/>
    </row>
    <row r="1000429" spans="59:59" ht="15" customHeight="1">
      <c r="BG1000429" s="985"/>
    </row>
    <row r="1000466" spans="59:59" ht="15" customHeight="1">
      <c r="BG1000466" s="984"/>
    </row>
    <row r="1000467" spans="59:59" ht="15" customHeight="1">
      <c r="BG1000467" s="985"/>
    </row>
    <row r="1000504" spans="59:59" ht="15" customHeight="1">
      <c r="BG1000504" s="984"/>
    </row>
    <row r="1000505" spans="59:59" ht="15" customHeight="1">
      <c r="BG1000505" s="985"/>
    </row>
    <row r="1000542" spans="59:59" ht="15" customHeight="1">
      <c r="BG1000542" s="984"/>
    </row>
    <row r="1000543" spans="59:59" ht="15" customHeight="1">
      <c r="BG1000543" s="985"/>
    </row>
    <row r="1000580" spans="59:59" ht="15" customHeight="1">
      <c r="BG1000580" s="984"/>
    </row>
    <row r="1000581" spans="59:59" ht="15" customHeight="1">
      <c r="BG1000581" s="985"/>
    </row>
    <row r="1000618" spans="59:59" ht="15" customHeight="1">
      <c r="BG1000618" s="984"/>
    </row>
    <row r="1000619" spans="59:59" ht="15" customHeight="1">
      <c r="BG1000619" s="985"/>
    </row>
    <row r="1000656" spans="59:59" ht="15" customHeight="1">
      <c r="BG1000656" s="984"/>
    </row>
    <row r="1000657" spans="59:59" ht="15" customHeight="1">
      <c r="BG1000657" s="985"/>
    </row>
    <row r="1000694" spans="59:59" ht="15" customHeight="1">
      <c r="BG1000694" s="984"/>
    </row>
    <row r="1000695" spans="59:59" ht="15" customHeight="1">
      <c r="BG1000695" s="985"/>
    </row>
    <row r="1000732" spans="59:59" ht="15" customHeight="1">
      <c r="BG1000732" s="984"/>
    </row>
    <row r="1000733" spans="59:59" ht="15" customHeight="1">
      <c r="BG1000733" s="985"/>
    </row>
    <row r="1000770" spans="59:59" ht="15" customHeight="1">
      <c r="BG1000770" s="984"/>
    </row>
    <row r="1000771" spans="59:59" ht="15" customHeight="1">
      <c r="BG1000771" s="985"/>
    </row>
    <row r="1000808" spans="59:59" ht="15" customHeight="1">
      <c r="BG1000808" s="984"/>
    </row>
    <row r="1000809" spans="59:59" ht="15" customHeight="1">
      <c r="BG1000809" s="985"/>
    </row>
    <row r="1000846" spans="59:59" ht="15" customHeight="1">
      <c r="BG1000846" s="984"/>
    </row>
    <row r="1000847" spans="59:59" ht="15" customHeight="1">
      <c r="BG1000847" s="985"/>
    </row>
    <row r="1000884" spans="59:59" ht="15" customHeight="1">
      <c r="BG1000884" s="984"/>
    </row>
    <row r="1000885" spans="59:59" ht="15" customHeight="1">
      <c r="BG1000885" s="985"/>
    </row>
    <row r="1000922" spans="59:59" ht="15" customHeight="1">
      <c r="BG1000922" s="984"/>
    </row>
    <row r="1000923" spans="59:59" ht="15" customHeight="1">
      <c r="BG1000923" s="985"/>
    </row>
    <row r="1000960" spans="59:59" ht="15" customHeight="1">
      <c r="BG1000960" s="984"/>
    </row>
    <row r="1000961" spans="59:59" ht="15" customHeight="1">
      <c r="BG1000961" s="985"/>
    </row>
    <row r="1000998" spans="59:59" ht="15" customHeight="1">
      <c r="BG1000998" s="984"/>
    </row>
    <row r="1000999" spans="59:59" ht="15" customHeight="1">
      <c r="BG1000999" s="985"/>
    </row>
    <row r="1001036" spans="59:59" ht="15" customHeight="1">
      <c r="BG1001036" s="984"/>
    </row>
    <row r="1001037" spans="59:59" ht="15" customHeight="1">
      <c r="BG1001037" s="985"/>
    </row>
    <row r="1001074" spans="59:59" ht="15" customHeight="1">
      <c r="BG1001074" s="984"/>
    </row>
    <row r="1001075" spans="59:59" ht="15" customHeight="1">
      <c r="BG1001075" s="985"/>
    </row>
    <row r="1001112" spans="59:59" ht="15" customHeight="1">
      <c r="BG1001112" s="984"/>
    </row>
    <row r="1001113" spans="59:59" ht="15" customHeight="1">
      <c r="BG1001113" s="985"/>
    </row>
    <row r="1001150" spans="59:59" ht="15" customHeight="1">
      <c r="BG1001150" s="984"/>
    </row>
    <row r="1001151" spans="59:59" ht="15" customHeight="1">
      <c r="BG1001151" s="985"/>
    </row>
    <row r="1001188" spans="59:59" ht="15" customHeight="1">
      <c r="BG1001188" s="984"/>
    </row>
    <row r="1001189" spans="59:59" ht="15" customHeight="1">
      <c r="BG1001189" s="985"/>
    </row>
    <row r="1001226" spans="59:59" ht="15" customHeight="1">
      <c r="BG1001226" s="984"/>
    </row>
    <row r="1001227" spans="59:59" ht="15" customHeight="1">
      <c r="BG1001227" s="985"/>
    </row>
    <row r="1001264" spans="59:59" ht="15" customHeight="1">
      <c r="BG1001264" s="984"/>
    </row>
    <row r="1001265" spans="59:59" ht="15" customHeight="1">
      <c r="BG1001265" s="985"/>
    </row>
    <row r="1001302" spans="59:59" ht="15" customHeight="1">
      <c r="BG1001302" s="984"/>
    </row>
    <row r="1001303" spans="59:59" ht="15" customHeight="1">
      <c r="BG1001303" s="985"/>
    </row>
    <row r="1001340" spans="59:59" ht="15" customHeight="1">
      <c r="BG1001340" s="984"/>
    </row>
    <row r="1001341" spans="59:59" ht="15" customHeight="1">
      <c r="BG1001341" s="985"/>
    </row>
    <row r="1001378" spans="59:59" ht="15" customHeight="1">
      <c r="BG1001378" s="984"/>
    </row>
    <row r="1001379" spans="59:59" ht="15" customHeight="1">
      <c r="BG1001379" s="985"/>
    </row>
    <row r="1001416" spans="59:59" ht="15" customHeight="1">
      <c r="BG1001416" s="984"/>
    </row>
    <row r="1001417" spans="59:59" ht="15" customHeight="1">
      <c r="BG1001417" s="985"/>
    </row>
    <row r="1001454" spans="59:59" ht="15" customHeight="1">
      <c r="BG1001454" s="984"/>
    </row>
    <row r="1001455" spans="59:59" ht="15" customHeight="1">
      <c r="BG1001455" s="985"/>
    </row>
    <row r="1001492" spans="59:59" ht="15" customHeight="1">
      <c r="BG1001492" s="984"/>
    </row>
    <row r="1001493" spans="59:59" ht="15" customHeight="1">
      <c r="BG1001493" s="985"/>
    </row>
    <row r="1001530" spans="59:59" ht="15" customHeight="1">
      <c r="BG1001530" s="984"/>
    </row>
    <row r="1001531" spans="59:59" ht="15" customHeight="1">
      <c r="BG1001531" s="985"/>
    </row>
    <row r="1001568" spans="59:59" ht="15" customHeight="1">
      <c r="BG1001568" s="984"/>
    </row>
    <row r="1001569" spans="59:59" ht="15" customHeight="1">
      <c r="BG1001569" s="985"/>
    </row>
    <row r="1001606" spans="59:59" ht="15" customHeight="1">
      <c r="BG1001606" s="984"/>
    </row>
    <row r="1001607" spans="59:59" ht="15" customHeight="1">
      <c r="BG1001607" s="985"/>
    </row>
    <row r="1001644" spans="59:59" ht="15" customHeight="1">
      <c r="BG1001644" s="984"/>
    </row>
    <row r="1001645" spans="59:59" ht="15" customHeight="1">
      <c r="BG1001645" s="985"/>
    </row>
    <row r="1001682" spans="59:59" ht="15" customHeight="1">
      <c r="BG1001682" s="984"/>
    </row>
    <row r="1001683" spans="59:59" ht="15" customHeight="1">
      <c r="BG1001683" s="985"/>
    </row>
    <row r="1001720" spans="59:59" ht="15" customHeight="1">
      <c r="BG1001720" s="984"/>
    </row>
    <row r="1001721" spans="59:59" ht="15" customHeight="1">
      <c r="BG1001721" s="985"/>
    </row>
    <row r="1001758" spans="59:59" ht="15" customHeight="1">
      <c r="BG1001758" s="984"/>
    </row>
    <row r="1001759" spans="59:59" ht="15" customHeight="1">
      <c r="BG1001759" s="985"/>
    </row>
    <row r="1001796" spans="59:59" ht="15" customHeight="1">
      <c r="BG1001796" s="984"/>
    </row>
    <row r="1001797" spans="59:59" ht="15" customHeight="1">
      <c r="BG1001797" s="985"/>
    </row>
    <row r="1001834" spans="59:59" ht="15" customHeight="1">
      <c r="BG1001834" s="984"/>
    </row>
    <row r="1001835" spans="59:59" ht="15" customHeight="1">
      <c r="BG1001835" s="985"/>
    </row>
    <row r="1001872" spans="59:59" ht="15" customHeight="1">
      <c r="BG1001872" s="984"/>
    </row>
    <row r="1001873" spans="59:59" ht="15" customHeight="1">
      <c r="BG1001873" s="985"/>
    </row>
    <row r="1001910" spans="59:59" ht="15" customHeight="1">
      <c r="BG1001910" s="984"/>
    </row>
    <row r="1001911" spans="59:59" ht="15" customHeight="1">
      <c r="BG1001911" s="985"/>
    </row>
    <row r="1001948" spans="59:59" ht="15" customHeight="1">
      <c r="BG1001948" s="984"/>
    </row>
    <row r="1001949" spans="59:59" ht="15" customHeight="1">
      <c r="BG1001949" s="985"/>
    </row>
    <row r="1001986" spans="59:59" ht="15" customHeight="1">
      <c r="BG1001986" s="984"/>
    </row>
    <row r="1001987" spans="59:59" ht="15" customHeight="1">
      <c r="BG1001987" s="985"/>
    </row>
    <row r="1002024" spans="59:59" ht="15" customHeight="1">
      <c r="BG1002024" s="984"/>
    </row>
    <row r="1002025" spans="59:59" ht="15" customHeight="1">
      <c r="BG1002025" s="985"/>
    </row>
    <row r="1002062" spans="59:59" ht="15" customHeight="1">
      <c r="BG1002062" s="984"/>
    </row>
    <row r="1002063" spans="59:59" ht="15" customHeight="1">
      <c r="BG1002063" s="985"/>
    </row>
    <row r="1002100" spans="59:59" ht="15" customHeight="1">
      <c r="BG1002100" s="984"/>
    </row>
    <row r="1002101" spans="59:59" ht="15" customHeight="1">
      <c r="BG1002101" s="985"/>
    </row>
    <row r="1002138" spans="59:59" ht="15" customHeight="1">
      <c r="BG1002138" s="984"/>
    </row>
    <row r="1002139" spans="59:59" ht="15" customHeight="1">
      <c r="BG1002139" s="985"/>
    </row>
    <row r="1002176" spans="59:59" ht="15" customHeight="1">
      <c r="BG1002176" s="984"/>
    </row>
    <row r="1002177" spans="59:59" ht="15" customHeight="1">
      <c r="BG1002177" s="985"/>
    </row>
    <row r="1002214" spans="59:59" ht="15" customHeight="1">
      <c r="BG1002214" s="984"/>
    </row>
    <row r="1002215" spans="59:59" ht="15" customHeight="1">
      <c r="BG1002215" s="985"/>
    </row>
    <row r="1002252" spans="59:59" ht="15" customHeight="1">
      <c r="BG1002252" s="984"/>
    </row>
    <row r="1002253" spans="59:59" ht="15" customHeight="1">
      <c r="BG1002253" s="985"/>
    </row>
    <row r="1002290" spans="59:59" ht="15" customHeight="1">
      <c r="BG1002290" s="984"/>
    </row>
    <row r="1002291" spans="59:59" ht="15" customHeight="1">
      <c r="BG1002291" s="985"/>
    </row>
    <row r="1002328" spans="59:59" ht="15" customHeight="1">
      <c r="BG1002328" s="984"/>
    </row>
    <row r="1002329" spans="59:59" ht="15" customHeight="1">
      <c r="BG1002329" s="985"/>
    </row>
    <row r="1002366" spans="59:59" ht="15" customHeight="1">
      <c r="BG1002366" s="984"/>
    </row>
    <row r="1002367" spans="59:59" ht="15" customHeight="1">
      <c r="BG1002367" s="985"/>
    </row>
    <row r="1002404" spans="59:59" ht="15" customHeight="1">
      <c r="BG1002404" s="984"/>
    </row>
    <row r="1002405" spans="59:59" ht="15" customHeight="1">
      <c r="BG1002405" s="985"/>
    </row>
    <row r="1002442" spans="59:59" ht="15" customHeight="1">
      <c r="BG1002442" s="984"/>
    </row>
    <row r="1002443" spans="59:59" ht="15" customHeight="1">
      <c r="BG1002443" s="985"/>
    </row>
    <row r="1002480" spans="59:59" ht="15" customHeight="1">
      <c r="BG1002480" s="984"/>
    </row>
    <row r="1002481" spans="59:59" ht="15" customHeight="1">
      <c r="BG1002481" s="985"/>
    </row>
    <row r="1002518" spans="59:59" ht="15" customHeight="1">
      <c r="BG1002518" s="984"/>
    </row>
    <row r="1002519" spans="59:59" ht="15" customHeight="1">
      <c r="BG1002519" s="985"/>
    </row>
    <row r="1002556" spans="59:59" ht="15" customHeight="1">
      <c r="BG1002556" s="984"/>
    </row>
    <row r="1002557" spans="59:59" ht="15" customHeight="1">
      <c r="BG1002557" s="985"/>
    </row>
    <row r="1002594" spans="59:59" ht="15" customHeight="1">
      <c r="BG1002594" s="984"/>
    </row>
    <row r="1002595" spans="59:59" ht="15" customHeight="1">
      <c r="BG1002595" s="985"/>
    </row>
    <row r="1002632" spans="59:59" ht="15" customHeight="1">
      <c r="BG1002632" s="984"/>
    </row>
    <row r="1002633" spans="59:59" ht="15" customHeight="1">
      <c r="BG1002633" s="985"/>
    </row>
    <row r="1002670" spans="59:59" ht="15" customHeight="1">
      <c r="BG1002670" s="984"/>
    </row>
    <row r="1002671" spans="59:59" ht="15" customHeight="1">
      <c r="BG1002671" s="985"/>
    </row>
    <row r="1002708" spans="59:59" ht="15" customHeight="1">
      <c r="BG1002708" s="984"/>
    </row>
    <row r="1002709" spans="59:59" ht="15" customHeight="1">
      <c r="BG1002709" s="985"/>
    </row>
    <row r="1002746" spans="59:59" ht="15" customHeight="1">
      <c r="BG1002746" s="984"/>
    </row>
    <row r="1002747" spans="59:59" ht="15" customHeight="1">
      <c r="BG1002747" s="985"/>
    </row>
    <row r="1002784" spans="59:59" ht="15" customHeight="1">
      <c r="BG1002784" s="984"/>
    </row>
    <row r="1002785" spans="59:59" ht="15" customHeight="1">
      <c r="BG1002785" s="985"/>
    </row>
    <row r="1002822" spans="59:59" ht="15" customHeight="1">
      <c r="BG1002822" s="984"/>
    </row>
    <row r="1002823" spans="59:59" ht="15" customHeight="1">
      <c r="BG1002823" s="985"/>
    </row>
    <row r="1002860" spans="59:59" ht="15" customHeight="1">
      <c r="BG1002860" s="984"/>
    </row>
    <row r="1002861" spans="59:59" ht="15" customHeight="1">
      <c r="BG1002861" s="985"/>
    </row>
    <row r="1002898" spans="59:59" ht="15" customHeight="1">
      <c r="BG1002898" s="984"/>
    </row>
    <row r="1002899" spans="59:59" ht="15" customHeight="1">
      <c r="BG1002899" s="985"/>
    </row>
    <row r="1002936" spans="59:59" ht="15" customHeight="1">
      <c r="BG1002936" s="984"/>
    </row>
    <row r="1002937" spans="59:59" ht="15" customHeight="1">
      <c r="BG1002937" s="985"/>
    </row>
    <row r="1002974" spans="59:59" ht="15" customHeight="1">
      <c r="BG1002974" s="984"/>
    </row>
    <row r="1002975" spans="59:59" ht="15" customHeight="1">
      <c r="BG1002975" s="985"/>
    </row>
    <row r="1003012" spans="59:59" ht="15" customHeight="1">
      <c r="BG1003012" s="984"/>
    </row>
    <row r="1003013" spans="59:59" ht="15" customHeight="1">
      <c r="BG1003013" s="985"/>
    </row>
    <row r="1003050" spans="59:59" ht="15" customHeight="1">
      <c r="BG1003050" s="984"/>
    </row>
    <row r="1003051" spans="59:59" ht="15" customHeight="1">
      <c r="BG1003051" s="985"/>
    </row>
    <row r="1003088" spans="59:59" ht="15" customHeight="1">
      <c r="BG1003088" s="984"/>
    </row>
    <row r="1003089" spans="59:59" ht="15" customHeight="1">
      <c r="BG1003089" s="985"/>
    </row>
    <row r="1003126" spans="59:59" ht="15" customHeight="1">
      <c r="BG1003126" s="984"/>
    </row>
    <row r="1003127" spans="59:59" ht="15" customHeight="1">
      <c r="BG1003127" s="985"/>
    </row>
    <row r="1003164" spans="59:59" ht="15" customHeight="1">
      <c r="BG1003164" s="984"/>
    </row>
    <row r="1003165" spans="59:59" ht="15" customHeight="1">
      <c r="BG1003165" s="985"/>
    </row>
    <row r="1003202" spans="59:59" ht="15" customHeight="1">
      <c r="BG1003202" s="984"/>
    </row>
    <row r="1003203" spans="59:59" ht="15" customHeight="1">
      <c r="BG1003203" s="985"/>
    </row>
    <row r="1003240" spans="59:59" ht="15" customHeight="1">
      <c r="BG1003240" s="984"/>
    </row>
    <row r="1003241" spans="59:59" ht="15" customHeight="1">
      <c r="BG1003241" s="985"/>
    </row>
    <row r="1003278" spans="59:59" ht="15" customHeight="1">
      <c r="BG1003278" s="984"/>
    </row>
    <row r="1003279" spans="59:59" ht="15" customHeight="1">
      <c r="BG1003279" s="985"/>
    </row>
    <row r="1003316" spans="59:59" ht="15" customHeight="1">
      <c r="BG1003316" s="984"/>
    </row>
    <row r="1003317" spans="59:59" ht="15" customHeight="1">
      <c r="BG1003317" s="985"/>
    </row>
    <row r="1003354" spans="59:59" ht="15" customHeight="1">
      <c r="BG1003354" s="984"/>
    </row>
    <row r="1003355" spans="59:59" ht="15" customHeight="1">
      <c r="BG1003355" s="985"/>
    </row>
    <row r="1003392" spans="59:59" ht="15" customHeight="1">
      <c r="BG1003392" s="984"/>
    </row>
    <row r="1003393" spans="59:59" ht="15" customHeight="1">
      <c r="BG1003393" s="985"/>
    </row>
    <row r="1003430" spans="59:59" ht="15" customHeight="1">
      <c r="BG1003430" s="984"/>
    </row>
    <row r="1003431" spans="59:59" ht="15" customHeight="1">
      <c r="BG1003431" s="985"/>
    </row>
    <row r="1003468" spans="59:59" ht="15" customHeight="1">
      <c r="BG1003468" s="984"/>
    </row>
    <row r="1003469" spans="59:59" ht="15" customHeight="1">
      <c r="BG1003469" s="985"/>
    </row>
    <row r="1003506" spans="59:59" ht="15" customHeight="1">
      <c r="BG1003506" s="984"/>
    </row>
    <row r="1003507" spans="59:59" ht="15" customHeight="1">
      <c r="BG1003507" s="985"/>
    </row>
    <row r="1003544" spans="59:59" ht="15" customHeight="1">
      <c r="BG1003544" s="984"/>
    </row>
    <row r="1003545" spans="59:59" ht="15" customHeight="1">
      <c r="BG1003545" s="985"/>
    </row>
    <row r="1003582" spans="59:59" ht="15" customHeight="1">
      <c r="BG1003582" s="984"/>
    </row>
    <row r="1003583" spans="59:59" ht="15" customHeight="1">
      <c r="BG1003583" s="985"/>
    </row>
    <row r="1003620" spans="59:59" ht="15" customHeight="1">
      <c r="BG1003620" s="984"/>
    </row>
    <row r="1003621" spans="59:59" ht="15" customHeight="1">
      <c r="BG1003621" s="985"/>
    </row>
    <row r="1003658" spans="59:59" ht="15" customHeight="1">
      <c r="BG1003658" s="984"/>
    </row>
    <row r="1003659" spans="59:59" ht="15" customHeight="1">
      <c r="BG1003659" s="985"/>
    </row>
    <row r="1003696" spans="59:59" ht="15" customHeight="1">
      <c r="BG1003696" s="984"/>
    </row>
    <row r="1003697" spans="59:59" ht="15" customHeight="1">
      <c r="BG1003697" s="985"/>
    </row>
    <row r="1003734" spans="59:59" ht="15" customHeight="1">
      <c r="BG1003734" s="984"/>
    </row>
    <row r="1003735" spans="59:59" ht="15" customHeight="1">
      <c r="BG1003735" s="985"/>
    </row>
    <row r="1003772" spans="59:59" ht="15" customHeight="1">
      <c r="BG1003772" s="984"/>
    </row>
    <row r="1003773" spans="59:59" ht="15" customHeight="1">
      <c r="BG1003773" s="985"/>
    </row>
    <row r="1003810" spans="59:59" ht="15" customHeight="1">
      <c r="BG1003810" s="984"/>
    </row>
    <row r="1003811" spans="59:59" ht="15" customHeight="1">
      <c r="BG1003811" s="985"/>
    </row>
    <row r="1003848" spans="59:59" ht="15" customHeight="1">
      <c r="BG1003848" s="984"/>
    </row>
    <row r="1003849" spans="59:59" ht="15" customHeight="1">
      <c r="BG1003849" s="985"/>
    </row>
    <row r="1003886" spans="59:59" ht="15" customHeight="1">
      <c r="BG1003886" s="984"/>
    </row>
    <row r="1003887" spans="59:59" ht="15" customHeight="1">
      <c r="BG1003887" s="985"/>
    </row>
    <row r="1003924" spans="59:59" ht="15" customHeight="1">
      <c r="BG1003924" s="984"/>
    </row>
    <row r="1003925" spans="59:59" ht="15" customHeight="1">
      <c r="BG1003925" s="985"/>
    </row>
    <row r="1003962" spans="59:59" ht="15" customHeight="1">
      <c r="BG1003962" s="984"/>
    </row>
    <row r="1003963" spans="59:59" ht="15" customHeight="1">
      <c r="BG1003963" s="985"/>
    </row>
    <row r="1004000" spans="59:59" ht="15" customHeight="1">
      <c r="BG1004000" s="984"/>
    </row>
    <row r="1004001" spans="59:59" ht="15" customHeight="1">
      <c r="BG1004001" s="985"/>
    </row>
    <row r="1004038" spans="59:59" ht="15" customHeight="1">
      <c r="BG1004038" s="984"/>
    </row>
    <row r="1004039" spans="59:59" ht="15" customHeight="1">
      <c r="BG1004039" s="985"/>
    </row>
    <row r="1004076" spans="59:59" ht="15" customHeight="1">
      <c r="BG1004076" s="984"/>
    </row>
    <row r="1004077" spans="59:59" ht="15" customHeight="1">
      <c r="BG1004077" s="985"/>
    </row>
    <row r="1004114" spans="59:59" ht="15" customHeight="1">
      <c r="BG1004114" s="984"/>
    </row>
    <row r="1004115" spans="59:59" ht="15" customHeight="1">
      <c r="BG1004115" s="985"/>
    </row>
    <row r="1004152" spans="59:59" ht="15" customHeight="1">
      <c r="BG1004152" s="984"/>
    </row>
    <row r="1004153" spans="59:59" ht="15" customHeight="1">
      <c r="BG1004153" s="985"/>
    </row>
    <row r="1004190" spans="59:59" ht="15" customHeight="1">
      <c r="BG1004190" s="984"/>
    </row>
    <row r="1004191" spans="59:59" ht="15" customHeight="1">
      <c r="BG1004191" s="985"/>
    </row>
    <row r="1004228" spans="59:59" ht="15" customHeight="1">
      <c r="BG1004228" s="984"/>
    </row>
    <row r="1004229" spans="59:59" ht="15" customHeight="1">
      <c r="BG1004229" s="985"/>
    </row>
    <row r="1004266" spans="59:59" ht="15" customHeight="1">
      <c r="BG1004266" s="984"/>
    </row>
    <row r="1004267" spans="59:59" ht="15" customHeight="1">
      <c r="BG1004267" s="985"/>
    </row>
    <row r="1004304" spans="59:59" ht="15" customHeight="1">
      <c r="BG1004304" s="984"/>
    </row>
    <row r="1004305" spans="59:59" ht="15" customHeight="1">
      <c r="BG1004305" s="985"/>
    </row>
    <row r="1004342" spans="59:59" ht="15" customHeight="1">
      <c r="BG1004342" s="984"/>
    </row>
    <row r="1004343" spans="59:59" ht="15" customHeight="1">
      <c r="BG1004343" s="985"/>
    </row>
    <row r="1004380" spans="59:59" ht="15" customHeight="1">
      <c r="BG1004380" s="984"/>
    </row>
    <row r="1004381" spans="59:59" ht="15" customHeight="1">
      <c r="BG1004381" s="985"/>
    </row>
    <row r="1004418" spans="59:59" ht="15" customHeight="1">
      <c r="BG1004418" s="984"/>
    </row>
    <row r="1004419" spans="59:59" ht="15" customHeight="1">
      <c r="BG1004419" s="985"/>
    </row>
    <row r="1004456" spans="59:59" ht="15" customHeight="1">
      <c r="BG1004456" s="984"/>
    </row>
    <row r="1004457" spans="59:59" ht="15" customHeight="1">
      <c r="BG1004457" s="985"/>
    </row>
    <row r="1004494" spans="59:59" ht="15" customHeight="1">
      <c r="BG1004494" s="984"/>
    </row>
    <row r="1004495" spans="59:59" ht="15" customHeight="1">
      <c r="BG1004495" s="985"/>
    </row>
    <row r="1004532" spans="59:59" ht="15" customHeight="1">
      <c r="BG1004532" s="984"/>
    </row>
    <row r="1004533" spans="59:59" ht="15" customHeight="1">
      <c r="BG1004533" s="985"/>
    </row>
    <row r="1004570" spans="59:59" ht="15" customHeight="1">
      <c r="BG1004570" s="984"/>
    </row>
    <row r="1004571" spans="59:59" ht="15" customHeight="1">
      <c r="BG1004571" s="985"/>
    </row>
    <row r="1004608" spans="59:59" ht="15" customHeight="1">
      <c r="BG1004608" s="984"/>
    </row>
    <row r="1004609" spans="59:59" ht="15" customHeight="1">
      <c r="BG1004609" s="985"/>
    </row>
    <row r="1004646" spans="59:59" ht="15" customHeight="1">
      <c r="BG1004646" s="984"/>
    </row>
    <row r="1004647" spans="59:59" ht="15" customHeight="1">
      <c r="BG1004647" s="985"/>
    </row>
    <row r="1004684" spans="59:59" ht="15" customHeight="1">
      <c r="BG1004684" s="984"/>
    </row>
    <row r="1004685" spans="59:59" ht="15" customHeight="1">
      <c r="BG1004685" s="985"/>
    </row>
    <row r="1004722" spans="59:59" ht="15" customHeight="1">
      <c r="BG1004722" s="984"/>
    </row>
    <row r="1004723" spans="59:59" ht="15" customHeight="1">
      <c r="BG1004723" s="985"/>
    </row>
    <row r="1004760" spans="59:59" ht="15" customHeight="1">
      <c r="BG1004760" s="984"/>
    </row>
    <row r="1004761" spans="59:59" ht="15" customHeight="1">
      <c r="BG1004761" s="985"/>
    </row>
    <row r="1004798" spans="59:59" ht="15" customHeight="1">
      <c r="BG1004798" s="984"/>
    </row>
    <row r="1004799" spans="59:59" ht="15" customHeight="1">
      <c r="BG1004799" s="985"/>
    </row>
    <row r="1004836" spans="59:59" ht="15" customHeight="1">
      <c r="BG1004836" s="984"/>
    </row>
    <row r="1004837" spans="59:59" ht="15" customHeight="1">
      <c r="BG1004837" s="985"/>
    </row>
    <row r="1004874" spans="59:59" ht="15" customHeight="1">
      <c r="BG1004874" s="984"/>
    </row>
    <row r="1004875" spans="59:59" ht="15" customHeight="1">
      <c r="BG1004875" s="985"/>
    </row>
    <row r="1004912" spans="59:59" ht="15" customHeight="1">
      <c r="BG1004912" s="984"/>
    </row>
    <row r="1004913" spans="59:59" ht="15" customHeight="1">
      <c r="BG1004913" s="985"/>
    </row>
    <row r="1004950" spans="59:59" ht="15" customHeight="1">
      <c r="BG1004950" s="984"/>
    </row>
    <row r="1004951" spans="59:59" ht="15" customHeight="1">
      <c r="BG1004951" s="985"/>
    </row>
    <row r="1004988" spans="59:59" ht="15" customHeight="1">
      <c r="BG1004988" s="984"/>
    </row>
    <row r="1004989" spans="59:59" ht="15" customHeight="1">
      <c r="BG1004989" s="985"/>
    </row>
    <row r="1005026" spans="59:59" ht="15" customHeight="1">
      <c r="BG1005026" s="984"/>
    </row>
    <row r="1005027" spans="59:59" ht="15" customHeight="1">
      <c r="BG1005027" s="985"/>
    </row>
    <row r="1005064" spans="59:59" ht="15" customHeight="1">
      <c r="BG1005064" s="984"/>
    </row>
    <row r="1005065" spans="59:59" ht="15" customHeight="1">
      <c r="BG1005065" s="985"/>
    </row>
    <row r="1005102" spans="59:59" ht="15" customHeight="1">
      <c r="BG1005102" s="984"/>
    </row>
    <row r="1005103" spans="59:59" ht="15" customHeight="1">
      <c r="BG1005103" s="985"/>
    </row>
    <row r="1005140" spans="59:59" ht="15" customHeight="1">
      <c r="BG1005140" s="984"/>
    </row>
    <row r="1005141" spans="59:59" ht="15" customHeight="1">
      <c r="BG1005141" s="985"/>
    </row>
    <row r="1005178" spans="59:59" ht="15" customHeight="1">
      <c r="BG1005178" s="984"/>
    </row>
    <row r="1005179" spans="59:59" ht="15" customHeight="1">
      <c r="BG1005179" s="985"/>
    </row>
    <row r="1005216" spans="59:59" ht="15" customHeight="1">
      <c r="BG1005216" s="984"/>
    </row>
    <row r="1005217" spans="59:59" ht="15" customHeight="1">
      <c r="BG1005217" s="985"/>
    </row>
    <row r="1005254" spans="59:59" ht="15" customHeight="1">
      <c r="BG1005254" s="984"/>
    </row>
    <row r="1005255" spans="59:59" ht="15" customHeight="1">
      <c r="BG1005255" s="985"/>
    </row>
    <row r="1005292" spans="59:59" ht="15" customHeight="1">
      <c r="BG1005292" s="984"/>
    </row>
    <row r="1005293" spans="59:59" ht="15" customHeight="1">
      <c r="BG1005293" s="985"/>
    </row>
    <row r="1005330" spans="59:59" ht="15" customHeight="1">
      <c r="BG1005330" s="984"/>
    </row>
    <row r="1005331" spans="59:59" ht="15" customHeight="1">
      <c r="BG1005331" s="985"/>
    </row>
    <row r="1005368" spans="59:59" ht="15" customHeight="1">
      <c r="BG1005368" s="984"/>
    </row>
    <row r="1005369" spans="59:59" ht="15" customHeight="1">
      <c r="BG1005369" s="985"/>
    </row>
    <row r="1005406" spans="59:59" ht="15" customHeight="1">
      <c r="BG1005406" s="984"/>
    </row>
    <row r="1005407" spans="59:59" ht="15" customHeight="1">
      <c r="BG1005407" s="985"/>
    </row>
    <row r="1005444" spans="59:59" ht="15" customHeight="1">
      <c r="BG1005444" s="984"/>
    </row>
    <row r="1005445" spans="59:59" ht="15" customHeight="1">
      <c r="BG1005445" s="985"/>
    </row>
    <row r="1005482" spans="59:59" ht="15" customHeight="1">
      <c r="BG1005482" s="984"/>
    </row>
    <row r="1005483" spans="59:59" ht="15" customHeight="1">
      <c r="BG1005483" s="985"/>
    </row>
    <row r="1005520" spans="59:59" ht="15" customHeight="1">
      <c r="BG1005520" s="984"/>
    </row>
    <row r="1005521" spans="59:59" ht="15" customHeight="1">
      <c r="BG1005521" s="985"/>
    </row>
    <row r="1005558" spans="59:59" ht="15" customHeight="1">
      <c r="BG1005558" s="984"/>
    </row>
    <row r="1005559" spans="59:59" ht="15" customHeight="1">
      <c r="BG1005559" s="985"/>
    </row>
    <row r="1005596" spans="59:59" ht="15" customHeight="1">
      <c r="BG1005596" s="984"/>
    </row>
    <row r="1005597" spans="59:59" ht="15" customHeight="1">
      <c r="BG1005597" s="985"/>
    </row>
    <row r="1005634" spans="59:59" ht="15" customHeight="1">
      <c r="BG1005634" s="984"/>
    </row>
    <row r="1005635" spans="59:59" ht="15" customHeight="1">
      <c r="BG1005635" s="985"/>
    </row>
    <row r="1005672" spans="59:59" ht="15" customHeight="1">
      <c r="BG1005672" s="984"/>
    </row>
    <row r="1005673" spans="59:59" ht="15" customHeight="1">
      <c r="BG1005673" s="985"/>
    </row>
    <row r="1005710" spans="59:59" ht="15" customHeight="1">
      <c r="BG1005710" s="984"/>
    </row>
    <row r="1005711" spans="59:59" ht="15" customHeight="1">
      <c r="BG1005711" s="985"/>
    </row>
    <row r="1005748" spans="59:59" ht="15" customHeight="1">
      <c r="BG1005748" s="984"/>
    </row>
    <row r="1005749" spans="59:59" ht="15" customHeight="1">
      <c r="BG1005749" s="985"/>
    </row>
    <row r="1005786" spans="59:59" ht="15" customHeight="1">
      <c r="BG1005786" s="984"/>
    </row>
    <row r="1005787" spans="59:59" ht="15" customHeight="1">
      <c r="BG1005787" s="985"/>
    </row>
    <row r="1005824" spans="59:59" ht="15" customHeight="1">
      <c r="BG1005824" s="984"/>
    </row>
    <row r="1005825" spans="59:59" ht="15" customHeight="1">
      <c r="BG1005825" s="985"/>
    </row>
    <row r="1005862" spans="59:59" ht="15" customHeight="1">
      <c r="BG1005862" s="984"/>
    </row>
    <row r="1005863" spans="59:59" ht="15" customHeight="1">
      <c r="BG1005863" s="985"/>
    </row>
    <row r="1005900" spans="59:59" ht="15" customHeight="1">
      <c r="BG1005900" s="984"/>
    </row>
    <row r="1005901" spans="59:59" ht="15" customHeight="1">
      <c r="BG1005901" s="985"/>
    </row>
    <row r="1005938" spans="59:59" ht="15" customHeight="1">
      <c r="BG1005938" s="984"/>
    </row>
    <row r="1005939" spans="59:59" ht="15" customHeight="1">
      <c r="BG1005939" s="985"/>
    </row>
    <row r="1005976" spans="59:59" ht="15" customHeight="1">
      <c r="BG1005976" s="984"/>
    </row>
    <row r="1005977" spans="59:59" ht="15" customHeight="1">
      <c r="BG1005977" s="985"/>
    </row>
    <row r="1006014" spans="59:59" ht="15" customHeight="1">
      <c r="BG1006014" s="984"/>
    </row>
    <row r="1006015" spans="59:59" ht="15" customHeight="1">
      <c r="BG1006015" s="985"/>
    </row>
    <row r="1006052" spans="59:59" ht="15" customHeight="1">
      <c r="BG1006052" s="984"/>
    </row>
    <row r="1006053" spans="59:59" ht="15" customHeight="1">
      <c r="BG1006053" s="985"/>
    </row>
    <row r="1006090" spans="59:59" ht="15" customHeight="1">
      <c r="BG1006090" s="984"/>
    </row>
    <row r="1006091" spans="59:59" ht="15" customHeight="1">
      <c r="BG1006091" s="985"/>
    </row>
    <row r="1006128" spans="59:59" ht="15" customHeight="1">
      <c r="BG1006128" s="984"/>
    </row>
    <row r="1006129" spans="59:59" ht="15" customHeight="1">
      <c r="BG1006129" s="985"/>
    </row>
    <row r="1006166" spans="59:59" ht="15" customHeight="1">
      <c r="BG1006166" s="984"/>
    </row>
    <row r="1006167" spans="59:59" ht="15" customHeight="1">
      <c r="BG1006167" s="985"/>
    </row>
    <row r="1006204" spans="59:59" ht="15" customHeight="1">
      <c r="BG1006204" s="984"/>
    </row>
    <row r="1006205" spans="59:59" ht="15" customHeight="1">
      <c r="BG1006205" s="985"/>
    </row>
    <row r="1006242" spans="59:59" ht="15" customHeight="1">
      <c r="BG1006242" s="984"/>
    </row>
    <row r="1006243" spans="59:59" ht="15" customHeight="1">
      <c r="BG1006243" s="985"/>
    </row>
    <row r="1006280" spans="59:59" ht="15" customHeight="1">
      <c r="BG1006280" s="984"/>
    </row>
    <row r="1006281" spans="59:59" ht="15" customHeight="1">
      <c r="BG1006281" s="985"/>
    </row>
    <row r="1006318" spans="59:59" ht="15" customHeight="1">
      <c r="BG1006318" s="984"/>
    </row>
    <row r="1006319" spans="59:59" ht="15" customHeight="1">
      <c r="BG1006319" s="985"/>
    </row>
    <row r="1006356" spans="59:59" ht="15" customHeight="1">
      <c r="BG1006356" s="984"/>
    </row>
    <row r="1006357" spans="59:59" ht="15" customHeight="1">
      <c r="BG1006357" s="985"/>
    </row>
    <row r="1006394" spans="59:59" ht="15" customHeight="1">
      <c r="BG1006394" s="984"/>
    </row>
    <row r="1006395" spans="59:59" ht="15" customHeight="1">
      <c r="BG1006395" s="985"/>
    </row>
    <row r="1006432" spans="59:59" ht="15" customHeight="1">
      <c r="BG1006432" s="984"/>
    </row>
    <row r="1006433" spans="59:59" ht="15" customHeight="1">
      <c r="BG1006433" s="985"/>
    </row>
    <row r="1006470" spans="59:59" ht="15" customHeight="1">
      <c r="BG1006470" s="984"/>
    </row>
    <row r="1006471" spans="59:59" ht="15" customHeight="1">
      <c r="BG1006471" s="985"/>
    </row>
    <row r="1006508" spans="59:59" ht="15" customHeight="1">
      <c r="BG1006508" s="984"/>
    </row>
    <row r="1006509" spans="59:59" ht="15" customHeight="1">
      <c r="BG1006509" s="985"/>
    </row>
    <row r="1006546" spans="59:59" ht="15" customHeight="1">
      <c r="BG1006546" s="984"/>
    </row>
    <row r="1006547" spans="59:59" ht="15" customHeight="1">
      <c r="BG1006547" s="985"/>
    </row>
    <row r="1006584" spans="59:59" ht="15" customHeight="1">
      <c r="BG1006584" s="984"/>
    </row>
    <row r="1006585" spans="59:59" ht="15" customHeight="1">
      <c r="BG1006585" s="985"/>
    </row>
    <row r="1006622" spans="59:59" ht="15" customHeight="1">
      <c r="BG1006622" s="984"/>
    </row>
    <row r="1006623" spans="59:59" ht="15" customHeight="1">
      <c r="BG1006623" s="985"/>
    </row>
    <row r="1006660" spans="59:59" ht="15" customHeight="1">
      <c r="BG1006660" s="984"/>
    </row>
    <row r="1006661" spans="59:59" ht="15" customHeight="1">
      <c r="BG1006661" s="985"/>
    </row>
    <row r="1006698" spans="59:59" ht="15" customHeight="1">
      <c r="BG1006698" s="984"/>
    </row>
    <row r="1006699" spans="59:59" ht="15" customHeight="1">
      <c r="BG1006699" s="985"/>
    </row>
    <row r="1006736" spans="59:59" ht="15" customHeight="1">
      <c r="BG1006736" s="984"/>
    </row>
    <row r="1006737" spans="59:59" ht="15" customHeight="1">
      <c r="BG1006737" s="985"/>
    </row>
    <row r="1006774" spans="59:59" ht="15" customHeight="1">
      <c r="BG1006774" s="984"/>
    </row>
    <row r="1006775" spans="59:59" ht="15" customHeight="1">
      <c r="BG1006775" s="985"/>
    </row>
    <row r="1006812" spans="59:59" ht="15" customHeight="1">
      <c r="BG1006812" s="984"/>
    </row>
    <row r="1006813" spans="59:59" ht="15" customHeight="1">
      <c r="BG1006813" s="985"/>
    </row>
    <row r="1006850" spans="59:59" ht="15" customHeight="1">
      <c r="BG1006850" s="984"/>
    </row>
    <row r="1006851" spans="59:59" ht="15" customHeight="1">
      <c r="BG1006851" s="985"/>
    </row>
    <row r="1006888" spans="59:59" ht="15" customHeight="1">
      <c r="BG1006888" s="984"/>
    </row>
    <row r="1006889" spans="59:59" ht="15" customHeight="1">
      <c r="BG1006889" s="985"/>
    </row>
    <row r="1006926" spans="59:59" ht="15" customHeight="1">
      <c r="BG1006926" s="984"/>
    </row>
    <row r="1006927" spans="59:59" ht="15" customHeight="1">
      <c r="BG1006927" s="985"/>
    </row>
    <row r="1006964" spans="59:59" ht="15" customHeight="1">
      <c r="BG1006964" s="984"/>
    </row>
    <row r="1006965" spans="59:59" ht="15" customHeight="1">
      <c r="BG1006965" s="985"/>
    </row>
    <row r="1007002" spans="59:59" ht="15" customHeight="1">
      <c r="BG1007002" s="984"/>
    </row>
    <row r="1007003" spans="59:59" ht="15" customHeight="1">
      <c r="BG1007003" s="985"/>
    </row>
    <row r="1007040" spans="59:59" ht="15" customHeight="1">
      <c r="BG1007040" s="984"/>
    </row>
    <row r="1007041" spans="59:59" ht="15" customHeight="1">
      <c r="BG1007041" s="985"/>
    </row>
    <row r="1007078" spans="59:59" ht="15" customHeight="1">
      <c r="BG1007078" s="984"/>
    </row>
    <row r="1007079" spans="59:59" ht="15" customHeight="1">
      <c r="BG1007079" s="985"/>
    </row>
    <row r="1007116" spans="59:59" ht="15" customHeight="1">
      <c r="BG1007116" s="984"/>
    </row>
    <row r="1007117" spans="59:59" ht="15" customHeight="1">
      <c r="BG1007117" s="985"/>
    </row>
    <row r="1007154" spans="59:59" ht="15" customHeight="1">
      <c r="BG1007154" s="984"/>
    </row>
    <row r="1007155" spans="59:59" ht="15" customHeight="1">
      <c r="BG1007155" s="985"/>
    </row>
    <row r="1007192" spans="59:59" ht="15" customHeight="1">
      <c r="BG1007192" s="984"/>
    </row>
    <row r="1007193" spans="59:59" ht="15" customHeight="1">
      <c r="BG1007193" s="985"/>
    </row>
    <row r="1007230" spans="59:59" ht="15" customHeight="1">
      <c r="BG1007230" s="984"/>
    </row>
    <row r="1007231" spans="59:59" ht="15" customHeight="1">
      <c r="BG1007231" s="985"/>
    </row>
    <row r="1007268" spans="59:59" ht="15" customHeight="1">
      <c r="BG1007268" s="984"/>
    </row>
    <row r="1007269" spans="59:59" ht="15" customHeight="1">
      <c r="BG1007269" s="985"/>
    </row>
    <row r="1007306" spans="59:59" ht="15" customHeight="1">
      <c r="BG1007306" s="984"/>
    </row>
    <row r="1007307" spans="59:59" ht="15" customHeight="1">
      <c r="BG1007307" s="985"/>
    </row>
    <row r="1007344" spans="59:59" ht="15" customHeight="1">
      <c r="BG1007344" s="984"/>
    </row>
    <row r="1007345" spans="59:59" ht="15" customHeight="1">
      <c r="BG1007345" s="985"/>
    </row>
    <row r="1007382" spans="59:59" ht="15" customHeight="1">
      <c r="BG1007382" s="984"/>
    </row>
    <row r="1007383" spans="59:59" ht="15" customHeight="1">
      <c r="BG1007383" s="985"/>
    </row>
    <row r="1007420" spans="59:59" ht="15" customHeight="1">
      <c r="BG1007420" s="984"/>
    </row>
    <row r="1007421" spans="59:59" ht="15" customHeight="1">
      <c r="BG1007421" s="985"/>
    </row>
    <row r="1007458" spans="59:59" ht="15" customHeight="1">
      <c r="BG1007458" s="984"/>
    </row>
    <row r="1007459" spans="59:59" ht="15" customHeight="1">
      <c r="BG1007459" s="985"/>
    </row>
    <row r="1007496" spans="59:59" ht="15" customHeight="1">
      <c r="BG1007496" s="984"/>
    </row>
    <row r="1007497" spans="59:59" ht="15" customHeight="1">
      <c r="BG1007497" s="985"/>
    </row>
    <row r="1007534" spans="59:59" ht="15" customHeight="1">
      <c r="BG1007534" s="984"/>
    </row>
    <row r="1007535" spans="59:59" ht="15" customHeight="1">
      <c r="BG1007535" s="985"/>
    </row>
    <row r="1007572" spans="59:59" ht="15" customHeight="1">
      <c r="BG1007572" s="984"/>
    </row>
    <row r="1007573" spans="59:59" ht="15" customHeight="1">
      <c r="BG1007573" s="985"/>
    </row>
    <row r="1007610" spans="59:59" ht="15" customHeight="1">
      <c r="BG1007610" s="984"/>
    </row>
    <row r="1007611" spans="59:59" ht="15" customHeight="1">
      <c r="BG1007611" s="985"/>
    </row>
    <row r="1007648" spans="59:59" ht="15" customHeight="1">
      <c r="BG1007648" s="984"/>
    </row>
    <row r="1007649" spans="59:59" ht="15" customHeight="1">
      <c r="BG1007649" s="985"/>
    </row>
    <row r="1007686" spans="59:59" ht="15" customHeight="1">
      <c r="BG1007686" s="984"/>
    </row>
    <row r="1007687" spans="59:59" ht="15" customHeight="1">
      <c r="BG1007687" s="985"/>
    </row>
    <row r="1007724" spans="59:59" ht="15" customHeight="1">
      <c r="BG1007724" s="984"/>
    </row>
    <row r="1007725" spans="59:59" ht="15" customHeight="1">
      <c r="BG1007725" s="985"/>
    </row>
    <row r="1007762" spans="59:59" ht="15" customHeight="1">
      <c r="BG1007762" s="984"/>
    </row>
    <row r="1007763" spans="59:59" ht="15" customHeight="1">
      <c r="BG1007763" s="985"/>
    </row>
    <row r="1007800" spans="59:59" ht="15" customHeight="1">
      <c r="BG1007800" s="984"/>
    </row>
    <row r="1007801" spans="59:59" ht="15" customHeight="1">
      <c r="BG1007801" s="985"/>
    </row>
    <row r="1007838" spans="59:59" ht="15" customHeight="1">
      <c r="BG1007838" s="984"/>
    </row>
    <row r="1007839" spans="59:59" ht="15" customHeight="1">
      <c r="BG1007839" s="985"/>
    </row>
    <row r="1007876" spans="59:59" ht="15" customHeight="1">
      <c r="BG1007876" s="984"/>
    </row>
    <row r="1007877" spans="59:59" ht="15" customHeight="1">
      <c r="BG1007877" s="985"/>
    </row>
    <row r="1007914" spans="59:59" ht="15" customHeight="1">
      <c r="BG1007914" s="984"/>
    </row>
    <row r="1007915" spans="59:59" ht="15" customHeight="1">
      <c r="BG1007915" s="985"/>
    </row>
    <row r="1007952" spans="59:59" ht="15" customHeight="1">
      <c r="BG1007952" s="984"/>
    </row>
    <row r="1007953" spans="59:59" ht="15" customHeight="1">
      <c r="BG1007953" s="985"/>
    </row>
    <row r="1007990" spans="59:59" ht="15" customHeight="1">
      <c r="BG1007990" s="984"/>
    </row>
    <row r="1007991" spans="59:59" ht="15" customHeight="1">
      <c r="BG1007991" s="985"/>
    </row>
    <row r="1008028" spans="59:59" ht="15" customHeight="1">
      <c r="BG1008028" s="984"/>
    </row>
    <row r="1008029" spans="59:59" ht="15" customHeight="1">
      <c r="BG1008029" s="985"/>
    </row>
    <row r="1008066" spans="59:59" ht="15" customHeight="1">
      <c r="BG1008066" s="984"/>
    </row>
    <row r="1008067" spans="59:59" ht="15" customHeight="1">
      <c r="BG1008067" s="985"/>
    </row>
    <row r="1008104" spans="59:59" ht="15" customHeight="1">
      <c r="BG1008104" s="984"/>
    </row>
    <row r="1008105" spans="59:59" ht="15" customHeight="1">
      <c r="BG1008105" s="985"/>
    </row>
    <row r="1008142" spans="59:59" ht="15" customHeight="1">
      <c r="BG1008142" s="984"/>
    </row>
    <row r="1008143" spans="59:59" ht="15" customHeight="1">
      <c r="BG1008143" s="985"/>
    </row>
    <row r="1008180" spans="59:59" ht="15" customHeight="1">
      <c r="BG1008180" s="984"/>
    </row>
    <row r="1008181" spans="59:59" ht="15" customHeight="1">
      <c r="BG1008181" s="985"/>
    </row>
    <row r="1008218" spans="59:59" ht="15" customHeight="1">
      <c r="BG1008218" s="984"/>
    </row>
    <row r="1008219" spans="59:59" ht="15" customHeight="1">
      <c r="BG1008219" s="985"/>
    </row>
    <row r="1008256" spans="59:59" ht="15" customHeight="1">
      <c r="BG1008256" s="984"/>
    </row>
    <row r="1008257" spans="59:59" ht="15" customHeight="1">
      <c r="BG1008257" s="985"/>
    </row>
    <row r="1008294" spans="59:59" ht="15" customHeight="1">
      <c r="BG1008294" s="984"/>
    </row>
    <row r="1008295" spans="59:59" ht="15" customHeight="1">
      <c r="BG1008295" s="985"/>
    </row>
    <row r="1008332" spans="59:59" ht="15" customHeight="1">
      <c r="BG1008332" s="984"/>
    </row>
    <row r="1008333" spans="59:59" ht="15" customHeight="1">
      <c r="BG1008333" s="985"/>
    </row>
    <row r="1008370" spans="59:59" ht="15" customHeight="1">
      <c r="BG1008370" s="984"/>
    </row>
    <row r="1008371" spans="59:59" ht="15" customHeight="1">
      <c r="BG1008371" s="985"/>
    </row>
    <row r="1008408" spans="59:59" ht="15" customHeight="1">
      <c r="BG1008408" s="984"/>
    </row>
    <row r="1008409" spans="59:59" ht="15" customHeight="1">
      <c r="BG1008409" s="985"/>
    </row>
    <row r="1008446" spans="59:59" ht="15" customHeight="1">
      <c r="BG1008446" s="984"/>
    </row>
    <row r="1008447" spans="59:59" ht="15" customHeight="1">
      <c r="BG1008447" s="985"/>
    </row>
    <row r="1008484" spans="59:59" ht="15" customHeight="1">
      <c r="BG1008484" s="984"/>
    </row>
    <row r="1008485" spans="59:59" ht="15" customHeight="1">
      <c r="BG1008485" s="985"/>
    </row>
    <row r="1008522" spans="59:59" ht="15" customHeight="1">
      <c r="BG1008522" s="984"/>
    </row>
    <row r="1008523" spans="59:59" ht="15" customHeight="1">
      <c r="BG1008523" s="985"/>
    </row>
    <row r="1008560" spans="59:59" ht="15" customHeight="1">
      <c r="BG1008560" s="984"/>
    </row>
    <row r="1008561" spans="59:59" ht="15" customHeight="1">
      <c r="BG1008561" s="985"/>
    </row>
    <row r="1008598" spans="59:59" ht="15" customHeight="1">
      <c r="BG1008598" s="984"/>
    </row>
    <row r="1008599" spans="59:59" ht="15" customHeight="1">
      <c r="BG1008599" s="985"/>
    </row>
    <row r="1008636" spans="59:59" ht="15" customHeight="1">
      <c r="BG1008636" s="984"/>
    </row>
    <row r="1008637" spans="59:59" ht="15" customHeight="1">
      <c r="BG1008637" s="985"/>
    </row>
    <row r="1008674" spans="59:59" ht="15" customHeight="1">
      <c r="BG1008674" s="984"/>
    </row>
    <row r="1008675" spans="59:59" ht="15" customHeight="1">
      <c r="BG1008675" s="985"/>
    </row>
    <row r="1008712" spans="59:59" ht="15" customHeight="1">
      <c r="BG1008712" s="984"/>
    </row>
    <row r="1008713" spans="59:59" ht="15" customHeight="1">
      <c r="BG1008713" s="985"/>
    </row>
    <row r="1008750" spans="59:59" ht="15" customHeight="1">
      <c r="BG1008750" s="984"/>
    </row>
    <row r="1008751" spans="59:59" ht="15" customHeight="1">
      <c r="BG1008751" s="985"/>
    </row>
    <row r="1008788" spans="59:59" ht="15" customHeight="1">
      <c r="BG1008788" s="984"/>
    </row>
    <row r="1008789" spans="59:59" ht="15" customHeight="1">
      <c r="BG1008789" s="985"/>
    </row>
    <row r="1008826" spans="59:59" ht="15" customHeight="1">
      <c r="BG1008826" s="984"/>
    </row>
    <row r="1008827" spans="59:59" ht="15" customHeight="1">
      <c r="BG1008827" s="985"/>
    </row>
    <row r="1008864" spans="59:59" ht="15" customHeight="1">
      <c r="BG1008864" s="984"/>
    </row>
    <row r="1008865" spans="59:59" ht="15" customHeight="1">
      <c r="BG1008865" s="985"/>
    </row>
    <row r="1008902" spans="59:59" ht="15" customHeight="1">
      <c r="BG1008902" s="984"/>
    </row>
    <row r="1008903" spans="59:59" ht="15" customHeight="1">
      <c r="BG1008903" s="985"/>
    </row>
    <row r="1008940" spans="59:59" ht="15" customHeight="1">
      <c r="BG1008940" s="984"/>
    </row>
    <row r="1008941" spans="59:59" ht="15" customHeight="1">
      <c r="BG1008941" s="985"/>
    </row>
    <row r="1008978" spans="59:59" ht="15" customHeight="1">
      <c r="BG1008978" s="984"/>
    </row>
    <row r="1008979" spans="59:59" ht="15" customHeight="1">
      <c r="BG1008979" s="985"/>
    </row>
    <row r="1009016" spans="59:59" ht="15" customHeight="1">
      <c r="BG1009016" s="984"/>
    </row>
    <row r="1009017" spans="59:59" ht="15" customHeight="1">
      <c r="BG1009017" s="985"/>
    </row>
    <row r="1009054" spans="59:59" ht="15" customHeight="1">
      <c r="BG1009054" s="984"/>
    </row>
    <row r="1009055" spans="59:59" ht="15" customHeight="1">
      <c r="BG1009055" s="985"/>
    </row>
    <row r="1009092" spans="59:59" ht="15" customHeight="1">
      <c r="BG1009092" s="984"/>
    </row>
    <row r="1009093" spans="59:59" ht="15" customHeight="1">
      <c r="BG1009093" s="985"/>
    </row>
    <row r="1009130" spans="59:59" ht="15" customHeight="1">
      <c r="BG1009130" s="984"/>
    </row>
    <row r="1009131" spans="59:59" ht="15" customHeight="1">
      <c r="BG1009131" s="985"/>
    </row>
    <row r="1009168" spans="59:59" ht="15" customHeight="1">
      <c r="BG1009168" s="984"/>
    </row>
    <row r="1009169" spans="59:59" ht="15" customHeight="1">
      <c r="BG1009169" s="985"/>
    </row>
    <row r="1009206" spans="59:59" ht="15" customHeight="1">
      <c r="BG1009206" s="984"/>
    </row>
    <row r="1009207" spans="59:59" ht="15" customHeight="1">
      <c r="BG1009207" s="985"/>
    </row>
    <row r="1009244" spans="59:59" ht="15" customHeight="1">
      <c r="BG1009244" s="984"/>
    </row>
    <row r="1009245" spans="59:59" ht="15" customHeight="1">
      <c r="BG1009245" s="985"/>
    </row>
    <row r="1009282" spans="59:59" ht="15" customHeight="1">
      <c r="BG1009282" s="984"/>
    </row>
    <row r="1009283" spans="59:59" ht="15" customHeight="1">
      <c r="BG1009283" s="985"/>
    </row>
    <row r="1009320" spans="59:59" ht="15" customHeight="1">
      <c r="BG1009320" s="984"/>
    </row>
    <row r="1009321" spans="59:59" ht="15" customHeight="1">
      <c r="BG1009321" s="985"/>
    </row>
    <row r="1009358" spans="59:59" ht="15" customHeight="1">
      <c r="BG1009358" s="984"/>
    </row>
    <row r="1009359" spans="59:59" ht="15" customHeight="1">
      <c r="BG1009359" s="985"/>
    </row>
    <row r="1009396" spans="59:59" ht="15" customHeight="1">
      <c r="BG1009396" s="984"/>
    </row>
    <row r="1009397" spans="59:59" ht="15" customHeight="1">
      <c r="BG1009397" s="985"/>
    </row>
    <row r="1009434" spans="59:59" ht="15" customHeight="1">
      <c r="BG1009434" s="984"/>
    </row>
    <row r="1009435" spans="59:59" ht="15" customHeight="1">
      <c r="BG1009435" s="985"/>
    </row>
    <row r="1009472" spans="59:59" ht="15" customHeight="1">
      <c r="BG1009472" s="984"/>
    </row>
    <row r="1009473" spans="59:59" ht="15" customHeight="1">
      <c r="BG1009473" s="985"/>
    </row>
    <row r="1009510" spans="59:59" ht="15" customHeight="1">
      <c r="BG1009510" s="984"/>
    </row>
    <row r="1009511" spans="59:59" ht="15" customHeight="1">
      <c r="BG1009511" s="985"/>
    </row>
    <row r="1009548" spans="59:59" ht="15" customHeight="1">
      <c r="BG1009548" s="984"/>
    </row>
    <row r="1009549" spans="59:59" ht="15" customHeight="1">
      <c r="BG1009549" s="985"/>
    </row>
    <row r="1009586" spans="59:59" ht="15" customHeight="1">
      <c r="BG1009586" s="984"/>
    </row>
    <row r="1009587" spans="59:59" ht="15" customHeight="1">
      <c r="BG1009587" s="985"/>
    </row>
    <row r="1009624" spans="59:59" ht="15" customHeight="1">
      <c r="BG1009624" s="984"/>
    </row>
    <row r="1009625" spans="59:59" ht="15" customHeight="1">
      <c r="BG1009625" s="985"/>
    </row>
    <row r="1009662" spans="59:59" ht="15" customHeight="1">
      <c r="BG1009662" s="984"/>
    </row>
    <row r="1009663" spans="59:59" ht="15" customHeight="1">
      <c r="BG1009663" s="985"/>
    </row>
    <row r="1009700" spans="59:59" ht="15" customHeight="1">
      <c r="BG1009700" s="984"/>
    </row>
    <row r="1009701" spans="59:59" ht="15" customHeight="1">
      <c r="BG1009701" s="985"/>
    </row>
    <row r="1009738" spans="59:59" ht="15" customHeight="1">
      <c r="BG1009738" s="984"/>
    </row>
    <row r="1009739" spans="59:59" ht="15" customHeight="1">
      <c r="BG1009739" s="985"/>
    </row>
    <row r="1009776" spans="59:59" ht="15" customHeight="1">
      <c r="BG1009776" s="984"/>
    </row>
    <row r="1009777" spans="59:59" ht="15" customHeight="1">
      <c r="BG1009777" s="985"/>
    </row>
    <row r="1009814" spans="59:59" ht="15" customHeight="1">
      <c r="BG1009814" s="984"/>
    </row>
    <row r="1009815" spans="59:59" ht="15" customHeight="1">
      <c r="BG1009815" s="985"/>
    </row>
    <row r="1009852" spans="59:59" ht="15" customHeight="1">
      <c r="BG1009852" s="984"/>
    </row>
    <row r="1009853" spans="59:59" ht="15" customHeight="1">
      <c r="BG1009853" s="985"/>
    </row>
    <row r="1009890" spans="59:59" ht="15" customHeight="1">
      <c r="BG1009890" s="984"/>
    </row>
    <row r="1009891" spans="59:59" ht="15" customHeight="1">
      <c r="BG1009891" s="985"/>
    </row>
    <row r="1009928" spans="59:59" ht="15" customHeight="1">
      <c r="BG1009928" s="984"/>
    </row>
    <row r="1009929" spans="59:59" ht="15" customHeight="1">
      <c r="BG1009929" s="985"/>
    </row>
    <row r="1009966" spans="59:59" ht="15" customHeight="1">
      <c r="BG1009966" s="984"/>
    </row>
    <row r="1009967" spans="59:59" ht="15" customHeight="1">
      <c r="BG1009967" s="985"/>
    </row>
    <row r="1010004" spans="59:59" ht="15" customHeight="1">
      <c r="BG1010004" s="984"/>
    </row>
    <row r="1010005" spans="59:59" ht="15" customHeight="1">
      <c r="BG1010005" s="985"/>
    </row>
    <row r="1010042" spans="59:59" ht="15" customHeight="1">
      <c r="BG1010042" s="984"/>
    </row>
    <row r="1010043" spans="59:59" ht="15" customHeight="1">
      <c r="BG1010043" s="985"/>
    </row>
    <row r="1010080" spans="59:59" ht="15" customHeight="1">
      <c r="BG1010080" s="984"/>
    </row>
    <row r="1010081" spans="59:59" ht="15" customHeight="1">
      <c r="BG1010081" s="985"/>
    </row>
    <row r="1010118" spans="59:59" ht="15" customHeight="1">
      <c r="BG1010118" s="984"/>
    </row>
    <row r="1010119" spans="59:59" ht="15" customHeight="1">
      <c r="BG1010119" s="985"/>
    </row>
    <row r="1010156" spans="59:59" ht="15" customHeight="1">
      <c r="BG1010156" s="984"/>
    </row>
    <row r="1010157" spans="59:59" ht="15" customHeight="1">
      <c r="BG1010157" s="985"/>
    </row>
    <row r="1010194" spans="59:59" ht="15" customHeight="1">
      <c r="BG1010194" s="984"/>
    </row>
    <row r="1010195" spans="59:59" ht="15" customHeight="1">
      <c r="BG1010195" s="985"/>
    </row>
    <row r="1010232" spans="59:59" ht="15" customHeight="1">
      <c r="BG1010232" s="984"/>
    </row>
    <row r="1010233" spans="59:59" ht="15" customHeight="1">
      <c r="BG1010233" s="985"/>
    </row>
    <row r="1010270" spans="59:59" ht="15" customHeight="1">
      <c r="BG1010270" s="984"/>
    </row>
    <row r="1010271" spans="59:59" ht="15" customHeight="1">
      <c r="BG1010271" s="985"/>
    </row>
    <row r="1010308" spans="59:59" ht="15" customHeight="1">
      <c r="BG1010308" s="984"/>
    </row>
    <row r="1010309" spans="59:59" ht="15" customHeight="1">
      <c r="BG1010309" s="985"/>
    </row>
    <row r="1010346" spans="59:59" ht="15" customHeight="1">
      <c r="BG1010346" s="984"/>
    </row>
    <row r="1010347" spans="59:59" ht="15" customHeight="1">
      <c r="BG1010347" s="985"/>
    </row>
    <row r="1010384" spans="59:59" ht="15" customHeight="1">
      <c r="BG1010384" s="984"/>
    </row>
    <row r="1010385" spans="59:59" ht="15" customHeight="1">
      <c r="BG1010385" s="985"/>
    </row>
    <row r="1010422" spans="59:59" ht="15" customHeight="1">
      <c r="BG1010422" s="984"/>
    </row>
    <row r="1010423" spans="59:59" ht="15" customHeight="1">
      <c r="BG1010423" s="985"/>
    </row>
    <row r="1010460" spans="59:59" ht="15" customHeight="1">
      <c r="BG1010460" s="984"/>
    </row>
    <row r="1010461" spans="59:59" ht="15" customHeight="1">
      <c r="BG1010461" s="985"/>
    </row>
    <row r="1010498" spans="59:59" ht="15" customHeight="1">
      <c r="BG1010498" s="984"/>
    </row>
    <row r="1010499" spans="59:59" ht="15" customHeight="1">
      <c r="BG1010499" s="985"/>
    </row>
    <row r="1010536" spans="59:59" ht="15" customHeight="1">
      <c r="BG1010536" s="984"/>
    </row>
    <row r="1010537" spans="59:59" ht="15" customHeight="1">
      <c r="BG1010537" s="985"/>
    </row>
    <row r="1010574" spans="59:59" ht="15" customHeight="1">
      <c r="BG1010574" s="984"/>
    </row>
    <row r="1010575" spans="59:59" ht="15" customHeight="1">
      <c r="BG1010575" s="985"/>
    </row>
    <row r="1010612" spans="59:59" ht="15" customHeight="1">
      <c r="BG1010612" s="984"/>
    </row>
    <row r="1010613" spans="59:59" ht="15" customHeight="1">
      <c r="BG1010613" s="985"/>
    </row>
    <row r="1010650" spans="59:59" ht="15" customHeight="1">
      <c r="BG1010650" s="984"/>
    </row>
    <row r="1010651" spans="59:59" ht="15" customHeight="1">
      <c r="BG1010651" s="985"/>
    </row>
    <row r="1010688" spans="59:59" ht="15" customHeight="1">
      <c r="BG1010688" s="984"/>
    </row>
    <row r="1010689" spans="59:59" ht="15" customHeight="1">
      <c r="BG1010689" s="985"/>
    </row>
    <row r="1010726" spans="59:59" ht="15" customHeight="1">
      <c r="BG1010726" s="984"/>
    </row>
    <row r="1010727" spans="59:59" ht="15" customHeight="1">
      <c r="BG1010727" s="985"/>
    </row>
    <row r="1010764" spans="59:59" ht="15" customHeight="1">
      <c r="BG1010764" s="984"/>
    </row>
    <row r="1010765" spans="59:59" ht="15" customHeight="1">
      <c r="BG1010765" s="985"/>
    </row>
    <row r="1010802" spans="59:59" ht="15" customHeight="1">
      <c r="BG1010802" s="984"/>
    </row>
    <row r="1010803" spans="59:59" ht="15" customHeight="1">
      <c r="BG1010803" s="985"/>
    </row>
    <row r="1010840" spans="59:59" ht="15" customHeight="1">
      <c r="BG1010840" s="984"/>
    </row>
    <row r="1010841" spans="59:59" ht="15" customHeight="1">
      <c r="BG1010841" s="985"/>
    </row>
    <row r="1010878" spans="59:59" ht="15" customHeight="1">
      <c r="BG1010878" s="984"/>
    </row>
    <row r="1010879" spans="59:59" ht="15" customHeight="1">
      <c r="BG1010879" s="985"/>
    </row>
    <row r="1010916" spans="59:59" ht="15" customHeight="1">
      <c r="BG1010916" s="984"/>
    </row>
    <row r="1010917" spans="59:59" ht="15" customHeight="1">
      <c r="BG1010917" s="985"/>
    </row>
    <row r="1010954" spans="59:59" ht="15" customHeight="1">
      <c r="BG1010954" s="984"/>
    </row>
    <row r="1010955" spans="59:59" ht="15" customHeight="1">
      <c r="BG1010955" s="985"/>
    </row>
    <row r="1010992" spans="59:59" ht="15" customHeight="1">
      <c r="BG1010992" s="984"/>
    </row>
    <row r="1010993" spans="59:59" ht="15" customHeight="1">
      <c r="BG1010993" s="985"/>
    </row>
    <row r="1011030" spans="59:59" ht="15" customHeight="1">
      <c r="BG1011030" s="984"/>
    </row>
    <row r="1011031" spans="59:59" ht="15" customHeight="1">
      <c r="BG1011031" s="985"/>
    </row>
    <row r="1011068" spans="59:59" ht="15" customHeight="1">
      <c r="BG1011068" s="984"/>
    </row>
    <row r="1011069" spans="59:59" ht="15" customHeight="1">
      <c r="BG1011069" s="985"/>
    </row>
    <row r="1011106" spans="59:59" ht="15" customHeight="1">
      <c r="BG1011106" s="984"/>
    </row>
    <row r="1011107" spans="59:59" ht="15" customHeight="1">
      <c r="BG1011107" s="985"/>
    </row>
    <row r="1011144" spans="59:59" ht="15" customHeight="1">
      <c r="BG1011144" s="984"/>
    </row>
    <row r="1011145" spans="59:59" ht="15" customHeight="1">
      <c r="BG1011145" s="985"/>
    </row>
    <row r="1011182" spans="59:59" ht="15" customHeight="1">
      <c r="BG1011182" s="984"/>
    </row>
    <row r="1011183" spans="59:59" ht="15" customHeight="1">
      <c r="BG1011183" s="985"/>
    </row>
    <row r="1011220" spans="59:59" ht="15" customHeight="1">
      <c r="BG1011220" s="984"/>
    </row>
    <row r="1011221" spans="59:59" ht="15" customHeight="1">
      <c r="BG1011221" s="985"/>
    </row>
    <row r="1011258" spans="59:59" ht="15" customHeight="1">
      <c r="BG1011258" s="984"/>
    </row>
    <row r="1011259" spans="59:59" ht="15" customHeight="1">
      <c r="BG1011259" s="985"/>
    </row>
    <row r="1011296" spans="59:59" ht="15" customHeight="1">
      <c r="BG1011296" s="984"/>
    </row>
    <row r="1011297" spans="59:59" ht="15" customHeight="1">
      <c r="BG1011297" s="985"/>
    </row>
    <row r="1011334" spans="59:59" ht="15" customHeight="1">
      <c r="BG1011334" s="984"/>
    </row>
    <row r="1011335" spans="59:59" ht="15" customHeight="1">
      <c r="BG1011335" s="985"/>
    </row>
    <row r="1011372" spans="59:59" ht="15" customHeight="1">
      <c r="BG1011372" s="984"/>
    </row>
    <row r="1011373" spans="59:59" ht="15" customHeight="1">
      <c r="BG1011373" s="985"/>
    </row>
    <row r="1011410" spans="59:59" ht="15" customHeight="1">
      <c r="BG1011410" s="984"/>
    </row>
    <row r="1011411" spans="59:59" ht="15" customHeight="1">
      <c r="BG1011411" s="985"/>
    </row>
    <row r="1011448" spans="59:59" ht="15" customHeight="1">
      <c r="BG1011448" s="984"/>
    </row>
    <row r="1011449" spans="59:59" ht="15" customHeight="1">
      <c r="BG1011449" s="985"/>
    </row>
    <row r="1011486" spans="59:59" ht="15" customHeight="1">
      <c r="BG1011486" s="984"/>
    </row>
    <row r="1011487" spans="59:59" ht="15" customHeight="1">
      <c r="BG1011487" s="985"/>
    </row>
    <row r="1011524" spans="59:59" ht="15" customHeight="1">
      <c r="BG1011524" s="984"/>
    </row>
    <row r="1011525" spans="59:59" ht="15" customHeight="1">
      <c r="BG1011525" s="985"/>
    </row>
    <row r="1011562" spans="59:59" ht="15" customHeight="1">
      <c r="BG1011562" s="984"/>
    </row>
    <row r="1011563" spans="59:59" ht="15" customHeight="1">
      <c r="BG1011563" s="985"/>
    </row>
    <row r="1011600" spans="59:59" ht="15" customHeight="1">
      <c r="BG1011600" s="984"/>
    </row>
    <row r="1011601" spans="59:59" ht="15" customHeight="1">
      <c r="BG1011601" s="985"/>
    </row>
    <row r="1011638" spans="59:59" ht="15" customHeight="1">
      <c r="BG1011638" s="984"/>
    </row>
    <row r="1011639" spans="59:59" ht="15" customHeight="1">
      <c r="BG1011639" s="985"/>
    </row>
    <row r="1011676" spans="59:59" ht="15" customHeight="1">
      <c r="BG1011676" s="984"/>
    </row>
    <row r="1011677" spans="59:59" ht="15" customHeight="1">
      <c r="BG1011677" s="985"/>
    </row>
    <row r="1011714" spans="59:59" ht="15" customHeight="1">
      <c r="BG1011714" s="984"/>
    </row>
    <row r="1011715" spans="59:59" ht="15" customHeight="1">
      <c r="BG1011715" s="985"/>
    </row>
    <row r="1011752" spans="59:59" ht="15" customHeight="1">
      <c r="BG1011752" s="984"/>
    </row>
    <row r="1011753" spans="59:59" ht="15" customHeight="1">
      <c r="BG1011753" s="985"/>
    </row>
    <row r="1011790" spans="59:59" ht="15" customHeight="1">
      <c r="BG1011790" s="984"/>
    </row>
    <row r="1011791" spans="59:59" ht="15" customHeight="1">
      <c r="BG1011791" s="985"/>
    </row>
    <row r="1011828" spans="59:59" ht="15" customHeight="1">
      <c r="BG1011828" s="984"/>
    </row>
    <row r="1011829" spans="59:59" ht="15" customHeight="1">
      <c r="BG1011829" s="985"/>
    </row>
    <row r="1011866" spans="59:59" ht="15" customHeight="1">
      <c r="BG1011866" s="984"/>
    </row>
    <row r="1011867" spans="59:59" ht="15" customHeight="1">
      <c r="BG1011867" s="985"/>
    </row>
    <row r="1011904" spans="59:59" ht="15" customHeight="1">
      <c r="BG1011904" s="984"/>
    </row>
    <row r="1011905" spans="59:59" ht="15" customHeight="1">
      <c r="BG1011905" s="985"/>
    </row>
    <row r="1011942" spans="59:59" ht="15" customHeight="1">
      <c r="BG1011942" s="984"/>
    </row>
    <row r="1011943" spans="59:59" ht="15" customHeight="1">
      <c r="BG1011943" s="985"/>
    </row>
    <row r="1011980" spans="59:59" ht="15" customHeight="1">
      <c r="BG1011980" s="984"/>
    </row>
    <row r="1011981" spans="59:59" ht="15" customHeight="1">
      <c r="BG1011981" s="985"/>
    </row>
    <row r="1012018" spans="59:59" ht="15" customHeight="1">
      <c r="BG1012018" s="984"/>
    </row>
    <row r="1012019" spans="59:59" ht="15" customHeight="1">
      <c r="BG1012019" s="985"/>
    </row>
    <row r="1012056" spans="59:59" ht="15" customHeight="1">
      <c r="BG1012056" s="984"/>
    </row>
    <row r="1012057" spans="59:59" ht="15" customHeight="1">
      <c r="BG1012057" s="985"/>
    </row>
    <row r="1012094" spans="59:59" ht="15" customHeight="1">
      <c r="BG1012094" s="984"/>
    </row>
    <row r="1012095" spans="59:59" ht="15" customHeight="1">
      <c r="BG1012095" s="985"/>
    </row>
    <row r="1012132" spans="59:59" ht="15" customHeight="1">
      <c r="BG1012132" s="984"/>
    </row>
    <row r="1012133" spans="59:59" ht="15" customHeight="1">
      <c r="BG1012133" s="985"/>
    </row>
    <row r="1012170" spans="59:59" ht="15" customHeight="1">
      <c r="BG1012170" s="984"/>
    </row>
    <row r="1012171" spans="59:59" ht="15" customHeight="1">
      <c r="BG1012171" s="985"/>
    </row>
    <row r="1012208" spans="59:59" ht="15" customHeight="1">
      <c r="BG1012208" s="984"/>
    </row>
    <row r="1012209" spans="59:59" ht="15" customHeight="1">
      <c r="BG1012209" s="985"/>
    </row>
    <row r="1012246" spans="59:59" ht="15" customHeight="1">
      <c r="BG1012246" s="984"/>
    </row>
    <row r="1012247" spans="59:59" ht="15" customHeight="1">
      <c r="BG1012247" s="985"/>
    </row>
    <row r="1012284" spans="59:59" ht="15" customHeight="1">
      <c r="BG1012284" s="984"/>
    </row>
    <row r="1012285" spans="59:59" ht="15" customHeight="1">
      <c r="BG1012285" s="985"/>
    </row>
    <row r="1012322" spans="59:59" ht="15" customHeight="1">
      <c r="BG1012322" s="984"/>
    </row>
    <row r="1012323" spans="59:59" ht="15" customHeight="1">
      <c r="BG1012323" s="985"/>
    </row>
    <row r="1012360" spans="59:59" ht="15" customHeight="1">
      <c r="BG1012360" s="984"/>
    </row>
    <row r="1012361" spans="59:59" ht="15" customHeight="1">
      <c r="BG1012361" s="985"/>
    </row>
    <row r="1012398" spans="59:59" ht="15" customHeight="1">
      <c r="BG1012398" s="984"/>
    </row>
    <row r="1012399" spans="59:59" ht="15" customHeight="1">
      <c r="BG1012399" s="985"/>
    </row>
    <row r="1012436" spans="59:59" ht="15" customHeight="1">
      <c r="BG1012436" s="984"/>
    </row>
    <row r="1012437" spans="59:59" ht="15" customHeight="1">
      <c r="BG1012437" s="985"/>
    </row>
    <row r="1012474" spans="59:59" ht="15" customHeight="1">
      <c r="BG1012474" s="984"/>
    </row>
    <row r="1012475" spans="59:59" ht="15" customHeight="1">
      <c r="BG1012475" s="985"/>
    </row>
    <row r="1012512" spans="59:59" ht="15" customHeight="1">
      <c r="BG1012512" s="984"/>
    </row>
    <row r="1012513" spans="59:59" ht="15" customHeight="1">
      <c r="BG1012513" s="985"/>
    </row>
    <row r="1012550" spans="59:59" ht="15" customHeight="1">
      <c r="BG1012550" s="984"/>
    </row>
    <row r="1012551" spans="59:59" ht="15" customHeight="1">
      <c r="BG1012551" s="985"/>
    </row>
    <row r="1012588" spans="59:59" ht="15" customHeight="1">
      <c r="BG1012588" s="984"/>
    </row>
    <row r="1012589" spans="59:59" ht="15" customHeight="1">
      <c r="BG1012589" s="985"/>
    </row>
    <row r="1012626" spans="59:59" ht="15" customHeight="1">
      <c r="BG1012626" s="984"/>
    </row>
    <row r="1012627" spans="59:59" ht="15" customHeight="1">
      <c r="BG1012627" s="985"/>
    </row>
    <row r="1012664" spans="59:59" ht="15" customHeight="1">
      <c r="BG1012664" s="984"/>
    </row>
    <row r="1012665" spans="59:59" ht="15" customHeight="1">
      <c r="BG1012665" s="985"/>
    </row>
    <row r="1012702" spans="59:59" ht="15" customHeight="1">
      <c r="BG1012702" s="984"/>
    </row>
    <row r="1012703" spans="59:59" ht="15" customHeight="1">
      <c r="BG1012703" s="985"/>
    </row>
    <row r="1012740" spans="59:59" ht="15" customHeight="1">
      <c r="BG1012740" s="984"/>
    </row>
    <row r="1012741" spans="59:59" ht="15" customHeight="1">
      <c r="BG1012741" s="985"/>
    </row>
    <row r="1012778" spans="59:59" ht="15" customHeight="1">
      <c r="BG1012778" s="984"/>
    </row>
    <row r="1012779" spans="59:59" ht="15" customHeight="1">
      <c r="BG1012779" s="985"/>
    </row>
    <row r="1012816" spans="59:59" ht="15" customHeight="1">
      <c r="BG1012816" s="984"/>
    </row>
    <row r="1012817" spans="59:59" ht="15" customHeight="1">
      <c r="BG1012817" s="985"/>
    </row>
    <row r="1012854" spans="59:59" ht="15" customHeight="1">
      <c r="BG1012854" s="984"/>
    </row>
    <row r="1012855" spans="59:59" ht="15" customHeight="1">
      <c r="BG1012855" s="985"/>
    </row>
    <row r="1012892" spans="59:59" ht="15" customHeight="1">
      <c r="BG1012892" s="984"/>
    </row>
    <row r="1012893" spans="59:59" ht="15" customHeight="1">
      <c r="BG1012893" s="985"/>
    </row>
    <row r="1012930" spans="59:59" ht="15" customHeight="1">
      <c r="BG1012930" s="984"/>
    </row>
    <row r="1012931" spans="59:59" ht="15" customHeight="1">
      <c r="BG1012931" s="985"/>
    </row>
    <row r="1012968" spans="59:59" ht="15" customHeight="1">
      <c r="BG1012968" s="984"/>
    </row>
    <row r="1012969" spans="59:59" ht="15" customHeight="1">
      <c r="BG1012969" s="985"/>
    </row>
    <row r="1013006" spans="59:59" ht="15" customHeight="1">
      <c r="BG1013006" s="984"/>
    </row>
    <row r="1013007" spans="59:59" ht="15" customHeight="1">
      <c r="BG1013007" s="985"/>
    </row>
    <row r="1013044" spans="59:59" ht="15" customHeight="1">
      <c r="BG1013044" s="984"/>
    </row>
    <row r="1013045" spans="59:59" ht="15" customHeight="1">
      <c r="BG1013045" s="985"/>
    </row>
    <row r="1013082" spans="59:59" ht="15" customHeight="1">
      <c r="BG1013082" s="984"/>
    </row>
    <row r="1013083" spans="59:59" ht="15" customHeight="1">
      <c r="BG1013083" s="985"/>
    </row>
    <row r="1013120" spans="59:59" ht="15" customHeight="1">
      <c r="BG1013120" s="984"/>
    </row>
    <row r="1013121" spans="59:59" ht="15" customHeight="1">
      <c r="BG1013121" s="985"/>
    </row>
    <row r="1013158" spans="59:59" ht="15" customHeight="1">
      <c r="BG1013158" s="984"/>
    </row>
    <row r="1013159" spans="59:59" ht="15" customHeight="1">
      <c r="BG1013159" s="985"/>
    </row>
    <row r="1013196" spans="59:59" ht="15" customHeight="1">
      <c r="BG1013196" s="984"/>
    </row>
    <row r="1013197" spans="59:59" ht="15" customHeight="1">
      <c r="BG1013197" s="985"/>
    </row>
    <row r="1013234" spans="59:59" ht="15" customHeight="1">
      <c r="BG1013234" s="984"/>
    </row>
    <row r="1013235" spans="59:59" ht="15" customHeight="1">
      <c r="BG1013235" s="985"/>
    </row>
    <row r="1013272" spans="59:59" ht="15" customHeight="1">
      <c r="BG1013272" s="984"/>
    </row>
    <row r="1013273" spans="59:59" ht="15" customHeight="1">
      <c r="BG1013273" s="985"/>
    </row>
    <row r="1013310" spans="59:59" ht="15" customHeight="1">
      <c r="BG1013310" s="984"/>
    </row>
    <row r="1013311" spans="59:59" ht="15" customHeight="1">
      <c r="BG1013311" s="985"/>
    </row>
    <row r="1013348" spans="59:59" ht="15" customHeight="1">
      <c r="BG1013348" s="984"/>
    </row>
    <row r="1013349" spans="59:59" ht="15" customHeight="1">
      <c r="BG1013349" s="985"/>
    </row>
    <row r="1013386" spans="59:59" ht="15" customHeight="1">
      <c r="BG1013386" s="984"/>
    </row>
    <row r="1013387" spans="59:59" ht="15" customHeight="1">
      <c r="BG1013387" s="985"/>
    </row>
    <row r="1013424" spans="59:59" ht="15" customHeight="1">
      <c r="BG1013424" s="984"/>
    </row>
    <row r="1013425" spans="59:59" ht="15" customHeight="1">
      <c r="BG1013425" s="985"/>
    </row>
    <row r="1013462" spans="59:59" ht="15" customHeight="1">
      <c r="BG1013462" s="984"/>
    </row>
    <row r="1013463" spans="59:59" ht="15" customHeight="1">
      <c r="BG1013463" s="985"/>
    </row>
    <row r="1013500" spans="59:59" ht="15" customHeight="1">
      <c r="BG1013500" s="984"/>
    </row>
    <row r="1013501" spans="59:59" ht="15" customHeight="1">
      <c r="BG1013501" s="985"/>
    </row>
    <row r="1013538" spans="59:59" ht="15" customHeight="1">
      <c r="BG1013538" s="984"/>
    </row>
    <row r="1013539" spans="59:59" ht="15" customHeight="1">
      <c r="BG1013539" s="985"/>
    </row>
    <row r="1013576" spans="59:59" ht="15" customHeight="1">
      <c r="BG1013576" s="984"/>
    </row>
    <row r="1013577" spans="59:59" ht="15" customHeight="1">
      <c r="BG1013577" s="985"/>
    </row>
    <row r="1013614" spans="59:59" ht="15" customHeight="1">
      <c r="BG1013614" s="984"/>
    </row>
    <row r="1013615" spans="59:59" ht="15" customHeight="1">
      <c r="BG1013615" s="985"/>
    </row>
    <row r="1013652" spans="59:59" ht="15" customHeight="1">
      <c r="BG1013652" s="984"/>
    </row>
    <row r="1013653" spans="59:59" ht="15" customHeight="1">
      <c r="BG1013653" s="985"/>
    </row>
    <row r="1013690" spans="59:59" ht="15" customHeight="1">
      <c r="BG1013690" s="984"/>
    </row>
    <row r="1013691" spans="59:59" ht="15" customHeight="1">
      <c r="BG1013691" s="985"/>
    </row>
    <row r="1013728" spans="59:59" ht="15" customHeight="1">
      <c r="BG1013728" s="984"/>
    </row>
    <row r="1013729" spans="59:59" ht="15" customHeight="1">
      <c r="BG1013729" s="985"/>
    </row>
    <row r="1013766" spans="59:59" ht="15" customHeight="1">
      <c r="BG1013766" s="984"/>
    </row>
    <row r="1013767" spans="59:59" ht="15" customHeight="1">
      <c r="BG1013767" s="985"/>
    </row>
    <row r="1013804" spans="59:59" ht="15" customHeight="1">
      <c r="BG1013804" s="984"/>
    </row>
    <row r="1013805" spans="59:59" ht="15" customHeight="1">
      <c r="BG1013805" s="985"/>
    </row>
    <row r="1013842" spans="59:59" ht="15" customHeight="1">
      <c r="BG1013842" s="984"/>
    </row>
    <row r="1013843" spans="59:59" ht="15" customHeight="1">
      <c r="BG1013843" s="985"/>
    </row>
    <row r="1013880" spans="59:59" ht="15" customHeight="1">
      <c r="BG1013880" s="984"/>
    </row>
    <row r="1013881" spans="59:59" ht="15" customHeight="1">
      <c r="BG1013881" s="985"/>
    </row>
    <row r="1013918" spans="59:59" ht="15" customHeight="1">
      <c r="BG1013918" s="984"/>
    </row>
    <row r="1013919" spans="59:59" ht="15" customHeight="1">
      <c r="BG1013919" s="985"/>
    </row>
    <row r="1013956" spans="59:59" ht="15" customHeight="1">
      <c r="BG1013956" s="984"/>
    </row>
    <row r="1013957" spans="59:59" ht="15" customHeight="1">
      <c r="BG1013957" s="985"/>
    </row>
    <row r="1013994" spans="59:59" ht="15" customHeight="1">
      <c r="BG1013994" s="984"/>
    </row>
    <row r="1013995" spans="59:59" ht="15" customHeight="1">
      <c r="BG1013995" s="985"/>
    </row>
    <row r="1014032" spans="59:59" ht="15" customHeight="1">
      <c r="BG1014032" s="984"/>
    </row>
    <row r="1014033" spans="59:59" ht="15" customHeight="1">
      <c r="BG1014033" s="985"/>
    </row>
    <row r="1014070" spans="59:59" ht="15" customHeight="1">
      <c r="BG1014070" s="984"/>
    </row>
    <row r="1014071" spans="59:59" ht="15" customHeight="1">
      <c r="BG1014071" s="985"/>
    </row>
    <row r="1014108" spans="59:59" ht="15" customHeight="1">
      <c r="BG1014108" s="984"/>
    </row>
    <row r="1014109" spans="59:59" ht="15" customHeight="1">
      <c r="BG1014109" s="985"/>
    </row>
    <row r="1014146" spans="59:59" ht="15" customHeight="1">
      <c r="BG1014146" s="984"/>
    </row>
    <row r="1014147" spans="59:59" ht="15" customHeight="1">
      <c r="BG1014147" s="985"/>
    </row>
    <row r="1014184" spans="59:59" ht="15" customHeight="1">
      <c r="BG1014184" s="984"/>
    </row>
    <row r="1014185" spans="59:59" ht="15" customHeight="1">
      <c r="BG1014185" s="985"/>
    </row>
    <row r="1014222" spans="59:59" ht="15" customHeight="1">
      <c r="BG1014222" s="984"/>
    </row>
    <row r="1014223" spans="59:59" ht="15" customHeight="1">
      <c r="BG1014223" s="985"/>
    </row>
    <row r="1014260" spans="59:59" ht="15" customHeight="1">
      <c r="BG1014260" s="984"/>
    </row>
    <row r="1014261" spans="59:59" ht="15" customHeight="1">
      <c r="BG1014261" s="985"/>
    </row>
    <row r="1014298" spans="59:59" ht="15" customHeight="1">
      <c r="BG1014298" s="984"/>
    </row>
    <row r="1014299" spans="59:59" ht="15" customHeight="1">
      <c r="BG1014299" s="985"/>
    </row>
    <row r="1014336" spans="59:59" ht="15" customHeight="1">
      <c r="BG1014336" s="984"/>
    </row>
    <row r="1014337" spans="59:59" ht="15" customHeight="1">
      <c r="BG1014337" s="985"/>
    </row>
    <row r="1014374" spans="59:59" ht="15" customHeight="1">
      <c r="BG1014374" s="984"/>
    </row>
    <row r="1014375" spans="59:59" ht="15" customHeight="1">
      <c r="BG1014375" s="985"/>
    </row>
    <row r="1014412" spans="59:59" ht="15" customHeight="1">
      <c r="BG1014412" s="984"/>
    </row>
    <row r="1014413" spans="59:59" ht="15" customHeight="1">
      <c r="BG1014413" s="985"/>
    </row>
    <row r="1014450" spans="59:59" ht="15" customHeight="1">
      <c r="BG1014450" s="984"/>
    </row>
    <row r="1014451" spans="59:59" ht="15" customHeight="1">
      <c r="BG1014451" s="985"/>
    </row>
    <row r="1014488" spans="59:59" ht="15" customHeight="1">
      <c r="BG1014488" s="984"/>
    </row>
    <row r="1014489" spans="59:59" ht="15" customHeight="1">
      <c r="BG1014489" s="985"/>
    </row>
    <row r="1014526" spans="59:59" ht="15" customHeight="1">
      <c r="BG1014526" s="984"/>
    </row>
    <row r="1014527" spans="59:59" ht="15" customHeight="1">
      <c r="BG1014527" s="985"/>
    </row>
    <row r="1014564" spans="59:59" ht="15" customHeight="1">
      <c r="BG1014564" s="984"/>
    </row>
    <row r="1014565" spans="59:59" ht="15" customHeight="1">
      <c r="BG1014565" s="985"/>
    </row>
    <row r="1014602" spans="59:59" ht="15" customHeight="1">
      <c r="BG1014602" s="984"/>
    </row>
    <row r="1014603" spans="59:59" ht="15" customHeight="1">
      <c r="BG1014603" s="985"/>
    </row>
    <row r="1014640" spans="59:59" ht="15" customHeight="1">
      <c r="BG1014640" s="984"/>
    </row>
    <row r="1014641" spans="59:59" ht="15" customHeight="1">
      <c r="BG1014641" s="985"/>
    </row>
    <row r="1014678" spans="59:59" ht="15" customHeight="1">
      <c r="BG1014678" s="984"/>
    </row>
    <row r="1014679" spans="59:59" ht="15" customHeight="1">
      <c r="BG1014679" s="985"/>
    </row>
    <row r="1014716" spans="59:59" ht="15" customHeight="1">
      <c r="BG1014716" s="984"/>
    </row>
    <row r="1014717" spans="59:59" ht="15" customHeight="1">
      <c r="BG1014717" s="985"/>
    </row>
    <row r="1014754" spans="59:59" ht="15" customHeight="1">
      <c r="BG1014754" s="984"/>
    </row>
    <row r="1014755" spans="59:59" ht="15" customHeight="1">
      <c r="BG1014755" s="985"/>
    </row>
    <row r="1014792" spans="59:59" ht="15" customHeight="1">
      <c r="BG1014792" s="984"/>
    </row>
    <row r="1014793" spans="59:59" ht="15" customHeight="1">
      <c r="BG1014793" s="985"/>
    </row>
    <row r="1014830" spans="59:59" ht="15" customHeight="1">
      <c r="BG1014830" s="984"/>
    </row>
    <row r="1014831" spans="59:59" ht="15" customHeight="1">
      <c r="BG1014831" s="985"/>
    </row>
    <row r="1014868" spans="59:59" ht="15" customHeight="1">
      <c r="BG1014868" s="984"/>
    </row>
    <row r="1014869" spans="59:59" ht="15" customHeight="1">
      <c r="BG1014869" s="985"/>
    </row>
    <row r="1014906" spans="59:59" ht="15" customHeight="1">
      <c r="BG1014906" s="984"/>
    </row>
    <row r="1014907" spans="59:59" ht="15" customHeight="1">
      <c r="BG1014907" s="985"/>
    </row>
    <row r="1014944" spans="59:59" ht="15" customHeight="1">
      <c r="BG1014944" s="984"/>
    </row>
    <row r="1014945" spans="59:59" ht="15" customHeight="1">
      <c r="BG1014945" s="985"/>
    </row>
    <row r="1014982" spans="59:59" ht="15" customHeight="1">
      <c r="BG1014982" s="984"/>
    </row>
    <row r="1014983" spans="59:59" ht="15" customHeight="1">
      <c r="BG1014983" s="985"/>
    </row>
    <row r="1015020" spans="59:59" ht="15" customHeight="1">
      <c r="BG1015020" s="984"/>
    </row>
    <row r="1015021" spans="59:59" ht="15" customHeight="1">
      <c r="BG1015021" s="985"/>
    </row>
    <row r="1015058" spans="59:59" ht="15" customHeight="1">
      <c r="BG1015058" s="984"/>
    </row>
    <row r="1015059" spans="59:59" ht="15" customHeight="1">
      <c r="BG1015059" s="985"/>
    </row>
    <row r="1015096" spans="59:59" ht="15" customHeight="1">
      <c r="BG1015096" s="984"/>
    </row>
    <row r="1015097" spans="59:59" ht="15" customHeight="1">
      <c r="BG1015097" s="985"/>
    </row>
    <row r="1015134" spans="59:59" ht="15" customHeight="1">
      <c r="BG1015134" s="984"/>
    </row>
    <row r="1015135" spans="59:59" ht="15" customHeight="1">
      <c r="BG1015135" s="985"/>
    </row>
    <row r="1015172" spans="59:59" ht="15" customHeight="1">
      <c r="BG1015172" s="984"/>
    </row>
    <row r="1015173" spans="59:59" ht="15" customHeight="1">
      <c r="BG1015173" s="985"/>
    </row>
    <row r="1015210" spans="59:59" ht="15" customHeight="1">
      <c r="BG1015210" s="984"/>
    </row>
    <row r="1015211" spans="59:59" ht="15" customHeight="1">
      <c r="BG1015211" s="985"/>
    </row>
    <row r="1015248" spans="59:59" ht="15" customHeight="1">
      <c r="BG1015248" s="984"/>
    </row>
    <row r="1015249" spans="59:59" ht="15" customHeight="1">
      <c r="BG1015249" s="985"/>
    </row>
    <row r="1015286" spans="59:59" ht="15" customHeight="1">
      <c r="BG1015286" s="984"/>
    </row>
    <row r="1015287" spans="59:59" ht="15" customHeight="1">
      <c r="BG1015287" s="985"/>
    </row>
    <row r="1015324" spans="59:59" ht="15" customHeight="1">
      <c r="BG1015324" s="984"/>
    </row>
    <row r="1015325" spans="59:59" ht="15" customHeight="1">
      <c r="BG1015325" s="985"/>
    </row>
    <row r="1015362" spans="59:59" ht="15" customHeight="1">
      <c r="BG1015362" s="984"/>
    </row>
    <row r="1015363" spans="59:59" ht="15" customHeight="1">
      <c r="BG1015363" s="985"/>
    </row>
    <row r="1015400" spans="59:59" ht="15" customHeight="1">
      <c r="BG1015400" s="984"/>
    </row>
    <row r="1015401" spans="59:59" ht="15" customHeight="1">
      <c r="BG1015401" s="985"/>
    </row>
    <row r="1015438" spans="59:59" ht="15" customHeight="1">
      <c r="BG1015438" s="984"/>
    </row>
    <row r="1015439" spans="59:59" ht="15" customHeight="1">
      <c r="BG1015439" s="985"/>
    </row>
    <row r="1015476" spans="59:59" ht="15" customHeight="1">
      <c r="BG1015476" s="984"/>
    </row>
    <row r="1015477" spans="59:59" ht="15" customHeight="1">
      <c r="BG1015477" s="985"/>
    </row>
    <row r="1015514" spans="59:59" ht="15" customHeight="1">
      <c r="BG1015514" s="984"/>
    </row>
    <row r="1015515" spans="59:59" ht="15" customHeight="1">
      <c r="BG1015515" s="985"/>
    </row>
    <row r="1015552" spans="59:59" ht="15" customHeight="1">
      <c r="BG1015552" s="984"/>
    </row>
    <row r="1015553" spans="59:59" ht="15" customHeight="1">
      <c r="BG1015553" s="985"/>
    </row>
    <row r="1015590" spans="59:59" ht="15" customHeight="1">
      <c r="BG1015590" s="984"/>
    </row>
    <row r="1015591" spans="59:59" ht="15" customHeight="1">
      <c r="BG1015591" s="985"/>
    </row>
    <row r="1015628" spans="59:59" ht="15" customHeight="1">
      <c r="BG1015628" s="984"/>
    </row>
    <row r="1015629" spans="59:59" ht="15" customHeight="1">
      <c r="BG1015629" s="985"/>
    </row>
    <row r="1015666" spans="59:59" ht="15" customHeight="1">
      <c r="BG1015666" s="984"/>
    </row>
    <row r="1015667" spans="59:59" ht="15" customHeight="1">
      <c r="BG1015667" s="985"/>
    </row>
    <row r="1015704" spans="59:59" ht="15" customHeight="1">
      <c r="BG1015704" s="984"/>
    </row>
    <row r="1015705" spans="59:59" ht="15" customHeight="1">
      <c r="BG1015705" s="985"/>
    </row>
    <row r="1015742" spans="59:59" ht="15" customHeight="1">
      <c r="BG1015742" s="984"/>
    </row>
    <row r="1015743" spans="59:59" ht="15" customHeight="1">
      <c r="BG1015743" s="985"/>
    </row>
    <row r="1015780" spans="59:59" ht="15" customHeight="1">
      <c r="BG1015780" s="984"/>
    </row>
    <row r="1015781" spans="59:59" ht="15" customHeight="1">
      <c r="BG1015781" s="985"/>
    </row>
    <row r="1015818" spans="59:59" ht="15" customHeight="1">
      <c r="BG1015818" s="984"/>
    </row>
    <row r="1015819" spans="59:59" ht="15" customHeight="1">
      <c r="BG1015819" s="985"/>
    </row>
    <row r="1015856" spans="59:59" ht="15" customHeight="1">
      <c r="BG1015856" s="984"/>
    </row>
    <row r="1015857" spans="59:59" ht="15" customHeight="1">
      <c r="BG1015857" s="985"/>
    </row>
    <row r="1015894" spans="59:59" ht="15" customHeight="1">
      <c r="BG1015894" s="984"/>
    </row>
    <row r="1015895" spans="59:59" ht="15" customHeight="1">
      <c r="BG1015895" s="985"/>
    </row>
    <row r="1015932" spans="59:59" ht="15" customHeight="1">
      <c r="BG1015932" s="984"/>
    </row>
    <row r="1015933" spans="59:59" ht="15" customHeight="1">
      <c r="BG1015933" s="985"/>
    </row>
    <row r="1015970" spans="59:59" ht="15" customHeight="1">
      <c r="BG1015970" s="984"/>
    </row>
    <row r="1015971" spans="59:59" ht="15" customHeight="1">
      <c r="BG1015971" s="985"/>
    </row>
    <row r="1016008" spans="59:59" ht="15" customHeight="1">
      <c r="BG1016008" s="984"/>
    </row>
    <row r="1016009" spans="59:59" ht="15" customHeight="1">
      <c r="BG1016009" s="985"/>
    </row>
    <row r="1016046" spans="59:59" ht="15" customHeight="1">
      <c r="BG1016046" s="984"/>
    </row>
    <row r="1016047" spans="59:59" ht="15" customHeight="1">
      <c r="BG1016047" s="985"/>
    </row>
    <row r="1016084" spans="59:59" ht="15" customHeight="1">
      <c r="BG1016084" s="984"/>
    </row>
    <row r="1016085" spans="59:59" ht="15" customHeight="1">
      <c r="BG1016085" s="985"/>
    </row>
    <row r="1016122" spans="59:59" ht="15" customHeight="1">
      <c r="BG1016122" s="984"/>
    </row>
    <row r="1016123" spans="59:59" ht="15" customHeight="1">
      <c r="BG1016123" s="985"/>
    </row>
    <row r="1016160" spans="59:59" ht="15" customHeight="1">
      <c r="BG1016160" s="984"/>
    </row>
    <row r="1016161" spans="59:59" ht="15" customHeight="1">
      <c r="BG1016161" s="985"/>
    </row>
    <row r="1016198" spans="59:59" ht="15" customHeight="1">
      <c r="BG1016198" s="984"/>
    </row>
    <row r="1016199" spans="59:59" ht="15" customHeight="1">
      <c r="BG1016199" s="985"/>
    </row>
    <row r="1016236" spans="59:59" ht="15" customHeight="1">
      <c r="BG1016236" s="984"/>
    </row>
    <row r="1016237" spans="59:59" ht="15" customHeight="1">
      <c r="BG1016237" s="985"/>
    </row>
    <row r="1016274" spans="59:59" ht="15" customHeight="1">
      <c r="BG1016274" s="984"/>
    </row>
    <row r="1016275" spans="59:59" ht="15" customHeight="1">
      <c r="BG1016275" s="985"/>
    </row>
    <row r="1016312" spans="59:59" ht="15" customHeight="1">
      <c r="BG1016312" s="984"/>
    </row>
    <row r="1016313" spans="59:59" ht="15" customHeight="1">
      <c r="BG1016313" s="985"/>
    </row>
    <row r="1016350" spans="59:59" ht="15" customHeight="1">
      <c r="BG1016350" s="984"/>
    </row>
    <row r="1016351" spans="59:59" ht="15" customHeight="1">
      <c r="BG1016351" s="985"/>
    </row>
    <row r="1016388" spans="59:59" ht="15" customHeight="1">
      <c r="BG1016388" s="984"/>
    </row>
    <row r="1016389" spans="59:59" ht="15" customHeight="1">
      <c r="BG1016389" s="985"/>
    </row>
    <row r="1016426" spans="59:59" ht="15" customHeight="1">
      <c r="BG1016426" s="984"/>
    </row>
    <row r="1016427" spans="59:59" ht="15" customHeight="1">
      <c r="BG1016427" s="985"/>
    </row>
    <row r="1016464" spans="59:59" ht="15" customHeight="1">
      <c r="BG1016464" s="984"/>
    </row>
    <row r="1016465" spans="59:59" ht="15" customHeight="1">
      <c r="BG1016465" s="985"/>
    </row>
    <row r="1016502" spans="59:59" ht="15" customHeight="1">
      <c r="BG1016502" s="984"/>
    </row>
    <row r="1016503" spans="59:59" ht="15" customHeight="1">
      <c r="BG1016503" s="985"/>
    </row>
    <row r="1016540" spans="59:59" ht="15" customHeight="1">
      <c r="BG1016540" s="984"/>
    </row>
    <row r="1016541" spans="59:59" ht="15" customHeight="1">
      <c r="BG1016541" s="985"/>
    </row>
    <row r="1016578" spans="59:59" ht="15" customHeight="1">
      <c r="BG1016578" s="984"/>
    </row>
    <row r="1016579" spans="59:59" ht="15" customHeight="1">
      <c r="BG1016579" s="985"/>
    </row>
    <row r="1016616" spans="59:59" ht="15" customHeight="1">
      <c r="BG1016616" s="984"/>
    </row>
    <row r="1016617" spans="59:59" ht="15" customHeight="1">
      <c r="BG1016617" s="985"/>
    </row>
    <row r="1016654" spans="59:59" ht="15" customHeight="1">
      <c r="BG1016654" s="984"/>
    </row>
    <row r="1016655" spans="59:59" ht="15" customHeight="1">
      <c r="BG1016655" s="985"/>
    </row>
    <row r="1016692" spans="59:59" ht="15" customHeight="1">
      <c r="BG1016692" s="984"/>
    </row>
    <row r="1016693" spans="59:59" ht="15" customHeight="1">
      <c r="BG1016693" s="985"/>
    </row>
    <row r="1016730" spans="59:59" ht="15" customHeight="1">
      <c r="BG1016730" s="984"/>
    </row>
    <row r="1016731" spans="59:59" ht="15" customHeight="1">
      <c r="BG1016731" s="985"/>
    </row>
    <row r="1016768" spans="59:59" ht="15" customHeight="1">
      <c r="BG1016768" s="984"/>
    </row>
    <row r="1016769" spans="59:59" ht="15" customHeight="1">
      <c r="BG1016769" s="985"/>
    </row>
    <row r="1016806" spans="59:59" ht="15" customHeight="1">
      <c r="BG1016806" s="984"/>
    </row>
    <row r="1016807" spans="59:59" ht="15" customHeight="1">
      <c r="BG1016807" s="985"/>
    </row>
    <row r="1016844" spans="59:59" ht="15" customHeight="1">
      <c r="BG1016844" s="984"/>
    </row>
    <row r="1016845" spans="59:59" ht="15" customHeight="1">
      <c r="BG1016845" s="985"/>
    </row>
    <row r="1016882" spans="59:59" ht="15" customHeight="1">
      <c r="BG1016882" s="984"/>
    </row>
    <row r="1016883" spans="59:59" ht="15" customHeight="1">
      <c r="BG1016883" s="985"/>
    </row>
    <row r="1016920" spans="59:59" ht="15" customHeight="1">
      <c r="BG1016920" s="984"/>
    </row>
    <row r="1016921" spans="59:59" ht="15" customHeight="1">
      <c r="BG1016921" s="985"/>
    </row>
    <row r="1016958" spans="59:59" ht="15" customHeight="1">
      <c r="BG1016958" s="984"/>
    </row>
    <row r="1016959" spans="59:59" ht="15" customHeight="1">
      <c r="BG1016959" s="985"/>
    </row>
    <row r="1016996" spans="59:59" ht="15" customHeight="1">
      <c r="BG1016996" s="984"/>
    </row>
    <row r="1016997" spans="59:59" ht="15" customHeight="1">
      <c r="BG1016997" s="985"/>
    </row>
    <row r="1017034" spans="59:59" ht="15" customHeight="1">
      <c r="BG1017034" s="984"/>
    </row>
    <row r="1017035" spans="59:59" ht="15" customHeight="1">
      <c r="BG1017035" s="985"/>
    </row>
    <row r="1017072" spans="59:59" ht="15" customHeight="1">
      <c r="BG1017072" s="984"/>
    </row>
    <row r="1017073" spans="59:59" ht="15" customHeight="1">
      <c r="BG1017073" s="985"/>
    </row>
    <row r="1017110" spans="59:59" ht="15" customHeight="1">
      <c r="BG1017110" s="984"/>
    </row>
    <row r="1017111" spans="59:59" ht="15" customHeight="1">
      <c r="BG1017111" s="985"/>
    </row>
    <row r="1017148" spans="59:59" ht="15" customHeight="1">
      <c r="BG1017148" s="984"/>
    </row>
    <row r="1017149" spans="59:59" ht="15" customHeight="1">
      <c r="BG1017149" s="985"/>
    </row>
    <row r="1017186" spans="59:59" ht="15" customHeight="1">
      <c r="BG1017186" s="984"/>
    </row>
    <row r="1017187" spans="59:59" ht="15" customHeight="1">
      <c r="BG1017187" s="985"/>
    </row>
    <row r="1017224" spans="59:59" ht="15" customHeight="1">
      <c r="BG1017224" s="984"/>
    </row>
    <row r="1017225" spans="59:59" ht="15" customHeight="1">
      <c r="BG1017225" s="985"/>
    </row>
    <row r="1017262" spans="59:59" ht="15" customHeight="1">
      <c r="BG1017262" s="984"/>
    </row>
    <row r="1017263" spans="59:59" ht="15" customHeight="1">
      <c r="BG1017263" s="985"/>
    </row>
    <row r="1017300" spans="59:59" ht="15" customHeight="1">
      <c r="BG1017300" s="984"/>
    </row>
    <row r="1017301" spans="59:59" ht="15" customHeight="1">
      <c r="BG1017301" s="985"/>
    </row>
    <row r="1017338" spans="59:59" ht="15" customHeight="1">
      <c r="BG1017338" s="984"/>
    </row>
    <row r="1017339" spans="59:59" ht="15" customHeight="1">
      <c r="BG1017339" s="985"/>
    </row>
    <row r="1017376" spans="59:59" ht="15" customHeight="1">
      <c r="BG1017376" s="984"/>
    </row>
    <row r="1017377" spans="59:59" ht="15" customHeight="1">
      <c r="BG1017377" s="985"/>
    </row>
    <row r="1017414" spans="59:59" ht="15" customHeight="1">
      <c r="BG1017414" s="984"/>
    </row>
    <row r="1017415" spans="59:59" ht="15" customHeight="1">
      <c r="BG1017415" s="985"/>
    </row>
    <row r="1017452" spans="59:59" ht="15" customHeight="1">
      <c r="BG1017452" s="984"/>
    </row>
    <row r="1017453" spans="59:59" ht="15" customHeight="1">
      <c r="BG1017453" s="985"/>
    </row>
    <row r="1017490" spans="59:59" ht="15" customHeight="1">
      <c r="BG1017490" s="984"/>
    </row>
    <row r="1017491" spans="59:59" ht="15" customHeight="1">
      <c r="BG1017491" s="985"/>
    </row>
    <row r="1017528" spans="59:59" ht="15" customHeight="1">
      <c r="BG1017528" s="984"/>
    </row>
    <row r="1017529" spans="59:59" ht="15" customHeight="1">
      <c r="BG1017529" s="985"/>
    </row>
    <row r="1017566" spans="59:59" ht="15" customHeight="1">
      <c r="BG1017566" s="984"/>
    </row>
    <row r="1017567" spans="59:59" ht="15" customHeight="1">
      <c r="BG1017567" s="985"/>
    </row>
    <row r="1017604" spans="59:59" ht="15" customHeight="1">
      <c r="BG1017604" s="984"/>
    </row>
    <row r="1017605" spans="59:59" ht="15" customHeight="1">
      <c r="BG1017605" s="985"/>
    </row>
    <row r="1017642" spans="59:59" ht="15" customHeight="1">
      <c r="BG1017642" s="984"/>
    </row>
    <row r="1017643" spans="59:59" ht="15" customHeight="1">
      <c r="BG1017643" s="985"/>
    </row>
    <row r="1017680" spans="59:59" ht="15" customHeight="1">
      <c r="BG1017680" s="984"/>
    </row>
    <row r="1017681" spans="59:59" ht="15" customHeight="1">
      <c r="BG1017681" s="985"/>
    </row>
    <row r="1017718" spans="59:59" ht="15" customHeight="1">
      <c r="BG1017718" s="984"/>
    </row>
    <row r="1017719" spans="59:59" ht="15" customHeight="1">
      <c r="BG1017719" s="985"/>
    </row>
    <row r="1017756" spans="59:59" ht="15" customHeight="1">
      <c r="BG1017756" s="984"/>
    </row>
    <row r="1017757" spans="59:59" ht="15" customHeight="1">
      <c r="BG1017757" s="985"/>
    </row>
    <row r="1017794" spans="59:59" ht="15" customHeight="1">
      <c r="BG1017794" s="984"/>
    </row>
    <row r="1017795" spans="59:59" ht="15" customHeight="1">
      <c r="BG1017795" s="985"/>
    </row>
    <row r="1017832" spans="59:59" ht="15" customHeight="1">
      <c r="BG1017832" s="984"/>
    </row>
    <row r="1017833" spans="59:59" ht="15" customHeight="1">
      <c r="BG1017833" s="985"/>
    </row>
    <row r="1017870" spans="59:59" ht="15" customHeight="1">
      <c r="BG1017870" s="984"/>
    </row>
    <row r="1017871" spans="59:59" ht="15" customHeight="1">
      <c r="BG1017871" s="985"/>
    </row>
    <row r="1017908" spans="59:59" ht="15" customHeight="1">
      <c r="BG1017908" s="984"/>
    </row>
    <row r="1017909" spans="59:59" ht="15" customHeight="1">
      <c r="BG1017909" s="985"/>
    </row>
    <row r="1017946" spans="59:59" ht="15" customHeight="1">
      <c r="BG1017946" s="984"/>
    </row>
    <row r="1017947" spans="59:59" ht="15" customHeight="1">
      <c r="BG1017947" s="985"/>
    </row>
    <row r="1017984" spans="59:59" ht="15" customHeight="1">
      <c r="BG1017984" s="984"/>
    </row>
    <row r="1017985" spans="59:59" ht="15" customHeight="1">
      <c r="BG1017985" s="985"/>
    </row>
    <row r="1018022" spans="59:59" ht="15" customHeight="1">
      <c r="BG1018022" s="984"/>
    </row>
    <row r="1018023" spans="59:59" ht="15" customHeight="1">
      <c r="BG1018023" s="985"/>
    </row>
    <row r="1018060" spans="59:59" ht="15" customHeight="1">
      <c r="BG1018060" s="984"/>
    </row>
    <row r="1018061" spans="59:59" ht="15" customHeight="1">
      <c r="BG1018061" s="985"/>
    </row>
    <row r="1018098" spans="59:59" ht="15" customHeight="1">
      <c r="BG1018098" s="984"/>
    </row>
    <row r="1018099" spans="59:59" ht="15" customHeight="1">
      <c r="BG1018099" s="985"/>
    </row>
    <row r="1018136" spans="59:59" ht="15" customHeight="1">
      <c r="BG1018136" s="984"/>
    </row>
    <row r="1018137" spans="59:59" ht="15" customHeight="1">
      <c r="BG1018137" s="985"/>
    </row>
    <row r="1018174" spans="59:59" ht="15" customHeight="1">
      <c r="BG1018174" s="984"/>
    </row>
    <row r="1018175" spans="59:59" ht="15" customHeight="1">
      <c r="BG1018175" s="985"/>
    </row>
    <row r="1018212" spans="59:59" ht="15" customHeight="1">
      <c r="BG1018212" s="984"/>
    </row>
    <row r="1018213" spans="59:59" ht="15" customHeight="1">
      <c r="BG1018213" s="985"/>
    </row>
    <row r="1018250" spans="59:59" ht="15" customHeight="1">
      <c r="BG1018250" s="984"/>
    </row>
    <row r="1018251" spans="59:59" ht="15" customHeight="1">
      <c r="BG1018251" s="985"/>
    </row>
    <row r="1018288" spans="59:59" ht="15" customHeight="1">
      <c r="BG1018288" s="984"/>
    </row>
    <row r="1018289" spans="59:59" ht="15" customHeight="1">
      <c r="BG1018289" s="985"/>
    </row>
    <row r="1018326" spans="59:59" ht="15" customHeight="1">
      <c r="BG1018326" s="984"/>
    </row>
    <row r="1018327" spans="59:59" ht="15" customHeight="1">
      <c r="BG1018327" s="985"/>
    </row>
    <row r="1018364" spans="59:59" ht="15" customHeight="1">
      <c r="BG1018364" s="984"/>
    </row>
    <row r="1018365" spans="59:59" ht="15" customHeight="1">
      <c r="BG1018365" s="985"/>
    </row>
    <row r="1018402" spans="59:59" ht="15" customHeight="1">
      <c r="BG1018402" s="984"/>
    </row>
    <row r="1018403" spans="59:59" ht="15" customHeight="1">
      <c r="BG1018403" s="985"/>
    </row>
    <row r="1018440" spans="59:59" ht="15" customHeight="1">
      <c r="BG1018440" s="984"/>
    </row>
    <row r="1018441" spans="59:59" ht="15" customHeight="1">
      <c r="BG1018441" s="985"/>
    </row>
    <row r="1018478" spans="59:59" ht="15" customHeight="1">
      <c r="BG1018478" s="984"/>
    </row>
    <row r="1018479" spans="59:59" ht="15" customHeight="1">
      <c r="BG1018479" s="985"/>
    </row>
    <row r="1018516" spans="59:59" ht="15" customHeight="1">
      <c r="BG1018516" s="984"/>
    </row>
    <row r="1018517" spans="59:59" ht="15" customHeight="1">
      <c r="BG1018517" s="985"/>
    </row>
    <row r="1018554" spans="59:59" ht="15" customHeight="1">
      <c r="BG1018554" s="984"/>
    </row>
    <row r="1018555" spans="59:59" ht="15" customHeight="1">
      <c r="BG1018555" s="985"/>
    </row>
    <row r="1018592" spans="59:59" ht="15" customHeight="1">
      <c r="BG1018592" s="984"/>
    </row>
    <row r="1018593" spans="59:59" ht="15" customHeight="1">
      <c r="BG1018593" s="985"/>
    </row>
    <row r="1018630" spans="59:59" ht="15" customHeight="1">
      <c r="BG1018630" s="984"/>
    </row>
    <row r="1018631" spans="59:59" ht="15" customHeight="1">
      <c r="BG1018631" s="985"/>
    </row>
    <row r="1018668" spans="59:59" ht="15" customHeight="1">
      <c r="BG1018668" s="984"/>
    </row>
    <row r="1018669" spans="59:59" ht="15" customHeight="1">
      <c r="BG1018669" s="985"/>
    </row>
    <row r="1018706" spans="59:59" ht="15" customHeight="1">
      <c r="BG1018706" s="984"/>
    </row>
    <row r="1018707" spans="59:59" ht="15" customHeight="1">
      <c r="BG1018707" s="985"/>
    </row>
    <row r="1018744" spans="59:59" ht="15" customHeight="1">
      <c r="BG1018744" s="984"/>
    </row>
    <row r="1018745" spans="59:59" ht="15" customHeight="1">
      <c r="BG1018745" s="985"/>
    </row>
    <row r="1018782" spans="59:59" ht="15" customHeight="1">
      <c r="BG1018782" s="984"/>
    </row>
    <row r="1018783" spans="59:59" ht="15" customHeight="1">
      <c r="BG1018783" s="985"/>
    </row>
    <row r="1018820" spans="59:59" ht="15" customHeight="1">
      <c r="BG1018820" s="984"/>
    </row>
    <row r="1018821" spans="59:59" ht="15" customHeight="1">
      <c r="BG1018821" s="985"/>
    </row>
    <row r="1018858" spans="59:59" ht="15" customHeight="1">
      <c r="BG1018858" s="984"/>
    </row>
    <row r="1018859" spans="59:59" ht="15" customHeight="1">
      <c r="BG1018859" s="985"/>
    </row>
    <row r="1018896" spans="59:59" ht="15" customHeight="1">
      <c r="BG1018896" s="984"/>
    </row>
    <row r="1018897" spans="59:59" ht="15" customHeight="1">
      <c r="BG1018897" s="985"/>
    </row>
    <row r="1018934" spans="59:59" ht="15" customHeight="1">
      <c r="BG1018934" s="984"/>
    </row>
    <row r="1018935" spans="59:59" ht="15" customHeight="1">
      <c r="BG1018935" s="985"/>
    </row>
    <row r="1018972" spans="59:59" ht="15" customHeight="1">
      <c r="BG1018972" s="984"/>
    </row>
    <row r="1018973" spans="59:59" ht="15" customHeight="1">
      <c r="BG1018973" s="985"/>
    </row>
    <row r="1019010" spans="59:59" ht="15" customHeight="1">
      <c r="BG1019010" s="984"/>
    </row>
    <row r="1019011" spans="59:59" ht="15" customHeight="1">
      <c r="BG1019011" s="985"/>
    </row>
    <row r="1019048" spans="59:59" ht="15" customHeight="1">
      <c r="BG1019048" s="984"/>
    </row>
    <row r="1019049" spans="59:59" ht="15" customHeight="1">
      <c r="BG1019049" s="985"/>
    </row>
    <row r="1019086" spans="59:59" ht="15" customHeight="1">
      <c r="BG1019086" s="984"/>
    </row>
    <row r="1019087" spans="59:59" ht="15" customHeight="1">
      <c r="BG1019087" s="985"/>
    </row>
    <row r="1019124" spans="59:59" ht="15" customHeight="1">
      <c r="BG1019124" s="984"/>
    </row>
    <row r="1019125" spans="59:59" ht="15" customHeight="1">
      <c r="BG1019125" s="985"/>
    </row>
    <row r="1019162" spans="59:59" ht="15" customHeight="1">
      <c r="BG1019162" s="984"/>
    </row>
    <row r="1019163" spans="59:59" ht="15" customHeight="1">
      <c r="BG1019163" s="985"/>
    </row>
    <row r="1019200" spans="59:59" ht="15" customHeight="1">
      <c r="BG1019200" s="984"/>
    </row>
    <row r="1019201" spans="59:59" ht="15" customHeight="1">
      <c r="BG1019201" s="985"/>
    </row>
    <row r="1019238" spans="59:59" ht="15" customHeight="1">
      <c r="BG1019238" s="984"/>
    </row>
    <row r="1019239" spans="59:59" ht="15" customHeight="1">
      <c r="BG1019239" s="985"/>
    </row>
    <row r="1019276" spans="59:59" ht="15" customHeight="1">
      <c r="BG1019276" s="984"/>
    </row>
    <row r="1019277" spans="59:59" ht="15" customHeight="1">
      <c r="BG1019277" s="985"/>
    </row>
    <row r="1019314" spans="59:59" ht="15" customHeight="1">
      <c r="BG1019314" s="984"/>
    </row>
    <row r="1019315" spans="59:59" ht="15" customHeight="1">
      <c r="BG1019315" s="985"/>
    </row>
    <row r="1019352" spans="59:59" ht="15" customHeight="1">
      <c r="BG1019352" s="984"/>
    </row>
    <row r="1019353" spans="59:59" ht="15" customHeight="1">
      <c r="BG1019353" s="985"/>
    </row>
    <row r="1019390" spans="59:59" ht="15" customHeight="1">
      <c r="BG1019390" s="984"/>
    </row>
    <row r="1019391" spans="59:59" ht="15" customHeight="1">
      <c r="BG1019391" s="985"/>
    </row>
    <row r="1019428" spans="59:59" ht="15" customHeight="1">
      <c r="BG1019428" s="984"/>
    </row>
    <row r="1019429" spans="59:59" ht="15" customHeight="1">
      <c r="BG1019429" s="985"/>
    </row>
    <row r="1019466" spans="59:59" ht="15" customHeight="1">
      <c r="BG1019466" s="984"/>
    </row>
    <row r="1019467" spans="59:59" ht="15" customHeight="1">
      <c r="BG1019467" s="985"/>
    </row>
    <row r="1019504" spans="59:59" ht="15" customHeight="1">
      <c r="BG1019504" s="984"/>
    </row>
    <row r="1019505" spans="59:59" ht="15" customHeight="1">
      <c r="BG1019505" s="985"/>
    </row>
    <row r="1019542" spans="59:59" ht="15" customHeight="1">
      <c r="BG1019542" s="984"/>
    </row>
    <row r="1019543" spans="59:59" ht="15" customHeight="1">
      <c r="BG1019543" s="985"/>
    </row>
    <row r="1019580" spans="59:59" ht="15" customHeight="1">
      <c r="BG1019580" s="984"/>
    </row>
    <row r="1019581" spans="59:59" ht="15" customHeight="1">
      <c r="BG1019581" s="985"/>
    </row>
    <row r="1019618" spans="59:59" ht="15" customHeight="1">
      <c r="BG1019618" s="984"/>
    </row>
    <row r="1019619" spans="59:59" ht="15" customHeight="1">
      <c r="BG1019619" s="985"/>
    </row>
    <row r="1019656" spans="59:59" ht="15" customHeight="1">
      <c r="BG1019656" s="984"/>
    </row>
    <row r="1019657" spans="59:59" ht="15" customHeight="1">
      <c r="BG1019657" s="985"/>
    </row>
    <row r="1019694" spans="59:59" ht="15" customHeight="1">
      <c r="BG1019694" s="984"/>
    </row>
    <row r="1019695" spans="59:59" ht="15" customHeight="1">
      <c r="BG1019695" s="985"/>
    </row>
    <row r="1019732" spans="59:59" ht="15" customHeight="1">
      <c r="BG1019732" s="984"/>
    </row>
    <row r="1019733" spans="59:59" ht="15" customHeight="1">
      <c r="BG1019733" s="985"/>
    </row>
    <row r="1019770" spans="59:59" ht="15" customHeight="1">
      <c r="BG1019770" s="984"/>
    </row>
    <row r="1019771" spans="59:59" ht="15" customHeight="1">
      <c r="BG1019771" s="985"/>
    </row>
    <row r="1019808" spans="59:59" ht="15" customHeight="1">
      <c r="BG1019808" s="984"/>
    </row>
    <row r="1019809" spans="59:59" ht="15" customHeight="1">
      <c r="BG1019809" s="985"/>
    </row>
    <row r="1019846" spans="59:59" ht="15" customHeight="1">
      <c r="BG1019846" s="984"/>
    </row>
    <row r="1019847" spans="59:59" ht="15" customHeight="1">
      <c r="BG1019847" s="985"/>
    </row>
    <row r="1019884" spans="59:59" ht="15" customHeight="1">
      <c r="BG1019884" s="984"/>
    </row>
    <row r="1019885" spans="59:59" ht="15" customHeight="1">
      <c r="BG1019885" s="985"/>
    </row>
    <row r="1019922" spans="59:59" ht="15" customHeight="1">
      <c r="BG1019922" s="984"/>
    </row>
    <row r="1019923" spans="59:59" ht="15" customHeight="1">
      <c r="BG1019923" s="985"/>
    </row>
    <row r="1019960" spans="59:59" ht="15" customHeight="1">
      <c r="BG1019960" s="984"/>
    </row>
    <row r="1019961" spans="59:59" ht="15" customHeight="1">
      <c r="BG1019961" s="985"/>
    </row>
    <row r="1019998" spans="59:59" ht="15" customHeight="1">
      <c r="BG1019998" s="984"/>
    </row>
    <row r="1019999" spans="59:59" ht="15" customHeight="1">
      <c r="BG1019999" s="985"/>
    </row>
    <row r="1020036" spans="59:59" ht="15" customHeight="1">
      <c r="BG1020036" s="984"/>
    </row>
    <row r="1020037" spans="59:59" ht="15" customHeight="1">
      <c r="BG1020037" s="985"/>
    </row>
    <row r="1020074" spans="59:59" ht="15" customHeight="1">
      <c r="BG1020074" s="984"/>
    </row>
    <row r="1020075" spans="59:59" ht="15" customHeight="1">
      <c r="BG1020075" s="985"/>
    </row>
    <row r="1020112" spans="59:59" ht="15" customHeight="1">
      <c r="BG1020112" s="984"/>
    </row>
    <row r="1020113" spans="59:59" ht="15" customHeight="1">
      <c r="BG1020113" s="985"/>
    </row>
    <row r="1020150" spans="59:59" ht="15" customHeight="1">
      <c r="BG1020150" s="984"/>
    </row>
    <row r="1020151" spans="59:59" ht="15" customHeight="1">
      <c r="BG1020151" s="985"/>
    </row>
    <row r="1020188" spans="59:59" ht="15" customHeight="1">
      <c r="BG1020188" s="984"/>
    </row>
    <row r="1020189" spans="59:59" ht="15" customHeight="1">
      <c r="BG1020189" s="985"/>
    </row>
    <row r="1020226" spans="59:59" ht="15" customHeight="1">
      <c r="BG1020226" s="984"/>
    </row>
    <row r="1020227" spans="59:59" ht="15" customHeight="1">
      <c r="BG1020227" s="985"/>
    </row>
    <row r="1020264" spans="59:59" ht="15" customHeight="1">
      <c r="BG1020264" s="984"/>
    </row>
    <row r="1020265" spans="59:59" ht="15" customHeight="1">
      <c r="BG1020265" s="985"/>
    </row>
    <row r="1020302" spans="59:59" ht="15" customHeight="1">
      <c r="BG1020302" s="984"/>
    </row>
    <row r="1020303" spans="59:59" ht="15" customHeight="1">
      <c r="BG1020303" s="985"/>
    </row>
    <row r="1020340" spans="59:59" ht="15" customHeight="1">
      <c r="BG1020340" s="984"/>
    </row>
    <row r="1020341" spans="59:59" ht="15" customHeight="1">
      <c r="BG1020341" s="985"/>
    </row>
    <row r="1020378" spans="59:59" ht="15" customHeight="1">
      <c r="BG1020378" s="984"/>
    </row>
    <row r="1020379" spans="59:59" ht="15" customHeight="1">
      <c r="BG1020379" s="985"/>
    </row>
    <row r="1020416" spans="59:59" ht="15" customHeight="1">
      <c r="BG1020416" s="984"/>
    </row>
    <row r="1020417" spans="59:59" ht="15" customHeight="1">
      <c r="BG1020417" s="985"/>
    </row>
    <row r="1020454" spans="59:59" ht="15" customHeight="1">
      <c r="BG1020454" s="984"/>
    </row>
    <row r="1020455" spans="59:59" ht="15" customHeight="1">
      <c r="BG1020455" s="985"/>
    </row>
    <row r="1020492" spans="59:59" ht="15" customHeight="1">
      <c r="BG1020492" s="984"/>
    </row>
    <row r="1020493" spans="59:59" ht="15" customHeight="1">
      <c r="BG1020493" s="985"/>
    </row>
    <row r="1020530" spans="59:59" ht="15" customHeight="1">
      <c r="BG1020530" s="984"/>
    </row>
    <row r="1020531" spans="59:59" ht="15" customHeight="1">
      <c r="BG1020531" s="985"/>
    </row>
    <row r="1020568" spans="59:59" ht="15" customHeight="1">
      <c r="BG1020568" s="984"/>
    </row>
    <row r="1020569" spans="59:59" ht="15" customHeight="1">
      <c r="BG1020569" s="985"/>
    </row>
    <row r="1020606" spans="59:59" ht="15" customHeight="1">
      <c r="BG1020606" s="984"/>
    </row>
    <row r="1020607" spans="59:59" ht="15" customHeight="1">
      <c r="BG1020607" s="985"/>
    </row>
    <row r="1020644" spans="59:59" ht="15" customHeight="1">
      <c r="BG1020644" s="984"/>
    </row>
    <row r="1020645" spans="59:59" ht="15" customHeight="1">
      <c r="BG1020645" s="985"/>
    </row>
    <row r="1020682" spans="59:59" ht="15" customHeight="1">
      <c r="BG1020682" s="984"/>
    </row>
    <row r="1020683" spans="59:59" ht="15" customHeight="1">
      <c r="BG1020683" s="985"/>
    </row>
    <row r="1020720" spans="59:59" ht="15" customHeight="1">
      <c r="BG1020720" s="984"/>
    </row>
    <row r="1020721" spans="59:59" ht="15" customHeight="1">
      <c r="BG1020721" s="985"/>
    </row>
    <row r="1020758" spans="59:59" ht="15" customHeight="1">
      <c r="BG1020758" s="984"/>
    </row>
    <row r="1020759" spans="59:59" ht="15" customHeight="1">
      <c r="BG1020759" s="985"/>
    </row>
    <row r="1020796" spans="59:59" ht="15" customHeight="1">
      <c r="BG1020796" s="984"/>
    </row>
    <row r="1020797" spans="59:59" ht="15" customHeight="1">
      <c r="BG1020797" s="985"/>
    </row>
    <row r="1020834" spans="59:59" ht="15" customHeight="1">
      <c r="BG1020834" s="984"/>
    </row>
    <row r="1020835" spans="59:59" ht="15" customHeight="1">
      <c r="BG1020835" s="985"/>
    </row>
    <row r="1020872" spans="59:59" ht="15" customHeight="1">
      <c r="BG1020872" s="984"/>
    </row>
    <row r="1020873" spans="59:59" ht="15" customHeight="1">
      <c r="BG1020873" s="985"/>
    </row>
    <row r="1020910" spans="59:59" ht="15" customHeight="1">
      <c r="BG1020910" s="984"/>
    </row>
    <row r="1020911" spans="59:59" ht="15" customHeight="1">
      <c r="BG1020911" s="985"/>
    </row>
    <row r="1020948" spans="59:59" ht="15" customHeight="1">
      <c r="BG1020948" s="984"/>
    </row>
    <row r="1020949" spans="59:59" ht="15" customHeight="1">
      <c r="BG1020949" s="985"/>
    </row>
    <row r="1020986" spans="59:59" ht="15" customHeight="1">
      <c r="BG1020986" s="984"/>
    </row>
    <row r="1020987" spans="59:59" ht="15" customHeight="1">
      <c r="BG1020987" s="985"/>
    </row>
    <row r="1021024" spans="59:59" ht="15" customHeight="1">
      <c r="BG1021024" s="984"/>
    </row>
    <row r="1021025" spans="59:59" ht="15" customHeight="1">
      <c r="BG1021025" s="985"/>
    </row>
    <row r="1021062" spans="59:59" ht="15" customHeight="1">
      <c r="BG1021062" s="984"/>
    </row>
    <row r="1021063" spans="59:59" ht="15" customHeight="1">
      <c r="BG1021063" s="985"/>
    </row>
    <row r="1021100" spans="59:59" ht="15" customHeight="1">
      <c r="BG1021100" s="984"/>
    </row>
    <row r="1021101" spans="59:59" ht="15" customHeight="1">
      <c r="BG1021101" s="985"/>
    </row>
    <row r="1021138" spans="59:59" ht="15" customHeight="1">
      <c r="BG1021138" s="984"/>
    </row>
    <row r="1021139" spans="59:59" ht="15" customHeight="1">
      <c r="BG1021139" s="985"/>
    </row>
    <row r="1021176" spans="59:59" ht="15" customHeight="1">
      <c r="BG1021176" s="984"/>
    </row>
    <row r="1021177" spans="59:59" ht="15" customHeight="1">
      <c r="BG1021177" s="985"/>
    </row>
    <row r="1021214" spans="59:59" ht="15" customHeight="1">
      <c r="BG1021214" s="984"/>
    </row>
    <row r="1021215" spans="59:59" ht="15" customHeight="1">
      <c r="BG1021215" s="985"/>
    </row>
    <row r="1021252" spans="59:59" ht="15" customHeight="1">
      <c r="BG1021252" s="984"/>
    </row>
    <row r="1021253" spans="59:59" ht="15" customHeight="1">
      <c r="BG1021253" s="985"/>
    </row>
    <row r="1021290" spans="59:59" ht="15" customHeight="1">
      <c r="BG1021290" s="984"/>
    </row>
    <row r="1021291" spans="59:59" ht="15" customHeight="1">
      <c r="BG1021291" s="985"/>
    </row>
    <row r="1021328" spans="59:59" ht="15" customHeight="1">
      <c r="BG1021328" s="984"/>
    </row>
    <row r="1021329" spans="59:59" ht="15" customHeight="1">
      <c r="BG1021329" s="985"/>
    </row>
    <row r="1021366" spans="59:59" ht="15" customHeight="1">
      <c r="BG1021366" s="984"/>
    </row>
    <row r="1021367" spans="59:59" ht="15" customHeight="1">
      <c r="BG1021367" s="985"/>
    </row>
    <row r="1021404" spans="59:59" ht="15" customHeight="1">
      <c r="BG1021404" s="984"/>
    </row>
    <row r="1021405" spans="59:59" ht="15" customHeight="1">
      <c r="BG1021405" s="985"/>
    </row>
    <row r="1021442" spans="59:59" ht="15" customHeight="1">
      <c r="BG1021442" s="984"/>
    </row>
    <row r="1021443" spans="59:59" ht="15" customHeight="1">
      <c r="BG1021443" s="985"/>
    </row>
    <row r="1021480" spans="59:59" ht="15" customHeight="1">
      <c r="BG1021480" s="984"/>
    </row>
    <row r="1021481" spans="59:59" ht="15" customHeight="1">
      <c r="BG1021481" s="985"/>
    </row>
    <row r="1021518" spans="59:59" ht="15" customHeight="1">
      <c r="BG1021518" s="984"/>
    </row>
    <row r="1021519" spans="59:59" ht="15" customHeight="1">
      <c r="BG1021519" s="985"/>
    </row>
    <row r="1021556" spans="59:59" ht="15" customHeight="1">
      <c r="BG1021556" s="984"/>
    </row>
    <row r="1021557" spans="59:59" ht="15" customHeight="1">
      <c r="BG1021557" s="985"/>
    </row>
    <row r="1021594" spans="59:59" ht="15" customHeight="1">
      <c r="BG1021594" s="984"/>
    </row>
    <row r="1021595" spans="59:59" ht="15" customHeight="1">
      <c r="BG1021595" s="985"/>
    </row>
    <row r="1021632" spans="59:59" ht="15" customHeight="1">
      <c r="BG1021632" s="984"/>
    </row>
    <row r="1021633" spans="59:59" ht="15" customHeight="1">
      <c r="BG1021633" s="985"/>
    </row>
    <row r="1021670" spans="59:59" ht="15" customHeight="1">
      <c r="BG1021670" s="984"/>
    </row>
    <row r="1021671" spans="59:59" ht="15" customHeight="1">
      <c r="BG1021671" s="985"/>
    </row>
    <row r="1021708" spans="59:59" ht="15" customHeight="1">
      <c r="BG1021708" s="984"/>
    </row>
    <row r="1021709" spans="59:59" ht="15" customHeight="1">
      <c r="BG1021709" s="985"/>
    </row>
    <row r="1021746" spans="59:59" ht="15" customHeight="1">
      <c r="BG1021746" s="984"/>
    </row>
    <row r="1021747" spans="59:59" ht="15" customHeight="1">
      <c r="BG1021747" s="985"/>
    </row>
    <row r="1021784" spans="59:59" ht="15" customHeight="1">
      <c r="BG1021784" s="984"/>
    </row>
    <row r="1021785" spans="59:59" ht="15" customHeight="1">
      <c r="BG1021785" s="985"/>
    </row>
    <row r="1021822" spans="59:59" ht="15" customHeight="1">
      <c r="BG1021822" s="984"/>
    </row>
    <row r="1021823" spans="59:59" ht="15" customHeight="1">
      <c r="BG1021823" s="985"/>
    </row>
    <row r="1021860" spans="59:59" ht="15" customHeight="1">
      <c r="BG1021860" s="984"/>
    </row>
    <row r="1021861" spans="59:59" ht="15" customHeight="1">
      <c r="BG1021861" s="985"/>
    </row>
    <row r="1021898" spans="59:59" ht="15" customHeight="1">
      <c r="BG1021898" s="984"/>
    </row>
    <row r="1021899" spans="59:59" ht="15" customHeight="1">
      <c r="BG1021899" s="985"/>
    </row>
    <row r="1021936" spans="59:59" ht="15" customHeight="1">
      <c r="BG1021936" s="984"/>
    </row>
    <row r="1021937" spans="59:59" ht="15" customHeight="1">
      <c r="BG1021937" s="985"/>
    </row>
    <row r="1021974" spans="59:59" ht="15" customHeight="1">
      <c r="BG1021974" s="984"/>
    </row>
    <row r="1021975" spans="59:59" ht="15" customHeight="1">
      <c r="BG1021975" s="985"/>
    </row>
    <row r="1022012" spans="59:59" ht="15" customHeight="1">
      <c r="BG1022012" s="984"/>
    </row>
    <row r="1022013" spans="59:59" ht="15" customHeight="1">
      <c r="BG1022013" s="985"/>
    </row>
    <row r="1022050" spans="59:59" ht="15" customHeight="1">
      <c r="BG1022050" s="984"/>
    </row>
    <row r="1022051" spans="59:59" ht="15" customHeight="1">
      <c r="BG1022051" s="985"/>
    </row>
    <row r="1022088" spans="59:59" ht="15" customHeight="1">
      <c r="BG1022088" s="984"/>
    </row>
    <row r="1022089" spans="59:59" ht="15" customHeight="1">
      <c r="BG1022089" s="985"/>
    </row>
    <row r="1022126" spans="59:59" ht="15" customHeight="1">
      <c r="BG1022126" s="984"/>
    </row>
    <row r="1022127" spans="59:59" ht="15" customHeight="1">
      <c r="BG1022127" s="985"/>
    </row>
    <row r="1022164" spans="59:59" ht="15" customHeight="1">
      <c r="BG1022164" s="984"/>
    </row>
    <row r="1022165" spans="59:59" ht="15" customHeight="1">
      <c r="BG1022165" s="985"/>
    </row>
    <row r="1022202" spans="59:59" ht="15" customHeight="1">
      <c r="BG1022202" s="984"/>
    </row>
    <row r="1022203" spans="59:59" ht="15" customHeight="1">
      <c r="BG1022203" s="985"/>
    </row>
    <row r="1022240" spans="59:59" ht="15" customHeight="1">
      <c r="BG1022240" s="984"/>
    </row>
    <row r="1022241" spans="59:59" ht="15" customHeight="1">
      <c r="BG1022241" s="985"/>
    </row>
    <row r="1022278" spans="59:59" ht="15" customHeight="1">
      <c r="BG1022278" s="984"/>
    </row>
    <row r="1022279" spans="59:59" ht="15" customHeight="1">
      <c r="BG1022279" s="985"/>
    </row>
    <row r="1022316" spans="59:59" ht="15" customHeight="1">
      <c r="BG1022316" s="984"/>
    </row>
    <row r="1022317" spans="59:59" ht="15" customHeight="1">
      <c r="BG1022317" s="985"/>
    </row>
    <row r="1022354" spans="59:59" ht="15" customHeight="1">
      <c r="BG1022354" s="984"/>
    </row>
    <row r="1022355" spans="59:59" ht="15" customHeight="1">
      <c r="BG1022355" s="985"/>
    </row>
    <row r="1022392" spans="59:59" ht="15" customHeight="1">
      <c r="BG1022392" s="984"/>
    </row>
    <row r="1022393" spans="59:59" ht="15" customHeight="1">
      <c r="BG1022393" s="985"/>
    </row>
    <row r="1022430" spans="59:59" ht="15" customHeight="1">
      <c r="BG1022430" s="984"/>
    </row>
    <row r="1022431" spans="59:59" ht="15" customHeight="1">
      <c r="BG1022431" s="985"/>
    </row>
    <row r="1022468" spans="59:59" ht="15" customHeight="1">
      <c r="BG1022468" s="984"/>
    </row>
    <row r="1022469" spans="59:59" ht="15" customHeight="1">
      <c r="BG1022469" s="985"/>
    </row>
    <row r="1022506" spans="59:59" ht="15" customHeight="1">
      <c r="BG1022506" s="984"/>
    </row>
    <row r="1022507" spans="59:59" ht="15" customHeight="1">
      <c r="BG1022507" s="985"/>
    </row>
    <row r="1022544" spans="59:59" ht="15" customHeight="1">
      <c r="BG1022544" s="984"/>
    </row>
    <row r="1022545" spans="59:59" ht="15" customHeight="1">
      <c r="BG1022545" s="985"/>
    </row>
    <row r="1022582" spans="59:59" ht="15" customHeight="1">
      <c r="BG1022582" s="984"/>
    </row>
    <row r="1022583" spans="59:59" ht="15" customHeight="1">
      <c r="BG1022583" s="985"/>
    </row>
    <row r="1022620" spans="59:59" ht="15" customHeight="1">
      <c r="BG1022620" s="984"/>
    </row>
    <row r="1022621" spans="59:59" ht="15" customHeight="1">
      <c r="BG1022621" s="985"/>
    </row>
    <row r="1022658" spans="59:59" ht="15" customHeight="1">
      <c r="BG1022658" s="984"/>
    </row>
    <row r="1022659" spans="59:59" ht="15" customHeight="1">
      <c r="BG1022659" s="985"/>
    </row>
    <row r="1022696" spans="59:59" ht="15" customHeight="1">
      <c r="BG1022696" s="984"/>
    </row>
    <row r="1022697" spans="59:59" ht="15" customHeight="1">
      <c r="BG1022697" s="985"/>
    </row>
    <row r="1022734" spans="59:59" ht="15" customHeight="1">
      <c r="BG1022734" s="984"/>
    </row>
    <row r="1022735" spans="59:59" ht="15" customHeight="1">
      <c r="BG1022735" s="985"/>
    </row>
    <row r="1022772" spans="59:59" ht="15" customHeight="1">
      <c r="BG1022772" s="984"/>
    </row>
    <row r="1022773" spans="59:59" ht="15" customHeight="1">
      <c r="BG1022773" s="985"/>
    </row>
    <row r="1022810" spans="59:59" ht="15" customHeight="1">
      <c r="BG1022810" s="984"/>
    </row>
    <row r="1022811" spans="59:59" ht="15" customHeight="1">
      <c r="BG1022811" s="985"/>
    </row>
    <row r="1022848" spans="59:59" ht="15" customHeight="1">
      <c r="BG1022848" s="984"/>
    </row>
    <row r="1022849" spans="59:59" ht="15" customHeight="1">
      <c r="BG1022849" s="985"/>
    </row>
    <row r="1022886" spans="59:59" ht="15" customHeight="1">
      <c r="BG1022886" s="984"/>
    </row>
    <row r="1022887" spans="59:59" ht="15" customHeight="1">
      <c r="BG1022887" s="985"/>
    </row>
    <row r="1022924" spans="59:59" ht="15" customHeight="1">
      <c r="BG1022924" s="984"/>
    </row>
    <row r="1022925" spans="59:59" ht="15" customHeight="1">
      <c r="BG1022925" s="985"/>
    </row>
    <row r="1022962" spans="59:59" ht="15" customHeight="1">
      <c r="BG1022962" s="984"/>
    </row>
    <row r="1022963" spans="59:59" ht="15" customHeight="1">
      <c r="BG1022963" s="985"/>
    </row>
    <row r="1023000" spans="59:59" ht="15" customHeight="1">
      <c r="BG1023000" s="984"/>
    </row>
    <row r="1023001" spans="59:59" ht="15" customHeight="1">
      <c r="BG1023001" s="985"/>
    </row>
    <row r="1023038" spans="59:59" ht="15" customHeight="1">
      <c r="BG1023038" s="984"/>
    </row>
    <row r="1023039" spans="59:59" ht="15" customHeight="1">
      <c r="BG1023039" s="985"/>
    </row>
    <row r="1023076" spans="59:59" ht="15" customHeight="1">
      <c r="BG1023076" s="984"/>
    </row>
    <row r="1023077" spans="59:59" ht="15" customHeight="1">
      <c r="BG1023077" s="985"/>
    </row>
    <row r="1023114" spans="59:59" ht="15" customHeight="1">
      <c r="BG1023114" s="984"/>
    </row>
    <row r="1023115" spans="59:59" ht="15" customHeight="1">
      <c r="BG1023115" s="985"/>
    </row>
    <row r="1023152" spans="59:59" ht="15" customHeight="1">
      <c r="BG1023152" s="984"/>
    </row>
    <row r="1023153" spans="59:59" ht="15" customHeight="1">
      <c r="BG1023153" s="985"/>
    </row>
    <row r="1023190" spans="59:59" ht="15" customHeight="1">
      <c r="BG1023190" s="984"/>
    </row>
    <row r="1023191" spans="59:59" ht="15" customHeight="1">
      <c r="BG1023191" s="985"/>
    </row>
    <row r="1023228" spans="59:59" ht="15" customHeight="1">
      <c r="BG1023228" s="984"/>
    </row>
    <row r="1023229" spans="59:59" ht="15" customHeight="1">
      <c r="BG1023229" s="985"/>
    </row>
    <row r="1023266" spans="59:59" ht="15" customHeight="1">
      <c r="BG1023266" s="984"/>
    </row>
    <row r="1023267" spans="59:59" ht="15" customHeight="1">
      <c r="BG1023267" s="985"/>
    </row>
    <row r="1023304" spans="59:59" ht="15" customHeight="1">
      <c r="BG1023304" s="984"/>
    </row>
    <row r="1023305" spans="59:59" ht="15" customHeight="1">
      <c r="BG1023305" s="985"/>
    </row>
    <row r="1023342" spans="59:59" ht="15" customHeight="1">
      <c r="BG1023342" s="984"/>
    </row>
    <row r="1023343" spans="59:59" ht="15" customHeight="1">
      <c r="BG1023343" s="985"/>
    </row>
    <row r="1023380" spans="59:59" ht="15" customHeight="1">
      <c r="BG1023380" s="984"/>
    </row>
    <row r="1023381" spans="59:59" ht="15" customHeight="1">
      <c r="BG1023381" s="985"/>
    </row>
    <row r="1023418" spans="59:59" ht="15" customHeight="1">
      <c r="BG1023418" s="984"/>
    </row>
    <row r="1023419" spans="59:59" ht="15" customHeight="1">
      <c r="BG1023419" s="985"/>
    </row>
    <row r="1023456" spans="59:59" ht="15" customHeight="1">
      <c r="BG1023456" s="984"/>
    </row>
    <row r="1023457" spans="59:59" ht="15" customHeight="1">
      <c r="BG1023457" s="985"/>
    </row>
    <row r="1023494" spans="59:59" ht="15" customHeight="1">
      <c r="BG1023494" s="984"/>
    </row>
    <row r="1023495" spans="59:59" ht="15" customHeight="1">
      <c r="BG1023495" s="985"/>
    </row>
    <row r="1023532" spans="59:59" ht="15" customHeight="1">
      <c r="BG1023532" s="984"/>
    </row>
    <row r="1023533" spans="59:59" ht="15" customHeight="1">
      <c r="BG1023533" s="985"/>
    </row>
    <row r="1023570" spans="59:59" ht="15" customHeight="1">
      <c r="BG1023570" s="984"/>
    </row>
    <row r="1023571" spans="59:59" ht="15" customHeight="1">
      <c r="BG1023571" s="985"/>
    </row>
    <row r="1023608" spans="59:59" ht="15" customHeight="1">
      <c r="BG1023608" s="984"/>
    </row>
    <row r="1023609" spans="59:59" ht="15" customHeight="1">
      <c r="BG1023609" s="985"/>
    </row>
    <row r="1023646" spans="59:59" ht="15" customHeight="1">
      <c r="BG1023646" s="984"/>
    </row>
    <row r="1023647" spans="59:59" ht="15" customHeight="1">
      <c r="BG1023647" s="985"/>
    </row>
    <row r="1023684" spans="59:59" ht="15" customHeight="1">
      <c r="BG1023684" s="984"/>
    </row>
    <row r="1023685" spans="59:59" ht="15" customHeight="1">
      <c r="BG1023685" s="985"/>
    </row>
    <row r="1023722" spans="59:59" ht="15" customHeight="1">
      <c r="BG1023722" s="984"/>
    </row>
    <row r="1023723" spans="59:59" ht="15" customHeight="1">
      <c r="BG1023723" s="985"/>
    </row>
    <row r="1023760" spans="59:59" ht="15" customHeight="1">
      <c r="BG1023760" s="984"/>
    </row>
    <row r="1023761" spans="59:59" ht="15" customHeight="1">
      <c r="BG1023761" s="985"/>
    </row>
    <row r="1023798" spans="59:59" ht="15" customHeight="1">
      <c r="BG1023798" s="984"/>
    </row>
    <row r="1023799" spans="59:59" ht="15" customHeight="1">
      <c r="BG1023799" s="985"/>
    </row>
    <row r="1023836" spans="59:59" ht="15" customHeight="1">
      <c r="BG1023836" s="984"/>
    </row>
    <row r="1023837" spans="59:59" ht="15" customHeight="1">
      <c r="BG1023837" s="985"/>
    </row>
    <row r="1023874" spans="59:59" ht="15" customHeight="1">
      <c r="BG1023874" s="984"/>
    </row>
    <row r="1023875" spans="59:59" ht="15" customHeight="1">
      <c r="BG1023875" s="985"/>
    </row>
    <row r="1023912" spans="59:59" ht="15" customHeight="1">
      <c r="BG1023912" s="984"/>
    </row>
    <row r="1023913" spans="59:59" ht="15" customHeight="1">
      <c r="BG1023913" s="985"/>
    </row>
    <row r="1023950" spans="59:59" ht="15" customHeight="1">
      <c r="BG1023950" s="984"/>
    </row>
    <row r="1023951" spans="59:59" ht="15" customHeight="1">
      <c r="BG1023951" s="985"/>
    </row>
    <row r="1023988" spans="59:59" ht="15" customHeight="1">
      <c r="BG1023988" s="984"/>
    </row>
    <row r="1023989" spans="59:59" ht="15" customHeight="1">
      <c r="BG1023989" s="985"/>
    </row>
    <row r="1024026" spans="59:59" ht="15" customHeight="1">
      <c r="BG1024026" s="984"/>
    </row>
    <row r="1024027" spans="59:59" ht="15" customHeight="1">
      <c r="BG1024027" s="985"/>
    </row>
    <row r="1024064" spans="59:59" ht="15" customHeight="1">
      <c r="BG1024064" s="984"/>
    </row>
    <row r="1024065" spans="59:59" ht="15" customHeight="1">
      <c r="BG1024065" s="985"/>
    </row>
    <row r="1024102" spans="59:59" ht="15" customHeight="1">
      <c r="BG1024102" s="984"/>
    </row>
    <row r="1024103" spans="59:59" ht="15" customHeight="1">
      <c r="BG1024103" s="985"/>
    </row>
    <row r="1024140" spans="59:59" ht="15" customHeight="1">
      <c r="BG1024140" s="984"/>
    </row>
    <row r="1024141" spans="59:59" ht="15" customHeight="1">
      <c r="BG1024141" s="985"/>
    </row>
    <row r="1024178" spans="59:59" ht="15" customHeight="1">
      <c r="BG1024178" s="984"/>
    </row>
    <row r="1024179" spans="59:59" ht="15" customHeight="1">
      <c r="BG1024179" s="985"/>
    </row>
    <row r="1024216" spans="59:59" ht="15" customHeight="1">
      <c r="BG1024216" s="984"/>
    </row>
    <row r="1024217" spans="59:59" ht="15" customHeight="1">
      <c r="BG1024217" s="985"/>
    </row>
    <row r="1024254" spans="59:59" ht="15" customHeight="1">
      <c r="BG1024254" s="984"/>
    </row>
    <row r="1024255" spans="59:59" ht="15" customHeight="1">
      <c r="BG1024255" s="985"/>
    </row>
    <row r="1024292" spans="59:59" ht="15" customHeight="1">
      <c r="BG1024292" s="984"/>
    </row>
    <row r="1024293" spans="59:59" ht="15" customHeight="1">
      <c r="BG1024293" s="985"/>
    </row>
    <row r="1024330" spans="59:59" ht="15" customHeight="1">
      <c r="BG1024330" s="984"/>
    </row>
    <row r="1024331" spans="59:59" ht="15" customHeight="1">
      <c r="BG1024331" s="985"/>
    </row>
    <row r="1024368" spans="59:59" ht="15" customHeight="1">
      <c r="BG1024368" s="984"/>
    </row>
    <row r="1024369" spans="59:59" ht="15" customHeight="1">
      <c r="BG1024369" s="985"/>
    </row>
    <row r="1024406" spans="59:59" ht="15" customHeight="1">
      <c r="BG1024406" s="984"/>
    </row>
    <row r="1024407" spans="59:59" ht="15" customHeight="1">
      <c r="BG1024407" s="985"/>
    </row>
    <row r="1024444" spans="59:59" ht="15" customHeight="1">
      <c r="BG1024444" s="984"/>
    </row>
    <row r="1024445" spans="59:59" ht="15" customHeight="1">
      <c r="BG1024445" s="985"/>
    </row>
    <row r="1024482" spans="59:59" ht="15" customHeight="1">
      <c r="BG1024482" s="984"/>
    </row>
    <row r="1024483" spans="59:59" ht="15" customHeight="1">
      <c r="BG1024483" s="985"/>
    </row>
    <row r="1024520" spans="59:59" ht="15" customHeight="1">
      <c r="BG1024520" s="984"/>
    </row>
    <row r="1024521" spans="59:59" ht="15" customHeight="1">
      <c r="BG1024521" s="985"/>
    </row>
    <row r="1024558" spans="59:59" ht="15" customHeight="1">
      <c r="BG1024558" s="984"/>
    </row>
    <row r="1024559" spans="59:59" ht="15" customHeight="1">
      <c r="BG1024559" s="985"/>
    </row>
    <row r="1024596" spans="59:59" ht="15" customHeight="1">
      <c r="BG1024596" s="984"/>
    </row>
    <row r="1024597" spans="59:59" ht="15" customHeight="1">
      <c r="BG1024597" s="985"/>
    </row>
    <row r="1024634" spans="59:59" ht="15" customHeight="1">
      <c r="BG1024634" s="984"/>
    </row>
    <row r="1024635" spans="59:59" ht="15" customHeight="1">
      <c r="BG1024635" s="985"/>
    </row>
    <row r="1024672" spans="59:59" ht="15" customHeight="1">
      <c r="BG1024672" s="984"/>
    </row>
    <row r="1024673" spans="59:59" ht="15" customHeight="1">
      <c r="BG1024673" s="985"/>
    </row>
    <row r="1024710" spans="59:59" ht="15" customHeight="1">
      <c r="BG1024710" s="984"/>
    </row>
    <row r="1024711" spans="59:59" ht="15" customHeight="1">
      <c r="BG1024711" s="985"/>
    </row>
    <row r="1024748" spans="59:59" ht="15" customHeight="1">
      <c r="BG1024748" s="984"/>
    </row>
    <row r="1024749" spans="59:59" ht="15" customHeight="1">
      <c r="BG1024749" s="985"/>
    </row>
    <row r="1024786" spans="59:59" ht="15" customHeight="1">
      <c r="BG1024786" s="984"/>
    </row>
    <row r="1024787" spans="59:59" ht="15" customHeight="1">
      <c r="BG1024787" s="985"/>
    </row>
    <row r="1024824" spans="59:59" ht="15" customHeight="1">
      <c r="BG1024824" s="984"/>
    </row>
    <row r="1024825" spans="59:59" ht="15" customHeight="1">
      <c r="BG1024825" s="985"/>
    </row>
    <row r="1024862" spans="59:59" ht="15" customHeight="1">
      <c r="BG1024862" s="984"/>
    </row>
    <row r="1024863" spans="59:59" ht="15" customHeight="1">
      <c r="BG1024863" s="985"/>
    </row>
    <row r="1024900" spans="59:59" ht="15" customHeight="1">
      <c r="BG1024900" s="984"/>
    </row>
    <row r="1024901" spans="59:59" ht="15" customHeight="1">
      <c r="BG1024901" s="985"/>
    </row>
    <row r="1024938" spans="59:59" ht="15" customHeight="1">
      <c r="BG1024938" s="984"/>
    </row>
    <row r="1024939" spans="59:59" ht="15" customHeight="1">
      <c r="BG1024939" s="985"/>
    </row>
    <row r="1024976" spans="59:59" ht="15" customHeight="1">
      <c r="BG1024976" s="984"/>
    </row>
    <row r="1024977" spans="59:59" ht="15" customHeight="1">
      <c r="BG1024977" s="985"/>
    </row>
    <row r="1025014" spans="59:59" ht="15" customHeight="1">
      <c r="BG1025014" s="984"/>
    </row>
    <row r="1025015" spans="59:59" ht="15" customHeight="1">
      <c r="BG1025015" s="985"/>
    </row>
    <row r="1025052" spans="59:59" ht="15" customHeight="1">
      <c r="BG1025052" s="984"/>
    </row>
    <row r="1025053" spans="59:59" ht="15" customHeight="1">
      <c r="BG1025053" s="985"/>
    </row>
    <row r="1025090" spans="59:59" ht="15" customHeight="1">
      <c r="BG1025090" s="984"/>
    </row>
    <row r="1025091" spans="59:59" ht="15" customHeight="1">
      <c r="BG1025091" s="985"/>
    </row>
    <row r="1025128" spans="59:59" ht="15" customHeight="1">
      <c r="BG1025128" s="984"/>
    </row>
    <row r="1025129" spans="59:59" ht="15" customHeight="1">
      <c r="BG1025129" s="985"/>
    </row>
    <row r="1025166" spans="59:59" ht="15" customHeight="1">
      <c r="BG1025166" s="984"/>
    </row>
    <row r="1025167" spans="59:59" ht="15" customHeight="1">
      <c r="BG1025167" s="985"/>
    </row>
    <row r="1025204" spans="59:59" ht="15" customHeight="1">
      <c r="BG1025204" s="984"/>
    </row>
    <row r="1025205" spans="59:59" ht="15" customHeight="1">
      <c r="BG1025205" s="985"/>
    </row>
    <row r="1025242" spans="59:59" ht="15" customHeight="1">
      <c r="BG1025242" s="984"/>
    </row>
    <row r="1025243" spans="59:59" ht="15" customHeight="1">
      <c r="BG1025243" s="985"/>
    </row>
    <row r="1025280" spans="59:59" ht="15" customHeight="1">
      <c r="BG1025280" s="984"/>
    </row>
    <row r="1025281" spans="59:59" ht="15" customHeight="1">
      <c r="BG1025281" s="985"/>
    </row>
    <row r="1025318" spans="59:59" ht="15" customHeight="1">
      <c r="BG1025318" s="984"/>
    </row>
    <row r="1025319" spans="59:59" ht="15" customHeight="1">
      <c r="BG1025319" s="985"/>
    </row>
    <row r="1025356" spans="59:59" ht="15" customHeight="1">
      <c r="BG1025356" s="984"/>
    </row>
    <row r="1025357" spans="59:59" ht="15" customHeight="1">
      <c r="BG1025357" s="985"/>
    </row>
    <row r="1025394" spans="59:59" ht="15" customHeight="1">
      <c r="BG1025394" s="984"/>
    </row>
    <row r="1025395" spans="59:59" ht="15" customHeight="1">
      <c r="BG1025395" s="985"/>
    </row>
    <row r="1025432" spans="59:59" ht="15" customHeight="1">
      <c r="BG1025432" s="984"/>
    </row>
    <row r="1025433" spans="59:59" ht="15" customHeight="1">
      <c r="BG1025433" s="985"/>
    </row>
    <row r="1025470" spans="59:59" ht="15" customHeight="1">
      <c r="BG1025470" s="984"/>
    </row>
    <row r="1025471" spans="59:59" ht="15" customHeight="1">
      <c r="BG1025471" s="985"/>
    </row>
    <row r="1025508" spans="59:59" ht="15" customHeight="1">
      <c r="BG1025508" s="984"/>
    </row>
    <row r="1025509" spans="59:59" ht="15" customHeight="1">
      <c r="BG1025509" s="985"/>
    </row>
    <row r="1025546" spans="59:59" ht="15" customHeight="1">
      <c r="BG1025546" s="984"/>
    </row>
    <row r="1025547" spans="59:59" ht="15" customHeight="1">
      <c r="BG1025547" s="985"/>
    </row>
    <row r="1025584" spans="59:59" ht="15" customHeight="1">
      <c r="BG1025584" s="984"/>
    </row>
    <row r="1025585" spans="59:59" ht="15" customHeight="1">
      <c r="BG1025585" s="985"/>
    </row>
    <row r="1025622" spans="59:59" ht="15" customHeight="1">
      <c r="BG1025622" s="984"/>
    </row>
    <row r="1025623" spans="59:59" ht="15" customHeight="1">
      <c r="BG1025623" s="985"/>
    </row>
    <row r="1025660" spans="59:59" ht="15" customHeight="1">
      <c r="BG1025660" s="984"/>
    </row>
    <row r="1025661" spans="59:59" ht="15" customHeight="1">
      <c r="BG1025661" s="985"/>
    </row>
    <row r="1025698" spans="59:59" ht="15" customHeight="1">
      <c r="BG1025698" s="984"/>
    </row>
    <row r="1025699" spans="59:59" ht="15" customHeight="1">
      <c r="BG1025699" s="985"/>
    </row>
    <row r="1025736" spans="59:59" ht="15" customHeight="1">
      <c r="BG1025736" s="984"/>
    </row>
    <row r="1025737" spans="59:59" ht="15" customHeight="1">
      <c r="BG1025737" s="985"/>
    </row>
    <row r="1025774" spans="59:59" ht="15" customHeight="1">
      <c r="BG1025774" s="984"/>
    </row>
    <row r="1025775" spans="59:59" ht="15" customHeight="1">
      <c r="BG1025775" s="985"/>
    </row>
    <row r="1025812" spans="59:59" ht="15" customHeight="1">
      <c r="BG1025812" s="984"/>
    </row>
    <row r="1025813" spans="59:59" ht="15" customHeight="1">
      <c r="BG1025813" s="985"/>
    </row>
    <row r="1025850" spans="59:59" ht="15" customHeight="1">
      <c r="BG1025850" s="984"/>
    </row>
    <row r="1025851" spans="59:59" ht="15" customHeight="1">
      <c r="BG1025851" s="985"/>
    </row>
    <row r="1025888" spans="59:59" ht="15" customHeight="1">
      <c r="BG1025888" s="984"/>
    </row>
    <row r="1025889" spans="59:59" ht="15" customHeight="1">
      <c r="BG1025889" s="985"/>
    </row>
    <row r="1025926" spans="59:59" ht="15" customHeight="1">
      <c r="BG1025926" s="984"/>
    </row>
    <row r="1025927" spans="59:59" ht="15" customHeight="1">
      <c r="BG1025927" s="985"/>
    </row>
    <row r="1025964" spans="59:59" ht="15" customHeight="1">
      <c r="BG1025964" s="984"/>
    </row>
    <row r="1025965" spans="59:59" ht="15" customHeight="1">
      <c r="BG1025965" s="985"/>
    </row>
    <row r="1026002" spans="59:59" ht="15" customHeight="1">
      <c r="BG1026002" s="984"/>
    </row>
    <row r="1026003" spans="59:59" ht="15" customHeight="1">
      <c r="BG1026003" s="985"/>
    </row>
    <row r="1026040" spans="59:59" ht="15" customHeight="1">
      <c r="BG1026040" s="984"/>
    </row>
    <row r="1026041" spans="59:59" ht="15" customHeight="1">
      <c r="BG1026041" s="985"/>
    </row>
    <row r="1026078" spans="59:59" ht="15" customHeight="1">
      <c r="BG1026078" s="984"/>
    </row>
    <row r="1026079" spans="59:59" ht="15" customHeight="1">
      <c r="BG1026079" s="985"/>
    </row>
    <row r="1026116" spans="59:59" ht="15" customHeight="1">
      <c r="BG1026116" s="984"/>
    </row>
    <row r="1026117" spans="59:59" ht="15" customHeight="1">
      <c r="BG1026117" s="985"/>
    </row>
    <row r="1026154" spans="59:59" ht="15" customHeight="1">
      <c r="BG1026154" s="984"/>
    </row>
    <row r="1026155" spans="59:59" ht="15" customHeight="1">
      <c r="BG1026155" s="985"/>
    </row>
    <row r="1026192" spans="59:59" ht="15" customHeight="1">
      <c r="BG1026192" s="984"/>
    </row>
    <row r="1026193" spans="59:59" ht="15" customHeight="1">
      <c r="BG1026193" s="985"/>
    </row>
    <row r="1026230" spans="59:59" ht="15" customHeight="1">
      <c r="BG1026230" s="984"/>
    </row>
    <row r="1026231" spans="59:59" ht="15" customHeight="1">
      <c r="BG1026231" s="985"/>
    </row>
    <row r="1026268" spans="59:59" ht="15" customHeight="1">
      <c r="BG1026268" s="984"/>
    </row>
    <row r="1026269" spans="59:59" ht="15" customHeight="1">
      <c r="BG1026269" s="985"/>
    </row>
    <row r="1026306" spans="59:59" ht="15" customHeight="1">
      <c r="BG1026306" s="984"/>
    </row>
    <row r="1026307" spans="59:59" ht="15" customHeight="1">
      <c r="BG1026307" s="985"/>
    </row>
    <row r="1026344" spans="59:59" ht="15" customHeight="1">
      <c r="BG1026344" s="984"/>
    </row>
    <row r="1026345" spans="59:59" ht="15" customHeight="1">
      <c r="BG1026345" s="985"/>
    </row>
    <row r="1026382" spans="59:59" ht="15" customHeight="1">
      <c r="BG1026382" s="984"/>
    </row>
    <row r="1026383" spans="59:59" ht="15" customHeight="1">
      <c r="BG1026383" s="985"/>
    </row>
    <row r="1026420" spans="59:59" ht="15" customHeight="1">
      <c r="BG1026420" s="984"/>
    </row>
    <row r="1026421" spans="59:59" ht="15" customHeight="1">
      <c r="BG1026421" s="985"/>
    </row>
    <row r="1026458" spans="59:59" ht="15" customHeight="1">
      <c r="BG1026458" s="984"/>
    </row>
    <row r="1026459" spans="59:59" ht="15" customHeight="1">
      <c r="BG1026459" s="985"/>
    </row>
    <row r="1026496" spans="59:59" ht="15" customHeight="1">
      <c r="BG1026496" s="984"/>
    </row>
    <row r="1026497" spans="59:59" ht="15" customHeight="1">
      <c r="BG1026497" s="985"/>
    </row>
    <row r="1026534" spans="59:59" ht="15" customHeight="1">
      <c r="BG1026534" s="984"/>
    </row>
    <row r="1026535" spans="59:59" ht="15" customHeight="1">
      <c r="BG1026535" s="985"/>
    </row>
    <row r="1026572" spans="59:59" ht="15" customHeight="1">
      <c r="BG1026572" s="984"/>
    </row>
    <row r="1026573" spans="59:59" ht="15" customHeight="1">
      <c r="BG1026573" s="985"/>
    </row>
    <row r="1026610" spans="59:59" ht="15" customHeight="1">
      <c r="BG1026610" s="984"/>
    </row>
    <row r="1026611" spans="59:59" ht="15" customHeight="1">
      <c r="BG1026611" s="985"/>
    </row>
    <row r="1026648" spans="59:59" ht="15" customHeight="1">
      <c r="BG1026648" s="984"/>
    </row>
    <row r="1026649" spans="59:59" ht="15" customHeight="1">
      <c r="BG1026649" s="985"/>
    </row>
    <row r="1026686" spans="59:59" ht="15" customHeight="1">
      <c r="BG1026686" s="984"/>
    </row>
    <row r="1026687" spans="59:59" ht="15" customHeight="1">
      <c r="BG1026687" s="985"/>
    </row>
    <row r="1026724" spans="59:59" ht="15" customHeight="1">
      <c r="BG1026724" s="984"/>
    </row>
    <row r="1026725" spans="59:59" ht="15" customHeight="1">
      <c r="BG1026725" s="985"/>
    </row>
    <row r="1026762" spans="59:59" ht="15" customHeight="1">
      <c r="BG1026762" s="984"/>
    </row>
    <row r="1026763" spans="59:59" ht="15" customHeight="1">
      <c r="BG1026763" s="985"/>
    </row>
    <row r="1026800" spans="59:59" ht="15" customHeight="1">
      <c r="BG1026800" s="984"/>
    </row>
    <row r="1026801" spans="59:59" ht="15" customHeight="1">
      <c r="BG1026801" s="985"/>
    </row>
    <row r="1026838" spans="59:59" ht="15" customHeight="1">
      <c r="BG1026838" s="984"/>
    </row>
    <row r="1026839" spans="59:59" ht="15" customHeight="1">
      <c r="BG1026839" s="985"/>
    </row>
    <row r="1026876" spans="59:59" ht="15" customHeight="1">
      <c r="BG1026876" s="984"/>
    </row>
    <row r="1026877" spans="59:59" ht="15" customHeight="1">
      <c r="BG1026877" s="985"/>
    </row>
    <row r="1026914" spans="59:59" ht="15" customHeight="1">
      <c r="BG1026914" s="984"/>
    </row>
    <row r="1026915" spans="59:59" ht="15" customHeight="1">
      <c r="BG1026915" s="985"/>
    </row>
    <row r="1026952" spans="59:59" ht="15" customHeight="1">
      <c r="BG1026952" s="984"/>
    </row>
    <row r="1026953" spans="59:59" ht="15" customHeight="1">
      <c r="BG1026953" s="985"/>
    </row>
    <row r="1026990" spans="59:59" ht="15" customHeight="1">
      <c r="BG1026990" s="984"/>
    </row>
    <row r="1026991" spans="59:59" ht="15" customHeight="1">
      <c r="BG1026991" s="985"/>
    </row>
    <row r="1027028" spans="59:59" ht="15" customHeight="1">
      <c r="BG1027028" s="984"/>
    </row>
    <row r="1027029" spans="59:59" ht="15" customHeight="1">
      <c r="BG1027029" s="985"/>
    </row>
    <row r="1027066" spans="59:59" ht="15" customHeight="1">
      <c r="BG1027066" s="984"/>
    </row>
    <row r="1027067" spans="59:59" ht="15" customHeight="1">
      <c r="BG1027067" s="985"/>
    </row>
    <row r="1027104" spans="59:59" ht="15" customHeight="1">
      <c r="BG1027104" s="984"/>
    </row>
    <row r="1027105" spans="59:59" ht="15" customHeight="1">
      <c r="BG1027105" s="985"/>
    </row>
    <row r="1027142" spans="59:59" ht="15" customHeight="1">
      <c r="BG1027142" s="984"/>
    </row>
    <row r="1027143" spans="59:59" ht="15" customHeight="1">
      <c r="BG1027143" s="985"/>
    </row>
    <row r="1027180" spans="59:59" ht="15" customHeight="1">
      <c r="BG1027180" s="984"/>
    </row>
    <row r="1027181" spans="59:59" ht="15" customHeight="1">
      <c r="BG1027181" s="985"/>
    </row>
    <row r="1027218" spans="59:59" ht="15" customHeight="1">
      <c r="BG1027218" s="984"/>
    </row>
    <row r="1027219" spans="59:59" ht="15" customHeight="1">
      <c r="BG1027219" s="985"/>
    </row>
    <row r="1027256" spans="59:59" ht="15" customHeight="1">
      <c r="BG1027256" s="984"/>
    </row>
    <row r="1027257" spans="59:59" ht="15" customHeight="1">
      <c r="BG1027257" s="985"/>
    </row>
    <row r="1027294" spans="59:59" ht="15" customHeight="1">
      <c r="BG1027294" s="984"/>
    </row>
    <row r="1027295" spans="59:59" ht="15" customHeight="1">
      <c r="BG1027295" s="985"/>
    </row>
    <row r="1027332" spans="59:59" ht="15" customHeight="1">
      <c r="BG1027332" s="984"/>
    </row>
    <row r="1027333" spans="59:59" ht="15" customHeight="1">
      <c r="BG1027333" s="985"/>
    </row>
    <row r="1027370" spans="59:59" ht="15" customHeight="1">
      <c r="BG1027370" s="984"/>
    </row>
    <row r="1027371" spans="59:59" ht="15" customHeight="1">
      <c r="BG1027371" s="985"/>
    </row>
    <row r="1027408" spans="59:59" ht="15" customHeight="1">
      <c r="BG1027408" s="984"/>
    </row>
    <row r="1027409" spans="59:59" ht="15" customHeight="1">
      <c r="BG1027409" s="985"/>
    </row>
    <row r="1027446" spans="59:59" ht="15" customHeight="1">
      <c r="BG1027446" s="984"/>
    </row>
    <row r="1027447" spans="59:59" ht="15" customHeight="1">
      <c r="BG1027447" s="985"/>
    </row>
    <row r="1027484" spans="59:59" ht="15" customHeight="1">
      <c r="BG1027484" s="984"/>
    </row>
    <row r="1027485" spans="59:59" ht="15" customHeight="1">
      <c r="BG1027485" s="985"/>
    </row>
    <row r="1027522" spans="59:59" ht="15" customHeight="1">
      <c r="BG1027522" s="984"/>
    </row>
    <row r="1027523" spans="59:59" ht="15" customHeight="1">
      <c r="BG1027523" s="985"/>
    </row>
    <row r="1027560" spans="59:59" ht="15" customHeight="1">
      <c r="BG1027560" s="984"/>
    </row>
    <row r="1027561" spans="59:59" ht="15" customHeight="1">
      <c r="BG1027561" s="985"/>
    </row>
    <row r="1027598" spans="59:59" ht="15" customHeight="1">
      <c r="BG1027598" s="984"/>
    </row>
    <row r="1027599" spans="59:59" ht="15" customHeight="1">
      <c r="BG1027599" s="985"/>
    </row>
    <row r="1027636" spans="59:59" ht="15" customHeight="1">
      <c r="BG1027636" s="984"/>
    </row>
    <row r="1027637" spans="59:59" ht="15" customHeight="1">
      <c r="BG1027637" s="985"/>
    </row>
    <row r="1027674" spans="59:59" ht="15" customHeight="1">
      <c r="BG1027674" s="984"/>
    </row>
    <row r="1027675" spans="59:59" ht="15" customHeight="1">
      <c r="BG1027675" s="985"/>
    </row>
    <row r="1027712" spans="59:59" ht="15" customHeight="1">
      <c r="BG1027712" s="984"/>
    </row>
    <row r="1027713" spans="59:59" ht="15" customHeight="1">
      <c r="BG1027713" s="985"/>
    </row>
    <row r="1027750" spans="59:59" ht="15" customHeight="1">
      <c r="BG1027750" s="984"/>
    </row>
    <row r="1027751" spans="59:59" ht="15" customHeight="1">
      <c r="BG1027751" s="985"/>
    </row>
    <row r="1027788" spans="59:59" ht="15" customHeight="1">
      <c r="BG1027788" s="984"/>
    </row>
    <row r="1027789" spans="59:59" ht="15" customHeight="1">
      <c r="BG1027789" s="985"/>
    </row>
    <row r="1027826" spans="59:59" ht="15" customHeight="1">
      <c r="BG1027826" s="984"/>
    </row>
    <row r="1027827" spans="59:59" ht="15" customHeight="1">
      <c r="BG1027827" s="985"/>
    </row>
    <row r="1027864" spans="59:59" ht="15" customHeight="1">
      <c r="BG1027864" s="984"/>
    </row>
    <row r="1027865" spans="59:59" ht="15" customHeight="1">
      <c r="BG1027865" s="985"/>
    </row>
    <row r="1027902" spans="59:59" ht="15" customHeight="1">
      <c r="BG1027902" s="984"/>
    </row>
    <row r="1027903" spans="59:59" ht="15" customHeight="1">
      <c r="BG1027903" s="985"/>
    </row>
    <row r="1027940" spans="59:59" ht="15" customHeight="1">
      <c r="BG1027940" s="984"/>
    </row>
    <row r="1027941" spans="59:59" ht="15" customHeight="1">
      <c r="BG1027941" s="985"/>
    </row>
    <row r="1027978" spans="59:59" ht="15" customHeight="1">
      <c r="BG1027978" s="984"/>
    </row>
    <row r="1027979" spans="59:59" ht="15" customHeight="1">
      <c r="BG1027979" s="985"/>
    </row>
    <row r="1028016" spans="59:59" ht="15" customHeight="1">
      <c r="BG1028016" s="984"/>
    </row>
    <row r="1028017" spans="59:59" ht="15" customHeight="1">
      <c r="BG1028017" s="985"/>
    </row>
    <row r="1028054" spans="59:59" ht="15" customHeight="1">
      <c r="BG1028054" s="984"/>
    </row>
    <row r="1028055" spans="59:59" ht="15" customHeight="1">
      <c r="BG1028055" s="985"/>
    </row>
    <row r="1028092" spans="59:59" ht="15" customHeight="1">
      <c r="BG1028092" s="984"/>
    </row>
    <row r="1028093" spans="59:59" ht="15" customHeight="1">
      <c r="BG1028093" s="985"/>
    </row>
    <row r="1028130" spans="59:59" ht="15" customHeight="1">
      <c r="BG1028130" s="984"/>
    </row>
    <row r="1028131" spans="59:59" ht="15" customHeight="1">
      <c r="BG1028131" s="985"/>
    </row>
    <row r="1028168" spans="59:59" ht="15" customHeight="1">
      <c r="BG1028168" s="984"/>
    </row>
    <row r="1028169" spans="59:59" ht="15" customHeight="1">
      <c r="BG1028169" s="985"/>
    </row>
    <row r="1028206" spans="59:59" ht="15" customHeight="1">
      <c r="BG1028206" s="984"/>
    </row>
    <row r="1028207" spans="59:59" ht="15" customHeight="1">
      <c r="BG1028207" s="985"/>
    </row>
    <row r="1028244" spans="59:59" ht="15" customHeight="1">
      <c r="BG1028244" s="984"/>
    </row>
    <row r="1028245" spans="59:59" ht="15" customHeight="1">
      <c r="BG1028245" s="985"/>
    </row>
    <row r="1028282" spans="59:59" ht="15" customHeight="1">
      <c r="BG1028282" s="984"/>
    </row>
    <row r="1028283" spans="59:59" ht="15" customHeight="1">
      <c r="BG1028283" s="985"/>
    </row>
    <row r="1028320" spans="59:59" ht="15" customHeight="1">
      <c r="BG1028320" s="984"/>
    </row>
    <row r="1028321" spans="59:59" ht="15" customHeight="1">
      <c r="BG1028321" s="985"/>
    </row>
    <row r="1028358" spans="59:59" ht="15" customHeight="1">
      <c r="BG1028358" s="984"/>
    </row>
    <row r="1028359" spans="59:59" ht="15" customHeight="1">
      <c r="BG1028359" s="985"/>
    </row>
    <row r="1028396" spans="59:59" ht="15" customHeight="1">
      <c r="BG1028396" s="984"/>
    </row>
    <row r="1028397" spans="59:59" ht="15" customHeight="1">
      <c r="BG1028397" s="985"/>
    </row>
    <row r="1028434" spans="59:59" ht="15" customHeight="1">
      <c r="BG1028434" s="984"/>
    </row>
    <row r="1028435" spans="59:59" ht="15" customHeight="1">
      <c r="BG1028435" s="985"/>
    </row>
    <row r="1028472" spans="59:59" ht="15" customHeight="1">
      <c r="BG1028472" s="984"/>
    </row>
    <row r="1028473" spans="59:59" ht="15" customHeight="1">
      <c r="BG1028473" s="985"/>
    </row>
    <row r="1028510" spans="59:59" ht="15" customHeight="1">
      <c r="BG1028510" s="984"/>
    </row>
    <row r="1028511" spans="59:59" ht="15" customHeight="1">
      <c r="BG1028511" s="985"/>
    </row>
    <row r="1028548" spans="59:59" ht="15" customHeight="1">
      <c r="BG1028548" s="984"/>
    </row>
    <row r="1028549" spans="59:59" ht="15" customHeight="1">
      <c r="BG1028549" s="985"/>
    </row>
    <row r="1028586" spans="59:59" ht="15" customHeight="1">
      <c r="BG1028586" s="984"/>
    </row>
    <row r="1028587" spans="59:59" ht="15" customHeight="1">
      <c r="BG1028587" s="985"/>
    </row>
    <row r="1028624" spans="59:59" ht="15" customHeight="1">
      <c r="BG1028624" s="984"/>
    </row>
    <row r="1028625" spans="59:59" ht="15" customHeight="1">
      <c r="BG1028625" s="985"/>
    </row>
    <row r="1028662" spans="59:59" ht="15" customHeight="1">
      <c r="BG1028662" s="984"/>
    </row>
    <row r="1028663" spans="59:59" ht="15" customHeight="1">
      <c r="BG1028663" s="985"/>
    </row>
    <row r="1028700" spans="59:59" ht="15" customHeight="1">
      <c r="BG1028700" s="984"/>
    </row>
    <row r="1028701" spans="59:59" ht="15" customHeight="1">
      <c r="BG1028701" s="985"/>
    </row>
    <row r="1028738" spans="59:59" ht="15" customHeight="1">
      <c r="BG1028738" s="984"/>
    </row>
    <row r="1028739" spans="59:59" ht="15" customHeight="1">
      <c r="BG1028739" s="985"/>
    </row>
    <row r="1028776" spans="59:59" ht="15" customHeight="1">
      <c r="BG1028776" s="984"/>
    </row>
    <row r="1028777" spans="59:59" ht="15" customHeight="1">
      <c r="BG1028777" s="985"/>
    </row>
    <row r="1028814" spans="59:59" ht="15" customHeight="1">
      <c r="BG1028814" s="984"/>
    </row>
    <row r="1028815" spans="59:59" ht="15" customHeight="1">
      <c r="BG1028815" s="985"/>
    </row>
    <row r="1028852" spans="59:59" ht="15" customHeight="1">
      <c r="BG1028852" s="984"/>
    </row>
    <row r="1028853" spans="59:59" ht="15" customHeight="1">
      <c r="BG1028853" s="985"/>
    </row>
    <row r="1028890" spans="59:59" ht="15" customHeight="1">
      <c r="BG1028890" s="984"/>
    </row>
    <row r="1028891" spans="59:59" ht="15" customHeight="1">
      <c r="BG1028891" s="985"/>
    </row>
    <row r="1028928" spans="59:59" ht="15" customHeight="1">
      <c r="BG1028928" s="984"/>
    </row>
    <row r="1028929" spans="59:59" ht="15" customHeight="1">
      <c r="BG1028929" s="985"/>
    </row>
    <row r="1028966" spans="59:59" ht="15" customHeight="1">
      <c r="BG1028966" s="984"/>
    </row>
    <row r="1028967" spans="59:59" ht="15" customHeight="1">
      <c r="BG1028967" s="985"/>
    </row>
    <row r="1029004" spans="59:59" ht="15" customHeight="1">
      <c r="BG1029004" s="984"/>
    </row>
    <row r="1029005" spans="59:59" ht="15" customHeight="1">
      <c r="BG1029005" s="985"/>
    </row>
    <row r="1029042" spans="59:59" ht="15" customHeight="1">
      <c r="BG1029042" s="984"/>
    </row>
    <row r="1029043" spans="59:59" ht="15" customHeight="1">
      <c r="BG1029043" s="985"/>
    </row>
    <row r="1029080" spans="59:59" ht="15" customHeight="1">
      <c r="BG1029080" s="984"/>
    </row>
    <row r="1029081" spans="59:59" ht="15" customHeight="1">
      <c r="BG1029081" s="985"/>
    </row>
    <row r="1029118" spans="59:59" ht="15" customHeight="1">
      <c r="BG1029118" s="984"/>
    </row>
    <row r="1029119" spans="59:59" ht="15" customHeight="1">
      <c r="BG1029119" s="985"/>
    </row>
    <row r="1029156" spans="59:59" ht="15" customHeight="1">
      <c r="BG1029156" s="984"/>
    </row>
    <row r="1029157" spans="59:59" ht="15" customHeight="1">
      <c r="BG1029157" s="985"/>
    </row>
    <row r="1029194" spans="59:59" ht="15" customHeight="1">
      <c r="BG1029194" s="984"/>
    </row>
    <row r="1029195" spans="59:59" ht="15" customHeight="1">
      <c r="BG1029195" s="985"/>
    </row>
    <row r="1029232" spans="59:59" ht="15" customHeight="1">
      <c r="BG1029232" s="984"/>
    </row>
    <row r="1029233" spans="59:59" ht="15" customHeight="1">
      <c r="BG1029233" s="985"/>
    </row>
    <row r="1029270" spans="59:59" ht="15" customHeight="1">
      <c r="BG1029270" s="984"/>
    </row>
    <row r="1029271" spans="59:59" ht="15" customHeight="1">
      <c r="BG1029271" s="985"/>
    </row>
    <row r="1029308" spans="59:59" ht="15" customHeight="1">
      <c r="BG1029308" s="984"/>
    </row>
    <row r="1029309" spans="59:59" ht="15" customHeight="1">
      <c r="BG1029309" s="985"/>
    </row>
    <row r="1029346" spans="59:59" ht="15" customHeight="1">
      <c r="BG1029346" s="984"/>
    </row>
    <row r="1029347" spans="59:59" ht="15" customHeight="1">
      <c r="BG1029347" s="985"/>
    </row>
    <row r="1029384" spans="59:59" ht="15" customHeight="1">
      <c r="BG1029384" s="984"/>
    </row>
    <row r="1029385" spans="59:59" ht="15" customHeight="1">
      <c r="BG1029385" s="985"/>
    </row>
    <row r="1029422" spans="59:59" ht="15" customHeight="1">
      <c r="BG1029422" s="984"/>
    </row>
    <row r="1029423" spans="59:59" ht="15" customHeight="1">
      <c r="BG1029423" s="985"/>
    </row>
    <row r="1029460" spans="59:59" ht="15" customHeight="1">
      <c r="BG1029460" s="984"/>
    </row>
    <row r="1029461" spans="59:59" ht="15" customHeight="1">
      <c r="BG1029461" s="985"/>
    </row>
    <row r="1029498" spans="59:59" ht="15" customHeight="1">
      <c r="BG1029498" s="984"/>
    </row>
    <row r="1029499" spans="59:59" ht="15" customHeight="1">
      <c r="BG1029499" s="985"/>
    </row>
    <row r="1029536" spans="59:59" ht="15" customHeight="1">
      <c r="BG1029536" s="984"/>
    </row>
    <row r="1029537" spans="59:59" ht="15" customHeight="1">
      <c r="BG1029537" s="985"/>
    </row>
    <row r="1029574" spans="59:59" ht="15" customHeight="1">
      <c r="BG1029574" s="984"/>
    </row>
    <row r="1029575" spans="59:59" ht="15" customHeight="1">
      <c r="BG1029575" s="985"/>
    </row>
    <row r="1029612" spans="59:59" ht="15" customHeight="1">
      <c r="BG1029612" s="984"/>
    </row>
    <row r="1029613" spans="59:59" ht="15" customHeight="1">
      <c r="BG1029613" s="985"/>
    </row>
    <row r="1029650" spans="59:59" ht="15" customHeight="1">
      <c r="BG1029650" s="984"/>
    </row>
    <row r="1029651" spans="59:59" ht="15" customHeight="1">
      <c r="BG1029651" s="985"/>
    </row>
    <row r="1029688" spans="59:59" ht="15" customHeight="1">
      <c r="BG1029688" s="984"/>
    </row>
    <row r="1029689" spans="59:59" ht="15" customHeight="1">
      <c r="BG1029689" s="985"/>
    </row>
    <row r="1029726" spans="59:59" ht="15" customHeight="1">
      <c r="BG1029726" s="984"/>
    </row>
    <row r="1029727" spans="59:59" ht="15" customHeight="1">
      <c r="BG1029727" s="985"/>
    </row>
    <row r="1029764" spans="59:59" ht="15" customHeight="1">
      <c r="BG1029764" s="984"/>
    </row>
    <row r="1029765" spans="59:59" ht="15" customHeight="1">
      <c r="BG1029765" s="985"/>
    </row>
    <row r="1029802" spans="59:59" ht="15" customHeight="1">
      <c r="BG1029802" s="984"/>
    </row>
    <row r="1029803" spans="59:59" ht="15" customHeight="1">
      <c r="BG1029803" s="985"/>
    </row>
    <row r="1029840" spans="59:59" ht="15" customHeight="1">
      <c r="BG1029840" s="984"/>
    </row>
    <row r="1029841" spans="59:59" ht="15" customHeight="1">
      <c r="BG1029841" s="985"/>
    </row>
    <row r="1029878" spans="59:59" ht="15" customHeight="1">
      <c r="BG1029878" s="984"/>
    </row>
    <row r="1029879" spans="59:59" ht="15" customHeight="1">
      <c r="BG1029879" s="985"/>
    </row>
    <row r="1029916" spans="59:59" ht="15" customHeight="1">
      <c r="BG1029916" s="984"/>
    </row>
    <row r="1029917" spans="59:59" ht="15" customHeight="1">
      <c r="BG1029917" s="985"/>
    </row>
    <row r="1029954" spans="59:59" ht="15" customHeight="1">
      <c r="BG1029954" s="984"/>
    </row>
    <row r="1029955" spans="59:59" ht="15" customHeight="1">
      <c r="BG1029955" s="985"/>
    </row>
    <row r="1029992" spans="59:59" ht="15" customHeight="1">
      <c r="BG1029992" s="984"/>
    </row>
    <row r="1029993" spans="59:59" ht="15" customHeight="1">
      <c r="BG1029993" s="985"/>
    </row>
    <row r="1030030" spans="59:59" ht="15" customHeight="1">
      <c r="BG1030030" s="984"/>
    </row>
    <row r="1030031" spans="59:59" ht="15" customHeight="1">
      <c r="BG1030031" s="985"/>
    </row>
    <row r="1030068" spans="59:59" ht="15" customHeight="1">
      <c r="BG1030068" s="984"/>
    </row>
    <row r="1030069" spans="59:59" ht="15" customHeight="1">
      <c r="BG1030069" s="985"/>
    </row>
    <row r="1030106" spans="59:59" ht="15" customHeight="1">
      <c r="BG1030106" s="984"/>
    </row>
    <row r="1030107" spans="59:59" ht="15" customHeight="1">
      <c r="BG1030107" s="985"/>
    </row>
    <row r="1030144" spans="59:59" ht="15" customHeight="1">
      <c r="BG1030144" s="984"/>
    </row>
    <row r="1030145" spans="59:59" ht="15" customHeight="1">
      <c r="BG1030145" s="985"/>
    </row>
    <row r="1030182" spans="59:59" ht="15" customHeight="1">
      <c r="BG1030182" s="984"/>
    </row>
    <row r="1030183" spans="59:59" ht="15" customHeight="1">
      <c r="BG1030183" s="985"/>
    </row>
    <row r="1030220" spans="59:59" ht="15" customHeight="1">
      <c r="BG1030220" s="984"/>
    </row>
    <row r="1030221" spans="59:59" ht="15" customHeight="1">
      <c r="BG1030221" s="985"/>
    </row>
    <row r="1030258" spans="59:59" ht="15" customHeight="1">
      <c r="BG1030258" s="984"/>
    </row>
    <row r="1030259" spans="59:59" ht="15" customHeight="1">
      <c r="BG1030259" s="985"/>
    </row>
    <row r="1030296" spans="59:59" ht="15" customHeight="1">
      <c r="BG1030296" s="984"/>
    </row>
    <row r="1030297" spans="59:59" ht="15" customHeight="1">
      <c r="BG1030297" s="985"/>
    </row>
    <row r="1030334" spans="59:59" ht="15" customHeight="1">
      <c r="BG1030334" s="984"/>
    </row>
    <row r="1030335" spans="59:59" ht="15" customHeight="1">
      <c r="BG1030335" s="985"/>
    </row>
    <row r="1030372" spans="59:59" ht="15" customHeight="1">
      <c r="BG1030372" s="984"/>
    </row>
    <row r="1030373" spans="59:59" ht="15" customHeight="1">
      <c r="BG1030373" s="985"/>
    </row>
    <row r="1030410" spans="59:59" ht="15" customHeight="1">
      <c r="BG1030410" s="984"/>
    </row>
    <row r="1030411" spans="59:59" ht="15" customHeight="1">
      <c r="BG1030411" s="985"/>
    </row>
    <row r="1030448" spans="59:59" ht="15" customHeight="1">
      <c r="BG1030448" s="984"/>
    </row>
    <row r="1030449" spans="59:59" ht="15" customHeight="1">
      <c r="BG1030449" s="985"/>
    </row>
    <row r="1030486" spans="59:59" ht="15" customHeight="1">
      <c r="BG1030486" s="984"/>
    </row>
    <row r="1030487" spans="59:59" ht="15" customHeight="1">
      <c r="BG1030487" s="985"/>
    </row>
    <row r="1030524" spans="59:59" ht="15" customHeight="1">
      <c r="BG1030524" s="984"/>
    </row>
    <row r="1030525" spans="59:59" ht="15" customHeight="1">
      <c r="BG1030525" s="985"/>
    </row>
    <row r="1030562" spans="59:59" ht="15" customHeight="1">
      <c r="BG1030562" s="984"/>
    </row>
    <row r="1030563" spans="59:59" ht="15" customHeight="1">
      <c r="BG1030563" s="985"/>
    </row>
    <row r="1030600" spans="59:59" ht="15" customHeight="1">
      <c r="BG1030600" s="984"/>
    </row>
    <row r="1030601" spans="59:59" ht="15" customHeight="1">
      <c r="BG1030601" s="985"/>
    </row>
    <row r="1030638" spans="59:59" ht="15" customHeight="1">
      <c r="BG1030638" s="984"/>
    </row>
    <row r="1030639" spans="59:59" ht="15" customHeight="1">
      <c r="BG1030639" s="985"/>
    </row>
    <row r="1030676" spans="59:59" ht="15" customHeight="1">
      <c r="BG1030676" s="984"/>
    </row>
    <row r="1030677" spans="59:59" ht="15" customHeight="1">
      <c r="BG1030677" s="985"/>
    </row>
    <row r="1030714" spans="59:59" ht="15" customHeight="1">
      <c r="BG1030714" s="984"/>
    </row>
    <row r="1030715" spans="59:59" ht="15" customHeight="1">
      <c r="BG1030715" s="985"/>
    </row>
    <row r="1030752" spans="59:59" ht="15" customHeight="1">
      <c r="BG1030752" s="984"/>
    </row>
    <row r="1030753" spans="59:59" ht="15" customHeight="1">
      <c r="BG1030753" s="985"/>
    </row>
    <row r="1030790" spans="59:59" ht="15" customHeight="1">
      <c r="BG1030790" s="984"/>
    </row>
    <row r="1030791" spans="59:59" ht="15" customHeight="1">
      <c r="BG1030791" s="985"/>
    </row>
    <row r="1030828" spans="59:59" ht="15" customHeight="1">
      <c r="BG1030828" s="984"/>
    </row>
    <row r="1030829" spans="59:59" ht="15" customHeight="1">
      <c r="BG1030829" s="985"/>
    </row>
    <row r="1030866" spans="59:59" ht="15" customHeight="1">
      <c r="BG1030866" s="984"/>
    </row>
    <row r="1030867" spans="59:59" ht="15" customHeight="1">
      <c r="BG1030867" s="985"/>
    </row>
    <row r="1030904" spans="59:59" ht="15" customHeight="1">
      <c r="BG1030904" s="984"/>
    </row>
    <row r="1030905" spans="59:59" ht="15" customHeight="1">
      <c r="BG1030905" s="985"/>
    </row>
    <row r="1030942" spans="59:59" ht="15" customHeight="1">
      <c r="BG1030942" s="984"/>
    </row>
    <row r="1030943" spans="59:59" ht="15" customHeight="1">
      <c r="BG1030943" s="985"/>
    </row>
    <row r="1030980" spans="59:59" ht="15" customHeight="1">
      <c r="BG1030980" s="984"/>
    </row>
    <row r="1030981" spans="59:59" ht="15" customHeight="1">
      <c r="BG1030981" s="985"/>
    </row>
    <row r="1031018" spans="59:59" ht="15" customHeight="1">
      <c r="BG1031018" s="984"/>
    </row>
    <row r="1031019" spans="59:59" ht="15" customHeight="1">
      <c r="BG1031019" s="985"/>
    </row>
    <row r="1031056" spans="59:59" ht="15" customHeight="1">
      <c r="BG1031056" s="984"/>
    </row>
    <row r="1031057" spans="59:59" ht="15" customHeight="1">
      <c r="BG1031057" s="985"/>
    </row>
    <row r="1031094" spans="59:59" ht="15" customHeight="1">
      <c r="BG1031094" s="984"/>
    </row>
    <row r="1031095" spans="59:59" ht="15" customHeight="1">
      <c r="BG1031095" s="985"/>
    </row>
    <row r="1031132" spans="59:59" ht="15" customHeight="1">
      <c r="BG1031132" s="984"/>
    </row>
    <row r="1031133" spans="59:59" ht="15" customHeight="1">
      <c r="BG1031133" s="985"/>
    </row>
    <row r="1031170" spans="59:59" ht="15" customHeight="1">
      <c r="BG1031170" s="984"/>
    </row>
    <row r="1031171" spans="59:59" ht="15" customHeight="1">
      <c r="BG1031171" s="985"/>
    </row>
    <row r="1031208" spans="59:59" ht="15" customHeight="1">
      <c r="BG1031208" s="984"/>
    </row>
    <row r="1031209" spans="59:59" ht="15" customHeight="1">
      <c r="BG1031209" s="985"/>
    </row>
    <row r="1031246" spans="59:59" ht="15" customHeight="1">
      <c r="BG1031246" s="984"/>
    </row>
    <row r="1031247" spans="59:59" ht="15" customHeight="1">
      <c r="BG1031247" s="985"/>
    </row>
    <row r="1031284" spans="59:59" ht="15" customHeight="1">
      <c r="BG1031284" s="984"/>
    </row>
    <row r="1031285" spans="59:59" ht="15" customHeight="1">
      <c r="BG1031285" s="985"/>
    </row>
    <row r="1031322" spans="59:59" ht="15" customHeight="1">
      <c r="BG1031322" s="984"/>
    </row>
    <row r="1031323" spans="59:59" ht="15" customHeight="1">
      <c r="BG1031323" s="985"/>
    </row>
    <row r="1031360" spans="59:59" ht="15" customHeight="1">
      <c r="BG1031360" s="984"/>
    </row>
    <row r="1031361" spans="59:59" ht="15" customHeight="1">
      <c r="BG1031361" s="985"/>
    </row>
    <row r="1031398" spans="59:59" ht="15" customHeight="1">
      <c r="BG1031398" s="984"/>
    </row>
    <row r="1031399" spans="59:59" ht="15" customHeight="1">
      <c r="BG1031399" s="985"/>
    </row>
    <row r="1031436" spans="59:59" ht="15" customHeight="1">
      <c r="BG1031436" s="984"/>
    </row>
    <row r="1031437" spans="59:59" ht="15" customHeight="1">
      <c r="BG1031437" s="985"/>
    </row>
    <row r="1031474" spans="59:59" ht="15" customHeight="1">
      <c r="BG1031474" s="984"/>
    </row>
    <row r="1031475" spans="59:59" ht="15" customHeight="1">
      <c r="BG1031475" s="985"/>
    </row>
    <row r="1031512" spans="59:59" ht="15" customHeight="1">
      <c r="BG1031512" s="984"/>
    </row>
    <row r="1031513" spans="59:59" ht="15" customHeight="1">
      <c r="BG1031513" s="985"/>
    </row>
    <row r="1031550" spans="59:59" ht="15" customHeight="1">
      <c r="BG1031550" s="984"/>
    </row>
    <row r="1031551" spans="59:59" ht="15" customHeight="1">
      <c r="BG1031551" s="985"/>
    </row>
    <row r="1031588" spans="59:59" ht="15" customHeight="1">
      <c r="BG1031588" s="984"/>
    </row>
    <row r="1031589" spans="59:59" ht="15" customHeight="1">
      <c r="BG1031589" s="985"/>
    </row>
    <row r="1031626" spans="59:59" ht="15" customHeight="1">
      <c r="BG1031626" s="984"/>
    </row>
    <row r="1031627" spans="59:59" ht="15" customHeight="1">
      <c r="BG1031627" s="985"/>
    </row>
    <row r="1031664" spans="59:59" ht="15" customHeight="1">
      <c r="BG1031664" s="984"/>
    </row>
    <row r="1031665" spans="59:59" ht="15" customHeight="1">
      <c r="BG1031665" s="985"/>
    </row>
    <row r="1031702" spans="59:59" ht="15" customHeight="1">
      <c r="BG1031702" s="984"/>
    </row>
    <row r="1031703" spans="59:59" ht="15" customHeight="1">
      <c r="BG1031703" s="985"/>
    </row>
    <row r="1031740" spans="59:59" ht="15" customHeight="1">
      <c r="BG1031740" s="984"/>
    </row>
    <row r="1031741" spans="59:59" ht="15" customHeight="1">
      <c r="BG1031741" s="985"/>
    </row>
    <row r="1031778" spans="59:59" ht="15" customHeight="1">
      <c r="BG1031778" s="984"/>
    </row>
    <row r="1031779" spans="59:59" ht="15" customHeight="1">
      <c r="BG1031779" s="985"/>
    </row>
    <row r="1031816" spans="59:59" ht="15" customHeight="1">
      <c r="BG1031816" s="984"/>
    </row>
    <row r="1031817" spans="59:59" ht="15" customHeight="1">
      <c r="BG1031817" s="985"/>
    </row>
    <row r="1031854" spans="59:59" ht="15" customHeight="1">
      <c r="BG1031854" s="984"/>
    </row>
    <row r="1031855" spans="59:59" ht="15" customHeight="1">
      <c r="BG1031855" s="985"/>
    </row>
    <row r="1031892" spans="59:59" ht="15" customHeight="1">
      <c r="BG1031892" s="984"/>
    </row>
    <row r="1031893" spans="59:59" ht="15" customHeight="1">
      <c r="BG1031893" s="985"/>
    </row>
    <row r="1031930" spans="59:59" ht="15" customHeight="1">
      <c r="BG1031930" s="984"/>
    </row>
    <row r="1031931" spans="59:59" ht="15" customHeight="1">
      <c r="BG1031931" s="985"/>
    </row>
    <row r="1031968" spans="59:59" ht="15" customHeight="1">
      <c r="BG1031968" s="984"/>
    </row>
    <row r="1031969" spans="59:59" ht="15" customHeight="1">
      <c r="BG1031969" s="985"/>
    </row>
    <row r="1032006" spans="59:59" ht="15" customHeight="1">
      <c r="BG1032006" s="984"/>
    </row>
    <row r="1032007" spans="59:59" ht="15" customHeight="1">
      <c r="BG1032007" s="985"/>
    </row>
    <row r="1032044" spans="59:59" ht="15" customHeight="1">
      <c r="BG1032044" s="984"/>
    </row>
    <row r="1032045" spans="59:59" ht="15" customHeight="1">
      <c r="BG1032045" s="985"/>
    </row>
    <row r="1032082" spans="59:59" ht="15" customHeight="1">
      <c r="BG1032082" s="984"/>
    </row>
    <row r="1032083" spans="59:59" ht="15" customHeight="1">
      <c r="BG1032083" s="985"/>
    </row>
    <row r="1032120" spans="59:59" ht="15" customHeight="1">
      <c r="BG1032120" s="984"/>
    </row>
    <row r="1032121" spans="59:59" ht="15" customHeight="1">
      <c r="BG1032121" s="985"/>
    </row>
    <row r="1032158" spans="59:59" ht="15" customHeight="1">
      <c r="BG1032158" s="984"/>
    </row>
    <row r="1032159" spans="59:59" ht="15" customHeight="1">
      <c r="BG1032159" s="985"/>
    </row>
    <row r="1032196" spans="59:59" ht="15" customHeight="1">
      <c r="BG1032196" s="984"/>
    </row>
    <row r="1032197" spans="59:59" ht="15" customHeight="1">
      <c r="BG1032197" s="985"/>
    </row>
    <row r="1032234" spans="59:59" ht="15" customHeight="1">
      <c r="BG1032234" s="984"/>
    </row>
    <row r="1032235" spans="59:59" ht="15" customHeight="1">
      <c r="BG1032235" s="985"/>
    </row>
    <row r="1032272" spans="59:59" ht="15" customHeight="1">
      <c r="BG1032272" s="984"/>
    </row>
    <row r="1032273" spans="59:59" ht="15" customHeight="1">
      <c r="BG1032273" s="985"/>
    </row>
    <row r="1032310" spans="59:59" ht="15" customHeight="1">
      <c r="BG1032310" s="984"/>
    </row>
    <row r="1032311" spans="59:59" ht="15" customHeight="1">
      <c r="BG1032311" s="985"/>
    </row>
    <row r="1032348" spans="59:59" ht="15" customHeight="1">
      <c r="BG1032348" s="984"/>
    </row>
    <row r="1032349" spans="59:59" ht="15" customHeight="1">
      <c r="BG1032349" s="985"/>
    </row>
    <row r="1032386" spans="59:59" ht="15" customHeight="1">
      <c r="BG1032386" s="984"/>
    </row>
    <row r="1032387" spans="59:59" ht="15" customHeight="1">
      <c r="BG1032387" s="985"/>
    </row>
    <row r="1032424" spans="59:59" ht="15" customHeight="1">
      <c r="BG1032424" s="984"/>
    </row>
    <row r="1032425" spans="59:59" ht="15" customHeight="1">
      <c r="BG1032425" s="985"/>
    </row>
    <row r="1032462" spans="59:59" ht="15" customHeight="1">
      <c r="BG1032462" s="984"/>
    </row>
    <row r="1032463" spans="59:59" ht="15" customHeight="1">
      <c r="BG1032463" s="985"/>
    </row>
    <row r="1032500" spans="59:59" ht="15" customHeight="1">
      <c r="BG1032500" s="984"/>
    </row>
    <row r="1032501" spans="59:59" ht="15" customHeight="1">
      <c r="BG1032501" s="985"/>
    </row>
    <row r="1032538" spans="59:59" ht="15" customHeight="1">
      <c r="BG1032538" s="984"/>
    </row>
    <row r="1032539" spans="59:59" ht="15" customHeight="1">
      <c r="BG1032539" s="985"/>
    </row>
    <row r="1032576" spans="59:59" ht="15" customHeight="1">
      <c r="BG1032576" s="984"/>
    </row>
    <row r="1032577" spans="59:59" ht="15" customHeight="1">
      <c r="BG1032577" s="985"/>
    </row>
    <row r="1032614" spans="59:59" ht="15" customHeight="1">
      <c r="BG1032614" s="984"/>
    </row>
    <row r="1032615" spans="59:59" ht="15" customHeight="1">
      <c r="BG1032615" s="985"/>
    </row>
    <row r="1032652" spans="59:59" ht="15" customHeight="1">
      <c r="BG1032652" s="984"/>
    </row>
    <row r="1032653" spans="59:59" ht="15" customHeight="1">
      <c r="BG1032653" s="985"/>
    </row>
    <row r="1032690" spans="59:59" ht="15" customHeight="1">
      <c r="BG1032690" s="984"/>
    </row>
    <row r="1032691" spans="59:59" ht="15" customHeight="1">
      <c r="BG1032691" s="985"/>
    </row>
    <row r="1032728" spans="59:59" ht="15" customHeight="1">
      <c r="BG1032728" s="984"/>
    </row>
    <row r="1032729" spans="59:59" ht="15" customHeight="1">
      <c r="BG1032729" s="985"/>
    </row>
    <row r="1032766" spans="59:59" ht="15" customHeight="1">
      <c r="BG1032766" s="984"/>
    </row>
    <row r="1032767" spans="59:59" ht="15" customHeight="1">
      <c r="BG1032767" s="985"/>
    </row>
    <row r="1032804" spans="59:59" ht="15" customHeight="1">
      <c r="BG1032804" s="984"/>
    </row>
    <row r="1032805" spans="59:59" ht="15" customHeight="1">
      <c r="BG1032805" s="985"/>
    </row>
    <row r="1032842" spans="59:59" ht="15" customHeight="1">
      <c r="BG1032842" s="984"/>
    </row>
    <row r="1032843" spans="59:59" ht="15" customHeight="1">
      <c r="BG1032843" s="985"/>
    </row>
    <row r="1032880" spans="59:59" ht="15" customHeight="1">
      <c r="BG1032880" s="984"/>
    </row>
    <row r="1032881" spans="59:59" ht="15" customHeight="1">
      <c r="BG1032881" s="985"/>
    </row>
    <row r="1032918" spans="59:59" ht="15" customHeight="1">
      <c r="BG1032918" s="984"/>
    </row>
    <row r="1032919" spans="59:59" ht="15" customHeight="1">
      <c r="BG1032919" s="985"/>
    </row>
    <row r="1032956" spans="59:59" ht="15" customHeight="1">
      <c r="BG1032956" s="984"/>
    </row>
    <row r="1032957" spans="59:59" ht="15" customHeight="1">
      <c r="BG1032957" s="985"/>
    </row>
    <row r="1032994" spans="59:59" ht="15" customHeight="1">
      <c r="BG1032994" s="984"/>
    </row>
    <row r="1032995" spans="59:59" ht="15" customHeight="1">
      <c r="BG1032995" s="985"/>
    </row>
    <row r="1033032" spans="59:59" ht="15" customHeight="1">
      <c r="BG1033032" s="984"/>
    </row>
    <row r="1033033" spans="59:59" ht="15" customHeight="1">
      <c r="BG1033033" s="985"/>
    </row>
    <row r="1033070" spans="59:59" ht="15" customHeight="1">
      <c r="BG1033070" s="984"/>
    </row>
    <row r="1033071" spans="59:59" ht="15" customHeight="1">
      <c r="BG1033071" s="985"/>
    </row>
    <row r="1033108" spans="59:59" ht="15" customHeight="1">
      <c r="BG1033108" s="984"/>
    </row>
    <row r="1033109" spans="59:59" ht="15" customHeight="1">
      <c r="BG1033109" s="985"/>
    </row>
    <row r="1033146" spans="59:59" ht="15" customHeight="1">
      <c r="BG1033146" s="984"/>
    </row>
    <row r="1033147" spans="59:59" ht="15" customHeight="1">
      <c r="BG1033147" s="985"/>
    </row>
    <row r="1033184" spans="59:59" ht="15" customHeight="1">
      <c r="BG1033184" s="984"/>
    </row>
    <row r="1033185" spans="59:59" ht="15" customHeight="1">
      <c r="BG1033185" s="985"/>
    </row>
    <row r="1033222" spans="59:59" ht="15" customHeight="1">
      <c r="BG1033222" s="984"/>
    </row>
    <row r="1033223" spans="59:59" ht="15" customHeight="1">
      <c r="BG1033223" s="985"/>
    </row>
    <row r="1033260" spans="59:59" ht="15" customHeight="1">
      <c r="BG1033260" s="984"/>
    </row>
    <row r="1033261" spans="59:59" ht="15" customHeight="1">
      <c r="BG1033261" s="985"/>
    </row>
    <row r="1033298" spans="59:59" ht="15" customHeight="1">
      <c r="BG1033298" s="984"/>
    </row>
    <row r="1033299" spans="59:59" ht="15" customHeight="1">
      <c r="BG1033299" s="985"/>
    </row>
    <row r="1033336" spans="59:59" ht="15" customHeight="1">
      <c r="BG1033336" s="984"/>
    </row>
    <row r="1033337" spans="59:59" ht="15" customHeight="1">
      <c r="BG1033337" s="985"/>
    </row>
    <row r="1033374" spans="59:59" ht="15" customHeight="1">
      <c r="BG1033374" s="984"/>
    </row>
    <row r="1033375" spans="59:59" ht="15" customHeight="1">
      <c r="BG1033375" s="985"/>
    </row>
    <row r="1033412" spans="59:59" ht="15" customHeight="1">
      <c r="BG1033412" s="984"/>
    </row>
    <row r="1033413" spans="59:59" ht="15" customHeight="1">
      <c r="BG1033413" s="985"/>
    </row>
    <row r="1033450" spans="59:59" ht="15" customHeight="1">
      <c r="BG1033450" s="984"/>
    </row>
    <row r="1033451" spans="59:59" ht="15" customHeight="1">
      <c r="BG1033451" s="985"/>
    </row>
    <row r="1033488" spans="59:59" ht="15" customHeight="1">
      <c r="BG1033488" s="984"/>
    </row>
    <row r="1033489" spans="59:59" ht="15" customHeight="1">
      <c r="BG1033489" s="985"/>
    </row>
    <row r="1033526" spans="59:59" ht="15" customHeight="1">
      <c r="BG1033526" s="984"/>
    </row>
    <row r="1033527" spans="59:59" ht="15" customHeight="1">
      <c r="BG1033527" s="985"/>
    </row>
    <row r="1033564" spans="59:59" ht="15" customHeight="1">
      <c r="BG1033564" s="984"/>
    </row>
    <row r="1033565" spans="59:59" ht="15" customHeight="1">
      <c r="BG1033565" s="985"/>
    </row>
    <row r="1033602" spans="59:59" ht="15" customHeight="1">
      <c r="BG1033602" s="984"/>
    </row>
    <row r="1033603" spans="59:59" ht="15" customHeight="1">
      <c r="BG1033603" s="985"/>
    </row>
    <row r="1033640" spans="59:59" ht="15" customHeight="1">
      <c r="BG1033640" s="984"/>
    </row>
    <row r="1033641" spans="59:59" ht="15" customHeight="1">
      <c r="BG1033641" s="985"/>
    </row>
    <row r="1033678" spans="59:59" ht="15" customHeight="1">
      <c r="BG1033678" s="984"/>
    </row>
    <row r="1033679" spans="59:59" ht="15" customHeight="1">
      <c r="BG1033679" s="985"/>
    </row>
    <row r="1033716" spans="59:59" ht="15" customHeight="1">
      <c r="BG1033716" s="984"/>
    </row>
    <row r="1033717" spans="59:59" ht="15" customHeight="1">
      <c r="BG1033717" s="985"/>
    </row>
    <row r="1033754" spans="59:59" ht="15" customHeight="1">
      <c r="BG1033754" s="984"/>
    </row>
    <row r="1033755" spans="59:59" ht="15" customHeight="1">
      <c r="BG1033755" s="985"/>
    </row>
    <row r="1033792" spans="59:59" ht="15" customHeight="1">
      <c r="BG1033792" s="984"/>
    </row>
    <row r="1033793" spans="59:59" ht="15" customHeight="1">
      <c r="BG1033793" s="985"/>
    </row>
    <row r="1033830" spans="59:59" ht="15" customHeight="1">
      <c r="BG1033830" s="984"/>
    </row>
    <row r="1033831" spans="59:59" ht="15" customHeight="1">
      <c r="BG1033831" s="985"/>
    </row>
    <row r="1033868" spans="59:59" ht="15" customHeight="1">
      <c r="BG1033868" s="984"/>
    </row>
    <row r="1033869" spans="59:59" ht="15" customHeight="1">
      <c r="BG1033869" s="985"/>
    </row>
    <row r="1033906" spans="59:59" ht="15" customHeight="1">
      <c r="BG1033906" s="984"/>
    </row>
    <row r="1033907" spans="59:59" ht="15" customHeight="1">
      <c r="BG1033907" s="985"/>
    </row>
    <row r="1033944" spans="59:59" ht="15" customHeight="1">
      <c r="BG1033944" s="984"/>
    </row>
    <row r="1033945" spans="59:59" ht="15" customHeight="1">
      <c r="BG1033945" s="985"/>
    </row>
    <row r="1033982" spans="59:59" ht="15" customHeight="1">
      <c r="BG1033982" s="984"/>
    </row>
    <row r="1033983" spans="59:59" ht="15" customHeight="1">
      <c r="BG1033983" s="985"/>
    </row>
    <row r="1034020" spans="59:59" ht="15" customHeight="1">
      <c r="BG1034020" s="984"/>
    </row>
    <row r="1034021" spans="59:59" ht="15" customHeight="1">
      <c r="BG1034021" s="985"/>
    </row>
    <row r="1034058" spans="59:59" ht="15" customHeight="1">
      <c r="BG1034058" s="984"/>
    </row>
    <row r="1034059" spans="59:59" ht="15" customHeight="1">
      <c r="BG1034059" s="985"/>
    </row>
    <row r="1034096" spans="59:59" ht="15" customHeight="1">
      <c r="BG1034096" s="984"/>
    </row>
    <row r="1034097" spans="59:59" ht="15" customHeight="1">
      <c r="BG1034097" s="985"/>
    </row>
    <row r="1034134" spans="59:59" ht="15" customHeight="1">
      <c r="BG1034134" s="984"/>
    </row>
    <row r="1034135" spans="59:59" ht="15" customHeight="1">
      <c r="BG1034135" s="985"/>
    </row>
    <row r="1034172" spans="59:59" ht="15" customHeight="1">
      <c r="BG1034172" s="984"/>
    </row>
    <row r="1034173" spans="59:59" ht="15" customHeight="1">
      <c r="BG1034173" s="985"/>
    </row>
    <row r="1034210" spans="59:59" ht="15" customHeight="1">
      <c r="BG1034210" s="984"/>
    </row>
    <row r="1034211" spans="59:59" ht="15" customHeight="1">
      <c r="BG1034211" s="985"/>
    </row>
    <row r="1034248" spans="59:59" ht="15" customHeight="1">
      <c r="BG1034248" s="984"/>
    </row>
    <row r="1034249" spans="59:59" ht="15" customHeight="1">
      <c r="BG1034249" s="985"/>
    </row>
    <row r="1034286" spans="59:59" ht="15" customHeight="1">
      <c r="BG1034286" s="984"/>
    </row>
    <row r="1034287" spans="59:59" ht="15" customHeight="1">
      <c r="BG1034287" s="985"/>
    </row>
    <row r="1034324" spans="59:59" ht="15" customHeight="1">
      <c r="BG1034324" s="984"/>
    </row>
    <row r="1034325" spans="59:59" ht="15" customHeight="1">
      <c r="BG1034325" s="985"/>
    </row>
    <row r="1034362" spans="59:59" ht="15" customHeight="1">
      <c r="BG1034362" s="984"/>
    </row>
    <row r="1034363" spans="59:59" ht="15" customHeight="1">
      <c r="BG1034363" s="985"/>
    </row>
    <row r="1034400" spans="59:59" ht="15" customHeight="1">
      <c r="BG1034400" s="984"/>
    </row>
    <row r="1034401" spans="59:59" ht="15" customHeight="1">
      <c r="BG1034401" s="985"/>
    </row>
    <row r="1034438" spans="59:59" ht="15" customHeight="1">
      <c r="BG1034438" s="984"/>
    </row>
    <row r="1034439" spans="59:59" ht="15" customHeight="1">
      <c r="BG1034439" s="985"/>
    </row>
    <row r="1034476" spans="59:59" ht="15" customHeight="1">
      <c r="BG1034476" s="984"/>
    </row>
    <row r="1034477" spans="59:59" ht="15" customHeight="1">
      <c r="BG1034477" s="985"/>
    </row>
    <row r="1034514" spans="59:59" ht="15" customHeight="1">
      <c r="BG1034514" s="984"/>
    </row>
    <row r="1034515" spans="59:59" ht="15" customHeight="1">
      <c r="BG1034515" s="985"/>
    </row>
    <row r="1034552" spans="59:59" ht="15" customHeight="1">
      <c r="BG1034552" s="984"/>
    </row>
    <row r="1034553" spans="59:59" ht="15" customHeight="1">
      <c r="BG1034553" s="985"/>
    </row>
    <row r="1034590" spans="59:59" ht="15" customHeight="1">
      <c r="BG1034590" s="984"/>
    </row>
    <row r="1034591" spans="59:59" ht="15" customHeight="1">
      <c r="BG1034591" s="985"/>
    </row>
    <row r="1034628" spans="59:59" ht="15" customHeight="1">
      <c r="BG1034628" s="984"/>
    </row>
    <row r="1034629" spans="59:59" ht="15" customHeight="1">
      <c r="BG1034629" s="985"/>
    </row>
    <row r="1034666" spans="59:59" ht="15" customHeight="1">
      <c r="BG1034666" s="984"/>
    </row>
    <row r="1034667" spans="59:59" ht="15" customHeight="1">
      <c r="BG1034667" s="985"/>
    </row>
    <row r="1034704" spans="59:59" ht="15" customHeight="1">
      <c r="BG1034704" s="984"/>
    </row>
    <row r="1034705" spans="59:59" ht="15" customHeight="1">
      <c r="BG1034705" s="985"/>
    </row>
    <row r="1034742" spans="59:59" ht="15" customHeight="1">
      <c r="BG1034742" s="984"/>
    </row>
    <row r="1034743" spans="59:59" ht="15" customHeight="1">
      <c r="BG1034743" s="985"/>
    </row>
    <row r="1034780" spans="59:59" ht="15" customHeight="1">
      <c r="BG1034780" s="984"/>
    </row>
    <row r="1034781" spans="59:59" ht="15" customHeight="1">
      <c r="BG1034781" s="985"/>
    </row>
    <row r="1034818" spans="59:59" ht="15" customHeight="1">
      <c r="BG1034818" s="984"/>
    </row>
    <row r="1034819" spans="59:59" ht="15" customHeight="1">
      <c r="BG1034819" s="985"/>
    </row>
    <row r="1034856" spans="59:59" ht="15" customHeight="1">
      <c r="BG1034856" s="984"/>
    </row>
    <row r="1034857" spans="59:59" ht="15" customHeight="1">
      <c r="BG1034857" s="985"/>
    </row>
    <row r="1034894" spans="59:59" ht="15" customHeight="1">
      <c r="BG1034894" s="984"/>
    </row>
    <row r="1034895" spans="59:59" ht="15" customHeight="1">
      <c r="BG1034895" s="985"/>
    </row>
    <row r="1034932" spans="59:59" ht="15" customHeight="1">
      <c r="BG1034932" s="984"/>
    </row>
    <row r="1034933" spans="59:59" ht="15" customHeight="1">
      <c r="BG1034933" s="985"/>
    </row>
    <row r="1034970" spans="59:59" ht="15" customHeight="1">
      <c r="BG1034970" s="984"/>
    </row>
    <row r="1034971" spans="59:59" ht="15" customHeight="1">
      <c r="BG1034971" s="985"/>
    </row>
    <row r="1035008" spans="59:59" ht="15" customHeight="1">
      <c r="BG1035008" s="984"/>
    </row>
    <row r="1035009" spans="59:59" ht="15" customHeight="1">
      <c r="BG1035009" s="985"/>
    </row>
    <row r="1035046" spans="59:59" ht="15" customHeight="1">
      <c r="BG1035046" s="984"/>
    </row>
    <row r="1035047" spans="59:59" ht="15" customHeight="1">
      <c r="BG1035047" s="985"/>
    </row>
    <row r="1035084" spans="59:59" ht="15" customHeight="1">
      <c r="BG1035084" s="984"/>
    </row>
    <row r="1035085" spans="59:59" ht="15" customHeight="1">
      <c r="BG1035085" s="985"/>
    </row>
    <row r="1035122" spans="59:59" ht="15" customHeight="1">
      <c r="BG1035122" s="984"/>
    </row>
    <row r="1035123" spans="59:59" ht="15" customHeight="1">
      <c r="BG1035123" s="985"/>
    </row>
    <row r="1035160" spans="59:59" ht="15" customHeight="1">
      <c r="BG1035160" s="984"/>
    </row>
    <row r="1035161" spans="59:59" ht="15" customHeight="1">
      <c r="BG1035161" s="985"/>
    </row>
    <row r="1035198" spans="59:59" ht="15" customHeight="1">
      <c r="BG1035198" s="984"/>
    </row>
    <row r="1035199" spans="59:59" ht="15" customHeight="1">
      <c r="BG1035199" s="985"/>
    </row>
    <row r="1035236" spans="59:59" ht="15" customHeight="1">
      <c r="BG1035236" s="984"/>
    </row>
    <row r="1035237" spans="59:59" ht="15" customHeight="1">
      <c r="BG1035237" s="985"/>
    </row>
    <row r="1035274" spans="59:59" ht="15" customHeight="1">
      <c r="BG1035274" s="984"/>
    </row>
    <row r="1035275" spans="59:59" ht="15" customHeight="1">
      <c r="BG1035275" s="985"/>
    </row>
    <row r="1035312" spans="59:59" ht="15" customHeight="1">
      <c r="BG1035312" s="984"/>
    </row>
    <row r="1035313" spans="59:59" ht="15" customHeight="1">
      <c r="BG1035313" s="985"/>
    </row>
    <row r="1035350" spans="59:59" ht="15" customHeight="1">
      <c r="BG1035350" s="984"/>
    </row>
    <row r="1035351" spans="59:59" ht="15" customHeight="1">
      <c r="BG1035351" s="985"/>
    </row>
    <row r="1035388" spans="59:59" ht="15" customHeight="1">
      <c r="BG1035388" s="984"/>
    </row>
    <row r="1035389" spans="59:59" ht="15" customHeight="1">
      <c r="BG1035389" s="985"/>
    </row>
    <row r="1035426" spans="59:59" ht="15" customHeight="1">
      <c r="BG1035426" s="984"/>
    </row>
    <row r="1035427" spans="59:59" ht="15" customHeight="1">
      <c r="BG1035427" s="985"/>
    </row>
    <row r="1035464" spans="59:59" ht="15" customHeight="1">
      <c r="BG1035464" s="984"/>
    </row>
    <row r="1035465" spans="59:59" ht="15" customHeight="1">
      <c r="BG1035465" s="985"/>
    </row>
    <row r="1035502" spans="59:59" ht="15" customHeight="1">
      <c r="BG1035502" s="984"/>
    </row>
    <row r="1035503" spans="59:59" ht="15" customHeight="1">
      <c r="BG1035503" s="985"/>
    </row>
    <row r="1035540" spans="59:59" ht="15" customHeight="1">
      <c r="BG1035540" s="984"/>
    </row>
    <row r="1035541" spans="59:59" ht="15" customHeight="1">
      <c r="BG1035541" s="985"/>
    </row>
    <row r="1035578" spans="59:59" ht="15" customHeight="1">
      <c r="BG1035578" s="984"/>
    </row>
    <row r="1035579" spans="59:59" ht="15" customHeight="1">
      <c r="BG1035579" s="985"/>
    </row>
    <row r="1035616" spans="59:59" ht="15" customHeight="1">
      <c r="BG1035616" s="984"/>
    </row>
    <row r="1035617" spans="59:59" ht="15" customHeight="1">
      <c r="BG1035617" s="985"/>
    </row>
    <row r="1035654" spans="59:59" ht="15" customHeight="1">
      <c r="BG1035654" s="984"/>
    </row>
    <row r="1035655" spans="59:59" ht="15" customHeight="1">
      <c r="BG1035655" s="985"/>
    </row>
    <row r="1035692" spans="59:59" ht="15" customHeight="1">
      <c r="BG1035692" s="984"/>
    </row>
    <row r="1035693" spans="59:59" ht="15" customHeight="1">
      <c r="BG1035693" s="985"/>
    </row>
    <row r="1035730" spans="59:59" ht="15" customHeight="1">
      <c r="BG1035730" s="984"/>
    </row>
    <row r="1035731" spans="59:59" ht="15" customHeight="1">
      <c r="BG1035731" s="985"/>
    </row>
    <row r="1035768" spans="59:59" ht="15" customHeight="1">
      <c r="BG1035768" s="984"/>
    </row>
    <row r="1035769" spans="59:59" ht="15" customHeight="1">
      <c r="BG1035769" s="985"/>
    </row>
    <row r="1035806" spans="59:59" ht="15" customHeight="1">
      <c r="BG1035806" s="984"/>
    </row>
    <row r="1035807" spans="59:59" ht="15" customHeight="1">
      <c r="BG1035807" s="985"/>
    </row>
    <row r="1035844" spans="59:59" ht="15" customHeight="1">
      <c r="BG1035844" s="984"/>
    </row>
    <row r="1035845" spans="59:59" ht="15" customHeight="1">
      <c r="BG1035845" s="985"/>
    </row>
    <row r="1035882" spans="59:59" ht="15" customHeight="1">
      <c r="BG1035882" s="984"/>
    </row>
    <row r="1035883" spans="59:59" ht="15" customHeight="1">
      <c r="BG1035883" s="985"/>
    </row>
    <row r="1035920" spans="59:59" ht="15" customHeight="1">
      <c r="BG1035920" s="984"/>
    </row>
    <row r="1035921" spans="59:59" ht="15" customHeight="1">
      <c r="BG1035921" s="985"/>
    </row>
    <row r="1035958" spans="59:59" ht="15" customHeight="1">
      <c r="BG1035958" s="984"/>
    </row>
    <row r="1035959" spans="59:59" ht="15" customHeight="1">
      <c r="BG1035959" s="985"/>
    </row>
    <row r="1035996" spans="59:59" ht="15" customHeight="1">
      <c r="BG1035996" s="984"/>
    </row>
    <row r="1035997" spans="59:59" ht="15" customHeight="1">
      <c r="BG1035997" s="985"/>
    </row>
    <row r="1036034" spans="59:59" ht="15" customHeight="1">
      <c r="BG1036034" s="984"/>
    </row>
    <row r="1036035" spans="59:59" ht="15" customHeight="1">
      <c r="BG1036035" s="985"/>
    </row>
    <row r="1036072" spans="59:59" ht="15" customHeight="1">
      <c r="BG1036072" s="984"/>
    </row>
    <row r="1036073" spans="59:59" ht="15" customHeight="1">
      <c r="BG1036073" s="985"/>
    </row>
    <row r="1036110" spans="59:59" ht="15" customHeight="1">
      <c r="BG1036110" s="984"/>
    </row>
    <row r="1036111" spans="59:59" ht="15" customHeight="1">
      <c r="BG1036111" s="985"/>
    </row>
    <row r="1036148" spans="59:59" ht="15" customHeight="1">
      <c r="BG1036148" s="984"/>
    </row>
    <row r="1036149" spans="59:59" ht="15" customHeight="1">
      <c r="BG1036149" s="985"/>
    </row>
    <row r="1036186" spans="59:59" ht="15" customHeight="1">
      <c r="BG1036186" s="984"/>
    </row>
    <row r="1036187" spans="59:59" ht="15" customHeight="1">
      <c r="BG1036187" s="985"/>
    </row>
    <row r="1036224" spans="59:59" ht="15" customHeight="1">
      <c r="BG1036224" s="984"/>
    </row>
    <row r="1036225" spans="59:59" ht="15" customHeight="1">
      <c r="BG1036225" s="985"/>
    </row>
    <row r="1036262" spans="59:59" ht="15" customHeight="1">
      <c r="BG1036262" s="984"/>
    </row>
    <row r="1036263" spans="59:59" ht="15" customHeight="1">
      <c r="BG1036263" s="985"/>
    </row>
    <row r="1036300" spans="59:59" ht="15" customHeight="1">
      <c r="BG1036300" s="984"/>
    </row>
    <row r="1036301" spans="59:59" ht="15" customHeight="1">
      <c r="BG1036301" s="985"/>
    </row>
    <row r="1036338" spans="59:59" ht="15" customHeight="1">
      <c r="BG1036338" s="984"/>
    </row>
    <row r="1036339" spans="59:59" ht="15" customHeight="1">
      <c r="BG1036339" s="985"/>
    </row>
    <row r="1036376" spans="59:59" ht="15" customHeight="1">
      <c r="BG1036376" s="984"/>
    </row>
    <row r="1036377" spans="59:59" ht="15" customHeight="1">
      <c r="BG1036377" s="985"/>
    </row>
    <row r="1036414" spans="59:59" ht="15" customHeight="1">
      <c r="BG1036414" s="984"/>
    </row>
    <row r="1036415" spans="59:59" ht="15" customHeight="1">
      <c r="BG1036415" s="985"/>
    </row>
    <row r="1036452" spans="59:59" ht="15" customHeight="1">
      <c r="BG1036452" s="984"/>
    </row>
    <row r="1036453" spans="59:59" ht="15" customHeight="1">
      <c r="BG1036453" s="985"/>
    </row>
    <row r="1036490" spans="59:59" ht="15" customHeight="1">
      <c r="BG1036490" s="984"/>
    </row>
    <row r="1036491" spans="59:59" ht="15" customHeight="1">
      <c r="BG1036491" s="985"/>
    </row>
    <row r="1036528" spans="59:59" ht="15" customHeight="1">
      <c r="BG1036528" s="984"/>
    </row>
    <row r="1036529" spans="59:59" ht="15" customHeight="1">
      <c r="BG1036529" s="985"/>
    </row>
    <row r="1036566" spans="59:59" ht="15" customHeight="1">
      <c r="BG1036566" s="984"/>
    </row>
    <row r="1036567" spans="59:59" ht="15" customHeight="1">
      <c r="BG1036567" s="985"/>
    </row>
    <row r="1036604" spans="59:59" ht="15" customHeight="1">
      <c r="BG1036604" s="984"/>
    </row>
    <row r="1036605" spans="59:59" ht="15" customHeight="1">
      <c r="BG1036605" s="985"/>
    </row>
    <row r="1036642" spans="59:59" ht="15" customHeight="1">
      <c r="BG1036642" s="984"/>
    </row>
    <row r="1036643" spans="59:59" ht="15" customHeight="1">
      <c r="BG1036643" s="985"/>
    </row>
    <row r="1036680" spans="59:59" ht="15" customHeight="1">
      <c r="BG1036680" s="984"/>
    </row>
    <row r="1036681" spans="59:59" ht="15" customHeight="1">
      <c r="BG1036681" s="985"/>
    </row>
    <row r="1036718" spans="59:59" ht="15" customHeight="1">
      <c r="BG1036718" s="984"/>
    </row>
    <row r="1036719" spans="59:59" ht="15" customHeight="1">
      <c r="BG1036719" s="985"/>
    </row>
    <row r="1036756" spans="59:59" ht="15" customHeight="1">
      <c r="BG1036756" s="984"/>
    </row>
    <row r="1036757" spans="59:59" ht="15" customHeight="1">
      <c r="BG1036757" s="985"/>
    </row>
    <row r="1036794" spans="59:59" ht="15" customHeight="1">
      <c r="BG1036794" s="984"/>
    </row>
    <row r="1036795" spans="59:59" ht="15" customHeight="1">
      <c r="BG1036795" s="985"/>
    </row>
    <row r="1036832" spans="59:59" ht="15" customHeight="1">
      <c r="BG1036832" s="984"/>
    </row>
    <row r="1036833" spans="59:59" ht="15" customHeight="1">
      <c r="BG1036833" s="985"/>
    </row>
    <row r="1036870" spans="59:59" ht="15" customHeight="1">
      <c r="BG1036870" s="984"/>
    </row>
    <row r="1036871" spans="59:59" ht="15" customHeight="1">
      <c r="BG1036871" s="985"/>
    </row>
    <row r="1036908" spans="59:59" ht="15" customHeight="1">
      <c r="BG1036908" s="984"/>
    </row>
    <row r="1036909" spans="59:59" ht="15" customHeight="1">
      <c r="BG1036909" s="985"/>
    </row>
    <row r="1036946" spans="59:59" ht="15" customHeight="1">
      <c r="BG1036946" s="984"/>
    </row>
    <row r="1036947" spans="59:59" ht="15" customHeight="1">
      <c r="BG1036947" s="985"/>
    </row>
    <row r="1036984" spans="59:59" ht="15" customHeight="1">
      <c r="BG1036984" s="984"/>
    </row>
    <row r="1036985" spans="59:59" ht="15" customHeight="1">
      <c r="BG1036985" s="985"/>
    </row>
    <row r="1037022" spans="59:59" ht="15" customHeight="1">
      <c r="BG1037022" s="984"/>
    </row>
    <row r="1037023" spans="59:59" ht="15" customHeight="1">
      <c r="BG1037023" s="985"/>
    </row>
    <row r="1037060" spans="59:59" ht="15" customHeight="1">
      <c r="BG1037060" s="984"/>
    </row>
    <row r="1037061" spans="59:59" ht="15" customHeight="1">
      <c r="BG1037061" s="985"/>
    </row>
    <row r="1037098" spans="59:59" ht="15" customHeight="1">
      <c r="BG1037098" s="984"/>
    </row>
    <row r="1037099" spans="59:59" ht="15" customHeight="1">
      <c r="BG1037099" s="985"/>
    </row>
    <row r="1037136" spans="59:59" ht="15" customHeight="1">
      <c r="BG1037136" s="984"/>
    </row>
    <row r="1037137" spans="59:59" ht="15" customHeight="1">
      <c r="BG1037137" s="985"/>
    </row>
    <row r="1037174" spans="59:59" ht="15" customHeight="1">
      <c r="BG1037174" s="984"/>
    </row>
    <row r="1037175" spans="59:59" ht="15" customHeight="1">
      <c r="BG1037175" s="985"/>
    </row>
    <row r="1037212" spans="59:59" ht="15" customHeight="1">
      <c r="BG1037212" s="984"/>
    </row>
    <row r="1037213" spans="59:59" ht="15" customHeight="1">
      <c r="BG1037213" s="985"/>
    </row>
    <row r="1037250" spans="59:59" ht="15" customHeight="1">
      <c r="BG1037250" s="984"/>
    </row>
    <row r="1037251" spans="59:59" ht="15" customHeight="1">
      <c r="BG1037251" s="985"/>
    </row>
    <row r="1037288" spans="59:59" ht="15" customHeight="1">
      <c r="BG1037288" s="984"/>
    </row>
    <row r="1037289" spans="59:59" ht="15" customHeight="1">
      <c r="BG1037289" s="985"/>
    </row>
    <row r="1037326" spans="59:59" ht="15" customHeight="1">
      <c r="BG1037326" s="984"/>
    </row>
    <row r="1037327" spans="59:59" ht="15" customHeight="1">
      <c r="BG1037327" s="985"/>
    </row>
    <row r="1037364" spans="59:59" ht="15" customHeight="1">
      <c r="BG1037364" s="984"/>
    </row>
    <row r="1037365" spans="59:59" ht="15" customHeight="1">
      <c r="BG1037365" s="985"/>
    </row>
    <row r="1037402" spans="59:59" ht="15" customHeight="1">
      <c r="BG1037402" s="984"/>
    </row>
    <row r="1037403" spans="59:59" ht="15" customHeight="1">
      <c r="BG1037403" s="985"/>
    </row>
    <row r="1037440" spans="59:59" ht="15" customHeight="1">
      <c r="BG1037440" s="984"/>
    </row>
    <row r="1037441" spans="59:59" ht="15" customHeight="1">
      <c r="BG1037441" s="985"/>
    </row>
    <row r="1037478" spans="59:59" ht="15" customHeight="1">
      <c r="BG1037478" s="984"/>
    </row>
    <row r="1037479" spans="59:59" ht="15" customHeight="1">
      <c r="BG1037479" s="985"/>
    </row>
    <row r="1037516" spans="59:59" ht="15" customHeight="1">
      <c r="BG1037516" s="984"/>
    </row>
    <row r="1037517" spans="59:59" ht="15" customHeight="1">
      <c r="BG1037517" s="985"/>
    </row>
    <row r="1037554" spans="59:59" ht="15" customHeight="1">
      <c r="BG1037554" s="984"/>
    </row>
    <row r="1037555" spans="59:59" ht="15" customHeight="1">
      <c r="BG1037555" s="985"/>
    </row>
    <row r="1037592" spans="59:59" ht="15" customHeight="1">
      <c r="BG1037592" s="984"/>
    </row>
    <row r="1037593" spans="59:59" ht="15" customHeight="1">
      <c r="BG1037593" s="985"/>
    </row>
    <row r="1037630" spans="59:59" ht="15" customHeight="1">
      <c r="BG1037630" s="984"/>
    </row>
    <row r="1037631" spans="59:59" ht="15" customHeight="1">
      <c r="BG1037631" s="985"/>
    </row>
    <row r="1037668" spans="59:59" ht="15" customHeight="1">
      <c r="BG1037668" s="984"/>
    </row>
    <row r="1037669" spans="59:59" ht="15" customHeight="1">
      <c r="BG1037669" s="985"/>
    </row>
    <row r="1037706" spans="59:59" ht="15" customHeight="1">
      <c r="BG1037706" s="984"/>
    </row>
    <row r="1037707" spans="59:59" ht="15" customHeight="1">
      <c r="BG1037707" s="985"/>
    </row>
    <row r="1037744" spans="59:59" ht="15" customHeight="1">
      <c r="BG1037744" s="984"/>
    </row>
    <row r="1037745" spans="59:59" ht="15" customHeight="1">
      <c r="BG1037745" s="985"/>
    </row>
    <row r="1037782" spans="59:59" ht="15" customHeight="1">
      <c r="BG1037782" s="984"/>
    </row>
    <row r="1037783" spans="59:59" ht="15" customHeight="1">
      <c r="BG1037783" s="985"/>
    </row>
    <row r="1037820" spans="59:59" ht="15" customHeight="1">
      <c r="BG1037820" s="984"/>
    </row>
    <row r="1037821" spans="59:59" ht="15" customHeight="1">
      <c r="BG1037821" s="985"/>
    </row>
    <row r="1037858" spans="59:59" ht="15" customHeight="1">
      <c r="BG1037858" s="984"/>
    </row>
    <row r="1037859" spans="59:59" ht="15" customHeight="1">
      <c r="BG1037859" s="985"/>
    </row>
    <row r="1037896" spans="59:59" ht="15" customHeight="1">
      <c r="BG1037896" s="984"/>
    </row>
    <row r="1037897" spans="59:59" ht="15" customHeight="1">
      <c r="BG1037897" s="985"/>
    </row>
    <row r="1037934" spans="59:59" ht="15" customHeight="1">
      <c r="BG1037934" s="984"/>
    </row>
    <row r="1037935" spans="59:59" ht="15" customHeight="1">
      <c r="BG1037935" s="985"/>
    </row>
    <row r="1037972" spans="59:59" ht="15" customHeight="1">
      <c r="BG1037972" s="984"/>
    </row>
    <row r="1037973" spans="59:59" ht="15" customHeight="1">
      <c r="BG1037973" s="985"/>
    </row>
    <row r="1038010" spans="59:59" ht="15" customHeight="1">
      <c r="BG1038010" s="984"/>
    </row>
    <row r="1038011" spans="59:59" ht="15" customHeight="1">
      <c r="BG1038011" s="985"/>
    </row>
    <row r="1038048" spans="59:59" ht="15" customHeight="1">
      <c r="BG1038048" s="984"/>
    </row>
    <row r="1038049" spans="59:59" ht="15" customHeight="1">
      <c r="BG1038049" s="985"/>
    </row>
    <row r="1038086" spans="59:59" ht="15" customHeight="1">
      <c r="BG1038086" s="984"/>
    </row>
    <row r="1038087" spans="59:59" ht="15" customHeight="1">
      <c r="BG1038087" s="985"/>
    </row>
    <row r="1038124" spans="59:59" ht="15" customHeight="1">
      <c r="BG1038124" s="984"/>
    </row>
    <row r="1038125" spans="59:59" ht="15" customHeight="1">
      <c r="BG1038125" s="985"/>
    </row>
    <row r="1038162" spans="59:59" ht="15" customHeight="1">
      <c r="BG1038162" s="984"/>
    </row>
    <row r="1038163" spans="59:59" ht="15" customHeight="1">
      <c r="BG1038163" s="985"/>
    </row>
    <row r="1038200" spans="59:59" ht="15" customHeight="1">
      <c r="BG1038200" s="984"/>
    </row>
    <row r="1038201" spans="59:59" ht="15" customHeight="1">
      <c r="BG1038201" s="985"/>
    </row>
    <row r="1038238" spans="59:59" ht="15" customHeight="1">
      <c r="BG1038238" s="984"/>
    </row>
    <row r="1038239" spans="59:59" ht="15" customHeight="1">
      <c r="BG1038239" s="985"/>
    </row>
    <row r="1038276" spans="59:59" ht="15" customHeight="1">
      <c r="BG1038276" s="984"/>
    </row>
    <row r="1038277" spans="59:59" ht="15" customHeight="1">
      <c r="BG1038277" s="985"/>
    </row>
    <row r="1038314" spans="59:59" ht="15" customHeight="1">
      <c r="BG1038314" s="984"/>
    </row>
    <row r="1038315" spans="59:59" ht="15" customHeight="1">
      <c r="BG1038315" s="985"/>
    </row>
    <row r="1038352" spans="59:59" ht="15" customHeight="1">
      <c r="BG1038352" s="984"/>
    </row>
    <row r="1038353" spans="59:59" ht="15" customHeight="1">
      <c r="BG1038353" s="985"/>
    </row>
    <row r="1038390" spans="59:59" ht="15" customHeight="1">
      <c r="BG1038390" s="984"/>
    </row>
    <row r="1038391" spans="59:59" ht="15" customHeight="1">
      <c r="BG1038391" s="985"/>
    </row>
    <row r="1038428" spans="59:59" ht="15" customHeight="1">
      <c r="BG1038428" s="984"/>
    </row>
    <row r="1038429" spans="59:59" ht="15" customHeight="1">
      <c r="BG1038429" s="985"/>
    </row>
    <row r="1038466" spans="59:59" ht="15" customHeight="1">
      <c r="BG1038466" s="984"/>
    </row>
    <row r="1038467" spans="59:59" ht="15" customHeight="1">
      <c r="BG1038467" s="985"/>
    </row>
    <row r="1038504" spans="59:59" ht="15" customHeight="1">
      <c r="BG1038504" s="984"/>
    </row>
    <row r="1038505" spans="59:59" ht="15" customHeight="1">
      <c r="BG1038505" s="985"/>
    </row>
    <row r="1038542" spans="59:59" ht="15" customHeight="1">
      <c r="BG1038542" s="984"/>
    </row>
    <row r="1038543" spans="59:59" ht="15" customHeight="1">
      <c r="BG1038543" s="985"/>
    </row>
    <row r="1038580" spans="59:59" ht="15" customHeight="1">
      <c r="BG1038580" s="984"/>
    </row>
    <row r="1038581" spans="59:59" ht="15" customHeight="1">
      <c r="BG1038581" s="985"/>
    </row>
    <row r="1038618" spans="59:59" ht="15" customHeight="1">
      <c r="BG1038618" s="984"/>
    </row>
    <row r="1038619" spans="59:59" ht="15" customHeight="1">
      <c r="BG1038619" s="985"/>
    </row>
    <row r="1038656" spans="59:59" ht="15" customHeight="1">
      <c r="BG1038656" s="984"/>
    </row>
    <row r="1038657" spans="59:59" ht="15" customHeight="1">
      <c r="BG1038657" s="985"/>
    </row>
    <row r="1038694" spans="59:59" ht="15" customHeight="1">
      <c r="BG1038694" s="984"/>
    </row>
    <row r="1038695" spans="59:59" ht="15" customHeight="1">
      <c r="BG1038695" s="985"/>
    </row>
    <row r="1038732" spans="59:59" ht="15" customHeight="1">
      <c r="BG1038732" s="984"/>
    </row>
    <row r="1038733" spans="59:59" ht="15" customHeight="1">
      <c r="BG1038733" s="985"/>
    </row>
    <row r="1038770" spans="59:59" ht="15" customHeight="1">
      <c r="BG1038770" s="984"/>
    </row>
    <row r="1038771" spans="59:59" ht="15" customHeight="1">
      <c r="BG1038771" s="985"/>
    </row>
    <row r="1038808" spans="59:59" ht="15" customHeight="1">
      <c r="BG1038808" s="984"/>
    </row>
    <row r="1038809" spans="59:59" ht="15" customHeight="1">
      <c r="BG1038809" s="985"/>
    </row>
    <row r="1038846" spans="59:59" ht="15" customHeight="1">
      <c r="BG1038846" s="984"/>
    </row>
    <row r="1038847" spans="59:59" ht="15" customHeight="1">
      <c r="BG1038847" s="985"/>
    </row>
    <row r="1038884" spans="59:59" ht="15" customHeight="1">
      <c r="BG1038884" s="984"/>
    </row>
    <row r="1038885" spans="59:59" ht="15" customHeight="1">
      <c r="BG1038885" s="985"/>
    </row>
    <row r="1038922" spans="59:59" ht="15" customHeight="1">
      <c r="BG1038922" s="984"/>
    </row>
    <row r="1038923" spans="59:59" ht="15" customHeight="1">
      <c r="BG1038923" s="985"/>
    </row>
    <row r="1038960" spans="59:59" ht="15" customHeight="1">
      <c r="BG1038960" s="984"/>
    </row>
    <row r="1038961" spans="59:59" ht="15" customHeight="1">
      <c r="BG1038961" s="985"/>
    </row>
    <row r="1038998" spans="59:59" ht="15" customHeight="1">
      <c r="BG1038998" s="984"/>
    </row>
    <row r="1038999" spans="59:59" ht="15" customHeight="1">
      <c r="BG1038999" s="985"/>
    </row>
    <row r="1039036" spans="59:59" ht="15" customHeight="1">
      <c r="BG1039036" s="984"/>
    </row>
    <row r="1039037" spans="59:59" ht="15" customHeight="1">
      <c r="BG1039037" s="985"/>
    </row>
    <row r="1039074" spans="59:59" ht="15" customHeight="1">
      <c r="BG1039074" s="984"/>
    </row>
    <row r="1039075" spans="59:59" ht="15" customHeight="1">
      <c r="BG1039075" s="985"/>
    </row>
    <row r="1039112" spans="59:59" ht="15" customHeight="1">
      <c r="BG1039112" s="984"/>
    </row>
    <row r="1039113" spans="59:59" ht="15" customHeight="1">
      <c r="BG1039113" s="985"/>
    </row>
    <row r="1039150" spans="59:59" ht="15" customHeight="1">
      <c r="BG1039150" s="984"/>
    </row>
    <row r="1039151" spans="59:59" ht="15" customHeight="1">
      <c r="BG1039151" s="985"/>
    </row>
    <row r="1039188" spans="59:59" ht="15" customHeight="1">
      <c r="BG1039188" s="984"/>
    </row>
    <row r="1039189" spans="59:59" ht="15" customHeight="1">
      <c r="BG1039189" s="985"/>
    </row>
    <row r="1039226" spans="59:59" ht="15" customHeight="1">
      <c r="BG1039226" s="984"/>
    </row>
    <row r="1039227" spans="59:59" ht="15" customHeight="1">
      <c r="BG1039227" s="985"/>
    </row>
    <row r="1039264" spans="59:59" ht="15" customHeight="1">
      <c r="BG1039264" s="984"/>
    </row>
    <row r="1039265" spans="59:59" ht="15" customHeight="1">
      <c r="BG1039265" s="985"/>
    </row>
    <row r="1039302" spans="59:59" ht="15" customHeight="1">
      <c r="BG1039302" s="984"/>
    </row>
    <row r="1039303" spans="59:59" ht="15" customHeight="1">
      <c r="BG1039303" s="985"/>
    </row>
    <row r="1039340" spans="59:59" ht="15" customHeight="1">
      <c r="BG1039340" s="984"/>
    </row>
    <row r="1039341" spans="59:59" ht="15" customHeight="1">
      <c r="BG1039341" s="985"/>
    </row>
    <row r="1039378" spans="59:59" ht="15" customHeight="1">
      <c r="BG1039378" s="984"/>
    </row>
    <row r="1039379" spans="59:59" ht="15" customHeight="1">
      <c r="BG1039379" s="985"/>
    </row>
    <row r="1039416" spans="59:59" ht="15" customHeight="1">
      <c r="BG1039416" s="984"/>
    </row>
    <row r="1039417" spans="59:59" ht="15" customHeight="1">
      <c r="BG1039417" s="985"/>
    </row>
    <row r="1039454" spans="59:59" ht="15" customHeight="1">
      <c r="BG1039454" s="984"/>
    </row>
    <row r="1039455" spans="59:59" ht="15" customHeight="1">
      <c r="BG1039455" s="985"/>
    </row>
    <row r="1039492" spans="59:59" ht="15" customHeight="1">
      <c r="BG1039492" s="984"/>
    </row>
    <row r="1039493" spans="59:59" ht="15" customHeight="1">
      <c r="BG1039493" s="985"/>
    </row>
    <row r="1039530" spans="59:59" ht="15" customHeight="1">
      <c r="BG1039530" s="984"/>
    </row>
    <row r="1039531" spans="59:59" ht="15" customHeight="1">
      <c r="BG1039531" s="985"/>
    </row>
    <row r="1039568" spans="59:59" ht="15" customHeight="1">
      <c r="BG1039568" s="984"/>
    </row>
    <row r="1039569" spans="59:59" ht="15" customHeight="1">
      <c r="BG1039569" s="985"/>
    </row>
    <row r="1039606" spans="59:59" ht="15" customHeight="1">
      <c r="BG1039606" s="984"/>
    </row>
    <row r="1039607" spans="59:59" ht="15" customHeight="1">
      <c r="BG1039607" s="985"/>
    </row>
    <row r="1039644" spans="59:59" ht="15" customHeight="1">
      <c r="BG1039644" s="984"/>
    </row>
    <row r="1039645" spans="59:59" ht="15" customHeight="1">
      <c r="BG1039645" s="985"/>
    </row>
    <row r="1039682" spans="59:59" ht="15" customHeight="1">
      <c r="BG1039682" s="984"/>
    </row>
    <row r="1039683" spans="59:59" ht="15" customHeight="1">
      <c r="BG1039683" s="985"/>
    </row>
    <row r="1039720" spans="59:59" ht="15" customHeight="1">
      <c r="BG1039720" s="984"/>
    </row>
    <row r="1039721" spans="59:59" ht="15" customHeight="1">
      <c r="BG1039721" s="985"/>
    </row>
    <row r="1039758" spans="59:59" ht="15" customHeight="1">
      <c r="BG1039758" s="984"/>
    </row>
    <row r="1039759" spans="59:59" ht="15" customHeight="1">
      <c r="BG1039759" s="985"/>
    </row>
    <row r="1039796" spans="59:59" ht="15" customHeight="1">
      <c r="BG1039796" s="984"/>
    </row>
    <row r="1039797" spans="59:59" ht="15" customHeight="1">
      <c r="BG1039797" s="985"/>
    </row>
    <row r="1039834" spans="59:59" ht="15" customHeight="1">
      <c r="BG1039834" s="984"/>
    </row>
    <row r="1039835" spans="59:59" ht="15" customHeight="1">
      <c r="BG1039835" s="985"/>
    </row>
    <row r="1039872" spans="59:59" ht="15" customHeight="1">
      <c r="BG1039872" s="984"/>
    </row>
    <row r="1039873" spans="59:59" ht="15" customHeight="1">
      <c r="BG1039873" s="985"/>
    </row>
    <row r="1039910" spans="59:59" ht="15" customHeight="1">
      <c r="BG1039910" s="984"/>
    </row>
    <row r="1039911" spans="59:59" ht="15" customHeight="1">
      <c r="BG1039911" s="985"/>
    </row>
    <row r="1039948" spans="59:59" ht="15" customHeight="1">
      <c r="BG1039948" s="984"/>
    </row>
    <row r="1039949" spans="59:59" ht="15" customHeight="1">
      <c r="BG1039949" s="985"/>
    </row>
    <row r="1039986" spans="59:59" ht="15" customHeight="1">
      <c r="BG1039986" s="984"/>
    </row>
    <row r="1039987" spans="59:59" ht="15" customHeight="1">
      <c r="BG1039987" s="985"/>
    </row>
    <row r="1040024" spans="59:59" ht="15" customHeight="1">
      <c r="BG1040024" s="984"/>
    </row>
    <row r="1040025" spans="59:59" ht="15" customHeight="1">
      <c r="BG1040025" s="985"/>
    </row>
    <row r="1040062" spans="59:59" ht="15" customHeight="1">
      <c r="BG1040062" s="984"/>
    </row>
    <row r="1040063" spans="59:59" ht="15" customHeight="1">
      <c r="BG1040063" s="985"/>
    </row>
    <row r="1040100" spans="59:59" ht="15" customHeight="1">
      <c r="BG1040100" s="984"/>
    </row>
    <row r="1040101" spans="59:59" ht="15" customHeight="1">
      <c r="BG1040101" s="985"/>
    </row>
    <row r="1040138" spans="59:59" ht="15" customHeight="1">
      <c r="BG1040138" s="984"/>
    </row>
    <row r="1040139" spans="59:59" ht="15" customHeight="1">
      <c r="BG1040139" s="985"/>
    </row>
    <row r="1040176" spans="59:59" ht="15" customHeight="1">
      <c r="BG1040176" s="984"/>
    </row>
    <row r="1040177" spans="59:59" ht="15" customHeight="1">
      <c r="BG1040177" s="985"/>
    </row>
    <row r="1040214" spans="59:59" ht="15" customHeight="1">
      <c r="BG1040214" s="984"/>
    </row>
    <row r="1040215" spans="59:59" ht="15" customHeight="1">
      <c r="BG1040215" s="985"/>
    </row>
    <row r="1040252" spans="59:59" ht="15" customHeight="1">
      <c r="BG1040252" s="984"/>
    </row>
    <row r="1040253" spans="59:59" ht="15" customHeight="1">
      <c r="BG1040253" s="985"/>
    </row>
    <row r="1040290" spans="59:59" ht="15" customHeight="1">
      <c r="BG1040290" s="984"/>
    </row>
    <row r="1040291" spans="59:59" ht="15" customHeight="1">
      <c r="BG1040291" s="985"/>
    </row>
    <row r="1040328" spans="59:59" ht="15" customHeight="1">
      <c r="BG1040328" s="984"/>
    </row>
    <row r="1040329" spans="59:59" ht="15" customHeight="1">
      <c r="BG1040329" s="985"/>
    </row>
    <row r="1040366" spans="59:59" ht="15" customHeight="1">
      <c r="BG1040366" s="984"/>
    </row>
    <row r="1040367" spans="59:59" ht="15" customHeight="1">
      <c r="BG1040367" s="985"/>
    </row>
    <row r="1040404" spans="59:59" ht="15" customHeight="1">
      <c r="BG1040404" s="984"/>
    </row>
    <row r="1040405" spans="59:59" ht="15" customHeight="1">
      <c r="BG1040405" s="985"/>
    </row>
    <row r="1040442" spans="59:59" ht="15" customHeight="1">
      <c r="BG1040442" s="984"/>
    </row>
    <row r="1040443" spans="59:59" ht="15" customHeight="1">
      <c r="BG1040443" s="985"/>
    </row>
    <row r="1040480" spans="59:59" ht="15" customHeight="1">
      <c r="BG1040480" s="984"/>
    </row>
    <row r="1040481" spans="59:59" ht="15" customHeight="1">
      <c r="BG1040481" s="985"/>
    </row>
    <row r="1040518" spans="59:59" ht="15" customHeight="1">
      <c r="BG1040518" s="984"/>
    </row>
    <row r="1040519" spans="59:59" ht="15" customHeight="1">
      <c r="BG1040519" s="985"/>
    </row>
    <row r="1040556" spans="59:59" ht="15" customHeight="1">
      <c r="BG1040556" s="984"/>
    </row>
    <row r="1040557" spans="59:59" ht="15" customHeight="1">
      <c r="BG1040557" s="985"/>
    </row>
    <row r="1040594" spans="59:59" ht="15" customHeight="1">
      <c r="BG1040594" s="984"/>
    </row>
    <row r="1040595" spans="59:59" ht="15" customHeight="1">
      <c r="BG1040595" s="985"/>
    </row>
    <row r="1040632" spans="59:59" ht="15" customHeight="1">
      <c r="BG1040632" s="984"/>
    </row>
    <row r="1040633" spans="59:59" ht="15" customHeight="1">
      <c r="BG1040633" s="985"/>
    </row>
    <row r="1040670" spans="59:59" ht="15" customHeight="1">
      <c r="BG1040670" s="984"/>
    </row>
    <row r="1040671" spans="59:59" ht="15" customHeight="1">
      <c r="BG1040671" s="985"/>
    </row>
    <row r="1040708" spans="59:59" ht="15" customHeight="1">
      <c r="BG1040708" s="984"/>
    </row>
    <row r="1040709" spans="59:59" ht="15" customHeight="1">
      <c r="BG1040709" s="985"/>
    </row>
    <row r="1040746" spans="59:59" ht="15" customHeight="1">
      <c r="BG1040746" s="984"/>
    </row>
    <row r="1040747" spans="59:59" ht="15" customHeight="1">
      <c r="BG1040747" s="985"/>
    </row>
    <row r="1040784" spans="59:59" ht="15" customHeight="1">
      <c r="BG1040784" s="984"/>
    </row>
    <row r="1040785" spans="59:59" ht="15" customHeight="1">
      <c r="BG1040785" s="985"/>
    </row>
    <row r="1040822" spans="59:59" ht="15" customHeight="1">
      <c r="BG1040822" s="984"/>
    </row>
    <row r="1040823" spans="59:59" ht="15" customHeight="1">
      <c r="BG1040823" s="985"/>
    </row>
    <row r="1040860" spans="59:59" ht="15" customHeight="1">
      <c r="BG1040860" s="984"/>
    </row>
    <row r="1040861" spans="59:59" ht="15" customHeight="1">
      <c r="BG1040861" s="985"/>
    </row>
    <row r="1040898" spans="59:59" ht="15" customHeight="1">
      <c r="BG1040898" s="984"/>
    </row>
    <row r="1040899" spans="59:59" ht="15" customHeight="1">
      <c r="BG1040899" s="985"/>
    </row>
    <row r="1040936" spans="59:59" ht="15" customHeight="1">
      <c r="BG1040936" s="984"/>
    </row>
    <row r="1040937" spans="59:59" ht="15" customHeight="1">
      <c r="BG1040937" s="985"/>
    </row>
    <row r="1040974" spans="59:59" ht="15" customHeight="1">
      <c r="BG1040974" s="984"/>
    </row>
    <row r="1040975" spans="59:59" ht="15" customHeight="1">
      <c r="BG1040975" s="985"/>
    </row>
    <row r="1041012" spans="59:59" ht="15" customHeight="1">
      <c r="BG1041012" s="984"/>
    </row>
    <row r="1041013" spans="59:59" ht="15" customHeight="1">
      <c r="BG1041013" s="985"/>
    </row>
    <row r="1041050" spans="59:59" ht="15" customHeight="1">
      <c r="BG1041050" s="984"/>
    </row>
    <row r="1041051" spans="59:59" ht="15" customHeight="1">
      <c r="BG1041051" s="985"/>
    </row>
    <row r="1041088" spans="59:59" ht="15" customHeight="1">
      <c r="BG1041088" s="984"/>
    </row>
    <row r="1041089" spans="59:59" ht="15" customHeight="1">
      <c r="BG1041089" s="985"/>
    </row>
    <row r="1041126" spans="59:59" ht="15" customHeight="1">
      <c r="BG1041126" s="984"/>
    </row>
    <row r="1041127" spans="59:59" ht="15" customHeight="1">
      <c r="BG1041127" s="985"/>
    </row>
    <row r="1041164" spans="59:59" ht="15" customHeight="1">
      <c r="BG1041164" s="984"/>
    </row>
    <row r="1041165" spans="59:59" ht="15" customHeight="1">
      <c r="BG1041165" s="985"/>
    </row>
    <row r="1041202" spans="59:59" ht="15" customHeight="1">
      <c r="BG1041202" s="984"/>
    </row>
    <row r="1041203" spans="59:59" ht="15" customHeight="1">
      <c r="BG1041203" s="985"/>
    </row>
    <row r="1041240" spans="59:59" ht="15" customHeight="1">
      <c r="BG1041240" s="984"/>
    </row>
    <row r="1041241" spans="59:59" ht="15" customHeight="1">
      <c r="BG1041241" s="985"/>
    </row>
    <row r="1041278" spans="59:59" ht="15" customHeight="1">
      <c r="BG1041278" s="984"/>
    </row>
    <row r="1041279" spans="59:59" ht="15" customHeight="1">
      <c r="BG1041279" s="985"/>
    </row>
    <row r="1041316" spans="59:59" ht="15" customHeight="1">
      <c r="BG1041316" s="984"/>
    </row>
    <row r="1041317" spans="59:59" ht="15" customHeight="1">
      <c r="BG1041317" s="985"/>
    </row>
    <row r="1041354" spans="59:59" ht="15" customHeight="1">
      <c r="BG1041354" s="984"/>
    </row>
    <row r="1041355" spans="59:59" ht="15" customHeight="1">
      <c r="BG1041355" s="985"/>
    </row>
    <row r="1041392" spans="59:59" ht="15" customHeight="1">
      <c r="BG1041392" s="984"/>
    </row>
    <row r="1041393" spans="59:59" ht="15" customHeight="1">
      <c r="BG1041393" s="985"/>
    </row>
    <row r="1041430" spans="59:59" ht="15" customHeight="1">
      <c r="BG1041430" s="984"/>
    </row>
    <row r="1041431" spans="59:59" ht="15" customHeight="1">
      <c r="BG1041431" s="985"/>
    </row>
    <row r="1041468" spans="59:59" ht="15" customHeight="1">
      <c r="BG1041468" s="984"/>
    </row>
    <row r="1041469" spans="59:59" ht="15" customHeight="1">
      <c r="BG1041469" s="985"/>
    </row>
    <row r="1041506" spans="59:59" ht="15" customHeight="1">
      <c r="BG1041506" s="984"/>
    </row>
    <row r="1041507" spans="59:59" ht="15" customHeight="1">
      <c r="BG1041507" s="985"/>
    </row>
    <row r="1041544" spans="59:59" ht="15" customHeight="1">
      <c r="BG1041544" s="984"/>
    </row>
    <row r="1041545" spans="59:59" ht="15" customHeight="1">
      <c r="BG1041545" s="985"/>
    </row>
    <row r="1041582" spans="59:59" ht="15" customHeight="1">
      <c r="BG1041582" s="984"/>
    </row>
    <row r="1041583" spans="59:59" ht="15" customHeight="1">
      <c r="BG1041583" s="985"/>
    </row>
    <row r="1041620" spans="59:59" ht="15" customHeight="1">
      <c r="BG1041620" s="984"/>
    </row>
    <row r="1041621" spans="59:59" ht="15" customHeight="1">
      <c r="BG1041621" s="985"/>
    </row>
    <row r="1041658" spans="59:59" ht="15" customHeight="1">
      <c r="BG1041658" s="984"/>
    </row>
    <row r="1041659" spans="59:59" ht="15" customHeight="1">
      <c r="BG1041659" s="985"/>
    </row>
    <row r="1041696" spans="59:59" ht="15" customHeight="1">
      <c r="BG1041696" s="984"/>
    </row>
    <row r="1041697" spans="59:59" ht="15" customHeight="1">
      <c r="BG1041697" s="985"/>
    </row>
    <row r="1041734" spans="59:59" ht="15" customHeight="1">
      <c r="BG1041734" s="984"/>
    </row>
    <row r="1041735" spans="59:59" ht="15" customHeight="1">
      <c r="BG1041735" s="985"/>
    </row>
    <row r="1041772" spans="59:59" ht="15" customHeight="1">
      <c r="BG1041772" s="984"/>
    </row>
    <row r="1041773" spans="59:59" ht="15" customHeight="1">
      <c r="BG1041773" s="985"/>
    </row>
    <row r="1041810" spans="59:59" ht="15" customHeight="1">
      <c r="BG1041810" s="984"/>
    </row>
    <row r="1041811" spans="59:59" ht="15" customHeight="1">
      <c r="BG1041811" s="985"/>
    </row>
    <row r="1041848" spans="59:59" ht="15" customHeight="1">
      <c r="BG1041848" s="984"/>
    </row>
    <row r="1041849" spans="59:59" ht="15" customHeight="1">
      <c r="BG1041849" s="985"/>
    </row>
    <row r="1041886" spans="59:59" ht="15" customHeight="1">
      <c r="BG1041886" s="984"/>
    </row>
    <row r="1041887" spans="59:59" ht="15" customHeight="1">
      <c r="BG1041887" s="985"/>
    </row>
    <row r="1041924" spans="59:59" ht="15" customHeight="1">
      <c r="BG1041924" s="984"/>
    </row>
    <row r="1041925" spans="59:59" ht="15" customHeight="1">
      <c r="BG1041925" s="985"/>
    </row>
    <row r="1041962" spans="59:59" ht="15" customHeight="1">
      <c r="BG1041962" s="984"/>
    </row>
    <row r="1041963" spans="59:59" ht="15" customHeight="1">
      <c r="BG1041963" s="985"/>
    </row>
    <row r="1042000" spans="59:59" ht="15" customHeight="1">
      <c r="BG1042000" s="984"/>
    </row>
    <row r="1042001" spans="59:59" ht="15" customHeight="1">
      <c r="BG1042001" s="985"/>
    </row>
    <row r="1042038" spans="59:59" ht="15" customHeight="1">
      <c r="BG1042038" s="984"/>
    </row>
    <row r="1042039" spans="59:59" ht="15" customHeight="1">
      <c r="BG1042039" s="985"/>
    </row>
    <row r="1042076" spans="59:59" ht="15" customHeight="1">
      <c r="BG1042076" s="984"/>
    </row>
    <row r="1042077" spans="59:59" ht="15" customHeight="1">
      <c r="BG1042077" s="985"/>
    </row>
    <row r="1042114" spans="59:59" ht="15" customHeight="1">
      <c r="BG1042114" s="984"/>
    </row>
    <row r="1042115" spans="59:59" ht="15" customHeight="1">
      <c r="BG1042115" s="985"/>
    </row>
    <row r="1042152" spans="59:59" ht="15" customHeight="1">
      <c r="BG1042152" s="984"/>
    </row>
    <row r="1042153" spans="59:59" ht="15" customHeight="1">
      <c r="BG1042153" s="985"/>
    </row>
    <row r="1042190" spans="59:59" ht="15" customHeight="1">
      <c r="BG1042190" s="984"/>
    </row>
    <row r="1042191" spans="59:59" ht="15" customHeight="1">
      <c r="BG1042191" s="985"/>
    </row>
    <row r="1042228" spans="59:59" ht="15" customHeight="1">
      <c r="BG1042228" s="984"/>
    </row>
    <row r="1042229" spans="59:59" ht="15" customHeight="1">
      <c r="BG1042229" s="985"/>
    </row>
    <row r="1042266" spans="59:59" ht="15" customHeight="1">
      <c r="BG1042266" s="984"/>
    </row>
    <row r="1042267" spans="59:59" ht="15" customHeight="1">
      <c r="BG1042267" s="985"/>
    </row>
    <row r="1042304" spans="59:59" ht="15" customHeight="1">
      <c r="BG1042304" s="984"/>
    </row>
    <row r="1042305" spans="59:59" ht="15" customHeight="1">
      <c r="BG1042305" s="985"/>
    </row>
    <row r="1042342" spans="59:59" ht="15" customHeight="1">
      <c r="BG1042342" s="984"/>
    </row>
    <row r="1042343" spans="59:59" ht="15" customHeight="1">
      <c r="BG1042343" s="985"/>
    </row>
    <row r="1042380" spans="59:59" ht="15" customHeight="1">
      <c r="BG1042380" s="984"/>
    </row>
    <row r="1042381" spans="59:59" ht="15" customHeight="1">
      <c r="BG1042381" s="985"/>
    </row>
    <row r="1042418" spans="59:59" ht="15" customHeight="1">
      <c r="BG1042418" s="984"/>
    </row>
    <row r="1042419" spans="59:59" ht="15" customHeight="1">
      <c r="BG1042419" s="985"/>
    </row>
    <row r="1042456" spans="59:59" ht="15" customHeight="1">
      <c r="BG1042456" s="984"/>
    </row>
    <row r="1042457" spans="59:59" ht="15" customHeight="1">
      <c r="BG1042457" s="985"/>
    </row>
    <row r="1042494" spans="59:59" ht="15" customHeight="1">
      <c r="BG1042494" s="984"/>
    </row>
    <row r="1042495" spans="59:59" ht="15" customHeight="1">
      <c r="BG1042495" s="985"/>
    </row>
    <row r="1042532" spans="59:59" ht="15" customHeight="1">
      <c r="BG1042532" s="984"/>
    </row>
    <row r="1042533" spans="59:59" ht="15" customHeight="1">
      <c r="BG1042533" s="985"/>
    </row>
    <row r="1042570" spans="59:59" ht="15" customHeight="1">
      <c r="BG1042570" s="984"/>
    </row>
    <row r="1042571" spans="59:59" ht="15" customHeight="1">
      <c r="BG1042571" s="985"/>
    </row>
    <row r="1042608" spans="59:59" ht="15" customHeight="1">
      <c r="BG1042608" s="984"/>
    </row>
    <row r="1042609" spans="59:59" ht="15" customHeight="1">
      <c r="BG1042609" s="985"/>
    </row>
    <row r="1042646" spans="59:59" ht="15" customHeight="1">
      <c r="BG1042646" s="984"/>
    </row>
    <row r="1042647" spans="59:59" ht="15" customHeight="1">
      <c r="BG1042647" s="985"/>
    </row>
    <row r="1042684" spans="59:59" ht="15" customHeight="1">
      <c r="BG1042684" s="984"/>
    </row>
    <row r="1042685" spans="59:59" ht="15" customHeight="1">
      <c r="BG1042685" s="985"/>
    </row>
    <row r="1042722" spans="59:59" ht="15" customHeight="1">
      <c r="BG1042722" s="984"/>
    </row>
    <row r="1042723" spans="59:59" ht="15" customHeight="1">
      <c r="BG1042723" s="985"/>
    </row>
    <row r="1042760" spans="59:59" ht="15" customHeight="1">
      <c r="BG1042760" s="984"/>
    </row>
    <row r="1042761" spans="59:59" ht="15" customHeight="1">
      <c r="BG1042761" s="985"/>
    </row>
    <row r="1042798" spans="59:59" ht="15" customHeight="1">
      <c r="BG1042798" s="984"/>
    </row>
    <row r="1042799" spans="59:59" ht="15" customHeight="1">
      <c r="BG1042799" s="985"/>
    </row>
    <row r="1042836" spans="59:59" ht="15" customHeight="1">
      <c r="BG1042836" s="984"/>
    </row>
    <row r="1042837" spans="59:59" ht="15" customHeight="1">
      <c r="BG1042837" s="985"/>
    </row>
    <row r="1042874" spans="59:59" ht="15" customHeight="1">
      <c r="BG1042874" s="984"/>
    </row>
    <row r="1042875" spans="59:59" ht="15" customHeight="1">
      <c r="BG1042875" s="985"/>
    </row>
    <row r="1042912" spans="59:59" ht="15" customHeight="1">
      <c r="BG1042912" s="984"/>
    </row>
    <row r="1042913" spans="59:59" ht="15" customHeight="1">
      <c r="BG1042913" s="985"/>
    </row>
    <row r="1042950" spans="59:59" ht="15" customHeight="1">
      <c r="BG1042950" s="984"/>
    </row>
    <row r="1042951" spans="59:59" ht="15" customHeight="1">
      <c r="BG1042951" s="985"/>
    </row>
    <row r="1042988" spans="59:59" ht="15" customHeight="1">
      <c r="BG1042988" s="984"/>
    </row>
    <row r="1042989" spans="59:59" ht="15" customHeight="1">
      <c r="BG1042989" s="985"/>
    </row>
    <row r="1043026" spans="59:59" ht="15" customHeight="1">
      <c r="BG1043026" s="984"/>
    </row>
    <row r="1043027" spans="59:59" ht="15" customHeight="1">
      <c r="BG1043027" s="985"/>
    </row>
    <row r="1043064" spans="59:59" ht="15" customHeight="1">
      <c r="BG1043064" s="984"/>
    </row>
    <row r="1043065" spans="59:59" ht="15" customHeight="1">
      <c r="BG1043065" s="985"/>
    </row>
    <row r="1043102" spans="59:59" ht="15" customHeight="1">
      <c r="BG1043102" s="984"/>
    </row>
    <row r="1043103" spans="59:59" ht="15" customHeight="1">
      <c r="BG1043103" s="985"/>
    </row>
    <row r="1043140" spans="59:59" ht="15" customHeight="1">
      <c r="BG1043140" s="984"/>
    </row>
    <row r="1043141" spans="59:59" ht="15" customHeight="1">
      <c r="BG1043141" s="985"/>
    </row>
    <row r="1043178" spans="59:59" ht="15" customHeight="1">
      <c r="BG1043178" s="984"/>
    </row>
    <row r="1043179" spans="59:59" ht="15" customHeight="1">
      <c r="BG1043179" s="985"/>
    </row>
    <row r="1043216" spans="59:59" ht="15" customHeight="1">
      <c r="BG1043216" s="984"/>
    </row>
    <row r="1043217" spans="59:59" ht="15" customHeight="1">
      <c r="BG1043217" s="985"/>
    </row>
    <row r="1043254" spans="59:59" ht="15" customHeight="1">
      <c r="BG1043254" s="984"/>
    </row>
    <row r="1043255" spans="59:59" ht="15" customHeight="1">
      <c r="BG1043255" s="985"/>
    </row>
    <row r="1043292" spans="59:59" ht="15" customHeight="1">
      <c r="BG1043292" s="984"/>
    </row>
    <row r="1043293" spans="59:59" ht="15" customHeight="1">
      <c r="BG1043293" s="985"/>
    </row>
    <row r="1043330" spans="59:59" ht="15" customHeight="1">
      <c r="BG1043330" s="984"/>
    </row>
    <row r="1043331" spans="59:59" ht="15" customHeight="1">
      <c r="BG1043331" s="985"/>
    </row>
    <row r="1043368" spans="59:59" ht="15" customHeight="1">
      <c r="BG1043368" s="984"/>
    </row>
    <row r="1043369" spans="59:59" ht="15" customHeight="1">
      <c r="BG1043369" s="985"/>
    </row>
    <row r="1043406" spans="59:59" ht="15" customHeight="1">
      <c r="BG1043406" s="984"/>
    </row>
    <row r="1043407" spans="59:59" ht="15" customHeight="1">
      <c r="BG1043407" s="985"/>
    </row>
    <row r="1043444" spans="59:59" ht="15" customHeight="1">
      <c r="BG1043444" s="984"/>
    </row>
    <row r="1043445" spans="59:59" ht="15" customHeight="1">
      <c r="BG1043445" s="985"/>
    </row>
    <row r="1043482" spans="59:59" ht="15" customHeight="1">
      <c r="BG1043482" s="984"/>
    </row>
    <row r="1043483" spans="59:59" ht="15" customHeight="1">
      <c r="BG1043483" s="985"/>
    </row>
    <row r="1043520" spans="59:59" ht="15" customHeight="1">
      <c r="BG1043520" s="984"/>
    </row>
    <row r="1043521" spans="59:59" ht="15" customHeight="1">
      <c r="BG1043521" s="985"/>
    </row>
    <row r="1043558" spans="59:59" ht="15" customHeight="1">
      <c r="BG1043558" s="984"/>
    </row>
    <row r="1043559" spans="59:59" ht="15" customHeight="1">
      <c r="BG1043559" s="985"/>
    </row>
    <row r="1043596" spans="59:59" ht="15" customHeight="1">
      <c r="BG1043596" s="984"/>
    </row>
    <row r="1043597" spans="59:59" ht="15" customHeight="1">
      <c r="BG1043597" s="985"/>
    </row>
    <row r="1043634" spans="59:59" ht="15" customHeight="1">
      <c r="BG1043634" s="984"/>
    </row>
    <row r="1043635" spans="59:59" ht="15" customHeight="1">
      <c r="BG1043635" s="985"/>
    </row>
    <row r="1043672" spans="59:59" ht="15" customHeight="1">
      <c r="BG1043672" s="984"/>
    </row>
    <row r="1043673" spans="59:59" ht="15" customHeight="1">
      <c r="BG1043673" s="985"/>
    </row>
    <row r="1043710" spans="59:59" ht="15" customHeight="1">
      <c r="BG1043710" s="984"/>
    </row>
    <row r="1043711" spans="59:59" ht="15" customHeight="1">
      <c r="BG1043711" s="985"/>
    </row>
    <row r="1043748" spans="59:59" ht="15" customHeight="1">
      <c r="BG1043748" s="984"/>
    </row>
    <row r="1043749" spans="59:59" ht="15" customHeight="1">
      <c r="BG1043749" s="985"/>
    </row>
    <row r="1043786" spans="59:59" ht="15" customHeight="1">
      <c r="BG1043786" s="984"/>
    </row>
    <row r="1043787" spans="59:59" ht="15" customHeight="1">
      <c r="BG1043787" s="985"/>
    </row>
    <row r="1043824" spans="59:59" ht="15" customHeight="1">
      <c r="BG1043824" s="984"/>
    </row>
    <row r="1043825" spans="59:59" ht="15" customHeight="1">
      <c r="BG1043825" s="985"/>
    </row>
    <row r="1043862" spans="59:59" ht="15" customHeight="1">
      <c r="BG1043862" s="984"/>
    </row>
    <row r="1043863" spans="59:59" ht="15" customHeight="1">
      <c r="BG1043863" s="985"/>
    </row>
    <row r="1043900" spans="59:59" ht="15" customHeight="1">
      <c r="BG1043900" s="984"/>
    </row>
    <row r="1043901" spans="59:59" ht="15" customHeight="1">
      <c r="BG1043901" s="985"/>
    </row>
    <row r="1043938" spans="59:59" ht="15" customHeight="1">
      <c r="BG1043938" s="984"/>
    </row>
    <row r="1043939" spans="59:59" ht="15" customHeight="1">
      <c r="BG1043939" s="985"/>
    </row>
    <row r="1043976" spans="59:59" ht="15" customHeight="1">
      <c r="BG1043976" s="984"/>
    </row>
    <row r="1043977" spans="59:59" ht="15" customHeight="1">
      <c r="BG1043977" s="985"/>
    </row>
    <row r="1044014" spans="59:59" ht="15" customHeight="1">
      <c r="BG1044014" s="984"/>
    </row>
    <row r="1044015" spans="59:59" ht="15" customHeight="1">
      <c r="BG1044015" s="985"/>
    </row>
    <row r="1044052" spans="59:59" ht="15" customHeight="1">
      <c r="BG1044052" s="984"/>
    </row>
    <row r="1044053" spans="59:59" ht="15" customHeight="1">
      <c r="BG1044053" s="985"/>
    </row>
    <row r="1044090" spans="59:59" ht="15" customHeight="1">
      <c r="BG1044090" s="984"/>
    </row>
    <row r="1044091" spans="59:59" ht="15" customHeight="1">
      <c r="BG1044091" s="985"/>
    </row>
    <row r="1044128" spans="59:59" ht="15" customHeight="1">
      <c r="BG1044128" s="984"/>
    </row>
    <row r="1044129" spans="59:59" ht="15" customHeight="1">
      <c r="BG1044129" s="985"/>
    </row>
    <row r="1044166" spans="59:59" ht="15" customHeight="1">
      <c r="BG1044166" s="984"/>
    </row>
    <row r="1044167" spans="59:59" ht="15" customHeight="1">
      <c r="BG1044167" s="985"/>
    </row>
    <row r="1044204" spans="59:59" ht="15" customHeight="1">
      <c r="BG1044204" s="984"/>
    </row>
    <row r="1044205" spans="59:59" ht="15" customHeight="1">
      <c r="BG1044205" s="985"/>
    </row>
    <row r="1044242" spans="59:59" ht="15" customHeight="1">
      <c r="BG1044242" s="984"/>
    </row>
    <row r="1044243" spans="59:59" ht="15" customHeight="1">
      <c r="BG1044243" s="985"/>
    </row>
    <row r="1044280" spans="59:59" ht="15" customHeight="1">
      <c r="BG1044280" s="984"/>
    </row>
    <row r="1044281" spans="59:59" ht="15" customHeight="1">
      <c r="BG1044281" s="985"/>
    </row>
    <row r="1044318" spans="59:59" ht="15" customHeight="1">
      <c r="BG1044318" s="984"/>
    </row>
    <row r="1044319" spans="59:59" ht="15" customHeight="1">
      <c r="BG1044319" s="985"/>
    </row>
    <row r="1044356" spans="59:59" ht="15" customHeight="1">
      <c r="BG1044356" s="984"/>
    </row>
    <row r="1044357" spans="59:59" ht="15" customHeight="1">
      <c r="BG1044357" s="985"/>
    </row>
    <row r="1044394" spans="59:59" ht="15" customHeight="1">
      <c r="BG1044394" s="984"/>
    </row>
    <row r="1044395" spans="59:59" ht="15" customHeight="1">
      <c r="BG1044395" s="985"/>
    </row>
    <row r="1044432" spans="59:59" ht="15" customHeight="1">
      <c r="BG1044432" s="984"/>
    </row>
    <row r="1044433" spans="59:59" ht="15" customHeight="1">
      <c r="BG1044433" s="985"/>
    </row>
    <row r="1044470" spans="59:59" ht="15" customHeight="1">
      <c r="BG1044470" s="984"/>
    </row>
    <row r="1044471" spans="59:59" ht="15" customHeight="1">
      <c r="BG1044471" s="985"/>
    </row>
    <row r="1044508" spans="59:59" ht="15" customHeight="1">
      <c r="BG1044508" s="984"/>
    </row>
    <row r="1044509" spans="59:59" ht="15" customHeight="1">
      <c r="BG1044509" s="985"/>
    </row>
    <row r="1044546" spans="59:59" ht="15" customHeight="1">
      <c r="BG1044546" s="984"/>
    </row>
    <row r="1044547" spans="59:59" ht="15" customHeight="1">
      <c r="BG1044547" s="985"/>
    </row>
    <row r="1044584" spans="59:59" ht="15" customHeight="1">
      <c r="BG1044584" s="984"/>
    </row>
    <row r="1044585" spans="59:59" ht="15" customHeight="1">
      <c r="BG1044585" s="985"/>
    </row>
    <row r="1044622" spans="59:59" ht="15" customHeight="1">
      <c r="BG1044622" s="984"/>
    </row>
    <row r="1044623" spans="59:59" ht="15" customHeight="1">
      <c r="BG1044623" s="985"/>
    </row>
    <row r="1044660" spans="59:59" ht="15" customHeight="1">
      <c r="BG1044660" s="984"/>
    </row>
    <row r="1044661" spans="59:59" ht="15" customHeight="1">
      <c r="BG1044661" s="985"/>
    </row>
    <row r="1044698" spans="59:59" ht="15" customHeight="1">
      <c r="BG1044698" s="984"/>
    </row>
    <row r="1044699" spans="59:59" ht="15" customHeight="1">
      <c r="BG1044699" s="985"/>
    </row>
    <row r="1044736" spans="59:59" ht="15" customHeight="1">
      <c r="BG1044736" s="984"/>
    </row>
    <row r="1044737" spans="59:59" ht="15" customHeight="1">
      <c r="BG1044737" s="985"/>
    </row>
    <row r="1044774" spans="59:59" ht="15" customHeight="1">
      <c r="BG1044774" s="984"/>
    </row>
    <row r="1044775" spans="59:59" ht="15" customHeight="1">
      <c r="BG1044775" s="985"/>
    </row>
    <row r="1044812" spans="59:59" ht="15" customHeight="1">
      <c r="BG1044812" s="984"/>
    </row>
    <row r="1044813" spans="59:59" ht="15" customHeight="1">
      <c r="BG1044813" s="985"/>
    </row>
    <row r="1044850" spans="59:59" ht="15" customHeight="1">
      <c r="BG1044850" s="984"/>
    </row>
    <row r="1044851" spans="59:59" ht="15" customHeight="1">
      <c r="BG1044851" s="985"/>
    </row>
    <row r="1044888" spans="59:59" ht="15" customHeight="1">
      <c r="BG1044888" s="984"/>
    </row>
    <row r="1044889" spans="59:59" ht="15" customHeight="1">
      <c r="BG1044889" s="985"/>
    </row>
    <row r="1044926" spans="59:59" ht="15" customHeight="1">
      <c r="BG1044926" s="984"/>
    </row>
    <row r="1044927" spans="59:59" ht="15" customHeight="1">
      <c r="BG1044927" s="985"/>
    </row>
    <row r="1044964" spans="59:59" ht="15" customHeight="1">
      <c r="BG1044964" s="984"/>
    </row>
    <row r="1044965" spans="59:59" ht="15" customHeight="1">
      <c r="BG1044965" s="985"/>
    </row>
    <row r="1045002" spans="59:59" ht="15" customHeight="1">
      <c r="BG1045002" s="984"/>
    </row>
    <row r="1045003" spans="59:59" ht="15" customHeight="1">
      <c r="BG1045003" s="985"/>
    </row>
    <row r="1045040" spans="59:59" ht="15" customHeight="1">
      <c r="BG1045040" s="984"/>
    </row>
    <row r="1045041" spans="59:59" ht="15" customHeight="1">
      <c r="BG1045041" s="985"/>
    </row>
    <row r="1045078" spans="59:59" ht="15" customHeight="1">
      <c r="BG1045078" s="984"/>
    </row>
    <row r="1045079" spans="59:59" ht="15" customHeight="1">
      <c r="BG1045079" s="985"/>
    </row>
    <row r="1045116" spans="59:59" ht="15" customHeight="1">
      <c r="BG1045116" s="984"/>
    </row>
    <row r="1045117" spans="59:59" ht="15" customHeight="1">
      <c r="BG1045117" s="985"/>
    </row>
    <row r="1045154" spans="59:59" ht="15" customHeight="1">
      <c r="BG1045154" s="984"/>
    </row>
    <row r="1045155" spans="59:59" ht="15" customHeight="1">
      <c r="BG1045155" s="985"/>
    </row>
    <row r="1045192" spans="59:59" ht="15" customHeight="1">
      <c r="BG1045192" s="984"/>
    </row>
    <row r="1045193" spans="59:59" ht="15" customHeight="1">
      <c r="BG1045193" s="985"/>
    </row>
    <row r="1045230" spans="59:59" ht="15" customHeight="1">
      <c r="BG1045230" s="984"/>
    </row>
    <row r="1045231" spans="59:59" ht="15" customHeight="1">
      <c r="BG1045231" s="985"/>
    </row>
    <row r="1045268" spans="59:59" ht="15" customHeight="1">
      <c r="BG1045268" s="984"/>
    </row>
    <row r="1045269" spans="59:59" ht="15" customHeight="1">
      <c r="BG1045269" s="985"/>
    </row>
    <row r="1045306" spans="59:59" ht="15" customHeight="1">
      <c r="BG1045306" s="984"/>
    </row>
    <row r="1045307" spans="59:59" ht="15" customHeight="1">
      <c r="BG1045307" s="985"/>
    </row>
    <row r="1045344" spans="59:59" ht="15" customHeight="1">
      <c r="BG1045344" s="984"/>
    </row>
    <row r="1045345" spans="59:59" ht="15" customHeight="1">
      <c r="BG1045345" s="985"/>
    </row>
    <row r="1045382" spans="59:59" ht="15" customHeight="1">
      <c r="BG1045382" s="984"/>
    </row>
    <row r="1045383" spans="59:59" ht="15" customHeight="1">
      <c r="BG1045383" s="985"/>
    </row>
    <row r="1045420" spans="59:59" ht="15" customHeight="1">
      <c r="BG1045420" s="984"/>
    </row>
    <row r="1045421" spans="59:59" ht="15" customHeight="1">
      <c r="BG1045421" s="985"/>
    </row>
    <row r="1045458" spans="59:59" ht="15" customHeight="1">
      <c r="BG1045458" s="984"/>
    </row>
    <row r="1045459" spans="59:59" ht="15" customHeight="1">
      <c r="BG1045459" s="985"/>
    </row>
    <row r="1045496" spans="59:59" ht="15" customHeight="1">
      <c r="BG1045496" s="984"/>
    </row>
    <row r="1045497" spans="59:59" ht="15" customHeight="1">
      <c r="BG1045497" s="985"/>
    </row>
    <row r="1045534" spans="59:59" ht="15" customHeight="1">
      <c r="BG1045534" s="984"/>
    </row>
    <row r="1045535" spans="59:59" ht="15" customHeight="1">
      <c r="BG1045535" s="985"/>
    </row>
    <row r="1045572" spans="59:59" ht="15" customHeight="1">
      <c r="BG1045572" s="984"/>
    </row>
    <row r="1045573" spans="59:59" ht="15" customHeight="1">
      <c r="BG1045573" s="985"/>
    </row>
    <row r="1045610" spans="59:59" ht="15" customHeight="1">
      <c r="BG1045610" s="984"/>
    </row>
    <row r="1045611" spans="59:59" ht="15" customHeight="1">
      <c r="BG1045611" s="985"/>
    </row>
    <row r="1045648" spans="59:59" ht="15" customHeight="1">
      <c r="BG1045648" s="984"/>
    </row>
    <row r="1045649" spans="59:59" ht="15" customHeight="1">
      <c r="BG1045649" s="985"/>
    </row>
    <row r="1045686" spans="59:59" ht="15" customHeight="1">
      <c r="BG1045686" s="984"/>
    </row>
    <row r="1045687" spans="59:59" ht="15" customHeight="1">
      <c r="BG1045687" s="985"/>
    </row>
    <row r="1045724" spans="59:59" ht="15" customHeight="1">
      <c r="BG1045724" s="984"/>
    </row>
    <row r="1045725" spans="59:59" ht="15" customHeight="1">
      <c r="BG1045725" s="985"/>
    </row>
    <row r="1045762" spans="59:59" ht="15" customHeight="1">
      <c r="BG1045762" s="984"/>
    </row>
    <row r="1045763" spans="59:59" ht="15" customHeight="1">
      <c r="BG1045763" s="985"/>
    </row>
    <row r="1045800" spans="59:59" ht="15" customHeight="1">
      <c r="BG1045800" s="984"/>
    </row>
    <row r="1045801" spans="59:59" ht="15" customHeight="1">
      <c r="BG1045801" s="985"/>
    </row>
    <row r="1045838" spans="59:59" ht="15" customHeight="1">
      <c r="BG1045838" s="984"/>
    </row>
    <row r="1045839" spans="59:59" ht="15" customHeight="1">
      <c r="BG1045839" s="985"/>
    </row>
    <row r="1045876" spans="59:59" ht="15" customHeight="1">
      <c r="BG1045876" s="984"/>
    </row>
    <row r="1045877" spans="59:59" ht="15" customHeight="1">
      <c r="BG1045877" s="985"/>
    </row>
    <row r="1045914" spans="59:59" ht="15" customHeight="1">
      <c r="BG1045914" s="984"/>
    </row>
    <row r="1045915" spans="59:59" ht="15" customHeight="1">
      <c r="BG1045915" s="985"/>
    </row>
    <row r="1045952" spans="59:59" ht="15" customHeight="1">
      <c r="BG1045952" s="984"/>
    </row>
    <row r="1045953" spans="59:59" ht="15" customHeight="1">
      <c r="BG1045953" s="985"/>
    </row>
    <row r="1045990" spans="59:59" ht="15" customHeight="1">
      <c r="BG1045990" s="984"/>
    </row>
    <row r="1045991" spans="59:59" ht="15" customHeight="1">
      <c r="BG1045991" s="985"/>
    </row>
    <row r="1046028" spans="59:59" ht="15" customHeight="1">
      <c r="BG1046028" s="984"/>
    </row>
    <row r="1046029" spans="59:59" ht="15" customHeight="1">
      <c r="BG1046029" s="985"/>
    </row>
    <row r="1046066" spans="59:59" ht="15" customHeight="1">
      <c r="BG1046066" s="984"/>
    </row>
    <row r="1046067" spans="59:59" ht="15" customHeight="1">
      <c r="BG1046067" s="985"/>
    </row>
    <row r="1046104" spans="59:59" ht="15" customHeight="1">
      <c r="BG1046104" s="984"/>
    </row>
    <row r="1046105" spans="59:59" ht="15" customHeight="1">
      <c r="BG1046105" s="985"/>
    </row>
    <row r="1046142" spans="59:59" ht="15" customHeight="1">
      <c r="BG1046142" s="984"/>
    </row>
    <row r="1046143" spans="59:59" ht="15" customHeight="1">
      <c r="BG1046143" s="985"/>
    </row>
    <row r="1046180" spans="59:59" ht="15" customHeight="1">
      <c r="BG1046180" s="984"/>
    </row>
    <row r="1046181" spans="59:59" ht="15" customHeight="1">
      <c r="BG1046181" s="985"/>
    </row>
    <row r="1046218" spans="59:59" ht="15" customHeight="1">
      <c r="BG1046218" s="984"/>
    </row>
    <row r="1046219" spans="59:59" ht="15" customHeight="1">
      <c r="BG1046219" s="985"/>
    </row>
    <row r="1046256" spans="59:59" ht="15" customHeight="1">
      <c r="BG1046256" s="984"/>
    </row>
    <row r="1046257" spans="59:59" ht="15" customHeight="1">
      <c r="BG1046257" s="985"/>
    </row>
    <row r="1046294" spans="59:59" ht="15" customHeight="1">
      <c r="BG1046294" s="984"/>
    </row>
    <row r="1046295" spans="59:59" ht="15" customHeight="1">
      <c r="BG1046295" s="985"/>
    </row>
    <row r="1046332" spans="59:59" ht="15" customHeight="1">
      <c r="BG1046332" s="984"/>
    </row>
    <row r="1046333" spans="59:59" ht="15" customHeight="1">
      <c r="BG1046333" s="985"/>
    </row>
    <row r="1046370" spans="59:59" ht="15" customHeight="1">
      <c r="BG1046370" s="984"/>
    </row>
    <row r="1046371" spans="59:59" ht="15" customHeight="1">
      <c r="BG1046371" s="985"/>
    </row>
    <row r="1046408" spans="59:59" ht="15" customHeight="1">
      <c r="BG1046408" s="984"/>
    </row>
    <row r="1046409" spans="59:59" ht="15" customHeight="1">
      <c r="BG1046409" s="985"/>
    </row>
    <row r="1046446" spans="59:59" ht="15" customHeight="1">
      <c r="BG1046446" s="984"/>
    </row>
    <row r="1046447" spans="59:59" ht="15" customHeight="1">
      <c r="BG1046447" s="985"/>
    </row>
    <row r="1046484" spans="59:59" ht="15" customHeight="1">
      <c r="BG1046484" s="984"/>
    </row>
    <row r="1046485" spans="59:59" ht="15" customHeight="1">
      <c r="BG1046485" s="985"/>
    </row>
    <row r="1046522" spans="59:59" ht="15" customHeight="1">
      <c r="BG1046522" s="984"/>
    </row>
    <row r="1046523" spans="59:59" ht="15" customHeight="1">
      <c r="BG1046523" s="985"/>
    </row>
    <row r="1046560" spans="59:59" ht="15" customHeight="1">
      <c r="BG1046560" s="984"/>
    </row>
    <row r="1046561" spans="59:59" ht="15" customHeight="1">
      <c r="BG1046561" s="985"/>
    </row>
    <row r="1046598" spans="59:59" ht="15" customHeight="1">
      <c r="BG1046598" s="984"/>
    </row>
    <row r="1046599" spans="59:59" ht="15" customHeight="1">
      <c r="BG1046599" s="985"/>
    </row>
    <row r="1046636" spans="59:59" ht="15" customHeight="1">
      <c r="BG1046636" s="984"/>
    </row>
    <row r="1046637" spans="59:59" ht="15" customHeight="1">
      <c r="BG1046637" s="985"/>
    </row>
    <row r="1046674" spans="59:59" ht="15" customHeight="1">
      <c r="BG1046674" s="984"/>
    </row>
    <row r="1046675" spans="59:59" ht="15" customHeight="1">
      <c r="BG1046675" s="985"/>
    </row>
    <row r="1046712" spans="59:59" ht="15" customHeight="1">
      <c r="BG1046712" s="984"/>
    </row>
    <row r="1046713" spans="59:59" ht="15" customHeight="1">
      <c r="BG1046713" s="985"/>
    </row>
    <row r="1046750" spans="59:59" ht="15" customHeight="1">
      <c r="BG1046750" s="984"/>
    </row>
    <row r="1046751" spans="59:59" ht="15" customHeight="1">
      <c r="BG1046751" s="985"/>
    </row>
    <row r="1046788" spans="59:59" ht="15" customHeight="1">
      <c r="BG1046788" s="984"/>
    </row>
    <row r="1046789" spans="59:59" ht="15" customHeight="1">
      <c r="BG1046789" s="985"/>
    </row>
    <row r="1046826" spans="59:59" ht="15" customHeight="1">
      <c r="BG1046826" s="984"/>
    </row>
    <row r="1046827" spans="59:59" ht="15" customHeight="1">
      <c r="BG1046827" s="985"/>
    </row>
    <row r="1046864" spans="59:59" ht="15" customHeight="1">
      <c r="BG1046864" s="984"/>
    </row>
    <row r="1046865" spans="59:59" ht="15" customHeight="1">
      <c r="BG1046865" s="985"/>
    </row>
    <row r="1046902" spans="59:59" ht="15" customHeight="1">
      <c r="BG1046902" s="984"/>
    </row>
    <row r="1046903" spans="59:59" ht="15" customHeight="1">
      <c r="BG1046903" s="985"/>
    </row>
    <row r="1046940" spans="59:59" ht="15" customHeight="1">
      <c r="BG1046940" s="984"/>
    </row>
    <row r="1046941" spans="59:59" ht="15" customHeight="1">
      <c r="BG1046941" s="985"/>
    </row>
    <row r="1046978" spans="59:59" ht="15" customHeight="1">
      <c r="BG1046978" s="984"/>
    </row>
    <row r="1046979" spans="59:59" ht="15" customHeight="1">
      <c r="BG1046979" s="985"/>
    </row>
    <row r="1047016" spans="59:59" ht="15" customHeight="1">
      <c r="BG1047016" s="984"/>
    </row>
    <row r="1047017" spans="59:59" ht="15" customHeight="1">
      <c r="BG1047017" s="985"/>
    </row>
    <row r="1047054" spans="59:59" ht="15" customHeight="1">
      <c r="BG1047054" s="984"/>
    </row>
    <row r="1047055" spans="59:59" ht="15" customHeight="1">
      <c r="BG1047055" s="985"/>
    </row>
    <row r="1047092" spans="59:59" ht="15" customHeight="1">
      <c r="BG1047092" s="984"/>
    </row>
    <row r="1047093" spans="59:59" ht="15" customHeight="1">
      <c r="BG1047093" s="985"/>
    </row>
    <row r="1047130" spans="59:59" ht="15" customHeight="1">
      <c r="BG1047130" s="984"/>
    </row>
    <row r="1047131" spans="59:59" ht="15" customHeight="1">
      <c r="BG1047131" s="985"/>
    </row>
    <row r="1047168" spans="59:59" ht="15" customHeight="1">
      <c r="BG1047168" s="984"/>
    </row>
    <row r="1047169" spans="59:59" ht="15" customHeight="1">
      <c r="BG1047169" s="985"/>
    </row>
    <row r="1047206" spans="59:59" ht="15" customHeight="1">
      <c r="BG1047206" s="984"/>
    </row>
    <row r="1047207" spans="59:59" ht="15" customHeight="1">
      <c r="BG1047207" s="985"/>
    </row>
    <row r="1047244" spans="59:59" ht="15" customHeight="1">
      <c r="BG1047244" s="984"/>
    </row>
    <row r="1047245" spans="59:59" ht="15" customHeight="1">
      <c r="BG1047245" s="985"/>
    </row>
    <row r="1047282" spans="59:59" ht="15" customHeight="1">
      <c r="BG1047282" s="984"/>
    </row>
    <row r="1047283" spans="59:59" ht="15" customHeight="1">
      <c r="BG1047283" s="985"/>
    </row>
    <row r="1047320" spans="59:59" ht="15" customHeight="1">
      <c r="BG1047320" s="984"/>
    </row>
    <row r="1047321" spans="59:59" ht="15" customHeight="1">
      <c r="BG1047321" s="985"/>
    </row>
    <row r="1047358" spans="59:59" ht="15" customHeight="1">
      <c r="BG1047358" s="984"/>
    </row>
    <row r="1047359" spans="59:59" ht="15" customHeight="1">
      <c r="BG1047359" s="985"/>
    </row>
    <row r="1047396" spans="59:59" ht="15" customHeight="1">
      <c r="BG1047396" s="984"/>
    </row>
    <row r="1047397" spans="59:59" ht="15" customHeight="1">
      <c r="BG1047397" s="985"/>
    </row>
    <row r="1047434" spans="59:59" ht="15" customHeight="1">
      <c r="BG1047434" s="984"/>
    </row>
    <row r="1047435" spans="59:59" ht="15" customHeight="1">
      <c r="BG1047435" s="985"/>
    </row>
    <row r="1047472" spans="59:59" ht="15" customHeight="1">
      <c r="BG1047472" s="984"/>
    </row>
    <row r="1047473" spans="59:59" ht="15" customHeight="1">
      <c r="BG1047473" s="985"/>
    </row>
    <row r="1047510" spans="59:59" ht="15" customHeight="1">
      <c r="BG1047510" s="984"/>
    </row>
    <row r="1047511" spans="59:59" ht="15" customHeight="1">
      <c r="BG1047511" s="985"/>
    </row>
    <row r="1047548" spans="59:59" ht="15" customHeight="1">
      <c r="BG1047548" s="984"/>
    </row>
    <row r="1047549" spans="59:59" ht="15" customHeight="1">
      <c r="BG1047549" s="985"/>
    </row>
    <row r="1047586" spans="59:59" ht="15" customHeight="1">
      <c r="BG1047586" s="984"/>
    </row>
    <row r="1047587" spans="59:59" ht="15" customHeight="1">
      <c r="BG1047587" s="985"/>
    </row>
    <row r="1047624" spans="59:59" ht="15" customHeight="1">
      <c r="BG1047624" s="984"/>
    </row>
    <row r="1047625" spans="59:59" ht="15" customHeight="1">
      <c r="BG1047625" s="985"/>
    </row>
    <row r="1047662" spans="59:59" ht="15" customHeight="1">
      <c r="BG1047662" s="984"/>
    </row>
    <row r="1047663" spans="59:59" ht="15" customHeight="1">
      <c r="BG1047663" s="985"/>
    </row>
    <row r="1047700" spans="59:59" ht="15" customHeight="1">
      <c r="BG1047700" s="984"/>
    </row>
    <row r="1047701" spans="59:59" ht="15" customHeight="1">
      <c r="BG1047701" s="985"/>
    </row>
    <row r="1047738" spans="59:59" ht="15" customHeight="1">
      <c r="BG1047738" s="984"/>
    </row>
    <row r="1047739" spans="59:59" ht="15" customHeight="1">
      <c r="BG1047739" s="985"/>
    </row>
    <row r="1047776" spans="59:59" ht="15" customHeight="1">
      <c r="BG1047776" s="984"/>
    </row>
    <row r="1047777" spans="59:59" ht="15" customHeight="1">
      <c r="BG1047777" s="985"/>
    </row>
    <row r="1047814" spans="59:59" ht="15" customHeight="1">
      <c r="BG1047814" s="984"/>
    </row>
    <row r="1047815" spans="59:59" ht="15" customHeight="1">
      <c r="BG1047815" s="985"/>
    </row>
    <row r="1047852" spans="59:59" ht="15" customHeight="1">
      <c r="BG1047852" s="984"/>
    </row>
    <row r="1047853" spans="59:59" ht="15" customHeight="1">
      <c r="BG1047853" s="985"/>
    </row>
    <row r="1047890" spans="59:59" ht="15" customHeight="1">
      <c r="BG1047890" s="984"/>
    </row>
    <row r="1047891" spans="59:59" ht="15" customHeight="1">
      <c r="BG1047891" s="985"/>
    </row>
    <row r="1047928" spans="59:59" ht="15" customHeight="1">
      <c r="BG1047928" s="984"/>
    </row>
    <row r="1047929" spans="59:59" ht="15" customHeight="1">
      <c r="BG1047929" s="985"/>
    </row>
    <row r="1047966" spans="59:59" ht="15" customHeight="1">
      <c r="BG1047966" s="984"/>
    </row>
    <row r="1047967" spans="59:59" ht="15" customHeight="1">
      <c r="BG1047967" s="985"/>
    </row>
    <row r="1048004" spans="59:59" ht="15" customHeight="1">
      <c r="BG1048004" s="984"/>
    </row>
    <row r="1048005" spans="59:59" ht="15" customHeight="1">
      <c r="BG1048005" s="985"/>
    </row>
    <row r="1048042" spans="59:59" ht="15" customHeight="1">
      <c r="BG1048042" s="984"/>
    </row>
    <row r="1048043" spans="59:59" ht="15" customHeight="1">
      <c r="BG1048043" s="985"/>
    </row>
    <row r="1048080" spans="59:59" ht="15" customHeight="1">
      <c r="BG1048080" s="984"/>
    </row>
    <row r="1048081" spans="59:59" ht="15" customHeight="1">
      <c r="BG1048081" s="985"/>
    </row>
    <row r="1048118" spans="59:59" ht="15" customHeight="1">
      <c r="BG1048118" s="984"/>
    </row>
    <row r="1048119" spans="59:59" ht="15" customHeight="1">
      <c r="BG1048119" s="985"/>
    </row>
    <row r="1048156" spans="59:59" ht="15" customHeight="1">
      <c r="BG1048156" s="984"/>
    </row>
    <row r="1048157" spans="59:59" ht="15" customHeight="1">
      <c r="BG1048157" s="985"/>
    </row>
    <row r="1048194" spans="59:59" ht="15" customHeight="1">
      <c r="BG1048194" s="984"/>
    </row>
    <row r="1048195" spans="59:59" ht="15" customHeight="1">
      <c r="BG1048195" s="985"/>
    </row>
    <row r="1048232" spans="59:59" ht="15" customHeight="1">
      <c r="BG1048232" s="984"/>
    </row>
    <row r="1048233" spans="59:59" ht="15" customHeight="1">
      <c r="BG1048233" s="985"/>
    </row>
    <row r="1048270" spans="59:59" ht="15" customHeight="1">
      <c r="BG1048270" s="984"/>
    </row>
    <row r="1048271" spans="59:59" ht="15" customHeight="1">
      <c r="BG1048271" s="985"/>
    </row>
    <row r="1048308" spans="59:59" ht="15" customHeight="1">
      <c r="BG1048308" s="984"/>
    </row>
    <row r="1048309" spans="59:59" ht="15" customHeight="1">
      <c r="BG1048309" s="985"/>
    </row>
    <row r="1048346" spans="59:59" ht="15" customHeight="1">
      <c r="BG1048346" s="984"/>
    </row>
    <row r="1048347" spans="59:59" ht="15" customHeight="1">
      <c r="BG1048347" s="985"/>
    </row>
    <row r="1048384" spans="59:59" ht="15" customHeight="1">
      <c r="BG1048384" s="984"/>
    </row>
    <row r="1048385" spans="59:59" ht="15" customHeight="1">
      <c r="BG1048385" s="985"/>
    </row>
    <row r="1048422" spans="59:59" ht="15" customHeight="1">
      <c r="BG1048422" s="984"/>
    </row>
    <row r="1048423" spans="59:59" ht="15" customHeight="1">
      <c r="BG1048423" s="985"/>
    </row>
    <row r="1048460" spans="59:59" ht="15" customHeight="1">
      <c r="BG1048460" s="984"/>
    </row>
    <row r="1048461" spans="59:59" ht="15" customHeight="1">
      <c r="BG1048461" s="985"/>
    </row>
    <row r="1048498" spans="59:59" ht="15" customHeight="1">
      <c r="BG1048498" s="984"/>
    </row>
    <row r="1048499" spans="59:59" ht="15" customHeight="1">
      <c r="BG1048499" s="985"/>
    </row>
    <row r="1048536" spans="59:59" ht="15" customHeight="1">
      <c r="BG1048536" s="984"/>
    </row>
    <row r="1048537" spans="59:59" ht="15" customHeight="1">
      <c r="BG1048537" s="985"/>
    </row>
    <row r="1048574" spans="59:59" ht="15" customHeight="1">
      <c r="BG1048574" s="984"/>
    </row>
    <row r="1048575" spans="59:59" ht="15" customHeight="1">
      <c r="BG1048575" s="985"/>
    </row>
  </sheetData>
  <autoFilter ref="V1:W39" xr:uid="{00000000-0001-0000-0100-000000000000}"/>
  <mergeCells count="27697">
    <mergeCell ref="AU1:AU2"/>
    <mergeCell ref="AF1:AG1"/>
    <mergeCell ref="AH1:AH2"/>
    <mergeCell ref="AI1:AI2"/>
    <mergeCell ref="AJ1:AJ2"/>
    <mergeCell ref="AK1:AL1"/>
    <mergeCell ref="AM1:AM2"/>
    <mergeCell ref="X1:Y1"/>
    <mergeCell ref="Z1:Z2"/>
    <mergeCell ref="AA1:AA2"/>
    <mergeCell ref="AB1:AC1"/>
    <mergeCell ref="AD1:AD2"/>
    <mergeCell ref="AE1:AE2"/>
    <mergeCell ref="O1:P1"/>
    <mergeCell ref="Q1:R1"/>
    <mergeCell ref="S1:S2"/>
    <mergeCell ref="T1:U1"/>
    <mergeCell ref="V1:V2"/>
    <mergeCell ref="W1:W2"/>
    <mergeCell ref="G1:G2"/>
    <mergeCell ref="H1:H2"/>
    <mergeCell ref="I1:I2"/>
    <mergeCell ref="J1:J2"/>
    <mergeCell ref="L1:M1"/>
    <mergeCell ref="N1:N2"/>
    <mergeCell ref="A1:A2"/>
    <mergeCell ref="B1:B2"/>
    <mergeCell ref="C1:C2"/>
    <mergeCell ref="D1:D2"/>
    <mergeCell ref="E1:E2"/>
    <mergeCell ref="F1:F2"/>
    <mergeCell ref="I51:J51"/>
    <mergeCell ref="M51:M52"/>
    <mergeCell ref="N51:N52"/>
    <mergeCell ref="AF51:AF53"/>
    <mergeCell ref="M53:M54"/>
    <mergeCell ref="N53:N54"/>
    <mergeCell ref="A13:A17"/>
    <mergeCell ref="A18:A25"/>
    <mergeCell ref="A26:A35"/>
    <mergeCell ref="U50:V50"/>
    <mergeCell ref="AO50:AP50"/>
    <mergeCell ref="CT1:CT2"/>
    <mergeCell ref="CU1:CU2"/>
    <mergeCell ref="CV1:CV2"/>
    <mergeCell ref="CW1:CW2"/>
    <mergeCell ref="CX1:CX2"/>
    <mergeCell ref="A3:A12"/>
    <mergeCell ref="CL1:CL2"/>
    <mergeCell ref="CM1:CM2"/>
    <mergeCell ref="CP1:CP2"/>
    <mergeCell ref="CQ1:CQ2"/>
    <mergeCell ref="CR1:CR2"/>
    <mergeCell ref="CS1:CS2"/>
    <mergeCell ref="CF1:CF2"/>
    <mergeCell ref="CG1:CG2"/>
    <mergeCell ref="CH1:CH2"/>
    <mergeCell ref="CI1:CI2"/>
    <mergeCell ref="CJ1:CJ2"/>
    <mergeCell ref="CK1:CK2"/>
    <mergeCell ref="BX1:BX2"/>
    <mergeCell ref="BY1:BY2"/>
    <mergeCell ref="BZ1:BZ2"/>
    <mergeCell ref="CA1:CA2"/>
    <mergeCell ref="CB1:CB2"/>
    <mergeCell ref="CE1:CE2"/>
    <mergeCell ref="BP1:BP2"/>
    <mergeCell ref="BQ1:BQ2"/>
    <mergeCell ref="BT1:BT2"/>
    <mergeCell ref="BU1:BU2"/>
    <mergeCell ref="BV1:BV2"/>
    <mergeCell ref="BW1:BW2"/>
    <mergeCell ref="BJ1:BJ2"/>
    <mergeCell ref="BK1:BK2"/>
    <mergeCell ref="BL1:BL2"/>
    <mergeCell ref="BM1:BM2"/>
    <mergeCell ref="BN1:BN2"/>
    <mergeCell ref="BO1:BO2"/>
    <mergeCell ref="BB1:BB2"/>
    <mergeCell ref="BC1:BC2"/>
    <mergeCell ref="BD1:BD2"/>
    <mergeCell ref="BE1:BE2"/>
    <mergeCell ref="BF1:BF2"/>
    <mergeCell ref="BI1:BI2"/>
    <mergeCell ref="AV1:AV2"/>
    <mergeCell ref="AW1:AW2"/>
    <mergeCell ref="AX1:AX2"/>
    <mergeCell ref="AY1:AY2"/>
    <mergeCell ref="AZ1:AZ2"/>
    <mergeCell ref="BA1:BA2"/>
    <mergeCell ref="AN1:AN2"/>
    <mergeCell ref="AO1:AP1"/>
    <mergeCell ref="AQ1:AQ2"/>
    <mergeCell ref="AR1:AS1"/>
    <mergeCell ref="AT1:AT2"/>
    <mergeCell ref="BG914:BG915"/>
    <mergeCell ref="BG952:BG953"/>
    <mergeCell ref="BG990:BG991"/>
    <mergeCell ref="BG1028:BG1029"/>
    <mergeCell ref="BG1066:BG1067"/>
    <mergeCell ref="BG1104:BG1105"/>
    <mergeCell ref="BG686:BG687"/>
    <mergeCell ref="BG724:BG725"/>
    <mergeCell ref="BG762:BG763"/>
    <mergeCell ref="BG800:BG801"/>
    <mergeCell ref="BG838:BG839"/>
    <mergeCell ref="BG876:BG877"/>
    <mergeCell ref="BG458:BG459"/>
    <mergeCell ref="BG496:BG497"/>
    <mergeCell ref="BG534:BG535"/>
    <mergeCell ref="BG572:BG573"/>
    <mergeCell ref="BG610:BG611"/>
    <mergeCell ref="BG648:BG649"/>
    <mergeCell ref="BG230:BG231"/>
    <mergeCell ref="BG268:BG269"/>
    <mergeCell ref="BG306:BG307"/>
    <mergeCell ref="BG344:BG345"/>
    <mergeCell ref="BG382:BG383"/>
    <mergeCell ref="BG420:BG421"/>
    <mergeCell ref="AO66:AP66"/>
    <mergeCell ref="I67:J67"/>
    <mergeCell ref="AO77:AP77"/>
    <mergeCell ref="I78:J78"/>
    <mergeCell ref="BG154:BG155"/>
    <mergeCell ref="BG192:BG193"/>
    <mergeCell ref="L55:L56"/>
    <mergeCell ref="M55:M56"/>
    <mergeCell ref="N55:N56"/>
    <mergeCell ref="S55:S56"/>
    <mergeCell ref="AF58:AF60"/>
    <mergeCell ref="BD63:BF63"/>
    <mergeCell ref="BG2282:BG2283"/>
    <mergeCell ref="BG2320:BG2321"/>
    <mergeCell ref="BG2358:BG2359"/>
    <mergeCell ref="BG2396:BG2397"/>
    <mergeCell ref="BG2434:BG2435"/>
    <mergeCell ref="BG2472:BG2473"/>
    <mergeCell ref="BG2054:BG2055"/>
    <mergeCell ref="BG2092:BG2093"/>
    <mergeCell ref="BG2130:BG2131"/>
    <mergeCell ref="BG2168:BG2169"/>
    <mergeCell ref="BG2206:BG2207"/>
    <mergeCell ref="BG2244:BG2245"/>
    <mergeCell ref="BG1826:BG1827"/>
    <mergeCell ref="BG1864:BG1865"/>
    <mergeCell ref="BG1902:BG1903"/>
    <mergeCell ref="BG1940:BG1941"/>
    <mergeCell ref="BG1978:BG1979"/>
    <mergeCell ref="BG2016:BG2017"/>
    <mergeCell ref="BG1598:BG1599"/>
    <mergeCell ref="BG1636:BG1637"/>
    <mergeCell ref="BG1674:BG1675"/>
    <mergeCell ref="BG1712:BG1713"/>
    <mergeCell ref="BG1750:BG1751"/>
    <mergeCell ref="BG1788:BG1789"/>
    <mergeCell ref="BG1370:BG1371"/>
    <mergeCell ref="BG1408:BG1409"/>
    <mergeCell ref="BG1446:BG1447"/>
    <mergeCell ref="BG1484:BG1485"/>
    <mergeCell ref="BG1522:BG1523"/>
    <mergeCell ref="BG1560:BG1561"/>
    <mergeCell ref="BG1142:BG1143"/>
    <mergeCell ref="BG1180:BG1181"/>
    <mergeCell ref="BG1218:BG1219"/>
    <mergeCell ref="BG1256:BG1257"/>
    <mergeCell ref="BG1294:BG1295"/>
    <mergeCell ref="BG1332:BG1333"/>
    <mergeCell ref="BG3650:BG3651"/>
    <mergeCell ref="BG3688:BG3689"/>
    <mergeCell ref="BG3726:BG3727"/>
    <mergeCell ref="BG3764:BG3765"/>
    <mergeCell ref="BG3802:BG3803"/>
    <mergeCell ref="BG3840:BG3841"/>
    <mergeCell ref="BG3422:BG3423"/>
    <mergeCell ref="BG3460:BG3461"/>
    <mergeCell ref="BG3498:BG3499"/>
    <mergeCell ref="BG3536:BG3537"/>
    <mergeCell ref="BG3574:BG3575"/>
    <mergeCell ref="BG3612:BG3613"/>
    <mergeCell ref="BG3194:BG3195"/>
    <mergeCell ref="BG3232:BG3233"/>
    <mergeCell ref="BG3270:BG3271"/>
    <mergeCell ref="BG3308:BG3309"/>
    <mergeCell ref="BG3346:BG3347"/>
    <mergeCell ref="BG3384:BG3385"/>
    <mergeCell ref="BG2966:BG2967"/>
    <mergeCell ref="BG3004:BG3005"/>
    <mergeCell ref="BG3042:BG3043"/>
    <mergeCell ref="BG3080:BG3081"/>
    <mergeCell ref="BG3118:BG3119"/>
    <mergeCell ref="BG3156:BG3157"/>
    <mergeCell ref="BG2738:BG2739"/>
    <mergeCell ref="BG2776:BG2777"/>
    <mergeCell ref="BG2814:BG2815"/>
    <mergeCell ref="BG2852:BG2853"/>
    <mergeCell ref="BG2890:BG2891"/>
    <mergeCell ref="BG2928:BG2929"/>
    <mergeCell ref="BG2510:BG2511"/>
    <mergeCell ref="BG2548:BG2549"/>
    <mergeCell ref="BG2586:BG2587"/>
    <mergeCell ref="BG2624:BG2625"/>
    <mergeCell ref="BG2662:BG2663"/>
    <mergeCell ref="BG2700:BG2701"/>
    <mergeCell ref="BG5018:BG5019"/>
    <mergeCell ref="BG5056:BG5057"/>
    <mergeCell ref="BG5094:BG5095"/>
    <mergeCell ref="BG5132:BG5133"/>
    <mergeCell ref="BG5170:BG5171"/>
    <mergeCell ref="BG5208:BG5209"/>
    <mergeCell ref="BG4790:BG4791"/>
    <mergeCell ref="BG4828:BG4829"/>
    <mergeCell ref="BG4866:BG4867"/>
    <mergeCell ref="BG4904:BG4905"/>
    <mergeCell ref="BG4942:BG4943"/>
    <mergeCell ref="BG4980:BG4981"/>
    <mergeCell ref="BG4562:BG4563"/>
    <mergeCell ref="BG4600:BG4601"/>
    <mergeCell ref="BG4638:BG4639"/>
    <mergeCell ref="BG4676:BG4677"/>
    <mergeCell ref="BG4714:BG4715"/>
    <mergeCell ref="BG4752:BG4753"/>
    <mergeCell ref="BG4334:BG4335"/>
    <mergeCell ref="BG4372:BG4373"/>
    <mergeCell ref="BG4410:BG4411"/>
    <mergeCell ref="BG4448:BG4449"/>
    <mergeCell ref="BG4486:BG4487"/>
    <mergeCell ref="BG4524:BG4525"/>
    <mergeCell ref="BG4106:BG4107"/>
    <mergeCell ref="BG4144:BG4145"/>
    <mergeCell ref="BG4182:BG4183"/>
    <mergeCell ref="BG4220:BG4221"/>
    <mergeCell ref="BG4258:BG4259"/>
    <mergeCell ref="BG4296:BG4297"/>
    <mergeCell ref="BG3878:BG3879"/>
    <mergeCell ref="BG3916:BG3917"/>
    <mergeCell ref="BG3954:BG3955"/>
    <mergeCell ref="BG3992:BG3993"/>
    <mergeCell ref="BG4030:BG4031"/>
    <mergeCell ref="BG4068:BG4069"/>
    <mergeCell ref="BG6386:BG6387"/>
    <mergeCell ref="BG6424:BG6425"/>
    <mergeCell ref="BG6462:BG6463"/>
    <mergeCell ref="BG6500:BG6501"/>
    <mergeCell ref="BG6538:BG6539"/>
    <mergeCell ref="BG6576:BG6577"/>
    <mergeCell ref="BG6158:BG6159"/>
    <mergeCell ref="BG6196:BG6197"/>
    <mergeCell ref="BG6234:BG6235"/>
    <mergeCell ref="BG6272:BG6273"/>
    <mergeCell ref="BG6310:BG6311"/>
    <mergeCell ref="BG6348:BG6349"/>
    <mergeCell ref="BG5930:BG5931"/>
    <mergeCell ref="BG5968:BG5969"/>
    <mergeCell ref="BG6006:BG6007"/>
    <mergeCell ref="BG6044:BG6045"/>
    <mergeCell ref="BG6082:BG6083"/>
    <mergeCell ref="BG6120:BG6121"/>
    <mergeCell ref="BG5702:BG5703"/>
    <mergeCell ref="BG5740:BG5741"/>
    <mergeCell ref="BG5778:BG5779"/>
    <mergeCell ref="BG5816:BG5817"/>
    <mergeCell ref="BG5854:BG5855"/>
    <mergeCell ref="BG5892:BG5893"/>
    <mergeCell ref="BG5474:BG5475"/>
    <mergeCell ref="BG5512:BG5513"/>
    <mergeCell ref="BG5550:BG5551"/>
    <mergeCell ref="BG5588:BG5589"/>
    <mergeCell ref="BG5626:BG5627"/>
    <mergeCell ref="BG5664:BG5665"/>
    <mergeCell ref="BG5246:BG5247"/>
    <mergeCell ref="BG5284:BG5285"/>
    <mergeCell ref="BG5322:BG5323"/>
    <mergeCell ref="BG5360:BG5361"/>
    <mergeCell ref="BG5398:BG5399"/>
    <mergeCell ref="BG5436:BG5437"/>
    <mergeCell ref="BG7754:BG7755"/>
    <mergeCell ref="BG7792:BG7793"/>
    <mergeCell ref="BG7830:BG7831"/>
    <mergeCell ref="BG7868:BG7869"/>
    <mergeCell ref="BG7906:BG7907"/>
    <mergeCell ref="BG7944:BG7945"/>
    <mergeCell ref="BG7526:BG7527"/>
    <mergeCell ref="BG7564:BG7565"/>
    <mergeCell ref="BG7602:BG7603"/>
    <mergeCell ref="BG7640:BG7641"/>
    <mergeCell ref="BG7678:BG7679"/>
    <mergeCell ref="BG7716:BG7717"/>
    <mergeCell ref="BG7298:BG7299"/>
    <mergeCell ref="BG7336:BG7337"/>
    <mergeCell ref="BG7374:BG7375"/>
    <mergeCell ref="BG7412:BG7413"/>
    <mergeCell ref="BG7450:BG7451"/>
    <mergeCell ref="BG7488:BG7489"/>
    <mergeCell ref="BG7070:BG7071"/>
    <mergeCell ref="BG7108:BG7109"/>
    <mergeCell ref="BG7146:BG7147"/>
    <mergeCell ref="BG7184:BG7185"/>
    <mergeCell ref="BG7222:BG7223"/>
    <mergeCell ref="BG7260:BG7261"/>
    <mergeCell ref="BG6842:BG6843"/>
    <mergeCell ref="BG6880:BG6881"/>
    <mergeCell ref="BG6918:BG6919"/>
    <mergeCell ref="BG6956:BG6957"/>
    <mergeCell ref="BG6994:BG6995"/>
    <mergeCell ref="BG7032:BG7033"/>
    <mergeCell ref="BG6614:BG6615"/>
    <mergeCell ref="BG6652:BG6653"/>
    <mergeCell ref="BG6690:BG6691"/>
    <mergeCell ref="BG6728:BG6729"/>
    <mergeCell ref="BG6766:BG6767"/>
    <mergeCell ref="BG6804:BG6805"/>
    <mergeCell ref="BG9122:BG9123"/>
    <mergeCell ref="BG9160:BG9161"/>
    <mergeCell ref="BG9198:BG9199"/>
    <mergeCell ref="BG9236:BG9237"/>
    <mergeCell ref="BG9274:BG9275"/>
    <mergeCell ref="BG9312:BG9313"/>
    <mergeCell ref="BG8894:BG8895"/>
    <mergeCell ref="BG8932:BG8933"/>
    <mergeCell ref="BG8970:BG8971"/>
    <mergeCell ref="BG9008:BG9009"/>
    <mergeCell ref="BG9046:BG9047"/>
    <mergeCell ref="BG9084:BG9085"/>
    <mergeCell ref="BG8666:BG8667"/>
    <mergeCell ref="BG8704:BG8705"/>
    <mergeCell ref="BG8742:BG8743"/>
    <mergeCell ref="BG8780:BG8781"/>
    <mergeCell ref="BG8818:BG8819"/>
    <mergeCell ref="BG8856:BG8857"/>
    <mergeCell ref="BG8438:BG8439"/>
    <mergeCell ref="BG8476:BG8477"/>
    <mergeCell ref="BG8514:BG8515"/>
    <mergeCell ref="BG8552:BG8553"/>
    <mergeCell ref="BG8590:BG8591"/>
    <mergeCell ref="BG8628:BG8629"/>
    <mergeCell ref="BG8210:BG8211"/>
    <mergeCell ref="BG8248:BG8249"/>
    <mergeCell ref="BG8286:BG8287"/>
    <mergeCell ref="BG8324:BG8325"/>
    <mergeCell ref="BG8362:BG8363"/>
    <mergeCell ref="BG8400:BG8401"/>
    <mergeCell ref="BG7982:BG7983"/>
    <mergeCell ref="BG8020:BG8021"/>
    <mergeCell ref="BG8058:BG8059"/>
    <mergeCell ref="BG8096:BG8097"/>
    <mergeCell ref="BG8134:BG8135"/>
    <mergeCell ref="BG8172:BG8173"/>
    <mergeCell ref="BG10490:BG10491"/>
    <mergeCell ref="BG10528:BG10529"/>
    <mergeCell ref="BG10566:BG10567"/>
    <mergeCell ref="BG10604:BG10605"/>
    <mergeCell ref="BG10642:BG10643"/>
    <mergeCell ref="BG10680:BG10681"/>
    <mergeCell ref="BG10262:BG10263"/>
    <mergeCell ref="BG10300:BG10301"/>
    <mergeCell ref="BG10338:BG10339"/>
    <mergeCell ref="BG10376:BG10377"/>
    <mergeCell ref="BG10414:BG10415"/>
    <mergeCell ref="BG10452:BG10453"/>
    <mergeCell ref="BG10034:BG10035"/>
    <mergeCell ref="BG10072:BG10073"/>
    <mergeCell ref="BG10110:BG10111"/>
    <mergeCell ref="BG10148:BG10149"/>
    <mergeCell ref="BG10186:BG10187"/>
    <mergeCell ref="BG10224:BG10225"/>
    <mergeCell ref="BG9806:BG9807"/>
    <mergeCell ref="BG9844:BG9845"/>
    <mergeCell ref="BG9882:BG9883"/>
    <mergeCell ref="BG9920:BG9921"/>
    <mergeCell ref="BG9958:BG9959"/>
    <mergeCell ref="BG9996:BG9997"/>
    <mergeCell ref="BG9578:BG9579"/>
    <mergeCell ref="BG9616:BG9617"/>
    <mergeCell ref="BG9654:BG9655"/>
    <mergeCell ref="BG9692:BG9693"/>
    <mergeCell ref="BG9730:BG9731"/>
    <mergeCell ref="BG9768:BG9769"/>
    <mergeCell ref="BG9350:BG9351"/>
    <mergeCell ref="BG9388:BG9389"/>
    <mergeCell ref="BG9426:BG9427"/>
    <mergeCell ref="BG9464:BG9465"/>
    <mergeCell ref="BG9502:BG9503"/>
    <mergeCell ref="BG9540:BG9541"/>
    <mergeCell ref="BG11858:BG11859"/>
    <mergeCell ref="BG11896:BG11897"/>
    <mergeCell ref="BG11934:BG11935"/>
    <mergeCell ref="BG11972:BG11973"/>
    <mergeCell ref="BG12010:BG12011"/>
    <mergeCell ref="BG12048:BG12049"/>
    <mergeCell ref="BG11630:BG11631"/>
    <mergeCell ref="BG11668:BG11669"/>
    <mergeCell ref="BG11706:BG11707"/>
    <mergeCell ref="BG11744:BG11745"/>
    <mergeCell ref="BG11782:BG11783"/>
    <mergeCell ref="BG11820:BG11821"/>
    <mergeCell ref="BG11402:BG11403"/>
    <mergeCell ref="BG11440:BG11441"/>
    <mergeCell ref="BG11478:BG11479"/>
    <mergeCell ref="BG11516:BG11517"/>
    <mergeCell ref="BG11554:BG11555"/>
    <mergeCell ref="BG11592:BG11593"/>
    <mergeCell ref="BG11174:BG11175"/>
    <mergeCell ref="BG11212:BG11213"/>
    <mergeCell ref="BG11250:BG11251"/>
    <mergeCell ref="BG11288:BG11289"/>
    <mergeCell ref="BG11326:BG11327"/>
    <mergeCell ref="BG11364:BG11365"/>
    <mergeCell ref="BG10946:BG10947"/>
    <mergeCell ref="BG10984:BG10985"/>
    <mergeCell ref="BG11022:BG11023"/>
    <mergeCell ref="BG11060:BG11061"/>
    <mergeCell ref="BG11098:BG11099"/>
    <mergeCell ref="BG11136:BG11137"/>
    <mergeCell ref="BG10718:BG10719"/>
    <mergeCell ref="BG10756:BG10757"/>
    <mergeCell ref="BG10794:BG10795"/>
    <mergeCell ref="BG10832:BG10833"/>
    <mergeCell ref="BG10870:BG10871"/>
    <mergeCell ref="BG10908:BG10909"/>
    <mergeCell ref="BG13226:BG13227"/>
    <mergeCell ref="BG13264:BG13265"/>
    <mergeCell ref="BG13302:BG13303"/>
    <mergeCell ref="BG13340:BG13341"/>
    <mergeCell ref="BG13378:BG13379"/>
    <mergeCell ref="BG13416:BG13417"/>
    <mergeCell ref="BG12998:BG12999"/>
    <mergeCell ref="BG13036:BG13037"/>
    <mergeCell ref="BG13074:BG13075"/>
    <mergeCell ref="BG13112:BG13113"/>
    <mergeCell ref="BG13150:BG13151"/>
    <mergeCell ref="BG13188:BG13189"/>
    <mergeCell ref="BG12770:BG12771"/>
    <mergeCell ref="BG12808:BG12809"/>
    <mergeCell ref="BG12846:BG12847"/>
    <mergeCell ref="BG12884:BG12885"/>
    <mergeCell ref="BG12922:BG12923"/>
    <mergeCell ref="BG12960:BG12961"/>
    <mergeCell ref="BG12542:BG12543"/>
    <mergeCell ref="BG12580:BG12581"/>
    <mergeCell ref="BG12618:BG12619"/>
    <mergeCell ref="BG12656:BG12657"/>
    <mergeCell ref="BG12694:BG12695"/>
    <mergeCell ref="BG12732:BG12733"/>
    <mergeCell ref="BG12314:BG12315"/>
    <mergeCell ref="BG12352:BG12353"/>
    <mergeCell ref="BG12390:BG12391"/>
    <mergeCell ref="BG12428:BG12429"/>
    <mergeCell ref="BG12466:BG12467"/>
    <mergeCell ref="BG12504:BG12505"/>
    <mergeCell ref="BG12086:BG12087"/>
    <mergeCell ref="BG12124:BG12125"/>
    <mergeCell ref="BG12162:BG12163"/>
    <mergeCell ref="BG12200:BG12201"/>
    <mergeCell ref="BG12238:BG12239"/>
    <mergeCell ref="BG12276:BG12277"/>
    <mergeCell ref="BG14594:BG14595"/>
    <mergeCell ref="BG14632:BG14633"/>
    <mergeCell ref="BG14670:BG14671"/>
    <mergeCell ref="BG14708:BG14709"/>
    <mergeCell ref="BG14746:BG14747"/>
    <mergeCell ref="BG14784:BG14785"/>
    <mergeCell ref="BG14366:BG14367"/>
    <mergeCell ref="BG14404:BG14405"/>
    <mergeCell ref="BG14442:BG14443"/>
    <mergeCell ref="BG14480:BG14481"/>
    <mergeCell ref="BG14518:BG14519"/>
    <mergeCell ref="BG14556:BG14557"/>
    <mergeCell ref="BG14138:BG14139"/>
    <mergeCell ref="BG14176:BG14177"/>
    <mergeCell ref="BG14214:BG14215"/>
    <mergeCell ref="BG14252:BG14253"/>
    <mergeCell ref="BG14290:BG14291"/>
    <mergeCell ref="BG14328:BG14329"/>
    <mergeCell ref="BG13910:BG13911"/>
    <mergeCell ref="BG13948:BG13949"/>
    <mergeCell ref="BG13986:BG13987"/>
    <mergeCell ref="BG14024:BG14025"/>
    <mergeCell ref="BG14062:BG14063"/>
    <mergeCell ref="BG14100:BG14101"/>
    <mergeCell ref="BG13682:BG13683"/>
    <mergeCell ref="BG13720:BG13721"/>
    <mergeCell ref="BG13758:BG13759"/>
    <mergeCell ref="BG13796:BG13797"/>
    <mergeCell ref="BG13834:BG13835"/>
    <mergeCell ref="BG13872:BG13873"/>
    <mergeCell ref="BG13454:BG13455"/>
    <mergeCell ref="BG13492:BG13493"/>
    <mergeCell ref="BG13530:BG13531"/>
    <mergeCell ref="BG13568:BG13569"/>
    <mergeCell ref="BG13606:BG13607"/>
    <mergeCell ref="BG13644:BG13645"/>
    <mergeCell ref="BG15962:BG15963"/>
    <mergeCell ref="BG16000:BG16001"/>
    <mergeCell ref="BG16038:BG16039"/>
    <mergeCell ref="BG16076:BG16077"/>
    <mergeCell ref="BG16114:BG16115"/>
    <mergeCell ref="BG16152:BG16153"/>
    <mergeCell ref="BG15734:BG15735"/>
    <mergeCell ref="BG15772:BG15773"/>
    <mergeCell ref="BG15810:BG15811"/>
    <mergeCell ref="BG15848:BG15849"/>
    <mergeCell ref="BG15886:BG15887"/>
    <mergeCell ref="BG15924:BG15925"/>
    <mergeCell ref="BG15506:BG15507"/>
    <mergeCell ref="BG15544:BG15545"/>
    <mergeCell ref="BG15582:BG15583"/>
    <mergeCell ref="BG15620:BG15621"/>
    <mergeCell ref="BG15658:BG15659"/>
    <mergeCell ref="BG15696:BG15697"/>
    <mergeCell ref="BG15278:BG15279"/>
    <mergeCell ref="BG15316:BG15317"/>
    <mergeCell ref="BG15354:BG15355"/>
    <mergeCell ref="BG15392:BG15393"/>
    <mergeCell ref="BG15430:BG15431"/>
    <mergeCell ref="BG15468:BG15469"/>
    <mergeCell ref="BG15050:BG15051"/>
    <mergeCell ref="BG15088:BG15089"/>
    <mergeCell ref="BG15126:BG15127"/>
    <mergeCell ref="BG15164:BG15165"/>
    <mergeCell ref="BG15202:BG15203"/>
    <mergeCell ref="BG15240:BG15241"/>
    <mergeCell ref="BG14822:BG14823"/>
    <mergeCell ref="BG14860:BG14861"/>
    <mergeCell ref="BG14898:BG14899"/>
    <mergeCell ref="BG14936:BG14937"/>
    <mergeCell ref="BG14974:BG14975"/>
    <mergeCell ref="BG15012:BG15013"/>
    <mergeCell ref="BG17330:BG17331"/>
    <mergeCell ref="BG17368:BG17369"/>
    <mergeCell ref="BG17406:BG17407"/>
    <mergeCell ref="BG17444:BG17445"/>
    <mergeCell ref="BG17482:BG17483"/>
    <mergeCell ref="BG17520:BG17521"/>
    <mergeCell ref="BG17102:BG17103"/>
    <mergeCell ref="BG17140:BG17141"/>
    <mergeCell ref="BG17178:BG17179"/>
    <mergeCell ref="BG17216:BG17217"/>
    <mergeCell ref="BG17254:BG17255"/>
    <mergeCell ref="BG17292:BG17293"/>
    <mergeCell ref="BG16874:BG16875"/>
    <mergeCell ref="BG16912:BG16913"/>
    <mergeCell ref="BG16950:BG16951"/>
    <mergeCell ref="BG16988:BG16989"/>
    <mergeCell ref="BG17026:BG17027"/>
    <mergeCell ref="BG17064:BG17065"/>
    <mergeCell ref="BG16646:BG16647"/>
    <mergeCell ref="BG16684:BG16685"/>
    <mergeCell ref="BG16722:BG16723"/>
    <mergeCell ref="BG16760:BG16761"/>
    <mergeCell ref="BG16798:BG16799"/>
    <mergeCell ref="BG16836:BG16837"/>
    <mergeCell ref="BG16418:BG16419"/>
    <mergeCell ref="BG16456:BG16457"/>
    <mergeCell ref="BG16494:BG16495"/>
    <mergeCell ref="BG16532:BG16533"/>
    <mergeCell ref="BG16570:BG16571"/>
    <mergeCell ref="BG16608:BG16609"/>
    <mergeCell ref="BG16190:BG16191"/>
    <mergeCell ref="BG16228:BG16229"/>
    <mergeCell ref="BG16266:BG16267"/>
    <mergeCell ref="BG16304:BG16305"/>
    <mergeCell ref="BG16342:BG16343"/>
    <mergeCell ref="BG16380:BG16381"/>
    <mergeCell ref="BG18698:BG18699"/>
    <mergeCell ref="BG18736:BG18737"/>
    <mergeCell ref="BG18774:BG18775"/>
    <mergeCell ref="BG18812:BG18813"/>
    <mergeCell ref="BG18850:BG18851"/>
    <mergeCell ref="BG18888:BG18889"/>
    <mergeCell ref="BG18470:BG18471"/>
    <mergeCell ref="BG18508:BG18509"/>
    <mergeCell ref="BG18546:BG18547"/>
    <mergeCell ref="BG18584:BG18585"/>
    <mergeCell ref="BG18622:BG18623"/>
    <mergeCell ref="BG18660:BG18661"/>
    <mergeCell ref="BG18242:BG18243"/>
    <mergeCell ref="BG18280:BG18281"/>
    <mergeCell ref="BG18318:BG18319"/>
    <mergeCell ref="BG18356:BG18357"/>
    <mergeCell ref="BG18394:BG18395"/>
    <mergeCell ref="BG18432:BG18433"/>
    <mergeCell ref="BG18014:BG18015"/>
    <mergeCell ref="BG18052:BG18053"/>
    <mergeCell ref="BG18090:BG18091"/>
    <mergeCell ref="BG18128:BG18129"/>
    <mergeCell ref="BG18166:BG18167"/>
    <mergeCell ref="BG18204:BG18205"/>
    <mergeCell ref="BG17786:BG17787"/>
    <mergeCell ref="BG17824:BG17825"/>
    <mergeCell ref="BG17862:BG17863"/>
    <mergeCell ref="BG17900:BG17901"/>
    <mergeCell ref="BG17938:BG17939"/>
    <mergeCell ref="BG17976:BG17977"/>
    <mergeCell ref="BG17558:BG17559"/>
    <mergeCell ref="BG17596:BG17597"/>
    <mergeCell ref="BG17634:BG17635"/>
    <mergeCell ref="BG17672:BG17673"/>
    <mergeCell ref="BG17710:BG17711"/>
    <mergeCell ref="BG17748:BG17749"/>
    <mergeCell ref="BG20066:BG20067"/>
    <mergeCell ref="BG20104:BG20105"/>
    <mergeCell ref="BG20142:BG20143"/>
    <mergeCell ref="BG20180:BG20181"/>
    <mergeCell ref="BG20218:BG20219"/>
    <mergeCell ref="BG20256:BG20257"/>
    <mergeCell ref="BG19838:BG19839"/>
    <mergeCell ref="BG19876:BG19877"/>
    <mergeCell ref="BG19914:BG19915"/>
    <mergeCell ref="BG19952:BG19953"/>
    <mergeCell ref="BG19990:BG19991"/>
    <mergeCell ref="BG20028:BG20029"/>
    <mergeCell ref="BG19610:BG19611"/>
    <mergeCell ref="BG19648:BG19649"/>
    <mergeCell ref="BG19686:BG19687"/>
    <mergeCell ref="BG19724:BG19725"/>
    <mergeCell ref="BG19762:BG19763"/>
    <mergeCell ref="BG19800:BG19801"/>
    <mergeCell ref="BG19382:BG19383"/>
    <mergeCell ref="BG19420:BG19421"/>
    <mergeCell ref="BG19458:BG19459"/>
    <mergeCell ref="BG19496:BG19497"/>
    <mergeCell ref="BG19534:BG19535"/>
    <mergeCell ref="BG19572:BG19573"/>
    <mergeCell ref="BG19154:BG19155"/>
    <mergeCell ref="BG19192:BG19193"/>
    <mergeCell ref="BG19230:BG19231"/>
    <mergeCell ref="BG19268:BG19269"/>
    <mergeCell ref="BG19306:BG19307"/>
    <mergeCell ref="BG19344:BG19345"/>
    <mergeCell ref="BG18926:BG18927"/>
    <mergeCell ref="BG18964:BG18965"/>
    <mergeCell ref="BG19002:BG19003"/>
    <mergeCell ref="BG19040:BG19041"/>
    <mergeCell ref="BG19078:BG19079"/>
    <mergeCell ref="BG19116:BG19117"/>
    <mergeCell ref="BG21434:BG21435"/>
    <mergeCell ref="BG21472:BG21473"/>
    <mergeCell ref="BG21510:BG21511"/>
    <mergeCell ref="BG21548:BG21549"/>
    <mergeCell ref="BG21586:BG21587"/>
    <mergeCell ref="BG21624:BG21625"/>
    <mergeCell ref="BG21206:BG21207"/>
    <mergeCell ref="BG21244:BG21245"/>
    <mergeCell ref="BG21282:BG21283"/>
    <mergeCell ref="BG21320:BG21321"/>
    <mergeCell ref="BG21358:BG21359"/>
    <mergeCell ref="BG21396:BG21397"/>
    <mergeCell ref="BG20978:BG20979"/>
    <mergeCell ref="BG21016:BG21017"/>
    <mergeCell ref="BG21054:BG21055"/>
    <mergeCell ref="BG21092:BG21093"/>
    <mergeCell ref="BG21130:BG21131"/>
    <mergeCell ref="BG21168:BG21169"/>
    <mergeCell ref="BG20750:BG20751"/>
    <mergeCell ref="BG20788:BG20789"/>
    <mergeCell ref="BG20826:BG20827"/>
    <mergeCell ref="BG20864:BG20865"/>
    <mergeCell ref="BG20902:BG20903"/>
    <mergeCell ref="BG20940:BG20941"/>
    <mergeCell ref="BG20522:BG20523"/>
    <mergeCell ref="BG20560:BG20561"/>
    <mergeCell ref="BG20598:BG20599"/>
    <mergeCell ref="BG20636:BG20637"/>
    <mergeCell ref="BG20674:BG20675"/>
    <mergeCell ref="BG20712:BG20713"/>
    <mergeCell ref="BG20294:BG20295"/>
    <mergeCell ref="BG20332:BG20333"/>
    <mergeCell ref="BG20370:BG20371"/>
    <mergeCell ref="BG20408:BG20409"/>
    <mergeCell ref="BG20446:BG20447"/>
    <mergeCell ref="BG20484:BG20485"/>
    <mergeCell ref="BG22802:BG22803"/>
    <mergeCell ref="BG22840:BG22841"/>
    <mergeCell ref="BG22878:BG22879"/>
    <mergeCell ref="BG22916:BG22917"/>
    <mergeCell ref="BG22954:BG22955"/>
    <mergeCell ref="BG22992:BG22993"/>
    <mergeCell ref="BG22574:BG22575"/>
    <mergeCell ref="BG22612:BG22613"/>
    <mergeCell ref="BG22650:BG22651"/>
    <mergeCell ref="BG22688:BG22689"/>
    <mergeCell ref="BG22726:BG22727"/>
    <mergeCell ref="BG22764:BG22765"/>
    <mergeCell ref="BG22346:BG22347"/>
    <mergeCell ref="BG22384:BG22385"/>
    <mergeCell ref="BG22422:BG22423"/>
    <mergeCell ref="BG22460:BG22461"/>
    <mergeCell ref="BG22498:BG22499"/>
    <mergeCell ref="BG22536:BG22537"/>
    <mergeCell ref="BG22118:BG22119"/>
    <mergeCell ref="BG22156:BG22157"/>
    <mergeCell ref="BG22194:BG22195"/>
    <mergeCell ref="BG22232:BG22233"/>
    <mergeCell ref="BG22270:BG22271"/>
    <mergeCell ref="BG22308:BG22309"/>
    <mergeCell ref="BG21890:BG21891"/>
    <mergeCell ref="BG21928:BG21929"/>
    <mergeCell ref="BG21966:BG21967"/>
    <mergeCell ref="BG22004:BG22005"/>
    <mergeCell ref="BG22042:BG22043"/>
    <mergeCell ref="BG22080:BG22081"/>
    <mergeCell ref="BG21662:BG21663"/>
    <mergeCell ref="BG21700:BG21701"/>
    <mergeCell ref="BG21738:BG21739"/>
    <mergeCell ref="BG21776:BG21777"/>
    <mergeCell ref="BG21814:BG21815"/>
    <mergeCell ref="BG21852:BG21853"/>
    <mergeCell ref="BG24170:BG24171"/>
    <mergeCell ref="BG24208:BG24209"/>
    <mergeCell ref="BG24246:BG24247"/>
    <mergeCell ref="BG24284:BG24285"/>
    <mergeCell ref="BG24322:BG24323"/>
    <mergeCell ref="BG24360:BG24361"/>
    <mergeCell ref="BG23942:BG23943"/>
    <mergeCell ref="BG23980:BG23981"/>
    <mergeCell ref="BG24018:BG24019"/>
    <mergeCell ref="BG24056:BG24057"/>
    <mergeCell ref="BG24094:BG24095"/>
    <mergeCell ref="BG24132:BG24133"/>
    <mergeCell ref="BG23714:BG23715"/>
    <mergeCell ref="BG23752:BG23753"/>
    <mergeCell ref="BG23790:BG23791"/>
    <mergeCell ref="BG23828:BG23829"/>
    <mergeCell ref="BG23866:BG23867"/>
    <mergeCell ref="BG23904:BG23905"/>
    <mergeCell ref="BG23486:BG23487"/>
    <mergeCell ref="BG23524:BG23525"/>
    <mergeCell ref="BG23562:BG23563"/>
    <mergeCell ref="BG23600:BG23601"/>
    <mergeCell ref="BG23638:BG23639"/>
    <mergeCell ref="BG23676:BG23677"/>
    <mergeCell ref="BG23258:BG23259"/>
    <mergeCell ref="BG23296:BG23297"/>
    <mergeCell ref="BG23334:BG23335"/>
    <mergeCell ref="BG23372:BG23373"/>
    <mergeCell ref="BG23410:BG23411"/>
    <mergeCell ref="BG23448:BG23449"/>
    <mergeCell ref="BG23030:BG23031"/>
    <mergeCell ref="BG23068:BG23069"/>
    <mergeCell ref="BG23106:BG23107"/>
    <mergeCell ref="BG23144:BG23145"/>
    <mergeCell ref="BG23182:BG23183"/>
    <mergeCell ref="BG23220:BG23221"/>
    <mergeCell ref="BG25538:BG25539"/>
    <mergeCell ref="BG25576:BG25577"/>
    <mergeCell ref="BG25614:BG25615"/>
    <mergeCell ref="BG25652:BG25653"/>
    <mergeCell ref="BG25690:BG25691"/>
    <mergeCell ref="BG25728:BG25729"/>
    <mergeCell ref="BG25310:BG25311"/>
    <mergeCell ref="BG25348:BG25349"/>
    <mergeCell ref="BG25386:BG25387"/>
    <mergeCell ref="BG25424:BG25425"/>
    <mergeCell ref="BG25462:BG25463"/>
    <mergeCell ref="BG25500:BG25501"/>
    <mergeCell ref="BG25082:BG25083"/>
    <mergeCell ref="BG25120:BG25121"/>
    <mergeCell ref="BG25158:BG25159"/>
    <mergeCell ref="BG25196:BG25197"/>
    <mergeCell ref="BG25234:BG25235"/>
    <mergeCell ref="BG25272:BG25273"/>
    <mergeCell ref="BG24854:BG24855"/>
    <mergeCell ref="BG24892:BG24893"/>
    <mergeCell ref="BG24930:BG24931"/>
    <mergeCell ref="BG24968:BG24969"/>
    <mergeCell ref="BG25006:BG25007"/>
    <mergeCell ref="BG25044:BG25045"/>
    <mergeCell ref="BG24626:BG24627"/>
    <mergeCell ref="BG24664:BG24665"/>
    <mergeCell ref="BG24702:BG24703"/>
    <mergeCell ref="BG24740:BG24741"/>
    <mergeCell ref="BG24778:BG24779"/>
    <mergeCell ref="BG24816:BG24817"/>
    <mergeCell ref="BG24398:BG24399"/>
    <mergeCell ref="BG24436:BG24437"/>
    <mergeCell ref="BG24474:BG24475"/>
    <mergeCell ref="BG24512:BG24513"/>
    <mergeCell ref="BG24550:BG24551"/>
    <mergeCell ref="BG24588:BG24589"/>
    <mergeCell ref="BG26906:BG26907"/>
    <mergeCell ref="BG26944:BG26945"/>
    <mergeCell ref="BG26982:BG26983"/>
    <mergeCell ref="BG27020:BG27021"/>
    <mergeCell ref="BG27058:BG27059"/>
    <mergeCell ref="BG27096:BG27097"/>
    <mergeCell ref="BG26678:BG26679"/>
    <mergeCell ref="BG26716:BG26717"/>
    <mergeCell ref="BG26754:BG26755"/>
    <mergeCell ref="BG26792:BG26793"/>
    <mergeCell ref="BG26830:BG26831"/>
    <mergeCell ref="BG26868:BG26869"/>
    <mergeCell ref="BG26450:BG26451"/>
    <mergeCell ref="BG26488:BG26489"/>
    <mergeCell ref="BG26526:BG26527"/>
    <mergeCell ref="BG26564:BG26565"/>
    <mergeCell ref="BG26602:BG26603"/>
    <mergeCell ref="BG26640:BG26641"/>
    <mergeCell ref="BG26222:BG26223"/>
    <mergeCell ref="BG26260:BG26261"/>
    <mergeCell ref="BG26298:BG26299"/>
    <mergeCell ref="BG26336:BG26337"/>
    <mergeCell ref="BG26374:BG26375"/>
    <mergeCell ref="BG26412:BG26413"/>
    <mergeCell ref="BG25994:BG25995"/>
    <mergeCell ref="BG26032:BG26033"/>
    <mergeCell ref="BG26070:BG26071"/>
    <mergeCell ref="BG26108:BG26109"/>
    <mergeCell ref="BG26146:BG26147"/>
    <mergeCell ref="BG26184:BG26185"/>
    <mergeCell ref="BG25766:BG25767"/>
    <mergeCell ref="BG25804:BG25805"/>
    <mergeCell ref="BG25842:BG25843"/>
    <mergeCell ref="BG25880:BG25881"/>
    <mergeCell ref="BG25918:BG25919"/>
    <mergeCell ref="BG25956:BG25957"/>
    <mergeCell ref="BG28274:BG28275"/>
    <mergeCell ref="BG28312:BG28313"/>
    <mergeCell ref="BG28350:BG28351"/>
    <mergeCell ref="BG28388:BG28389"/>
    <mergeCell ref="BG28426:BG28427"/>
    <mergeCell ref="BG28464:BG28465"/>
    <mergeCell ref="BG28046:BG28047"/>
    <mergeCell ref="BG28084:BG28085"/>
    <mergeCell ref="BG28122:BG28123"/>
    <mergeCell ref="BG28160:BG28161"/>
    <mergeCell ref="BG28198:BG28199"/>
    <mergeCell ref="BG28236:BG28237"/>
    <mergeCell ref="BG27818:BG27819"/>
    <mergeCell ref="BG27856:BG27857"/>
    <mergeCell ref="BG27894:BG27895"/>
    <mergeCell ref="BG27932:BG27933"/>
    <mergeCell ref="BG27970:BG27971"/>
    <mergeCell ref="BG28008:BG28009"/>
    <mergeCell ref="BG27590:BG27591"/>
    <mergeCell ref="BG27628:BG27629"/>
    <mergeCell ref="BG27666:BG27667"/>
    <mergeCell ref="BG27704:BG27705"/>
    <mergeCell ref="BG27742:BG27743"/>
    <mergeCell ref="BG27780:BG27781"/>
    <mergeCell ref="BG27362:BG27363"/>
    <mergeCell ref="BG27400:BG27401"/>
    <mergeCell ref="BG27438:BG27439"/>
    <mergeCell ref="BG27476:BG27477"/>
    <mergeCell ref="BG27514:BG27515"/>
    <mergeCell ref="BG27552:BG27553"/>
    <mergeCell ref="BG27134:BG27135"/>
    <mergeCell ref="BG27172:BG27173"/>
    <mergeCell ref="BG27210:BG27211"/>
    <mergeCell ref="BG27248:BG27249"/>
    <mergeCell ref="BG27286:BG27287"/>
    <mergeCell ref="BG27324:BG27325"/>
    <mergeCell ref="BG29642:BG29643"/>
    <mergeCell ref="BG29680:BG29681"/>
    <mergeCell ref="BG29718:BG29719"/>
    <mergeCell ref="BG29756:BG29757"/>
    <mergeCell ref="BG29794:BG29795"/>
    <mergeCell ref="BG29832:BG29833"/>
    <mergeCell ref="BG29414:BG29415"/>
    <mergeCell ref="BG29452:BG29453"/>
    <mergeCell ref="BG29490:BG29491"/>
    <mergeCell ref="BG29528:BG29529"/>
    <mergeCell ref="BG29566:BG29567"/>
    <mergeCell ref="BG29604:BG29605"/>
    <mergeCell ref="BG29186:BG29187"/>
    <mergeCell ref="BG29224:BG29225"/>
    <mergeCell ref="BG29262:BG29263"/>
    <mergeCell ref="BG29300:BG29301"/>
    <mergeCell ref="BG29338:BG29339"/>
    <mergeCell ref="BG29376:BG29377"/>
    <mergeCell ref="BG28958:BG28959"/>
    <mergeCell ref="BG28996:BG28997"/>
    <mergeCell ref="BG29034:BG29035"/>
    <mergeCell ref="BG29072:BG29073"/>
    <mergeCell ref="BG29110:BG29111"/>
    <mergeCell ref="BG29148:BG29149"/>
    <mergeCell ref="BG28730:BG28731"/>
    <mergeCell ref="BG28768:BG28769"/>
    <mergeCell ref="BG28806:BG28807"/>
    <mergeCell ref="BG28844:BG28845"/>
    <mergeCell ref="BG28882:BG28883"/>
    <mergeCell ref="BG28920:BG28921"/>
    <mergeCell ref="BG28502:BG28503"/>
    <mergeCell ref="BG28540:BG28541"/>
    <mergeCell ref="BG28578:BG28579"/>
    <mergeCell ref="BG28616:BG28617"/>
    <mergeCell ref="BG28654:BG28655"/>
    <mergeCell ref="BG28692:BG28693"/>
    <mergeCell ref="BG31010:BG31011"/>
    <mergeCell ref="BG31048:BG31049"/>
    <mergeCell ref="BG31086:BG31087"/>
    <mergeCell ref="BG31124:BG31125"/>
    <mergeCell ref="BG31162:BG31163"/>
    <mergeCell ref="BG31200:BG31201"/>
    <mergeCell ref="BG30782:BG30783"/>
    <mergeCell ref="BG30820:BG30821"/>
    <mergeCell ref="BG30858:BG30859"/>
    <mergeCell ref="BG30896:BG30897"/>
    <mergeCell ref="BG30934:BG30935"/>
    <mergeCell ref="BG30972:BG30973"/>
    <mergeCell ref="BG30554:BG30555"/>
    <mergeCell ref="BG30592:BG30593"/>
    <mergeCell ref="BG30630:BG30631"/>
    <mergeCell ref="BG30668:BG30669"/>
    <mergeCell ref="BG30706:BG30707"/>
    <mergeCell ref="BG30744:BG30745"/>
    <mergeCell ref="BG30326:BG30327"/>
    <mergeCell ref="BG30364:BG30365"/>
    <mergeCell ref="BG30402:BG30403"/>
    <mergeCell ref="BG30440:BG30441"/>
    <mergeCell ref="BG30478:BG30479"/>
    <mergeCell ref="BG30516:BG30517"/>
    <mergeCell ref="BG30098:BG30099"/>
    <mergeCell ref="BG30136:BG30137"/>
    <mergeCell ref="BG30174:BG30175"/>
    <mergeCell ref="BG30212:BG30213"/>
    <mergeCell ref="BG30250:BG30251"/>
    <mergeCell ref="BG30288:BG30289"/>
    <mergeCell ref="BG29870:BG29871"/>
    <mergeCell ref="BG29908:BG29909"/>
    <mergeCell ref="BG29946:BG29947"/>
    <mergeCell ref="BG29984:BG29985"/>
    <mergeCell ref="BG30022:BG30023"/>
    <mergeCell ref="BG30060:BG30061"/>
    <mergeCell ref="BG32378:BG32379"/>
    <mergeCell ref="BG32416:BG32417"/>
    <mergeCell ref="BG32454:BG32455"/>
    <mergeCell ref="BG32492:BG32493"/>
    <mergeCell ref="BG32530:BG32531"/>
    <mergeCell ref="BG32568:BG32569"/>
    <mergeCell ref="BG32150:BG32151"/>
    <mergeCell ref="BG32188:BG32189"/>
    <mergeCell ref="BG32226:BG32227"/>
    <mergeCell ref="BG32264:BG32265"/>
    <mergeCell ref="BG32302:BG32303"/>
    <mergeCell ref="BG32340:BG32341"/>
    <mergeCell ref="BG31922:BG31923"/>
    <mergeCell ref="BG31960:BG31961"/>
    <mergeCell ref="BG31998:BG31999"/>
    <mergeCell ref="BG32036:BG32037"/>
    <mergeCell ref="BG32074:BG32075"/>
    <mergeCell ref="BG32112:BG32113"/>
    <mergeCell ref="BG31694:BG31695"/>
    <mergeCell ref="BG31732:BG31733"/>
    <mergeCell ref="BG31770:BG31771"/>
    <mergeCell ref="BG31808:BG31809"/>
    <mergeCell ref="BG31846:BG31847"/>
    <mergeCell ref="BG31884:BG31885"/>
    <mergeCell ref="BG31466:BG31467"/>
    <mergeCell ref="BG31504:BG31505"/>
    <mergeCell ref="BG31542:BG31543"/>
    <mergeCell ref="BG31580:BG31581"/>
    <mergeCell ref="BG31618:BG31619"/>
    <mergeCell ref="BG31656:BG31657"/>
    <mergeCell ref="BG31238:BG31239"/>
    <mergeCell ref="BG31276:BG31277"/>
    <mergeCell ref="BG31314:BG31315"/>
    <mergeCell ref="BG31352:BG31353"/>
    <mergeCell ref="BG31390:BG31391"/>
    <mergeCell ref="BG31428:BG31429"/>
    <mergeCell ref="BG33746:BG33747"/>
    <mergeCell ref="BG33784:BG33785"/>
    <mergeCell ref="BG33822:BG33823"/>
    <mergeCell ref="BG33860:BG33861"/>
    <mergeCell ref="BG33898:BG33899"/>
    <mergeCell ref="BG33936:BG33937"/>
    <mergeCell ref="BG33518:BG33519"/>
    <mergeCell ref="BG33556:BG33557"/>
    <mergeCell ref="BG33594:BG33595"/>
    <mergeCell ref="BG33632:BG33633"/>
    <mergeCell ref="BG33670:BG33671"/>
    <mergeCell ref="BG33708:BG33709"/>
    <mergeCell ref="BG33290:BG33291"/>
    <mergeCell ref="BG33328:BG33329"/>
    <mergeCell ref="BG33366:BG33367"/>
    <mergeCell ref="BG33404:BG33405"/>
    <mergeCell ref="BG33442:BG33443"/>
    <mergeCell ref="BG33480:BG33481"/>
    <mergeCell ref="BG33062:BG33063"/>
    <mergeCell ref="BG33100:BG33101"/>
    <mergeCell ref="BG33138:BG33139"/>
    <mergeCell ref="BG33176:BG33177"/>
    <mergeCell ref="BG33214:BG33215"/>
    <mergeCell ref="BG33252:BG33253"/>
    <mergeCell ref="BG32834:BG32835"/>
    <mergeCell ref="BG32872:BG32873"/>
    <mergeCell ref="BG32910:BG32911"/>
    <mergeCell ref="BG32948:BG32949"/>
    <mergeCell ref="BG32986:BG32987"/>
    <mergeCell ref="BG33024:BG33025"/>
    <mergeCell ref="BG32606:BG32607"/>
    <mergeCell ref="BG32644:BG32645"/>
    <mergeCell ref="BG32682:BG32683"/>
    <mergeCell ref="BG32720:BG32721"/>
    <mergeCell ref="BG32758:BG32759"/>
    <mergeCell ref="BG32796:BG32797"/>
    <mergeCell ref="BG35114:BG35115"/>
    <mergeCell ref="BG35152:BG35153"/>
    <mergeCell ref="BG35190:BG35191"/>
    <mergeCell ref="BG35228:BG35229"/>
    <mergeCell ref="BG35266:BG35267"/>
    <mergeCell ref="BG35304:BG35305"/>
    <mergeCell ref="BG34886:BG34887"/>
    <mergeCell ref="BG34924:BG34925"/>
    <mergeCell ref="BG34962:BG34963"/>
    <mergeCell ref="BG35000:BG35001"/>
    <mergeCell ref="BG35038:BG35039"/>
    <mergeCell ref="BG35076:BG35077"/>
    <mergeCell ref="BG34658:BG34659"/>
    <mergeCell ref="BG34696:BG34697"/>
    <mergeCell ref="BG34734:BG34735"/>
    <mergeCell ref="BG34772:BG34773"/>
    <mergeCell ref="BG34810:BG34811"/>
    <mergeCell ref="BG34848:BG34849"/>
    <mergeCell ref="BG34430:BG34431"/>
    <mergeCell ref="BG34468:BG34469"/>
    <mergeCell ref="BG34506:BG34507"/>
    <mergeCell ref="BG34544:BG34545"/>
    <mergeCell ref="BG34582:BG34583"/>
    <mergeCell ref="BG34620:BG34621"/>
    <mergeCell ref="BG34202:BG34203"/>
    <mergeCell ref="BG34240:BG34241"/>
    <mergeCell ref="BG34278:BG34279"/>
    <mergeCell ref="BG34316:BG34317"/>
    <mergeCell ref="BG34354:BG34355"/>
    <mergeCell ref="BG34392:BG34393"/>
    <mergeCell ref="BG33974:BG33975"/>
    <mergeCell ref="BG34012:BG34013"/>
    <mergeCell ref="BG34050:BG34051"/>
    <mergeCell ref="BG34088:BG34089"/>
    <mergeCell ref="BG34126:BG34127"/>
    <mergeCell ref="BG34164:BG34165"/>
    <mergeCell ref="BG36482:BG36483"/>
    <mergeCell ref="BG36520:BG36521"/>
    <mergeCell ref="BG36558:BG36559"/>
    <mergeCell ref="BG36596:BG36597"/>
    <mergeCell ref="BG36634:BG36635"/>
    <mergeCell ref="BG36672:BG36673"/>
    <mergeCell ref="BG36254:BG36255"/>
    <mergeCell ref="BG36292:BG36293"/>
    <mergeCell ref="BG36330:BG36331"/>
    <mergeCell ref="BG36368:BG36369"/>
    <mergeCell ref="BG36406:BG36407"/>
    <mergeCell ref="BG36444:BG36445"/>
    <mergeCell ref="BG36026:BG36027"/>
    <mergeCell ref="BG36064:BG36065"/>
    <mergeCell ref="BG36102:BG36103"/>
    <mergeCell ref="BG36140:BG36141"/>
    <mergeCell ref="BG36178:BG36179"/>
    <mergeCell ref="BG36216:BG36217"/>
    <mergeCell ref="BG35798:BG35799"/>
    <mergeCell ref="BG35836:BG35837"/>
    <mergeCell ref="BG35874:BG35875"/>
    <mergeCell ref="BG35912:BG35913"/>
    <mergeCell ref="BG35950:BG35951"/>
    <mergeCell ref="BG35988:BG35989"/>
    <mergeCell ref="BG35570:BG35571"/>
    <mergeCell ref="BG35608:BG35609"/>
    <mergeCell ref="BG35646:BG35647"/>
    <mergeCell ref="BG35684:BG35685"/>
    <mergeCell ref="BG35722:BG35723"/>
    <mergeCell ref="BG35760:BG35761"/>
    <mergeCell ref="BG35342:BG35343"/>
    <mergeCell ref="BG35380:BG35381"/>
    <mergeCell ref="BG35418:BG35419"/>
    <mergeCell ref="BG35456:BG35457"/>
    <mergeCell ref="BG35494:BG35495"/>
    <mergeCell ref="BG35532:BG35533"/>
    <mergeCell ref="BG37850:BG37851"/>
    <mergeCell ref="BG37888:BG37889"/>
    <mergeCell ref="BG37926:BG37927"/>
    <mergeCell ref="BG37964:BG37965"/>
    <mergeCell ref="BG38002:BG38003"/>
    <mergeCell ref="BG38040:BG38041"/>
    <mergeCell ref="BG37622:BG37623"/>
    <mergeCell ref="BG37660:BG37661"/>
    <mergeCell ref="BG37698:BG37699"/>
    <mergeCell ref="BG37736:BG37737"/>
    <mergeCell ref="BG37774:BG37775"/>
    <mergeCell ref="BG37812:BG37813"/>
    <mergeCell ref="BG37394:BG37395"/>
    <mergeCell ref="BG37432:BG37433"/>
    <mergeCell ref="BG37470:BG37471"/>
    <mergeCell ref="BG37508:BG37509"/>
    <mergeCell ref="BG37546:BG37547"/>
    <mergeCell ref="BG37584:BG37585"/>
    <mergeCell ref="BG37166:BG37167"/>
    <mergeCell ref="BG37204:BG37205"/>
    <mergeCell ref="BG37242:BG37243"/>
    <mergeCell ref="BG37280:BG37281"/>
    <mergeCell ref="BG37318:BG37319"/>
    <mergeCell ref="BG37356:BG37357"/>
    <mergeCell ref="BG36938:BG36939"/>
    <mergeCell ref="BG36976:BG36977"/>
    <mergeCell ref="BG37014:BG37015"/>
    <mergeCell ref="BG37052:BG37053"/>
    <mergeCell ref="BG37090:BG37091"/>
    <mergeCell ref="BG37128:BG37129"/>
    <mergeCell ref="BG36710:BG36711"/>
    <mergeCell ref="BG36748:BG36749"/>
    <mergeCell ref="BG36786:BG36787"/>
    <mergeCell ref="BG36824:BG36825"/>
    <mergeCell ref="BG36862:BG36863"/>
    <mergeCell ref="BG36900:BG36901"/>
    <mergeCell ref="BG39218:BG39219"/>
    <mergeCell ref="BG39256:BG39257"/>
    <mergeCell ref="BG39294:BG39295"/>
    <mergeCell ref="BG39332:BG39333"/>
    <mergeCell ref="BG39370:BG39371"/>
    <mergeCell ref="BG39408:BG39409"/>
    <mergeCell ref="BG38990:BG38991"/>
    <mergeCell ref="BG39028:BG39029"/>
    <mergeCell ref="BG39066:BG39067"/>
    <mergeCell ref="BG39104:BG39105"/>
    <mergeCell ref="BG39142:BG39143"/>
    <mergeCell ref="BG39180:BG39181"/>
    <mergeCell ref="BG38762:BG38763"/>
    <mergeCell ref="BG38800:BG38801"/>
    <mergeCell ref="BG38838:BG38839"/>
    <mergeCell ref="BG38876:BG38877"/>
    <mergeCell ref="BG38914:BG38915"/>
    <mergeCell ref="BG38952:BG38953"/>
    <mergeCell ref="BG38534:BG38535"/>
    <mergeCell ref="BG38572:BG38573"/>
    <mergeCell ref="BG38610:BG38611"/>
    <mergeCell ref="BG38648:BG38649"/>
    <mergeCell ref="BG38686:BG38687"/>
    <mergeCell ref="BG38724:BG38725"/>
    <mergeCell ref="BG38306:BG38307"/>
    <mergeCell ref="BG38344:BG38345"/>
    <mergeCell ref="BG38382:BG38383"/>
    <mergeCell ref="BG38420:BG38421"/>
    <mergeCell ref="BG38458:BG38459"/>
    <mergeCell ref="BG38496:BG38497"/>
    <mergeCell ref="BG38078:BG38079"/>
    <mergeCell ref="BG38116:BG38117"/>
    <mergeCell ref="BG38154:BG38155"/>
    <mergeCell ref="BG38192:BG38193"/>
    <mergeCell ref="BG38230:BG38231"/>
    <mergeCell ref="BG38268:BG38269"/>
    <mergeCell ref="BG40586:BG40587"/>
    <mergeCell ref="BG40624:BG40625"/>
    <mergeCell ref="BG40662:BG40663"/>
    <mergeCell ref="BG40700:BG40701"/>
    <mergeCell ref="BG40738:BG40739"/>
    <mergeCell ref="BG40776:BG40777"/>
    <mergeCell ref="BG40358:BG40359"/>
    <mergeCell ref="BG40396:BG40397"/>
    <mergeCell ref="BG40434:BG40435"/>
    <mergeCell ref="BG40472:BG40473"/>
    <mergeCell ref="BG40510:BG40511"/>
    <mergeCell ref="BG40548:BG40549"/>
    <mergeCell ref="BG40130:BG40131"/>
    <mergeCell ref="BG40168:BG40169"/>
    <mergeCell ref="BG40206:BG40207"/>
    <mergeCell ref="BG40244:BG40245"/>
    <mergeCell ref="BG40282:BG40283"/>
    <mergeCell ref="BG40320:BG40321"/>
    <mergeCell ref="BG39902:BG39903"/>
    <mergeCell ref="BG39940:BG39941"/>
    <mergeCell ref="BG39978:BG39979"/>
    <mergeCell ref="BG40016:BG40017"/>
    <mergeCell ref="BG40054:BG40055"/>
    <mergeCell ref="BG40092:BG40093"/>
    <mergeCell ref="BG39674:BG39675"/>
    <mergeCell ref="BG39712:BG39713"/>
    <mergeCell ref="BG39750:BG39751"/>
    <mergeCell ref="BG39788:BG39789"/>
    <mergeCell ref="BG39826:BG39827"/>
    <mergeCell ref="BG39864:BG39865"/>
    <mergeCell ref="BG39446:BG39447"/>
    <mergeCell ref="BG39484:BG39485"/>
    <mergeCell ref="BG39522:BG39523"/>
    <mergeCell ref="BG39560:BG39561"/>
    <mergeCell ref="BG39598:BG39599"/>
    <mergeCell ref="BG39636:BG39637"/>
    <mergeCell ref="BG41954:BG41955"/>
    <mergeCell ref="BG41992:BG41993"/>
    <mergeCell ref="BG42030:BG42031"/>
    <mergeCell ref="BG42068:BG42069"/>
    <mergeCell ref="BG42106:BG42107"/>
    <mergeCell ref="BG42144:BG42145"/>
    <mergeCell ref="BG41726:BG41727"/>
    <mergeCell ref="BG41764:BG41765"/>
    <mergeCell ref="BG41802:BG41803"/>
    <mergeCell ref="BG41840:BG41841"/>
    <mergeCell ref="BG41878:BG41879"/>
    <mergeCell ref="BG41916:BG41917"/>
    <mergeCell ref="BG41498:BG41499"/>
    <mergeCell ref="BG41536:BG41537"/>
    <mergeCell ref="BG41574:BG41575"/>
    <mergeCell ref="BG41612:BG41613"/>
    <mergeCell ref="BG41650:BG41651"/>
    <mergeCell ref="BG41688:BG41689"/>
    <mergeCell ref="BG41270:BG41271"/>
    <mergeCell ref="BG41308:BG41309"/>
    <mergeCell ref="BG41346:BG41347"/>
    <mergeCell ref="BG41384:BG41385"/>
    <mergeCell ref="BG41422:BG41423"/>
    <mergeCell ref="BG41460:BG41461"/>
    <mergeCell ref="BG41042:BG41043"/>
    <mergeCell ref="BG41080:BG41081"/>
    <mergeCell ref="BG41118:BG41119"/>
    <mergeCell ref="BG41156:BG41157"/>
    <mergeCell ref="BG41194:BG41195"/>
    <mergeCell ref="BG41232:BG41233"/>
    <mergeCell ref="BG40814:BG40815"/>
    <mergeCell ref="BG40852:BG40853"/>
    <mergeCell ref="BG40890:BG40891"/>
    <mergeCell ref="BG40928:BG40929"/>
    <mergeCell ref="BG40966:BG40967"/>
    <mergeCell ref="BG41004:BG41005"/>
    <mergeCell ref="BG43322:BG43323"/>
    <mergeCell ref="BG43360:BG43361"/>
    <mergeCell ref="BG43398:BG43399"/>
    <mergeCell ref="BG43436:BG43437"/>
    <mergeCell ref="BG43474:BG43475"/>
    <mergeCell ref="BG43512:BG43513"/>
    <mergeCell ref="BG43094:BG43095"/>
    <mergeCell ref="BG43132:BG43133"/>
    <mergeCell ref="BG43170:BG43171"/>
    <mergeCell ref="BG43208:BG43209"/>
    <mergeCell ref="BG43246:BG43247"/>
    <mergeCell ref="BG43284:BG43285"/>
    <mergeCell ref="BG42866:BG42867"/>
    <mergeCell ref="BG42904:BG42905"/>
    <mergeCell ref="BG42942:BG42943"/>
    <mergeCell ref="BG42980:BG42981"/>
    <mergeCell ref="BG43018:BG43019"/>
    <mergeCell ref="BG43056:BG43057"/>
    <mergeCell ref="BG42638:BG42639"/>
    <mergeCell ref="BG42676:BG42677"/>
    <mergeCell ref="BG42714:BG42715"/>
    <mergeCell ref="BG42752:BG42753"/>
    <mergeCell ref="BG42790:BG42791"/>
    <mergeCell ref="BG42828:BG42829"/>
    <mergeCell ref="BG42410:BG42411"/>
    <mergeCell ref="BG42448:BG42449"/>
    <mergeCell ref="BG42486:BG42487"/>
    <mergeCell ref="BG42524:BG42525"/>
    <mergeCell ref="BG42562:BG42563"/>
    <mergeCell ref="BG42600:BG42601"/>
    <mergeCell ref="BG42182:BG42183"/>
    <mergeCell ref="BG42220:BG42221"/>
    <mergeCell ref="BG42258:BG42259"/>
    <mergeCell ref="BG42296:BG42297"/>
    <mergeCell ref="BG42334:BG42335"/>
    <mergeCell ref="BG42372:BG42373"/>
    <mergeCell ref="BG44690:BG44691"/>
    <mergeCell ref="BG44728:BG44729"/>
    <mergeCell ref="BG44766:BG44767"/>
    <mergeCell ref="BG44804:BG44805"/>
    <mergeCell ref="BG44842:BG44843"/>
    <mergeCell ref="BG44880:BG44881"/>
    <mergeCell ref="BG44462:BG44463"/>
    <mergeCell ref="BG44500:BG44501"/>
    <mergeCell ref="BG44538:BG44539"/>
    <mergeCell ref="BG44576:BG44577"/>
    <mergeCell ref="BG44614:BG44615"/>
    <mergeCell ref="BG44652:BG44653"/>
    <mergeCell ref="BG44234:BG44235"/>
    <mergeCell ref="BG44272:BG44273"/>
    <mergeCell ref="BG44310:BG44311"/>
    <mergeCell ref="BG44348:BG44349"/>
    <mergeCell ref="BG44386:BG44387"/>
    <mergeCell ref="BG44424:BG44425"/>
    <mergeCell ref="BG44006:BG44007"/>
    <mergeCell ref="BG44044:BG44045"/>
    <mergeCell ref="BG44082:BG44083"/>
    <mergeCell ref="BG44120:BG44121"/>
    <mergeCell ref="BG44158:BG44159"/>
    <mergeCell ref="BG44196:BG44197"/>
    <mergeCell ref="BG43778:BG43779"/>
    <mergeCell ref="BG43816:BG43817"/>
    <mergeCell ref="BG43854:BG43855"/>
    <mergeCell ref="BG43892:BG43893"/>
    <mergeCell ref="BG43930:BG43931"/>
    <mergeCell ref="BG43968:BG43969"/>
    <mergeCell ref="BG43550:BG43551"/>
    <mergeCell ref="BG43588:BG43589"/>
    <mergeCell ref="BG43626:BG43627"/>
    <mergeCell ref="BG43664:BG43665"/>
    <mergeCell ref="BG43702:BG43703"/>
    <mergeCell ref="BG43740:BG43741"/>
    <mergeCell ref="BG46058:BG46059"/>
    <mergeCell ref="BG46096:BG46097"/>
    <mergeCell ref="BG46134:BG46135"/>
    <mergeCell ref="BG46172:BG46173"/>
    <mergeCell ref="BG46210:BG46211"/>
    <mergeCell ref="BG46248:BG46249"/>
    <mergeCell ref="BG45830:BG45831"/>
    <mergeCell ref="BG45868:BG45869"/>
    <mergeCell ref="BG45906:BG45907"/>
    <mergeCell ref="BG45944:BG45945"/>
    <mergeCell ref="BG45982:BG45983"/>
    <mergeCell ref="BG46020:BG46021"/>
    <mergeCell ref="BG45602:BG45603"/>
    <mergeCell ref="BG45640:BG45641"/>
    <mergeCell ref="BG45678:BG45679"/>
    <mergeCell ref="BG45716:BG45717"/>
    <mergeCell ref="BG45754:BG45755"/>
    <mergeCell ref="BG45792:BG45793"/>
    <mergeCell ref="BG45374:BG45375"/>
    <mergeCell ref="BG45412:BG45413"/>
    <mergeCell ref="BG45450:BG45451"/>
    <mergeCell ref="BG45488:BG45489"/>
    <mergeCell ref="BG45526:BG45527"/>
    <mergeCell ref="BG45564:BG45565"/>
    <mergeCell ref="BG45146:BG45147"/>
    <mergeCell ref="BG45184:BG45185"/>
    <mergeCell ref="BG45222:BG45223"/>
    <mergeCell ref="BG45260:BG45261"/>
    <mergeCell ref="BG45298:BG45299"/>
    <mergeCell ref="BG45336:BG45337"/>
    <mergeCell ref="BG44918:BG44919"/>
    <mergeCell ref="BG44956:BG44957"/>
    <mergeCell ref="BG44994:BG44995"/>
    <mergeCell ref="BG45032:BG45033"/>
    <mergeCell ref="BG45070:BG45071"/>
    <mergeCell ref="BG45108:BG45109"/>
    <mergeCell ref="BG47426:BG47427"/>
    <mergeCell ref="BG47464:BG47465"/>
    <mergeCell ref="BG47502:BG47503"/>
    <mergeCell ref="BG47540:BG47541"/>
    <mergeCell ref="BG47578:BG47579"/>
    <mergeCell ref="BG47616:BG47617"/>
    <mergeCell ref="BG47198:BG47199"/>
    <mergeCell ref="BG47236:BG47237"/>
    <mergeCell ref="BG47274:BG47275"/>
    <mergeCell ref="BG47312:BG47313"/>
    <mergeCell ref="BG47350:BG47351"/>
    <mergeCell ref="BG47388:BG47389"/>
    <mergeCell ref="BG46970:BG46971"/>
    <mergeCell ref="BG47008:BG47009"/>
    <mergeCell ref="BG47046:BG47047"/>
    <mergeCell ref="BG47084:BG47085"/>
    <mergeCell ref="BG47122:BG47123"/>
    <mergeCell ref="BG47160:BG47161"/>
    <mergeCell ref="BG46742:BG46743"/>
    <mergeCell ref="BG46780:BG46781"/>
    <mergeCell ref="BG46818:BG46819"/>
    <mergeCell ref="BG46856:BG46857"/>
    <mergeCell ref="BG46894:BG46895"/>
    <mergeCell ref="BG46932:BG46933"/>
    <mergeCell ref="BG46514:BG46515"/>
    <mergeCell ref="BG46552:BG46553"/>
    <mergeCell ref="BG46590:BG46591"/>
    <mergeCell ref="BG46628:BG46629"/>
    <mergeCell ref="BG46666:BG46667"/>
    <mergeCell ref="BG46704:BG46705"/>
    <mergeCell ref="BG46286:BG46287"/>
    <mergeCell ref="BG46324:BG46325"/>
    <mergeCell ref="BG46362:BG46363"/>
    <mergeCell ref="BG46400:BG46401"/>
    <mergeCell ref="BG46438:BG46439"/>
    <mergeCell ref="BG46476:BG46477"/>
    <mergeCell ref="BG48794:BG48795"/>
    <mergeCell ref="BG48832:BG48833"/>
    <mergeCell ref="BG48870:BG48871"/>
    <mergeCell ref="BG48908:BG48909"/>
    <mergeCell ref="BG48946:BG48947"/>
    <mergeCell ref="BG48984:BG48985"/>
    <mergeCell ref="BG48566:BG48567"/>
    <mergeCell ref="BG48604:BG48605"/>
    <mergeCell ref="BG48642:BG48643"/>
    <mergeCell ref="BG48680:BG48681"/>
    <mergeCell ref="BG48718:BG48719"/>
    <mergeCell ref="BG48756:BG48757"/>
    <mergeCell ref="BG48338:BG48339"/>
    <mergeCell ref="BG48376:BG48377"/>
    <mergeCell ref="BG48414:BG48415"/>
    <mergeCell ref="BG48452:BG48453"/>
    <mergeCell ref="BG48490:BG48491"/>
    <mergeCell ref="BG48528:BG48529"/>
    <mergeCell ref="BG48110:BG48111"/>
    <mergeCell ref="BG48148:BG48149"/>
    <mergeCell ref="BG48186:BG48187"/>
    <mergeCell ref="BG48224:BG48225"/>
    <mergeCell ref="BG48262:BG48263"/>
    <mergeCell ref="BG48300:BG48301"/>
    <mergeCell ref="BG47882:BG47883"/>
    <mergeCell ref="BG47920:BG47921"/>
    <mergeCell ref="BG47958:BG47959"/>
    <mergeCell ref="BG47996:BG47997"/>
    <mergeCell ref="BG48034:BG48035"/>
    <mergeCell ref="BG48072:BG48073"/>
    <mergeCell ref="BG47654:BG47655"/>
    <mergeCell ref="BG47692:BG47693"/>
    <mergeCell ref="BG47730:BG47731"/>
    <mergeCell ref="BG47768:BG47769"/>
    <mergeCell ref="BG47806:BG47807"/>
    <mergeCell ref="BG47844:BG47845"/>
    <mergeCell ref="BG50162:BG50163"/>
    <mergeCell ref="BG50200:BG50201"/>
    <mergeCell ref="BG50238:BG50239"/>
    <mergeCell ref="BG50276:BG50277"/>
    <mergeCell ref="BG50314:BG50315"/>
    <mergeCell ref="BG50352:BG50353"/>
    <mergeCell ref="BG49934:BG49935"/>
    <mergeCell ref="BG49972:BG49973"/>
    <mergeCell ref="BG50010:BG50011"/>
    <mergeCell ref="BG50048:BG50049"/>
    <mergeCell ref="BG50086:BG50087"/>
    <mergeCell ref="BG50124:BG50125"/>
    <mergeCell ref="BG49706:BG49707"/>
    <mergeCell ref="BG49744:BG49745"/>
    <mergeCell ref="BG49782:BG49783"/>
    <mergeCell ref="BG49820:BG49821"/>
    <mergeCell ref="BG49858:BG49859"/>
    <mergeCell ref="BG49896:BG49897"/>
    <mergeCell ref="BG49478:BG49479"/>
    <mergeCell ref="BG49516:BG49517"/>
    <mergeCell ref="BG49554:BG49555"/>
    <mergeCell ref="BG49592:BG49593"/>
    <mergeCell ref="BG49630:BG49631"/>
    <mergeCell ref="BG49668:BG49669"/>
    <mergeCell ref="BG49250:BG49251"/>
    <mergeCell ref="BG49288:BG49289"/>
    <mergeCell ref="BG49326:BG49327"/>
    <mergeCell ref="BG49364:BG49365"/>
    <mergeCell ref="BG49402:BG49403"/>
    <mergeCell ref="BG49440:BG49441"/>
    <mergeCell ref="BG49022:BG49023"/>
    <mergeCell ref="BG49060:BG49061"/>
    <mergeCell ref="BG49098:BG49099"/>
    <mergeCell ref="BG49136:BG49137"/>
    <mergeCell ref="BG49174:BG49175"/>
    <mergeCell ref="BG49212:BG49213"/>
    <mergeCell ref="BG51530:BG51531"/>
    <mergeCell ref="BG51568:BG51569"/>
    <mergeCell ref="BG51606:BG51607"/>
    <mergeCell ref="BG51644:BG51645"/>
    <mergeCell ref="BG51682:BG51683"/>
    <mergeCell ref="BG51720:BG51721"/>
    <mergeCell ref="BG51302:BG51303"/>
    <mergeCell ref="BG51340:BG51341"/>
    <mergeCell ref="BG51378:BG51379"/>
    <mergeCell ref="BG51416:BG51417"/>
    <mergeCell ref="BG51454:BG51455"/>
    <mergeCell ref="BG51492:BG51493"/>
    <mergeCell ref="BG51074:BG51075"/>
    <mergeCell ref="BG51112:BG51113"/>
    <mergeCell ref="BG51150:BG51151"/>
    <mergeCell ref="BG51188:BG51189"/>
    <mergeCell ref="BG51226:BG51227"/>
    <mergeCell ref="BG51264:BG51265"/>
    <mergeCell ref="BG50846:BG50847"/>
    <mergeCell ref="BG50884:BG50885"/>
    <mergeCell ref="BG50922:BG50923"/>
    <mergeCell ref="BG50960:BG50961"/>
    <mergeCell ref="BG50998:BG50999"/>
    <mergeCell ref="BG51036:BG51037"/>
    <mergeCell ref="BG50618:BG50619"/>
    <mergeCell ref="BG50656:BG50657"/>
    <mergeCell ref="BG50694:BG50695"/>
    <mergeCell ref="BG50732:BG50733"/>
    <mergeCell ref="BG50770:BG50771"/>
    <mergeCell ref="BG50808:BG50809"/>
    <mergeCell ref="BG50390:BG50391"/>
    <mergeCell ref="BG50428:BG50429"/>
    <mergeCell ref="BG50466:BG50467"/>
    <mergeCell ref="BG50504:BG50505"/>
    <mergeCell ref="BG50542:BG50543"/>
    <mergeCell ref="BG50580:BG50581"/>
    <mergeCell ref="BG52898:BG52899"/>
    <mergeCell ref="BG52936:BG52937"/>
    <mergeCell ref="BG52974:BG52975"/>
    <mergeCell ref="BG53012:BG53013"/>
    <mergeCell ref="BG53050:BG53051"/>
    <mergeCell ref="BG53088:BG53089"/>
    <mergeCell ref="BG52670:BG52671"/>
    <mergeCell ref="BG52708:BG52709"/>
    <mergeCell ref="BG52746:BG52747"/>
    <mergeCell ref="BG52784:BG52785"/>
    <mergeCell ref="BG52822:BG52823"/>
    <mergeCell ref="BG52860:BG52861"/>
    <mergeCell ref="BG52442:BG52443"/>
    <mergeCell ref="BG52480:BG52481"/>
    <mergeCell ref="BG52518:BG52519"/>
    <mergeCell ref="BG52556:BG52557"/>
    <mergeCell ref="BG52594:BG52595"/>
    <mergeCell ref="BG52632:BG52633"/>
    <mergeCell ref="BG52214:BG52215"/>
    <mergeCell ref="BG52252:BG52253"/>
    <mergeCell ref="BG52290:BG52291"/>
    <mergeCell ref="BG52328:BG52329"/>
    <mergeCell ref="BG52366:BG52367"/>
    <mergeCell ref="BG52404:BG52405"/>
    <mergeCell ref="BG51986:BG51987"/>
    <mergeCell ref="BG52024:BG52025"/>
    <mergeCell ref="BG52062:BG52063"/>
    <mergeCell ref="BG52100:BG52101"/>
    <mergeCell ref="BG52138:BG52139"/>
    <mergeCell ref="BG52176:BG52177"/>
    <mergeCell ref="BG51758:BG51759"/>
    <mergeCell ref="BG51796:BG51797"/>
    <mergeCell ref="BG51834:BG51835"/>
    <mergeCell ref="BG51872:BG51873"/>
    <mergeCell ref="BG51910:BG51911"/>
    <mergeCell ref="BG51948:BG51949"/>
    <mergeCell ref="BG54266:BG54267"/>
    <mergeCell ref="BG54304:BG54305"/>
    <mergeCell ref="BG54342:BG54343"/>
    <mergeCell ref="BG54380:BG54381"/>
    <mergeCell ref="BG54418:BG54419"/>
    <mergeCell ref="BG54456:BG54457"/>
    <mergeCell ref="BG54038:BG54039"/>
    <mergeCell ref="BG54076:BG54077"/>
    <mergeCell ref="BG54114:BG54115"/>
    <mergeCell ref="BG54152:BG54153"/>
    <mergeCell ref="BG54190:BG54191"/>
    <mergeCell ref="BG54228:BG54229"/>
    <mergeCell ref="BG53810:BG53811"/>
    <mergeCell ref="BG53848:BG53849"/>
    <mergeCell ref="BG53886:BG53887"/>
    <mergeCell ref="BG53924:BG53925"/>
    <mergeCell ref="BG53962:BG53963"/>
    <mergeCell ref="BG54000:BG54001"/>
    <mergeCell ref="BG53582:BG53583"/>
    <mergeCell ref="BG53620:BG53621"/>
    <mergeCell ref="BG53658:BG53659"/>
    <mergeCell ref="BG53696:BG53697"/>
    <mergeCell ref="BG53734:BG53735"/>
    <mergeCell ref="BG53772:BG53773"/>
    <mergeCell ref="BG53354:BG53355"/>
    <mergeCell ref="BG53392:BG53393"/>
    <mergeCell ref="BG53430:BG53431"/>
    <mergeCell ref="BG53468:BG53469"/>
    <mergeCell ref="BG53506:BG53507"/>
    <mergeCell ref="BG53544:BG53545"/>
    <mergeCell ref="BG53126:BG53127"/>
    <mergeCell ref="BG53164:BG53165"/>
    <mergeCell ref="BG53202:BG53203"/>
    <mergeCell ref="BG53240:BG53241"/>
    <mergeCell ref="BG53278:BG53279"/>
    <mergeCell ref="BG53316:BG53317"/>
    <mergeCell ref="BG55634:BG55635"/>
    <mergeCell ref="BG55672:BG55673"/>
    <mergeCell ref="BG55710:BG55711"/>
    <mergeCell ref="BG55748:BG55749"/>
    <mergeCell ref="BG55786:BG55787"/>
    <mergeCell ref="BG55824:BG55825"/>
    <mergeCell ref="BG55406:BG55407"/>
    <mergeCell ref="BG55444:BG55445"/>
    <mergeCell ref="BG55482:BG55483"/>
    <mergeCell ref="BG55520:BG55521"/>
    <mergeCell ref="BG55558:BG55559"/>
    <mergeCell ref="BG55596:BG55597"/>
    <mergeCell ref="BG55178:BG55179"/>
    <mergeCell ref="BG55216:BG55217"/>
    <mergeCell ref="BG55254:BG55255"/>
    <mergeCell ref="BG55292:BG55293"/>
    <mergeCell ref="BG55330:BG55331"/>
    <mergeCell ref="BG55368:BG55369"/>
    <mergeCell ref="BG54950:BG54951"/>
    <mergeCell ref="BG54988:BG54989"/>
    <mergeCell ref="BG55026:BG55027"/>
    <mergeCell ref="BG55064:BG55065"/>
    <mergeCell ref="BG55102:BG55103"/>
    <mergeCell ref="BG55140:BG55141"/>
    <mergeCell ref="BG54722:BG54723"/>
    <mergeCell ref="BG54760:BG54761"/>
    <mergeCell ref="BG54798:BG54799"/>
    <mergeCell ref="BG54836:BG54837"/>
    <mergeCell ref="BG54874:BG54875"/>
    <mergeCell ref="BG54912:BG54913"/>
    <mergeCell ref="BG54494:BG54495"/>
    <mergeCell ref="BG54532:BG54533"/>
    <mergeCell ref="BG54570:BG54571"/>
    <mergeCell ref="BG54608:BG54609"/>
    <mergeCell ref="BG54646:BG54647"/>
    <mergeCell ref="BG54684:BG54685"/>
    <mergeCell ref="BG57002:BG57003"/>
    <mergeCell ref="BG57040:BG57041"/>
    <mergeCell ref="BG57078:BG57079"/>
    <mergeCell ref="BG57116:BG57117"/>
    <mergeCell ref="BG57154:BG57155"/>
    <mergeCell ref="BG57192:BG57193"/>
    <mergeCell ref="BG56774:BG56775"/>
    <mergeCell ref="BG56812:BG56813"/>
    <mergeCell ref="BG56850:BG56851"/>
    <mergeCell ref="BG56888:BG56889"/>
    <mergeCell ref="BG56926:BG56927"/>
    <mergeCell ref="BG56964:BG56965"/>
    <mergeCell ref="BG56546:BG56547"/>
    <mergeCell ref="BG56584:BG56585"/>
    <mergeCell ref="BG56622:BG56623"/>
    <mergeCell ref="BG56660:BG56661"/>
    <mergeCell ref="BG56698:BG56699"/>
    <mergeCell ref="BG56736:BG56737"/>
    <mergeCell ref="BG56318:BG56319"/>
    <mergeCell ref="BG56356:BG56357"/>
    <mergeCell ref="BG56394:BG56395"/>
    <mergeCell ref="BG56432:BG56433"/>
    <mergeCell ref="BG56470:BG56471"/>
    <mergeCell ref="BG56508:BG56509"/>
    <mergeCell ref="BG56090:BG56091"/>
    <mergeCell ref="BG56128:BG56129"/>
    <mergeCell ref="BG56166:BG56167"/>
    <mergeCell ref="BG56204:BG56205"/>
    <mergeCell ref="BG56242:BG56243"/>
    <mergeCell ref="BG56280:BG56281"/>
    <mergeCell ref="BG55862:BG55863"/>
    <mergeCell ref="BG55900:BG55901"/>
    <mergeCell ref="BG55938:BG55939"/>
    <mergeCell ref="BG55976:BG55977"/>
    <mergeCell ref="BG56014:BG56015"/>
    <mergeCell ref="BG56052:BG56053"/>
    <mergeCell ref="BG58370:BG58371"/>
    <mergeCell ref="BG58408:BG58409"/>
    <mergeCell ref="BG58446:BG58447"/>
    <mergeCell ref="BG58484:BG58485"/>
    <mergeCell ref="BG58522:BG58523"/>
    <mergeCell ref="BG58560:BG58561"/>
    <mergeCell ref="BG58142:BG58143"/>
    <mergeCell ref="BG58180:BG58181"/>
    <mergeCell ref="BG58218:BG58219"/>
    <mergeCell ref="BG58256:BG58257"/>
    <mergeCell ref="BG58294:BG58295"/>
    <mergeCell ref="BG58332:BG58333"/>
    <mergeCell ref="BG57914:BG57915"/>
    <mergeCell ref="BG57952:BG57953"/>
    <mergeCell ref="BG57990:BG57991"/>
    <mergeCell ref="BG58028:BG58029"/>
    <mergeCell ref="BG58066:BG58067"/>
    <mergeCell ref="BG58104:BG58105"/>
    <mergeCell ref="BG57686:BG57687"/>
    <mergeCell ref="BG57724:BG57725"/>
    <mergeCell ref="BG57762:BG57763"/>
    <mergeCell ref="BG57800:BG57801"/>
    <mergeCell ref="BG57838:BG57839"/>
    <mergeCell ref="BG57876:BG57877"/>
    <mergeCell ref="BG57458:BG57459"/>
    <mergeCell ref="BG57496:BG57497"/>
    <mergeCell ref="BG57534:BG57535"/>
    <mergeCell ref="BG57572:BG57573"/>
    <mergeCell ref="BG57610:BG57611"/>
    <mergeCell ref="BG57648:BG57649"/>
    <mergeCell ref="BG57230:BG57231"/>
    <mergeCell ref="BG57268:BG57269"/>
    <mergeCell ref="BG57306:BG57307"/>
    <mergeCell ref="BG57344:BG57345"/>
    <mergeCell ref="BG57382:BG57383"/>
    <mergeCell ref="BG57420:BG57421"/>
    <mergeCell ref="BG59738:BG59739"/>
    <mergeCell ref="BG59776:BG59777"/>
    <mergeCell ref="BG59814:BG59815"/>
    <mergeCell ref="BG59852:BG59853"/>
    <mergeCell ref="BG59890:BG59891"/>
    <mergeCell ref="BG59928:BG59929"/>
    <mergeCell ref="BG59510:BG59511"/>
    <mergeCell ref="BG59548:BG59549"/>
    <mergeCell ref="BG59586:BG59587"/>
    <mergeCell ref="BG59624:BG59625"/>
    <mergeCell ref="BG59662:BG59663"/>
    <mergeCell ref="BG59700:BG59701"/>
    <mergeCell ref="BG59282:BG59283"/>
    <mergeCell ref="BG59320:BG59321"/>
    <mergeCell ref="BG59358:BG59359"/>
    <mergeCell ref="BG59396:BG59397"/>
    <mergeCell ref="BG59434:BG59435"/>
    <mergeCell ref="BG59472:BG59473"/>
    <mergeCell ref="BG59054:BG59055"/>
    <mergeCell ref="BG59092:BG59093"/>
    <mergeCell ref="BG59130:BG59131"/>
    <mergeCell ref="BG59168:BG59169"/>
    <mergeCell ref="BG59206:BG59207"/>
    <mergeCell ref="BG59244:BG59245"/>
    <mergeCell ref="BG58826:BG58827"/>
    <mergeCell ref="BG58864:BG58865"/>
    <mergeCell ref="BG58902:BG58903"/>
    <mergeCell ref="BG58940:BG58941"/>
    <mergeCell ref="BG58978:BG58979"/>
    <mergeCell ref="BG59016:BG59017"/>
    <mergeCell ref="BG58598:BG58599"/>
    <mergeCell ref="BG58636:BG58637"/>
    <mergeCell ref="BG58674:BG58675"/>
    <mergeCell ref="BG58712:BG58713"/>
    <mergeCell ref="BG58750:BG58751"/>
    <mergeCell ref="BG58788:BG58789"/>
    <mergeCell ref="BG61106:BG61107"/>
    <mergeCell ref="BG61144:BG61145"/>
    <mergeCell ref="BG61182:BG61183"/>
    <mergeCell ref="BG61220:BG61221"/>
    <mergeCell ref="BG61258:BG61259"/>
    <mergeCell ref="BG61296:BG61297"/>
    <mergeCell ref="BG60878:BG60879"/>
    <mergeCell ref="BG60916:BG60917"/>
    <mergeCell ref="BG60954:BG60955"/>
    <mergeCell ref="BG60992:BG60993"/>
    <mergeCell ref="BG61030:BG61031"/>
    <mergeCell ref="BG61068:BG61069"/>
    <mergeCell ref="BG60650:BG60651"/>
    <mergeCell ref="BG60688:BG60689"/>
    <mergeCell ref="BG60726:BG60727"/>
    <mergeCell ref="BG60764:BG60765"/>
    <mergeCell ref="BG60802:BG60803"/>
    <mergeCell ref="BG60840:BG60841"/>
    <mergeCell ref="BG60422:BG60423"/>
    <mergeCell ref="BG60460:BG60461"/>
    <mergeCell ref="BG60498:BG60499"/>
    <mergeCell ref="BG60536:BG60537"/>
    <mergeCell ref="BG60574:BG60575"/>
    <mergeCell ref="BG60612:BG60613"/>
    <mergeCell ref="BG60194:BG60195"/>
    <mergeCell ref="BG60232:BG60233"/>
    <mergeCell ref="BG60270:BG60271"/>
    <mergeCell ref="BG60308:BG60309"/>
    <mergeCell ref="BG60346:BG60347"/>
    <mergeCell ref="BG60384:BG60385"/>
    <mergeCell ref="BG59966:BG59967"/>
    <mergeCell ref="BG60004:BG60005"/>
    <mergeCell ref="BG60042:BG60043"/>
    <mergeCell ref="BG60080:BG60081"/>
    <mergeCell ref="BG60118:BG60119"/>
    <mergeCell ref="BG60156:BG60157"/>
    <mergeCell ref="BG62474:BG62475"/>
    <mergeCell ref="BG62512:BG62513"/>
    <mergeCell ref="BG62550:BG62551"/>
    <mergeCell ref="BG62588:BG62589"/>
    <mergeCell ref="BG62626:BG62627"/>
    <mergeCell ref="BG62664:BG62665"/>
    <mergeCell ref="BG62246:BG62247"/>
    <mergeCell ref="BG62284:BG62285"/>
    <mergeCell ref="BG62322:BG62323"/>
    <mergeCell ref="BG62360:BG62361"/>
    <mergeCell ref="BG62398:BG62399"/>
    <mergeCell ref="BG62436:BG62437"/>
    <mergeCell ref="BG62018:BG62019"/>
    <mergeCell ref="BG62056:BG62057"/>
    <mergeCell ref="BG62094:BG62095"/>
    <mergeCell ref="BG62132:BG62133"/>
    <mergeCell ref="BG62170:BG62171"/>
    <mergeCell ref="BG62208:BG62209"/>
    <mergeCell ref="BG61790:BG61791"/>
    <mergeCell ref="BG61828:BG61829"/>
    <mergeCell ref="BG61866:BG61867"/>
    <mergeCell ref="BG61904:BG61905"/>
    <mergeCell ref="BG61942:BG61943"/>
    <mergeCell ref="BG61980:BG61981"/>
    <mergeCell ref="BG61562:BG61563"/>
    <mergeCell ref="BG61600:BG61601"/>
    <mergeCell ref="BG61638:BG61639"/>
    <mergeCell ref="BG61676:BG61677"/>
    <mergeCell ref="BG61714:BG61715"/>
    <mergeCell ref="BG61752:BG61753"/>
    <mergeCell ref="BG61334:BG61335"/>
    <mergeCell ref="BG61372:BG61373"/>
    <mergeCell ref="BG61410:BG61411"/>
    <mergeCell ref="BG61448:BG61449"/>
    <mergeCell ref="BG61486:BG61487"/>
    <mergeCell ref="BG61524:BG61525"/>
    <mergeCell ref="BG63842:BG63843"/>
    <mergeCell ref="BG63880:BG63881"/>
    <mergeCell ref="BG63918:BG63919"/>
    <mergeCell ref="BG63956:BG63957"/>
    <mergeCell ref="BG63994:BG63995"/>
    <mergeCell ref="BG64032:BG64033"/>
    <mergeCell ref="BG63614:BG63615"/>
    <mergeCell ref="BG63652:BG63653"/>
    <mergeCell ref="BG63690:BG63691"/>
    <mergeCell ref="BG63728:BG63729"/>
    <mergeCell ref="BG63766:BG63767"/>
    <mergeCell ref="BG63804:BG63805"/>
    <mergeCell ref="BG63386:BG63387"/>
    <mergeCell ref="BG63424:BG63425"/>
    <mergeCell ref="BG63462:BG63463"/>
    <mergeCell ref="BG63500:BG63501"/>
    <mergeCell ref="BG63538:BG63539"/>
    <mergeCell ref="BG63576:BG63577"/>
    <mergeCell ref="BG63158:BG63159"/>
    <mergeCell ref="BG63196:BG63197"/>
    <mergeCell ref="BG63234:BG63235"/>
    <mergeCell ref="BG63272:BG63273"/>
    <mergeCell ref="BG63310:BG63311"/>
    <mergeCell ref="BG63348:BG63349"/>
    <mergeCell ref="BG62930:BG62931"/>
    <mergeCell ref="BG62968:BG62969"/>
    <mergeCell ref="BG63006:BG63007"/>
    <mergeCell ref="BG63044:BG63045"/>
    <mergeCell ref="BG63082:BG63083"/>
    <mergeCell ref="BG63120:BG63121"/>
    <mergeCell ref="BG62702:BG62703"/>
    <mergeCell ref="BG62740:BG62741"/>
    <mergeCell ref="BG62778:BG62779"/>
    <mergeCell ref="BG62816:BG62817"/>
    <mergeCell ref="BG62854:BG62855"/>
    <mergeCell ref="BG62892:BG62893"/>
    <mergeCell ref="BG65210:BG65211"/>
    <mergeCell ref="BG65248:BG65249"/>
    <mergeCell ref="BG65286:BG65287"/>
    <mergeCell ref="BG65324:BG65325"/>
    <mergeCell ref="BG65362:BG65363"/>
    <mergeCell ref="BG65400:BG65401"/>
    <mergeCell ref="BG64982:BG64983"/>
    <mergeCell ref="BG65020:BG65021"/>
    <mergeCell ref="BG65058:BG65059"/>
    <mergeCell ref="BG65096:BG65097"/>
    <mergeCell ref="BG65134:BG65135"/>
    <mergeCell ref="BG65172:BG65173"/>
    <mergeCell ref="BG64754:BG64755"/>
    <mergeCell ref="BG64792:BG64793"/>
    <mergeCell ref="BG64830:BG64831"/>
    <mergeCell ref="BG64868:BG64869"/>
    <mergeCell ref="BG64906:BG64907"/>
    <mergeCell ref="BG64944:BG64945"/>
    <mergeCell ref="BG64526:BG64527"/>
    <mergeCell ref="BG64564:BG64565"/>
    <mergeCell ref="BG64602:BG64603"/>
    <mergeCell ref="BG64640:BG64641"/>
    <mergeCell ref="BG64678:BG64679"/>
    <mergeCell ref="BG64716:BG64717"/>
    <mergeCell ref="BG64298:BG64299"/>
    <mergeCell ref="BG64336:BG64337"/>
    <mergeCell ref="BG64374:BG64375"/>
    <mergeCell ref="BG64412:BG64413"/>
    <mergeCell ref="BG64450:BG64451"/>
    <mergeCell ref="BG64488:BG64489"/>
    <mergeCell ref="BG64070:BG64071"/>
    <mergeCell ref="BG64108:BG64109"/>
    <mergeCell ref="BG64146:BG64147"/>
    <mergeCell ref="BG64184:BG64185"/>
    <mergeCell ref="BG64222:BG64223"/>
    <mergeCell ref="BG64260:BG64261"/>
    <mergeCell ref="BG66578:BG66579"/>
    <mergeCell ref="BG66616:BG66617"/>
    <mergeCell ref="BG66654:BG66655"/>
    <mergeCell ref="BG66692:BG66693"/>
    <mergeCell ref="BG66730:BG66731"/>
    <mergeCell ref="BG66768:BG66769"/>
    <mergeCell ref="BG66350:BG66351"/>
    <mergeCell ref="BG66388:BG66389"/>
    <mergeCell ref="BG66426:BG66427"/>
    <mergeCell ref="BG66464:BG66465"/>
    <mergeCell ref="BG66502:BG66503"/>
    <mergeCell ref="BG66540:BG66541"/>
    <mergeCell ref="BG66122:BG66123"/>
    <mergeCell ref="BG66160:BG66161"/>
    <mergeCell ref="BG66198:BG66199"/>
    <mergeCell ref="BG66236:BG66237"/>
    <mergeCell ref="BG66274:BG66275"/>
    <mergeCell ref="BG66312:BG66313"/>
    <mergeCell ref="BG65894:BG65895"/>
    <mergeCell ref="BG65932:BG65933"/>
    <mergeCell ref="BG65970:BG65971"/>
    <mergeCell ref="BG66008:BG66009"/>
    <mergeCell ref="BG66046:BG66047"/>
    <mergeCell ref="BG66084:BG66085"/>
    <mergeCell ref="BG65666:BG65667"/>
    <mergeCell ref="BG65704:BG65705"/>
    <mergeCell ref="BG65742:BG65743"/>
    <mergeCell ref="BG65780:BG65781"/>
    <mergeCell ref="BG65818:BG65819"/>
    <mergeCell ref="BG65856:BG65857"/>
    <mergeCell ref="BG65438:BG65439"/>
    <mergeCell ref="BG65476:BG65477"/>
    <mergeCell ref="BG65514:BG65515"/>
    <mergeCell ref="BG65552:BG65553"/>
    <mergeCell ref="BG65590:BG65591"/>
    <mergeCell ref="BG65628:BG65629"/>
    <mergeCell ref="BG67946:BG67947"/>
    <mergeCell ref="BG67984:BG67985"/>
    <mergeCell ref="BG68022:BG68023"/>
    <mergeCell ref="BG68060:BG68061"/>
    <mergeCell ref="BG68098:BG68099"/>
    <mergeCell ref="BG68136:BG68137"/>
    <mergeCell ref="BG67718:BG67719"/>
    <mergeCell ref="BG67756:BG67757"/>
    <mergeCell ref="BG67794:BG67795"/>
    <mergeCell ref="BG67832:BG67833"/>
    <mergeCell ref="BG67870:BG67871"/>
    <mergeCell ref="BG67908:BG67909"/>
    <mergeCell ref="BG67490:BG67491"/>
    <mergeCell ref="BG67528:BG67529"/>
    <mergeCell ref="BG67566:BG67567"/>
    <mergeCell ref="BG67604:BG67605"/>
    <mergeCell ref="BG67642:BG67643"/>
    <mergeCell ref="BG67680:BG67681"/>
    <mergeCell ref="BG67262:BG67263"/>
    <mergeCell ref="BG67300:BG67301"/>
    <mergeCell ref="BG67338:BG67339"/>
    <mergeCell ref="BG67376:BG67377"/>
    <mergeCell ref="BG67414:BG67415"/>
    <mergeCell ref="BG67452:BG67453"/>
    <mergeCell ref="BG67034:BG67035"/>
    <mergeCell ref="BG67072:BG67073"/>
    <mergeCell ref="BG67110:BG67111"/>
    <mergeCell ref="BG67148:BG67149"/>
    <mergeCell ref="BG67186:BG67187"/>
    <mergeCell ref="BG67224:BG67225"/>
    <mergeCell ref="BG66806:BG66807"/>
    <mergeCell ref="BG66844:BG66845"/>
    <mergeCell ref="BG66882:BG66883"/>
    <mergeCell ref="BG66920:BG66921"/>
    <mergeCell ref="BG66958:BG66959"/>
    <mergeCell ref="BG66996:BG66997"/>
    <mergeCell ref="BG69314:BG69315"/>
    <mergeCell ref="BG69352:BG69353"/>
    <mergeCell ref="BG69390:BG69391"/>
    <mergeCell ref="BG69428:BG69429"/>
    <mergeCell ref="BG69466:BG69467"/>
    <mergeCell ref="BG69504:BG69505"/>
    <mergeCell ref="BG69086:BG69087"/>
    <mergeCell ref="BG69124:BG69125"/>
    <mergeCell ref="BG69162:BG69163"/>
    <mergeCell ref="BG69200:BG69201"/>
    <mergeCell ref="BG69238:BG69239"/>
    <mergeCell ref="BG69276:BG69277"/>
    <mergeCell ref="BG68858:BG68859"/>
    <mergeCell ref="BG68896:BG68897"/>
    <mergeCell ref="BG68934:BG68935"/>
    <mergeCell ref="BG68972:BG68973"/>
    <mergeCell ref="BG69010:BG69011"/>
    <mergeCell ref="BG69048:BG69049"/>
    <mergeCell ref="BG68630:BG68631"/>
    <mergeCell ref="BG68668:BG68669"/>
    <mergeCell ref="BG68706:BG68707"/>
    <mergeCell ref="BG68744:BG68745"/>
    <mergeCell ref="BG68782:BG68783"/>
    <mergeCell ref="BG68820:BG68821"/>
    <mergeCell ref="BG68402:BG68403"/>
    <mergeCell ref="BG68440:BG68441"/>
    <mergeCell ref="BG68478:BG68479"/>
    <mergeCell ref="BG68516:BG68517"/>
    <mergeCell ref="BG68554:BG68555"/>
    <mergeCell ref="BG68592:BG68593"/>
    <mergeCell ref="BG68174:BG68175"/>
    <mergeCell ref="BG68212:BG68213"/>
    <mergeCell ref="BG68250:BG68251"/>
    <mergeCell ref="BG68288:BG68289"/>
    <mergeCell ref="BG68326:BG68327"/>
    <mergeCell ref="BG68364:BG68365"/>
    <mergeCell ref="BG70682:BG70683"/>
    <mergeCell ref="BG70720:BG70721"/>
    <mergeCell ref="BG70758:BG70759"/>
    <mergeCell ref="BG70796:BG70797"/>
    <mergeCell ref="BG70834:BG70835"/>
    <mergeCell ref="BG70872:BG70873"/>
    <mergeCell ref="BG70454:BG70455"/>
    <mergeCell ref="BG70492:BG70493"/>
    <mergeCell ref="BG70530:BG70531"/>
    <mergeCell ref="BG70568:BG70569"/>
    <mergeCell ref="BG70606:BG70607"/>
    <mergeCell ref="BG70644:BG70645"/>
    <mergeCell ref="BG70226:BG70227"/>
    <mergeCell ref="BG70264:BG70265"/>
    <mergeCell ref="BG70302:BG70303"/>
    <mergeCell ref="BG70340:BG70341"/>
    <mergeCell ref="BG70378:BG70379"/>
    <mergeCell ref="BG70416:BG70417"/>
    <mergeCell ref="BG69998:BG69999"/>
    <mergeCell ref="BG70036:BG70037"/>
    <mergeCell ref="BG70074:BG70075"/>
    <mergeCell ref="BG70112:BG70113"/>
    <mergeCell ref="BG70150:BG70151"/>
    <mergeCell ref="BG70188:BG70189"/>
    <mergeCell ref="BG69770:BG69771"/>
    <mergeCell ref="BG69808:BG69809"/>
    <mergeCell ref="BG69846:BG69847"/>
    <mergeCell ref="BG69884:BG69885"/>
    <mergeCell ref="BG69922:BG69923"/>
    <mergeCell ref="BG69960:BG69961"/>
    <mergeCell ref="BG69542:BG69543"/>
    <mergeCell ref="BG69580:BG69581"/>
    <mergeCell ref="BG69618:BG69619"/>
    <mergeCell ref="BG69656:BG69657"/>
    <mergeCell ref="BG69694:BG69695"/>
    <mergeCell ref="BG69732:BG69733"/>
    <mergeCell ref="BG72050:BG72051"/>
    <mergeCell ref="BG72088:BG72089"/>
    <mergeCell ref="BG72126:BG72127"/>
    <mergeCell ref="BG72164:BG72165"/>
    <mergeCell ref="BG72202:BG72203"/>
    <mergeCell ref="BG72240:BG72241"/>
    <mergeCell ref="BG71822:BG71823"/>
    <mergeCell ref="BG71860:BG71861"/>
    <mergeCell ref="BG71898:BG71899"/>
    <mergeCell ref="BG71936:BG71937"/>
    <mergeCell ref="BG71974:BG71975"/>
    <mergeCell ref="BG72012:BG72013"/>
    <mergeCell ref="BG71594:BG71595"/>
    <mergeCell ref="BG71632:BG71633"/>
    <mergeCell ref="BG71670:BG71671"/>
    <mergeCell ref="BG71708:BG71709"/>
    <mergeCell ref="BG71746:BG71747"/>
    <mergeCell ref="BG71784:BG71785"/>
    <mergeCell ref="BG71366:BG71367"/>
    <mergeCell ref="BG71404:BG71405"/>
    <mergeCell ref="BG71442:BG71443"/>
    <mergeCell ref="BG71480:BG71481"/>
    <mergeCell ref="BG71518:BG71519"/>
    <mergeCell ref="BG71556:BG71557"/>
    <mergeCell ref="BG71138:BG71139"/>
    <mergeCell ref="BG71176:BG71177"/>
    <mergeCell ref="BG71214:BG71215"/>
    <mergeCell ref="BG71252:BG71253"/>
    <mergeCell ref="BG71290:BG71291"/>
    <mergeCell ref="BG71328:BG71329"/>
    <mergeCell ref="BG70910:BG70911"/>
    <mergeCell ref="BG70948:BG70949"/>
    <mergeCell ref="BG70986:BG70987"/>
    <mergeCell ref="BG71024:BG71025"/>
    <mergeCell ref="BG71062:BG71063"/>
    <mergeCell ref="BG71100:BG71101"/>
    <mergeCell ref="BG73418:BG73419"/>
    <mergeCell ref="BG73456:BG73457"/>
    <mergeCell ref="BG73494:BG73495"/>
    <mergeCell ref="BG73532:BG73533"/>
    <mergeCell ref="BG73570:BG73571"/>
    <mergeCell ref="BG73608:BG73609"/>
    <mergeCell ref="BG73190:BG73191"/>
    <mergeCell ref="BG73228:BG73229"/>
    <mergeCell ref="BG73266:BG73267"/>
    <mergeCell ref="BG73304:BG73305"/>
    <mergeCell ref="BG73342:BG73343"/>
    <mergeCell ref="BG73380:BG73381"/>
    <mergeCell ref="BG72962:BG72963"/>
    <mergeCell ref="BG73000:BG73001"/>
    <mergeCell ref="BG73038:BG73039"/>
    <mergeCell ref="BG73076:BG73077"/>
    <mergeCell ref="BG73114:BG73115"/>
    <mergeCell ref="BG73152:BG73153"/>
    <mergeCell ref="BG72734:BG72735"/>
    <mergeCell ref="BG72772:BG72773"/>
    <mergeCell ref="BG72810:BG72811"/>
    <mergeCell ref="BG72848:BG72849"/>
    <mergeCell ref="BG72886:BG72887"/>
    <mergeCell ref="BG72924:BG72925"/>
    <mergeCell ref="BG72506:BG72507"/>
    <mergeCell ref="BG72544:BG72545"/>
    <mergeCell ref="BG72582:BG72583"/>
    <mergeCell ref="BG72620:BG72621"/>
    <mergeCell ref="BG72658:BG72659"/>
    <mergeCell ref="BG72696:BG72697"/>
    <mergeCell ref="BG72278:BG72279"/>
    <mergeCell ref="BG72316:BG72317"/>
    <mergeCell ref="BG72354:BG72355"/>
    <mergeCell ref="BG72392:BG72393"/>
    <mergeCell ref="BG72430:BG72431"/>
    <mergeCell ref="BG72468:BG72469"/>
    <mergeCell ref="BG74786:BG74787"/>
    <mergeCell ref="BG74824:BG74825"/>
    <mergeCell ref="BG74862:BG74863"/>
    <mergeCell ref="BG74900:BG74901"/>
    <mergeCell ref="BG74938:BG74939"/>
    <mergeCell ref="BG74976:BG74977"/>
    <mergeCell ref="BG74558:BG74559"/>
    <mergeCell ref="BG74596:BG74597"/>
    <mergeCell ref="BG74634:BG74635"/>
    <mergeCell ref="BG74672:BG74673"/>
    <mergeCell ref="BG74710:BG74711"/>
    <mergeCell ref="BG74748:BG74749"/>
    <mergeCell ref="BG74330:BG74331"/>
    <mergeCell ref="BG74368:BG74369"/>
    <mergeCell ref="BG74406:BG74407"/>
    <mergeCell ref="BG74444:BG74445"/>
    <mergeCell ref="BG74482:BG74483"/>
    <mergeCell ref="BG74520:BG74521"/>
    <mergeCell ref="BG74102:BG74103"/>
    <mergeCell ref="BG74140:BG74141"/>
    <mergeCell ref="BG74178:BG74179"/>
    <mergeCell ref="BG74216:BG74217"/>
    <mergeCell ref="BG74254:BG74255"/>
    <mergeCell ref="BG74292:BG74293"/>
    <mergeCell ref="BG73874:BG73875"/>
    <mergeCell ref="BG73912:BG73913"/>
    <mergeCell ref="BG73950:BG73951"/>
    <mergeCell ref="BG73988:BG73989"/>
    <mergeCell ref="BG74026:BG74027"/>
    <mergeCell ref="BG74064:BG74065"/>
    <mergeCell ref="BG73646:BG73647"/>
    <mergeCell ref="BG73684:BG73685"/>
    <mergeCell ref="BG73722:BG73723"/>
    <mergeCell ref="BG73760:BG73761"/>
    <mergeCell ref="BG73798:BG73799"/>
    <mergeCell ref="BG73836:BG73837"/>
    <mergeCell ref="BG76154:BG76155"/>
    <mergeCell ref="BG76192:BG76193"/>
    <mergeCell ref="BG76230:BG76231"/>
    <mergeCell ref="BG76268:BG76269"/>
    <mergeCell ref="BG76306:BG76307"/>
    <mergeCell ref="BG76344:BG76345"/>
    <mergeCell ref="BG75926:BG75927"/>
    <mergeCell ref="BG75964:BG75965"/>
    <mergeCell ref="BG76002:BG76003"/>
    <mergeCell ref="BG76040:BG76041"/>
    <mergeCell ref="BG76078:BG76079"/>
    <mergeCell ref="BG76116:BG76117"/>
    <mergeCell ref="BG75698:BG75699"/>
    <mergeCell ref="BG75736:BG75737"/>
    <mergeCell ref="BG75774:BG75775"/>
    <mergeCell ref="BG75812:BG75813"/>
    <mergeCell ref="BG75850:BG75851"/>
    <mergeCell ref="BG75888:BG75889"/>
    <mergeCell ref="BG75470:BG75471"/>
    <mergeCell ref="BG75508:BG75509"/>
    <mergeCell ref="BG75546:BG75547"/>
    <mergeCell ref="BG75584:BG75585"/>
    <mergeCell ref="BG75622:BG75623"/>
    <mergeCell ref="BG75660:BG75661"/>
    <mergeCell ref="BG75242:BG75243"/>
    <mergeCell ref="BG75280:BG75281"/>
    <mergeCell ref="BG75318:BG75319"/>
    <mergeCell ref="BG75356:BG75357"/>
    <mergeCell ref="BG75394:BG75395"/>
    <mergeCell ref="BG75432:BG75433"/>
    <mergeCell ref="BG75014:BG75015"/>
    <mergeCell ref="BG75052:BG75053"/>
    <mergeCell ref="BG75090:BG75091"/>
    <mergeCell ref="BG75128:BG75129"/>
    <mergeCell ref="BG75166:BG75167"/>
    <mergeCell ref="BG75204:BG75205"/>
    <mergeCell ref="BG77522:BG77523"/>
    <mergeCell ref="BG77560:BG77561"/>
    <mergeCell ref="BG77598:BG77599"/>
    <mergeCell ref="BG77636:BG77637"/>
    <mergeCell ref="BG77674:BG77675"/>
    <mergeCell ref="BG77712:BG77713"/>
    <mergeCell ref="BG77294:BG77295"/>
    <mergeCell ref="BG77332:BG77333"/>
    <mergeCell ref="BG77370:BG77371"/>
    <mergeCell ref="BG77408:BG77409"/>
    <mergeCell ref="BG77446:BG77447"/>
    <mergeCell ref="BG77484:BG77485"/>
    <mergeCell ref="BG77066:BG77067"/>
    <mergeCell ref="BG77104:BG77105"/>
    <mergeCell ref="BG77142:BG77143"/>
    <mergeCell ref="BG77180:BG77181"/>
    <mergeCell ref="BG77218:BG77219"/>
    <mergeCell ref="BG77256:BG77257"/>
    <mergeCell ref="BG76838:BG76839"/>
    <mergeCell ref="BG76876:BG76877"/>
    <mergeCell ref="BG76914:BG76915"/>
    <mergeCell ref="BG76952:BG76953"/>
    <mergeCell ref="BG76990:BG76991"/>
    <mergeCell ref="BG77028:BG77029"/>
    <mergeCell ref="BG76610:BG76611"/>
    <mergeCell ref="BG76648:BG76649"/>
    <mergeCell ref="BG76686:BG76687"/>
    <mergeCell ref="BG76724:BG76725"/>
    <mergeCell ref="BG76762:BG76763"/>
    <mergeCell ref="BG76800:BG76801"/>
    <mergeCell ref="BG76382:BG76383"/>
    <mergeCell ref="BG76420:BG76421"/>
    <mergeCell ref="BG76458:BG76459"/>
    <mergeCell ref="BG76496:BG76497"/>
    <mergeCell ref="BG76534:BG76535"/>
    <mergeCell ref="BG76572:BG76573"/>
    <mergeCell ref="BG78890:BG78891"/>
    <mergeCell ref="BG78928:BG78929"/>
    <mergeCell ref="BG78966:BG78967"/>
    <mergeCell ref="BG79004:BG79005"/>
    <mergeCell ref="BG79042:BG79043"/>
    <mergeCell ref="BG79080:BG79081"/>
    <mergeCell ref="BG78662:BG78663"/>
    <mergeCell ref="BG78700:BG78701"/>
    <mergeCell ref="BG78738:BG78739"/>
    <mergeCell ref="BG78776:BG78777"/>
    <mergeCell ref="BG78814:BG78815"/>
    <mergeCell ref="BG78852:BG78853"/>
    <mergeCell ref="BG78434:BG78435"/>
    <mergeCell ref="BG78472:BG78473"/>
    <mergeCell ref="BG78510:BG78511"/>
    <mergeCell ref="BG78548:BG78549"/>
    <mergeCell ref="BG78586:BG78587"/>
    <mergeCell ref="BG78624:BG78625"/>
    <mergeCell ref="BG78206:BG78207"/>
    <mergeCell ref="BG78244:BG78245"/>
    <mergeCell ref="BG78282:BG78283"/>
    <mergeCell ref="BG78320:BG78321"/>
    <mergeCell ref="BG78358:BG78359"/>
    <mergeCell ref="BG78396:BG78397"/>
    <mergeCell ref="BG77978:BG77979"/>
    <mergeCell ref="BG78016:BG78017"/>
    <mergeCell ref="BG78054:BG78055"/>
    <mergeCell ref="BG78092:BG78093"/>
    <mergeCell ref="BG78130:BG78131"/>
    <mergeCell ref="BG78168:BG78169"/>
    <mergeCell ref="BG77750:BG77751"/>
    <mergeCell ref="BG77788:BG77789"/>
    <mergeCell ref="BG77826:BG77827"/>
    <mergeCell ref="BG77864:BG77865"/>
    <mergeCell ref="BG77902:BG77903"/>
    <mergeCell ref="BG77940:BG77941"/>
    <mergeCell ref="BG80258:BG80259"/>
    <mergeCell ref="BG80296:BG80297"/>
    <mergeCell ref="BG80334:BG80335"/>
    <mergeCell ref="BG80372:BG80373"/>
    <mergeCell ref="BG80410:BG80411"/>
    <mergeCell ref="BG80448:BG80449"/>
    <mergeCell ref="BG80030:BG80031"/>
    <mergeCell ref="BG80068:BG80069"/>
    <mergeCell ref="BG80106:BG80107"/>
    <mergeCell ref="BG80144:BG80145"/>
    <mergeCell ref="BG80182:BG80183"/>
    <mergeCell ref="BG80220:BG80221"/>
    <mergeCell ref="BG79802:BG79803"/>
    <mergeCell ref="BG79840:BG79841"/>
    <mergeCell ref="BG79878:BG79879"/>
    <mergeCell ref="BG79916:BG79917"/>
    <mergeCell ref="BG79954:BG79955"/>
    <mergeCell ref="BG79992:BG79993"/>
    <mergeCell ref="BG79574:BG79575"/>
    <mergeCell ref="BG79612:BG79613"/>
    <mergeCell ref="BG79650:BG79651"/>
    <mergeCell ref="BG79688:BG79689"/>
    <mergeCell ref="BG79726:BG79727"/>
    <mergeCell ref="BG79764:BG79765"/>
    <mergeCell ref="BG79346:BG79347"/>
    <mergeCell ref="BG79384:BG79385"/>
    <mergeCell ref="BG79422:BG79423"/>
    <mergeCell ref="BG79460:BG79461"/>
    <mergeCell ref="BG79498:BG79499"/>
    <mergeCell ref="BG79536:BG79537"/>
    <mergeCell ref="BG79118:BG79119"/>
    <mergeCell ref="BG79156:BG79157"/>
    <mergeCell ref="BG79194:BG79195"/>
    <mergeCell ref="BG79232:BG79233"/>
    <mergeCell ref="BG79270:BG79271"/>
    <mergeCell ref="BG79308:BG79309"/>
    <mergeCell ref="BG81626:BG81627"/>
    <mergeCell ref="BG81664:BG81665"/>
    <mergeCell ref="BG81702:BG81703"/>
    <mergeCell ref="BG81740:BG81741"/>
    <mergeCell ref="BG81778:BG81779"/>
    <mergeCell ref="BG81816:BG81817"/>
    <mergeCell ref="BG81398:BG81399"/>
    <mergeCell ref="BG81436:BG81437"/>
    <mergeCell ref="BG81474:BG81475"/>
    <mergeCell ref="BG81512:BG81513"/>
    <mergeCell ref="BG81550:BG81551"/>
    <mergeCell ref="BG81588:BG81589"/>
    <mergeCell ref="BG81170:BG81171"/>
    <mergeCell ref="BG81208:BG81209"/>
    <mergeCell ref="BG81246:BG81247"/>
    <mergeCell ref="BG81284:BG81285"/>
    <mergeCell ref="BG81322:BG81323"/>
    <mergeCell ref="BG81360:BG81361"/>
    <mergeCell ref="BG80942:BG80943"/>
    <mergeCell ref="BG80980:BG80981"/>
    <mergeCell ref="BG81018:BG81019"/>
    <mergeCell ref="BG81056:BG81057"/>
    <mergeCell ref="BG81094:BG81095"/>
    <mergeCell ref="BG81132:BG81133"/>
    <mergeCell ref="BG80714:BG80715"/>
    <mergeCell ref="BG80752:BG80753"/>
    <mergeCell ref="BG80790:BG80791"/>
    <mergeCell ref="BG80828:BG80829"/>
    <mergeCell ref="BG80866:BG80867"/>
    <mergeCell ref="BG80904:BG80905"/>
    <mergeCell ref="BG80486:BG80487"/>
    <mergeCell ref="BG80524:BG80525"/>
    <mergeCell ref="BG80562:BG80563"/>
    <mergeCell ref="BG80600:BG80601"/>
    <mergeCell ref="BG80638:BG80639"/>
    <mergeCell ref="BG80676:BG80677"/>
    <mergeCell ref="BG82994:BG82995"/>
    <mergeCell ref="BG83032:BG83033"/>
    <mergeCell ref="BG83070:BG83071"/>
    <mergeCell ref="BG83108:BG83109"/>
    <mergeCell ref="BG83146:BG83147"/>
    <mergeCell ref="BG83184:BG83185"/>
    <mergeCell ref="BG82766:BG82767"/>
    <mergeCell ref="BG82804:BG82805"/>
    <mergeCell ref="BG82842:BG82843"/>
    <mergeCell ref="BG82880:BG82881"/>
    <mergeCell ref="BG82918:BG82919"/>
    <mergeCell ref="BG82956:BG82957"/>
    <mergeCell ref="BG82538:BG82539"/>
    <mergeCell ref="BG82576:BG82577"/>
    <mergeCell ref="BG82614:BG82615"/>
    <mergeCell ref="BG82652:BG82653"/>
    <mergeCell ref="BG82690:BG82691"/>
    <mergeCell ref="BG82728:BG82729"/>
    <mergeCell ref="BG82310:BG82311"/>
    <mergeCell ref="BG82348:BG82349"/>
    <mergeCell ref="BG82386:BG82387"/>
    <mergeCell ref="BG82424:BG82425"/>
    <mergeCell ref="BG82462:BG82463"/>
    <mergeCell ref="BG82500:BG82501"/>
    <mergeCell ref="BG82082:BG82083"/>
    <mergeCell ref="BG82120:BG82121"/>
    <mergeCell ref="BG82158:BG82159"/>
    <mergeCell ref="BG82196:BG82197"/>
    <mergeCell ref="BG82234:BG82235"/>
    <mergeCell ref="BG82272:BG82273"/>
    <mergeCell ref="BG81854:BG81855"/>
    <mergeCell ref="BG81892:BG81893"/>
    <mergeCell ref="BG81930:BG81931"/>
    <mergeCell ref="BG81968:BG81969"/>
    <mergeCell ref="BG82006:BG82007"/>
    <mergeCell ref="BG82044:BG82045"/>
    <mergeCell ref="BG84362:BG84363"/>
    <mergeCell ref="BG84400:BG84401"/>
    <mergeCell ref="BG84438:BG84439"/>
    <mergeCell ref="BG84476:BG84477"/>
    <mergeCell ref="BG84514:BG84515"/>
    <mergeCell ref="BG84552:BG84553"/>
    <mergeCell ref="BG84134:BG84135"/>
    <mergeCell ref="BG84172:BG84173"/>
    <mergeCell ref="BG84210:BG84211"/>
    <mergeCell ref="BG84248:BG84249"/>
    <mergeCell ref="BG84286:BG84287"/>
    <mergeCell ref="BG84324:BG84325"/>
    <mergeCell ref="BG83906:BG83907"/>
    <mergeCell ref="BG83944:BG83945"/>
    <mergeCell ref="BG83982:BG83983"/>
    <mergeCell ref="BG84020:BG84021"/>
    <mergeCell ref="BG84058:BG84059"/>
    <mergeCell ref="BG84096:BG84097"/>
    <mergeCell ref="BG83678:BG83679"/>
    <mergeCell ref="BG83716:BG83717"/>
    <mergeCell ref="BG83754:BG83755"/>
    <mergeCell ref="BG83792:BG83793"/>
    <mergeCell ref="BG83830:BG83831"/>
    <mergeCell ref="BG83868:BG83869"/>
    <mergeCell ref="BG83450:BG83451"/>
    <mergeCell ref="BG83488:BG83489"/>
    <mergeCell ref="BG83526:BG83527"/>
    <mergeCell ref="BG83564:BG83565"/>
    <mergeCell ref="BG83602:BG83603"/>
    <mergeCell ref="BG83640:BG83641"/>
    <mergeCell ref="BG83222:BG83223"/>
    <mergeCell ref="BG83260:BG83261"/>
    <mergeCell ref="BG83298:BG83299"/>
    <mergeCell ref="BG83336:BG83337"/>
    <mergeCell ref="BG83374:BG83375"/>
    <mergeCell ref="BG83412:BG83413"/>
    <mergeCell ref="BG85730:BG85731"/>
    <mergeCell ref="BG85768:BG85769"/>
    <mergeCell ref="BG85806:BG85807"/>
    <mergeCell ref="BG85844:BG85845"/>
    <mergeCell ref="BG85882:BG85883"/>
    <mergeCell ref="BG85920:BG85921"/>
    <mergeCell ref="BG85502:BG85503"/>
    <mergeCell ref="BG85540:BG85541"/>
    <mergeCell ref="BG85578:BG85579"/>
    <mergeCell ref="BG85616:BG85617"/>
    <mergeCell ref="BG85654:BG85655"/>
    <mergeCell ref="BG85692:BG85693"/>
    <mergeCell ref="BG85274:BG85275"/>
    <mergeCell ref="BG85312:BG85313"/>
    <mergeCell ref="BG85350:BG85351"/>
    <mergeCell ref="BG85388:BG85389"/>
    <mergeCell ref="BG85426:BG85427"/>
    <mergeCell ref="BG85464:BG85465"/>
    <mergeCell ref="BG85046:BG85047"/>
    <mergeCell ref="BG85084:BG85085"/>
    <mergeCell ref="BG85122:BG85123"/>
    <mergeCell ref="BG85160:BG85161"/>
    <mergeCell ref="BG85198:BG85199"/>
    <mergeCell ref="BG85236:BG85237"/>
    <mergeCell ref="BG84818:BG84819"/>
    <mergeCell ref="BG84856:BG84857"/>
    <mergeCell ref="BG84894:BG84895"/>
    <mergeCell ref="BG84932:BG84933"/>
    <mergeCell ref="BG84970:BG84971"/>
    <mergeCell ref="BG85008:BG85009"/>
    <mergeCell ref="BG84590:BG84591"/>
    <mergeCell ref="BG84628:BG84629"/>
    <mergeCell ref="BG84666:BG84667"/>
    <mergeCell ref="BG84704:BG84705"/>
    <mergeCell ref="BG84742:BG84743"/>
    <mergeCell ref="BG84780:BG84781"/>
    <mergeCell ref="BG87098:BG87099"/>
    <mergeCell ref="BG87136:BG87137"/>
    <mergeCell ref="BG87174:BG87175"/>
    <mergeCell ref="BG87212:BG87213"/>
    <mergeCell ref="BG87250:BG87251"/>
    <mergeCell ref="BG87288:BG87289"/>
    <mergeCell ref="BG86870:BG86871"/>
    <mergeCell ref="BG86908:BG86909"/>
    <mergeCell ref="BG86946:BG86947"/>
    <mergeCell ref="BG86984:BG86985"/>
    <mergeCell ref="BG87022:BG87023"/>
    <mergeCell ref="BG87060:BG87061"/>
    <mergeCell ref="BG86642:BG86643"/>
    <mergeCell ref="BG86680:BG86681"/>
    <mergeCell ref="BG86718:BG86719"/>
    <mergeCell ref="BG86756:BG86757"/>
    <mergeCell ref="BG86794:BG86795"/>
    <mergeCell ref="BG86832:BG86833"/>
    <mergeCell ref="BG86414:BG86415"/>
    <mergeCell ref="BG86452:BG86453"/>
    <mergeCell ref="BG86490:BG86491"/>
    <mergeCell ref="BG86528:BG86529"/>
    <mergeCell ref="BG86566:BG86567"/>
    <mergeCell ref="BG86604:BG86605"/>
    <mergeCell ref="BG86186:BG86187"/>
    <mergeCell ref="BG86224:BG86225"/>
    <mergeCell ref="BG86262:BG86263"/>
    <mergeCell ref="BG86300:BG86301"/>
    <mergeCell ref="BG86338:BG86339"/>
    <mergeCell ref="BG86376:BG86377"/>
    <mergeCell ref="BG85958:BG85959"/>
    <mergeCell ref="BG85996:BG85997"/>
    <mergeCell ref="BG86034:BG86035"/>
    <mergeCell ref="BG86072:BG86073"/>
    <mergeCell ref="BG86110:BG86111"/>
    <mergeCell ref="BG86148:BG86149"/>
    <mergeCell ref="BG88466:BG88467"/>
    <mergeCell ref="BG88504:BG88505"/>
    <mergeCell ref="BG88542:BG88543"/>
    <mergeCell ref="BG88580:BG88581"/>
    <mergeCell ref="BG88618:BG88619"/>
    <mergeCell ref="BG88656:BG88657"/>
    <mergeCell ref="BG88238:BG88239"/>
    <mergeCell ref="BG88276:BG88277"/>
    <mergeCell ref="BG88314:BG88315"/>
    <mergeCell ref="BG88352:BG88353"/>
    <mergeCell ref="BG88390:BG88391"/>
    <mergeCell ref="BG88428:BG88429"/>
    <mergeCell ref="BG88010:BG88011"/>
    <mergeCell ref="BG88048:BG88049"/>
    <mergeCell ref="BG88086:BG88087"/>
    <mergeCell ref="BG88124:BG88125"/>
    <mergeCell ref="BG88162:BG88163"/>
    <mergeCell ref="BG88200:BG88201"/>
    <mergeCell ref="BG87782:BG87783"/>
    <mergeCell ref="BG87820:BG87821"/>
    <mergeCell ref="BG87858:BG87859"/>
    <mergeCell ref="BG87896:BG87897"/>
    <mergeCell ref="BG87934:BG87935"/>
    <mergeCell ref="BG87972:BG87973"/>
    <mergeCell ref="BG87554:BG87555"/>
    <mergeCell ref="BG87592:BG87593"/>
    <mergeCell ref="BG87630:BG87631"/>
    <mergeCell ref="BG87668:BG87669"/>
    <mergeCell ref="BG87706:BG87707"/>
    <mergeCell ref="BG87744:BG87745"/>
    <mergeCell ref="BG87326:BG87327"/>
    <mergeCell ref="BG87364:BG87365"/>
    <mergeCell ref="BG87402:BG87403"/>
    <mergeCell ref="BG87440:BG87441"/>
    <mergeCell ref="BG87478:BG87479"/>
    <mergeCell ref="BG87516:BG87517"/>
    <mergeCell ref="BG89834:BG89835"/>
    <mergeCell ref="BG89872:BG89873"/>
    <mergeCell ref="BG89910:BG89911"/>
    <mergeCell ref="BG89948:BG89949"/>
    <mergeCell ref="BG89986:BG89987"/>
    <mergeCell ref="BG90024:BG90025"/>
    <mergeCell ref="BG89606:BG89607"/>
    <mergeCell ref="BG89644:BG89645"/>
    <mergeCell ref="BG89682:BG89683"/>
    <mergeCell ref="BG89720:BG89721"/>
    <mergeCell ref="BG89758:BG89759"/>
    <mergeCell ref="BG89796:BG89797"/>
    <mergeCell ref="BG89378:BG89379"/>
    <mergeCell ref="BG89416:BG89417"/>
    <mergeCell ref="BG89454:BG89455"/>
    <mergeCell ref="BG89492:BG89493"/>
    <mergeCell ref="BG89530:BG89531"/>
    <mergeCell ref="BG89568:BG89569"/>
    <mergeCell ref="BG89150:BG89151"/>
    <mergeCell ref="BG89188:BG89189"/>
    <mergeCell ref="BG89226:BG89227"/>
    <mergeCell ref="BG89264:BG89265"/>
    <mergeCell ref="BG89302:BG89303"/>
    <mergeCell ref="BG89340:BG89341"/>
    <mergeCell ref="BG88922:BG88923"/>
    <mergeCell ref="BG88960:BG88961"/>
    <mergeCell ref="BG88998:BG88999"/>
    <mergeCell ref="BG89036:BG89037"/>
    <mergeCell ref="BG89074:BG89075"/>
    <mergeCell ref="BG89112:BG89113"/>
    <mergeCell ref="BG88694:BG88695"/>
    <mergeCell ref="BG88732:BG88733"/>
    <mergeCell ref="BG88770:BG88771"/>
    <mergeCell ref="BG88808:BG88809"/>
    <mergeCell ref="BG88846:BG88847"/>
    <mergeCell ref="BG88884:BG88885"/>
    <mergeCell ref="BG91202:BG91203"/>
    <mergeCell ref="BG91240:BG91241"/>
    <mergeCell ref="BG91278:BG91279"/>
    <mergeCell ref="BG91316:BG91317"/>
    <mergeCell ref="BG91354:BG91355"/>
    <mergeCell ref="BG91392:BG91393"/>
    <mergeCell ref="BG90974:BG90975"/>
    <mergeCell ref="BG91012:BG91013"/>
    <mergeCell ref="BG91050:BG91051"/>
    <mergeCell ref="BG91088:BG91089"/>
    <mergeCell ref="BG91126:BG91127"/>
    <mergeCell ref="BG91164:BG91165"/>
    <mergeCell ref="BG90746:BG90747"/>
    <mergeCell ref="BG90784:BG90785"/>
    <mergeCell ref="BG90822:BG90823"/>
    <mergeCell ref="BG90860:BG90861"/>
    <mergeCell ref="BG90898:BG90899"/>
    <mergeCell ref="BG90936:BG90937"/>
    <mergeCell ref="BG90518:BG90519"/>
    <mergeCell ref="BG90556:BG90557"/>
    <mergeCell ref="BG90594:BG90595"/>
    <mergeCell ref="BG90632:BG90633"/>
    <mergeCell ref="BG90670:BG90671"/>
    <mergeCell ref="BG90708:BG90709"/>
    <mergeCell ref="BG90290:BG90291"/>
    <mergeCell ref="BG90328:BG90329"/>
    <mergeCell ref="BG90366:BG90367"/>
    <mergeCell ref="BG90404:BG90405"/>
    <mergeCell ref="BG90442:BG90443"/>
    <mergeCell ref="BG90480:BG90481"/>
    <mergeCell ref="BG90062:BG90063"/>
    <mergeCell ref="BG90100:BG90101"/>
    <mergeCell ref="BG90138:BG90139"/>
    <mergeCell ref="BG90176:BG90177"/>
    <mergeCell ref="BG90214:BG90215"/>
    <mergeCell ref="BG90252:BG90253"/>
    <mergeCell ref="BG92570:BG92571"/>
    <mergeCell ref="BG92608:BG92609"/>
    <mergeCell ref="BG92646:BG92647"/>
    <mergeCell ref="BG92684:BG92685"/>
    <mergeCell ref="BG92722:BG92723"/>
    <mergeCell ref="BG92760:BG92761"/>
    <mergeCell ref="BG92342:BG92343"/>
    <mergeCell ref="BG92380:BG92381"/>
    <mergeCell ref="BG92418:BG92419"/>
    <mergeCell ref="BG92456:BG92457"/>
    <mergeCell ref="BG92494:BG92495"/>
    <mergeCell ref="BG92532:BG92533"/>
    <mergeCell ref="BG92114:BG92115"/>
    <mergeCell ref="BG92152:BG92153"/>
    <mergeCell ref="BG92190:BG92191"/>
    <mergeCell ref="BG92228:BG92229"/>
    <mergeCell ref="BG92266:BG92267"/>
    <mergeCell ref="BG92304:BG92305"/>
    <mergeCell ref="BG91886:BG91887"/>
    <mergeCell ref="BG91924:BG91925"/>
    <mergeCell ref="BG91962:BG91963"/>
    <mergeCell ref="BG92000:BG92001"/>
    <mergeCell ref="BG92038:BG92039"/>
    <mergeCell ref="BG92076:BG92077"/>
    <mergeCell ref="BG91658:BG91659"/>
    <mergeCell ref="BG91696:BG91697"/>
    <mergeCell ref="BG91734:BG91735"/>
    <mergeCell ref="BG91772:BG91773"/>
    <mergeCell ref="BG91810:BG91811"/>
    <mergeCell ref="BG91848:BG91849"/>
    <mergeCell ref="BG91430:BG91431"/>
    <mergeCell ref="BG91468:BG91469"/>
    <mergeCell ref="BG91506:BG91507"/>
    <mergeCell ref="BG91544:BG91545"/>
    <mergeCell ref="BG91582:BG91583"/>
    <mergeCell ref="BG91620:BG91621"/>
    <mergeCell ref="BG93938:BG93939"/>
    <mergeCell ref="BG93976:BG93977"/>
    <mergeCell ref="BG94014:BG94015"/>
    <mergeCell ref="BG94052:BG94053"/>
    <mergeCell ref="BG94090:BG94091"/>
    <mergeCell ref="BG94128:BG94129"/>
    <mergeCell ref="BG93710:BG93711"/>
    <mergeCell ref="BG93748:BG93749"/>
    <mergeCell ref="BG93786:BG93787"/>
    <mergeCell ref="BG93824:BG93825"/>
    <mergeCell ref="BG93862:BG93863"/>
    <mergeCell ref="BG93900:BG93901"/>
    <mergeCell ref="BG93482:BG93483"/>
    <mergeCell ref="BG93520:BG93521"/>
    <mergeCell ref="BG93558:BG93559"/>
    <mergeCell ref="BG93596:BG93597"/>
    <mergeCell ref="BG93634:BG93635"/>
    <mergeCell ref="BG93672:BG93673"/>
    <mergeCell ref="BG93254:BG93255"/>
    <mergeCell ref="BG93292:BG93293"/>
    <mergeCell ref="BG93330:BG93331"/>
    <mergeCell ref="BG93368:BG93369"/>
    <mergeCell ref="BG93406:BG93407"/>
    <mergeCell ref="BG93444:BG93445"/>
    <mergeCell ref="BG93026:BG93027"/>
    <mergeCell ref="BG93064:BG93065"/>
    <mergeCell ref="BG93102:BG93103"/>
    <mergeCell ref="BG93140:BG93141"/>
    <mergeCell ref="BG93178:BG93179"/>
    <mergeCell ref="BG93216:BG93217"/>
    <mergeCell ref="BG92798:BG92799"/>
    <mergeCell ref="BG92836:BG92837"/>
    <mergeCell ref="BG92874:BG92875"/>
    <mergeCell ref="BG92912:BG92913"/>
    <mergeCell ref="BG92950:BG92951"/>
    <mergeCell ref="BG92988:BG92989"/>
    <mergeCell ref="BG95306:BG95307"/>
    <mergeCell ref="BG95344:BG95345"/>
    <mergeCell ref="BG95382:BG95383"/>
    <mergeCell ref="BG95420:BG95421"/>
    <mergeCell ref="BG95458:BG95459"/>
    <mergeCell ref="BG95496:BG95497"/>
    <mergeCell ref="BG95078:BG95079"/>
    <mergeCell ref="BG95116:BG95117"/>
    <mergeCell ref="BG95154:BG95155"/>
    <mergeCell ref="BG95192:BG95193"/>
    <mergeCell ref="BG95230:BG95231"/>
    <mergeCell ref="BG95268:BG95269"/>
    <mergeCell ref="BG94850:BG94851"/>
    <mergeCell ref="BG94888:BG94889"/>
    <mergeCell ref="BG94926:BG94927"/>
    <mergeCell ref="BG94964:BG94965"/>
    <mergeCell ref="BG95002:BG95003"/>
    <mergeCell ref="BG95040:BG95041"/>
    <mergeCell ref="BG94622:BG94623"/>
    <mergeCell ref="BG94660:BG94661"/>
    <mergeCell ref="BG94698:BG94699"/>
    <mergeCell ref="BG94736:BG94737"/>
    <mergeCell ref="BG94774:BG94775"/>
    <mergeCell ref="BG94812:BG94813"/>
    <mergeCell ref="BG94394:BG94395"/>
    <mergeCell ref="BG94432:BG94433"/>
    <mergeCell ref="BG94470:BG94471"/>
    <mergeCell ref="BG94508:BG94509"/>
    <mergeCell ref="BG94546:BG94547"/>
    <mergeCell ref="BG94584:BG94585"/>
    <mergeCell ref="BG94166:BG94167"/>
    <mergeCell ref="BG94204:BG94205"/>
    <mergeCell ref="BG94242:BG94243"/>
    <mergeCell ref="BG94280:BG94281"/>
    <mergeCell ref="BG94318:BG94319"/>
    <mergeCell ref="BG94356:BG94357"/>
    <mergeCell ref="BG96674:BG96675"/>
    <mergeCell ref="BG96712:BG96713"/>
    <mergeCell ref="BG96750:BG96751"/>
    <mergeCell ref="BG96788:BG96789"/>
    <mergeCell ref="BG96826:BG96827"/>
    <mergeCell ref="BG96864:BG96865"/>
    <mergeCell ref="BG96446:BG96447"/>
    <mergeCell ref="BG96484:BG96485"/>
    <mergeCell ref="BG96522:BG96523"/>
    <mergeCell ref="BG96560:BG96561"/>
    <mergeCell ref="BG96598:BG96599"/>
    <mergeCell ref="BG96636:BG96637"/>
    <mergeCell ref="BG96218:BG96219"/>
    <mergeCell ref="BG96256:BG96257"/>
    <mergeCell ref="BG96294:BG96295"/>
    <mergeCell ref="BG96332:BG96333"/>
    <mergeCell ref="BG96370:BG96371"/>
    <mergeCell ref="BG96408:BG96409"/>
    <mergeCell ref="BG95990:BG95991"/>
    <mergeCell ref="BG96028:BG96029"/>
    <mergeCell ref="BG96066:BG96067"/>
    <mergeCell ref="BG96104:BG96105"/>
    <mergeCell ref="BG96142:BG96143"/>
    <mergeCell ref="BG96180:BG96181"/>
    <mergeCell ref="BG95762:BG95763"/>
    <mergeCell ref="BG95800:BG95801"/>
    <mergeCell ref="BG95838:BG95839"/>
    <mergeCell ref="BG95876:BG95877"/>
    <mergeCell ref="BG95914:BG95915"/>
    <mergeCell ref="BG95952:BG95953"/>
    <mergeCell ref="BG95534:BG95535"/>
    <mergeCell ref="BG95572:BG95573"/>
    <mergeCell ref="BG95610:BG95611"/>
    <mergeCell ref="BG95648:BG95649"/>
    <mergeCell ref="BG95686:BG95687"/>
    <mergeCell ref="BG95724:BG95725"/>
    <mergeCell ref="BG98042:BG98043"/>
    <mergeCell ref="BG98080:BG98081"/>
    <mergeCell ref="BG98118:BG98119"/>
    <mergeCell ref="BG98156:BG98157"/>
    <mergeCell ref="BG98194:BG98195"/>
    <mergeCell ref="BG98232:BG98233"/>
    <mergeCell ref="BG97814:BG97815"/>
    <mergeCell ref="BG97852:BG97853"/>
    <mergeCell ref="BG97890:BG97891"/>
    <mergeCell ref="BG97928:BG97929"/>
    <mergeCell ref="BG97966:BG97967"/>
    <mergeCell ref="BG98004:BG98005"/>
    <mergeCell ref="BG97586:BG97587"/>
    <mergeCell ref="BG97624:BG97625"/>
    <mergeCell ref="BG97662:BG97663"/>
    <mergeCell ref="BG97700:BG97701"/>
    <mergeCell ref="BG97738:BG97739"/>
    <mergeCell ref="BG97776:BG97777"/>
    <mergeCell ref="BG97358:BG97359"/>
    <mergeCell ref="BG97396:BG97397"/>
    <mergeCell ref="BG97434:BG97435"/>
    <mergeCell ref="BG97472:BG97473"/>
    <mergeCell ref="BG97510:BG97511"/>
    <mergeCell ref="BG97548:BG97549"/>
    <mergeCell ref="BG97130:BG97131"/>
    <mergeCell ref="BG97168:BG97169"/>
    <mergeCell ref="BG97206:BG97207"/>
    <mergeCell ref="BG97244:BG97245"/>
    <mergeCell ref="BG97282:BG97283"/>
    <mergeCell ref="BG97320:BG97321"/>
    <mergeCell ref="BG96902:BG96903"/>
    <mergeCell ref="BG96940:BG96941"/>
    <mergeCell ref="BG96978:BG96979"/>
    <mergeCell ref="BG97016:BG97017"/>
    <mergeCell ref="BG97054:BG97055"/>
    <mergeCell ref="BG97092:BG97093"/>
    <mergeCell ref="BG99410:BG99411"/>
    <mergeCell ref="BG99448:BG99449"/>
    <mergeCell ref="BG99486:BG99487"/>
    <mergeCell ref="BG99524:BG99525"/>
    <mergeCell ref="BG99562:BG99563"/>
    <mergeCell ref="BG99600:BG99601"/>
    <mergeCell ref="BG99182:BG99183"/>
    <mergeCell ref="BG99220:BG99221"/>
    <mergeCell ref="BG99258:BG99259"/>
    <mergeCell ref="BG99296:BG99297"/>
    <mergeCell ref="BG99334:BG99335"/>
    <mergeCell ref="BG99372:BG99373"/>
    <mergeCell ref="BG98954:BG98955"/>
    <mergeCell ref="BG98992:BG98993"/>
    <mergeCell ref="BG99030:BG99031"/>
    <mergeCell ref="BG99068:BG99069"/>
    <mergeCell ref="BG99106:BG99107"/>
    <mergeCell ref="BG99144:BG99145"/>
    <mergeCell ref="BG98726:BG98727"/>
    <mergeCell ref="BG98764:BG98765"/>
    <mergeCell ref="BG98802:BG98803"/>
    <mergeCell ref="BG98840:BG98841"/>
    <mergeCell ref="BG98878:BG98879"/>
    <mergeCell ref="BG98916:BG98917"/>
    <mergeCell ref="BG98498:BG98499"/>
    <mergeCell ref="BG98536:BG98537"/>
    <mergeCell ref="BG98574:BG98575"/>
    <mergeCell ref="BG98612:BG98613"/>
    <mergeCell ref="BG98650:BG98651"/>
    <mergeCell ref="BG98688:BG98689"/>
    <mergeCell ref="BG98270:BG98271"/>
    <mergeCell ref="BG98308:BG98309"/>
    <mergeCell ref="BG98346:BG98347"/>
    <mergeCell ref="BG98384:BG98385"/>
    <mergeCell ref="BG98422:BG98423"/>
    <mergeCell ref="BG98460:BG98461"/>
    <mergeCell ref="BG100778:BG100779"/>
    <mergeCell ref="BG100816:BG100817"/>
    <mergeCell ref="BG100854:BG100855"/>
    <mergeCell ref="BG100892:BG100893"/>
    <mergeCell ref="BG100930:BG100931"/>
    <mergeCell ref="BG100968:BG100969"/>
    <mergeCell ref="BG100550:BG100551"/>
    <mergeCell ref="BG100588:BG100589"/>
    <mergeCell ref="BG100626:BG100627"/>
    <mergeCell ref="BG100664:BG100665"/>
    <mergeCell ref="BG100702:BG100703"/>
    <mergeCell ref="BG100740:BG100741"/>
    <mergeCell ref="BG100322:BG100323"/>
    <mergeCell ref="BG100360:BG100361"/>
    <mergeCell ref="BG100398:BG100399"/>
    <mergeCell ref="BG100436:BG100437"/>
    <mergeCell ref="BG100474:BG100475"/>
    <mergeCell ref="BG100512:BG100513"/>
    <mergeCell ref="BG100094:BG100095"/>
    <mergeCell ref="BG100132:BG100133"/>
    <mergeCell ref="BG100170:BG100171"/>
    <mergeCell ref="BG100208:BG100209"/>
    <mergeCell ref="BG100246:BG100247"/>
    <mergeCell ref="BG100284:BG100285"/>
    <mergeCell ref="BG99866:BG99867"/>
    <mergeCell ref="BG99904:BG99905"/>
    <mergeCell ref="BG99942:BG99943"/>
    <mergeCell ref="BG99980:BG99981"/>
    <mergeCell ref="BG100018:BG100019"/>
    <mergeCell ref="BG100056:BG100057"/>
    <mergeCell ref="BG99638:BG99639"/>
    <mergeCell ref="BG99676:BG99677"/>
    <mergeCell ref="BG99714:BG99715"/>
    <mergeCell ref="BG99752:BG99753"/>
    <mergeCell ref="BG99790:BG99791"/>
    <mergeCell ref="BG99828:BG99829"/>
    <mergeCell ref="BG102146:BG102147"/>
    <mergeCell ref="BG102184:BG102185"/>
    <mergeCell ref="BG102222:BG102223"/>
    <mergeCell ref="BG102260:BG102261"/>
    <mergeCell ref="BG102298:BG102299"/>
    <mergeCell ref="BG102336:BG102337"/>
    <mergeCell ref="BG101918:BG101919"/>
    <mergeCell ref="BG101956:BG101957"/>
    <mergeCell ref="BG101994:BG101995"/>
    <mergeCell ref="BG102032:BG102033"/>
    <mergeCell ref="BG102070:BG102071"/>
    <mergeCell ref="BG102108:BG102109"/>
    <mergeCell ref="BG101690:BG101691"/>
    <mergeCell ref="BG101728:BG101729"/>
    <mergeCell ref="BG101766:BG101767"/>
    <mergeCell ref="BG101804:BG101805"/>
    <mergeCell ref="BG101842:BG101843"/>
    <mergeCell ref="BG101880:BG101881"/>
    <mergeCell ref="BG101462:BG101463"/>
    <mergeCell ref="BG101500:BG101501"/>
    <mergeCell ref="BG101538:BG101539"/>
    <mergeCell ref="BG101576:BG101577"/>
    <mergeCell ref="BG101614:BG101615"/>
    <mergeCell ref="BG101652:BG101653"/>
    <mergeCell ref="BG101234:BG101235"/>
    <mergeCell ref="BG101272:BG101273"/>
    <mergeCell ref="BG101310:BG101311"/>
    <mergeCell ref="BG101348:BG101349"/>
    <mergeCell ref="BG101386:BG101387"/>
    <mergeCell ref="BG101424:BG101425"/>
    <mergeCell ref="BG101006:BG101007"/>
    <mergeCell ref="BG101044:BG101045"/>
    <mergeCell ref="BG101082:BG101083"/>
    <mergeCell ref="BG101120:BG101121"/>
    <mergeCell ref="BG101158:BG101159"/>
    <mergeCell ref="BG101196:BG101197"/>
    <mergeCell ref="BG103514:BG103515"/>
    <mergeCell ref="BG103552:BG103553"/>
    <mergeCell ref="BG103590:BG103591"/>
    <mergeCell ref="BG103628:BG103629"/>
    <mergeCell ref="BG103666:BG103667"/>
    <mergeCell ref="BG103704:BG103705"/>
    <mergeCell ref="BG103286:BG103287"/>
    <mergeCell ref="BG103324:BG103325"/>
    <mergeCell ref="BG103362:BG103363"/>
    <mergeCell ref="BG103400:BG103401"/>
    <mergeCell ref="BG103438:BG103439"/>
    <mergeCell ref="BG103476:BG103477"/>
    <mergeCell ref="BG103058:BG103059"/>
    <mergeCell ref="BG103096:BG103097"/>
    <mergeCell ref="BG103134:BG103135"/>
    <mergeCell ref="BG103172:BG103173"/>
    <mergeCell ref="BG103210:BG103211"/>
    <mergeCell ref="BG103248:BG103249"/>
    <mergeCell ref="BG102830:BG102831"/>
    <mergeCell ref="BG102868:BG102869"/>
    <mergeCell ref="BG102906:BG102907"/>
    <mergeCell ref="BG102944:BG102945"/>
    <mergeCell ref="BG102982:BG102983"/>
    <mergeCell ref="BG103020:BG103021"/>
    <mergeCell ref="BG102602:BG102603"/>
    <mergeCell ref="BG102640:BG102641"/>
    <mergeCell ref="BG102678:BG102679"/>
    <mergeCell ref="BG102716:BG102717"/>
    <mergeCell ref="BG102754:BG102755"/>
    <mergeCell ref="BG102792:BG102793"/>
    <mergeCell ref="BG102374:BG102375"/>
    <mergeCell ref="BG102412:BG102413"/>
    <mergeCell ref="BG102450:BG102451"/>
    <mergeCell ref="BG102488:BG102489"/>
    <mergeCell ref="BG102526:BG102527"/>
    <mergeCell ref="BG102564:BG102565"/>
    <mergeCell ref="BG104882:BG104883"/>
    <mergeCell ref="BG104920:BG104921"/>
    <mergeCell ref="BG104958:BG104959"/>
    <mergeCell ref="BG104996:BG104997"/>
    <mergeCell ref="BG105034:BG105035"/>
    <mergeCell ref="BG105072:BG105073"/>
    <mergeCell ref="BG104654:BG104655"/>
    <mergeCell ref="BG104692:BG104693"/>
    <mergeCell ref="BG104730:BG104731"/>
    <mergeCell ref="BG104768:BG104769"/>
    <mergeCell ref="BG104806:BG104807"/>
    <mergeCell ref="BG104844:BG104845"/>
    <mergeCell ref="BG104426:BG104427"/>
    <mergeCell ref="BG104464:BG104465"/>
    <mergeCell ref="BG104502:BG104503"/>
    <mergeCell ref="BG104540:BG104541"/>
    <mergeCell ref="BG104578:BG104579"/>
    <mergeCell ref="BG104616:BG104617"/>
    <mergeCell ref="BG104198:BG104199"/>
    <mergeCell ref="BG104236:BG104237"/>
    <mergeCell ref="BG104274:BG104275"/>
    <mergeCell ref="BG104312:BG104313"/>
    <mergeCell ref="BG104350:BG104351"/>
    <mergeCell ref="BG104388:BG104389"/>
    <mergeCell ref="BG103970:BG103971"/>
    <mergeCell ref="BG104008:BG104009"/>
    <mergeCell ref="BG104046:BG104047"/>
    <mergeCell ref="BG104084:BG104085"/>
    <mergeCell ref="BG104122:BG104123"/>
    <mergeCell ref="BG104160:BG104161"/>
    <mergeCell ref="BG103742:BG103743"/>
    <mergeCell ref="BG103780:BG103781"/>
    <mergeCell ref="BG103818:BG103819"/>
    <mergeCell ref="BG103856:BG103857"/>
    <mergeCell ref="BG103894:BG103895"/>
    <mergeCell ref="BG103932:BG103933"/>
    <mergeCell ref="BG106250:BG106251"/>
    <mergeCell ref="BG106288:BG106289"/>
    <mergeCell ref="BG106326:BG106327"/>
    <mergeCell ref="BG106364:BG106365"/>
    <mergeCell ref="BG106402:BG106403"/>
    <mergeCell ref="BG106440:BG106441"/>
    <mergeCell ref="BG106022:BG106023"/>
    <mergeCell ref="BG106060:BG106061"/>
    <mergeCell ref="BG106098:BG106099"/>
    <mergeCell ref="BG106136:BG106137"/>
    <mergeCell ref="BG106174:BG106175"/>
    <mergeCell ref="BG106212:BG106213"/>
    <mergeCell ref="BG105794:BG105795"/>
    <mergeCell ref="BG105832:BG105833"/>
    <mergeCell ref="BG105870:BG105871"/>
    <mergeCell ref="BG105908:BG105909"/>
    <mergeCell ref="BG105946:BG105947"/>
    <mergeCell ref="BG105984:BG105985"/>
    <mergeCell ref="BG105566:BG105567"/>
    <mergeCell ref="BG105604:BG105605"/>
    <mergeCell ref="BG105642:BG105643"/>
    <mergeCell ref="BG105680:BG105681"/>
    <mergeCell ref="BG105718:BG105719"/>
    <mergeCell ref="BG105756:BG105757"/>
    <mergeCell ref="BG105338:BG105339"/>
    <mergeCell ref="BG105376:BG105377"/>
    <mergeCell ref="BG105414:BG105415"/>
    <mergeCell ref="BG105452:BG105453"/>
    <mergeCell ref="BG105490:BG105491"/>
    <mergeCell ref="BG105528:BG105529"/>
    <mergeCell ref="BG105110:BG105111"/>
    <mergeCell ref="BG105148:BG105149"/>
    <mergeCell ref="BG105186:BG105187"/>
    <mergeCell ref="BG105224:BG105225"/>
    <mergeCell ref="BG105262:BG105263"/>
    <mergeCell ref="BG105300:BG105301"/>
    <mergeCell ref="BG107618:BG107619"/>
    <mergeCell ref="BG107656:BG107657"/>
    <mergeCell ref="BG107694:BG107695"/>
    <mergeCell ref="BG107732:BG107733"/>
    <mergeCell ref="BG107770:BG107771"/>
    <mergeCell ref="BG107808:BG107809"/>
    <mergeCell ref="BG107390:BG107391"/>
    <mergeCell ref="BG107428:BG107429"/>
    <mergeCell ref="BG107466:BG107467"/>
    <mergeCell ref="BG107504:BG107505"/>
    <mergeCell ref="BG107542:BG107543"/>
    <mergeCell ref="BG107580:BG107581"/>
    <mergeCell ref="BG107162:BG107163"/>
    <mergeCell ref="BG107200:BG107201"/>
    <mergeCell ref="BG107238:BG107239"/>
    <mergeCell ref="BG107276:BG107277"/>
    <mergeCell ref="BG107314:BG107315"/>
    <mergeCell ref="BG107352:BG107353"/>
    <mergeCell ref="BG106934:BG106935"/>
    <mergeCell ref="BG106972:BG106973"/>
    <mergeCell ref="BG107010:BG107011"/>
    <mergeCell ref="BG107048:BG107049"/>
    <mergeCell ref="BG107086:BG107087"/>
    <mergeCell ref="BG107124:BG107125"/>
    <mergeCell ref="BG106706:BG106707"/>
    <mergeCell ref="BG106744:BG106745"/>
    <mergeCell ref="BG106782:BG106783"/>
    <mergeCell ref="BG106820:BG106821"/>
    <mergeCell ref="BG106858:BG106859"/>
    <mergeCell ref="BG106896:BG106897"/>
    <mergeCell ref="BG106478:BG106479"/>
    <mergeCell ref="BG106516:BG106517"/>
    <mergeCell ref="BG106554:BG106555"/>
    <mergeCell ref="BG106592:BG106593"/>
    <mergeCell ref="BG106630:BG106631"/>
    <mergeCell ref="BG106668:BG106669"/>
    <mergeCell ref="BG108986:BG108987"/>
    <mergeCell ref="BG109024:BG109025"/>
    <mergeCell ref="BG109062:BG109063"/>
    <mergeCell ref="BG109100:BG109101"/>
    <mergeCell ref="BG109138:BG109139"/>
    <mergeCell ref="BG109176:BG109177"/>
    <mergeCell ref="BG108758:BG108759"/>
    <mergeCell ref="BG108796:BG108797"/>
    <mergeCell ref="BG108834:BG108835"/>
    <mergeCell ref="BG108872:BG108873"/>
    <mergeCell ref="BG108910:BG108911"/>
    <mergeCell ref="BG108948:BG108949"/>
    <mergeCell ref="BG108530:BG108531"/>
    <mergeCell ref="BG108568:BG108569"/>
    <mergeCell ref="BG108606:BG108607"/>
    <mergeCell ref="BG108644:BG108645"/>
    <mergeCell ref="BG108682:BG108683"/>
    <mergeCell ref="BG108720:BG108721"/>
    <mergeCell ref="BG108302:BG108303"/>
    <mergeCell ref="BG108340:BG108341"/>
    <mergeCell ref="BG108378:BG108379"/>
    <mergeCell ref="BG108416:BG108417"/>
    <mergeCell ref="BG108454:BG108455"/>
    <mergeCell ref="BG108492:BG108493"/>
    <mergeCell ref="BG108074:BG108075"/>
    <mergeCell ref="BG108112:BG108113"/>
    <mergeCell ref="BG108150:BG108151"/>
    <mergeCell ref="BG108188:BG108189"/>
    <mergeCell ref="BG108226:BG108227"/>
    <mergeCell ref="BG108264:BG108265"/>
    <mergeCell ref="BG107846:BG107847"/>
    <mergeCell ref="BG107884:BG107885"/>
    <mergeCell ref="BG107922:BG107923"/>
    <mergeCell ref="BG107960:BG107961"/>
    <mergeCell ref="BG107998:BG107999"/>
    <mergeCell ref="BG108036:BG108037"/>
    <mergeCell ref="BG110354:BG110355"/>
    <mergeCell ref="BG110392:BG110393"/>
    <mergeCell ref="BG110430:BG110431"/>
    <mergeCell ref="BG110468:BG110469"/>
    <mergeCell ref="BG110506:BG110507"/>
    <mergeCell ref="BG110544:BG110545"/>
    <mergeCell ref="BG110126:BG110127"/>
    <mergeCell ref="BG110164:BG110165"/>
    <mergeCell ref="BG110202:BG110203"/>
    <mergeCell ref="BG110240:BG110241"/>
    <mergeCell ref="BG110278:BG110279"/>
    <mergeCell ref="BG110316:BG110317"/>
    <mergeCell ref="BG109898:BG109899"/>
    <mergeCell ref="BG109936:BG109937"/>
    <mergeCell ref="BG109974:BG109975"/>
    <mergeCell ref="BG110012:BG110013"/>
    <mergeCell ref="BG110050:BG110051"/>
    <mergeCell ref="BG110088:BG110089"/>
    <mergeCell ref="BG109670:BG109671"/>
    <mergeCell ref="BG109708:BG109709"/>
    <mergeCell ref="BG109746:BG109747"/>
    <mergeCell ref="BG109784:BG109785"/>
    <mergeCell ref="BG109822:BG109823"/>
    <mergeCell ref="BG109860:BG109861"/>
    <mergeCell ref="BG109442:BG109443"/>
    <mergeCell ref="BG109480:BG109481"/>
    <mergeCell ref="BG109518:BG109519"/>
    <mergeCell ref="BG109556:BG109557"/>
    <mergeCell ref="BG109594:BG109595"/>
    <mergeCell ref="BG109632:BG109633"/>
    <mergeCell ref="BG109214:BG109215"/>
    <mergeCell ref="BG109252:BG109253"/>
    <mergeCell ref="BG109290:BG109291"/>
    <mergeCell ref="BG109328:BG109329"/>
    <mergeCell ref="BG109366:BG109367"/>
    <mergeCell ref="BG109404:BG109405"/>
    <mergeCell ref="BG111722:BG111723"/>
    <mergeCell ref="BG111760:BG111761"/>
    <mergeCell ref="BG111798:BG111799"/>
    <mergeCell ref="BG111836:BG111837"/>
    <mergeCell ref="BG111874:BG111875"/>
    <mergeCell ref="BG111912:BG111913"/>
    <mergeCell ref="BG111494:BG111495"/>
    <mergeCell ref="BG111532:BG111533"/>
    <mergeCell ref="BG111570:BG111571"/>
    <mergeCell ref="BG111608:BG111609"/>
    <mergeCell ref="BG111646:BG111647"/>
    <mergeCell ref="BG111684:BG111685"/>
    <mergeCell ref="BG111266:BG111267"/>
    <mergeCell ref="BG111304:BG111305"/>
    <mergeCell ref="BG111342:BG111343"/>
    <mergeCell ref="BG111380:BG111381"/>
    <mergeCell ref="BG111418:BG111419"/>
    <mergeCell ref="BG111456:BG111457"/>
    <mergeCell ref="BG111038:BG111039"/>
    <mergeCell ref="BG111076:BG111077"/>
    <mergeCell ref="BG111114:BG111115"/>
    <mergeCell ref="BG111152:BG111153"/>
    <mergeCell ref="BG111190:BG111191"/>
    <mergeCell ref="BG111228:BG111229"/>
    <mergeCell ref="BG110810:BG110811"/>
    <mergeCell ref="BG110848:BG110849"/>
    <mergeCell ref="BG110886:BG110887"/>
    <mergeCell ref="BG110924:BG110925"/>
    <mergeCell ref="BG110962:BG110963"/>
    <mergeCell ref="BG111000:BG111001"/>
    <mergeCell ref="BG110582:BG110583"/>
    <mergeCell ref="BG110620:BG110621"/>
    <mergeCell ref="BG110658:BG110659"/>
    <mergeCell ref="BG110696:BG110697"/>
    <mergeCell ref="BG110734:BG110735"/>
    <mergeCell ref="BG110772:BG110773"/>
    <mergeCell ref="BG113090:BG113091"/>
    <mergeCell ref="BG113128:BG113129"/>
    <mergeCell ref="BG113166:BG113167"/>
    <mergeCell ref="BG113204:BG113205"/>
    <mergeCell ref="BG113242:BG113243"/>
    <mergeCell ref="BG113280:BG113281"/>
    <mergeCell ref="BG112862:BG112863"/>
    <mergeCell ref="BG112900:BG112901"/>
    <mergeCell ref="BG112938:BG112939"/>
    <mergeCell ref="BG112976:BG112977"/>
    <mergeCell ref="BG113014:BG113015"/>
    <mergeCell ref="BG113052:BG113053"/>
    <mergeCell ref="BG112634:BG112635"/>
    <mergeCell ref="BG112672:BG112673"/>
    <mergeCell ref="BG112710:BG112711"/>
    <mergeCell ref="BG112748:BG112749"/>
    <mergeCell ref="BG112786:BG112787"/>
    <mergeCell ref="BG112824:BG112825"/>
    <mergeCell ref="BG112406:BG112407"/>
    <mergeCell ref="BG112444:BG112445"/>
    <mergeCell ref="BG112482:BG112483"/>
    <mergeCell ref="BG112520:BG112521"/>
    <mergeCell ref="BG112558:BG112559"/>
    <mergeCell ref="BG112596:BG112597"/>
    <mergeCell ref="BG112178:BG112179"/>
    <mergeCell ref="BG112216:BG112217"/>
    <mergeCell ref="BG112254:BG112255"/>
    <mergeCell ref="BG112292:BG112293"/>
    <mergeCell ref="BG112330:BG112331"/>
    <mergeCell ref="BG112368:BG112369"/>
    <mergeCell ref="BG111950:BG111951"/>
    <mergeCell ref="BG111988:BG111989"/>
    <mergeCell ref="BG112026:BG112027"/>
    <mergeCell ref="BG112064:BG112065"/>
    <mergeCell ref="BG112102:BG112103"/>
    <mergeCell ref="BG112140:BG112141"/>
    <mergeCell ref="BG114458:BG114459"/>
    <mergeCell ref="BG114496:BG114497"/>
    <mergeCell ref="BG114534:BG114535"/>
    <mergeCell ref="BG114572:BG114573"/>
    <mergeCell ref="BG114610:BG114611"/>
    <mergeCell ref="BG114648:BG114649"/>
    <mergeCell ref="BG114230:BG114231"/>
    <mergeCell ref="BG114268:BG114269"/>
    <mergeCell ref="BG114306:BG114307"/>
    <mergeCell ref="BG114344:BG114345"/>
    <mergeCell ref="BG114382:BG114383"/>
    <mergeCell ref="BG114420:BG114421"/>
    <mergeCell ref="BG114002:BG114003"/>
    <mergeCell ref="BG114040:BG114041"/>
    <mergeCell ref="BG114078:BG114079"/>
    <mergeCell ref="BG114116:BG114117"/>
    <mergeCell ref="BG114154:BG114155"/>
    <mergeCell ref="BG114192:BG114193"/>
    <mergeCell ref="BG113774:BG113775"/>
    <mergeCell ref="BG113812:BG113813"/>
    <mergeCell ref="BG113850:BG113851"/>
    <mergeCell ref="BG113888:BG113889"/>
    <mergeCell ref="BG113926:BG113927"/>
    <mergeCell ref="BG113964:BG113965"/>
    <mergeCell ref="BG113546:BG113547"/>
    <mergeCell ref="BG113584:BG113585"/>
    <mergeCell ref="BG113622:BG113623"/>
    <mergeCell ref="BG113660:BG113661"/>
    <mergeCell ref="BG113698:BG113699"/>
    <mergeCell ref="BG113736:BG113737"/>
    <mergeCell ref="BG113318:BG113319"/>
    <mergeCell ref="BG113356:BG113357"/>
    <mergeCell ref="BG113394:BG113395"/>
    <mergeCell ref="BG113432:BG113433"/>
    <mergeCell ref="BG113470:BG113471"/>
    <mergeCell ref="BG113508:BG113509"/>
    <mergeCell ref="BG115826:BG115827"/>
    <mergeCell ref="BG115864:BG115865"/>
    <mergeCell ref="BG115902:BG115903"/>
    <mergeCell ref="BG115940:BG115941"/>
    <mergeCell ref="BG115978:BG115979"/>
    <mergeCell ref="BG116016:BG116017"/>
    <mergeCell ref="BG115598:BG115599"/>
    <mergeCell ref="BG115636:BG115637"/>
    <mergeCell ref="BG115674:BG115675"/>
    <mergeCell ref="BG115712:BG115713"/>
    <mergeCell ref="BG115750:BG115751"/>
    <mergeCell ref="BG115788:BG115789"/>
    <mergeCell ref="BG115370:BG115371"/>
    <mergeCell ref="BG115408:BG115409"/>
    <mergeCell ref="BG115446:BG115447"/>
    <mergeCell ref="BG115484:BG115485"/>
    <mergeCell ref="BG115522:BG115523"/>
    <mergeCell ref="BG115560:BG115561"/>
    <mergeCell ref="BG115142:BG115143"/>
    <mergeCell ref="BG115180:BG115181"/>
    <mergeCell ref="BG115218:BG115219"/>
    <mergeCell ref="BG115256:BG115257"/>
    <mergeCell ref="BG115294:BG115295"/>
    <mergeCell ref="BG115332:BG115333"/>
    <mergeCell ref="BG114914:BG114915"/>
    <mergeCell ref="BG114952:BG114953"/>
    <mergeCell ref="BG114990:BG114991"/>
    <mergeCell ref="BG115028:BG115029"/>
    <mergeCell ref="BG115066:BG115067"/>
    <mergeCell ref="BG115104:BG115105"/>
    <mergeCell ref="BG114686:BG114687"/>
    <mergeCell ref="BG114724:BG114725"/>
    <mergeCell ref="BG114762:BG114763"/>
    <mergeCell ref="BG114800:BG114801"/>
    <mergeCell ref="BG114838:BG114839"/>
    <mergeCell ref="BG114876:BG114877"/>
    <mergeCell ref="BG117194:BG117195"/>
    <mergeCell ref="BG117232:BG117233"/>
    <mergeCell ref="BG117270:BG117271"/>
    <mergeCell ref="BG117308:BG117309"/>
    <mergeCell ref="BG117346:BG117347"/>
    <mergeCell ref="BG117384:BG117385"/>
    <mergeCell ref="BG116966:BG116967"/>
    <mergeCell ref="BG117004:BG117005"/>
    <mergeCell ref="BG117042:BG117043"/>
    <mergeCell ref="BG117080:BG117081"/>
    <mergeCell ref="BG117118:BG117119"/>
    <mergeCell ref="BG117156:BG117157"/>
    <mergeCell ref="BG116738:BG116739"/>
    <mergeCell ref="BG116776:BG116777"/>
    <mergeCell ref="BG116814:BG116815"/>
    <mergeCell ref="BG116852:BG116853"/>
    <mergeCell ref="BG116890:BG116891"/>
    <mergeCell ref="BG116928:BG116929"/>
    <mergeCell ref="BG116510:BG116511"/>
    <mergeCell ref="BG116548:BG116549"/>
    <mergeCell ref="BG116586:BG116587"/>
    <mergeCell ref="BG116624:BG116625"/>
    <mergeCell ref="BG116662:BG116663"/>
    <mergeCell ref="BG116700:BG116701"/>
    <mergeCell ref="BG116282:BG116283"/>
    <mergeCell ref="BG116320:BG116321"/>
    <mergeCell ref="BG116358:BG116359"/>
    <mergeCell ref="BG116396:BG116397"/>
    <mergeCell ref="BG116434:BG116435"/>
    <mergeCell ref="BG116472:BG116473"/>
    <mergeCell ref="BG116054:BG116055"/>
    <mergeCell ref="BG116092:BG116093"/>
    <mergeCell ref="BG116130:BG116131"/>
    <mergeCell ref="BG116168:BG116169"/>
    <mergeCell ref="BG116206:BG116207"/>
    <mergeCell ref="BG116244:BG116245"/>
    <mergeCell ref="BG118562:BG118563"/>
    <mergeCell ref="BG118600:BG118601"/>
    <mergeCell ref="BG118638:BG118639"/>
    <mergeCell ref="BG118676:BG118677"/>
    <mergeCell ref="BG118714:BG118715"/>
    <mergeCell ref="BG118752:BG118753"/>
    <mergeCell ref="BG118334:BG118335"/>
    <mergeCell ref="BG118372:BG118373"/>
    <mergeCell ref="BG118410:BG118411"/>
    <mergeCell ref="BG118448:BG118449"/>
    <mergeCell ref="BG118486:BG118487"/>
    <mergeCell ref="BG118524:BG118525"/>
    <mergeCell ref="BG118106:BG118107"/>
    <mergeCell ref="BG118144:BG118145"/>
    <mergeCell ref="BG118182:BG118183"/>
    <mergeCell ref="BG118220:BG118221"/>
    <mergeCell ref="BG118258:BG118259"/>
    <mergeCell ref="BG118296:BG118297"/>
    <mergeCell ref="BG117878:BG117879"/>
    <mergeCell ref="BG117916:BG117917"/>
    <mergeCell ref="BG117954:BG117955"/>
    <mergeCell ref="BG117992:BG117993"/>
    <mergeCell ref="BG118030:BG118031"/>
    <mergeCell ref="BG118068:BG118069"/>
    <mergeCell ref="BG117650:BG117651"/>
    <mergeCell ref="BG117688:BG117689"/>
    <mergeCell ref="BG117726:BG117727"/>
    <mergeCell ref="BG117764:BG117765"/>
    <mergeCell ref="BG117802:BG117803"/>
    <mergeCell ref="BG117840:BG117841"/>
    <mergeCell ref="BG117422:BG117423"/>
    <mergeCell ref="BG117460:BG117461"/>
    <mergeCell ref="BG117498:BG117499"/>
    <mergeCell ref="BG117536:BG117537"/>
    <mergeCell ref="BG117574:BG117575"/>
    <mergeCell ref="BG117612:BG117613"/>
    <mergeCell ref="BG119930:BG119931"/>
    <mergeCell ref="BG119968:BG119969"/>
    <mergeCell ref="BG120006:BG120007"/>
    <mergeCell ref="BG120044:BG120045"/>
    <mergeCell ref="BG120082:BG120083"/>
    <mergeCell ref="BG120120:BG120121"/>
    <mergeCell ref="BG119702:BG119703"/>
    <mergeCell ref="BG119740:BG119741"/>
    <mergeCell ref="BG119778:BG119779"/>
    <mergeCell ref="BG119816:BG119817"/>
    <mergeCell ref="BG119854:BG119855"/>
    <mergeCell ref="BG119892:BG119893"/>
    <mergeCell ref="BG119474:BG119475"/>
    <mergeCell ref="BG119512:BG119513"/>
    <mergeCell ref="BG119550:BG119551"/>
    <mergeCell ref="BG119588:BG119589"/>
    <mergeCell ref="BG119626:BG119627"/>
    <mergeCell ref="BG119664:BG119665"/>
    <mergeCell ref="BG119246:BG119247"/>
    <mergeCell ref="BG119284:BG119285"/>
    <mergeCell ref="BG119322:BG119323"/>
    <mergeCell ref="BG119360:BG119361"/>
    <mergeCell ref="BG119398:BG119399"/>
    <mergeCell ref="BG119436:BG119437"/>
    <mergeCell ref="BG119018:BG119019"/>
    <mergeCell ref="BG119056:BG119057"/>
    <mergeCell ref="BG119094:BG119095"/>
    <mergeCell ref="BG119132:BG119133"/>
    <mergeCell ref="BG119170:BG119171"/>
    <mergeCell ref="BG119208:BG119209"/>
    <mergeCell ref="BG118790:BG118791"/>
    <mergeCell ref="BG118828:BG118829"/>
    <mergeCell ref="BG118866:BG118867"/>
    <mergeCell ref="BG118904:BG118905"/>
    <mergeCell ref="BG118942:BG118943"/>
    <mergeCell ref="BG118980:BG118981"/>
    <mergeCell ref="BG121298:BG121299"/>
    <mergeCell ref="BG121336:BG121337"/>
    <mergeCell ref="BG121374:BG121375"/>
    <mergeCell ref="BG121412:BG121413"/>
    <mergeCell ref="BG121450:BG121451"/>
    <mergeCell ref="BG121488:BG121489"/>
    <mergeCell ref="BG121070:BG121071"/>
    <mergeCell ref="BG121108:BG121109"/>
    <mergeCell ref="BG121146:BG121147"/>
    <mergeCell ref="BG121184:BG121185"/>
    <mergeCell ref="BG121222:BG121223"/>
    <mergeCell ref="BG121260:BG121261"/>
    <mergeCell ref="BG120842:BG120843"/>
    <mergeCell ref="BG120880:BG120881"/>
    <mergeCell ref="BG120918:BG120919"/>
    <mergeCell ref="BG120956:BG120957"/>
    <mergeCell ref="BG120994:BG120995"/>
    <mergeCell ref="BG121032:BG121033"/>
    <mergeCell ref="BG120614:BG120615"/>
    <mergeCell ref="BG120652:BG120653"/>
    <mergeCell ref="BG120690:BG120691"/>
    <mergeCell ref="BG120728:BG120729"/>
    <mergeCell ref="BG120766:BG120767"/>
    <mergeCell ref="BG120804:BG120805"/>
    <mergeCell ref="BG120386:BG120387"/>
    <mergeCell ref="BG120424:BG120425"/>
    <mergeCell ref="BG120462:BG120463"/>
    <mergeCell ref="BG120500:BG120501"/>
    <mergeCell ref="BG120538:BG120539"/>
    <mergeCell ref="BG120576:BG120577"/>
    <mergeCell ref="BG120158:BG120159"/>
    <mergeCell ref="BG120196:BG120197"/>
    <mergeCell ref="BG120234:BG120235"/>
    <mergeCell ref="BG120272:BG120273"/>
    <mergeCell ref="BG120310:BG120311"/>
    <mergeCell ref="BG120348:BG120349"/>
    <mergeCell ref="BG122666:BG122667"/>
    <mergeCell ref="BG122704:BG122705"/>
    <mergeCell ref="BG122742:BG122743"/>
    <mergeCell ref="BG122780:BG122781"/>
    <mergeCell ref="BG122818:BG122819"/>
    <mergeCell ref="BG122856:BG122857"/>
    <mergeCell ref="BG122438:BG122439"/>
    <mergeCell ref="BG122476:BG122477"/>
    <mergeCell ref="BG122514:BG122515"/>
    <mergeCell ref="BG122552:BG122553"/>
    <mergeCell ref="BG122590:BG122591"/>
    <mergeCell ref="BG122628:BG122629"/>
    <mergeCell ref="BG122210:BG122211"/>
    <mergeCell ref="BG122248:BG122249"/>
    <mergeCell ref="BG122286:BG122287"/>
    <mergeCell ref="BG122324:BG122325"/>
    <mergeCell ref="BG122362:BG122363"/>
    <mergeCell ref="BG122400:BG122401"/>
    <mergeCell ref="BG121982:BG121983"/>
    <mergeCell ref="BG122020:BG122021"/>
    <mergeCell ref="BG122058:BG122059"/>
    <mergeCell ref="BG122096:BG122097"/>
    <mergeCell ref="BG122134:BG122135"/>
    <mergeCell ref="BG122172:BG122173"/>
    <mergeCell ref="BG121754:BG121755"/>
    <mergeCell ref="BG121792:BG121793"/>
    <mergeCell ref="BG121830:BG121831"/>
    <mergeCell ref="BG121868:BG121869"/>
    <mergeCell ref="BG121906:BG121907"/>
    <mergeCell ref="BG121944:BG121945"/>
    <mergeCell ref="BG121526:BG121527"/>
    <mergeCell ref="BG121564:BG121565"/>
    <mergeCell ref="BG121602:BG121603"/>
    <mergeCell ref="BG121640:BG121641"/>
    <mergeCell ref="BG121678:BG121679"/>
    <mergeCell ref="BG121716:BG121717"/>
    <mergeCell ref="BG124034:BG124035"/>
    <mergeCell ref="BG124072:BG124073"/>
    <mergeCell ref="BG124110:BG124111"/>
    <mergeCell ref="BG124148:BG124149"/>
    <mergeCell ref="BG124186:BG124187"/>
    <mergeCell ref="BG124224:BG124225"/>
    <mergeCell ref="BG123806:BG123807"/>
    <mergeCell ref="BG123844:BG123845"/>
    <mergeCell ref="BG123882:BG123883"/>
    <mergeCell ref="BG123920:BG123921"/>
    <mergeCell ref="BG123958:BG123959"/>
    <mergeCell ref="BG123996:BG123997"/>
    <mergeCell ref="BG123578:BG123579"/>
    <mergeCell ref="BG123616:BG123617"/>
    <mergeCell ref="BG123654:BG123655"/>
    <mergeCell ref="BG123692:BG123693"/>
    <mergeCell ref="BG123730:BG123731"/>
    <mergeCell ref="BG123768:BG123769"/>
    <mergeCell ref="BG123350:BG123351"/>
    <mergeCell ref="BG123388:BG123389"/>
    <mergeCell ref="BG123426:BG123427"/>
    <mergeCell ref="BG123464:BG123465"/>
    <mergeCell ref="BG123502:BG123503"/>
    <mergeCell ref="BG123540:BG123541"/>
    <mergeCell ref="BG123122:BG123123"/>
    <mergeCell ref="BG123160:BG123161"/>
    <mergeCell ref="BG123198:BG123199"/>
    <mergeCell ref="BG123236:BG123237"/>
    <mergeCell ref="BG123274:BG123275"/>
    <mergeCell ref="BG123312:BG123313"/>
    <mergeCell ref="BG122894:BG122895"/>
    <mergeCell ref="BG122932:BG122933"/>
    <mergeCell ref="BG122970:BG122971"/>
    <mergeCell ref="BG123008:BG123009"/>
    <mergeCell ref="BG123046:BG123047"/>
    <mergeCell ref="BG123084:BG123085"/>
    <mergeCell ref="BG125402:BG125403"/>
    <mergeCell ref="BG125440:BG125441"/>
    <mergeCell ref="BG125478:BG125479"/>
    <mergeCell ref="BG125516:BG125517"/>
    <mergeCell ref="BG125554:BG125555"/>
    <mergeCell ref="BG125592:BG125593"/>
    <mergeCell ref="BG125174:BG125175"/>
    <mergeCell ref="BG125212:BG125213"/>
    <mergeCell ref="BG125250:BG125251"/>
    <mergeCell ref="BG125288:BG125289"/>
    <mergeCell ref="BG125326:BG125327"/>
    <mergeCell ref="BG125364:BG125365"/>
    <mergeCell ref="BG124946:BG124947"/>
    <mergeCell ref="BG124984:BG124985"/>
    <mergeCell ref="BG125022:BG125023"/>
    <mergeCell ref="BG125060:BG125061"/>
    <mergeCell ref="BG125098:BG125099"/>
    <mergeCell ref="BG125136:BG125137"/>
    <mergeCell ref="BG124718:BG124719"/>
    <mergeCell ref="BG124756:BG124757"/>
    <mergeCell ref="BG124794:BG124795"/>
    <mergeCell ref="BG124832:BG124833"/>
    <mergeCell ref="BG124870:BG124871"/>
    <mergeCell ref="BG124908:BG124909"/>
    <mergeCell ref="BG124490:BG124491"/>
    <mergeCell ref="BG124528:BG124529"/>
    <mergeCell ref="BG124566:BG124567"/>
    <mergeCell ref="BG124604:BG124605"/>
    <mergeCell ref="BG124642:BG124643"/>
    <mergeCell ref="BG124680:BG124681"/>
    <mergeCell ref="BG124262:BG124263"/>
    <mergeCell ref="BG124300:BG124301"/>
    <mergeCell ref="BG124338:BG124339"/>
    <mergeCell ref="BG124376:BG124377"/>
    <mergeCell ref="BG124414:BG124415"/>
    <mergeCell ref="BG124452:BG124453"/>
    <mergeCell ref="BG126770:BG126771"/>
    <mergeCell ref="BG126808:BG126809"/>
    <mergeCell ref="BG126846:BG126847"/>
    <mergeCell ref="BG126884:BG126885"/>
    <mergeCell ref="BG126922:BG126923"/>
    <mergeCell ref="BG126960:BG126961"/>
    <mergeCell ref="BG126542:BG126543"/>
    <mergeCell ref="BG126580:BG126581"/>
    <mergeCell ref="BG126618:BG126619"/>
    <mergeCell ref="BG126656:BG126657"/>
    <mergeCell ref="BG126694:BG126695"/>
    <mergeCell ref="BG126732:BG126733"/>
    <mergeCell ref="BG126314:BG126315"/>
    <mergeCell ref="BG126352:BG126353"/>
    <mergeCell ref="BG126390:BG126391"/>
    <mergeCell ref="BG126428:BG126429"/>
    <mergeCell ref="BG126466:BG126467"/>
    <mergeCell ref="BG126504:BG126505"/>
    <mergeCell ref="BG126086:BG126087"/>
    <mergeCell ref="BG126124:BG126125"/>
    <mergeCell ref="BG126162:BG126163"/>
    <mergeCell ref="BG126200:BG126201"/>
    <mergeCell ref="BG126238:BG126239"/>
    <mergeCell ref="BG126276:BG126277"/>
    <mergeCell ref="BG125858:BG125859"/>
    <mergeCell ref="BG125896:BG125897"/>
    <mergeCell ref="BG125934:BG125935"/>
    <mergeCell ref="BG125972:BG125973"/>
    <mergeCell ref="BG126010:BG126011"/>
    <mergeCell ref="BG126048:BG126049"/>
    <mergeCell ref="BG125630:BG125631"/>
    <mergeCell ref="BG125668:BG125669"/>
    <mergeCell ref="BG125706:BG125707"/>
    <mergeCell ref="BG125744:BG125745"/>
    <mergeCell ref="BG125782:BG125783"/>
    <mergeCell ref="BG125820:BG125821"/>
    <mergeCell ref="BG128138:BG128139"/>
    <mergeCell ref="BG128176:BG128177"/>
    <mergeCell ref="BG128214:BG128215"/>
    <mergeCell ref="BG128252:BG128253"/>
    <mergeCell ref="BG128290:BG128291"/>
    <mergeCell ref="BG128328:BG128329"/>
    <mergeCell ref="BG127910:BG127911"/>
    <mergeCell ref="BG127948:BG127949"/>
    <mergeCell ref="BG127986:BG127987"/>
    <mergeCell ref="BG128024:BG128025"/>
    <mergeCell ref="BG128062:BG128063"/>
    <mergeCell ref="BG128100:BG128101"/>
    <mergeCell ref="BG127682:BG127683"/>
    <mergeCell ref="BG127720:BG127721"/>
    <mergeCell ref="BG127758:BG127759"/>
    <mergeCell ref="BG127796:BG127797"/>
    <mergeCell ref="BG127834:BG127835"/>
    <mergeCell ref="BG127872:BG127873"/>
    <mergeCell ref="BG127454:BG127455"/>
    <mergeCell ref="BG127492:BG127493"/>
    <mergeCell ref="BG127530:BG127531"/>
    <mergeCell ref="BG127568:BG127569"/>
    <mergeCell ref="BG127606:BG127607"/>
    <mergeCell ref="BG127644:BG127645"/>
    <mergeCell ref="BG127226:BG127227"/>
    <mergeCell ref="BG127264:BG127265"/>
    <mergeCell ref="BG127302:BG127303"/>
    <mergeCell ref="BG127340:BG127341"/>
    <mergeCell ref="BG127378:BG127379"/>
    <mergeCell ref="BG127416:BG127417"/>
    <mergeCell ref="BG126998:BG126999"/>
    <mergeCell ref="BG127036:BG127037"/>
    <mergeCell ref="BG127074:BG127075"/>
    <mergeCell ref="BG127112:BG127113"/>
    <mergeCell ref="BG127150:BG127151"/>
    <mergeCell ref="BG127188:BG127189"/>
    <mergeCell ref="BG129506:BG129507"/>
    <mergeCell ref="BG129544:BG129545"/>
    <mergeCell ref="BG129582:BG129583"/>
    <mergeCell ref="BG129620:BG129621"/>
    <mergeCell ref="BG129658:BG129659"/>
    <mergeCell ref="BG129696:BG129697"/>
    <mergeCell ref="BG129278:BG129279"/>
    <mergeCell ref="BG129316:BG129317"/>
    <mergeCell ref="BG129354:BG129355"/>
    <mergeCell ref="BG129392:BG129393"/>
    <mergeCell ref="BG129430:BG129431"/>
    <mergeCell ref="BG129468:BG129469"/>
    <mergeCell ref="BG129050:BG129051"/>
    <mergeCell ref="BG129088:BG129089"/>
    <mergeCell ref="BG129126:BG129127"/>
    <mergeCell ref="BG129164:BG129165"/>
    <mergeCell ref="BG129202:BG129203"/>
    <mergeCell ref="BG129240:BG129241"/>
    <mergeCell ref="BG128822:BG128823"/>
    <mergeCell ref="BG128860:BG128861"/>
    <mergeCell ref="BG128898:BG128899"/>
    <mergeCell ref="BG128936:BG128937"/>
    <mergeCell ref="BG128974:BG128975"/>
    <mergeCell ref="BG129012:BG129013"/>
    <mergeCell ref="BG128594:BG128595"/>
    <mergeCell ref="BG128632:BG128633"/>
    <mergeCell ref="BG128670:BG128671"/>
    <mergeCell ref="BG128708:BG128709"/>
    <mergeCell ref="BG128746:BG128747"/>
    <mergeCell ref="BG128784:BG128785"/>
    <mergeCell ref="BG128366:BG128367"/>
    <mergeCell ref="BG128404:BG128405"/>
    <mergeCell ref="BG128442:BG128443"/>
    <mergeCell ref="BG128480:BG128481"/>
    <mergeCell ref="BG128518:BG128519"/>
    <mergeCell ref="BG128556:BG128557"/>
    <mergeCell ref="BG130874:BG130875"/>
    <mergeCell ref="BG130912:BG130913"/>
    <mergeCell ref="BG130950:BG130951"/>
    <mergeCell ref="BG130988:BG130989"/>
    <mergeCell ref="BG131026:BG131027"/>
    <mergeCell ref="BG131064:BG131065"/>
    <mergeCell ref="BG130646:BG130647"/>
    <mergeCell ref="BG130684:BG130685"/>
    <mergeCell ref="BG130722:BG130723"/>
    <mergeCell ref="BG130760:BG130761"/>
    <mergeCell ref="BG130798:BG130799"/>
    <mergeCell ref="BG130836:BG130837"/>
    <mergeCell ref="BG130418:BG130419"/>
    <mergeCell ref="BG130456:BG130457"/>
    <mergeCell ref="BG130494:BG130495"/>
    <mergeCell ref="BG130532:BG130533"/>
    <mergeCell ref="BG130570:BG130571"/>
    <mergeCell ref="BG130608:BG130609"/>
    <mergeCell ref="BG130190:BG130191"/>
    <mergeCell ref="BG130228:BG130229"/>
    <mergeCell ref="BG130266:BG130267"/>
    <mergeCell ref="BG130304:BG130305"/>
    <mergeCell ref="BG130342:BG130343"/>
    <mergeCell ref="BG130380:BG130381"/>
    <mergeCell ref="BG129962:BG129963"/>
    <mergeCell ref="BG130000:BG130001"/>
    <mergeCell ref="BG130038:BG130039"/>
    <mergeCell ref="BG130076:BG130077"/>
    <mergeCell ref="BG130114:BG130115"/>
    <mergeCell ref="BG130152:BG130153"/>
    <mergeCell ref="BG129734:BG129735"/>
    <mergeCell ref="BG129772:BG129773"/>
    <mergeCell ref="BG129810:BG129811"/>
    <mergeCell ref="BG129848:BG129849"/>
    <mergeCell ref="BG129886:BG129887"/>
    <mergeCell ref="BG129924:BG129925"/>
    <mergeCell ref="BG132242:BG132243"/>
    <mergeCell ref="BG132280:BG132281"/>
    <mergeCell ref="BG132318:BG132319"/>
    <mergeCell ref="BG132356:BG132357"/>
    <mergeCell ref="BG132394:BG132395"/>
    <mergeCell ref="BG132432:BG132433"/>
    <mergeCell ref="BG132014:BG132015"/>
    <mergeCell ref="BG132052:BG132053"/>
    <mergeCell ref="BG132090:BG132091"/>
    <mergeCell ref="BG132128:BG132129"/>
    <mergeCell ref="BG132166:BG132167"/>
    <mergeCell ref="BG132204:BG132205"/>
    <mergeCell ref="BG131786:BG131787"/>
    <mergeCell ref="BG131824:BG131825"/>
    <mergeCell ref="BG131862:BG131863"/>
    <mergeCell ref="BG131900:BG131901"/>
    <mergeCell ref="BG131938:BG131939"/>
    <mergeCell ref="BG131976:BG131977"/>
    <mergeCell ref="BG131558:BG131559"/>
    <mergeCell ref="BG131596:BG131597"/>
    <mergeCell ref="BG131634:BG131635"/>
    <mergeCell ref="BG131672:BG131673"/>
    <mergeCell ref="BG131710:BG131711"/>
    <mergeCell ref="BG131748:BG131749"/>
    <mergeCell ref="BG131330:BG131331"/>
    <mergeCell ref="BG131368:BG131369"/>
    <mergeCell ref="BG131406:BG131407"/>
    <mergeCell ref="BG131444:BG131445"/>
    <mergeCell ref="BG131482:BG131483"/>
    <mergeCell ref="BG131520:BG131521"/>
    <mergeCell ref="BG131102:BG131103"/>
    <mergeCell ref="BG131140:BG131141"/>
    <mergeCell ref="BG131178:BG131179"/>
    <mergeCell ref="BG131216:BG131217"/>
    <mergeCell ref="BG131254:BG131255"/>
    <mergeCell ref="BG131292:BG131293"/>
    <mergeCell ref="BG133610:BG133611"/>
    <mergeCell ref="BG133648:BG133649"/>
    <mergeCell ref="BG133686:BG133687"/>
    <mergeCell ref="BG133724:BG133725"/>
    <mergeCell ref="BG133762:BG133763"/>
    <mergeCell ref="BG133800:BG133801"/>
    <mergeCell ref="BG133382:BG133383"/>
    <mergeCell ref="BG133420:BG133421"/>
    <mergeCell ref="BG133458:BG133459"/>
    <mergeCell ref="BG133496:BG133497"/>
    <mergeCell ref="BG133534:BG133535"/>
    <mergeCell ref="BG133572:BG133573"/>
    <mergeCell ref="BG133154:BG133155"/>
    <mergeCell ref="BG133192:BG133193"/>
    <mergeCell ref="BG133230:BG133231"/>
    <mergeCell ref="BG133268:BG133269"/>
    <mergeCell ref="BG133306:BG133307"/>
    <mergeCell ref="BG133344:BG133345"/>
    <mergeCell ref="BG132926:BG132927"/>
    <mergeCell ref="BG132964:BG132965"/>
    <mergeCell ref="BG133002:BG133003"/>
    <mergeCell ref="BG133040:BG133041"/>
    <mergeCell ref="BG133078:BG133079"/>
    <mergeCell ref="BG133116:BG133117"/>
    <mergeCell ref="BG132698:BG132699"/>
    <mergeCell ref="BG132736:BG132737"/>
    <mergeCell ref="BG132774:BG132775"/>
    <mergeCell ref="BG132812:BG132813"/>
    <mergeCell ref="BG132850:BG132851"/>
    <mergeCell ref="BG132888:BG132889"/>
    <mergeCell ref="BG132470:BG132471"/>
    <mergeCell ref="BG132508:BG132509"/>
    <mergeCell ref="BG132546:BG132547"/>
    <mergeCell ref="BG132584:BG132585"/>
    <mergeCell ref="BG132622:BG132623"/>
    <mergeCell ref="BG132660:BG132661"/>
    <mergeCell ref="BG134978:BG134979"/>
    <mergeCell ref="BG135016:BG135017"/>
    <mergeCell ref="BG135054:BG135055"/>
    <mergeCell ref="BG135092:BG135093"/>
    <mergeCell ref="BG135130:BG135131"/>
    <mergeCell ref="BG135168:BG135169"/>
    <mergeCell ref="BG134750:BG134751"/>
    <mergeCell ref="BG134788:BG134789"/>
    <mergeCell ref="BG134826:BG134827"/>
    <mergeCell ref="BG134864:BG134865"/>
    <mergeCell ref="BG134902:BG134903"/>
    <mergeCell ref="BG134940:BG134941"/>
    <mergeCell ref="BG134522:BG134523"/>
    <mergeCell ref="BG134560:BG134561"/>
    <mergeCell ref="BG134598:BG134599"/>
    <mergeCell ref="BG134636:BG134637"/>
    <mergeCell ref="BG134674:BG134675"/>
    <mergeCell ref="BG134712:BG134713"/>
    <mergeCell ref="BG134294:BG134295"/>
    <mergeCell ref="BG134332:BG134333"/>
    <mergeCell ref="BG134370:BG134371"/>
    <mergeCell ref="BG134408:BG134409"/>
    <mergeCell ref="BG134446:BG134447"/>
    <mergeCell ref="BG134484:BG134485"/>
    <mergeCell ref="BG134066:BG134067"/>
    <mergeCell ref="BG134104:BG134105"/>
    <mergeCell ref="BG134142:BG134143"/>
    <mergeCell ref="BG134180:BG134181"/>
    <mergeCell ref="BG134218:BG134219"/>
    <mergeCell ref="BG134256:BG134257"/>
    <mergeCell ref="BG133838:BG133839"/>
    <mergeCell ref="BG133876:BG133877"/>
    <mergeCell ref="BG133914:BG133915"/>
    <mergeCell ref="BG133952:BG133953"/>
    <mergeCell ref="BG133990:BG133991"/>
    <mergeCell ref="BG134028:BG134029"/>
    <mergeCell ref="BG136346:BG136347"/>
    <mergeCell ref="BG136384:BG136385"/>
    <mergeCell ref="BG136422:BG136423"/>
    <mergeCell ref="BG136460:BG136461"/>
    <mergeCell ref="BG136498:BG136499"/>
    <mergeCell ref="BG136536:BG136537"/>
    <mergeCell ref="BG136118:BG136119"/>
    <mergeCell ref="BG136156:BG136157"/>
    <mergeCell ref="BG136194:BG136195"/>
    <mergeCell ref="BG136232:BG136233"/>
    <mergeCell ref="BG136270:BG136271"/>
    <mergeCell ref="BG136308:BG136309"/>
    <mergeCell ref="BG135890:BG135891"/>
    <mergeCell ref="BG135928:BG135929"/>
    <mergeCell ref="BG135966:BG135967"/>
    <mergeCell ref="BG136004:BG136005"/>
    <mergeCell ref="BG136042:BG136043"/>
    <mergeCell ref="BG136080:BG136081"/>
    <mergeCell ref="BG135662:BG135663"/>
    <mergeCell ref="BG135700:BG135701"/>
    <mergeCell ref="BG135738:BG135739"/>
    <mergeCell ref="BG135776:BG135777"/>
    <mergeCell ref="BG135814:BG135815"/>
    <mergeCell ref="BG135852:BG135853"/>
    <mergeCell ref="BG135434:BG135435"/>
    <mergeCell ref="BG135472:BG135473"/>
    <mergeCell ref="BG135510:BG135511"/>
    <mergeCell ref="BG135548:BG135549"/>
    <mergeCell ref="BG135586:BG135587"/>
    <mergeCell ref="BG135624:BG135625"/>
    <mergeCell ref="BG135206:BG135207"/>
    <mergeCell ref="BG135244:BG135245"/>
    <mergeCell ref="BG135282:BG135283"/>
    <mergeCell ref="BG135320:BG135321"/>
    <mergeCell ref="BG135358:BG135359"/>
    <mergeCell ref="BG135396:BG135397"/>
    <mergeCell ref="BG137714:BG137715"/>
    <mergeCell ref="BG137752:BG137753"/>
    <mergeCell ref="BG137790:BG137791"/>
    <mergeCell ref="BG137828:BG137829"/>
    <mergeCell ref="BG137866:BG137867"/>
    <mergeCell ref="BG137904:BG137905"/>
    <mergeCell ref="BG137486:BG137487"/>
    <mergeCell ref="BG137524:BG137525"/>
    <mergeCell ref="BG137562:BG137563"/>
    <mergeCell ref="BG137600:BG137601"/>
    <mergeCell ref="BG137638:BG137639"/>
    <mergeCell ref="BG137676:BG137677"/>
    <mergeCell ref="BG137258:BG137259"/>
    <mergeCell ref="BG137296:BG137297"/>
    <mergeCell ref="BG137334:BG137335"/>
    <mergeCell ref="BG137372:BG137373"/>
    <mergeCell ref="BG137410:BG137411"/>
    <mergeCell ref="BG137448:BG137449"/>
    <mergeCell ref="BG137030:BG137031"/>
    <mergeCell ref="BG137068:BG137069"/>
    <mergeCell ref="BG137106:BG137107"/>
    <mergeCell ref="BG137144:BG137145"/>
    <mergeCell ref="BG137182:BG137183"/>
    <mergeCell ref="BG137220:BG137221"/>
    <mergeCell ref="BG136802:BG136803"/>
    <mergeCell ref="BG136840:BG136841"/>
    <mergeCell ref="BG136878:BG136879"/>
    <mergeCell ref="BG136916:BG136917"/>
    <mergeCell ref="BG136954:BG136955"/>
    <mergeCell ref="BG136992:BG136993"/>
    <mergeCell ref="BG136574:BG136575"/>
    <mergeCell ref="BG136612:BG136613"/>
    <mergeCell ref="BG136650:BG136651"/>
    <mergeCell ref="BG136688:BG136689"/>
    <mergeCell ref="BG136726:BG136727"/>
    <mergeCell ref="BG136764:BG136765"/>
    <mergeCell ref="BG139082:BG139083"/>
    <mergeCell ref="BG139120:BG139121"/>
    <mergeCell ref="BG139158:BG139159"/>
    <mergeCell ref="BG139196:BG139197"/>
    <mergeCell ref="BG139234:BG139235"/>
    <mergeCell ref="BG139272:BG139273"/>
    <mergeCell ref="BG138854:BG138855"/>
    <mergeCell ref="BG138892:BG138893"/>
    <mergeCell ref="BG138930:BG138931"/>
    <mergeCell ref="BG138968:BG138969"/>
    <mergeCell ref="BG139006:BG139007"/>
    <mergeCell ref="BG139044:BG139045"/>
    <mergeCell ref="BG138626:BG138627"/>
    <mergeCell ref="BG138664:BG138665"/>
    <mergeCell ref="BG138702:BG138703"/>
    <mergeCell ref="BG138740:BG138741"/>
    <mergeCell ref="BG138778:BG138779"/>
    <mergeCell ref="BG138816:BG138817"/>
    <mergeCell ref="BG138398:BG138399"/>
    <mergeCell ref="BG138436:BG138437"/>
    <mergeCell ref="BG138474:BG138475"/>
    <mergeCell ref="BG138512:BG138513"/>
    <mergeCell ref="BG138550:BG138551"/>
    <mergeCell ref="BG138588:BG138589"/>
    <mergeCell ref="BG138170:BG138171"/>
    <mergeCell ref="BG138208:BG138209"/>
    <mergeCell ref="BG138246:BG138247"/>
    <mergeCell ref="BG138284:BG138285"/>
    <mergeCell ref="BG138322:BG138323"/>
    <mergeCell ref="BG138360:BG138361"/>
    <mergeCell ref="BG137942:BG137943"/>
    <mergeCell ref="BG137980:BG137981"/>
    <mergeCell ref="BG138018:BG138019"/>
    <mergeCell ref="BG138056:BG138057"/>
    <mergeCell ref="BG138094:BG138095"/>
    <mergeCell ref="BG138132:BG138133"/>
    <mergeCell ref="BG140450:BG140451"/>
    <mergeCell ref="BG140488:BG140489"/>
    <mergeCell ref="BG140526:BG140527"/>
    <mergeCell ref="BG140564:BG140565"/>
    <mergeCell ref="BG140602:BG140603"/>
    <mergeCell ref="BG140640:BG140641"/>
    <mergeCell ref="BG140222:BG140223"/>
    <mergeCell ref="BG140260:BG140261"/>
    <mergeCell ref="BG140298:BG140299"/>
    <mergeCell ref="BG140336:BG140337"/>
    <mergeCell ref="BG140374:BG140375"/>
    <mergeCell ref="BG140412:BG140413"/>
    <mergeCell ref="BG139994:BG139995"/>
    <mergeCell ref="BG140032:BG140033"/>
    <mergeCell ref="BG140070:BG140071"/>
    <mergeCell ref="BG140108:BG140109"/>
    <mergeCell ref="BG140146:BG140147"/>
    <mergeCell ref="BG140184:BG140185"/>
    <mergeCell ref="BG139766:BG139767"/>
    <mergeCell ref="BG139804:BG139805"/>
    <mergeCell ref="BG139842:BG139843"/>
    <mergeCell ref="BG139880:BG139881"/>
    <mergeCell ref="BG139918:BG139919"/>
    <mergeCell ref="BG139956:BG139957"/>
    <mergeCell ref="BG139538:BG139539"/>
    <mergeCell ref="BG139576:BG139577"/>
    <mergeCell ref="BG139614:BG139615"/>
    <mergeCell ref="BG139652:BG139653"/>
    <mergeCell ref="BG139690:BG139691"/>
    <mergeCell ref="BG139728:BG139729"/>
    <mergeCell ref="BG139310:BG139311"/>
    <mergeCell ref="BG139348:BG139349"/>
    <mergeCell ref="BG139386:BG139387"/>
    <mergeCell ref="BG139424:BG139425"/>
    <mergeCell ref="BG139462:BG139463"/>
    <mergeCell ref="BG139500:BG139501"/>
    <mergeCell ref="BG141818:BG141819"/>
    <mergeCell ref="BG141856:BG141857"/>
    <mergeCell ref="BG141894:BG141895"/>
    <mergeCell ref="BG141932:BG141933"/>
    <mergeCell ref="BG141970:BG141971"/>
    <mergeCell ref="BG142008:BG142009"/>
    <mergeCell ref="BG141590:BG141591"/>
    <mergeCell ref="BG141628:BG141629"/>
    <mergeCell ref="BG141666:BG141667"/>
    <mergeCell ref="BG141704:BG141705"/>
    <mergeCell ref="BG141742:BG141743"/>
    <mergeCell ref="BG141780:BG141781"/>
    <mergeCell ref="BG141362:BG141363"/>
    <mergeCell ref="BG141400:BG141401"/>
    <mergeCell ref="BG141438:BG141439"/>
    <mergeCell ref="BG141476:BG141477"/>
    <mergeCell ref="BG141514:BG141515"/>
    <mergeCell ref="BG141552:BG141553"/>
    <mergeCell ref="BG141134:BG141135"/>
    <mergeCell ref="BG141172:BG141173"/>
    <mergeCell ref="BG141210:BG141211"/>
    <mergeCell ref="BG141248:BG141249"/>
    <mergeCell ref="BG141286:BG141287"/>
    <mergeCell ref="BG141324:BG141325"/>
    <mergeCell ref="BG140906:BG140907"/>
    <mergeCell ref="BG140944:BG140945"/>
    <mergeCell ref="BG140982:BG140983"/>
    <mergeCell ref="BG141020:BG141021"/>
    <mergeCell ref="BG141058:BG141059"/>
    <mergeCell ref="BG141096:BG141097"/>
    <mergeCell ref="BG140678:BG140679"/>
    <mergeCell ref="BG140716:BG140717"/>
    <mergeCell ref="BG140754:BG140755"/>
    <mergeCell ref="BG140792:BG140793"/>
    <mergeCell ref="BG140830:BG140831"/>
    <mergeCell ref="BG140868:BG140869"/>
    <mergeCell ref="BG143186:BG143187"/>
    <mergeCell ref="BG143224:BG143225"/>
    <mergeCell ref="BG143262:BG143263"/>
    <mergeCell ref="BG143300:BG143301"/>
    <mergeCell ref="BG143338:BG143339"/>
    <mergeCell ref="BG143376:BG143377"/>
    <mergeCell ref="BG142958:BG142959"/>
    <mergeCell ref="BG142996:BG142997"/>
    <mergeCell ref="BG143034:BG143035"/>
    <mergeCell ref="BG143072:BG143073"/>
    <mergeCell ref="BG143110:BG143111"/>
    <mergeCell ref="BG143148:BG143149"/>
    <mergeCell ref="BG142730:BG142731"/>
    <mergeCell ref="BG142768:BG142769"/>
    <mergeCell ref="BG142806:BG142807"/>
    <mergeCell ref="BG142844:BG142845"/>
    <mergeCell ref="BG142882:BG142883"/>
    <mergeCell ref="BG142920:BG142921"/>
    <mergeCell ref="BG142502:BG142503"/>
    <mergeCell ref="BG142540:BG142541"/>
    <mergeCell ref="BG142578:BG142579"/>
    <mergeCell ref="BG142616:BG142617"/>
    <mergeCell ref="BG142654:BG142655"/>
    <mergeCell ref="BG142692:BG142693"/>
    <mergeCell ref="BG142274:BG142275"/>
    <mergeCell ref="BG142312:BG142313"/>
    <mergeCell ref="BG142350:BG142351"/>
    <mergeCell ref="BG142388:BG142389"/>
    <mergeCell ref="BG142426:BG142427"/>
    <mergeCell ref="BG142464:BG142465"/>
    <mergeCell ref="BG142046:BG142047"/>
    <mergeCell ref="BG142084:BG142085"/>
    <mergeCell ref="BG142122:BG142123"/>
    <mergeCell ref="BG142160:BG142161"/>
    <mergeCell ref="BG142198:BG142199"/>
    <mergeCell ref="BG142236:BG142237"/>
    <mergeCell ref="BG144554:BG144555"/>
    <mergeCell ref="BG144592:BG144593"/>
    <mergeCell ref="BG144630:BG144631"/>
    <mergeCell ref="BG144668:BG144669"/>
    <mergeCell ref="BG144706:BG144707"/>
    <mergeCell ref="BG144744:BG144745"/>
    <mergeCell ref="BG144326:BG144327"/>
    <mergeCell ref="BG144364:BG144365"/>
    <mergeCell ref="BG144402:BG144403"/>
    <mergeCell ref="BG144440:BG144441"/>
    <mergeCell ref="BG144478:BG144479"/>
    <mergeCell ref="BG144516:BG144517"/>
    <mergeCell ref="BG144098:BG144099"/>
    <mergeCell ref="BG144136:BG144137"/>
    <mergeCell ref="BG144174:BG144175"/>
    <mergeCell ref="BG144212:BG144213"/>
    <mergeCell ref="BG144250:BG144251"/>
    <mergeCell ref="BG144288:BG144289"/>
    <mergeCell ref="BG143870:BG143871"/>
    <mergeCell ref="BG143908:BG143909"/>
    <mergeCell ref="BG143946:BG143947"/>
    <mergeCell ref="BG143984:BG143985"/>
    <mergeCell ref="BG144022:BG144023"/>
    <mergeCell ref="BG144060:BG144061"/>
    <mergeCell ref="BG143642:BG143643"/>
    <mergeCell ref="BG143680:BG143681"/>
    <mergeCell ref="BG143718:BG143719"/>
    <mergeCell ref="BG143756:BG143757"/>
    <mergeCell ref="BG143794:BG143795"/>
    <mergeCell ref="BG143832:BG143833"/>
    <mergeCell ref="BG143414:BG143415"/>
    <mergeCell ref="BG143452:BG143453"/>
    <mergeCell ref="BG143490:BG143491"/>
    <mergeCell ref="BG143528:BG143529"/>
    <mergeCell ref="BG143566:BG143567"/>
    <mergeCell ref="BG143604:BG143605"/>
    <mergeCell ref="BG145922:BG145923"/>
    <mergeCell ref="BG145960:BG145961"/>
    <mergeCell ref="BG145998:BG145999"/>
    <mergeCell ref="BG146036:BG146037"/>
    <mergeCell ref="BG146074:BG146075"/>
    <mergeCell ref="BG146112:BG146113"/>
    <mergeCell ref="BG145694:BG145695"/>
    <mergeCell ref="BG145732:BG145733"/>
    <mergeCell ref="BG145770:BG145771"/>
    <mergeCell ref="BG145808:BG145809"/>
    <mergeCell ref="BG145846:BG145847"/>
    <mergeCell ref="BG145884:BG145885"/>
    <mergeCell ref="BG145466:BG145467"/>
    <mergeCell ref="BG145504:BG145505"/>
    <mergeCell ref="BG145542:BG145543"/>
    <mergeCell ref="BG145580:BG145581"/>
    <mergeCell ref="BG145618:BG145619"/>
    <mergeCell ref="BG145656:BG145657"/>
    <mergeCell ref="BG145238:BG145239"/>
    <mergeCell ref="BG145276:BG145277"/>
    <mergeCell ref="BG145314:BG145315"/>
    <mergeCell ref="BG145352:BG145353"/>
    <mergeCell ref="BG145390:BG145391"/>
    <mergeCell ref="BG145428:BG145429"/>
    <mergeCell ref="BG145010:BG145011"/>
    <mergeCell ref="BG145048:BG145049"/>
    <mergeCell ref="BG145086:BG145087"/>
    <mergeCell ref="BG145124:BG145125"/>
    <mergeCell ref="BG145162:BG145163"/>
    <mergeCell ref="BG145200:BG145201"/>
    <mergeCell ref="BG144782:BG144783"/>
    <mergeCell ref="BG144820:BG144821"/>
    <mergeCell ref="BG144858:BG144859"/>
    <mergeCell ref="BG144896:BG144897"/>
    <mergeCell ref="BG144934:BG144935"/>
    <mergeCell ref="BG144972:BG144973"/>
    <mergeCell ref="BG147290:BG147291"/>
    <mergeCell ref="BG147328:BG147329"/>
    <mergeCell ref="BG147366:BG147367"/>
    <mergeCell ref="BG147404:BG147405"/>
    <mergeCell ref="BG147442:BG147443"/>
    <mergeCell ref="BG147480:BG147481"/>
    <mergeCell ref="BG147062:BG147063"/>
    <mergeCell ref="BG147100:BG147101"/>
    <mergeCell ref="BG147138:BG147139"/>
    <mergeCell ref="BG147176:BG147177"/>
    <mergeCell ref="BG147214:BG147215"/>
    <mergeCell ref="BG147252:BG147253"/>
    <mergeCell ref="BG146834:BG146835"/>
    <mergeCell ref="BG146872:BG146873"/>
    <mergeCell ref="BG146910:BG146911"/>
    <mergeCell ref="BG146948:BG146949"/>
    <mergeCell ref="BG146986:BG146987"/>
    <mergeCell ref="BG147024:BG147025"/>
    <mergeCell ref="BG146606:BG146607"/>
    <mergeCell ref="BG146644:BG146645"/>
    <mergeCell ref="BG146682:BG146683"/>
    <mergeCell ref="BG146720:BG146721"/>
    <mergeCell ref="BG146758:BG146759"/>
    <mergeCell ref="BG146796:BG146797"/>
    <mergeCell ref="BG146378:BG146379"/>
    <mergeCell ref="BG146416:BG146417"/>
    <mergeCell ref="BG146454:BG146455"/>
    <mergeCell ref="BG146492:BG146493"/>
    <mergeCell ref="BG146530:BG146531"/>
    <mergeCell ref="BG146568:BG146569"/>
    <mergeCell ref="BG146150:BG146151"/>
    <mergeCell ref="BG146188:BG146189"/>
    <mergeCell ref="BG146226:BG146227"/>
    <mergeCell ref="BG146264:BG146265"/>
    <mergeCell ref="BG146302:BG146303"/>
    <mergeCell ref="BG146340:BG146341"/>
    <mergeCell ref="BG148658:BG148659"/>
    <mergeCell ref="BG148696:BG148697"/>
    <mergeCell ref="BG148734:BG148735"/>
    <mergeCell ref="BG148772:BG148773"/>
    <mergeCell ref="BG148810:BG148811"/>
    <mergeCell ref="BG148848:BG148849"/>
    <mergeCell ref="BG148430:BG148431"/>
    <mergeCell ref="BG148468:BG148469"/>
    <mergeCell ref="BG148506:BG148507"/>
    <mergeCell ref="BG148544:BG148545"/>
    <mergeCell ref="BG148582:BG148583"/>
    <mergeCell ref="BG148620:BG148621"/>
    <mergeCell ref="BG148202:BG148203"/>
    <mergeCell ref="BG148240:BG148241"/>
    <mergeCell ref="BG148278:BG148279"/>
    <mergeCell ref="BG148316:BG148317"/>
    <mergeCell ref="BG148354:BG148355"/>
    <mergeCell ref="BG148392:BG148393"/>
    <mergeCell ref="BG147974:BG147975"/>
    <mergeCell ref="BG148012:BG148013"/>
    <mergeCell ref="BG148050:BG148051"/>
    <mergeCell ref="BG148088:BG148089"/>
    <mergeCell ref="BG148126:BG148127"/>
    <mergeCell ref="BG148164:BG148165"/>
    <mergeCell ref="BG147746:BG147747"/>
    <mergeCell ref="BG147784:BG147785"/>
    <mergeCell ref="BG147822:BG147823"/>
    <mergeCell ref="BG147860:BG147861"/>
    <mergeCell ref="BG147898:BG147899"/>
    <mergeCell ref="BG147936:BG147937"/>
    <mergeCell ref="BG147518:BG147519"/>
    <mergeCell ref="BG147556:BG147557"/>
    <mergeCell ref="BG147594:BG147595"/>
    <mergeCell ref="BG147632:BG147633"/>
    <mergeCell ref="BG147670:BG147671"/>
    <mergeCell ref="BG147708:BG147709"/>
    <mergeCell ref="BG150026:BG150027"/>
    <mergeCell ref="BG150064:BG150065"/>
    <mergeCell ref="BG150102:BG150103"/>
    <mergeCell ref="BG150140:BG150141"/>
    <mergeCell ref="BG150178:BG150179"/>
    <mergeCell ref="BG150216:BG150217"/>
    <mergeCell ref="BG149798:BG149799"/>
    <mergeCell ref="BG149836:BG149837"/>
    <mergeCell ref="BG149874:BG149875"/>
    <mergeCell ref="BG149912:BG149913"/>
    <mergeCell ref="BG149950:BG149951"/>
    <mergeCell ref="BG149988:BG149989"/>
    <mergeCell ref="BG149570:BG149571"/>
    <mergeCell ref="BG149608:BG149609"/>
    <mergeCell ref="BG149646:BG149647"/>
    <mergeCell ref="BG149684:BG149685"/>
    <mergeCell ref="BG149722:BG149723"/>
    <mergeCell ref="BG149760:BG149761"/>
    <mergeCell ref="BG149342:BG149343"/>
    <mergeCell ref="BG149380:BG149381"/>
    <mergeCell ref="BG149418:BG149419"/>
    <mergeCell ref="BG149456:BG149457"/>
    <mergeCell ref="BG149494:BG149495"/>
    <mergeCell ref="BG149532:BG149533"/>
    <mergeCell ref="BG149114:BG149115"/>
    <mergeCell ref="BG149152:BG149153"/>
    <mergeCell ref="BG149190:BG149191"/>
    <mergeCell ref="BG149228:BG149229"/>
    <mergeCell ref="BG149266:BG149267"/>
    <mergeCell ref="BG149304:BG149305"/>
    <mergeCell ref="BG148886:BG148887"/>
    <mergeCell ref="BG148924:BG148925"/>
    <mergeCell ref="BG148962:BG148963"/>
    <mergeCell ref="BG149000:BG149001"/>
    <mergeCell ref="BG149038:BG149039"/>
    <mergeCell ref="BG149076:BG149077"/>
    <mergeCell ref="BG151394:BG151395"/>
    <mergeCell ref="BG151432:BG151433"/>
    <mergeCell ref="BG151470:BG151471"/>
    <mergeCell ref="BG151508:BG151509"/>
    <mergeCell ref="BG151546:BG151547"/>
    <mergeCell ref="BG151584:BG151585"/>
    <mergeCell ref="BG151166:BG151167"/>
    <mergeCell ref="BG151204:BG151205"/>
    <mergeCell ref="BG151242:BG151243"/>
    <mergeCell ref="BG151280:BG151281"/>
    <mergeCell ref="BG151318:BG151319"/>
    <mergeCell ref="BG151356:BG151357"/>
    <mergeCell ref="BG150938:BG150939"/>
    <mergeCell ref="BG150976:BG150977"/>
    <mergeCell ref="BG151014:BG151015"/>
    <mergeCell ref="BG151052:BG151053"/>
    <mergeCell ref="BG151090:BG151091"/>
    <mergeCell ref="BG151128:BG151129"/>
    <mergeCell ref="BG150710:BG150711"/>
    <mergeCell ref="BG150748:BG150749"/>
    <mergeCell ref="BG150786:BG150787"/>
    <mergeCell ref="BG150824:BG150825"/>
    <mergeCell ref="BG150862:BG150863"/>
    <mergeCell ref="BG150900:BG150901"/>
    <mergeCell ref="BG150482:BG150483"/>
    <mergeCell ref="BG150520:BG150521"/>
    <mergeCell ref="BG150558:BG150559"/>
    <mergeCell ref="BG150596:BG150597"/>
    <mergeCell ref="BG150634:BG150635"/>
    <mergeCell ref="BG150672:BG150673"/>
    <mergeCell ref="BG150254:BG150255"/>
    <mergeCell ref="BG150292:BG150293"/>
    <mergeCell ref="BG150330:BG150331"/>
    <mergeCell ref="BG150368:BG150369"/>
    <mergeCell ref="BG150406:BG150407"/>
    <mergeCell ref="BG150444:BG150445"/>
    <mergeCell ref="BG152762:BG152763"/>
    <mergeCell ref="BG152800:BG152801"/>
    <mergeCell ref="BG152838:BG152839"/>
    <mergeCell ref="BG152876:BG152877"/>
    <mergeCell ref="BG152914:BG152915"/>
    <mergeCell ref="BG152952:BG152953"/>
    <mergeCell ref="BG152534:BG152535"/>
    <mergeCell ref="BG152572:BG152573"/>
    <mergeCell ref="BG152610:BG152611"/>
    <mergeCell ref="BG152648:BG152649"/>
    <mergeCell ref="BG152686:BG152687"/>
    <mergeCell ref="BG152724:BG152725"/>
    <mergeCell ref="BG152306:BG152307"/>
    <mergeCell ref="BG152344:BG152345"/>
    <mergeCell ref="BG152382:BG152383"/>
    <mergeCell ref="BG152420:BG152421"/>
    <mergeCell ref="BG152458:BG152459"/>
    <mergeCell ref="BG152496:BG152497"/>
    <mergeCell ref="BG152078:BG152079"/>
    <mergeCell ref="BG152116:BG152117"/>
    <mergeCell ref="BG152154:BG152155"/>
    <mergeCell ref="BG152192:BG152193"/>
    <mergeCell ref="BG152230:BG152231"/>
    <mergeCell ref="BG152268:BG152269"/>
    <mergeCell ref="BG151850:BG151851"/>
    <mergeCell ref="BG151888:BG151889"/>
    <mergeCell ref="BG151926:BG151927"/>
    <mergeCell ref="BG151964:BG151965"/>
    <mergeCell ref="BG152002:BG152003"/>
    <mergeCell ref="BG152040:BG152041"/>
    <mergeCell ref="BG151622:BG151623"/>
    <mergeCell ref="BG151660:BG151661"/>
    <mergeCell ref="BG151698:BG151699"/>
    <mergeCell ref="BG151736:BG151737"/>
    <mergeCell ref="BG151774:BG151775"/>
    <mergeCell ref="BG151812:BG151813"/>
    <mergeCell ref="BG154130:BG154131"/>
    <mergeCell ref="BG154168:BG154169"/>
    <mergeCell ref="BG154206:BG154207"/>
    <mergeCell ref="BG154244:BG154245"/>
    <mergeCell ref="BG154282:BG154283"/>
    <mergeCell ref="BG154320:BG154321"/>
    <mergeCell ref="BG153902:BG153903"/>
    <mergeCell ref="BG153940:BG153941"/>
    <mergeCell ref="BG153978:BG153979"/>
    <mergeCell ref="BG154016:BG154017"/>
    <mergeCell ref="BG154054:BG154055"/>
    <mergeCell ref="BG154092:BG154093"/>
    <mergeCell ref="BG153674:BG153675"/>
    <mergeCell ref="BG153712:BG153713"/>
    <mergeCell ref="BG153750:BG153751"/>
    <mergeCell ref="BG153788:BG153789"/>
    <mergeCell ref="BG153826:BG153827"/>
    <mergeCell ref="BG153864:BG153865"/>
    <mergeCell ref="BG153446:BG153447"/>
    <mergeCell ref="BG153484:BG153485"/>
    <mergeCell ref="BG153522:BG153523"/>
    <mergeCell ref="BG153560:BG153561"/>
    <mergeCell ref="BG153598:BG153599"/>
    <mergeCell ref="BG153636:BG153637"/>
    <mergeCell ref="BG153218:BG153219"/>
    <mergeCell ref="BG153256:BG153257"/>
    <mergeCell ref="BG153294:BG153295"/>
    <mergeCell ref="BG153332:BG153333"/>
    <mergeCell ref="BG153370:BG153371"/>
    <mergeCell ref="BG153408:BG153409"/>
    <mergeCell ref="BG152990:BG152991"/>
    <mergeCell ref="BG153028:BG153029"/>
    <mergeCell ref="BG153066:BG153067"/>
    <mergeCell ref="BG153104:BG153105"/>
    <mergeCell ref="BG153142:BG153143"/>
    <mergeCell ref="BG153180:BG153181"/>
    <mergeCell ref="BG155498:BG155499"/>
    <mergeCell ref="BG155536:BG155537"/>
    <mergeCell ref="BG155574:BG155575"/>
    <mergeCell ref="BG155612:BG155613"/>
    <mergeCell ref="BG155650:BG155651"/>
    <mergeCell ref="BG155688:BG155689"/>
    <mergeCell ref="BG155270:BG155271"/>
    <mergeCell ref="BG155308:BG155309"/>
    <mergeCell ref="BG155346:BG155347"/>
    <mergeCell ref="BG155384:BG155385"/>
    <mergeCell ref="BG155422:BG155423"/>
    <mergeCell ref="BG155460:BG155461"/>
    <mergeCell ref="BG155042:BG155043"/>
    <mergeCell ref="BG155080:BG155081"/>
    <mergeCell ref="BG155118:BG155119"/>
    <mergeCell ref="BG155156:BG155157"/>
    <mergeCell ref="BG155194:BG155195"/>
    <mergeCell ref="BG155232:BG155233"/>
    <mergeCell ref="BG154814:BG154815"/>
    <mergeCell ref="BG154852:BG154853"/>
    <mergeCell ref="BG154890:BG154891"/>
    <mergeCell ref="BG154928:BG154929"/>
    <mergeCell ref="BG154966:BG154967"/>
    <mergeCell ref="BG155004:BG155005"/>
    <mergeCell ref="BG154586:BG154587"/>
    <mergeCell ref="BG154624:BG154625"/>
    <mergeCell ref="BG154662:BG154663"/>
    <mergeCell ref="BG154700:BG154701"/>
    <mergeCell ref="BG154738:BG154739"/>
    <mergeCell ref="BG154776:BG154777"/>
    <mergeCell ref="BG154358:BG154359"/>
    <mergeCell ref="BG154396:BG154397"/>
    <mergeCell ref="BG154434:BG154435"/>
    <mergeCell ref="BG154472:BG154473"/>
    <mergeCell ref="BG154510:BG154511"/>
    <mergeCell ref="BG154548:BG154549"/>
    <mergeCell ref="BG156866:BG156867"/>
    <mergeCell ref="BG156904:BG156905"/>
    <mergeCell ref="BG156942:BG156943"/>
    <mergeCell ref="BG156980:BG156981"/>
    <mergeCell ref="BG157018:BG157019"/>
    <mergeCell ref="BG157056:BG157057"/>
    <mergeCell ref="BG156638:BG156639"/>
    <mergeCell ref="BG156676:BG156677"/>
    <mergeCell ref="BG156714:BG156715"/>
    <mergeCell ref="BG156752:BG156753"/>
    <mergeCell ref="BG156790:BG156791"/>
    <mergeCell ref="BG156828:BG156829"/>
    <mergeCell ref="BG156410:BG156411"/>
    <mergeCell ref="BG156448:BG156449"/>
    <mergeCell ref="BG156486:BG156487"/>
    <mergeCell ref="BG156524:BG156525"/>
    <mergeCell ref="BG156562:BG156563"/>
    <mergeCell ref="BG156600:BG156601"/>
    <mergeCell ref="BG156182:BG156183"/>
    <mergeCell ref="BG156220:BG156221"/>
    <mergeCell ref="BG156258:BG156259"/>
    <mergeCell ref="BG156296:BG156297"/>
    <mergeCell ref="BG156334:BG156335"/>
    <mergeCell ref="BG156372:BG156373"/>
    <mergeCell ref="BG155954:BG155955"/>
    <mergeCell ref="BG155992:BG155993"/>
    <mergeCell ref="BG156030:BG156031"/>
    <mergeCell ref="BG156068:BG156069"/>
    <mergeCell ref="BG156106:BG156107"/>
    <mergeCell ref="BG156144:BG156145"/>
    <mergeCell ref="BG155726:BG155727"/>
    <mergeCell ref="BG155764:BG155765"/>
    <mergeCell ref="BG155802:BG155803"/>
    <mergeCell ref="BG155840:BG155841"/>
    <mergeCell ref="BG155878:BG155879"/>
    <mergeCell ref="BG155916:BG155917"/>
    <mergeCell ref="BG158234:BG158235"/>
    <mergeCell ref="BG158272:BG158273"/>
    <mergeCell ref="BG158310:BG158311"/>
    <mergeCell ref="BG158348:BG158349"/>
    <mergeCell ref="BG158386:BG158387"/>
    <mergeCell ref="BG158424:BG158425"/>
    <mergeCell ref="BG158006:BG158007"/>
    <mergeCell ref="BG158044:BG158045"/>
    <mergeCell ref="BG158082:BG158083"/>
    <mergeCell ref="BG158120:BG158121"/>
    <mergeCell ref="BG158158:BG158159"/>
    <mergeCell ref="BG158196:BG158197"/>
    <mergeCell ref="BG157778:BG157779"/>
    <mergeCell ref="BG157816:BG157817"/>
    <mergeCell ref="BG157854:BG157855"/>
    <mergeCell ref="BG157892:BG157893"/>
    <mergeCell ref="BG157930:BG157931"/>
    <mergeCell ref="BG157968:BG157969"/>
    <mergeCell ref="BG157550:BG157551"/>
    <mergeCell ref="BG157588:BG157589"/>
    <mergeCell ref="BG157626:BG157627"/>
    <mergeCell ref="BG157664:BG157665"/>
    <mergeCell ref="BG157702:BG157703"/>
    <mergeCell ref="BG157740:BG157741"/>
    <mergeCell ref="BG157322:BG157323"/>
    <mergeCell ref="BG157360:BG157361"/>
    <mergeCell ref="BG157398:BG157399"/>
    <mergeCell ref="BG157436:BG157437"/>
    <mergeCell ref="BG157474:BG157475"/>
    <mergeCell ref="BG157512:BG157513"/>
    <mergeCell ref="BG157094:BG157095"/>
    <mergeCell ref="BG157132:BG157133"/>
    <mergeCell ref="BG157170:BG157171"/>
    <mergeCell ref="BG157208:BG157209"/>
    <mergeCell ref="BG157246:BG157247"/>
    <mergeCell ref="BG157284:BG157285"/>
    <mergeCell ref="BG159602:BG159603"/>
    <mergeCell ref="BG159640:BG159641"/>
    <mergeCell ref="BG159678:BG159679"/>
    <mergeCell ref="BG159716:BG159717"/>
    <mergeCell ref="BG159754:BG159755"/>
    <mergeCell ref="BG159792:BG159793"/>
    <mergeCell ref="BG159374:BG159375"/>
    <mergeCell ref="BG159412:BG159413"/>
    <mergeCell ref="BG159450:BG159451"/>
    <mergeCell ref="BG159488:BG159489"/>
    <mergeCell ref="BG159526:BG159527"/>
    <mergeCell ref="BG159564:BG159565"/>
    <mergeCell ref="BG159146:BG159147"/>
    <mergeCell ref="BG159184:BG159185"/>
    <mergeCell ref="BG159222:BG159223"/>
    <mergeCell ref="BG159260:BG159261"/>
    <mergeCell ref="BG159298:BG159299"/>
    <mergeCell ref="BG159336:BG159337"/>
    <mergeCell ref="BG158918:BG158919"/>
    <mergeCell ref="BG158956:BG158957"/>
    <mergeCell ref="BG158994:BG158995"/>
    <mergeCell ref="BG159032:BG159033"/>
    <mergeCell ref="BG159070:BG159071"/>
    <mergeCell ref="BG159108:BG159109"/>
    <mergeCell ref="BG158690:BG158691"/>
    <mergeCell ref="BG158728:BG158729"/>
    <mergeCell ref="BG158766:BG158767"/>
    <mergeCell ref="BG158804:BG158805"/>
    <mergeCell ref="BG158842:BG158843"/>
    <mergeCell ref="BG158880:BG158881"/>
    <mergeCell ref="BG158462:BG158463"/>
    <mergeCell ref="BG158500:BG158501"/>
    <mergeCell ref="BG158538:BG158539"/>
    <mergeCell ref="BG158576:BG158577"/>
    <mergeCell ref="BG158614:BG158615"/>
    <mergeCell ref="BG158652:BG158653"/>
    <mergeCell ref="BG160970:BG160971"/>
    <mergeCell ref="BG161008:BG161009"/>
    <mergeCell ref="BG161046:BG161047"/>
    <mergeCell ref="BG161084:BG161085"/>
    <mergeCell ref="BG161122:BG161123"/>
    <mergeCell ref="BG161160:BG161161"/>
    <mergeCell ref="BG160742:BG160743"/>
    <mergeCell ref="BG160780:BG160781"/>
    <mergeCell ref="BG160818:BG160819"/>
    <mergeCell ref="BG160856:BG160857"/>
    <mergeCell ref="BG160894:BG160895"/>
    <mergeCell ref="BG160932:BG160933"/>
    <mergeCell ref="BG160514:BG160515"/>
    <mergeCell ref="BG160552:BG160553"/>
    <mergeCell ref="BG160590:BG160591"/>
    <mergeCell ref="BG160628:BG160629"/>
    <mergeCell ref="BG160666:BG160667"/>
    <mergeCell ref="BG160704:BG160705"/>
    <mergeCell ref="BG160286:BG160287"/>
    <mergeCell ref="BG160324:BG160325"/>
    <mergeCell ref="BG160362:BG160363"/>
    <mergeCell ref="BG160400:BG160401"/>
    <mergeCell ref="BG160438:BG160439"/>
    <mergeCell ref="BG160476:BG160477"/>
    <mergeCell ref="BG160058:BG160059"/>
    <mergeCell ref="BG160096:BG160097"/>
    <mergeCell ref="BG160134:BG160135"/>
    <mergeCell ref="BG160172:BG160173"/>
    <mergeCell ref="BG160210:BG160211"/>
    <mergeCell ref="BG160248:BG160249"/>
    <mergeCell ref="BG159830:BG159831"/>
    <mergeCell ref="BG159868:BG159869"/>
    <mergeCell ref="BG159906:BG159907"/>
    <mergeCell ref="BG159944:BG159945"/>
    <mergeCell ref="BG159982:BG159983"/>
    <mergeCell ref="BG160020:BG160021"/>
    <mergeCell ref="BG162338:BG162339"/>
    <mergeCell ref="BG162376:BG162377"/>
    <mergeCell ref="BG162414:BG162415"/>
    <mergeCell ref="BG162452:BG162453"/>
    <mergeCell ref="BG162490:BG162491"/>
    <mergeCell ref="BG162528:BG162529"/>
    <mergeCell ref="BG162110:BG162111"/>
    <mergeCell ref="BG162148:BG162149"/>
    <mergeCell ref="BG162186:BG162187"/>
    <mergeCell ref="BG162224:BG162225"/>
    <mergeCell ref="BG162262:BG162263"/>
    <mergeCell ref="BG162300:BG162301"/>
    <mergeCell ref="BG161882:BG161883"/>
    <mergeCell ref="BG161920:BG161921"/>
    <mergeCell ref="BG161958:BG161959"/>
    <mergeCell ref="BG161996:BG161997"/>
    <mergeCell ref="BG162034:BG162035"/>
    <mergeCell ref="BG162072:BG162073"/>
    <mergeCell ref="BG161654:BG161655"/>
    <mergeCell ref="BG161692:BG161693"/>
    <mergeCell ref="BG161730:BG161731"/>
    <mergeCell ref="BG161768:BG161769"/>
    <mergeCell ref="BG161806:BG161807"/>
    <mergeCell ref="BG161844:BG161845"/>
    <mergeCell ref="BG161426:BG161427"/>
    <mergeCell ref="BG161464:BG161465"/>
    <mergeCell ref="BG161502:BG161503"/>
    <mergeCell ref="BG161540:BG161541"/>
    <mergeCell ref="BG161578:BG161579"/>
    <mergeCell ref="BG161616:BG161617"/>
    <mergeCell ref="BG161198:BG161199"/>
    <mergeCell ref="BG161236:BG161237"/>
    <mergeCell ref="BG161274:BG161275"/>
    <mergeCell ref="BG161312:BG161313"/>
    <mergeCell ref="BG161350:BG161351"/>
    <mergeCell ref="BG161388:BG161389"/>
    <mergeCell ref="BG163706:BG163707"/>
    <mergeCell ref="BG163744:BG163745"/>
    <mergeCell ref="BG163782:BG163783"/>
    <mergeCell ref="BG163820:BG163821"/>
    <mergeCell ref="BG163858:BG163859"/>
    <mergeCell ref="BG163896:BG163897"/>
    <mergeCell ref="BG163478:BG163479"/>
    <mergeCell ref="BG163516:BG163517"/>
    <mergeCell ref="BG163554:BG163555"/>
    <mergeCell ref="BG163592:BG163593"/>
    <mergeCell ref="BG163630:BG163631"/>
    <mergeCell ref="BG163668:BG163669"/>
    <mergeCell ref="BG163250:BG163251"/>
    <mergeCell ref="BG163288:BG163289"/>
    <mergeCell ref="BG163326:BG163327"/>
    <mergeCell ref="BG163364:BG163365"/>
    <mergeCell ref="BG163402:BG163403"/>
    <mergeCell ref="BG163440:BG163441"/>
    <mergeCell ref="BG163022:BG163023"/>
    <mergeCell ref="BG163060:BG163061"/>
    <mergeCell ref="BG163098:BG163099"/>
    <mergeCell ref="BG163136:BG163137"/>
    <mergeCell ref="BG163174:BG163175"/>
    <mergeCell ref="BG163212:BG163213"/>
    <mergeCell ref="BG162794:BG162795"/>
    <mergeCell ref="BG162832:BG162833"/>
    <mergeCell ref="BG162870:BG162871"/>
    <mergeCell ref="BG162908:BG162909"/>
    <mergeCell ref="BG162946:BG162947"/>
    <mergeCell ref="BG162984:BG162985"/>
    <mergeCell ref="BG162566:BG162567"/>
    <mergeCell ref="BG162604:BG162605"/>
    <mergeCell ref="BG162642:BG162643"/>
    <mergeCell ref="BG162680:BG162681"/>
    <mergeCell ref="BG162718:BG162719"/>
    <mergeCell ref="BG162756:BG162757"/>
    <mergeCell ref="BG165074:BG165075"/>
    <mergeCell ref="BG165112:BG165113"/>
    <mergeCell ref="BG165150:BG165151"/>
    <mergeCell ref="BG165188:BG165189"/>
    <mergeCell ref="BG165226:BG165227"/>
    <mergeCell ref="BG165264:BG165265"/>
    <mergeCell ref="BG164846:BG164847"/>
    <mergeCell ref="BG164884:BG164885"/>
    <mergeCell ref="BG164922:BG164923"/>
    <mergeCell ref="BG164960:BG164961"/>
    <mergeCell ref="BG164998:BG164999"/>
    <mergeCell ref="BG165036:BG165037"/>
    <mergeCell ref="BG164618:BG164619"/>
    <mergeCell ref="BG164656:BG164657"/>
    <mergeCell ref="BG164694:BG164695"/>
    <mergeCell ref="BG164732:BG164733"/>
    <mergeCell ref="BG164770:BG164771"/>
    <mergeCell ref="BG164808:BG164809"/>
    <mergeCell ref="BG164390:BG164391"/>
    <mergeCell ref="BG164428:BG164429"/>
    <mergeCell ref="BG164466:BG164467"/>
    <mergeCell ref="BG164504:BG164505"/>
    <mergeCell ref="BG164542:BG164543"/>
    <mergeCell ref="BG164580:BG164581"/>
    <mergeCell ref="BG164162:BG164163"/>
    <mergeCell ref="BG164200:BG164201"/>
    <mergeCell ref="BG164238:BG164239"/>
    <mergeCell ref="BG164276:BG164277"/>
    <mergeCell ref="BG164314:BG164315"/>
    <mergeCell ref="BG164352:BG164353"/>
    <mergeCell ref="BG163934:BG163935"/>
    <mergeCell ref="BG163972:BG163973"/>
    <mergeCell ref="BG164010:BG164011"/>
    <mergeCell ref="BG164048:BG164049"/>
    <mergeCell ref="BG164086:BG164087"/>
    <mergeCell ref="BG164124:BG164125"/>
    <mergeCell ref="BG166442:BG166443"/>
    <mergeCell ref="BG166480:BG166481"/>
    <mergeCell ref="BG166518:BG166519"/>
    <mergeCell ref="BG166556:BG166557"/>
    <mergeCell ref="BG166594:BG166595"/>
    <mergeCell ref="BG166632:BG166633"/>
    <mergeCell ref="BG166214:BG166215"/>
    <mergeCell ref="BG166252:BG166253"/>
    <mergeCell ref="BG166290:BG166291"/>
    <mergeCell ref="BG166328:BG166329"/>
    <mergeCell ref="BG166366:BG166367"/>
    <mergeCell ref="BG166404:BG166405"/>
    <mergeCell ref="BG165986:BG165987"/>
    <mergeCell ref="BG166024:BG166025"/>
    <mergeCell ref="BG166062:BG166063"/>
    <mergeCell ref="BG166100:BG166101"/>
    <mergeCell ref="BG166138:BG166139"/>
    <mergeCell ref="BG166176:BG166177"/>
    <mergeCell ref="BG165758:BG165759"/>
    <mergeCell ref="BG165796:BG165797"/>
    <mergeCell ref="BG165834:BG165835"/>
    <mergeCell ref="BG165872:BG165873"/>
    <mergeCell ref="BG165910:BG165911"/>
    <mergeCell ref="BG165948:BG165949"/>
    <mergeCell ref="BG165530:BG165531"/>
    <mergeCell ref="BG165568:BG165569"/>
    <mergeCell ref="BG165606:BG165607"/>
    <mergeCell ref="BG165644:BG165645"/>
    <mergeCell ref="BG165682:BG165683"/>
    <mergeCell ref="BG165720:BG165721"/>
    <mergeCell ref="BG165302:BG165303"/>
    <mergeCell ref="BG165340:BG165341"/>
    <mergeCell ref="BG165378:BG165379"/>
    <mergeCell ref="BG165416:BG165417"/>
    <mergeCell ref="BG165454:BG165455"/>
    <mergeCell ref="BG165492:BG165493"/>
    <mergeCell ref="BG167810:BG167811"/>
    <mergeCell ref="BG167848:BG167849"/>
    <mergeCell ref="BG167886:BG167887"/>
    <mergeCell ref="BG167924:BG167925"/>
    <mergeCell ref="BG167962:BG167963"/>
    <mergeCell ref="BG168000:BG168001"/>
    <mergeCell ref="BG167582:BG167583"/>
    <mergeCell ref="BG167620:BG167621"/>
    <mergeCell ref="BG167658:BG167659"/>
    <mergeCell ref="BG167696:BG167697"/>
    <mergeCell ref="BG167734:BG167735"/>
    <mergeCell ref="BG167772:BG167773"/>
    <mergeCell ref="BG167354:BG167355"/>
    <mergeCell ref="BG167392:BG167393"/>
    <mergeCell ref="BG167430:BG167431"/>
    <mergeCell ref="BG167468:BG167469"/>
    <mergeCell ref="BG167506:BG167507"/>
    <mergeCell ref="BG167544:BG167545"/>
    <mergeCell ref="BG167126:BG167127"/>
    <mergeCell ref="BG167164:BG167165"/>
    <mergeCell ref="BG167202:BG167203"/>
    <mergeCell ref="BG167240:BG167241"/>
    <mergeCell ref="BG167278:BG167279"/>
    <mergeCell ref="BG167316:BG167317"/>
    <mergeCell ref="BG166898:BG166899"/>
    <mergeCell ref="BG166936:BG166937"/>
    <mergeCell ref="BG166974:BG166975"/>
    <mergeCell ref="BG167012:BG167013"/>
    <mergeCell ref="BG167050:BG167051"/>
    <mergeCell ref="BG167088:BG167089"/>
    <mergeCell ref="BG166670:BG166671"/>
    <mergeCell ref="BG166708:BG166709"/>
    <mergeCell ref="BG166746:BG166747"/>
    <mergeCell ref="BG166784:BG166785"/>
    <mergeCell ref="BG166822:BG166823"/>
    <mergeCell ref="BG166860:BG166861"/>
    <mergeCell ref="BG169178:BG169179"/>
    <mergeCell ref="BG169216:BG169217"/>
    <mergeCell ref="BG169254:BG169255"/>
    <mergeCell ref="BG169292:BG169293"/>
    <mergeCell ref="BG169330:BG169331"/>
    <mergeCell ref="BG169368:BG169369"/>
    <mergeCell ref="BG168950:BG168951"/>
    <mergeCell ref="BG168988:BG168989"/>
    <mergeCell ref="BG169026:BG169027"/>
    <mergeCell ref="BG169064:BG169065"/>
    <mergeCell ref="BG169102:BG169103"/>
    <mergeCell ref="BG169140:BG169141"/>
    <mergeCell ref="BG168722:BG168723"/>
    <mergeCell ref="BG168760:BG168761"/>
    <mergeCell ref="BG168798:BG168799"/>
    <mergeCell ref="BG168836:BG168837"/>
    <mergeCell ref="BG168874:BG168875"/>
    <mergeCell ref="BG168912:BG168913"/>
    <mergeCell ref="BG168494:BG168495"/>
    <mergeCell ref="BG168532:BG168533"/>
    <mergeCell ref="BG168570:BG168571"/>
    <mergeCell ref="BG168608:BG168609"/>
    <mergeCell ref="BG168646:BG168647"/>
    <mergeCell ref="BG168684:BG168685"/>
    <mergeCell ref="BG168266:BG168267"/>
    <mergeCell ref="BG168304:BG168305"/>
    <mergeCell ref="BG168342:BG168343"/>
    <mergeCell ref="BG168380:BG168381"/>
    <mergeCell ref="BG168418:BG168419"/>
    <mergeCell ref="BG168456:BG168457"/>
    <mergeCell ref="BG168038:BG168039"/>
    <mergeCell ref="BG168076:BG168077"/>
    <mergeCell ref="BG168114:BG168115"/>
    <mergeCell ref="BG168152:BG168153"/>
    <mergeCell ref="BG168190:BG168191"/>
    <mergeCell ref="BG168228:BG168229"/>
    <mergeCell ref="BG170546:BG170547"/>
    <mergeCell ref="BG170584:BG170585"/>
    <mergeCell ref="BG170622:BG170623"/>
    <mergeCell ref="BG170660:BG170661"/>
    <mergeCell ref="BG170698:BG170699"/>
    <mergeCell ref="BG170736:BG170737"/>
    <mergeCell ref="BG170318:BG170319"/>
    <mergeCell ref="BG170356:BG170357"/>
    <mergeCell ref="BG170394:BG170395"/>
    <mergeCell ref="BG170432:BG170433"/>
    <mergeCell ref="BG170470:BG170471"/>
    <mergeCell ref="BG170508:BG170509"/>
    <mergeCell ref="BG170090:BG170091"/>
    <mergeCell ref="BG170128:BG170129"/>
    <mergeCell ref="BG170166:BG170167"/>
    <mergeCell ref="BG170204:BG170205"/>
    <mergeCell ref="BG170242:BG170243"/>
    <mergeCell ref="BG170280:BG170281"/>
    <mergeCell ref="BG169862:BG169863"/>
    <mergeCell ref="BG169900:BG169901"/>
    <mergeCell ref="BG169938:BG169939"/>
    <mergeCell ref="BG169976:BG169977"/>
    <mergeCell ref="BG170014:BG170015"/>
    <mergeCell ref="BG170052:BG170053"/>
    <mergeCell ref="BG169634:BG169635"/>
    <mergeCell ref="BG169672:BG169673"/>
    <mergeCell ref="BG169710:BG169711"/>
    <mergeCell ref="BG169748:BG169749"/>
    <mergeCell ref="BG169786:BG169787"/>
    <mergeCell ref="BG169824:BG169825"/>
    <mergeCell ref="BG169406:BG169407"/>
    <mergeCell ref="BG169444:BG169445"/>
    <mergeCell ref="BG169482:BG169483"/>
    <mergeCell ref="BG169520:BG169521"/>
    <mergeCell ref="BG169558:BG169559"/>
    <mergeCell ref="BG169596:BG169597"/>
    <mergeCell ref="BG171914:BG171915"/>
    <mergeCell ref="BG171952:BG171953"/>
    <mergeCell ref="BG171990:BG171991"/>
    <mergeCell ref="BG172028:BG172029"/>
    <mergeCell ref="BG172066:BG172067"/>
    <mergeCell ref="BG172104:BG172105"/>
    <mergeCell ref="BG171686:BG171687"/>
    <mergeCell ref="BG171724:BG171725"/>
    <mergeCell ref="BG171762:BG171763"/>
    <mergeCell ref="BG171800:BG171801"/>
    <mergeCell ref="BG171838:BG171839"/>
    <mergeCell ref="BG171876:BG171877"/>
    <mergeCell ref="BG171458:BG171459"/>
    <mergeCell ref="BG171496:BG171497"/>
    <mergeCell ref="BG171534:BG171535"/>
    <mergeCell ref="BG171572:BG171573"/>
    <mergeCell ref="BG171610:BG171611"/>
    <mergeCell ref="BG171648:BG171649"/>
    <mergeCell ref="BG171230:BG171231"/>
    <mergeCell ref="BG171268:BG171269"/>
    <mergeCell ref="BG171306:BG171307"/>
    <mergeCell ref="BG171344:BG171345"/>
    <mergeCell ref="BG171382:BG171383"/>
    <mergeCell ref="BG171420:BG171421"/>
    <mergeCell ref="BG171002:BG171003"/>
    <mergeCell ref="BG171040:BG171041"/>
    <mergeCell ref="BG171078:BG171079"/>
    <mergeCell ref="BG171116:BG171117"/>
    <mergeCell ref="BG171154:BG171155"/>
    <mergeCell ref="BG171192:BG171193"/>
    <mergeCell ref="BG170774:BG170775"/>
    <mergeCell ref="BG170812:BG170813"/>
    <mergeCell ref="BG170850:BG170851"/>
    <mergeCell ref="BG170888:BG170889"/>
    <mergeCell ref="BG170926:BG170927"/>
    <mergeCell ref="BG170964:BG170965"/>
    <mergeCell ref="BG173282:BG173283"/>
    <mergeCell ref="BG173320:BG173321"/>
    <mergeCell ref="BG173358:BG173359"/>
    <mergeCell ref="BG173396:BG173397"/>
    <mergeCell ref="BG173434:BG173435"/>
    <mergeCell ref="BG173472:BG173473"/>
    <mergeCell ref="BG173054:BG173055"/>
    <mergeCell ref="BG173092:BG173093"/>
    <mergeCell ref="BG173130:BG173131"/>
    <mergeCell ref="BG173168:BG173169"/>
    <mergeCell ref="BG173206:BG173207"/>
    <mergeCell ref="BG173244:BG173245"/>
    <mergeCell ref="BG172826:BG172827"/>
    <mergeCell ref="BG172864:BG172865"/>
    <mergeCell ref="BG172902:BG172903"/>
    <mergeCell ref="BG172940:BG172941"/>
    <mergeCell ref="BG172978:BG172979"/>
    <mergeCell ref="BG173016:BG173017"/>
    <mergeCell ref="BG172598:BG172599"/>
    <mergeCell ref="BG172636:BG172637"/>
    <mergeCell ref="BG172674:BG172675"/>
    <mergeCell ref="BG172712:BG172713"/>
    <mergeCell ref="BG172750:BG172751"/>
    <mergeCell ref="BG172788:BG172789"/>
    <mergeCell ref="BG172370:BG172371"/>
    <mergeCell ref="BG172408:BG172409"/>
    <mergeCell ref="BG172446:BG172447"/>
    <mergeCell ref="BG172484:BG172485"/>
    <mergeCell ref="BG172522:BG172523"/>
    <mergeCell ref="BG172560:BG172561"/>
    <mergeCell ref="BG172142:BG172143"/>
    <mergeCell ref="BG172180:BG172181"/>
    <mergeCell ref="BG172218:BG172219"/>
    <mergeCell ref="BG172256:BG172257"/>
    <mergeCell ref="BG172294:BG172295"/>
    <mergeCell ref="BG172332:BG172333"/>
    <mergeCell ref="BG174650:BG174651"/>
    <mergeCell ref="BG174688:BG174689"/>
    <mergeCell ref="BG174726:BG174727"/>
    <mergeCell ref="BG174764:BG174765"/>
    <mergeCell ref="BG174802:BG174803"/>
    <mergeCell ref="BG174840:BG174841"/>
    <mergeCell ref="BG174422:BG174423"/>
    <mergeCell ref="BG174460:BG174461"/>
    <mergeCell ref="BG174498:BG174499"/>
    <mergeCell ref="BG174536:BG174537"/>
    <mergeCell ref="BG174574:BG174575"/>
    <mergeCell ref="BG174612:BG174613"/>
    <mergeCell ref="BG174194:BG174195"/>
    <mergeCell ref="BG174232:BG174233"/>
    <mergeCell ref="BG174270:BG174271"/>
    <mergeCell ref="BG174308:BG174309"/>
    <mergeCell ref="BG174346:BG174347"/>
    <mergeCell ref="BG174384:BG174385"/>
    <mergeCell ref="BG173966:BG173967"/>
    <mergeCell ref="BG174004:BG174005"/>
    <mergeCell ref="BG174042:BG174043"/>
    <mergeCell ref="BG174080:BG174081"/>
    <mergeCell ref="BG174118:BG174119"/>
    <mergeCell ref="BG174156:BG174157"/>
    <mergeCell ref="BG173738:BG173739"/>
    <mergeCell ref="BG173776:BG173777"/>
    <mergeCell ref="BG173814:BG173815"/>
    <mergeCell ref="BG173852:BG173853"/>
    <mergeCell ref="BG173890:BG173891"/>
    <mergeCell ref="BG173928:BG173929"/>
    <mergeCell ref="BG173510:BG173511"/>
    <mergeCell ref="BG173548:BG173549"/>
    <mergeCell ref="BG173586:BG173587"/>
    <mergeCell ref="BG173624:BG173625"/>
    <mergeCell ref="BG173662:BG173663"/>
    <mergeCell ref="BG173700:BG173701"/>
    <mergeCell ref="BG176018:BG176019"/>
    <mergeCell ref="BG176056:BG176057"/>
    <mergeCell ref="BG176094:BG176095"/>
    <mergeCell ref="BG176132:BG176133"/>
    <mergeCell ref="BG176170:BG176171"/>
    <mergeCell ref="BG176208:BG176209"/>
    <mergeCell ref="BG175790:BG175791"/>
    <mergeCell ref="BG175828:BG175829"/>
    <mergeCell ref="BG175866:BG175867"/>
    <mergeCell ref="BG175904:BG175905"/>
    <mergeCell ref="BG175942:BG175943"/>
    <mergeCell ref="BG175980:BG175981"/>
    <mergeCell ref="BG175562:BG175563"/>
    <mergeCell ref="BG175600:BG175601"/>
    <mergeCell ref="BG175638:BG175639"/>
    <mergeCell ref="BG175676:BG175677"/>
    <mergeCell ref="BG175714:BG175715"/>
    <mergeCell ref="BG175752:BG175753"/>
    <mergeCell ref="BG175334:BG175335"/>
    <mergeCell ref="BG175372:BG175373"/>
    <mergeCell ref="BG175410:BG175411"/>
    <mergeCell ref="BG175448:BG175449"/>
    <mergeCell ref="BG175486:BG175487"/>
    <mergeCell ref="BG175524:BG175525"/>
    <mergeCell ref="BG175106:BG175107"/>
    <mergeCell ref="BG175144:BG175145"/>
    <mergeCell ref="BG175182:BG175183"/>
    <mergeCell ref="BG175220:BG175221"/>
    <mergeCell ref="BG175258:BG175259"/>
    <mergeCell ref="BG175296:BG175297"/>
    <mergeCell ref="BG174878:BG174879"/>
    <mergeCell ref="BG174916:BG174917"/>
    <mergeCell ref="BG174954:BG174955"/>
    <mergeCell ref="BG174992:BG174993"/>
    <mergeCell ref="BG175030:BG175031"/>
    <mergeCell ref="BG175068:BG175069"/>
    <mergeCell ref="BG177386:BG177387"/>
    <mergeCell ref="BG177424:BG177425"/>
    <mergeCell ref="BG177462:BG177463"/>
    <mergeCell ref="BG177500:BG177501"/>
    <mergeCell ref="BG177538:BG177539"/>
    <mergeCell ref="BG177576:BG177577"/>
    <mergeCell ref="BG177158:BG177159"/>
    <mergeCell ref="BG177196:BG177197"/>
    <mergeCell ref="BG177234:BG177235"/>
    <mergeCell ref="BG177272:BG177273"/>
    <mergeCell ref="BG177310:BG177311"/>
    <mergeCell ref="BG177348:BG177349"/>
    <mergeCell ref="BG176930:BG176931"/>
    <mergeCell ref="BG176968:BG176969"/>
    <mergeCell ref="BG177006:BG177007"/>
    <mergeCell ref="BG177044:BG177045"/>
    <mergeCell ref="BG177082:BG177083"/>
    <mergeCell ref="BG177120:BG177121"/>
    <mergeCell ref="BG176702:BG176703"/>
    <mergeCell ref="BG176740:BG176741"/>
    <mergeCell ref="BG176778:BG176779"/>
    <mergeCell ref="BG176816:BG176817"/>
    <mergeCell ref="BG176854:BG176855"/>
    <mergeCell ref="BG176892:BG176893"/>
    <mergeCell ref="BG176474:BG176475"/>
    <mergeCell ref="BG176512:BG176513"/>
    <mergeCell ref="BG176550:BG176551"/>
    <mergeCell ref="BG176588:BG176589"/>
    <mergeCell ref="BG176626:BG176627"/>
    <mergeCell ref="BG176664:BG176665"/>
    <mergeCell ref="BG176246:BG176247"/>
    <mergeCell ref="BG176284:BG176285"/>
    <mergeCell ref="BG176322:BG176323"/>
    <mergeCell ref="BG176360:BG176361"/>
    <mergeCell ref="BG176398:BG176399"/>
    <mergeCell ref="BG176436:BG176437"/>
    <mergeCell ref="BG178754:BG178755"/>
    <mergeCell ref="BG178792:BG178793"/>
    <mergeCell ref="BG178830:BG178831"/>
    <mergeCell ref="BG178868:BG178869"/>
    <mergeCell ref="BG178906:BG178907"/>
    <mergeCell ref="BG178944:BG178945"/>
    <mergeCell ref="BG178526:BG178527"/>
    <mergeCell ref="BG178564:BG178565"/>
    <mergeCell ref="BG178602:BG178603"/>
    <mergeCell ref="BG178640:BG178641"/>
    <mergeCell ref="BG178678:BG178679"/>
    <mergeCell ref="BG178716:BG178717"/>
    <mergeCell ref="BG178298:BG178299"/>
    <mergeCell ref="BG178336:BG178337"/>
    <mergeCell ref="BG178374:BG178375"/>
    <mergeCell ref="BG178412:BG178413"/>
    <mergeCell ref="BG178450:BG178451"/>
    <mergeCell ref="BG178488:BG178489"/>
    <mergeCell ref="BG178070:BG178071"/>
    <mergeCell ref="BG178108:BG178109"/>
    <mergeCell ref="BG178146:BG178147"/>
    <mergeCell ref="BG178184:BG178185"/>
    <mergeCell ref="BG178222:BG178223"/>
    <mergeCell ref="BG178260:BG178261"/>
    <mergeCell ref="BG177842:BG177843"/>
    <mergeCell ref="BG177880:BG177881"/>
    <mergeCell ref="BG177918:BG177919"/>
    <mergeCell ref="BG177956:BG177957"/>
    <mergeCell ref="BG177994:BG177995"/>
    <mergeCell ref="BG178032:BG178033"/>
    <mergeCell ref="BG177614:BG177615"/>
    <mergeCell ref="BG177652:BG177653"/>
    <mergeCell ref="BG177690:BG177691"/>
    <mergeCell ref="BG177728:BG177729"/>
    <mergeCell ref="BG177766:BG177767"/>
    <mergeCell ref="BG177804:BG177805"/>
    <mergeCell ref="BG180122:BG180123"/>
    <mergeCell ref="BG180160:BG180161"/>
    <mergeCell ref="BG180198:BG180199"/>
    <mergeCell ref="BG180236:BG180237"/>
    <mergeCell ref="BG180274:BG180275"/>
    <mergeCell ref="BG180312:BG180313"/>
    <mergeCell ref="BG179894:BG179895"/>
    <mergeCell ref="BG179932:BG179933"/>
    <mergeCell ref="BG179970:BG179971"/>
    <mergeCell ref="BG180008:BG180009"/>
    <mergeCell ref="BG180046:BG180047"/>
    <mergeCell ref="BG180084:BG180085"/>
    <mergeCell ref="BG179666:BG179667"/>
    <mergeCell ref="BG179704:BG179705"/>
    <mergeCell ref="BG179742:BG179743"/>
    <mergeCell ref="BG179780:BG179781"/>
    <mergeCell ref="BG179818:BG179819"/>
    <mergeCell ref="BG179856:BG179857"/>
    <mergeCell ref="BG179438:BG179439"/>
    <mergeCell ref="BG179476:BG179477"/>
    <mergeCell ref="BG179514:BG179515"/>
    <mergeCell ref="BG179552:BG179553"/>
    <mergeCell ref="BG179590:BG179591"/>
    <mergeCell ref="BG179628:BG179629"/>
    <mergeCell ref="BG179210:BG179211"/>
    <mergeCell ref="BG179248:BG179249"/>
    <mergeCell ref="BG179286:BG179287"/>
    <mergeCell ref="BG179324:BG179325"/>
    <mergeCell ref="BG179362:BG179363"/>
    <mergeCell ref="BG179400:BG179401"/>
    <mergeCell ref="BG178982:BG178983"/>
    <mergeCell ref="BG179020:BG179021"/>
    <mergeCell ref="BG179058:BG179059"/>
    <mergeCell ref="BG179096:BG179097"/>
    <mergeCell ref="BG179134:BG179135"/>
    <mergeCell ref="BG179172:BG179173"/>
    <mergeCell ref="BG181490:BG181491"/>
    <mergeCell ref="BG181528:BG181529"/>
    <mergeCell ref="BG181566:BG181567"/>
    <mergeCell ref="BG181604:BG181605"/>
    <mergeCell ref="BG181642:BG181643"/>
    <mergeCell ref="BG181680:BG181681"/>
    <mergeCell ref="BG181262:BG181263"/>
    <mergeCell ref="BG181300:BG181301"/>
    <mergeCell ref="BG181338:BG181339"/>
    <mergeCell ref="BG181376:BG181377"/>
    <mergeCell ref="BG181414:BG181415"/>
    <mergeCell ref="BG181452:BG181453"/>
    <mergeCell ref="BG181034:BG181035"/>
    <mergeCell ref="BG181072:BG181073"/>
    <mergeCell ref="BG181110:BG181111"/>
    <mergeCell ref="BG181148:BG181149"/>
    <mergeCell ref="BG181186:BG181187"/>
    <mergeCell ref="BG181224:BG181225"/>
    <mergeCell ref="BG180806:BG180807"/>
    <mergeCell ref="BG180844:BG180845"/>
    <mergeCell ref="BG180882:BG180883"/>
    <mergeCell ref="BG180920:BG180921"/>
    <mergeCell ref="BG180958:BG180959"/>
    <mergeCell ref="BG180996:BG180997"/>
    <mergeCell ref="BG180578:BG180579"/>
    <mergeCell ref="BG180616:BG180617"/>
    <mergeCell ref="BG180654:BG180655"/>
    <mergeCell ref="BG180692:BG180693"/>
    <mergeCell ref="BG180730:BG180731"/>
    <mergeCell ref="BG180768:BG180769"/>
    <mergeCell ref="BG180350:BG180351"/>
    <mergeCell ref="BG180388:BG180389"/>
    <mergeCell ref="BG180426:BG180427"/>
    <mergeCell ref="BG180464:BG180465"/>
    <mergeCell ref="BG180502:BG180503"/>
    <mergeCell ref="BG180540:BG180541"/>
    <mergeCell ref="BG182858:BG182859"/>
    <mergeCell ref="BG182896:BG182897"/>
    <mergeCell ref="BG182934:BG182935"/>
    <mergeCell ref="BG182972:BG182973"/>
    <mergeCell ref="BG183010:BG183011"/>
    <mergeCell ref="BG183048:BG183049"/>
    <mergeCell ref="BG182630:BG182631"/>
    <mergeCell ref="BG182668:BG182669"/>
    <mergeCell ref="BG182706:BG182707"/>
    <mergeCell ref="BG182744:BG182745"/>
    <mergeCell ref="BG182782:BG182783"/>
    <mergeCell ref="BG182820:BG182821"/>
    <mergeCell ref="BG182402:BG182403"/>
    <mergeCell ref="BG182440:BG182441"/>
    <mergeCell ref="BG182478:BG182479"/>
    <mergeCell ref="BG182516:BG182517"/>
    <mergeCell ref="BG182554:BG182555"/>
    <mergeCell ref="BG182592:BG182593"/>
    <mergeCell ref="BG182174:BG182175"/>
    <mergeCell ref="BG182212:BG182213"/>
    <mergeCell ref="BG182250:BG182251"/>
    <mergeCell ref="BG182288:BG182289"/>
    <mergeCell ref="BG182326:BG182327"/>
    <mergeCell ref="BG182364:BG182365"/>
    <mergeCell ref="BG181946:BG181947"/>
    <mergeCell ref="BG181984:BG181985"/>
    <mergeCell ref="BG182022:BG182023"/>
    <mergeCell ref="BG182060:BG182061"/>
    <mergeCell ref="BG182098:BG182099"/>
    <mergeCell ref="BG182136:BG182137"/>
    <mergeCell ref="BG181718:BG181719"/>
    <mergeCell ref="BG181756:BG181757"/>
    <mergeCell ref="BG181794:BG181795"/>
    <mergeCell ref="BG181832:BG181833"/>
    <mergeCell ref="BG181870:BG181871"/>
    <mergeCell ref="BG181908:BG181909"/>
    <mergeCell ref="BG184226:BG184227"/>
    <mergeCell ref="BG184264:BG184265"/>
    <mergeCell ref="BG184302:BG184303"/>
    <mergeCell ref="BG184340:BG184341"/>
    <mergeCell ref="BG184378:BG184379"/>
    <mergeCell ref="BG184416:BG184417"/>
    <mergeCell ref="BG183998:BG183999"/>
    <mergeCell ref="BG184036:BG184037"/>
    <mergeCell ref="BG184074:BG184075"/>
    <mergeCell ref="BG184112:BG184113"/>
    <mergeCell ref="BG184150:BG184151"/>
    <mergeCell ref="BG184188:BG184189"/>
    <mergeCell ref="BG183770:BG183771"/>
    <mergeCell ref="BG183808:BG183809"/>
    <mergeCell ref="BG183846:BG183847"/>
    <mergeCell ref="BG183884:BG183885"/>
    <mergeCell ref="BG183922:BG183923"/>
    <mergeCell ref="BG183960:BG183961"/>
    <mergeCell ref="BG183542:BG183543"/>
    <mergeCell ref="BG183580:BG183581"/>
    <mergeCell ref="BG183618:BG183619"/>
    <mergeCell ref="BG183656:BG183657"/>
    <mergeCell ref="BG183694:BG183695"/>
    <mergeCell ref="BG183732:BG183733"/>
    <mergeCell ref="BG183314:BG183315"/>
    <mergeCell ref="BG183352:BG183353"/>
    <mergeCell ref="BG183390:BG183391"/>
    <mergeCell ref="BG183428:BG183429"/>
    <mergeCell ref="BG183466:BG183467"/>
    <mergeCell ref="BG183504:BG183505"/>
    <mergeCell ref="BG183086:BG183087"/>
    <mergeCell ref="BG183124:BG183125"/>
    <mergeCell ref="BG183162:BG183163"/>
    <mergeCell ref="BG183200:BG183201"/>
    <mergeCell ref="BG183238:BG183239"/>
    <mergeCell ref="BG183276:BG183277"/>
    <mergeCell ref="BG185594:BG185595"/>
    <mergeCell ref="BG185632:BG185633"/>
    <mergeCell ref="BG185670:BG185671"/>
    <mergeCell ref="BG185708:BG185709"/>
    <mergeCell ref="BG185746:BG185747"/>
    <mergeCell ref="BG185784:BG185785"/>
    <mergeCell ref="BG185366:BG185367"/>
    <mergeCell ref="BG185404:BG185405"/>
    <mergeCell ref="BG185442:BG185443"/>
    <mergeCell ref="BG185480:BG185481"/>
    <mergeCell ref="BG185518:BG185519"/>
    <mergeCell ref="BG185556:BG185557"/>
    <mergeCell ref="BG185138:BG185139"/>
    <mergeCell ref="BG185176:BG185177"/>
    <mergeCell ref="BG185214:BG185215"/>
    <mergeCell ref="BG185252:BG185253"/>
    <mergeCell ref="BG185290:BG185291"/>
    <mergeCell ref="BG185328:BG185329"/>
    <mergeCell ref="BG184910:BG184911"/>
    <mergeCell ref="BG184948:BG184949"/>
    <mergeCell ref="BG184986:BG184987"/>
    <mergeCell ref="BG185024:BG185025"/>
    <mergeCell ref="BG185062:BG185063"/>
    <mergeCell ref="BG185100:BG185101"/>
    <mergeCell ref="BG184682:BG184683"/>
    <mergeCell ref="BG184720:BG184721"/>
    <mergeCell ref="BG184758:BG184759"/>
    <mergeCell ref="BG184796:BG184797"/>
    <mergeCell ref="BG184834:BG184835"/>
    <mergeCell ref="BG184872:BG184873"/>
    <mergeCell ref="BG184454:BG184455"/>
    <mergeCell ref="BG184492:BG184493"/>
    <mergeCell ref="BG184530:BG184531"/>
    <mergeCell ref="BG184568:BG184569"/>
    <mergeCell ref="BG184606:BG184607"/>
    <mergeCell ref="BG184644:BG184645"/>
    <mergeCell ref="BG186962:BG186963"/>
    <mergeCell ref="BG187000:BG187001"/>
    <mergeCell ref="BG187038:BG187039"/>
    <mergeCell ref="BG187076:BG187077"/>
    <mergeCell ref="BG187114:BG187115"/>
    <mergeCell ref="BG187152:BG187153"/>
    <mergeCell ref="BG186734:BG186735"/>
    <mergeCell ref="BG186772:BG186773"/>
    <mergeCell ref="BG186810:BG186811"/>
    <mergeCell ref="BG186848:BG186849"/>
    <mergeCell ref="BG186886:BG186887"/>
    <mergeCell ref="BG186924:BG186925"/>
    <mergeCell ref="BG186506:BG186507"/>
    <mergeCell ref="BG186544:BG186545"/>
    <mergeCell ref="BG186582:BG186583"/>
    <mergeCell ref="BG186620:BG186621"/>
    <mergeCell ref="BG186658:BG186659"/>
    <mergeCell ref="BG186696:BG186697"/>
    <mergeCell ref="BG186278:BG186279"/>
    <mergeCell ref="BG186316:BG186317"/>
    <mergeCell ref="BG186354:BG186355"/>
    <mergeCell ref="BG186392:BG186393"/>
    <mergeCell ref="BG186430:BG186431"/>
    <mergeCell ref="BG186468:BG186469"/>
    <mergeCell ref="BG186050:BG186051"/>
    <mergeCell ref="BG186088:BG186089"/>
    <mergeCell ref="BG186126:BG186127"/>
    <mergeCell ref="BG186164:BG186165"/>
    <mergeCell ref="BG186202:BG186203"/>
    <mergeCell ref="BG186240:BG186241"/>
    <mergeCell ref="BG185822:BG185823"/>
    <mergeCell ref="BG185860:BG185861"/>
    <mergeCell ref="BG185898:BG185899"/>
    <mergeCell ref="BG185936:BG185937"/>
    <mergeCell ref="BG185974:BG185975"/>
    <mergeCell ref="BG186012:BG186013"/>
    <mergeCell ref="BG188330:BG188331"/>
    <mergeCell ref="BG188368:BG188369"/>
    <mergeCell ref="BG188406:BG188407"/>
    <mergeCell ref="BG188444:BG188445"/>
    <mergeCell ref="BG188482:BG188483"/>
    <mergeCell ref="BG188520:BG188521"/>
    <mergeCell ref="BG188102:BG188103"/>
    <mergeCell ref="BG188140:BG188141"/>
    <mergeCell ref="BG188178:BG188179"/>
    <mergeCell ref="BG188216:BG188217"/>
    <mergeCell ref="BG188254:BG188255"/>
    <mergeCell ref="BG188292:BG188293"/>
    <mergeCell ref="BG187874:BG187875"/>
    <mergeCell ref="BG187912:BG187913"/>
    <mergeCell ref="BG187950:BG187951"/>
    <mergeCell ref="BG187988:BG187989"/>
    <mergeCell ref="BG188026:BG188027"/>
    <mergeCell ref="BG188064:BG188065"/>
    <mergeCell ref="BG187646:BG187647"/>
    <mergeCell ref="BG187684:BG187685"/>
    <mergeCell ref="BG187722:BG187723"/>
    <mergeCell ref="BG187760:BG187761"/>
    <mergeCell ref="BG187798:BG187799"/>
    <mergeCell ref="BG187836:BG187837"/>
    <mergeCell ref="BG187418:BG187419"/>
    <mergeCell ref="BG187456:BG187457"/>
    <mergeCell ref="BG187494:BG187495"/>
    <mergeCell ref="BG187532:BG187533"/>
    <mergeCell ref="BG187570:BG187571"/>
    <mergeCell ref="BG187608:BG187609"/>
    <mergeCell ref="BG187190:BG187191"/>
    <mergeCell ref="BG187228:BG187229"/>
    <mergeCell ref="BG187266:BG187267"/>
    <mergeCell ref="BG187304:BG187305"/>
    <mergeCell ref="BG187342:BG187343"/>
    <mergeCell ref="BG187380:BG187381"/>
    <mergeCell ref="BG189698:BG189699"/>
    <mergeCell ref="BG189736:BG189737"/>
    <mergeCell ref="BG189774:BG189775"/>
    <mergeCell ref="BG189812:BG189813"/>
    <mergeCell ref="BG189850:BG189851"/>
    <mergeCell ref="BG189888:BG189889"/>
    <mergeCell ref="BG189470:BG189471"/>
    <mergeCell ref="BG189508:BG189509"/>
    <mergeCell ref="BG189546:BG189547"/>
    <mergeCell ref="BG189584:BG189585"/>
    <mergeCell ref="BG189622:BG189623"/>
    <mergeCell ref="BG189660:BG189661"/>
    <mergeCell ref="BG189242:BG189243"/>
    <mergeCell ref="BG189280:BG189281"/>
    <mergeCell ref="BG189318:BG189319"/>
    <mergeCell ref="BG189356:BG189357"/>
    <mergeCell ref="BG189394:BG189395"/>
    <mergeCell ref="BG189432:BG189433"/>
    <mergeCell ref="BG189014:BG189015"/>
    <mergeCell ref="BG189052:BG189053"/>
    <mergeCell ref="BG189090:BG189091"/>
    <mergeCell ref="BG189128:BG189129"/>
    <mergeCell ref="BG189166:BG189167"/>
    <mergeCell ref="BG189204:BG189205"/>
    <mergeCell ref="BG188786:BG188787"/>
    <mergeCell ref="BG188824:BG188825"/>
    <mergeCell ref="BG188862:BG188863"/>
    <mergeCell ref="BG188900:BG188901"/>
    <mergeCell ref="BG188938:BG188939"/>
    <mergeCell ref="BG188976:BG188977"/>
    <mergeCell ref="BG188558:BG188559"/>
    <mergeCell ref="BG188596:BG188597"/>
    <mergeCell ref="BG188634:BG188635"/>
    <mergeCell ref="BG188672:BG188673"/>
    <mergeCell ref="BG188710:BG188711"/>
    <mergeCell ref="BG188748:BG188749"/>
    <mergeCell ref="BG191066:BG191067"/>
    <mergeCell ref="BG191104:BG191105"/>
    <mergeCell ref="BG191142:BG191143"/>
    <mergeCell ref="BG191180:BG191181"/>
    <mergeCell ref="BG191218:BG191219"/>
    <mergeCell ref="BG191256:BG191257"/>
    <mergeCell ref="BG190838:BG190839"/>
    <mergeCell ref="BG190876:BG190877"/>
    <mergeCell ref="BG190914:BG190915"/>
    <mergeCell ref="BG190952:BG190953"/>
    <mergeCell ref="BG190990:BG190991"/>
    <mergeCell ref="BG191028:BG191029"/>
    <mergeCell ref="BG190610:BG190611"/>
    <mergeCell ref="BG190648:BG190649"/>
    <mergeCell ref="BG190686:BG190687"/>
    <mergeCell ref="BG190724:BG190725"/>
    <mergeCell ref="BG190762:BG190763"/>
    <mergeCell ref="BG190800:BG190801"/>
    <mergeCell ref="BG190382:BG190383"/>
    <mergeCell ref="BG190420:BG190421"/>
    <mergeCell ref="BG190458:BG190459"/>
    <mergeCell ref="BG190496:BG190497"/>
    <mergeCell ref="BG190534:BG190535"/>
    <mergeCell ref="BG190572:BG190573"/>
    <mergeCell ref="BG190154:BG190155"/>
    <mergeCell ref="BG190192:BG190193"/>
    <mergeCell ref="BG190230:BG190231"/>
    <mergeCell ref="BG190268:BG190269"/>
    <mergeCell ref="BG190306:BG190307"/>
    <mergeCell ref="BG190344:BG190345"/>
    <mergeCell ref="BG189926:BG189927"/>
    <mergeCell ref="BG189964:BG189965"/>
    <mergeCell ref="BG190002:BG190003"/>
    <mergeCell ref="BG190040:BG190041"/>
    <mergeCell ref="BG190078:BG190079"/>
    <mergeCell ref="BG190116:BG190117"/>
    <mergeCell ref="BG192434:BG192435"/>
    <mergeCell ref="BG192472:BG192473"/>
    <mergeCell ref="BG192510:BG192511"/>
    <mergeCell ref="BG192548:BG192549"/>
    <mergeCell ref="BG192586:BG192587"/>
    <mergeCell ref="BG192624:BG192625"/>
    <mergeCell ref="BG192206:BG192207"/>
    <mergeCell ref="BG192244:BG192245"/>
    <mergeCell ref="BG192282:BG192283"/>
    <mergeCell ref="BG192320:BG192321"/>
    <mergeCell ref="BG192358:BG192359"/>
    <mergeCell ref="BG192396:BG192397"/>
    <mergeCell ref="BG191978:BG191979"/>
    <mergeCell ref="BG192016:BG192017"/>
    <mergeCell ref="BG192054:BG192055"/>
    <mergeCell ref="BG192092:BG192093"/>
    <mergeCell ref="BG192130:BG192131"/>
    <mergeCell ref="BG192168:BG192169"/>
    <mergeCell ref="BG191750:BG191751"/>
    <mergeCell ref="BG191788:BG191789"/>
    <mergeCell ref="BG191826:BG191827"/>
    <mergeCell ref="BG191864:BG191865"/>
    <mergeCell ref="BG191902:BG191903"/>
    <mergeCell ref="BG191940:BG191941"/>
    <mergeCell ref="BG191522:BG191523"/>
    <mergeCell ref="BG191560:BG191561"/>
    <mergeCell ref="BG191598:BG191599"/>
    <mergeCell ref="BG191636:BG191637"/>
    <mergeCell ref="BG191674:BG191675"/>
    <mergeCell ref="BG191712:BG191713"/>
    <mergeCell ref="BG191294:BG191295"/>
    <mergeCell ref="BG191332:BG191333"/>
    <mergeCell ref="BG191370:BG191371"/>
    <mergeCell ref="BG191408:BG191409"/>
    <mergeCell ref="BG191446:BG191447"/>
    <mergeCell ref="BG191484:BG191485"/>
    <mergeCell ref="BG193802:BG193803"/>
    <mergeCell ref="BG193840:BG193841"/>
    <mergeCell ref="BG193878:BG193879"/>
    <mergeCell ref="BG193916:BG193917"/>
    <mergeCell ref="BG193954:BG193955"/>
    <mergeCell ref="BG193992:BG193993"/>
    <mergeCell ref="BG193574:BG193575"/>
    <mergeCell ref="BG193612:BG193613"/>
    <mergeCell ref="BG193650:BG193651"/>
    <mergeCell ref="BG193688:BG193689"/>
    <mergeCell ref="BG193726:BG193727"/>
    <mergeCell ref="BG193764:BG193765"/>
    <mergeCell ref="BG193346:BG193347"/>
    <mergeCell ref="BG193384:BG193385"/>
    <mergeCell ref="BG193422:BG193423"/>
    <mergeCell ref="BG193460:BG193461"/>
    <mergeCell ref="BG193498:BG193499"/>
    <mergeCell ref="BG193536:BG193537"/>
    <mergeCell ref="BG193118:BG193119"/>
    <mergeCell ref="BG193156:BG193157"/>
    <mergeCell ref="BG193194:BG193195"/>
    <mergeCell ref="BG193232:BG193233"/>
    <mergeCell ref="BG193270:BG193271"/>
    <mergeCell ref="BG193308:BG193309"/>
    <mergeCell ref="BG192890:BG192891"/>
    <mergeCell ref="BG192928:BG192929"/>
    <mergeCell ref="BG192966:BG192967"/>
    <mergeCell ref="BG193004:BG193005"/>
    <mergeCell ref="BG193042:BG193043"/>
    <mergeCell ref="BG193080:BG193081"/>
    <mergeCell ref="BG192662:BG192663"/>
    <mergeCell ref="BG192700:BG192701"/>
    <mergeCell ref="BG192738:BG192739"/>
    <mergeCell ref="BG192776:BG192777"/>
    <mergeCell ref="BG192814:BG192815"/>
    <mergeCell ref="BG192852:BG192853"/>
    <mergeCell ref="BG195170:BG195171"/>
    <mergeCell ref="BG195208:BG195209"/>
    <mergeCell ref="BG195246:BG195247"/>
    <mergeCell ref="BG195284:BG195285"/>
    <mergeCell ref="BG195322:BG195323"/>
    <mergeCell ref="BG195360:BG195361"/>
    <mergeCell ref="BG194942:BG194943"/>
    <mergeCell ref="BG194980:BG194981"/>
    <mergeCell ref="BG195018:BG195019"/>
    <mergeCell ref="BG195056:BG195057"/>
    <mergeCell ref="BG195094:BG195095"/>
    <mergeCell ref="BG195132:BG195133"/>
    <mergeCell ref="BG194714:BG194715"/>
    <mergeCell ref="BG194752:BG194753"/>
    <mergeCell ref="BG194790:BG194791"/>
    <mergeCell ref="BG194828:BG194829"/>
    <mergeCell ref="BG194866:BG194867"/>
    <mergeCell ref="BG194904:BG194905"/>
    <mergeCell ref="BG194486:BG194487"/>
    <mergeCell ref="BG194524:BG194525"/>
    <mergeCell ref="BG194562:BG194563"/>
    <mergeCell ref="BG194600:BG194601"/>
    <mergeCell ref="BG194638:BG194639"/>
    <mergeCell ref="BG194676:BG194677"/>
    <mergeCell ref="BG194258:BG194259"/>
    <mergeCell ref="BG194296:BG194297"/>
    <mergeCell ref="BG194334:BG194335"/>
    <mergeCell ref="BG194372:BG194373"/>
    <mergeCell ref="BG194410:BG194411"/>
    <mergeCell ref="BG194448:BG194449"/>
    <mergeCell ref="BG194030:BG194031"/>
    <mergeCell ref="BG194068:BG194069"/>
    <mergeCell ref="BG194106:BG194107"/>
    <mergeCell ref="BG194144:BG194145"/>
    <mergeCell ref="BG194182:BG194183"/>
    <mergeCell ref="BG194220:BG194221"/>
    <mergeCell ref="BG196538:BG196539"/>
    <mergeCell ref="BG196576:BG196577"/>
    <mergeCell ref="BG196614:BG196615"/>
    <mergeCell ref="BG196652:BG196653"/>
    <mergeCell ref="BG196690:BG196691"/>
    <mergeCell ref="BG196728:BG196729"/>
    <mergeCell ref="BG196310:BG196311"/>
    <mergeCell ref="BG196348:BG196349"/>
    <mergeCell ref="BG196386:BG196387"/>
    <mergeCell ref="BG196424:BG196425"/>
    <mergeCell ref="BG196462:BG196463"/>
    <mergeCell ref="BG196500:BG196501"/>
    <mergeCell ref="BG196082:BG196083"/>
    <mergeCell ref="BG196120:BG196121"/>
    <mergeCell ref="BG196158:BG196159"/>
    <mergeCell ref="BG196196:BG196197"/>
    <mergeCell ref="BG196234:BG196235"/>
    <mergeCell ref="BG196272:BG196273"/>
    <mergeCell ref="BG195854:BG195855"/>
    <mergeCell ref="BG195892:BG195893"/>
    <mergeCell ref="BG195930:BG195931"/>
    <mergeCell ref="BG195968:BG195969"/>
    <mergeCell ref="BG196006:BG196007"/>
    <mergeCell ref="BG196044:BG196045"/>
    <mergeCell ref="BG195626:BG195627"/>
    <mergeCell ref="BG195664:BG195665"/>
    <mergeCell ref="BG195702:BG195703"/>
    <mergeCell ref="BG195740:BG195741"/>
    <mergeCell ref="BG195778:BG195779"/>
    <mergeCell ref="BG195816:BG195817"/>
    <mergeCell ref="BG195398:BG195399"/>
    <mergeCell ref="BG195436:BG195437"/>
    <mergeCell ref="BG195474:BG195475"/>
    <mergeCell ref="BG195512:BG195513"/>
    <mergeCell ref="BG195550:BG195551"/>
    <mergeCell ref="BG195588:BG195589"/>
    <mergeCell ref="BG197906:BG197907"/>
    <mergeCell ref="BG197944:BG197945"/>
    <mergeCell ref="BG197982:BG197983"/>
    <mergeCell ref="BG198020:BG198021"/>
    <mergeCell ref="BG198058:BG198059"/>
    <mergeCell ref="BG198096:BG198097"/>
    <mergeCell ref="BG197678:BG197679"/>
    <mergeCell ref="BG197716:BG197717"/>
    <mergeCell ref="BG197754:BG197755"/>
    <mergeCell ref="BG197792:BG197793"/>
    <mergeCell ref="BG197830:BG197831"/>
    <mergeCell ref="BG197868:BG197869"/>
    <mergeCell ref="BG197450:BG197451"/>
    <mergeCell ref="BG197488:BG197489"/>
    <mergeCell ref="BG197526:BG197527"/>
    <mergeCell ref="BG197564:BG197565"/>
    <mergeCell ref="BG197602:BG197603"/>
    <mergeCell ref="BG197640:BG197641"/>
    <mergeCell ref="BG197222:BG197223"/>
    <mergeCell ref="BG197260:BG197261"/>
    <mergeCell ref="BG197298:BG197299"/>
    <mergeCell ref="BG197336:BG197337"/>
    <mergeCell ref="BG197374:BG197375"/>
    <mergeCell ref="BG197412:BG197413"/>
    <mergeCell ref="BG196994:BG196995"/>
    <mergeCell ref="BG197032:BG197033"/>
    <mergeCell ref="BG197070:BG197071"/>
    <mergeCell ref="BG197108:BG197109"/>
    <mergeCell ref="BG197146:BG197147"/>
    <mergeCell ref="BG197184:BG197185"/>
    <mergeCell ref="BG196766:BG196767"/>
    <mergeCell ref="BG196804:BG196805"/>
    <mergeCell ref="BG196842:BG196843"/>
    <mergeCell ref="BG196880:BG196881"/>
    <mergeCell ref="BG196918:BG196919"/>
    <mergeCell ref="BG196956:BG196957"/>
    <mergeCell ref="BG199274:BG199275"/>
    <mergeCell ref="BG199312:BG199313"/>
    <mergeCell ref="BG199350:BG199351"/>
    <mergeCell ref="BG199388:BG199389"/>
    <mergeCell ref="BG199426:BG199427"/>
    <mergeCell ref="BG199464:BG199465"/>
    <mergeCell ref="BG199046:BG199047"/>
    <mergeCell ref="BG199084:BG199085"/>
    <mergeCell ref="BG199122:BG199123"/>
    <mergeCell ref="BG199160:BG199161"/>
    <mergeCell ref="BG199198:BG199199"/>
    <mergeCell ref="BG199236:BG199237"/>
    <mergeCell ref="BG198818:BG198819"/>
    <mergeCell ref="BG198856:BG198857"/>
    <mergeCell ref="BG198894:BG198895"/>
    <mergeCell ref="BG198932:BG198933"/>
    <mergeCell ref="BG198970:BG198971"/>
    <mergeCell ref="BG199008:BG199009"/>
    <mergeCell ref="BG198590:BG198591"/>
    <mergeCell ref="BG198628:BG198629"/>
    <mergeCell ref="BG198666:BG198667"/>
    <mergeCell ref="BG198704:BG198705"/>
    <mergeCell ref="BG198742:BG198743"/>
    <mergeCell ref="BG198780:BG198781"/>
    <mergeCell ref="BG198362:BG198363"/>
    <mergeCell ref="BG198400:BG198401"/>
    <mergeCell ref="BG198438:BG198439"/>
    <mergeCell ref="BG198476:BG198477"/>
    <mergeCell ref="BG198514:BG198515"/>
    <mergeCell ref="BG198552:BG198553"/>
    <mergeCell ref="BG198134:BG198135"/>
    <mergeCell ref="BG198172:BG198173"/>
    <mergeCell ref="BG198210:BG198211"/>
    <mergeCell ref="BG198248:BG198249"/>
    <mergeCell ref="BG198286:BG198287"/>
    <mergeCell ref="BG198324:BG198325"/>
    <mergeCell ref="BG200642:BG200643"/>
    <mergeCell ref="BG200680:BG200681"/>
    <mergeCell ref="BG200718:BG200719"/>
    <mergeCell ref="BG200756:BG200757"/>
    <mergeCell ref="BG200794:BG200795"/>
    <mergeCell ref="BG200832:BG200833"/>
    <mergeCell ref="BG200414:BG200415"/>
    <mergeCell ref="BG200452:BG200453"/>
    <mergeCell ref="BG200490:BG200491"/>
    <mergeCell ref="BG200528:BG200529"/>
    <mergeCell ref="BG200566:BG200567"/>
    <mergeCell ref="BG200604:BG200605"/>
    <mergeCell ref="BG200186:BG200187"/>
    <mergeCell ref="BG200224:BG200225"/>
    <mergeCell ref="BG200262:BG200263"/>
    <mergeCell ref="BG200300:BG200301"/>
    <mergeCell ref="BG200338:BG200339"/>
    <mergeCell ref="BG200376:BG200377"/>
    <mergeCell ref="BG199958:BG199959"/>
    <mergeCell ref="BG199996:BG199997"/>
    <mergeCell ref="BG200034:BG200035"/>
    <mergeCell ref="BG200072:BG200073"/>
    <mergeCell ref="BG200110:BG200111"/>
    <mergeCell ref="BG200148:BG200149"/>
    <mergeCell ref="BG199730:BG199731"/>
    <mergeCell ref="BG199768:BG199769"/>
    <mergeCell ref="BG199806:BG199807"/>
    <mergeCell ref="BG199844:BG199845"/>
    <mergeCell ref="BG199882:BG199883"/>
    <mergeCell ref="BG199920:BG199921"/>
    <mergeCell ref="BG199502:BG199503"/>
    <mergeCell ref="BG199540:BG199541"/>
    <mergeCell ref="BG199578:BG199579"/>
    <mergeCell ref="BG199616:BG199617"/>
    <mergeCell ref="BG199654:BG199655"/>
    <mergeCell ref="BG199692:BG199693"/>
    <mergeCell ref="BG202010:BG202011"/>
    <mergeCell ref="BG202048:BG202049"/>
    <mergeCell ref="BG202086:BG202087"/>
    <mergeCell ref="BG202124:BG202125"/>
    <mergeCell ref="BG202162:BG202163"/>
    <mergeCell ref="BG202200:BG202201"/>
    <mergeCell ref="BG201782:BG201783"/>
    <mergeCell ref="BG201820:BG201821"/>
    <mergeCell ref="BG201858:BG201859"/>
    <mergeCell ref="BG201896:BG201897"/>
    <mergeCell ref="BG201934:BG201935"/>
    <mergeCell ref="BG201972:BG201973"/>
    <mergeCell ref="BG201554:BG201555"/>
    <mergeCell ref="BG201592:BG201593"/>
    <mergeCell ref="BG201630:BG201631"/>
    <mergeCell ref="BG201668:BG201669"/>
    <mergeCell ref="BG201706:BG201707"/>
    <mergeCell ref="BG201744:BG201745"/>
    <mergeCell ref="BG201326:BG201327"/>
    <mergeCell ref="BG201364:BG201365"/>
    <mergeCell ref="BG201402:BG201403"/>
    <mergeCell ref="BG201440:BG201441"/>
    <mergeCell ref="BG201478:BG201479"/>
    <mergeCell ref="BG201516:BG201517"/>
    <mergeCell ref="BG201098:BG201099"/>
    <mergeCell ref="BG201136:BG201137"/>
    <mergeCell ref="BG201174:BG201175"/>
    <mergeCell ref="BG201212:BG201213"/>
    <mergeCell ref="BG201250:BG201251"/>
    <mergeCell ref="BG201288:BG201289"/>
    <mergeCell ref="BG200870:BG200871"/>
    <mergeCell ref="BG200908:BG200909"/>
    <mergeCell ref="BG200946:BG200947"/>
    <mergeCell ref="BG200984:BG200985"/>
    <mergeCell ref="BG201022:BG201023"/>
    <mergeCell ref="BG201060:BG201061"/>
    <mergeCell ref="BG203378:BG203379"/>
    <mergeCell ref="BG203416:BG203417"/>
    <mergeCell ref="BG203454:BG203455"/>
    <mergeCell ref="BG203492:BG203493"/>
    <mergeCell ref="BG203530:BG203531"/>
    <mergeCell ref="BG203568:BG203569"/>
    <mergeCell ref="BG203150:BG203151"/>
    <mergeCell ref="BG203188:BG203189"/>
    <mergeCell ref="BG203226:BG203227"/>
    <mergeCell ref="BG203264:BG203265"/>
    <mergeCell ref="BG203302:BG203303"/>
    <mergeCell ref="BG203340:BG203341"/>
    <mergeCell ref="BG202922:BG202923"/>
    <mergeCell ref="BG202960:BG202961"/>
    <mergeCell ref="BG202998:BG202999"/>
    <mergeCell ref="BG203036:BG203037"/>
    <mergeCell ref="BG203074:BG203075"/>
    <mergeCell ref="BG203112:BG203113"/>
    <mergeCell ref="BG202694:BG202695"/>
    <mergeCell ref="BG202732:BG202733"/>
    <mergeCell ref="BG202770:BG202771"/>
    <mergeCell ref="BG202808:BG202809"/>
    <mergeCell ref="BG202846:BG202847"/>
    <mergeCell ref="BG202884:BG202885"/>
    <mergeCell ref="BG202466:BG202467"/>
    <mergeCell ref="BG202504:BG202505"/>
    <mergeCell ref="BG202542:BG202543"/>
    <mergeCell ref="BG202580:BG202581"/>
    <mergeCell ref="BG202618:BG202619"/>
    <mergeCell ref="BG202656:BG202657"/>
    <mergeCell ref="BG202238:BG202239"/>
    <mergeCell ref="BG202276:BG202277"/>
    <mergeCell ref="BG202314:BG202315"/>
    <mergeCell ref="BG202352:BG202353"/>
    <mergeCell ref="BG202390:BG202391"/>
    <mergeCell ref="BG202428:BG202429"/>
    <mergeCell ref="BG204746:BG204747"/>
    <mergeCell ref="BG204784:BG204785"/>
    <mergeCell ref="BG204822:BG204823"/>
    <mergeCell ref="BG204860:BG204861"/>
    <mergeCell ref="BG204898:BG204899"/>
    <mergeCell ref="BG204936:BG204937"/>
    <mergeCell ref="BG204518:BG204519"/>
    <mergeCell ref="BG204556:BG204557"/>
    <mergeCell ref="BG204594:BG204595"/>
    <mergeCell ref="BG204632:BG204633"/>
    <mergeCell ref="BG204670:BG204671"/>
    <mergeCell ref="BG204708:BG204709"/>
    <mergeCell ref="BG204290:BG204291"/>
    <mergeCell ref="BG204328:BG204329"/>
    <mergeCell ref="BG204366:BG204367"/>
    <mergeCell ref="BG204404:BG204405"/>
    <mergeCell ref="BG204442:BG204443"/>
    <mergeCell ref="BG204480:BG204481"/>
    <mergeCell ref="BG204062:BG204063"/>
    <mergeCell ref="BG204100:BG204101"/>
    <mergeCell ref="BG204138:BG204139"/>
    <mergeCell ref="BG204176:BG204177"/>
    <mergeCell ref="BG204214:BG204215"/>
    <mergeCell ref="BG204252:BG204253"/>
    <mergeCell ref="BG203834:BG203835"/>
    <mergeCell ref="BG203872:BG203873"/>
    <mergeCell ref="BG203910:BG203911"/>
    <mergeCell ref="BG203948:BG203949"/>
    <mergeCell ref="BG203986:BG203987"/>
    <mergeCell ref="BG204024:BG204025"/>
    <mergeCell ref="BG203606:BG203607"/>
    <mergeCell ref="BG203644:BG203645"/>
    <mergeCell ref="BG203682:BG203683"/>
    <mergeCell ref="BG203720:BG203721"/>
    <mergeCell ref="BG203758:BG203759"/>
    <mergeCell ref="BG203796:BG203797"/>
    <mergeCell ref="BG206114:BG206115"/>
    <mergeCell ref="BG206152:BG206153"/>
    <mergeCell ref="BG206190:BG206191"/>
    <mergeCell ref="BG206228:BG206229"/>
    <mergeCell ref="BG206266:BG206267"/>
    <mergeCell ref="BG206304:BG206305"/>
    <mergeCell ref="BG205886:BG205887"/>
    <mergeCell ref="BG205924:BG205925"/>
    <mergeCell ref="BG205962:BG205963"/>
    <mergeCell ref="BG206000:BG206001"/>
    <mergeCell ref="BG206038:BG206039"/>
    <mergeCell ref="BG206076:BG206077"/>
    <mergeCell ref="BG205658:BG205659"/>
    <mergeCell ref="BG205696:BG205697"/>
    <mergeCell ref="BG205734:BG205735"/>
    <mergeCell ref="BG205772:BG205773"/>
    <mergeCell ref="BG205810:BG205811"/>
    <mergeCell ref="BG205848:BG205849"/>
    <mergeCell ref="BG205430:BG205431"/>
    <mergeCell ref="BG205468:BG205469"/>
    <mergeCell ref="BG205506:BG205507"/>
    <mergeCell ref="BG205544:BG205545"/>
    <mergeCell ref="BG205582:BG205583"/>
    <mergeCell ref="BG205620:BG205621"/>
    <mergeCell ref="BG205202:BG205203"/>
    <mergeCell ref="BG205240:BG205241"/>
    <mergeCell ref="BG205278:BG205279"/>
    <mergeCell ref="BG205316:BG205317"/>
    <mergeCell ref="BG205354:BG205355"/>
    <mergeCell ref="BG205392:BG205393"/>
    <mergeCell ref="BG204974:BG204975"/>
    <mergeCell ref="BG205012:BG205013"/>
    <mergeCell ref="BG205050:BG205051"/>
    <mergeCell ref="BG205088:BG205089"/>
    <mergeCell ref="BG205126:BG205127"/>
    <mergeCell ref="BG205164:BG205165"/>
    <mergeCell ref="BG207482:BG207483"/>
    <mergeCell ref="BG207520:BG207521"/>
    <mergeCell ref="BG207558:BG207559"/>
    <mergeCell ref="BG207596:BG207597"/>
    <mergeCell ref="BG207634:BG207635"/>
    <mergeCell ref="BG207672:BG207673"/>
    <mergeCell ref="BG207254:BG207255"/>
    <mergeCell ref="BG207292:BG207293"/>
    <mergeCell ref="BG207330:BG207331"/>
    <mergeCell ref="BG207368:BG207369"/>
    <mergeCell ref="BG207406:BG207407"/>
    <mergeCell ref="BG207444:BG207445"/>
    <mergeCell ref="BG207026:BG207027"/>
    <mergeCell ref="BG207064:BG207065"/>
    <mergeCell ref="BG207102:BG207103"/>
    <mergeCell ref="BG207140:BG207141"/>
    <mergeCell ref="BG207178:BG207179"/>
    <mergeCell ref="BG207216:BG207217"/>
    <mergeCell ref="BG206798:BG206799"/>
    <mergeCell ref="BG206836:BG206837"/>
    <mergeCell ref="BG206874:BG206875"/>
    <mergeCell ref="BG206912:BG206913"/>
    <mergeCell ref="BG206950:BG206951"/>
    <mergeCell ref="BG206988:BG206989"/>
    <mergeCell ref="BG206570:BG206571"/>
    <mergeCell ref="BG206608:BG206609"/>
    <mergeCell ref="BG206646:BG206647"/>
    <mergeCell ref="BG206684:BG206685"/>
    <mergeCell ref="BG206722:BG206723"/>
    <mergeCell ref="BG206760:BG206761"/>
    <mergeCell ref="BG206342:BG206343"/>
    <mergeCell ref="BG206380:BG206381"/>
    <mergeCell ref="BG206418:BG206419"/>
    <mergeCell ref="BG206456:BG206457"/>
    <mergeCell ref="BG206494:BG206495"/>
    <mergeCell ref="BG206532:BG206533"/>
    <mergeCell ref="BG208850:BG208851"/>
    <mergeCell ref="BG208888:BG208889"/>
    <mergeCell ref="BG208926:BG208927"/>
    <mergeCell ref="BG208964:BG208965"/>
    <mergeCell ref="BG209002:BG209003"/>
    <mergeCell ref="BG209040:BG209041"/>
    <mergeCell ref="BG208622:BG208623"/>
    <mergeCell ref="BG208660:BG208661"/>
    <mergeCell ref="BG208698:BG208699"/>
    <mergeCell ref="BG208736:BG208737"/>
    <mergeCell ref="BG208774:BG208775"/>
    <mergeCell ref="BG208812:BG208813"/>
    <mergeCell ref="BG208394:BG208395"/>
    <mergeCell ref="BG208432:BG208433"/>
    <mergeCell ref="BG208470:BG208471"/>
    <mergeCell ref="BG208508:BG208509"/>
    <mergeCell ref="BG208546:BG208547"/>
    <mergeCell ref="BG208584:BG208585"/>
    <mergeCell ref="BG208166:BG208167"/>
    <mergeCell ref="BG208204:BG208205"/>
    <mergeCell ref="BG208242:BG208243"/>
    <mergeCell ref="BG208280:BG208281"/>
    <mergeCell ref="BG208318:BG208319"/>
    <mergeCell ref="BG208356:BG208357"/>
    <mergeCell ref="BG207938:BG207939"/>
    <mergeCell ref="BG207976:BG207977"/>
    <mergeCell ref="BG208014:BG208015"/>
    <mergeCell ref="BG208052:BG208053"/>
    <mergeCell ref="BG208090:BG208091"/>
    <mergeCell ref="BG208128:BG208129"/>
    <mergeCell ref="BG207710:BG207711"/>
    <mergeCell ref="BG207748:BG207749"/>
    <mergeCell ref="BG207786:BG207787"/>
    <mergeCell ref="BG207824:BG207825"/>
    <mergeCell ref="BG207862:BG207863"/>
    <mergeCell ref="BG207900:BG207901"/>
    <mergeCell ref="BG210218:BG210219"/>
    <mergeCell ref="BG210256:BG210257"/>
    <mergeCell ref="BG210294:BG210295"/>
    <mergeCell ref="BG210332:BG210333"/>
    <mergeCell ref="BG210370:BG210371"/>
    <mergeCell ref="BG210408:BG210409"/>
    <mergeCell ref="BG209990:BG209991"/>
    <mergeCell ref="BG210028:BG210029"/>
    <mergeCell ref="BG210066:BG210067"/>
    <mergeCell ref="BG210104:BG210105"/>
    <mergeCell ref="BG210142:BG210143"/>
    <mergeCell ref="BG210180:BG210181"/>
    <mergeCell ref="BG209762:BG209763"/>
    <mergeCell ref="BG209800:BG209801"/>
    <mergeCell ref="BG209838:BG209839"/>
    <mergeCell ref="BG209876:BG209877"/>
    <mergeCell ref="BG209914:BG209915"/>
    <mergeCell ref="BG209952:BG209953"/>
    <mergeCell ref="BG209534:BG209535"/>
    <mergeCell ref="BG209572:BG209573"/>
    <mergeCell ref="BG209610:BG209611"/>
    <mergeCell ref="BG209648:BG209649"/>
    <mergeCell ref="BG209686:BG209687"/>
    <mergeCell ref="BG209724:BG209725"/>
    <mergeCell ref="BG209306:BG209307"/>
    <mergeCell ref="BG209344:BG209345"/>
    <mergeCell ref="BG209382:BG209383"/>
    <mergeCell ref="BG209420:BG209421"/>
    <mergeCell ref="BG209458:BG209459"/>
    <mergeCell ref="BG209496:BG209497"/>
    <mergeCell ref="BG209078:BG209079"/>
    <mergeCell ref="BG209116:BG209117"/>
    <mergeCell ref="BG209154:BG209155"/>
    <mergeCell ref="BG209192:BG209193"/>
    <mergeCell ref="BG209230:BG209231"/>
    <mergeCell ref="BG209268:BG209269"/>
    <mergeCell ref="BG211586:BG211587"/>
    <mergeCell ref="BG211624:BG211625"/>
    <mergeCell ref="BG211662:BG211663"/>
    <mergeCell ref="BG211700:BG211701"/>
    <mergeCell ref="BG211738:BG211739"/>
    <mergeCell ref="BG211776:BG211777"/>
    <mergeCell ref="BG211358:BG211359"/>
    <mergeCell ref="BG211396:BG211397"/>
    <mergeCell ref="BG211434:BG211435"/>
    <mergeCell ref="BG211472:BG211473"/>
    <mergeCell ref="BG211510:BG211511"/>
    <mergeCell ref="BG211548:BG211549"/>
    <mergeCell ref="BG211130:BG211131"/>
    <mergeCell ref="BG211168:BG211169"/>
    <mergeCell ref="BG211206:BG211207"/>
    <mergeCell ref="BG211244:BG211245"/>
    <mergeCell ref="BG211282:BG211283"/>
    <mergeCell ref="BG211320:BG211321"/>
    <mergeCell ref="BG210902:BG210903"/>
    <mergeCell ref="BG210940:BG210941"/>
    <mergeCell ref="BG210978:BG210979"/>
    <mergeCell ref="BG211016:BG211017"/>
    <mergeCell ref="BG211054:BG211055"/>
    <mergeCell ref="BG211092:BG211093"/>
    <mergeCell ref="BG210674:BG210675"/>
    <mergeCell ref="BG210712:BG210713"/>
    <mergeCell ref="BG210750:BG210751"/>
    <mergeCell ref="BG210788:BG210789"/>
    <mergeCell ref="BG210826:BG210827"/>
    <mergeCell ref="BG210864:BG210865"/>
    <mergeCell ref="BG210446:BG210447"/>
    <mergeCell ref="BG210484:BG210485"/>
    <mergeCell ref="BG210522:BG210523"/>
    <mergeCell ref="BG210560:BG210561"/>
    <mergeCell ref="BG210598:BG210599"/>
    <mergeCell ref="BG210636:BG210637"/>
    <mergeCell ref="BG212954:BG212955"/>
    <mergeCell ref="BG212992:BG212993"/>
    <mergeCell ref="BG213030:BG213031"/>
    <mergeCell ref="BG213068:BG213069"/>
    <mergeCell ref="BG213106:BG213107"/>
    <mergeCell ref="BG213144:BG213145"/>
    <mergeCell ref="BG212726:BG212727"/>
    <mergeCell ref="BG212764:BG212765"/>
    <mergeCell ref="BG212802:BG212803"/>
    <mergeCell ref="BG212840:BG212841"/>
    <mergeCell ref="BG212878:BG212879"/>
    <mergeCell ref="BG212916:BG212917"/>
    <mergeCell ref="BG212498:BG212499"/>
    <mergeCell ref="BG212536:BG212537"/>
    <mergeCell ref="BG212574:BG212575"/>
    <mergeCell ref="BG212612:BG212613"/>
    <mergeCell ref="BG212650:BG212651"/>
    <mergeCell ref="BG212688:BG212689"/>
    <mergeCell ref="BG212270:BG212271"/>
    <mergeCell ref="BG212308:BG212309"/>
    <mergeCell ref="BG212346:BG212347"/>
    <mergeCell ref="BG212384:BG212385"/>
    <mergeCell ref="BG212422:BG212423"/>
    <mergeCell ref="BG212460:BG212461"/>
    <mergeCell ref="BG212042:BG212043"/>
    <mergeCell ref="BG212080:BG212081"/>
    <mergeCell ref="BG212118:BG212119"/>
    <mergeCell ref="BG212156:BG212157"/>
    <mergeCell ref="BG212194:BG212195"/>
    <mergeCell ref="BG212232:BG212233"/>
    <mergeCell ref="BG211814:BG211815"/>
    <mergeCell ref="BG211852:BG211853"/>
    <mergeCell ref="BG211890:BG211891"/>
    <mergeCell ref="BG211928:BG211929"/>
    <mergeCell ref="BG211966:BG211967"/>
    <mergeCell ref="BG212004:BG212005"/>
    <mergeCell ref="BG214322:BG214323"/>
    <mergeCell ref="BG214360:BG214361"/>
    <mergeCell ref="BG214398:BG214399"/>
    <mergeCell ref="BG214436:BG214437"/>
    <mergeCell ref="BG214474:BG214475"/>
    <mergeCell ref="BG214512:BG214513"/>
    <mergeCell ref="BG214094:BG214095"/>
    <mergeCell ref="BG214132:BG214133"/>
    <mergeCell ref="BG214170:BG214171"/>
    <mergeCell ref="BG214208:BG214209"/>
    <mergeCell ref="BG214246:BG214247"/>
    <mergeCell ref="BG214284:BG214285"/>
    <mergeCell ref="BG213866:BG213867"/>
    <mergeCell ref="BG213904:BG213905"/>
    <mergeCell ref="BG213942:BG213943"/>
    <mergeCell ref="BG213980:BG213981"/>
    <mergeCell ref="BG214018:BG214019"/>
    <mergeCell ref="BG214056:BG214057"/>
    <mergeCell ref="BG213638:BG213639"/>
    <mergeCell ref="BG213676:BG213677"/>
    <mergeCell ref="BG213714:BG213715"/>
    <mergeCell ref="BG213752:BG213753"/>
    <mergeCell ref="BG213790:BG213791"/>
    <mergeCell ref="BG213828:BG213829"/>
    <mergeCell ref="BG213410:BG213411"/>
    <mergeCell ref="BG213448:BG213449"/>
    <mergeCell ref="BG213486:BG213487"/>
    <mergeCell ref="BG213524:BG213525"/>
    <mergeCell ref="BG213562:BG213563"/>
    <mergeCell ref="BG213600:BG213601"/>
    <mergeCell ref="BG213182:BG213183"/>
    <mergeCell ref="BG213220:BG213221"/>
    <mergeCell ref="BG213258:BG213259"/>
    <mergeCell ref="BG213296:BG213297"/>
    <mergeCell ref="BG213334:BG213335"/>
    <mergeCell ref="BG213372:BG213373"/>
    <mergeCell ref="BG215690:BG215691"/>
    <mergeCell ref="BG215728:BG215729"/>
    <mergeCell ref="BG215766:BG215767"/>
    <mergeCell ref="BG215804:BG215805"/>
    <mergeCell ref="BG215842:BG215843"/>
    <mergeCell ref="BG215880:BG215881"/>
    <mergeCell ref="BG215462:BG215463"/>
    <mergeCell ref="BG215500:BG215501"/>
    <mergeCell ref="BG215538:BG215539"/>
    <mergeCell ref="BG215576:BG215577"/>
    <mergeCell ref="BG215614:BG215615"/>
    <mergeCell ref="BG215652:BG215653"/>
    <mergeCell ref="BG215234:BG215235"/>
    <mergeCell ref="BG215272:BG215273"/>
    <mergeCell ref="BG215310:BG215311"/>
    <mergeCell ref="BG215348:BG215349"/>
    <mergeCell ref="BG215386:BG215387"/>
    <mergeCell ref="BG215424:BG215425"/>
    <mergeCell ref="BG215006:BG215007"/>
    <mergeCell ref="BG215044:BG215045"/>
    <mergeCell ref="BG215082:BG215083"/>
    <mergeCell ref="BG215120:BG215121"/>
    <mergeCell ref="BG215158:BG215159"/>
    <mergeCell ref="BG215196:BG215197"/>
    <mergeCell ref="BG214778:BG214779"/>
    <mergeCell ref="BG214816:BG214817"/>
    <mergeCell ref="BG214854:BG214855"/>
    <mergeCell ref="BG214892:BG214893"/>
    <mergeCell ref="BG214930:BG214931"/>
    <mergeCell ref="BG214968:BG214969"/>
    <mergeCell ref="BG214550:BG214551"/>
    <mergeCell ref="BG214588:BG214589"/>
    <mergeCell ref="BG214626:BG214627"/>
    <mergeCell ref="BG214664:BG214665"/>
    <mergeCell ref="BG214702:BG214703"/>
    <mergeCell ref="BG214740:BG214741"/>
    <mergeCell ref="BG217058:BG217059"/>
    <mergeCell ref="BG217096:BG217097"/>
    <mergeCell ref="BG217134:BG217135"/>
    <mergeCell ref="BG217172:BG217173"/>
    <mergeCell ref="BG217210:BG217211"/>
    <mergeCell ref="BG217248:BG217249"/>
    <mergeCell ref="BG216830:BG216831"/>
    <mergeCell ref="BG216868:BG216869"/>
    <mergeCell ref="BG216906:BG216907"/>
    <mergeCell ref="BG216944:BG216945"/>
    <mergeCell ref="BG216982:BG216983"/>
    <mergeCell ref="BG217020:BG217021"/>
    <mergeCell ref="BG216602:BG216603"/>
    <mergeCell ref="BG216640:BG216641"/>
    <mergeCell ref="BG216678:BG216679"/>
    <mergeCell ref="BG216716:BG216717"/>
    <mergeCell ref="BG216754:BG216755"/>
    <mergeCell ref="BG216792:BG216793"/>
    <mergeCell ref="BG216374:BG216375"/>
    <mergeCell ref="BG216412:BG216413"/>
    <mergeCell ref="BG216450:BG216451"/>
    <mergeCell ref="BG216488:BG216489"/>
    <mergeCell ref="BG216526:BG216527"/>
    <mergeCell ref="BG216564:BG216565"/>
    <mergeCell ref="BG216146:BG216147"/>
    <mergeCell ref="BG216184:BG216185"/>
    <mergeCell ref="BG216222:BG216223"/>
    <mergeCell ref="BG216260:BG216261"/>
    <mergeCell ref="BG216298:BG216299"/>
    <mergeCell ref="BG216336:BG216337"/>
    <mergeCell ref="BG215918:BG215919"/>
    <mergeCell ref="BG215956:BG215957"/>
    <mergeCell ref="BG215994:BG215995"/>
    <mergeCell ref="BG216032:BG216033"/>
    <mergeCell ref="BG216070:BG216071"/>
    <mergeCell ref="BG216108:BG216109"/>
    <mergeCell ref="BG218426:BG218427"/>
    <mergeCell ref="BG218464:BG218465"/>
    <mergeCell ref="BG218502:BG218503"/>
    <mergeCell ref="BG218540:BG218541"/>
    <mergeCell ref="BG218578:BG218579"/>
    <mergeCell ref="BG218616:BG218617"/>
    <mergeCell ref="BG218198:BG218199"/>
    <mergeCell ref="BG218236:BG218237"/>
    <mergeCell ref="BG218274:BG218275"/>
    <mergeCell ref="BG218312:BG218313"/>
    <mergeCell ref="BG218350:BG218351"/>
    <mergeCell ref="BG218388:BG218389"/>
    <mergeCell ref="BG217970:BG217971"/>
    <mergeCell ref="BG218008:BG218009"/>
    <mergeCell ref="BG218046:BG218047"/>
    <mergeCell ref="BG218084:BG218085"/>
    <mergeCell ref="BG218122:BG218123"/>
    <mergeCell ref="BG218160:BG218161"/>
    <mergeCell ref="BG217742:BG217743"/>
    <mergeCell ref="BG217780:BG217781"/>
    <mergeCell ref="BG217818:BG217819"/>
    <mergeCell ref="BG217856:BG217857"/>
    <mergeCell ref="BG217894:BG217895"/>
    <mergeCell ref="BG217932:BG217933"/>
    <mergeCell ref="BG217514:BG217515"/>
    <mergeCell ref="BG217552:BG217553"/>
    <mergeCell ref="BG217590:BG217591"/>
    <mergeCell ref="BG217628:BG217629"/>
    <mergeCell ref="BG217666:BG217667"/>
    <mergeCell ref="BG217704:BG217705"/>
    <mergeCell ref="BG217286:BG217287"/>
    <mergeCell ref="BG217324:BG217325"/>
    <mergeCell ref="BG217362:BG217363"/>
    <mergeCell ref="BG217400:BG217401"/>
    <mergeCell ref="BG217438:BG217439"/>
    <mergeCell ref="BG217476:BG217477"/>
    <mergeCell ref="BG219794:BG219795"/>
    <mergeCell ref="BG219832:BG219833"/>
    <mergeCell ref="BG219870:BG219871"/>
    <mergeCell ref="BG219908:BG219909"/>
    <mergeCell ref="BG219946:BG219947"/>
    <mergeCell ref="BG219984:BG219985"/>
    <mergeCell ref="BG219566:BG219567"/>
    <mergeCell ref="BG219604:BG219605"/>
    <mergeCell ref="BG219642:BG219643"/>
    <mergeCell ref="BG219680:BG219681"/>
    <mergeCell ref="BG219718:BG219719"/>
    <mergeCell ref="BG219756:BG219757"/>
    <mergeCell ref="BG219338:BG219339"/>
    <mergeCell ref="BG219376:BG219377"/>
    <mergeCell ref="BG219414:BG219415"/>
    <mergeCell ref="BG219452:BG219453"/>
    <mergeCell ref="BG219490:BG219491"/>
    <mergeCell ref="BG219528:BG219529"/>
    <mergeCell ref="BG219110:BG219111"/>
    <mergeCell ref="BG219148:BG219149"/>
    <mergeCell ref="BG219186:BG219187"/>
    <mergeCell ref="BG219224:BG219225"/>
    <mergeCell ref="BG219262:BG219263"/>
    <mergeCell ref="BG219300:BG219301"/>
    <mergeCell ref="BG218882:BG218883"/>
    <mergeCell ref="BG218920:BG218921"/>
    <mergeCell ref="BG218958:BG218959"/>
    <mergeCell ref="BG218996:BG218997"/>
    <mergeCell ref="BG219034:BG219035"/>
    <mergeCell ref="BG219072:BG219073"/>
    <mergeCell ref="BG218654:BG218655"/>
    <mergeCell ref="BG218692:BG218693"/>
    <mergeCell ref="BG218730:BG218731"/>
    <mergeCell ref="BG218768:BG218769"/>
    <mergeCell ref="BG218806:BG218807"/>
    <mergeCell ref="BG218844:BG218845"/>
    <mergeCell ref="BG221162:BG221163"/>
    <mergeCell ref="BG221200:BG221201"/>
    <mergeCell ref="BG221238:BG221239"/>
    <mergeCell ref="BG221276:BG221277"/>
    <mergeCell ref="BG221314:BG221315"/>
    <mergeCell ref="BG221352:BG221353"/>
    <mergeCell ref="BG220934:BG220935"/>
    <mergeCell ref="BG220972:BG220973"/>
    <mergeCell ref="BG221010:BG221011"/>
    <mergeCell ref="BG221048:BG221049"/>
    <mergeCell ref="BG221086:BG221087"/>
    <mergeCell ref="BG221124:BG221125"/>
    <mergeCell ref="BG220706:BG220707"/>
    <mergeCell ref="BG220744:BG220745"/>
    <mergeCell ref="BG220782:BG220783"/>
    <mergeCell ref="BG220820:BG220821"/>
    <mergeCell ref="BG220858:BG220859"/>
    <mergeCell ref="BG220896:BG220897"/>
    <mergeCell ref="BG220478:BG220479"/>
    <mergeCell ref="BG220516:BG220517"/>
    <mergeCell ref="BG220554:BG220555"/>
    <mergeCell ref="BG220592:BG220593"/>
    <mergeCell ref="BG220630:BG220631"/>
    <mergeCell ref="BG220668:BG220669"/>
    <mergeCell ref="BG220250:BG220251"/>
    <mergeCell ref="BG220288:BG220289"/>
    <mergeCell ref="BG220326:BG220327"/>
    <mergeCell ref="BG220364:BG220365"/>
    <mergeCell ref="BG220402:BG220403"/>
    <mergeCell ref="BG220440:BG220441"/>
    <mergeCell ref="BG220022:BG220023"/>
    <mergeCell ref="BG220060:BG220061"/>
    <mergeCell ref="BG220098:BG220099"/>
    <mergeCell ref="BG220136:BG220137"/>
    <mergeCell ref="BG220174:BG220175"/>
    <mergeCell ref="BG220212:BG220213"/>
    <mergeCell ref="BG222530:BG222531"/>
    <mergeCell ref="BG222568:BG222569"/>
    <mergeCell ref="BG222606:BG222607"/>
    <mergeCell ref="BG222644:BG222645"/>
    <mergeCell ref="BG222682:BG222683"/>
    <mergeCell ref="BG222720:BG222721"/>
    <mergeCell ref="BG222302:BG222303"/>
    <mergeCell ref="BG222340:BG222341"/>
    <mergeCell ref="BG222378:BG222379"/>
    <mergeCell ref="BG222416:BG222417"/>
    <mergeCell ref="BG222454:BG222455"/>
    <mergeCell ref="BG222492:BG222493"/>
    <mergeCell ref="BG222074:BG222075"/>
    <mergeCell ref="BG222112:BG222113"/>
    <mergeCell ref="BG222150:BG222151"/>
    <mergeCell ref="BG222188:BG222189"/>
    <mergeCell ref="BG222226:BG222227"/>
    <mergeCell ref="BG222264:BG222265"/>
    <mergeCell ref="BG221846:BG221847"/>
    <mergeCell ref="BG221884:BG221885"/>
    <mergeCell ref="BG221922:BG221923"/>
    <mergeCell ref="BG221960:BG221961"/>
    <mergeCell ref="BG221998:BG221999"/>
    <mergeCell ref="BG222036:BG222037"/>
    <mergeCell ref="BG221618:BG221619"/>
    <mergeCell ref="BG221656:BG221657"/>
    <mergeCell ref="BG221694:BG221695"/>
    <mergeCell ref="BG221732:BG221733"/>
    <mergeCell ref="BG221770:BG221771"/>
    <mergeCell ref="BG221808:BG221809"/>
    <mergeCell ref="BG221390:BG221391"/>
    <mergeCell ref="BG221428:BG221429"/>
    <mergeCell ref="BG221466:BG221467"/>
    <mergeCell ref="BG221504:BG221505"/>
    <mergeCell ref="BG221542:BG221543"/>
    <mergeCell ref="BG221580:BG221581"/>
    <mergeCell ref="BG223898:BG223899"/>
    <mergeCell ref="BG223936:BG223937"/>
    <mergeCell ref="BG223974:BG223975"/>
    <mergeCell ref="BG224012:BG224013"/>
    <mergeCell ref="BG224050:BG224051"/>
    <mergeCell ref="BG224088:BG224089"/>
    <mergeCell ref="BG223670:BG223671"/>
    <mergeCell ref="BG223708:BG223709"/>
    <mergeCell ref="BG223746:BG223747"/>
    <mergeCell ref="BG223784:BG223785"/>
    <mergeCell ref="BG223822:BG223823"/>
    <mergeCell ref="BG223860:BG223861"/>
    <mergeCell ref="BG223442:BG223443"/>
    <mergeCell ref="BG223480:BG223481"/>
    <mergeCell ref="BG223518:BG223519"/>
    <mergeCell ref="BG223556:BG223557"/>
    <mergeCell ref="BG223594:BG223595"/>
    <mergeCell ref="BG223632:BG223633"/>
    <mergeCell ref="BG223214:BG223215"/>
    <mergeCell ref="BG223252:BG223253"/>
    <mergeCell ref="BG223290:BG223291"/>
    <mergeCell ref="BG223328:BG223329"/>
    <mergeCell ref="BG223366:BG223367"/>
    <mergeCell ref="BG223404:BG223405"/>
    <mergeCell ref="BG222986:BG222987"/>
    <mergeCell ref="BG223024:BG223025"/>
    <mergeCell ref="BG223062:BG223063"/>
    <mergeCell ref="BG223100:BG223101"/>
    <mergeCell ref="BG223138:BG223139"/>
    <mergeCell ref="BG223176:BG223177"/>
    <mergeCell ref="BG222758:BG222759"/>
    <mergeCell ref="BG222796:BG222797"/>
    <mergeCell ref="BG222834:BG222835"/>
    <mergeCell ref="BG222872:BG222873"/>
    <mergeCell ref="BG222910:BG222911"/>
    <mergeCell ref="BG222948:BG222949"/>
    <mergeCell ref="BG225266:BG225267"/>
    <mergeCell ref="BG225304:BG225305"/>
    <mergeCell ref="BG225342:BG225343"/>
    <mergeCell ref="BG225380:BG225381"/>
    <mergeCell ref="BG225418:BG225419"/>
    <mergeCell ref="BG225456:BG225457"/>
    <mergeCell ref="BG225038:BG225039"/>
    <mergeCell ref="BG225076:BG225077"/>
    <mergeCell ref="BG225114:BG225115"/>
    <mergeCell ref="BG225152:BG225153"/>
    <mergeCell ref="BG225190:BG225191"/>
    <mergeCell ref="BG225228:BG225229"/>
    <mergeCell ref="BG224810:BG224811"/>
    <mergeCell ref="BG224848:BG224849"/>
    <mergeCell ref="BG224886:BG224887"/>
    <mergeCell ref="BG224924:BG224925"/>
    <mergeCell ref="BG224962:BG224963"/>
    <mergeCell ref="BG225000:BG225001"/>
    <mergeCell ref="BG224582:BG224583"/>
    <mergeCell ref="BG224620:BG224621"/>
    <mergeCell ref="BG224658:BG224659"/>
    <mergeCell ref="BG224696:BG224697"/>
    <mergeCell ref="BG224734:BG224735"/>
    <mergeCell ref="BG224772:BG224773"/>
    <mergeCell ref="BG224354:BG224355"/>
    <mergeCell ref="BG224392:BG224393"/>
    <mergeCell ref="BG224430:BG224431"/>
    <mergeCell ref="BG224468:BG224469"/>
    <mergeCell ref="BG224506:BG224507"/>
    <mergeCell ref="BG224544:BG224545"/>
    <mergeCell ref="BG224126:BG224127"/>
    <mergeCell ref="BG224164:BG224165"/>
    <mergeCell ref="BG224202:BG224203"/>
    <mergeCell ref="BG224240:BG224241"/>
    <mergeCell ref="BG224278:BG224279"/>
    <mergeCell ref="BG224316:BG224317"/>
    <mergeCell ref="BG226634:BG226635"/>
    <mergeCell ref="BG226672:BG226673"/>
    <mergeCell ref="BG226710:BG226711"/>
    <mergeCell ref="BG226748:BG226749"/>
    <mergeCell ref="BG226786:BG226787"/>
    <mergeCell ref="BG226824:BG226825"/>
    <mergeCell ref="BG226406:BG226407"/>
    <mergeCell ref="BG226444:BG226445"/>
    <mergeCell ref="BG226482:BG226483"/>
    <mergeCell ref="BG226520:BG226521"/>
    <mergeCell ref="BG226558:BG226559"/>
    <mergeCell ref="BG226596:BG226597"/>
    <mergeCell ref="BG226178:BG226179"/>
    <mergeCell ref="BG226216:BG226217"/>
    <mergeCell ref="BG226254:BG226255"/>
    <mergeCell ref="BG226292:BG226293"/>
    <mergeCell ref="BG226330:BG226331"/>
    <mergeCell ref="BG226368:BG226369"/>
    <mergeCell ref="BG225950:BG225951"/>
    <mergeCell ref="BG225988:BG225989"/>
    <mergeCell ref="BG226026:BG226027"/>
    <mergeCell ref="BG226064:BG226065"/>
    <mergeCell ref="BG226102:BG226103"/>
    <mergeCell ref="BG226140:BG226141"/>
    <mergeCell ref="BG225722:BG225723"/>
    <mergeCell ref="BG225760:BG225761"/>
    <mergeCell ref="BG225798:BG225799"/>
    <mergeCell ref="BG225836:BG225837"/>
    <mergeCell ref="BG225874:BG225875"/>
    <mergeCell ref="BG225912:BG225913"/>
    <mergeCell ref="BG225494:BG225495"/>
    <mergeCell ref="BG225532:BG225533"/>
    <mergeCell ref="BG225570:BG225571"/>
    <mergeCell ref="BG225608:BG225609"/>
    <mergeCell ref="BG225646:BG225647"/>
    <mergeCell ref="BG225684:BG225685"/>
    <mergeCell ref="BG228002:BG228003"/>
    <mergeCell ref="BG228040:BG228041"/>
    <mergeCell ref="BG228078:BG228079"/>
    <mergeCell ref="BG228116:BG228117"/>
    <mergeCell ref="BG228154:BG228155"/>
    <mergeCell ref="BG228192:BG228193"/>
    <mergeCell ref="BG227774:BG227775"/>
    <mergeCell ref="BG227812:BG227813"/>
    <mergeCell ref="BG227850:BG227851"/>
    <mergeCell ref="BG227888:BG227889"/>
    <mergeCell ref="BG227926:BG227927"/>
    <mergeCell ref="BG227964:BG227965"/>
    <mergeCell ref="BG227546:BG227547"/>
    <mergeCell ref="BG227584:BG227585"/>
    <mergeCell ref="BG227622:BG227623"/>
    <mergeCell ref="BG227660:BG227661"/>
    <mergeCell ref="BG227698:BG227699"/>
    <mergeCell ref="BG227736:BG227737"/>
    <mergeCell ref="BG227318:BG227319"/>
    <mergeCell ref="BG227356:BG227357"/>
    <mergeCell ref="BG227394:BG227395"/>
    <mergeCell ref="BG227432:BG227433"/>
    <mergeCell ref="BG227470:BG227471"/>
    <mergeCell ref="BG227508:BG227509"/>
    <mergeCell ref="BG227090:BG227091"/>
    <mergeCell ref="BG227128:BG227129"/>
    <mergeCell ref="BG227166:BG227167"/>
    <mergeCell ref="BG227204:BG227205"/>
    <mergeCell ref="BG227242:BG227243"/>
    <mergeCell ref="BG227280:BG227281"/>
    <mergeCell ref="BG226862:BG226863"/>
    <mergeCell ref="BG226900:BG226901"/>
    <mergeCell ref="BG226938:BG226939"/>
    <mergeCell ref="BG226976:BG226977"/>
    <mergeCell ref="BG227014:BG227015"/>
    <mergeCell ref="BG227052:BG227053"/>
    <mergeCell ref="BG229370:BG229371"/>
    <mergeCell ref="BG229408:BG229409"/>
    <mergeCell ref="BG229446:BG229447"/>
    <mergeCell ref="BG229484:BG229485"/>
    <mergeCell ref="BG229522:BG229523"/>
    <mergeCell ref="BG229560:BG229561"/>
    <mergeCell ref="BG229142:BG229143"/>
    <mergeCell ref="BG229180:BG229181"/>
    <mergeCell ref="BG229218:BG229219"/>
    <mergeCell ref="BG229256:BG229257"/>
    <mergeCell ref="BG229294:BG229295"/>
    <mergeCell ref="BG229332:BG229333"/>
    <mergeCell ref="BG228914:BG228915"/>
    <mergeCell ref="BG228952:BG228953"/>
    <mergeCell ref="BG228990:BG228991"/>
    <mergeCell ref="BG229028:BG229029"/>
    <mergeCell ref="BG229066:BG229067"/>
    <mergeCell ref="BG229104:BG229105"/>
    <mergeCell ref="BG228686:BG228687"/>
    <mergeCell ref="BG228724:BG228725"/>
    <mergeCell ref="BG228762:BG228763"/>
    <mergeCell ref="BG228800:BG228801"/>
    <mergeCell ref="BG228838:BG228839"/>
    <mergeCell ref="BG228876:BG228877"/>
    <mergeCell ref="BG228458:BG228459"/>
    <mergeCell ref="BG228496:BG228497"/>
    <mergeCell ref="BG228534:BG228535"/>
    <mergeCell ref="BG228572:BG228573"/>
    <mergeCell ref="BG228610:BG228611"/>
    <mergeCell ref="BG228648:BG228649"/>
    <mergeCell ref="BG228230:BG228231"/>
    <mergeCell ref="BG228268:BG228269"/>
    <mergeCell ref="BG228306:BG228307"/>
    <mergeCell ref="BG228344:BG228345"/>
    <mergeCell ref="BG228382:BG228383"/>
    <mergeCell ref="BG228420:BG228421"/>
    <mergeCell ref="BG230738:BG230739"/>
    <mergeCell ref="BG230776:BG230777"/>
    <mergeCell ref="BG230814:BG230815"/>
    <mergeCell ref="BG230852:BG230853"/>
    <mergeCell ref="BG230890:BG230891"/>
    <mergeCell ref="BG230928:BG230929"/>
    <mergeCell ref="BG230510:BG230511"/>
    <mergeCell ref="BG230548:BG230549"/>
    <mergeCell ref="BG230586:BG230587"/>
    <mergeCell ref="BG230624:BG230625"/>
    <mergeCell ref="BG230662:BG230663"/>
    <mergeCell ref="BG230700:BG230701"/>
    <mergeCell ref="BG230282:BG230283"/>
    <mergeCell ref="BG230320:BG230321"/>
    <mergeCell ref="BG230358:BG230359"/>
    <mergeCell ref="BG230396:BG230397"/>
    <mergeCell ref="BG230434:BG230435"/>
    <mergeCell ref="BG230472:BG230473"/>
    <mergeCell ref="BG230054:BG230055"/>
    <mergeCell ref="BG230092:BG230093"/>
    <mergeCell ref="BG230130:BG230131"/>
    <mergeCell ref="BG230168:BG230169"/>
    <mergeCell ref="BG230206:BG230207"/>
    <mergeCell ref="BG230244:BG230245"/>
    <mergeCell ref="BG229826:BG229827"/>
    <mergeCell ref="BG229864:BG229865"/>
    <mergeCell ref="BG229902:BG229903"/>
    <mergeCell ref="BG229940:BG229941"/>
    <mergeCell ref="BG229978:BG229979"/>
    <mergeCell ref="BG230016:BG230017"/>
    <mergeCell ref="BG229598:BG229599"/>
    <mergeCell ref="BG229636:BG229637"/>
    <mergeCell ref="BG229674:BG229675"/>
    <mergeCell ref="BG229712:BG229713"/>
    <mergeCell ref="BG229750:BG229751"/>
    <mergeCell ref="BG229788:BG229789"/>
    <mergeCell ref="BG232106:BG232107"/>
    <mergeCell ref="BG232144:BG232145"/>
    <mergeCell ref="BG232182:BG232183"/>
    <mergeCell ref="BG232220:BG232221"/>
    <mergeCell ref="BG232258:BG232259"/>
    <mergeCell ref="BG232296:BG232297"/>
    <mergeCell ref="BG231878:BG231879"/>
    <mergeCell ref="BG231916:BG231917"/>
    <mergeCell ref="BG231954:BG231955"/>
    <mergeCell ref="BG231992:BG231993"/>
    <mergeCell ref="BG232030:BG232031"/>
    <mergeCell ref="BG232068:BG232069"/>
    <mergeCell ref="BG231650:BG231651"/>
    <mergeCell ref="BG231688:BG231689"/>
    <mergeCell ref="BG231726:BG231727"/>
    <mergeCell ref="BG231764:BG231765"/>
    <mergeCell ref="BG231802:BG231803"/>
    <mergeCell ref="BG231840:BG231841"/>
    <mergeCell ref="BG231422:BG231423"/>
    <mergeCell ref="BG231460:BG231461"/>
    <mergeCell ref="BG231498:BG231499"/>
    <mergeCell ref="BG231536:BG231537"/>
    <mergeCell ref="BG231574:BG231575"/>
    <mergeCell ref="BG231612:BG231613"/>
    <mergeCell ref="BG231194:BG231195"/>
    <mergeCell ref="BG231232:BG231233"/>
    <mergeCell ref="BG231270:BG231271"/>
    <mergeCell ref="BG231308:BG231309"/>
    <mergeCell ref="BG231346:BG231347"/>
    <mergeCell ref="BG231384:BG231385"/>
    <mergeCell ref="BG230966:BG230967"/>
    <mergeCell ref="BG231004:BG231005"/>
    <mergeCell ref="BG231042:BG231043"/>
    <mergeCell ref="BG231080:BG231081"/>
    <mergeCell ref="BG231118:BG231119"/>
    <mergeCell ref="BG231156:BG231157"/>
    <mergeCell ref="BG233474:BG233475"/>
    <mergeCell ref="BG233512:BG233513"/>
    <mergeCell ref="BG233550:BG233551"/>
    <mergeCell ref="BG233588:BG233589"/>
    <mergeCell ref="BG233626:BG233627"/>
    <mergeCell ref="BG233664:BG233665"/>
    <mergeCell ref="BG233246:BG233247"/>
    <mergeCell ref="BG233284:BG233285"/>
    <mergeCell ref="BG233322:BG233323"/>
    <mergeCell ref="BG233360:BG233361"/>
    <mergeCell ref="BG233398:BG233399"/>
    <mergeCell ref="BG233436:BG233437"/>
    <mergeCell ref="BG233018:BG233019"/>
    <mergeCell ref="BG233056:BG233057"/>
    <mergeCell ref="BG233094:BG233095"/>
    <mergeCell ref="BG233132:BG233133"/>
    <mergeCell ref="BG233170:BG233171"/>
    <mergeCell ref="BG233208:BG233209"/>
    <mergeCell ref="BG232790:BG232791"/>
    <mergeCell ref="BG232828:BG232829"/>
    <mergeCell ref="BG232866:BG232867"/>
    <mergeCell ref="BG232904:BG232905"/>
    <mergeCell ref="BG232942:BG232943"/>
    <mergeCell ref="BG232980:BG232981"/>
    <mergeCell ref="BG232562:BG232563"/>
    <mergeCell ref="BG232600:BG232601"/>
    <mergeCell ref="BG232638:BG232639"/>
    <mergeCell ref="BG232676:BG232677"/>
    <mergeCell ref="BG232714:BG232715"/>
    <mergeCell ref="BG232752:BG232753"/>
    <mergeCell ref="BG232334:BG232335"/>
    <mergeCell ref="BG232372:BG232373"/>
    <mergeCell ref="BG232410:BG232411"/>
    <mergeCell ref="BG232448:BG232449"/>
    <mergeCell ref="BG232486:BG232487"/>
    <mergeCell ref="BG232524:BG232525"/>
    <mergeCell ref="BG234842:BG234843"/>
    <mergeCell ref="BG234880:BG234881"/>
    <mergeCell ref="BG234918:BG234919"/>
    <mergeCell ref="BG234956:BG234957"/>
    <mergeCell ref="BG234994:BG234995"/>
    <mergeCell ref="BG235032:BG235033"/>
    <mergeCell ref="BG234614:BG234615"/>
    <mergeCell ref="BG234652:BG234653"/>
    <mergeCell ref="BG234690:BG234691"/>
    <mergeCell ref="BG234728:BG234729"/>
    <mergeCell ref="BG234766:BG234767"/>
    <mergeCell ref="BG234804:BG234805"/>
    <mergeCell ref="BG234386:BG234387"/>
    <mergeCell ref="BG234424:BG234425"/>
    <mergeCell ref="BG234462:BG234463"/>
    <mergeCell ref="BG234500:BG234501"/>
    <mergeCell ref="BG234538:BG234539"/>
    <mergeCell ref="BG234576:BG234577"/>
    <mergeCell ref="BG234158:BG234159"/>
    <mergeCell ref="BG234196:BG234197"/>
    <mergeCell ref="BG234234:BG234235"/>
    <mergeCell ref="BG234272:BG234273"/>
    <mergeCell ref="BG234310:BG234311"/>
    <mergeCell ref="BG234348:BG234349"/>
    <mergeCell ref="BG233930:BG233931"/>
    <mergeCell ref="BG233968:BG233969"/>
    <mergeCell ref="BG234006:BG234007"/>
    <mergeCell ref="BG234044:BG234045"/>
    <mergeCell ref="BG234082:BG234083"/>
    <mergeCell ref="BG234120:BG234121"/>
    <mergeCell ref="BG233702:BG233703"/>
    <mergeCell ref="BG233740:BG233741"/>
    <mergeCell ref="BG233778:BG233779"/>
    <mergeCell ref="BG233816:BG233817"/>
    <mergeCell ref="BG233854:BG233855"/>
    <mergeCell ref="BG233892:BG233893"/>
    <mergeCell ref="BG236210:BG236211"/>
    <mergeCell ref="BG236248:BG236249"/>
    <mergeCell ref="BG236286:BG236287"/>
    <mergeCell ref="BG236324:BG236325"/>
    <mergeCell ref="BG236362:BG236363"/>
    <mergeCell ref="BG236400:BG236401"/>
    <mergeCell ref="BG235982:BG235983"/>
    <mergeCell ref="BG236020:BG236021"/>
    <mergeCell ref="BG236058:BG236059"/>
    <mergeCell ref="BG236096:BG236097"/>
    <mergeCell ref="BG236134:BG236135"/>
    <mergeCell ref="BG236172:BG236173"/>
    <mergeCell ref="BG235754:BG235755"/>
    <mergeCell ref="BG235792:BG235793"/>
    <mergeCell ref="BG235830:BG235831"/>
    <mergeCell ref="BG235868:BG235869"/>
    <mergeCell ref="BG235906:BG235907"/>
    <mergeCell ref="BG235944:BG235945"/>
    <mergeCell ref="BG235526:BG235527"/>
    <mergeCell ref="BG235564:BG235565"/>
    <mergeCell ref="BG235602:BG235603"/>
    <mergeCell ref="BG235640:BG235641"/>
    <mergeCell ref="BG235678:BG235679"/>
    <mergeCell ref="BG235716:BG235717"/>
    <mergeCell ref="BG235298:BG235299"/>
    <mergeCell ref="BG235336:BG235337"/>
    <mergeCell ref="BG235374:BG235375"/>
    <mergeCell ref="BG235412:BG235413"/>
    <mergeCell ref="BG235450:BG235451"/>
    <mergeCell ref="BG235488:BG235489"/>
    <mergeCell ref="BG235070:BG235071"/>
    <mergeCell ref="BG235108:BG235109"/>
    <mergeCell ref="BG235146:BG235147"/>
    <mergeCell ref="BG235184:BG235185"/>
    <mergeCell ref="BG235222:BG235223"/>
    <mergeCell ref="BG235260:BG235261"/>
    <mergeCell ref="BG237578:BG237579"/>
    <mergeCell ref="BG237616:BG237617"/>
    <mergeCell ref="BG237654:BG237655"/>
    <mergeCell ref="BG237692:BG237693"/>
    <mergeCell ref="BG237730:BG237731"/>
    <mergeCell ref="BG237768:BG237769"/>
    <mergeCell ref="BG237350:BG237351"/>
    <mergeCell ref="BG237388:BG237389"/>
    <mergeCell ref="BG237426:BG237427"/>
    <mergeCell ref="BG237464:BG237465"/>
    <mergeCell ref="BG237502:BG237503"/>
    <mergeCell ref="BG237540:BG237541"/>
    <mergeCell ref="BG237122:BG237123"/>
    <mergeCell ref="BG237160:BG237161"/>
    <mergeCell ref="BG237198:BG237199"/>
    <mergeCell ref="BG237236:BG237237"/>
    <mergeCell ref="BG237274:BG237275"/>
    <mergeCell ref="BG237312:BG237313"/>
    <mergeCell ref="BG236894:BG236895"/>
    <mergeCell ref="BG236932:BG236933"/>
    <mergeCell ref="BG236970:BG236971"/>
    <mergeCell ref="BG237008:BG237009"/>
    <mergeCell ref="BG237046:BG237047"/>
    <mergeCell ref="BG237084:BG237085"/>
    <mergeCell ref="BG236666:BG236667"/>
    <mergeCell ref="BG236704:BG236705"/>
    <mergeCell ref="BG236742:BG236743"/>
    <mergeCell ref="BG236780:BG236781"/>
    <mergeCell ref="BG236818:BG236819"/>
    <mergeCell ref="BG236856:BG236857"/>
    <mergeCell ref="BG236438:BG236439"/>
    <mergeCell ref="BG236476:BG236477"/>
    <mergeCell ref="BG236514:BG236515"/>
    <mergeCell ref="BG236552:BG236553"/>
    <mergeCell ref="BG236590:BG236591"/>
    <mergeCell ref="BG236628:BG236629"/>
    <mergeCell ref="BG238946:BG238947"/>
    <mergeCell ref="BG238984:BG238985"/>
    <mergeCell ref="BG239022:BG239023"/>
    <mergeCell ref="BG239060:BG239061"/>
    <mergeCell ref="BG239098:BG239099"/>
    <mergeCell ref="BG239136:BG239137"/>
    <mergeCell ref="BG238718:BG238719"/>
    <mergeCell ref="BG238756:BG238757"/>
    <mergeCell ref="BG238794:BG238795"/>
    <mergeCell ref="BG238832:BG238833"/>
    <mergeCell ref="BG238870:BG238871"/>
    <mergeCell ref="BG238908:BG238909"/>
    <mergeCell ref="BG238490:BG238491"/>
    <mergeCell ref="BG238528:BG238529"/>
    <mergeCell ref="BG238566:BG238567"/>
    <mergeCell ref="BG238604:BG238605"/>
    <mergeCell ref="BG238642:BG238643"/>
    <mergeCell ref="BG238680:BG238681"/>
    <mergeCell ref="BG238262:BG238263"/>
    <mergeCell ref="BG238300:BG238301"/>
    <mergeCell ref="BG238338:BG238339"/>
    <mergeCell ref="BG238376:BG238377"/>
    <mergeCell ref="BG238414:BG238415"/>
    <mergeCell ref="BG238452:BG238453"/>
    <mergeCell ref="BG238034:BG238035"/>
    <mergeCell ref="BG238072:BG238073"/>
    <mergeCell ref="BG238110:BG238111"/>
    <mergeCell ref="BG238148:BG238149"/>
    <mergeCell ref="BG238186:BG238187"/>
    <mergeCell ref="BG238224:BG238225"/>
    <mergeCell ref="BG237806:BG237807"/>
    <mergeCell ref="BG237844:BG237845"/>
    <mergeCell ref="BG237882:BG237883"/>
    <mergeCell ref="BG237920:BG237921"/>
    <mergeCell ref="BG237958:BG237959"/>
    <mergeCell ref="BG237996:BG237997"/>
    <mergeCell ref="BG240314:BG240315"/>
    <mergeCell ref="BG240352:BG240353"/>
    <mergeCell ref="BG240390:BG240391"/>
    <mergeCell ref="BG240428:BG240429"/>
    <mergeCell ref="BG240466:BG240467"/>
    <mergeCell ref="BG240504:BG240505"/>
    <mergeCell ref="BG240086:BG240087"/>
    <mergeCell ref="BG240124:BG240125"/>
    <mergeCell ref="BG240162:BG240163"/>
    <mergeCell ref="BG240200:BG240201"/>
    <mergeCell ref="BG240238:BG240239"/>
    <mergeCell ref="BG240276:BG240277"/>
    <mergeCell ref="BG239858:BG239859"/>
    <mergeCell ref="BG239896:BG239897"/>
    <mergeCell ref="BG239934:BG239935"/>
    <mergeCell ref="BG239972:BG239973"/>
    <mergeCell ref="BG240010:BG240011"/>
    <mergeCell ref="BG240048:BG240049"/>
    <mergeCell ref="BG239630:BG239631"/>
    <mergeCell ref="BG239668:BG239669"/>
    <mergeCell ref="BG239706:BG239707"/>
    <mergeCell ref="BG239744:BG239745"/>
    <mergeCell ref="BG239782:BG239783"/>
    <mergeCell ref="BG239820:BG239821"/>
    <mergeCell ref="BG239402:BG239403"/>
    <mergeCell ref="BG239440:BG239441"/>
    <mergeCell ref="BG239478:BG239479"/>
    <mergeCell ref="BG239516:BG239517"/>
    <mergeCell ref="BG239554:BG239555"/>
    <mergeCell ref="BG239592:BG239593"/>
    <mergeCell ref="BG239174:BG239175"/>
    <mergeCell ref="BG239212:BG239213"/>
    <mergeCell ref="BG239250:BG239251"/>
    <mergeCell ref="BG239288:BG239289"/>
    <mergeCell ref="BG239326:BG239327"/>
    <mergeCell ref="BG239364:BG239365"/>
    <mergeCell ref="BG241682:BG241683"/>
    <mergeCell ref="BG241720:BG241721"/>
    <mergeCell ref="BG241758:BG241759"/>
    <mergeCell ref="BG241796:BG241797"/>
    <mergeCell ref="BG241834:BG241835"/>
    <mergeCell ref="BG241872:BG241873"/>
    <mergeCell ref="BG241454:BG241455"/>
    <mergeCell ref="BG241492:BG241493"/>
    <mergeCell ref="BG241530:BG241531"/>
    <mergeCell ref="BG241568:BG241569"/>
    <mergeCell ref="BG241606:BG241607"/>
    <mergeCell ref="BG241644:BG241645"/>
    <mergeCell ref="BG241226:BG241227"/>
    <mergeCell ref="BG241264:BG241265"/>
    <mergeCell ref="BG241302:BG241303"/>
    <mergeCell ref="BG241340:BG241341"/>
    <mergeCell ref="BG241378:BG241379"/>
    <mergeCell ref="BG241416:BG241417"/>
    <mergeCell ref="BG240998:BG240999"/>
    <mergeCell ref="BG241036:BG241037"/>
    <mergeCell ref="BG241074:BG241075"/>
    <mergeCell ref="BG241112:BG241113"/>
    <mergeCell ref="BG241150:BG241151"/>
    <mergeCell ref="BG241188:BG241189"/>
    <mergeCell ref="BG240770:BG240771"/>
    <mergeCell ref="BG240808:BG240809"/>
    <mergeCell ref="BG240846:BG240847"/>
    <mergeCell ref="BG240884:BG240885"/>
    <mergeCell ref="BG240922:BG240923"/>
    <mergeCell ref="BG240960:BG240961"/>
    <mergeCell ref="BG240542:BG240543"/>
    <mergeCell ref="BG240580:BG240581"/>
    <mergeCell ref="BG240618:BG240619"/>
    <mergeCell ref="BG240656:BG240657"/>
    <mergeCell ref="BG240694:BG240695"/>
    <mergeCell ref="BG240732:BG240733"/>
    <mergeCell ref="BG243050:BG243051"/>
    <mergeCell ref="BG243088:BG243089"/>
    <mergeCell ref="BG243126:BG243127"/>
    <mergeCell ref="BG243164:BG243165"/>
    <mergeCell ref="BG243202:BG243203"/>
    <mergeCell ref="BG243240:BG243241"/>
    <mergeCell ref="BG242822:BG242823"/>
    <mergeCell ref="BG242860:BG242861"/>
    <mergeCell ref="BG242898:BG242899"/>
    <mergeCell ref="BG242936:BG242937"/>
    <mergeCell ref="BG242974:BG242975"/>
    <mergeCell ref="BG243012:BG243013"/>
    <mergeCell ref="BG242594:BG242595"/>
    <mergeCell ref="BG242632:BG242633"/>
    <mergeCell ref="BG242670:BG242671"/>
    <mergeCell ref="BG242708:BG242709"/>
    <mergeCell ref="BG242746:BG242747"/>
    <mergeCell ref="BG242784:BG242785"/>
    <mergeCell ref="BG242366:BG242367"/>
    <mergeCell ref="BG242404:BG242405"/>
    <mergeCell ref="BG242442:BG242443"/>
    <mergeCell ref="BG242480:BG242481"/>
    <mergeCell ref="BG242518:BG242519"/>
    <mergeCell ref="BG242556:BG242557"/>
    <mergeCell ref="BG242138:BG242139"/>
    <mergeCell ref="BG242176:BG242177"/>
    <mergeCell ref="BG242214:BG242215"/>
    <mergeCell ref="BG242252:BG242253"/>
    <mergeCell ref="BG242290:BG242291"/>
    <mergeCell ref="BG242328:BG242329"/>
    <mergeCell ref="BG241910:BG241911"/>
    <mergeCell ref="BG241948:BG241949"/>
    <mergeCell ref="BG241986:BG241987"/>
    <mergeCell ref="BG242024:BG242025"/>
    <mergeCell ref="BG242062:BG242063"/>
    <mergeCell ref="BG242100:BG242101"/>
    <mergeCell ref="BG244418:BG244419"/>
    <mergeCell ref="BG244456:BG244457"/>
    <mergeCell ref="BG244494:BG244495"/>
    <mergeCell ref="BG244532:BG244533"/>
    <mergeCell ref="BG244570:BG244571"/>
    <mergeCell ref="BG244608:BG244609"/>
    <mergeCell ref="BG244190:BG244191"/>
    <mergeCell ref="BG244228:BG244229"/>
    <mergeCell ref="BG244266:BG244267"/>
    <mergeCell ref="BG244304:BG244305"/>
    <mergeCell ref="BG244342:BG244343"/>
    <mergeCell ref="BG244380:BG244381"/>
    <mergeCell ref="BG243962:BG243963"/>
    <mergeCell ref="BG244000:BG244001"/>
    <mergeCell ref="BG244038:BG244039"/>
    <mergeCell ref="BG244076:BG244077"/>
    <mergeCell ref="BG244114:BG244115"/>
    <mergeCell ref="BG244152:BG244153"/>
    <mergeCell ref="BG243734:BG243735"/>
    <mergeCell ref="BG243772:BG243773"/>
    <mergeCell ref="BG243810:BG243811"/>
    <mergeCell ref="BG243848:BG243849"/>
    <mergeCell ref="BG243886:BG243887"/>
    <mergeCell ref="BG243924:BG243925"/>
    <mergeCell ref="BG243506:BG243507"/>
    <mergeCell ref="BG243544:BG243545"/>
    <mergeCell ref="BG243582:BG243583"/>
    <mergeCell ref="BG243620:BG243621"/>
    <mergeCell ref="BG243658:BG243659"/>
    <mergeCell ref="BG243696:BG243697"/>
    <mergeCell ref="BG243278:BG243279"/>
    <mergeCell ref="BG243316:BG243317"/>
    <mergeCell ref="BG243354:BG243355"/>
    <mergeCell ref="BG243392:BG243393"/>
    <mergeCell ref="BG243430:BG243431"/>
    <mergeCell ref="BG243468:BG243469"/>
    <mergeCell ref="BG245786:BG245787"/>
    <mergeCell ref="BG245824:BG245825"/>
    <mergeCell ref="BG245862:BG245863"/>
    <mergeCell ref="BG245900:BG245901"/>
    <mergeCell ref="BG245938:BG245939"/>
    <mergeCell ref="BG245976:BG245977"/>
    <mergeCell ref="BG245558:BG245559"/>
    <mergeCell ref="BG245596:BG245597"/>
    <mergeCell ref="BG245634:BG245635"/>
    <mergeCell ref="BG245672:BG245673"/>
    <mergeCell ref="BG245710:BG245711"/>
    <mergeCell ref="BG245748:BG245749"/>
    <mergeCell ref="BG245330:BG245331"/>
    <mergeCell ref="BG245368:BG245369"/>
    <mergeCell ref="BG245406:BG245407"/>
    <mergeCell ref="BG245444:BG245445"/>
    <mergeCell ref="BG245482:BG245483"/>
    <mergeCell ref="BG245520:BG245521"/>
    <mergeCell ref="BG245102:BG245103"/>
    <mergeCell ref="BG245140:BG245141"/>
    <mergeCell ref="BG245178:BG245179"/>
    <mergeCell ref="BG245216:BG245217"/>
    <mergeCell ref="BG245254:BG245255"/>
    <mergeCell ref="BG245292:BG245293"/>
    <mergeCell ref="BG244874:BG244875"/>
    <mergeCell ref="BG244912:BG244913"/>
    <mergeCell ref="BG244950:BG244951"/>
    <mergeCell ref="BG244988:BG244989"/>
    <mergeCell ref="BG245026:BG245027"/>
    <mergeCell ref="BG245064:BG245065"/>
    <mergeCell ref="BG244646:BG244647"/>
    <mergeCell ref="BG244684:BG244685"/>
    <mergeCell ref="BG244722:BG244723"/>
    <mergeCell ref="BG244760:BG244761"/>
    <mergeCell ref="BG244798:BG244799"/>
    <mergeCell ref="BG244836:BG244837"/>
    <mergeCell ref="BG247154:BG247155"/>
    <mergeCell ref="BG247192:BG247193"/>
    <mergeCell ref="BG247230:BG247231"/>
    <mergeCell ref="BG247268:BG247269"/>
    <mergeCell ref="BG247306:BG247307"/>
    <mergeCell ref="BG247344:BG247345"/>
    <mergeCell ref="BG246926:BG246927"/>
    <mergeCell ref="BG246964:BG246965"/>
    <mergeCell ref="BG247002:BG247003"/>
    <mergeCell ref="BG247040:BG247041"/>
    <mergeCell ref="BG247078:BG247079"/>
    <mergeCell ref="BG247116:BG247117"/>
    <mergeCell ref="BG246698:BG246699"/>
    <mergeCell ref="BG246736:BG246737"/>
    <mergeCell ref="BG246774:BG246775"/>
    <mergeCell ref="BG246812:BG246813"/>
    <mergeCell ref="BG246850:BG246851"/>
    <mergeCell ref="BG246888:BG246889"/>
    <mergeCell ref="BG246470:BG246471"/>
    <mergeCell ref="BG246508:BG246509"/>
    <mergeCell ref="BG246546:BG246547"/>
    <mergeCell ref="BG246584:BG246585"/>
    <mergeCell ref="BG246622:BG246623"/>
    <mergeCell ref="BG246660:BG246661"/>
    <mergeCell ref="BG246242:BG246243"/>
    <mergeCell ref="BG246280:BG246281"/>
    <mergeCell ref="BG246318:BG246319"/>
    <mergeCell ref="BG246356:BG246357"/>
    <mergeCell ref="BG246394:BG246395"/>
    <mergeCell ref="BG246432:BG246433"/>
    <mergeCell ref="BG246014:BG246015"/>
    <mergeCell ref="BG246052:BG246053"/>
    <mergeCell ref="BG246090:BG246091"/>
    <mergeCell ref="BG246128:BG246129"/>
    <mergeCell ref="BG246166:BG246167"/>
    <mergeCell ref="BG246204:BG246205"/>
    <mergeCell ref="BG248522:BG248523"/>
    <mergeCell ref="BG248560:BG248561"/>
    <mergeCell ref="BG248598:BG248599"/>
    <mergeCell ref="BG248636:BG248637"/>
    <mergeCell ref="BG248674:BG248675"/>
    <mergeCell ref="BG248712:BG248713"/>
    <mergeCell ref="BG248294:BG248295"/>
    <mergeCell ref="BG248332:BG248333"/>
    <mergeCell ref="BG248370:BG248371"/>
    <mergeCell ref="BG248408:BG248409"/>
    <mergeCell ref="BG248446:BG248447"/>
    <mergeCell ref="BG248484:BG248485"/>
    <mergeCell ref="BG248066:BG248067"/>
    <mergeCell ref="BG248104:BG248105"/>
    <mergeCell ref="BG248142:BG248143"/>
    <mergeCell ref="BG248180:BG248181"/>
    <mergeCell ref="BG248218:BG248219"/>
    <mergeCell ref="BG248256:BG248257"/>
    <mergeCell ref="BG247838:BG247839"/>
    <mergeCell ref="BG247876:BG247877"/>
    <mergeCell ref="BG247914:BG247915"/>
    <mergeCell ref="BG247952:BG247953"/>
    <mergeCell ref="BG247990:BG247991"/>
    <mergeCell ref="BG248028:BG248029"/>
    <mergeCell ref="BG247610:BG247611"/>
    <mergeCell ref="BG247648:BG247649"/>
    <mergeCell ref="BG247686:BG247687"/>
    <mergeCell ref="BG247724:BG247725"/>
    <mergeCell ref="BG247762:BG247763"/>
    <mergeCell ref="BG247800:BG247801"/>
    <mergeCell ref="BG247382:BG247383"/>
    <mergeCell ref="BG247420:BG247421"/>
    <mergeCell ref="BG247458:BG247459"/>
    <mergeCell ref="BG247496:BG247497"/>
    <mergeCell ref="BG247534:BG247535"/>
    <mergeCell ref="BG247572:BG247573"/>
    <mergeCell ref="BG249890:BG249891"/>
    <mergeCell ref="BG249928:BG249929"/>
    <mergeCell ref="BG249966:BG249967"/>
    <mergeCell ref="BG250004:BG250005"/>
    <mergeCell ref="BG250042:BG250043"/>
    <mergeCell ref="BG250080:BG250081"/>
    <mergeCell ref="BG249662:BG249663"/>
    <mergeCell ref="BG249700:BG249701"/>
    <mergeCell ref="BG249738:BG249739"/>
    <mergeCell ref="BG249776:BG249777"/>
    <mergeCell ref="BG249814:BG249815"/>
    <mergeCell ref="BG249852:BG249853"/>
    <mergeCell ref="BG249434:BG249435"/>
    <mergeCell ref="BG249472:BG249473"/>
    <mergeCell ref="BG249510:BG249511"/>
    <mergeCell ref="BG249548:BG249549"/>
    <mergeCell ref="BG249586:BG249587"/>
    <mergeCell ref="BG249624:BG249625"/>
    <mergeCell ref="BG249206:BG249207"/>
    <mergeCell ref="BG249244:BG249245"/>
    <mergeCell ref="BG249282:BG249283"/>
    <mergeCell ref="BG249320:BG249321"/>
    <mergeCell ref="BG249358:BG249359"/>
    <mergeCell ref="BG249396:BG249397"/>
    <mergeCell ref="BG248978:BG248979"/>
    <mergeCell ref="BG249016:BG249017"/>
    <mergeCell ref="BG249054:BG249055"/>
    <mergeCell ref="BG249092:BG249093"/>
    <mergeCell ref="BG249130:BG249131"/>
    <mergeCell ref="BG249168:BG249169"/>
    <mergeCell ref="BG248750:BG248751"/>
    <mergeCell ref="BG248788:BG248789"/>
    <mergeCell ref="BG248826:BG248827"/>
    <mergeCell ref="BG248864:BG248865"/>
    <mergeCell ref="BG248902:BG248903"/>
    <mergeCell ref="BG248940:BG248941"/>
    <mergeCell ref="BG251258:BG251259"/>
    <mergeCell ref="BG251296:BG251297"/>
    <mergeCell ref="BG251334:BG251335"/>
    <mergeCell ref="BG251372:BG251373"/>
    <mergeCell ref="BG251410:BG251411"/>
    <mergeCell ref="BG251448:BG251449"/>
    <mergeCell ref="BG251030:BG251031"/>
    <mergeCell ref="BG251068:BG251069"/>
    <mergeCell ref="BG251106:BG251107"/>
    <mergeCell ref="BG251144:BG251145"/>
    <mergeCell ref="BG251182:BG251183"/>
    <mergeCell ref="BG251220:BG251221"/>
    <mergeCell ref="BG250802:BG250803"/>
    <mergeCell ref="BG250840:BG250841"/>
    <mergeCell ref="BG250878:BG250879"/>
    <mergeCell ref="BG250916:BG250917"/>
    <mergeCell ref="BG250954:BG250955"/>
    <mergeCell ref="BG250992:BG250993"/>
    <mergeCell ref="BG250574:BG250575"/>
    <mergeCell ref="BG250612:BG250613"/>
    <mergeCell ref="BG250650:BG250651"/>
    <mergeCell ref="BG250688:BG250689"/>
    <mergeCell ref="BG250726:BG250727"/>
    <mergeCell ref="BG250764:BG250765"/>
    <mergeCell ref="BG250346:BG250347"/>
    <mergeCell ref="BG250384:BG250385"/>
    <mergeCell ref="BG250422:BG250423"/>
    <mergeCell ref="BG250460:BG250461"/>
    <mergeCell ref="BG250498:BG250499"/>
    <mergeCell ref="BG250536:BG250537"/>
    <mergeCell ref="BG250118:BG250119"/>
    <mergeCell ref="BG250156:BG250157"/>
    <mergeCell ref="BG250194:BG250195"/>
    <mergeCell ref="BG250232:BG250233"/>
    <mergeCell ref="BG250270:BG250271"/>
    <mergeCell ref="BG250308:BG250309"/>
    <mergeCell ref="BG252626:BG252627"/>
    <mergeCell ref="BG252664:BG252665"/>
    <mergeCell ref="BG252702:BG252703"/>
    <mergeCell ref="BG252740:BG252741"/>
    <mergeCell ref="BG252778:BG252779"/>
    <mergeCell ref="BG252816:BG252817"/>
    <mergeCell ref="BG252398:BG252399"/>
    <mergeCell ref="BG252436:BG252437"/>
    <mergeCell ref="BG252474:BG252475"/>
    <mergeCell ref="BG252512:BG252513"/>
    <mergeCell ref="BG252550:BG252551"/>
    <mergeCell ref="BG252588:BG252589"/>
    <mergeCell ref="BG252170:BG252171"/>
    <mergeCell ref="BG252208:BG252209"/>
    <mergeCell ref="BG252246:BG252247"/>
    <mergeCell ref="BG252284:BG252285"/>
    <mergeCell ref="BG252322:BG252323"/>
    <mergeCell ref="BG252360:BG252361"/>
    <mergeCell ref="BG251942:BG251943"/>
    <mergeCell ref="BG251980:BG251981"/>
    <mergeCell ref="BG252018:BG252019"/>
    <mergeCell ref="BG252056:BG252057"/>
    <mergeCell ref="BG252094:BG252095"/>
    <mergeCell ref="BG252132:BG252133"/>
    <mergeCell ref="BG251714:BG251715"/>
    <mergeCell ref="BG251752:BG251753"/>
    <mergeCell ref="BG251790:BG251791"/>
    <mergeCell ref="BG251828:BG251829"/>
    <mergeCell ref="BG251866:BG251867"/>
    <mergeCell ref="BG251904:BG251905"/>
    <mergeCell ref="BG251486:BG251487"/>
    <mergeCell ref="BG251524:BG251525"/>
    <mergeCell ref="BG251562:BG251563"/>
    <mergeCell ref="BG251600:BG251601"/>
    <mergeCell ref="BG251638:BG251639"/>
    <mergeCell ref="BG251676:BG251677"/>
    <mergeCell ref="BG253994:BG253995"/>
    <mergeCell ref="BG254032:BG254033"/>
    <mergeCell ref="BG254070:BG254071"/>
    <mergeCell ref="BG254108:BG254109"/>
    <mergeCell ref="BG254146:BG254147"/>
    <mergeCell ref="BG254184:BG254185"/>
    <mergeCell ref="BG253766:BG253767"/>
    <mergeCell ref="BG253804:BG253805"/>
    <mergeCell ref="BG253842:BG253843"/>
    <mergeCell ref="BG253880:BG253881"/>
    <mergeCell ref="BG253918:BG253919"/>
    <mergeCell ref="BG253956:BG253957"/>
    <mergeCell ref="BG253538:BG253539"/>
    <mergeCell ref="BG253576:BG253577"/>
    <mergeCell ref="BG253614:BG253615"/>
    <mergeCell ref="BG253652:BG253653"/>
    <mergeCell ref="BG253690:BG253691"/>
    <mergeCell ref="BG253728:BG253729"/>
    <mergeCell ref="BG253310:BG253311"/>
    <mergeCell ref="BG253348:BG253349"/>
    <mergeCell ref="BG253386:BG253387"/>
    <mergeCell ref="BG253424:BG253425"/>
    <mergeCell ref="BG253462:BG253463"/>
    <mergeCell ref="BG253500:BG253501"/>
    <mergeCell ref="BG253082:BG253083"/>
    <mergeCell ref="BG253120:BG253121"/>
    <mergeCell ref="BG253158:BG253159"/>
    <mergeCell ref="BG253196:BG253197"/>
    <mergeCell ref="BG253234:BG253235"/>
    <mergeCell ref="BG253272:BG253273"/>
    <mergeCell ref="BG252854:BG252855"/>
    <mergeCell ref="BG252892:BG252893"/>
    <mergeCell ref="BG252930:BG252931"/>
    <mergeCell ref="BG252968:BG252969"/>
    <mergeCell ref="BG253006:BG253007"/>
    <mergeCell ref="BG253044:BG253045"/>
    <mergeCell ref="BG255362:BG255363"/>
    <mergeCell ref="BG255400:BG255401"/>
    <mergeCell ref="BG255438:BG255439"/>
    <mergeCell ref="BG255476:BG255477"/>
    <mergeCell ref="BG255514:BG255515"/>
    <mergeCell ref="BG255552:BG255553"/>
    <mergeCell ref="BG255134:BG255135"/>
    <mergeCell ref="BG255172:BG255173"/>
    <mergeCell ref="BG255210:BG255211"/>
    <mergeCell ref="BG255248:BG255249"/>
    <mergeCell ref="BG255286:BG255287"/>
    <mergeCell ref="BG255324:BG255325"/>
    <mergeCell ref="BG254906:BG254907"/>
    <mergeCell ref="BG254944:BG254945"/>
    <mergeCell ref="BG254982:BG254983"/>
    <mergeCell ref="BG255020:BG255021"/>
    <mergeCell ref="BG255058:BG255059"/>
    <mergeCell ref="BG255096:BG255097"/>
    <mergeCell ref="BG254678:BG254679"/>
    <mergeCell ref="BG254716:BG254717"/>
    <mergeCell ref="BG254754:BG254755"/>
    <mergeCell ref="BG254792:BG254793"/>
    <mergeCell ref="BG254830:BG254831"/>
    <mergeCell ref="BG254868:BG254869"/>
    <mergeCell ref="BG254450:BG254451"/>
    <mergeCell ref="BG254488:BG254489"/>
    <mergeCell ref="BG254526:BG254527"/>
    <mergeCell ref="BG254564:BG254565"/>
    <mergeCell ref="BG254602:BG254603"/>
    <mergeCell ref="BG254640:BG254641"/>
    <mergeCell ref="BG254222:BG254223"/>
    <mergeCell ref="BG254260:BG254261"/>
    <mergeCell ref="BG254298:BG254299"/>
    <mergeCell ref="BG254336:BG254337"/>
    <mergeCell ref="BG254374:BG254375"/>
    <mergeCell ref="BG254412:BG254413"/>
    <mergeCell ref="BG256730:BG256731"/>
    <mergeCell ref="BG256768:BG256769"/>
    <mergeCell ref="BG256806:BG256807"/>
    <mergeCell ref="BG256844:BG256845"/>
    <mergeCell ref="BG256882:BG256883"/>
    <mergeCell ref="BG256920:BG256921"/>
    <mergeCell ref="BG256502:BG256503"/>
    <mergeCell ref="BG256540:BG256541"/>
    <mergeCell ref="BG256578:BG256579"/>
    <mergeCell ref="BG256616:BG256617"/>
    <mergeCell ref="BG256654:BG256655"/>
    <mergeCell ref="BG256692:BG256693"/>
    <mergeCell ref="BG256274:BG256275"/>
    <mergeCell ref="BG256312:BG256313"/>
    <mergeCell ref="BG256350:BG256351"/>
    <mergeCell ref="BG256388:BG256389"/>
    <mergeCell ref="BG256426:BG256427"/>
    <mergeCell ref="BG256464:BG256465"/>
    <mergeCell ref="BG256046:BG256047"/>
    <mergeCell ref="BG256084:BG256085"/>
    <mergeCell ref="BG256122:BG256123"/>
    <mergeCell ref="BG256160:BG256161"/>
    <mergeCell ref="BG256198:BG256199"/>
    <mergeCell ref="BG256236:BG256237"/>
    <mergeCell ref="BG255818:BG255819"/>
    <mergeCell ref="BG255856:BG255857"/>
    <mergeCell ref="BG255894:BG255895"/>
    <mergeCell ref="BG255932:BG255933"/>
    <mergeCell ref="BG255970:BG255971"/>
    <mergeCell ref="BG256008:BG256009"/>
    <mergeCell ref="BG255590:BG255591"/>
    <mergeCell ref="BG255628:BG255629"/>
    <mergeCell ref="BG255666:BG255667"/>
    <mergeCell ref="BG255704:BG255705"/>
    <mergeCell ref="BG255742:BG255743"/>
    <mergeCell ref="BG255780:BG255781"/>
    <mergeCell ref="BG258098:BG258099"/>
    <mergeCell ref="BG258136:BG258137"/>
    <mergeCell ref="BG258174:BG258175"/>
    <mergeCell ref="BG258212:BG258213"/>
    <mergeCell ref="BG258250:BG258251"/>
    <mergeCell ref="BG258288:BG258289"/>
    <mergeCell ref="BG257870:BG257871"/>
    <mergeCell ref="BG257908:BG257909"/>
    <mergeCell ref="BG257946:BG257947"/>
    <mergeCell ref="BG257984:BG257985"/>
    <mergeCell ref="BG258022:BG258023"/>
    <mergeCell ref="BG258060:BG258061"/>
    <mergeCell ref="BG257642:BG257643"/>
    <mergeCell ref="BG257680:BG257681"/>
    <mergeCell ref="BG257718:BG257719"/>
    <mergeCell ref="BG257756:BG257757"/>
    <mergeCell ref="BG257794:BG257795"/>
    <mergeCell ref="BG257832:BG257833"/>
    <mergeCell ref="BG257414:BG257415"/>
    <mergeCell ref="BG257452:BG257453"/>
    <mergeCell ref="BG257490:BG257491"/>
    <mergeCell ref="BG257528:BG257529"/>
    <mergeCell ref="BG257566:BG257567"/>
    <mergeCell ref="BG257604:BG257605"/>
    <mergeCell ref="BG257186:BG257187"/>
    <mergeCell ref="BG257224:BG257225"/>
    <mergeCell ref="BG257262:BG257263"/>
    <mergeCell ref="BG257300:BG257301"/>
    <mergeCell ref="BG257338:BG257339"/>
    <mergeCell ref="BG257376:BG257377"/>
    <mergeCell ref="BG256958:BG256959"/>
    <mergeCell ref="BG256996:BG256997"/>
    <mergeCell ref="BG257034:BG257035"/>
    <mergeCell ref="BG257072:BG257073"/>
    <mergeCell ref="BG257110:BG257111"/>
    <mergeCell ref="BG257148:BG257149"/>
    <mergeCell ref="BG259466:BG259467"/>
    <mergeCell ref="BG259504:BG259505"/>
    <mergeCell ref="BG259542:BG259543"/>
    <mergeCell ref="BG259580:BG259581"/>
    <mergeCell ref="BG259618:BG259619"/>
    <mergeCell ref="BG259656:BG259657"/>
    <mergeCell ref="BG259238:BG259239"/>
    <mergeCell ref="BG259276:BG259277"/>
    <mergeCell ref="BG259314:BG259315"/>
    <mergeCell ref="BG259352:BG259353"/>
    <mergeCell ref="BG259390:BG259391"/>
    <mergeCell ref="BG259428:BG259429"/>
    <mergeCell ref="BG259010:BG259011"/>
    <mergeCell ref="BG259048:BG259049"/>
    <mergeCell ref="BG259086:BG259087"/>
    <mergeCell ref="BG259124:BG259125"/>
    <mergeCell ref="BG259162:BG259163"/>
    <mergeCell ref="BG259200:BG259201"/>
    <mergeCell ref="BG258782:BG258783"/>
    <mergeCell ref="BG258820:BG258821"/>
    <mergeCell ref="BG258858:BG258859"/>
    <mergeCell ref="BG258896:BG258897"/>
    <mergeCell ref="BG258934:BG258935"/>
    <mergeCell ref="BG258972:BG258973"/>
    <mergeCell ref="BG258554:BG258555"/>
    <mergeCell ref="BG258592:BG258593"/>
    <mergeCell ref="BG258630:BG258631"/>
    <mergeCell ref="BG258668:BG258669"/>
    <mergeCell ref="BG258706:BG258707"/>
    <mergeCell ref="BG258744:BG258745"/>
    <mergeCell ref="BG258326:BG258327"/>
    <mergeCell ref="BG258364:BG258365"/>
    <mergeCell ref="BG258402:BG258403"/>
    <mergeCell ref="BG258440:BG258441"/>
    <mergeCell ref="BG258478:BG258479"/>
    <mergeCell ref="BG258516:BG258517"/>
    <mergeCell ref="BG260834:BG260835"/>
    <mergeCell ref="BG260872:BG260873"/>
    <mergeCell ref="BG260910:BG260911"/>
    <mergeCell ref="BG260948:BG260949"/>
    <mergeCell ref="BG260986:BG260987"/>
    <mergeCell ref="BG261024:BG261025"/>
    <mergeCell ref="BG260606:BG260607"/>
    <mergeCell ref="BG260644:BG260645"/>
    <mergeCell ref="BG260682:BG260683"/>
    <mergeCell ref="BG260720:BG260721"/>
    <mergeCell ref="BG260758:BG260759"/>
    <mergeCell ref="BG260796:BG260797"/>
    <mergeCell ref="BG260378:BG260379"/>
    <mergeCell ref="BG260416:BG260417"/>
    <mergeCell ref="BG260454:BG260455"/>
    <mergeCell ref="BG260492:BG260493"/>
    <mergeCell ref="BG260530:BG260531"/>
    <mergeCell ref="BG260568:BG260569"/>
    <mergeCell ref="BG260150:BG260151"/>
    <mergeCell ref="BG260188:BG260189"/>
    <mergeCell ref="BG260226:BG260227"/>
    <mergeCell ref="BG260264:BG260265"/>
    <mergeCell ref="BG260302:BG260303"/>
    <mergeCell ref="BG260340:BG260341"/>
    <mergeCell ref="BG259922:BG259923"/>
    <mergeCell ref="BG259960:BG259961"/>
    <mergeCell ref="BG259998:BG259999"/>
    <mergeCell ref="BG260036:BG260037"/>
    <mergeCell ref="BG260074:BG260075"/>
    <mergeCell ref="BG260112:BG260113"/>
    <mergeCell ref="BG259694:BG259695"/>
    <mergeCell ref="BG259732:BG259733"/>
    <mergeCell ref="BG259770:BG259771"/>
    <mergeCell ref="BG259808:BG259809"/>
    <mergeCell ref="BG259846:BG259847"/>
    <mergeCell ref="BG259884:BG259885"/>
    <mergeCell ref="BG262202:BG262203"/>
    <mergeCell ref="BG262240:BG262241"/>
    <mergeCell ref="BG262278:BG262279"/>
    <mergeCell ref="BG262316:BG262317"/>
    <mergeCell ref="BG262354:BG262355"/>
    <mergeCell ref="BG262392:BG262393"/>
    <mergeCell ref="BG261974:BG261975"/>
    <mergeCell ref="BG262012:BG262013"/>
    <mergeCell ref="BG262050:BG262051"/>
    <mergeCell ref="BG262088:BG262089"/>
    <mergeCell ref="BG262126:BG262127"/>
    <mergeCell ref="BG262164:BG262165"/>
    <mergeCell ref="BG261746:BG261747"/>
    <mergeCell ref="BG261784:BG261785"/>
    <mergeCell ref="BG261822:BG261823"/>
    <mergeCell ref="BG261860:BG261861"/>
    <mergeCell ref="BG261898:BG261899"/>
    <mergeCell ref="BG261936:BG261937"/>
    <mergeCell ref="BG261518:BG261519"/>
    <mergeCell ref="BG261556:BG261557"/>
    <mergeCell ref="BG261594:BG261595"/>
    <mergeCell ref="BG261632:BG261633"/>
    <mergeCell ref="BG261670:BG261671"/>
    <mergeCell ref="BG261708:BG261709"/>
    <mergeCell ref="BG261290:BG261291"/>
    <mergeCell ref="BG261328:BG261329"/>
    <mergeCell ref="BG261366:BG261367"/>
    <mergeCell ref="BG261404:BG261405"/>
    <mergeCell ref="BG261442:BG261443"/>
    <mergeCell ref="BG261480:BG261481"/>
    <mergeCell ref="BG261062:BG261063"/>
    <mergeCell ref="BG261100:BG261101"/>
    <mergeCell ref="BG261138:BG261139"/>
    <mergeCell ref="BG261176:BG261177"/>
    <mergeCell ref="BG261214:BG261215"/>
    <mergeCell ref="BG261252:BG261253"/>
    <mergeCell ref="BG263570:BG263571"/>
    <mergeCell ref="BG263608:BG263609"/>
    <mergeCell ref="BG263646:BG263647"/>
    <mergeCell ref="BG263684:BG263685"/>
    <mergeCell ref="BG263722:BG263723"/>
    <mergeCell ref="BG263760:BG263761"/>
    <mergeCell ref="BG263342:BG263343"/>
    <mergeCell ref="BG263380:BG263381"/>
    <mergeCell ref="BG263418:BG263419"/>
    <mergeCell ref="BG263456:BG263457"/>
    <mergeCell ref="BG263494:BG263495"/>
    <mergeCell ref="BG263532:BG263533"/>
    <mergeCell ref="BG263114:BG263115"/>
    <mergeCell ref="BG263152:BG263153"/>
    <mergeCell ref="BG263190:BG263191"/>
    <mergeCell ref="BG263228:BG263229"/>
    <mergeCell ref="BG263266:BG263267"/>
    <mergeCell ref="BG263304:BG263305"/>
    <mergeCell ref="BG262886:BG262887"/>
    <mergeCell ref="BG262924:BG262925"/>
    <mergeCell ref="BG262962:BG262963"/>
    <mergeCell ref="BG263000:BG263001"/>
    <mergeCell ref="BG263038:BG263039"/>
    <mergeCell ref="BG263076:BG263077"/>
    <mergeCell ref="BG262658:BG262659"/>
    <mergeCell ref="BG262696:BG262697"/>
    <mergeCell ref="BG262734:BG262735"/>
    <mergeCell ref="BG262772:BG262773"/>
    <mergeCell ref="BG262810:BG262811"/>
    <mergeCell ref="BG262848:BG262849"/>
    <mergeCell ref="BG262430:BG262431"/>
    <mergeCell ref="BG262468:BG262469"/>
    <mergeCell ref="BG262506:BG262507"/>
    <mergeCell ref="BG262544:BG262545"/>
    <mergeCell ref="BG262582:BG262583"/>
    <mergeCell ref="BG262620:BG262621"/>
    <mergeCell ref="BG264938:BG264939"/>
    <mergeCell ref="BG264976:BG264977"/>
    <mergeCell ref="BG265014:BG265015"/>
    <mergeCell ref="BG265052:BG265053"/>
    <mergeCell ref="BG265090:BG265091"/>
    <mergeCell ref="BG265128:BG265129"/>
    <mergeCell ref="BG264710:BG264711"/>
    <mergeCell ref="BG264748:BG264749"/>
    <mergeCell ref="BG264786:BG264787"/>
    <mergeCell ref="BG264824:BG264825"/>
    <mergeCell ref="BG264862:BG264863"/>
    <mergeCell ref="BG264900:BG264901"/>
    <mergeCell ref="BG264482:BG264483"/>
    <mergeCell ref="BG264520:BG264521"/>
    <mergeCell ref="BG264558:BG264559"/>
    <mergeCell ref="BG264596:BG264597"/>
    <mergeCell ref="BG264634:BG264635"/>
    <mergeCell ref="BG264672:BG264673"/>
    <mergeCell ref="BG264254:BG264255"/>
    <mergeCell ref="BG264292:BG264293"/>
    <mergeCell ref="BG264330:BG264331"/>
    <mergeCell ref="BG264368:BG264369"/>
    <mergeCell ref="BG264406:BG264407"/>
    <mergeCell ref="BG264444:BG264445"/>
    <mergeCell ref="BG264026:BG264027"/>
    <mergeCell ref="BG264064:BG264065"/>
    <mergeCell ref="BG264102:BG264103"/>
    <mergeCell ref="BG264140:BG264141"/>
    <mergeCell ref="BG264178:BG264179"/>
    <mergeCell ref="BG264216:BG264217"/>
    <mergeCell ref="BG263798:BG263799"/>
    <mergeCell ref="BG263836:BG263837"/>
    <mergeCell ref="BG263874:BG263875"/>
    <mergeCell ref="BG263912:BG263913"/>
    <mergeCell ref="BG263950:BG263951"/>
    <mergeCell ref="BG263988:BG263989"/>
    <mergeCell ref="BG266306:BG266307"/>
    <mergeCell ref="BG266344:BG266345"/>
    <mergeCell ref="BG266382:BG266383"/>
    <mergeCell ref="BG266420:BG266421"/>
    <mergeCell ref="BG266458:BG266459"/>
    <mergeCell ref="BG266496:BG266497"/>
    <mergeCell ref="BG266078:BG266079"/>
    <mergeCell ref="BG266116:BG266117"/>
    <mergeCell ref="BG266154:BG266155"/>
    <mergeCell ref="BG266192:BG266193"/>
    <mergeCell ref="BG266230:BG266231"/>
    <mergeCell ref="BG266268:BG266269"/>
    <mergeCell ref="BG265850:BG265851"/>
    <mergeCell ref="BG265888:BG265889"/>
    <mergeCell ref="BG265926:BG265927"/>
    <mergeCell ref="BG265964:BG265965"/>
    <mergeCell ref="BG266002:BG266003"/>
    <mergeCell ref="BG266040:BG266041"/>
    <mergeCell ref="BG265622:BG265623"/>
    <mergeCell ref="BG265660:BG265661"/>
    <mergeCell ref="BG265698:BG265699"/>
    <mergeCell ref="BG265736:BG265737"/>
    <mergeCell ref="BG265774:BG265775"/>
    <mergeCell ref="BG265812:BG265813"/>
    <mergeCell ref="BG265394:BG265395"/>
    <mergeCell ref="BG265432:BG265433"/>
    <mergeCell ref="BG265470:BG265471"/>
    <mergeCell ref="BG265508:BG265509"/>
    <mergeCell ref="BG265546:BG265547"/>
    <mergeCell ref="BG265584:BG265585"/>
    <mergeCell ref="BG265166:BG265167"/>
    <mergeCell ref="BG265204:BG265205"/>
    <mergeCell ref="BG265242:BG265243"/>
    <mergeCell ref="BG265280:BG265281"/>
    <mergeCell ref="BG265318:BG265319"/>
    <mergeCell ref="BG265356:BG265357"/>
    <mergeCell ref="BG267674:BG267675"/>
    <mergeCell ref="BG267712:BG267713"/>
    <mergeCell ref="BG267750:BG267751"/>
    <mergeCell ref="BG267788:BG267789"/>
    <mergeCell ref="BG267826:BG267827"/>
    <mergeCell ref="BG267864:BG267865"/>
    <mergeCell ref="BG267446:BG267447"/>
    <mergeCell ref="BG267484:BG267485"/>
    <mergeCell ref="BG267522:BG267523"/>
    <mergeCell ref="BG267560:BG267561"/>
    <mergeCell ref="BG267598:BG267599"/>
    <mergeCell ref="BG267636:BG267637"/>
    <mergeCell ref="BG267218:BG267219"/>
    <mergeCell ref="BG267256:BG267257"/>
    <mergeCell ref="BG267294:BG267295"/>
    <mergeCell ref="BG267332:BG267333"/>
    <mergeCell ref="BG267370:BG267371"/>
    <mergeCell ref="BG267408:BG267409"/>
    <mergeCell ref="BG266990:BG266991"/>
    <mergeCell ref="BG267028:BG267029"/>
    <mergeCell ref="BG267066:BG267067"/>
    <mergeCell ref="BG267104:BG267105"/>
    <mergeCell ref="BG267142:BG267143"/>
    <mergeCell ref="BG267180:BG267181"/>
    <mergeCell ref="BG266762:BG266763"/>
    <mergeCell ref="BG266800:BG266801"/>
    <mergeCell ref="BG266838:BG266839"/>
    <mergeCell ref="BG266876:BG266877"/>
    <mergeCell ref="BG266914:BG266915"/>
    <mergeCell ref="BG266952:BG266953"/>
    <mergeCell ref="BG266534:BG266535"/>
    <mergeCell ref="BG266572:BG266573"/>
    <mergeCell ref="BG266610:BG266611"/>
    <mergeCell ref="BG266648:BG266649"/>
    <mergeCell ref="BG266686:BG266687"/>
    <mergeCell ref="BG266724:BG266725"/>
    <mergeCell ref="BG269042:BG269043"/>
    <mergeCell ref="BG269080:BG269081"/>
    <mergeCell ref="BG269118:BG269119"/>
    <mergeCell ref="BG269156:BG269157"/>
    <mergeCell ref="BG269194:BG269195"/>
    <mergeCell ref="BG269232:BG269233"/>
    <mergeCell ref="BG268814:BG268815"/>
    <mergeCell ref="BG268852:BG268853"/>
    <mergeCell ref="BG268890:BG268891"/>
    <mergeCell ref="BG268928:BG268929"/>
    <mergeCell ref="BG268966:BG268967"/>
    <mergeCell ref="BG269004:BG269005"/>
    <mergeCell ref="BG268586:BG268587"/>
    <mergeCell ref="BG268624:BG268625"/>
    <mergeCell ref="BG268662:BG268663"/>
    <mergeCell ref="BG268700:BG268701"/>
    <mergeCell ref="BG268738:BG268739"/>
    <mergeCell ref="BG268776:BG268777"/>
    <mergeCell ref="BG268358:BG268359"/>
    <mergeCell ref="BG268396:BG268397"/>
    <mergeCell ref="BG268434:BG268435"/>
    <mergeCell ref="BG268472:BG268473"/>
    <mergeCell ref="BG268510:BG268511"/>
    <mergeCell ref="BG268548:BG268549"/>
    <mergeCell ref="BG268130:BG268131"/>
    <mergeCell ref="BG268168:BG268169"/>
    <mergeCell ref="BG268206:BG268207"/>
    <mergeCell ref="BG268244:BG268245"/>
    <mergeCell ref="BG268282:BG268283"/>
    <mergeCell ref="BG268320:BG268321"/>
    <mergeCell ref="BG267902:BG267903"/>
    <mergeCell ref="BG267940:BG267941"/>
    <mergeCell ref="BG267978:BG267979"/>
    <mergeCell ref="BG268016:BG268017"/>
    <mergeCell ref="BG268054:BG268055"/>
    <mergeCell ref="BG268092:BG268093"/>
    <mergeCell ref="BG270410:BG270411"/>
    <mergeCell ref="BG270448:BG270449"/>
    <mergeCell ref="BG270486:BG270487"/>
    <mergeCell ref="BG270524:BG270525"/>
    <mergeCell ref="BG270562:BG270563"/>
    <mergeCell ref="BG270600:BG270601"/>
    <mergeCell ref="BG270182:BG270183"/>
    <mergeCell ref="BG270220:BG270221"/>
    <mergeCell ref="BG270258:BG270259"/>
    <mergeCell ref="BG270296:BG270297"/>
    <mergeCell ref="BG270334:BG270335"/>
    <mergeCell ref="BG270372:BG270373"/>
    <mergeCell ref="BG269954:BG269955"/>
    <mergeCell ref="BG269992:BG269993"/>
    <mergeCell ref="BG270030:BG270031"/>
    <mergeCell ref="BG270068:BG270069"/>
    <mergeCell ref="BG270106:BG270107"/>
    <mergeCell ref="BG270144:BG270145"/>
    <mergeCell ref="BG269726:BG269727"/>
    <mergeCell ref="BG269764:BG269765"/>
    <mergeCell ref="BG269802:BG269803"/>
    <mergeCell ref="BG269840:BG269841"/>
    <mergeCell ref="BG269878:BG269879"/>
    <mergeCell ref="BG269916:BG269917"/>
    <mergeCell ref="BG269498:BG269499"/>
    <mergeCell ref="BG269536:BG269537"/>
    <mergeCell ref="BG269574:BG269575"/>
    <mergeCell ref="BG269612:BG269613"/>
    <mergeCell ref="BG269650:BG269651"/>
    <mergeCell ref="BG269688:BG269689"/>
    <mergeCell ref="BG269270:BG269271"/>
    <mergeCell ref="BG269308:BG269309"/>
    <mergeCell ref="BG269346:BG269347"/>
    <mergeCell ref="BG269384:BG269385"/>
    <mergeCell ref="BG269422:BG269423"/>
    <mergeCell ref="BG269460:BG269461"/>
    <mergeCell ref="BG271778:BG271779"/>
    <mergeCell ref="BG271816:BG271817"/>
    <mergeCell ref="BG271854:BG271855"/>
    <mergeCell ref="BG271892:BG271893"/>
    <mergeCell ref="BG271930:BG271931"/>
    <mergeCell ref="BG271968:BG271969"/>
    <mergeCell ref="BG271550:BG271551"/>
    <mergeCell ref="BG271588:BG271589"/>
    <mergeCell ref="BG271626:BG271627"/>
    <mergeCell ref="BG271664:BG271665"/>
    <mergeCell ref="BG271702:BG271703"/>
    <mergeCell ref="BG271740:BG271741"/>
    <mergeCell ref="BG271322:BG271323"/>
    <mergeCell ref="BG271360:BG271361"/>
    <mergeCell ref="BG271398:BG271399"/>
    <mergeCell ref="BG271436:BG271437"/>
    <mergeCell ref="BG271474:BG271475"/>
    <mergeCell ref="BG271512:BG271513"/>
    <mergeCell ref="BG271094:BG271095"/>
    <mergeCell ref="BG271132:BG271133"/>
    <mergeCell ref="BG271170:BG271171"/>
    <mergeCell ref="BG271208:BG271209"/>
    <mergeCell ref="BG271246:BG271247"/>
    <mergeCell ref="BG271284:BG271285"/>
    <mergeCell ref="BG270866:BG270867"/>
    <mergeCell ref="BG270904:BG270905"/>
    <mergeCell ref="BG270942:BG270943"/>
    <mergeCell ref="BG270980:BG270981"/>
    <mergeCell ref="BG271018:BG271019"/>
    <mergeCell ref="BG271056:BG271057"/>
    <mergeCell ref="BG270638:BG270639"/>
    <mergeCell ref="BG270676:BG270677"/>
    <mergeCell ref="BG270714:BG270715"/>
    <mergeCell ref="BG270752:BG270753"/>
    <mergeCell ref="BG270790:BG270791"/>
    <mergeCell ref="BG270828:BG270829"/>
    <mergeCell ref="BG273146:BG273147"/>
    <mergeCell ref="BG273184:BG273185"/>
    <mergeCell ref="BG273222:BG273223"/>
    <mergeCell ref="BG273260:BG273261"/>
    <mergeCell ref="BG273298:BG273299"/>
    <mergeCell ref="BG273336:BG273337"/>
    <mergeCell ref="BG272918:BG272919"/>
    <mergeCell ref="BG272956:BG272957"/>
    <mergeCell ref="BG272994:BG272995"/>
    <mergeCell ref="BG273032:BG273033"/>
    <mergeCell ref="BG273070:BG273071"/>
    <mergeCell ref="BG273108:BG273109"/>
    <mergeCell ref="BG272690:BG272691"/>
    <mergeCell ref="BG272728:BG272729"/>
    <mergeCell ref="BG272766:BG272767"/>
    <mergeCell ref="BG272804:BG272805"/>
    <mergeCell ref="BG272842:BG272843"/>
    <mergeCell ref="BG272880:BG272881"/>
    <mergeCell ref="BG272462:BG272463"/>
    <mergeCell ref="BG272500:BG272501"/>
    <mergeCell ref="BG272538:BG272539"/>
    <mergeCell ref="BG272576:BG272577"/>
    <mergeCell ref="BG272614:BG272615"/>
    <mergeCell ref="BG272652:BG272653"/>
    <mergeCell ref="BG272234:BG272235"/>
    <mergeCell ref="BG272272:BG272273"/>
    <mergeCell ref="BG272310:BG272311"/>
    <mergeCell ref="BG272348:BG272349"/>
    <mergeCell ref="BG272386:BG272387"/>
    <mergeCell ref="BG272424:BG272425"/>
    <mergeCell ref="BG272006:BG272007"/>
    <mergeCell ref="BG272044:BG272045"/>
    <mergeCell ref="BG272082:BG272083"/>
    <mergeCell ref="BG272120:BG272121"/>
    <mergeCell ref="BG272158:BG272159"/>
    <mergeCell ref="BG272196:BG272197"/>
    <mergeCell ref="BG274514:BG274515"/>
    <mergeCell ref="BG274552:BG274553"/>
    <mergeCell ref="BG274590:BG274591"/>
    <mergeCell ref="BG274628:BG274629"/>
    <mergeCell ref="BG274666:BG274667"/>
    <mergeCell ref="BG274704:BG274705"/>
    <mergeCell ref="BG274286:BG274287"/>
    <mergeCell ref="BG274324:BG274325"/>
    <mergeCell ref="BG274362:BG274363"/>
    <mergeCell ref="BG274400:BG274401"/>
    <mergeCell ref="BG274438:BG274439"/>
    <mergeCell ref="BG274476:BG274477"/>
    <mergeCell ref="BG274058:BG274059"/>
    <mergeCell ref="BG274096:BG274097"/>
    <mergeCell ref="BG274134:BG274135"/>
    <mergeCell ref="BG274172:BG274173"/>
    <mergeCell ref="BG274210:BG274211"/>
    <mergeCell ref="BG274248:BG274249"/>
    <mergeCell ref="BG273830:BG273831"/>
    <mergeCell ref="BG273868:BG273869"/>
    <mergeCell ref="BG273906:BG273907"/>
    <mergeCell ref="BG273944:BG273945"/>
    <mergeCell ref="BG273982:BG273983"/>
    <mergeCell ref="BG274020:BG274021"/>
    <mergeCell ref="BG273602:BG273603"/>
    <mergeCell ref="BG273640:BG273641"/>
    <mergeCell ref="BG273678:BG273679"/>
    <mergeCell ref="BG273716:BG273717"/>
    <mergeCell ref="BG273754:BG273755"/>
    <mergeCell ref="BG273792:BG273793"/>
    <mergeCell ref="BG273374:BG273375"/>
    <mergeCell ref="BG273412:BG273413"/>
    <mergeCell ref="BG273450:BG273451"/>
    <mergeCell ref="BG273488:BG273489"/>
    <mergeCell ref="BG273526:BG273527"/>
    <mergeCell ref="BG273564:BG273565"/>
    <mergeCell ref="BG275882:BG275883"/>
    <mergeCell ref="BG275920:BG275921"/>
    <mergeCell ref="BG275958:BG275959"/>
    <mergeCell ref="BG275996:BG275997"/>
    <mergeCell ref="BG276034:BG276035"/>
    <mergeCell ref="BG276072:BG276073"/>
    <mergeCell ref="BG275654:BG275655"/>
    <mergeCell ref="BG275692:BG275693"/>
    <mergeCell ref="BG275730:BG275731"/>
    <mergeCell ref="BG275768:BG275769"/>
    <mergeCell ref="BG275806:BG275807"/>
    <mergeCell ref="BG275844:BG275845"/>
    <mergeCell ref="BG275426:BG275427"/>
    <mergeCell ref="BG275464:BG275465"/>
    <mergeCell ref="BG275502:BG275503"/>
    <mergeCell ref="BG275540:BG275541"/>
    <mergeCell ref="BG275578:BG275579"/>
    <mergeCell ref="BG275616:BG275617"/>
    <mergeCell ref="BG275198:BG275199"/>
    <mergeCell ref="BG275236:BG275237"/>
    <mergeCell ref="BG275274:BG275275"/>
    <mergeCell ref="BG275312:BG275313"/>
    <mergeCell ref="BG275350:BG275351"/>
    <mergeCell ref="BG275388:BG275389"/>
    <mergeCell ref="BG274970:BG274971"/>
    <mergeCell ref="BG275008:BG275009"/>
    <mergeCell ref="BG275046:BG275047"/>
    <mergeCell ref="BG275084:BG275085"/>
    <mergeCell ref="BG275122:BG275123"/>
    <mergeCell ref="BG275160:BG275161"/>
    <mergeCell ref="BG274742:BG274743"/>
    <mergeCell ref="BG274780:BG274781"/>
    <mergeCell ref="BG274818:BG274819"/>
    <mergeCell ref="BG274856:BG274857"/>
    <mergeCell ref="BG274894:BG274895"/>
    <mergeCell ref="BG274932:BG274933"/>
    <mergeCell ref="BG277250:BG277251"/>
    <mergeCell ref="BG277288:BG277289"/>
    <mergeCell ref="BG277326:BG277327"/>
    <mergeCell ref="BG277364:BG277365"/>
    <mergeCell ref="BG277402:BG277403"/>
    <mergeCell ref="BG277440:BG277441"/>
    <mergeCell ref="BG277022:BG277023"/>
    <mergeCell ref="BG277060:BG277061"/>
    <mergeCell ref="BG277098:BG277099"/>
    <mergeCell ref="BG277136:BG277137"/>
    <mergeCell ref="BG277174:BG277175"/>
    <mergeCell ref="BG277212:BG277213"/>
    <mergeCell ref="BG276794:BG276795"/>
    <mergeCell ref="BG276832:BG276833"/>
    <mergeCell ref="BG276870:BG276871"/>
    <mergeCell ref="BG276908:BG276909"/>
    <mergeCell ref="BG276946:BG276947"/>
    <mergeCell ref="BG276984:BG276985"/>
    <mergeCell ref="BG276566:BG276567"/>
    <mergeCell ref="BG276604:BG276605"/>
    <mergeCell ref="BG276642:BG276643"/>
    <mergeCell ref="BG276680:BG276681"/>
    <mergeCell ref="BG276718:BG276719"/>
    <mergeCell ref="BG276756:BG276757"/>
    <mergeCell ref="BG276338:BG276339"/>
    <mergeCell ref="BG276376:BG276377"/>
    <mergeCell ref="BG276414:BG276415"/>
    <mergeCell ref="BG276452:BG276453"/>
    <mergeCell ref="BG276490:BG276491"/>
    <mergeCell ref="BG276528:BG276529"/>
    <mergeCell ref="BG276110:BG276111"/>
    <mergeCell ref="BG276148:BG276149"/>
    <mergeCell ref="BG276186:BG276187"/>
    <mergeCell ref="BG276224:BG276225"/>
    <mergeCell ref="BG276262:BG276263"/>
    <mergeCell ref="BG276300:BG276301"/>
    <mergeCell ref="BG278618:BG278619"/>
    <mergeCell ref="BG278656:BG278657"/>
    <mergeCell ref="BG278694:BG278695"/>
    <mergeCell ref="BG278732:BG278733"/>
    <mergeCell ref="BG278770:BG278771"/>
    <mergeCell ref="BG278808:BG278809"/>
    <mergeCell ref="BG278390:BG278391"/>
    <mergeCell ref="BG278428:BG278429"/>
    <mergeCell ref="BG278466:BG278467"/>
    <mergeCell ref="BG278504:BG278505"/>
    <mergeCell ref="BG278542:BG278543"/>
    <mergeCell ref="BG278580:BG278581"/>
    <mergeCell ref="BG278162:BG278163"/>
    <mergeCell ref="BG278200:BG278201"/>
    <mergeCell ref="BG278238:BG278239"/>
    <mergeCell ref="BG278276:BG278277"/>
    <mergeCell ref="BG278314:BG278315"/>
    <mergeCell ref="BG278352:BG278353"/>
    <mergeCell ref="BG277934:BG277935"/>
    <mergeCell ref="BG277972:BG277973"/>
    <mergeCell ref="BG278010:BG278011"/>
    <mergeCell ref="BG278048:BG278049"/>
    <mergeCell ref="BG278086:BG278087"/>
    <mergeCell ref="BG278124:BG278125"/>
    <mergeCell ref="BG277706:BG277707"/>
    <mergeCell ref="BG277744:BG277745"/>
    <mergeCell ref="BG277782:BG277783"/>
    <mergeCell ref="BG277820:BG277821"/>
    <mergeCell ref="BG277858:BG277859"/>
    <mergeCell ref="BG277896:BG277897"/>
    <mergeCell ref="BG277478:BG277479"/>
    <mergeCell ref="BG277516:BG277517"/>
    <mergeCell ref="BG277554:BG277555"/>
    <mergeCell ref="BG277592:BG277593"/>
    <mergeCell ref="BG277630:BG277631"/>
    <mergeCell ref="BG277668:BG277669"/>
    <mergeCell ref="BG279986:BG279987"/>
    <mergeCell ref="BG280024:BG280025"/>
    <mergeCell ref="BG280062:BG280063"/>
    <mergeCell ref="BG280100:BG280101"/>
    <mergeCell ref="BG280138:BG280139"/>
    <mergeCell ref="BG280176:BG280177"/>
    <mergeCell ref="BG279758:BG279759"/>
    <mergeCell ref="BG279796:BG279797"/>
    <mergeCell ref="BG279834:BG279835"/>
    <mergeCell ref="BG279872:BG279873"/>
    <mergeCell ref="BG279910:BG279911"/>
    <mergeCell ref="BG279948:BG279949"/>
    <mergeCell ref="BG279530:BG279531"/>
    <mergeCell ref="BG279568:BG279569"/>
    <mergeCell ref="BG279606:BG279607"/>
    <mergeCell ref="BG279644:BG279645"/>
    <mergeCell ref="BG279682:BG279683"/>
    <mergeCell ref="BG279720:BG279721"/>
    <mergeCell ref="BG279302:BG279303"/>
    <mergeCell ref="BG279340:BG279341"/>
    <mergeCell ref="BG279378:BG279379"/>
    <mergeCell ref="BG279416:BG279417"/>
    <mergeCell ref="BG279454:BG279455"/>
    <mergeCell ref="BG279492:BG279493"/>
    <mergeCell ref="BG279074:BG279075"/>
    <mergeCell ref="BG279112:BG279113"/>
    <mergeCell ref="BG279150:BG279151"/>
    <mergeCell ref="BG279188:BG279189"/>
    <mergeCell ref="BG279226:BG279227"/>
    <mergeCell ref="BG279264:BG279265"/>
    <mergeCell ref="BG278846:BG278847"/>
    <mergeCell ref="BG278884:BG278885"/>
    <mergeCell ref="BG278922:BG278923"/>
    <mergeCell ref="BG278960:BG278961"/>
    <mergeCell ref="BG278998:BG278999"/>
    <mergeCell ref="BG279036:BG279037"/>
    <mergeCell ref="BG281354:BG281355"/>
    <mergeCell ref="BG281392:BG281393"/>
    <mergeCell ref="BG281430:BG281431"/>
    <mergeCell ref="BG281468:BG281469"/>
    <mergeCell ref="BG281506:BG281507"/>
    <mergeCell ref="BG281544:BG281545"/>
    <mergeCell ref="BG281126:BG281127"/>
    <mergeCell ref="BG281164:BG281165"/>
    <mergeCell ref="BG281202:BG281203"/>
    <mergeCell ref="BG281240:BG281241"/>
    <mergeCell ref="BG281278:BG281279"/>
    <mergeCell ref="BG281316:BG281317"/>
    <mergeCell ref="BG280898:BG280899"/>
    <mergeCell ref="BG280936:BG280937"/>
    <mergeCell ref="BG280974:BG280975"/>
    <mergeCell ref="BG281012:BG281013"/>
    <mergeCell ref="BG281050:BG281051"/>
    <mergeCell ref="BG281088:BG281089"/>
    <mergeCell ref="BG280670:BG280671"/>
    <mergeCell ref="BG280708:BG280709"/>
    <mergeCell ref="BG280746:BG280747"/>
    <mergeCell ref="BG280784:BG280785"/>
    <mergeCell ref="BG280822:BG280823"/>
    <mergeCell ref="BG280860:BG280861"/>
    <mergeCell ref="BG280442:BG280443"/>
    <mergeCell ref="BG280480:BG280481"/>
    <mergeCell ref="BG280518:BG280519"/>
    <mergeCell ref="BG280556:BG280557"/>
    <mergeCell ref="BG280594:BG280595"/>
    <mergeCell ref="BG280632:BG280633"/>
    <mergeCell ref="BG280214:BG280215"/>
    <mergeCell ref="BG280252:BG280253"/>
    <mergeCell ref="BG280290:BG280291"/>
    <mergeCell ref="BG280328:BG280329"/>
    <mergeCell ref="BG280366:BG280367"/>
    <mergeCell ref="BG280404:BG280405"/>
    <mergeCell ref="BG282722:BG282723"/>
    <mergeCell ref="BG282760:BG282761"/>
    <mergeCell ref="BG282798:BG282799"/>
    <mergeCell ref="BG282836:BG282837"/>
    <mergeCell ref="BG282874:BG282875"/>
    <mergeCell ref="BG282912:BG282913"/>
    <mergeCell ref="BG282494:BG282495"/>
    <mergeCell ref="BG282532:BG282533"/>
    <mergeCell ref="BG282570:BG282571"/>
    <mergeCell ref="BG282608:BG282609"/>
    <mergeCell ref="BG282646:BG282647"/>
    <mergeCell ref="BG282684:BG282685"/>
    <mergeCell ref="BG282266:BG282267"/>
    <mergeCell ref="BG282304:BG282305"/>
    <mergeCell ref="BG282342:BG282343"/>
    <mergeCell ref="BG282380:BG282381"/>
    <mergeCell ref="BG282418:BG282419"/>
    <mergeCell ref="BG282456:BG282457"/>
    <mergeCell ref="BG282038:BG282039"/>
    <mergeCell ref="BG282076:BG282077"/>
    <mergeCell ref="BG282114:BG282115"/>
    <mergeCell ref="BG282152:BG282153"/>
    <mergeCell ref="BG282190:BG282191"/>
    <mergeCell ref="BG282228:BG282229"/>
    <mergeCell ref="BG281810:BG281811"/>
    <mergeCell ref="BG281848:BG281849"/>
    <mergeCell ref="BG281886:BG281887"/>
    <mergeCell ref="BG281924:BG281925"/>
    <mergeCell ref="BG281962:BG281963"/>
    <mergeCell ref="BG282000:BG282001"/>
    <mergeCell ref="BG281582:BG281583"/>
    <mergeCell ref="BG281620:BG281621"/>
    <mergeCell ref="BG281658:BG281659"/>
    <mergeCell ref="BG281696:BG281697"/>
    <mergeCell ref="BG281734:BG281735"/>
    <mergeCell ref="BG281772:BG281773"/>
    <mergeCell ref="BG284090:BG284091"/>
    <mergeCell ref="BG284128:BG284129"/>
    <mergeCell ref="BG284166:BG284167"/>
    <mergeCell ref="BG284204:BG284205"/>
    <mergeCell ref="BG284242:BG284243"/>
    <mergeCell ref="BG284280:BG284281"/>
    <mergeCell ref="BG283862:BG283863"/>
    <mergeCell ref="BG283900:BG283901"/>
    <mergeCell ref="BG283938:BG283939"/>
    <mergeCell ref="BG283976:BG283977"/>
    <mergeCell ref="BG284014:BG284015"/>
    <mergeCell ref="BG284052:BG284053"/>
    <mergeCell ref="BG283634:BG283635"/>
    <mergeCell ref="BG283672:BG283673"/>
    <mergeCell ref="BG283710:BG283711"/>
    <mergeCell ref="BG283748:BG283749"/>
    <mergeCell ref="BG283786:BG283787"/>
    <mergeCell ref="BG283824:BG283825"/>
    <mergeCell ref="BG283406:BG283407"/>
    <mergeCell ref="BG283444:BG283445"/>
    <mergeCell ref="BG283482:BG283483"/>
    <mergeCell ref="BG283520:BG283521"/>
    <mergeCell ref="BG283558:BG283559"/>
    <mergeCell ref="BG283596:BG283597"/>
    <mergeCell ref="BG283178:BG283179"/>
    <mergeCell ref="BG283216:BG283217"/>
    <mergeCell ref="BG283254:BG283255"/>
    <mergeCell ref="BG283292:BG283293"/>
    <mergeCell ref="BG283330:BG283331"/>
    <mergeCell ref="BG283368:BG283369"/>
    <mergeCell ref="BG282950:BG282951"/>
    <mergeCell ref="BG282988:BG282989"/>
    <mergeCell ref="BG283026:BG283027"/>
    <mergeCell ref="BG283064:BG283065"/>
    <mergeCell ref="BG283102:BG283103"/>
    <mergeCell ref="BG283140:BG283141"/>
    <mergeCell ref="BG285458:BG285459"/>
    <mergeCell ref="BG285496:BG285497"/>
    <mergeCell ref="BG285534:BG285535"/>
    <mergeCell ref="BG285572:BG285573"/>
    <mergeCell ref="BG285610:BG285611"/>
    <mergeCell ref="BG285648:BG285649"/>
    <mergeCell ref="BG285230:BG285231"/>
    <mergeCell ref="BG285268:BG285269"/>
    <mergeCell ref="BG285306:BG285307"/>
    <mergeCell ref="BG285344:BG285345"/>
    <mergeCell ref="BG285382:BG285383"/>
    <mergeCell ref="BG285420:BG285421"/>
    <mergeCell ref="BG285002:BG285003"/>
    <mergeCell ref="BG285040:BG285041"/>
    <mergeCell ref="BG285078:BG285079"/>
    <mergeCell ref="BG285116:BG285117"/>
    <mergeCell ref="BG285154:BG285155"/>
    <mergeCell ref="BG285192:BG285193"/>
    <mergeCell ref="BG284774:BG284775"/>
    <mergeCell ref="BG284812:BG284813"/>
    <mergeCell ref="BG284850:BG284851"/>
    <mergeCell ref="BG284888:BG284889"/>
    <mergeCell ref="BG284926:BG284927"/>
    <mergeCell ref="BG284964:BG284965"/>
    <mergeCell ref="BG284546:BG284547"/>
    <mergeCell ref="BG284584:BG284585"/>
    <mergeCell ref="BG284622:BG284623"/>
    <mergeCell ref="BG284660:BG284661"/>
    <mergeCell ref="BG284698:BG284699"/>
    <mergeCell ref="BG284736:BG284737"/>
    <mergeCell ref="BG284318:BG284319"/>
    <mergeCell ref="BG284356:BG284357"/>
    <mergeCell ref="BG284394:BG284395"/>
    <mergeCell ref="BG284432:BG284433"/>
    <mergeCell ref="BG284470:BG284471"/>
    <mergeCell ref="BG284508:BG284509"/>
    <mergeCell ref="BG286826:BG286827"/>
    <mergeCell ref="BG286864:BG286865"/>
    <mergeCell ref="BG286902:BG286903"/>
    <mergeCell ref="BG286940:BG286941"/>
    <mergeCell ref="BG286978:BG286979"/>
    <mergeCell ref="BG287016:BG287017"/>
    <mergeCell ref="BG286598:BG286599"/>
    <mergeCell ref="BG286636:BG286637"/>
    <mergeCell ref="BG286674:BG286675"/>
    <mergeCell ref="BG286712:BG286713"/>
    <mergeCell ref="BG286750:BG286751"/>
    <mergeCell ref="BG286788:BG286789"/>
    <mergeCell ref="BG286370:BG286371"/>
    <mergeCell ref="BG286408:BG286409"/>
    <mergeCell ref="BG286446:BG286447"/>
    <mergeCell ref="BG286484:BG286485"/>
    <mergeCell ref="BG286522:BG286523"/>
    <mergeCell ref="BG286560:BG286561"/>
    <mergeCell ref="BG286142:BG286143"/>
    <mergeCell ref="BG286180:BG286181"/>
    <mergeCell ref="BG286218:BG286219"/>
    <mergeCell ref="BG286256:BG286257"/>
    <mergeCell ref="BG286294:BG286295"/>
    <mergeCell ref="BG286332:BG286333"/>
    <mergeCell ref="BG285914:BG285915"/>
    <mergeCell ref="BG285952:BG285953"/>
    <mergeCell ref="BG285990:BG285991"/>
    <mergeCell ref="BG286028:BG286029"/>
    <mergeCell ref="BG286066:BG286067"/>
    <mergeCell ref="BG286104:BG286105"/>
    <mergeCell ref="BG285686:BG285687"/>
    <mergeCell ref="BG285724:BG285725"/>
    <mergeCell ref="BG285762:BG285763"/>
    <mergeCell ref="BG285800:BG285801"/>
    <mergeCell ref="BG285838:BG285839"/>
    <mergeCell ref="BG285876:BG285877"/>
    <mergeCell ref="BG288194:BG288195"/>
    <mergeCell ref="BG288232:BG288233"/>
    <mergeCell ref="BG288270:BG288271"/>
    <mergeCell ref="BG288308:BG288309"/>
    <mergeCell ref="BG288346:BG288347"/>
    <mergeCell ref="BG288384:BG288385"/>
    <mergeCell ref="BG287966:BG287967"/>
    <mergeCell ref="BG288004:BG288005"/>
    <mergeCell ref="BG288042:BG288043"/>
    <mergeCell ref="BG288080:BG288081"/>
    <mergeCell ref="BG288118:BG288119"/>
    <mergeCell ref="BG288156:BG288157"/>
    <mergeCell ref="BG287738:BG287739"/>
    <mergeCell ref="BG287776:BG287777"/>
    <mergeCell ref="BG287814:BG287815"/>
    <mergeCell ref="BG287852:BG287853"/>
    <mergeCell ref="BG287890:BG287891"/>
    <mergeCell ref="BG287928:BG287929"/>
    <mergeCell ref="BG287510:BG287511"/>
    <mergeCell ref="BG287548:BG287549"/>
    <mergeCell ref="BG287586:BG287587"/>
    <mergeCell ref="BG287624:BG287625"/>
    <mergeCell ref="BG287662:BG287663"/>
    <mergeCell ref="BG287700:BG287701"/>
    <mergeCell ref="BG287282:BG287283"/>
    <mergeCell ref="BG287320:BG287321"/>
    <mergeCell ref="BG287358:BG287359"/>
    <mergeCell ref="BG287396:BG287397"/>
    <mergeCell ref="BG287434:BG287435"/>
    <mergeCell ref="BG287472:BG287473"/>
    <mergeCell ref="BG287054:BG287055"/>
    <mergeCell ref="BG287092:BG287093"/>
    <mergeCell ref="BG287130:BG287131"/>
    <mergeCell ref="BG287168:BG287169"/>
    <mergeCell ref="BG287206:BG287207"/>
    <mergeCell ref="BG287244:BG287245"/>
    <mergeCell ref="BG289562:BG289563"/>
    <mergeCell ref="BG289600:BG289601"/>
    <mergeCell ref="BG289638:BG289639"/>
    <mergeCell ref="BG289676:BG289677"/>
    <mergeCell ref="BG289714:BG289715"/>
    <mergeCell ref="BG289752:BG289753"/>
    <mergeCell ref="BG289334:BG289335"/>
    <mergeCell ref="BG289372:BG289373"/>
    <mergeCell ref="BG289410:BG289411"/>
    <mergeCell ref="BG289448:BG289449"/>
    <mergeCell ref="BG289486:BG289487"/>
    <mergeCell ref="BG289524:BG289525"/>
    <mergeCell ref="BG289106:BG289107"/>
    <mergeCell ref="BG289144:BG289145"/>
    <mergeCell ref="BG289182:BG289183"/>
    <mergeCell ref="BG289220:BG289221"/>
    <mergeCell ref="BG289258:BG289259"/>
    <mergeCell ref="BG289296:BG289297"/>
    <mergeCell ref="BG288878:BG288879"/>
    <mergeCell ref="BG288916:BG288917"/>
    <mergeCell ref="BG288954:BG288955"/>
    <mergeCell ref="BG288992:BG288993"/>
    <mergeCell ref="BG289030:BG289031"/>
    <mergeCell ref="BG289068:BG289069"/>
    <mergeCell ref="BG288650:BG288651"/>
    <mergeCell ref="BG288688:BG288689"/>
    <mergeCell ref="BG288726:BG288727"/>
    <mergeCell ref="BG288764:BG288765"/>
    <mergeCell ref="BG288802:BG288803"/>
    <mergeCell ref="BG288840:BG288841"/>
    <mergeCell ref="BG288422:BG288423"/>
    <mergeCell ref="BG288460:BG288461"/>
    <mergeCell ref="BG288498:BG288499"/>
    <mergeCell ref="BG288536:BG288537"/>
    <mergeCell ref="BG288574:BG288575"/>
    <mergeCell ref="BG288612:BG288613"/>
    <mergeCell ref="BG290930:BG290931"/>
    <mergeCell ref="BG290968:BG290969"/>
    <mergeCell ref="BG291006:BG291007"/>
    <mergeCell ref="BG291044:BG291045"/>
    <mergeCell ref="BG291082:BG291083"/>
    <mergeCell ref="BG291120:BG291121"/>
    <mergeCell ref="BG290702:BG290703"/>
    <mergeCell ref="BG290740:BG290741"/>
    <mergeCell ref="BG290778:BG290779"/>
    <mergeCell ref="BG290816:BG290817"/>
    <mergeCell ref="BG290854:BG290855"/>
    <mergeCell ref="BG290892:BG290893"/>
    <mergeCell ref="BG290474:BG290475"/>
    <mergeCell ref="BG290512:BG290513"/>
    <mergeCell ref="BG290550:BG290551"/>
    <mergeCell ref="BG290588:BG290589"/>
    <mergeCell ref="BG290626:BG290627"/>
    <mergeCell ref="BG290664:BG290665"/>
    <mergeCell ref="BG290246:BG290247"/>
    <mergeCell ref="BG290284:BG290285"/>
    <mergeCell ref="BG290322:BG290323"/>
    <mergeCell ref="BG290360:BG290361"/>
    <mergeCell ref="BG290398:BG290399"/>
    <mergeCell ref="BG290436:BG290437"/>
    <mergeCell ref="BG290018:BG290019"/>
    <mergeCell ref="BG290056:BG290057"/>
    <mergeCell ref="BG290094:BG290095"/>
    <mergeCell ref="BG290132:BG290133"/>
    <mergeCell ref="BG290170:BG290171"/>
    <mergeCell ref="BG290208:BG290209"/>
    <mergeCell ref="BG289790:BG289791"/>
    <mergeCell ref="BG289828:BG289829"/>
    <mergeCell ref="BG289866:BG289867"/>
    <mergeCell ref="BG289904:BG289905"/>
    <mergeCell ref="BG289942:BG289943"/>
    <mergeCell ref="BG289980:BG289981"/>
    <mergeCell ref="BG292298:BG292299"/>
    <mergeCell ref="BG292336:BG292337"/>
    <mergeCell ref="BG292374:BG292375"/>
    <mergeCell ref="BG292412:BG292413"/>
    <mergeCell ref="BG292450:BG292451"/>
    <mergeCell ref="BG292488:BG292489"/>
    <mergeCell ref="BG292070:BG292071"/>
    <mergeCell ref="BG292108:BG292109"/>
    <mergeCell ref="BG292146:BG292147"/>
    <mergeCell ref="BG292184:BG292185"/>
    <mergeCell ref="BG292222:BG292223"/>
    <mergeCell ref="BG292260:BG292261"/>
    <mergeCell ref="BG291842:BG291843"/>
    <mergeCell ref="BG291880:BG291881"/>
    <mergeCell ref="BG291918:BG291919"/>
    <mergeCell ref="BG291956:BG291957"/>
    <mergeCell ref="BG291994:BG291995"/>
    <mergeCell ref="BG292032:BG292033"/>
    <mergeCell ref="BG291614:BG291615"/>
    <mergeCell ref="BG291652:BG291653"/>
    <mergeCell ref="BG291690:BG291691"/>
    <mergeCell ref="BG291728:BG291729"/>
    <mergeCell ref="BG291766:BG291767"/>
    <mergeCell ref="BG291804:BG291805"/>
    <mergeCell ref="BG291386:BG291387"/>
    <mergeCell ref="BG291424:BG291425"/>
    <mergeCell ref="BG291462:BG291463"/>
    <mergeCell ref="BG291500:BG291501"/>
    <mergeCell ref="BG291538:BG291539"/>
    <mergeCell ref="BG291576:BG291577"/>
    <mergeCell ref="BG291158:BG291159"/>
    <mergeCell ref="BG291196:BG291197"/>
    <mergeCell ref="BG291234:BG291235"/>
    <mergeCell ref="BG291272:BG291273"/>
    <mergeCell ref="BG291310:BG291311"/>
    <mergeCell ref="BG291348:BG291349"/>
    <mergeCell ref="BG293666:BG293667"/>
    <mergeCell ref="BG293704:BG293705"/>
    <mergeCell ref="BG293742:BG293743"/>
    <mergeCell ref="BG293780:BG293781"/>
    <mergeCell ref="BG293818:BG293819"/>
    <mergeCell ref="BG293856:BG293857"/>
    <mergeCell ref="BG293438:BG293439"/>
    <mergeCell ref="BG293476:BG293477"/>
    <mergeCell ref="BG293514:BG293515"/>
    <mergeCell ref="BG293552:BG293553"/>
    <mergeCell ref="BG293590:BG293591"/>
    <mergeCell ref="BG293628:BG293629"/>
    <mergeCell ref="BG293210:BG293211"/>
    <mergeCell ref="BG293248:BG293249"/>
    <mergeCell ref="BG293286:BG293287"/>
    <mergeCell ref="BG293324:BG293325"/>
    <mergeCell ref="BG293362:BG293363"/>
    <mergeCell ref="BG293400:BG293401"/>
    <mergeCell ref="BG292982:BG292983"/>
    <mergeCell ref="BG293020:BG293021"/>
    <mergeCell ref="BG293058:BG293059"/>
    <mergeCell ref="BG293096:BG293097"/>
    <mergeCell ref="BG293134:BG293135"/>
    <mergeCell ref="BG293172:BG293173"/>
    <mergeCell ref="BG292754:BG292755"/>
    <mergeCell ref="BG292792:BG292793"/>
    <mergeCell ref="BG292830:BG292831"/>
    <mergeCell ref="BG292868:BG292869"/>
    <mergeCell ref="BG292906:BG292907"/>
    <mergeCell ref="BG292944:BG292945"/>
    <mergeCell ref="BG292526:BG292527"/>
    <mergeCell ref="BG292564:BG292565"/>
    <mergeCell ref="BG292602:BG292603"/>
    <mergeCell ref="BG292640:BG292641"/>
    <mergeCell ref="BG292678:BG292679"/>
    <mergeCell ref="BG292716:BG292717"/>
    <mergeCell ref="BG295034:BG295035"/>
    <mergeCell ref="BG295072:BG295073"/>
    <mergeCell ref="BG295110:BG295111"/>
    <mergeCell ref="BG295148:BG295149"/>
    <mergeCell ref="BG295186:BG295187"/>
    <mergeCell ref="BG295224:BG295225"/>
    <mergeCell ref="BG294806:BG294807"/>
    <mergeCell ref="BG294844:BG294845"/>
    <mergeCell ref="BG294882:BG294883"/>
    <mergeCell ref="BG294920:BG294921"/>
    <mergeCell ref="BG294958:BG294959"/>
    <mergeCell ref="BG294996:BG294997"/>
    <mergeCell ref="BG294578:BG294579"/>
    <mergeCell ref="BG294616:BG294617"/>
    <mergeCell ref="BG294654:BG294655"/>
    <mergeCell ref="BG294692:BG294693"/>
    <mergeCell ref="BG294730:BG294731"/>
    <mergeCell ref="BG294768:BG294769"/>
    <mergeCell ref="BG294350:BG294351"/>
    <mergeCell ref="BG294388:BG294389"/>
    <mergeCell ref="BG294426:BG294427"/>
    <mergeCell ref="BG294464:BG294465"/>
    <mergeCell ref="BG294502:BG294503"/>
    <mergeCell ref="BG294540:BG294541"/>
    <mergeCell ref="BG294122:BG294123"/>
    <mergeCell ref="BG294160:BG294161"/>
    <mergeCell ref="BG294198:BG294199"/>
    <mergeCell ref="BG294236:BG294237"/>
    <mergeCell ref="BG294274:BG294275"/>
    <mergeCell ref="BG294312:BG294313"/>
    <mergeCell ref="BG293894:BG293895"/>
    <mergeCell ref="BG293932:BG293933"/>
    <mergeCell ref="BG293970:BG293971"/>
    <mergeCell ref="BG294008:BG294009"/>
    <mergeCell ref="BG294046:BG294047"/>
    <mergeCell ref="BG294084:BG294085"/>
    <mergeCell ref="BG296402:BG296403"/>
    <mergeCell ref="BG296440:BG296441"/>
    <mergeCell ref="BG296478:BG296479"/>
    <mergeCell ref="BG296516:BG296517"/>
    <mergeCell ref="BG296554:BG296555"/>
    <mergeCell ref="BG296592:BG296593"/>
    <mergeCell ref="BG296174:BG296175"/>
    <mergeCell ref="BG296212:BG296213"/>
    <mergeCell ref="BG296250:BG296251"/>
    <mergeCell ref="BG296288:BG296289"/>
    <mergeCell ref="BG296326:BG296327"/>
    <mergeCell ref="BG296364:BG296365"/>
    <mergeCell ref="BG295946:BG295947"/>
    <mergeCell ref="BG295984:BG295985"/>
    <mergeCell ref="BG296022:BG296023"/>
    <mergeCell ref="BG296060:BG296061"/>
    <mergeCell ref="BG296098:BG296099"/>
    <mergeCell ref="BG296136:BG296137"/>
    <mergeCell ref="BG295718:BG295719"/>
    <mergeCell ref="BG295756:BG295757"/>
    <mergeCell ref="BG295794:BG295795"/>
    <mergeCell ref="BG295832:BG295833"/>
    <mergeCell ref="BG295870:BG295871"/>
    <mergeCell ref="BG295908:BG295909"/>
    <mergeCell ref="BG295490:BG295491"/>
    <mergeCell ref="BG295528:BG295529"/>
    <mergeCell ref="BG295566:BG295567"/>
    <mergeCell ref="BG295604:BG295605"/>
    <mergeCell ref="BG295642:BG295643"/>
    <mergeCell ref="BG295680:BG295681"/>
    <mergeCell ref="BG295262:BG295263"/>
    <mergeCell ref="BG295300:BG295301"/>
    <mergeCell ref="BG295338:BG295339"/>
    <mergeCell ref="BG295376:BG295377"/>
    <mergeCell ref="BG295414:BG295415"/>
    <mergeCell ref="BG295452:BG295453"/>
    <mergeCell ref="BG297770:BG297771"/>
    <mergeCell ref="BG297808:BG297809"/>
    <mergeCell ref="BG297846:BG297847"/>
    <mergeCell ref="BG297884:BG297885"/>
    <mergeCell ref="BG297922:BG297923"/>
    <mergeCell ref="BG297960:BG297961"/>
    <mergeCell ref="BG297542:BG297543"/>
    <mergeCell ref="BG297580:BG297581"/>
    <mergeCell ref="BG297618:BG297619"/>
    <mergeCell ref="BG297656:BG297657"/>
    <mergeCell ref="BG297694:BG297695"/>
    <mergeCell ref="BG297732:BG297733"/>
    <mergeCell ref="BG297314:BG297315"/>
    <mergeCell ref="BG297352:BG297353"/>
    <mergeCell ref="BG297390:BG297391"/>
    <mergeCell ref="BG297428:BG297429"/>
    <mergeCell ref="BG297466:BG297467"/>
    <mergeCell ref="BG297504:BG297505"/>
    <mergeCell ref="BG297086:BG297087"/>
    <mergeCell ref="BG297124:BG297125"/>
    <mergeCell ref="BG297162:BG297163"/>
    <mergeCell ref="BG297200:BG297201"/>
    <mergeCell ref="BG297238:BG297239"/>
    <mergeCell ref="BG297276:BG297277"/>
    <mergeCell ref="BG296858:BG296859"/>
    <mergeCell ref="BG296896:BG296897"/>
    <mergeCell ref="BG296934:BG296935"/>
    <mergeCell ref="BG296972:BG296973"/>
    <mergeCell ref="BG297010:BG297011"/>
    <mergeCell ref="BG297048:BG297049"/>
    <mergeCell ref="BG296630:BG296631"/>
    <mergeCell ref="BG296668:BG296669"/>
    <mergeCell ref="BG296706:BG296707"/>
    <mergeCell ref="BG296744:BG296745"/>
    <mergeCell ref="BG296782:BG296783"/>
    <mergeCell ref="BG296820:BG296821"/>
    <mergeCell ref="BG299138:BG299139"/>
    <mergeCell ref="BG299176:BG299177"/>
    <mergeCell ref="BG299214:BG299215"/>
    <mergeCell ref="BG299252:BG299253"/>
    <mergeCell ref="BG299290:BG299291"/>
    <mergeCell ref="BG299328:BG299329"/>
    <mergeCell ref="BG298910:BG298911"/>
    <mergeCell ref="BG298948:BG298949"/>
    <mergeCell ref="BG298986:BG298987"/>
    <mergeCell ref="BG299024:BG299025"/>
    <mergeCell ref="BG299062:BG299063"/>
    <mergeCell ref="BG299100:BG299101"/>
    <mergeCell ref="BG298682:BG298683"/>
    <mergeCell ref="BG298720:BG298721"/>
    <mergeCell ref="BG298758:BG298759"/>
    <mergeCell ref="BG298796:BG298797"/>
    <mergeCell ref="BG298834:BG298835"/>
    <mergeCell ref="BG298872:BG298873"/>
    <mergeCell ref="BG298454:BG298455"/>
    <mergeCell ref="BG298492:BG298493"/>
    <mergeCell ref="BG298530:BG298531"/>
    <mergeCell ref="BG298568:BG298569"/>
    <mergeCell ref="BG298606:BG298607"/>
    <mergeCell ref="BG298644:BG298645"/>
    <mergeCell ref="BG298226:BG298227"/>
    <mergeCell ref="BG298264:BG298265"/>
    <mergeCell ref="BG298302:BG298303"/>
    <mergeCell ref="BG298340:BG298341"/>
    <mergeCell ref="BG298378:BG298379"/>
    <mergeCell ref="BG298416:BG298417"/>
    <mergeCell ref="BG297998:BG297999"/>
    <mergeCell ref="BG298036:BG298037"/>
    <mergeCell ref="BG298074:BG298075"/>
    <mergeCell ref="BG298112:BG298113"/>
    <mergeCell ref="BG298150:BG298151"/>
    <mergeCell ref="BG298188:BG298189"/>
    <mergeCell ref="BG300506:BG300507"/>
    <mergeCell ref="BG300544:BG300545"/>
    <mergeCell ref="BG300582:BG300583"/>
    <mergeCell ref="BG300620:BG300621"/>
    <mergeCell ref="BG300658:BG300659"/>
    <mergeCell ref="BG300696:BG300697"/>
    <mergeCell ref="BG300278:BG300279"/>
    <mergeCell ref="BG300316:BG300317"/>
    <mergeCell ref="BG300354:BG300355"/>
    <mergeCell ref="BG300392:BG300393"/>
    <mergeCell ref="BG300430:BG300431"/>
    <mergeCell ref="BG300468:BG300469"/>
    <mergeCell ref="BG300050:BG300051"/>
    <mergeCell ref="BG300088:BG300089"/>
    <mergeCell ref="BG300126:BG300127"/>
    <mergeCell ref="BG300164:BG300165"/>
    <mergeCell ref="BG300202:BG300203"/>
    <mergeCell ref="BG300240:BG300241"/>
    <mergeCell ref="BG299822:BG299823"/>
    <mergeCell ref="BG299860:BG299861"/>
    <mergeCell ref="BG299898:BG299899"/>
    <mergeCell ref="BG299936:BG299937"/>
    <mergeCell ref="BG299974:BG299975"/>
    <mergeCell ref="BG300012:BG300013"/>
    <mergeCell ref="BG299594:BG299595"/>
    <mergeCell ref="BG299632:BG299633"/>
    <mergeCell ref="BG299670:BG299671"/>
    <mergeCell ref="BG299708:BG299709"/>
    <mergeCell ref="BG299746:BG299747"/>
    <mergeCell ref="BG299784:BG299785"/>
    <mergeCell ref="BG299366:BG299367"/>
    <mergeCell ref="BG299404:BG299405"/>
    <mergeCell ref="BG299442:BG299443"/>
    <mergeCell ref="BG299480:BG299481"/>
    <mergeCell ref="BG299518:BG299519"/>
    <mergeCell ref="BG299556:BG299557"/>
    <mergeCell ref="BG301874:BG301875"/>
    <mergeCell ref="BG301912:BG301913"/>
    <mergeCell ref="BG301950:BG301951"/>
    <mergeCell ref="BG301988:BG301989"/>
    <mergeCell ref="BG302026:BG302027"/>
    <mergeCell ref="BG302064:BG302065"/>
    <mergeCell ref="BG301646:BG301647"/>
    <mergeCell ref="BG301684:BG301685"/>
    <mergeCell ref="BG301722:BG301723"/>
    <mergeCell ref="BG301760:BG301761"/>
    <mergeCell ref="BG301798:BG301799"/>
    <mergeCell ref="BG301836:BG301837"/>
    <mergeCell ref="BG301418:BG301419"/>
    <mergeCell ref="BG301456:BG301457"/>
    <mergeCell ref="BG301494:BG301495"/>
    <mergeCell ref="BG301532:BG301533"/>
    <mergeCell ref="BG301570:BG301571"/>
    <mergeCell ref="BG301608:BG301609"/>
    <mergeCell ref="BG301190:BG301191"/>
    <mergeCell ref="BG301228:BG301229"/>
    <mergeCell ref="BG301266:BG301267"/>
    <mergeCell ref="BG301304:BG301305"/>
    <mergeCell ref="BG301342:BG301343"/>
    <mergeCell ref="BG301380:BG301381"/>
    <mergeCell ref="BG300962:BG300963"/>
    <mergeCell ref="BG301000:BG301001"/>
    <mergeCell ref="BG301038:BG301039"/>
    <mergeCell ref="BG301076:BG301077"/>
    <mergeCell ref="BG301114:BG301115"/>
    <mergeCell ref="BG301152:BG301153"/>
    <mergeCell ref="BG300734:BG300735"/>
    <mergeCell ref="BG300772:BG300773"/>
    <mergeCell ref="BG300810:BG300811"/>
    <mergeCell ref="BG300848:BG300849"/>
    <mergeCell ref="BG300886:BG300887"/>
    <mergeCell ref="BG300924:BG300925"/>
    <mergeCell ref="BG303242:BG303243"/>
    <mergeCell ref="BG303280:BG303281"/>
    <mergeCell ref="BG303318:BG303319"/>
    <mergeCell ref="BG303356:BG303357"/>
    <mergeCell ref="BG303394:BG303395"/>
    <mergeCell ref="BG303432:BG303433"/>
    <mergeCell ref="BG303014:BG303015"/>
    <mergeCell ref="BG303052:BG303053"/>
    <mergeCell ref="BG303090:BG303091"/>
    <mergeCell ref="BG303128:BG303129"/>
    <mergeCell ref="BG303166:BG303167"/>
    <mergeCell ref="BG303204:BG303205"/>
    <mergeCell ref="BG302786:BG302787"/>
    <mergeCell ref="BG302824:BG302825"/>
    <mergeCell ref="BG302862:BG302863"/>
    <mergeCell ref="BG302900:BG302901"/>
    <mergeCell ref="BG302938:BG302939"/>
    <mergeCell ref="BG302976:BG302977"/>
    <mergeCell ref="BG302558:BG302559"/>
    <mergeCell ref="BG302596:BG302597"/>
    <mergeCell ref="BG302634:BG302635"/>
    <mergeCell ref="BG302672:BG302673"/>
    <mergeCell ref="BG302710:BG302711"/>
    <mergeCell ref="BG302748:BG302749"/>
    <mergeCell ref="BG302330:BG302331"/>
    <mergeCell ref="BG302368:BG302369"/>
    <mergeCell ref="BG302406:BG302407"/>
    <mergeCell ref="BG302444:BG302445"/>
    <mergeCell ref="BG302482:BG302483"/>
    <mergeCell ref="BG302520:BG302521"/>
    <mergeCell ref="BG302102:BG302103"/>
    <mergeCell ref="BG302140:BG302141"/>
    <mergeCell ref="BG302178:BG302179"/>
    <mergeCell ref="BG302216:BG302217"/>
    <mergeCell ref="BG302254:BG302255"/>
    <mergeCell ref="BG302292:BG302293"/>
    <mergeCell ref="BG304610:BG304611"/>
    <mergeCell ref="BG304648:BG304649"/>
    <mergeCell ref="BG304686:BG304687"/>
    <mergeCell ref="BG304724:BG304725"/>
    <mergeCell ref="BG304762:BG304763"/>
    <mergeCell ref="BG304800:BG304801"/>
    <mergeCell ref="BG304382:BG304383"/>
    <mergeCell ref="BG304420:BG304421"/>
    <mergeCell ref="BG304458:BG304459"/>
    <mergeCell ref="BG304496:BG304497"/>
    <mergeCell ref="BG304534:BG304535"/>
    <mergeCell ref="BG304572:BG304573"/>
    <mergeCell ref="BG304154:BG304155"/>
    <mergeCell ref="BG304192:BG304193"/>
    <mergeCell ref="BG304230:BG304231"/>
    <mergeCell ref="BG304268:BG304269"/>
    <mergeCell ref="BG304306:BG304307"/>
    <mergeCell ref="BG304344:BG304345"/>
    <mergeCell ref="BG303926:BG303927"/>
    <mergeCell ref="BG303964:BG303965"/>
    <mergeCell ref="BG304002:BG304003"/>
    <mergeCell ref="BG304040:BG304041"/>
    <mergeCell ref="BG304078:BG304079"/>
    <mergeCell ref="BG304116:BG304117"/>
    <mergeCell ref="BG303698:BG303699"/>
    <mergeCell ref="BG303736:BG303737"/>
    <mergeCell ref="BG303774:BG303775"/>
    <mergeCell ref="BG303812:BG303813"/>
    <mergeCell ref="BG303850:BG303851"/>
    <mergeCell ref="BG303888:BG303889"/>
    <mergeCell ref="BG303470:BG303471"/>
    <mergeCell ref="BG303508:BG303509"/>
    <mergeCell ref="BG303546:BG303547"/>
    <mergeCell ref="BG303584:BG303585"/>
    <mergeCell ref="BG303622:BG303623"/>
    <mergeCell ref="BG303660:BG303661"/>
    <mergeCell ref="BG305978:BG305979"/>
    <mergeCell ref="BG306016:BG306017"/>
    <mergeCell ref="BG306054:BG306055"/>
    <mergeCell ref="BG306092:BG306093"/>
    <mergeCell ref="BG306130:BG306131"/>
    <mergeCell ref="BG306168:BG306169"/>
    <mergeCell ref="BG305750:BG305751"/>
    <mergeCell ref="BG305788:BG305789"/>
    <mergeCell ref="BG305826:BG305827"/>
    <mergeCell ref="BG305864:BG305865"/>
    <mergeCell ref="BG305902:BG305903"/>
    <mergeCell ref="BG305940:BG305941"/>
    <mergeCell ref="BG305522:BG305523"/>
    <mergeCell ref="BG305560:BG305561"/>
    <mergeCell ref="BG305598:BG305599"/>
    <mergeCell ref="BG305636:BG305637"/>
    <mergeCell ref="BG305674:BG305675"/>
    <mergeCell ref="BG305712:BG305713"/>
    <mergeCell ref="BG305294:BG305295"/>
    <mergeCell ref="BG305332:BG305333"/>
    <mergeCell ref="BG305370:BG305371"/>
    <mergeCell ref="BG305408:BG305409"/>
    <mergeCell ref="BG305446:BG305447"/>
    <mergeCell ref="BG305484:BG305485"/>
    <mergeCell ref="BG305066:BG305067"/>
    <mergeCell ref="BG305104:BG305105"/>
    <mergeCell ref="BG305142:BG305143"/>
    <mergeCell ref="BG305180:BG305181"/>
    <mergeCell ref="BG305218:BG305219"/>
    <mergeCell ref="BG305256:BG305257"/>
    <mergeCell ref="BG304838:BG304839"/>
    <mergeCell ref="BG304876:BG304877"/>
    <mergeCell ref="BG304914:BG304915"/>
    <mergeCell ref="BG304952:BG304953"/>
    <mergeCell ref="BG304990:BG304991"/>
    <mergeCell ref="BG305028:BG305029"/>
    <mergeCell ref="BG307346:BG307347"/>
    <mergeCell ref="BG307384:BG307385"/>
    <mergeCell ref="BG307422:BG307423"/>
    <mergeCell ref="BG307460:BG307461"/>
    <mergeCell ref="BG307498:BG307499"/>
    <mergeCell ref="BG307536:BG307537"/>
    <mergeCell ref="BG307118:BG307119"/>
    <mergeCell ref="BG307156:BG307157"/>
    <mergeCell ref="BG307194:BG307195"/>
    <mergeCell ref="BG307232:BG307233"/>
    <mergeCell ref="BG307270:BG307271"/>
    <mergeCell ref="BG307308:BG307309"/>
    <mergeCell ref="BG306890:BG306891"/>
    <mergeCell ref="BG306928:BG306929"/>
    <mergeCell ref="BG306966:BG306967"/>
    <mergeCell ref="BG307004:BG307005"/>
    <mergeCell ref="BG307042:BG307043"/>
    <mergeCell ref="BG307080:BG307081"/>
    <mergeCell ref="BG306662:BG306663"/>
    <mergeCell ref="BG306700:BG306701"/>
    <mergeCell ref="BG306738:BG306739"/>
    <mergeCell ref="BG306776:BG306777"/>
    <mergeCell ref="BG306814:BG306815"/>
    <mergeCell ref="BG306852:BG306853"/>
    <mergeCell ref="BG306434:BG306435"/>
    <mergeCell ref="BG306472:BG306473"/>
    <mergeCell ref="BG306510:BG306511"/>
    <mergeCell ref="BG306548:BG306549"/>
    <mergeCell ref="BG306586:BG306587"/>
    <mergeCell ref="BG306624:BG306625"/>
    <mergeCell ref="BG306206:BG306207"/>
    <mergeCell ref="BG306244:BG306245"/>
    <mergeCell ref="BG306282:BG306283"/>
    <mergeCell ref="BG306320:BG306321"/>
    <mergeCell ref="BG306358:BG306359"/>
    <mergeCell ref="BG306396:BG306397"/>
    <mergeCell ref="BG308714:BG308715"/>
    <mergeCell ref="BG308752:BG308753"/>
    <mergeCell ref="BG308790:BG308791"/>
    <mergeCell ref="BG308828:BG308829"/>
    <mergeCell ref="BG308866:BG308867"/>
    <mergeCell ref="BG308904:BG308905"/>
    <mergeCell ref="BG308486:BG308487"/>
    <mergeCell ref="BG308524:BG308525"/>
    <mergeCell ref="BG308562:BG308563"/>
    <mergeCell ref="BG308600:BG308601"/>
    <mergeCell ref="BG308638:BG308639"/>
    <mergeCell ref="BG308676:BG308677"/>
    <mergeCell ref="BG308258:BG308259"/>
    <mergeCell ref="BG308296:BG308297"/>
    <mergeCell ref="BG308334:BG308335"/>
    <mergeCell ref="BG308372:BG308373"/>
    <mergeCell ref="BG308410:BG308411"/>
    <mergeCell ref="BG308448:BG308449"/>
    <mergeCell ref="BG308030:BG308031"/>
    <mergeCell ref="BG308068:BG308069"/>
    <mergeCell ref="BG308106:BG308107"/>
    <mergeCell ref="BG308144:BG308145"/>
    <mergeCell ref="BG308182:BG308183"/>
    <mergeCell ref="BG308220:BG308221"/>
    <mergeCell ref="BG307802:BG307803"/>
    <mergeCell ref="BG307840:BG307841"/>
    <mergeCell ref="BG307878:BG307879"/>
    <mergeCell ref="BG307916:BG307917"/>
    <mergeCell ref="BG307954:BG307955"/>
    <mergeCell ref="BG307992:BG307993"/>
    <mergeCell ref="BG307574:BG307575"/>
    <mergeCell ref="BG307612:BG307613"/>
    <mergeCell ref="BG307650:BG307651"/>
    <mergeCell ref="BG307688:BG307689"/>
    <mergeCell ref="BG307726:BG307727"/>
    <mergeCell ref="BG307764:BG307765"/>
    <mergeCell ref="BG310082:BG310083"/>
    <mergeCell ref="BG310120:BG310121"/>
    <mergeCell ref="BG310158:BG310159"/>
    <mergeCell ref="BG310196:BG310197"/>
    <mergeCell ref="BG310234:BG310235"/>
    <mergeCell ref="BG310272:BG310273"/>
    <mergeCell ref="BG309854:BG309855"/>
    <mergeCell ref="BG309892:BG309893"/>
    <mergeCell ref="BG309930:BG309931"/>
    <mergeCell ref="BG309968:BG309969"/>
    <mergeCell ref="BG310006:BG310007"/>
    <mergeCell ref="BG310044:BG310045"/>
    <mergeCell ref="BG309626:BG309627"/>
    <mergeCell ref="BG309664:BG309665"/>
    <mergeCell ref="BG309702:BG309703"/>
    <mergeCell ref="BG309740:BG309741"/>
    <mergeCell ref="BG309778:BG309779"/>
    <mergeCell ref="BG309816:BG309817"/>
    <mergeCell ref="BG309398:BG309399"/>
    <mergeCell ref="BG309436:BG309437"/>
    <mergeCell ref="BG309474:BG309475"/>
    <mergeCell ref="BG309512:BG309513"/>
    <mergeCell ref="BG309550:BG309551"/>
    <mergeCell ref="BG309588:BG309589"/>
    <mergeCell ref="BG309170:BG309171"/>
    <mergeCell ref="BG309208:BG309209"/>
    <mergeCell ref="BG309246:BG309247"/>
    <mergeCell ref="BG309284:BG309285"/>
    <mergeCell ref="BG309322:BG309323"/>
    <mergeCell ref="BG309360:BG309361"/>
    <mergeCell ref="BG308942:BG308943"/>
    <mergeCell ref="BG308980:BG308981"/>
    <mergeCell ref="BG309018:BG309019"/>
    <mergeCell ref="BG309056:BG309057"/>
    <mergeCell ref="BG309094:BG309095"/>
    <mergeCell ref="BG309132:BG309133"/>
    <mergeCell ref="BG311450:BG311451"/>
    <mergeCell ref="BG311488:BG311489"/>
    <mergeCell ref="BG311526:BG311527"/>
    <mergeCell ref="BG311564:BG311565"/>
    <mergeCell ref="BG311602:BG311603"/>
    <mergeCell ref="BG311640:BG311641"/>
    <mergeCell ref="BG311222:BG311223"/>
    <mergeCell ref="BG311260:BG311261"/>
    <mergeCell ref="BG311298:BG311299"/>
    <mergeCell ref="BG311336:BG311337"/>
    <mergeCell ref="BG311374:BG311375"/>
    <mergeCell ref="BG311412:BG311413"/>
    <mergeCell ref="BG310994:BG310995"/>
    <mergeCell ref="BG311032:BG311033"/>
    <mergeCell ref="BG311070:BG311071"/>
    <mergeCell ref="BG311108:BG311109"/>
    <mergeCell ref="BG311146:BG311147"/>
    <mergeCell ref="BG311184:BG311185"/>
    <mergeCell ref="BG310766:BG310767"/>
    <mergeCell ref="BG310804:BG310805"/>
    <mergeCell ref="BG310842:BG310843"/>
    <mergeCell ref="BG310880:BG310881"/>
    <mergeCell ref="BG310918:BG310919"/>
    <mergeCell ref="BG310956:BG310957"/>
    <mergeCell ref="BG310538:BG310539"/>
    <mergeCell ref="BG310576:BG310577"/>
    <mergeCell ref="BG310614:BG310615"/>
    <mergeCell ref="BG310652:BG310653"/>
    <mergeCell ref="BG310690:BG310691"/>
    <mergeCell ref="BG310728:BG310729"/>
    <mergeCell ref="BG310310:BG310311"/>
    <mergeCell ref="BG310348:BG310349"/>
    <mergeCell ref="BG310386:BG310387"/>
    <mergeCell ref="BG310424:BG310425"/>
    <mergeCell ref="BG310462:BG310463"/>
    <mergeCell ref="BG310500:BG310501"/>
    <mergeCell ref="BG312818:BG312819"/>
    <mergeCell ref="BG312856:BG312857"/>
    <mergeCell ref="BG312894:BG312895"/>
    <mergeCell ref="BG312932:BG312933"/>
    <mergeCell ref="BG312970:BG312971"/>
    <mergeCell ref="BG313008:BG313009"/>
    <mergeCell ref="BG312590:BG312591"/>
    <mergeCell ref="BG312628:BG312629"/>
    <mergeCell ref="BG312666:BG312667"/>
    <mergeCell ref="BG312704:BG312705"/>
    <mergeCell ref="BG312742:BG312743"/>
    <mergeCell ref="BG312780:BG312781"/>
    <mergeCell ref="BG312362:BG312363"/>
    <mergeCell ref="BG312400:BG312401"/>
    <mergeCell ref="BG312438:BG312439"/>
    <mergeCell ref="BG312476:BG312477"/>
    <mergeCell ref="BG312514:BG312515"/>
    <mergeCell ref="BG312552:BG312553"/>
    <mergeCell ref="BG312134:BG312135"/>
    <mergeCell ref="BG312172:BG312173"/>
    <mergeCell ref="BG312210:BG312211"/>
    <mergeCell ref="BG312248:BG312249"/>
    <mergeCell ref="BG312286:BG312287"/>
    <mergeCell ref="BG312324:BG312325"/>
    <mergeCell ref="BG311906:BG311907"/>
    <mergeCell ref="BG311944:BG311945"/>
    <mergeCell ref="BG311982:BG311983"/>
    <mergeCell ref="BG312020:BG312021"/>
    <mergeCell ref="BG312058:BG312059"/>
    <mergeCell ref="BG312096:BG312097"/>
    <mergeCell ref="BG311678:BG311679"/>
    <mergeCell ref="BG311716:BG311717"/>
    <mergeCell ref="BG311754:BG311755"/>
    <mergeCell ref="BG311792:BG311793"/>
    <mergeCell ref="BG311830:BG311831"/>
    <mergeCell ref="BG311868:BG311869"/>
    <mergeCell ref="BG314186:BG314187"/>
    <mergeCell ref="BG314224:BG314225"/>
    <mergeCell ref="BG314262:BG314263"/>
    <mergeCell ref="BG314300:BG314301"/>
    <mergeCell ref="BG314338:BG314339"/>
    <mergeCell ref="BG314376:BG314377"/>
    <mergeCell ref="BG313958:BG313959"/>
    <mergeCell ref="BG313996:BG313997"/>
    <mergeCell ref="BG314034:BG314035"/>
    <mergeCell ref="BG314072:BG314073"/>
    <mergeCell ref="BG314110:BG314111"/>
    <mergeCell ref="BG314148:BG314149"/>
    <mergeCell ref="BG313730:BG313731"/>
    <mergeCell ref="BG313768:BG313769"/>
    <mergeCell ref="BG313806:BG313807"/>
    <mergeCell ref="BG313844:BG313845"/>
    <mergeCell ref="BG313882:BG313883"/>
    <mergeCell ref="BG313920:BG313921"/>
    <mergeCell ref="BG313502:BG313503"/>
    <mergeCell ref="BG313540:BG313541"/>
    <mergeCell ref="BG313578:BG313579"/>
    <mergeCell ref="BG313616:BG313617"/>
    <mergeCell ref="BG313654:BG313655"/>
    <mergeCell ref="BG313692:BG313693"/>
    <mergeCell ref="BG313274:BG313275"/>
    <mergeCell ref="BG313312:BG313313"/>
    <mergeCell ref="BG313350:BG313351"/>
    <mergeCell ref="BG313388:BG313389"/>
    <mergeCell ref="BG313426:BG313427"/>
    <mergeCell ref="BG313464:BG313465"/>
    <mergeCell ref="BG313046:BG313047"/>
    <mergeCell ref="BG313084:BG313085"/>
    <mergeCell ref="BG313122:BG313123"/>
    <mergeCell ref="BG313160:BG313161"/>
    <mergeCell ref="BG313198:BG313199"/>
    <mergeCell ref="BG313236:BG313237"/>
    <mergeCell ref="BG315554:BG315555"/>
    <mergeCell ref="BG315592:BG315593"/>
    <mergeCell ref="BG315630:BG315631"/>
    <mergeCell ref="BG315668:BG315669"/>
    <mergeCell ref="BG315706:BG315707"/>
    <mergeCell ref="BG315744:BG315745"/>
    <mergeCell ref="BG315326:BG315327"/>
    <mergeCell ref="BG315364:BG315365"/>
    <mergeCell ref="BG315402:BG315403"/>
    <mergeCell ref="BG315440:BG315441"/>
    <mergeCell ref="BG315478:BG315479"/>
    <mergeCell ref="BG315516:BG315517"/>
    <mergeCell ref="BG315098:BG315099"/>
    <mergeCell ref="BG315136:BG315137"/>
    <mergeCell ref="BG315174:BG315175"/>
    <mergeCell ref="BG315212:BG315213"/>
    <mergeCell ref="BG315250:BG315251"/>
    <mergeCell ref="BG315288:BG315289"/>
    <mergeCell ref="BG314870:BG314871"/>
    <mergeCell ref="BG314908:BG314909"/>
    <mergeCell ref="BG314946:BG314947"/>
    <mergeCell ref="BG314984:BG314985"/>
    <mergeCell ref="BG315022:BG315023"/>
    <mergeCell ref="BG315060:BG315061"/>
    <mergeCell ref="BG314642:BG314643"/>
    <mergeCell ref="BG314680:BG314681"/>
    <mergeCell ref="BG314718:BG314719"/>
    <mergeCell ref="BG314756:BG314757"/>
    <mergeCell ref="BG314794:BG314795"/>
    <mergeCell ref="BG314832:BG314833"/>
    <mergeCell ref="BG314414:BG314415"/>
    <mergeCell ref="BG314452:BG314453"/>
    <mergeCell ref="BG314490:BG314491"/>
    <mergeCell ref="BG314528:BG314529"/>
    <mergeCell ref="BG314566:BG314567"/>
    <mergeCell ref="BG314604:BG314605"/>
    <mergeCell ref="BG316922:BG316923"/>
    <mergeCell ref="BG316960:BG316961"/>
    <mergeCell ref="BG316998:BG316999"/>
    <mergeCell ref="BG317036:BG317037"/>
    <mergeCell ref="BG317074:BG317075"/>
    <mergeCell ref="BG317112:BG317113"/>
    <mergeCell ref="BG316694:BG316695"/>
    <mergeCell ref="BG316732:BG316733"/>
    <mergeCell ref="BG316770:BG316771"/>
    <mergeCell ref="BG316808:BG316809"/>
    <mergeCell ref="BG316846:BG316847"/>
    <mergeCell ref="BG316884:BG316885"/>
    <mergeCell ref="BG316466:BG316467"/>
    <mergeCell ref="BG316504:BG316505"/>
    <mergeCell ref="BG316542:BG316543"/>
    <mergeCell ref="BG316580:BG316581"/>
    <mergeCell ref="BG316618:BG316619"/>
    <mergeCell ref="BG316656:BG316657"/>
    <mergeCell ref="BG316238:BG316239"/>
    <mergeCell ref="BG316276:BG316277"/>
    <mergeCell ref="BG316314:BG316315"/>
    <mergeCell ref="BG316352:BG316353"/>
    <mergeCell ref="BG316390:BG316391"/>
    <mergeCell ref="BG316428:BG316429"/>
    <mergeCell ref="BG316010:BG316011"/>
    <mergeCell ref="BG316048:BG316049"/>
    <mergeCell ref="BG316086:BG316087"/>
    <mergeCell ref="BG316124:BG316125"/>
    <mergeCell ref="BG316162:BG316163"/>
    <mergeCell ref="BG316200:BG316201"/>
    <mergeCell ref="BG315782:BG315783"/>
    <mergeCell ref="BG315820:BG315821"/>
    <mergeCell ref="BG315858:BG315859"/>
    <mergeCell ref="BG315896:BG315897"/>
    <mergeCell ref="BG315934:BG315935"/>
    <mergeCell ref="BG315972:BG315973"/>
    <mergeCell ref="BG318290:BG318291"/>
    <mergeCell ref="BG318328:BG318329"/>
    <mergeCell ref="BG318366:BG318367"/>
    <mergeCell ref="BG318404:BG318405"/>
    <mergeCell ref="BG318442:BG318443"/>
    <mergeCell ref="BG318480:BG318481"/>
    <mergeCell ref="BG318062:BG318063"/>
    <mergeCell ref="BG318100:BG318101"/>
    <mergeCell ref="BG318138:BG318139"/>
    <mergeCell ref="BG318176:BG318177"/>
    <mergeCell ref="BG318214:BG318215"/>
    <mergeCell ref="BG318252:BG318253"/>
    <mergeCell ref="BG317834:BG317835"/>
    <mergeCell ref="BG317872:BG317873"/>
    <mergeCell ref="BG317910:BG317911"/>
    <mergeCell ref="BG317948:BG317949"/>
    <mergeCell ref="BG317986:BG317987"/>
    <mergeCell ref="BG318024:BG318025"/>
    <mergeCell ref="BG317606:BG317607"/>
    <mergeCell ref="BG317644:BG317645"/>
    <mergeCell ref="BG317682:BG317683"/>
    <mergeCell ref="BG317720:BG317721"/>
    <mergeCell ref="BG317758:BG317759"/>
    <mergeCell ref="BG317796:BG317797"/>
    <mergeCell ref="BG317378:BG317379"/>
    <mergeCell ref="BG317416:BG317417"/>
    <mergeCell ref="BG317454:BG317455"/>
    <mergeCell ref="BG317492:BG317493"/>
    <mergeCell ref="BG317530:BG317531"/>
    <mergeCell ref="BG317568:BG317569"/>
    <mergeCell ref="BG317150:BG317151"/>
    <mergeCell ref="BG317188:BG317189"/>
    <mergeCell ref="BG317226:BG317227"/>
    <mergeCell ref="BG317264:BG317265"/>
    <mergeCell ref="BG317302:BG317303"/>
    <mergeCell ref="BG317340:BG317341"/>
    <mergeCell ref="BG319658:BG319659"/>
    <mergeCell ref="BG319696:BG319697"/>
    <mergeCell ref="BG319734:BG319735"/>
    <mergeCell ref="BG319772:BG319773"/>
    <mergeCell ref="BG319810:BG319811"/>
    <mergeCell ref="BG319848:BG319849"/>
    <mergeCell ref="BG319430:BG319431"/>
    <mergeCell ref="BG319468:BG319469"/>
    <mergeCell ref="BG319506:BG319507"/>
    <mergeCell ref="BG319544:BG319545"/>
    <mergeCell ref="BG319582:BG319583"/>
    <mergeCell ref="BG319620:BG319621"/>
    <mergeCell ref="BG319202:BG319203"/>
    <mergeCell ref="BG319240:BG319241"/>
    <mergeCell ref="BG319278:BG319279"/>
    <mergeCell ref="BG319316:BG319317"/>
    <mergeCell ref="BG319354:BG319355"/>
    <mergeCell ref="BG319392:BG319393"/>
    <mergeCell ref="BG318974:BG318975"/>
    <mergeCell ref="BG319012:BG319013"/>
    <mergeCell ref="BG319050:BG319051"/>
    <mergeCell ref="BG319088:BG319089"/>
    <mergeCell ref="BG319126:BG319127"/>
    <mergeCell ref="BG319164:BG319165"/>
    <mergeCell ref="BG318746:BG318747"/>
    <mergeCell ref="BG318784:BG318785"/>
    <mergeCell ref="BG318822:BG318823"/>
    <mergeCell ref="BG318860:BG318861"/>
    <mergeCell ref="BG318898:BG318899"/>
    <mergeCell ref="BG318936:BG318937"/>
    <mergeCell ref="BG318518:BG318519"/>
    <mergeCell ref="BG318556:BG318557"/>
    <mergeCell ref="BG318594:BG318595"/>
    <mergeCell ref="BG318632:BG318633"/>
    <mergeCell ref="BG318670:BG318671"/>
    <mergeCell ref="BG318708:BG318709"/>
    <mergeCell ref="BG321026:BG321027"/>
    <mergeCell ref="BG321064:BG321065"/>
    <mergeCell ref="BG321102:BG321103"/>
    <mergeCell ref="BG321140:BG321141"/>
    <mergeCell ref="BG321178:BG321179"/>
    <mergeCell ref="BG321216:BG321217"/>
    <mergeCell ref="BG320798:BG320799"/>
    <mergeCell ref="BG320836:BG320837"/>
    <mergeCell ref="BG320874:BG320875"/>
    <mergeCell ref="BG320912:BG320913"/>
    <mergeCell ref="BG320950:BG320951"/>
    <mergeCell ref="BG320988:BG320989"/>
    <mergeCell ref="BG320570:BG320571"/>
    <mergeCell ref="BG320608:BG320609"/>
    <mergeCell ref="BG320646:BG320647"/>
    <mergeCell ref="BG320684:BG320685"/>
    <mergeCell ref="BG320722:BG320723"/>
    <mergeCell ref="BG320760:BG320761"/>
    <mergeCell ref="BG320342:BG320343"/>
    <mergeCell ref="BG320380:BG320381"/>
    <mergeCell ref="BG320418:BG320419"/>
    <mergeCell ref="BG320456:BG320457"/>
    <mergeCell ref="BG320494:BG320495"/>
    <mergeCell ref="BG320532:BG320533"/>
    <mergeCell ref="BG320114:BG320115"/>
    <mergeCell ref="BG320152:BG320153"/>
    <mergeCell ref="BG320190:BG320191"/>
    <mergeCell ref="BG320228:BG320229"/>
    <mergeCell ref="BG320266:BG320267"/>
    <mergeCell ref="BG320304:BG320305"/>
    <mergeCell ref="BG319886:BG319887"/>
    <mergeCell ref="BG319924:BG319925"/>
    <mergeCell ref="BG319962:BG319963"/>
    <mergeCell ref="BG320000:BG320001"/>
    <mergeCell ref="BG320038:BG320039"/>
    <mergeCell ref="BG320076:BG320077"/>
    <mergeCell ref="BG322394:BG322395"/>
    <mergeCell ref="BG322432:BG322433"/>
    <mergeCell ref="BG322470:BG322471"/>
    <mergeCell ref="BG322508:BG322509"/>
    <mergeCell ref="BG322546:BG322547"/>
    <mergeCell ref="BG322584:BG322585"/>
    <mergeCell ref="BG322166:BG322167"/>
    <mergeCell ref="BG322204:BG322205"/>
    <mergeCell ref="BG322242:BG322243"/>
    <mergeCell ref="BG322280:BG322281"/>
    <mergeCell ref="BG322318:BG322319"/>
    <mergeCell ref="BG322356:BG322357"/>
    <mergeCell ref="BG321938:BG321939"/>
    <mergeCell ref="BG321976:BG321977"/>
    <mergeCell ref="BG322014:BG322015"/>
    <mergeCell ref="BG322052:BG322053"/>
    <mergeCell ref="BG322090:BG322091"/>
    <mergeCell ref="BG322128:BG322129"/>
    <mergeCell ref="BG321710:BG321711"/>
    <mergeCell ref="BG321748:BG321749"/>
    <mergeCell ref="BG321786:BG321787"/>
    <mergeCell ref="BG321824:BG321825"/>
    <mergeCell ref="BG321862:BG321863"/>
    <mergeCell ref="BG321900:BG321901"/>
    <mergeCell ref="BG321482:BG321483"/>
    <mergeCell ref="BG321520:BG321521"/>
    <mergeCell ref="BG321558:BG321559"/>
    <mergeCell ref="BG321596:BG321597"/>
    <mergeCell ref="BG321634:BG321635"/>
    <mergeCell ref="BG321672:BG321673"/>
    <mergeCell ref="BG321254:BG321255"/>
    <mergeCell ref="BG321292:BG321293"/>
    <mergeCell ref="BG321330:BG321331"/>
    <mergeCell ref="BG321368:BG321369"/>
    <mergeCell ref="BG321406:BG321407"/>
    <mergeCell ref="BG321444:BG321445"/>
    <mergeCell ref="BG323762:BG323763"/>
    <mergeCell ref="BG323800:BG323801"/>
    <mergeCell ref="BG323838:BG323839"/>
    <mergeCell ref="BG323876:BG323877"/>
    <mergeCell ref="BG323914:BG323915"/>
    <mergeCell ref="BG323952:BG323953"/>
    <mergeCell ref="BG323534:BG323535"/>
    <mergeCell ref="BG323572:BG323573"/>
    <mergeCell ref="BG323610:BG323611"/>
    <mergeCell ref="BG323648:BG323649"/>
    <mergeCell ref="BG323686:BG323687"/>
    <mergeCell ref="BG323724:BG323725"/>
    <mergeCell ref="BG323306:BG323307"/>
    <mergeCell ref="BG323344:BG323345"/>
    <mergeCell ref="BG323382:BG323383"/>
    <mergeCell ref="BG323420:BG323421"/>
    <mergeCell ref="BG323458:BG323459"/>
    <mergeCell ref="BG323496:BG323497"/>
    <mergeCell ref="BG323078:BG323079"/>
    <mergeCell ref="BG323116:BG323117"/>
    <mergeCell ref="BG323154:BG323155"/>
    <mergeCell ref="BG323192:BG323193"/>
    <mergeCell ref="BG323230:BG323231"/>
    <mergeCell ref="BG323268:BG323269"/>
    <mergeCell ref="BG322850:BG322851"/>
    <mergeCell ref="BG322888:BG322889"/>
    <mergeCell ref="BG322926:BG322927"/>
    <mergeCell ref="BG322964:BG322965"/>
    <mergeCell ref="BG323002:BG323003"/>
    <mergeCell ref="BG323040:BG323041"/>
    <mergeCell ref="BG322622:BG322623"/>
    <mergeCell ref="BG322660:BG322661"/>
    <mergeCell ref="BG322698:BG322699"/>
    <mergeCell ref="BG322736:BG322737"/>
    <mergeCell ref="BG322774:BG322775"/>
    <mergeCell ref="BG322812:BG322813"/>
    <mergeCell ref="BG325130:BG325131"/>
    <mergeCell ref="BG325168:BG325169"/>
    <mergeCell ref="BG325206:BG325207"/>
    <mergeCell ref="BG325244:BG325245"/>
    <mergeCell ref="BG325282:BG325283"/>
    <mergeCell ref="BG325320:BG325321"/>
    <mergeCell ref="BG324902:BG324903"/>
    <mergeCell ref="BG324940:BG324941"/>
    <mergeCell ref="BG324978:BG324979"/>
    <mergeCell ref="BG325016:BG325017"/>
    <mergeCell ref="BG325054:BG325055"/>
    <mergeCell ref="BG325092:BG325093"/>
    <mergeCell ref="BG324674:BG324675"/>
    <mergeCell ref="BG324712:BG324713"/>
    <mergeCell ref="BG324750:BG324751"/>
    <mergeCell ref="BG324788:BG324789"/>
    <mergeCell ref="BG324826:BG324827"/>
    <mergeCell ref="BG324864:BG324865"/>
    <mergeCell ref="BG324446:BG324447"/>
    <mergeCell ref="BG324484:BG324485"/>
    <mergeCell ref="BG324522:BG324523"/>
    <mergeCell ref="BG324560:BG324561"/>
    <mergeCell ref="BG324598:BG324599"/>
    <mergeCell ref="BG324636:BG324637"/>
    <mergeCell ref="BG324218:BG324219"/>
    <mergeCell ref="BG324256:BG324257"/>
    <mergeCell ref="BG324294:BG324295"/>
    <mergeCell ref="BG324332:BG324333"/>
    <mergeCell ref="BG324370:BG324371"/>
    <mergeCell ref="BG324408:BG324409"/>
    <mergeCell ref="BG323990:BG323991"/>
    <mergeCell ref="BG324028:BG324029"/>
    <mergeCell ref="BG324066:BG324067"/>
    <mergeCell ref="BG324104:BG324105"/>
    <mergeCell ref="BG324142:BG324143"/>
    <mergeCell ref="BG324180:BG324181"/>
    <mergeCell ref="BG326498:BG326499"/>
    <mergeCell ref="BG326536:BG326537"/>
    <mergeCell ref="BG326574:BG326575"/>
    <mergeCell ref="BG326612:BG326613"/>
    <mergeCell ref="BG326650:BG326651"/>
    <mergeCell ref="BG326688:BG326689"/>
    <mergeCell ref="BG326270:BG326271"/>
    <mergeCell ref="BG326308:BG326309"/>
    <mergeCell ref="BG326346:BG326347"/>
    <mergeCell ref="BG326384:BG326385"/>
    <mergeCell ref="BG326422:BG326423"/>
    <mergeCell ref="BG326460:BG326461"/>
    <mergeCell ref="BG326042:BG326043"/>
    <mergeCell ref="BG326080:BG326081"/>
    <mergeCell ref="BG326118:BG326119"/>
    <mergeCell ref="BG326156:BG326157"/>
    <mergeCell ref="BG326194:BG326195"/>
    <mergeCell ref="BG326232:BG326233"/>
    <mergeCell ref="BG325814:BG325815"/>
    <mergeCell ref="BG325852:BG325853"/>
    <mergeCell ref="BG325890:BG325891"/>
    <mergeCell ref="BG325928:BG325929"/>
    <mergeCell ref="BG325966:BG325967"/>
    <mergeCell ref="BG326004:BG326005"/>
    <mergeCell ref="BG325586:BG325587"/>
    <mergeCell ref="BG325624:BG325625"/>
    <mergeCell ref="BG325662:BG325663"/>
    <mergeCell ref="BG325700:BG325701"/>
    <mergeCell ref="BG325738:BG325739"/>
    <mergeCell ref="BG325776:BG325777"/>
    <mergeCell ref="BG325358:BG325359"/>
    <mergeCell ref="BG325396:BG325397"/>
    <mergeCell ref="BG325434:BG325435"/>
    <mergeCell ref="BG325472:BG325473"/>
    <mergeCell ref="BG325510:BG325511"/>
    <mergeCell ref="BG325548:BG325549"/>
    <mergeCell ref="BG327866:BG327867"/>
    <mergeCell ref="BG327904:BG327905"/>
    <mergeCell ref="BG327942:BG327943"/>
    <mergeCell ref="BG327980:BG327981"/>
    <mergeCell ref="BG328018:BG328019"/>
    <mergeCell ref="BG328056:BG328057"/>
    <mergeCell ref="BG327638:BG327639"/>
    <mergeCell ref="BG327676:BG327677"/>
    <mergeCell ref="BG327714:BG327715"/>
    <mergeCell ref="BG327752:BG327753"/>
    <mergeCell ref="BG327790:BG327791"/>
    <mergeCell ref="BG327828:BG327829"/>
    <mergeCell ref="BG327410:BG327411"/>
    <mergeCell ref="BG327448:BG327449"/>
    <mergeCell ref="BG327486:BG327487"/>
    <mergeCell ref="BG327524:BG327525"/>
    <mergeCell ref="BG327562:BG327563"/>
    <mergeCell ref="BG327600:BG327601"/>
    <mergeCell ref="BG327182:BG327183"/>
    <mergeCell ref="BG327220:BG327221"/>
    <mergeCell ref="BG327258:BG327259"/>
    <mergeCell ref="BG327296:BG327297"/>
    <mergeCell ref="BG327334:BG327335"/>
    <mergeCell ref="BG327372:BG327373"/>
    <mergeCell ref="BG326954:BG326955"/>
    <mergeCell ref="BG326992:BG326993"/>
    <mergeCell ref="BG327030:BG327031"/>
    <mergeCell ref="BG327068:BG327069"/>
    <mergeCell ref="BG327106:BG327107"/>
    <mergeCell ref="BG327144:BG327145"/>
    <mergeCell ref="BG326726:BG326727"/>
    <mergeCell ref="BG326764:BG326765"/>
    <mergeCell ref="BG326802:BG326803"/>
    <mergeCell ref="BG326840:BG326841"/>
    <mergeCell ref="BG326878:BG326879"/>
    <mergeCell ref="BG326916:BG326917"/>
    <mergeCell ref="BG329234:BG329235"/>
    <mergeCell ref="BG329272:BG329273"/>
    <mergeCell ref="BG329310:BG329311"/>
    <mergeCell ref="BG329348:BG329349"/>
    <mergeCell ref="BG329386:BG329387"/>
    <mergeCell ref="BG329424:BG329425"/>
    <mergeCell ref="BG329006:BG329007"/>
    <mergeCell ref="BG329044:BG329045"/>
    <mergeCell ref="BG329082:BG329083"/>
    <mergeCell ref="BG329120:BG329121"/>
    <mergeCell ref="BG329158:BG329159"/>
    <mergeCell ref="BG329196:BG329197"/>
    <mergeCell ref="BG328778:BG328779"/>
    <mergeCell ref="BG328816:BG328817"/>
    <mergeCell ref="BG328854:BG328855"/>
    <mergeCell ref="BG328892:BG328893"/>
    <mergeCell ref="BG328930:BG328931"/>
    <mergeCell ref="BG328968:BG328969"/>
    <mergeCell ref="BG328550:BG328551"/>
    <mergeCell ref="BG328588:BG328589"/>
    <mergeCell ref="BG328626:BG328627"/>
    <mergeCell ref="BG328664:BG328665"/>
    <mergeCell ref="BG328702:BG328703"/>
    <mergeCell ref="BG328740:BG328741"/>
    <mergeCell ref="BG328322:BG328323"/>
    <mergeCell ref="BG328360:BG328361"/>
    <mergeCell ref="BG328398:BG328399"/>
    <mergeCell ref="BG328436:BG328437"/>
    <mergeCell ref="BG328474:BG328475"/>
    <mergeCell ref="BG328512:BG328513"/>
    <mergeCell ref="BG328094:BG328095"/>
    <mergeCell ref="BG328132:BG328133"/>
    <mergeCell ref="BG328170:BG328171"/>
    <mergeCell ref="BG328208:BG328209"/>
    <mergeCell ref="BG328246:BG328247"/>
    <mergeCell ref="BG328284:BG328285"/>
    <mergeCell ref="BG330602:BG330603"/>
    <mergeCell ref="BG330640:BG330641"/>
    <mergeCell ref="BG330678:BG330679"/>
    <mergeCell ref="BG330716:BG330717"/>
    <mergeCell ref="BG330754:BG330755"/>
    <mergeCell ref="BG330792:BG330793"/>
    <mergeCell ref="BG330374:BG330375"/>
    <mergeCell ref="BG330412:BG330413"/>
    <mergeCell ref="BG330450:BG330451"/>
    <mergeCell ref="BG330488:BG330489"/>
    <mergeCell ref="BG330526:BG330527"/>
    <mergeCell ref="BG330564:BG330565"/>
    <mergeCell ref="BG330146:BG330147"/>
    <mergeCell ref="BG330184:BG330185"/>
    <mergeCell ref="BG330222:BG330223"/>
    <mergeCell ref="BG330260:BG330261"/>
    <mergeCell ref="BG330298:BG330299"/>
    <mergeCell ref="BG330336:BG330337"/>
    <mergeCell ref="BG329918:BG329919"/>
    <mergeCell ref="BG329956:BG329957"/>
    <mergeCell ref="BG329994:BG329995"/>
    <mergeCell ref="BG330032:BG330033"/>
    <mergeCell ref="BG330070:BG330071"/>
    <mergeCell ref="BG330108:BG330109"/>
    <mergeCell ref="BG329690:BG329691"/>
    <mergeCell ref="BG329728:BG329729"/>
    <mergeCell ref="BG329766:BG329767"/>
    <mergeCell ref="BG329804:BG329805"/>
    <mergeCell ref="BG329842:BG329843"/>
    <mergeCell ref="BG329880:BG329881"/>
    <mergeCell ref="BG329462:BG329463"/>
    <mergeCell ref="BG329500:BG329501"/>
    <mergeCell ref="BG329538:BG329539"/>
    <mergeCell ref="BG329576:BG329577"/>
    <mergeCell ref="BG329614:BG329615"/>
    <mergeCell ref="BG329652:BG329653"/>
    <mergeCell ref="BG331970:BG331971"/>
    <mergeCell ref="BG332008:BG332009"/>
    <mergeCell ref="BG332046:BG332047"/>
    <mergeCell ref="BG332084:BG332085"/>
    <mergeCell ref="BG332122:BG332123"/>
    <mergeCell ref="BG332160:BG332161"/>
    <mergeCell ref="BG331742:BG331743"/>
    <mergeCell ref="BG331780:BG331781"/>
    <mergeCell ref="BG331818:BG331819"/>
    <mergeCell ref="BG331856:BG331857"/>
    <mergeCell ref="BG331894:BG331895"/>
    <mergeCell ref="BG331932:BG331933"/>
    <mergeCell ref="BG331514:BG331515"/>
    <mergeCell ref="BG331552:BG331553"/>
    <mergeCell ref="BG331590:BG331591"/>
    <mergeCell ref="BG331628:BG331629"/>
    <mergeCell ref="BG331666:BG331667"/>
    <mergeCell ref="BG331704:BG331705"/>
    <mergeCell ref="BG331286:BG331287"/>
    <mergeCell ref="BG331324:BG331325"/>
    <mergeCell ref="BG331362:BG331363"/>
    <mergeCell ref="BG331400:BG331401"/>
    <mergeCell ref="BG331438:BG331439"/>
    <mergeCell ref="BG331476:BG331477"/>
    <mergeCell ref="BG331058:BG331059"/>
    <mergeCell ref="BG331096:BG331097"/>
    <mergeCell ref="BG331134:BG331135"/>
    <mergeCell ref="BG331172:BG331173"/>
    <mergeCell ref="BG331210:BG331211"/>
    <mergeCell ref="BG331248:BG331249"/>
    <mergeCell ref="BG330830:BG330831"/>
    <mergeCell ref="BG330868:BG330869"/>
    <mergeCell ref="BG330906:BG330907"/>
    <mergeCell ref="BG330944:BG330945"/>
    <mergeCell ref="BG330982:BG330983"/>
    <mergeCell ref="BG331020:BG331021"/>
    <mergeCell ref="BG333338:BG333339"/>
    <mergeCell ref="BG333376:BG333377"/>
    <mergeCell ref="BG333414:BG333415"/>
    <mergeCell ref="BG333452:BG333453"/>
    <mergeCell ref="BG333490:BG333491"/>
    <mergeCell ref="BG333528:BG333529"/>
    <mergeCell ref="BG333110:BG333111"/>
    <mergeCell ref="BG333148:BG333149"/>
    <mergeCell ref="BG333186:BG333187"/>
    <mergeCell ref="BG333224:BG333225"/>
    <mergeCell ref="BG333262:BG333263"/>
    <mergeCell ref="BG333300:BG333301"/>
    <mergeCell ref="BG332882:BG332883"/>
    <mergeCell ref="BG332920:BG332921"/>
    <mergeCell ref="BG332958:BG332959"/>
    <mergeCell ref="BG332996:BG332997"/>
    <mergeCell ref="BG333034:BG333035"/>
    <mergeCell ref="BG333072:BG333073"/>
    <mergeCell ref="BG332654:BG332655"/>
    <mergeCell ref="BG332692:BG332693"/>
    <mergeCell ref="BG332730:BG332731"/>
    <mergeCell ref="BG332768:BG332769"/>
    <mergeCell ref="BG332806:BG332807"/>
    <mergeCell ref="BG332844:BG332845"/>
    <mergeCell ref="BG332426:BG332427"/>
    <mergeCell ref="BG332464:BG332465"/>
    <mergeCell ref="BG332502:BG332503"/>
    <mergeCell ref="BG332540:BG332541"/>
    <mergeCell ref="BG332578:BG332579"/>
    <mergeCell ref="BG332616:BG332617"/>
    <mergeCell ref="BG332198:BG332199"/>
    <mergeCell ref="BG332236:BG332237"/>
    <mergeCell ref="BG332274:BG332275"/>
    <mergeCell ref="BG332312:BG332313"/>
    <mergeCell ref="BG332350:BG332351"/>
    <mergeCell ref="BG332388:BG332389"/>
    <mergeCell ref="BG334706:BG334707"/>
    <mergeCell ref="BG334744:BG334745"/>
    <mergeCell ref="BG334782:BG334783"/>
    <mergeCell ref="BG334820:BG334821"/>
    <mergeCell ref="BG334858:BG334859"/>
    <mergeCell ref="BG334896:BG334897"/>
    <mergeCell ref="BG334478:BG334479"/>
    <mergeCell ref="BG334516:BG334517"/>
    <mergeCell ref="BG334554:BG334555"/>
    <mergeCell ref="BG334592:BG334593"/>
    <mergeCell ref="BG334630:BG334631"/>
    <mergeCell ref="BG334668:BG334669"/>
    <mergeCell ref="BG334250:BG334251"/>
    <mergeCell ref="BG334288:BG334289"/>
    <mergeCell ref="BG334326:BG334327"/>
    <mergeCell ref="BG334364:BG334365"/>
    <mergeCell ref="BG334402:BG334403"/>
    <mergeCell ref="BG334440:BG334441"/>
    <mergeCell ref="BG334022:BG334023"/>
    <mergeCell ref="BG334060:BG334061"/>
    <mergeCell ref="BG334098:BG334099"/>
    <mergeCell ref="BG334136:BG334137"/>
    <mergeCell ref="BG334174:BG334175"/>
    <mergeCell ref="BG334212:BG334213"/>
    <mergeCell ref="BG333794:BG333795"/>
    <mergeCell ref="BG333832:BG333833"/>
    <mergeCell ref="BG333870:BG333871"/>
    <mergeCell ref="BG333908:BG333909"/>
    <mergeCell ref="BG333946:BG333947"/>
    <mergeCell ref="BG333984:BG333985"/>
    <mergeCell ref="BG333566:BG333567"/>
    <mergeCell ref="BG333604:BG333605"/>
    <mergeCell ref="BG333642:BG333643"/>
    <mergeCell ref="BG333680:BG333681"/>
    <mergeCell ref="BG333718:BG333719"/>
    <mergeCell ref="BG333756:BG333757"/>
    <mergeCell ref="BG336074:BG336075"/>
    <mergeCell ref="BG336112:BG336113"/>
    <mergeCell ref="BG336150:BG336151"/>
    <mergeCell ref="BG336188:BG336189"/>
    <mergeCell ref="BG336226:BG336227"/>
    <mergeCell ref="BG336264:BG336265"/>
    <mergeCell ref="BG335846:BG335847"/>
    <mergeCell ref="BG335884:BG335885"/>
    <mergeCell ref="BG335922:BG335923"/>
    <mergeCell ref="BG335960:BG335961"/>
    <mergeCell ref="BG335998:BG335999"/>
    <mergeCell ref="BG336036:BG336037"/>
    <mergeCell ref="BG335618:BG335619"/>
    <mergeCell ref="BG335656:BG335657"/>
    <mergeCell ref="BG335694:BG335695"/>
    <mergeCell ref="BG335732:BG335733"/>
    <mergeCell ref="BG335770:BG335771"/>
    <mergeCell ref="BG335808:BG335809"/>
    <mergeCell ref="BG335390:BG335391"/>
    <mergeCell ref="BG335428:BG335429"/>
    <mergeCell ref="BG335466:BG335467"/>
    <mergeCell ref="BG335504:BG335505"/>
    <mergeCell ref="BG335542:BG335543"/>
    <mergeCell ref="BG335580:BG335581"/>
    <mergeCell ref="BG335162:BG335163"/>
    <mergeCell ref="BG335200:BG335201"/>
    <mergeCell ref="BG335238:BG335239"/>
    <mergeCell ref="BG335276:BG335277"/>
    <mergeCell ref="BG335314:BG335315"/>
    <mergeCell ref="BG335352:BG335353"/>
    <mergeCell ref="BG334934:BG334935"/>
    <mergeCell ref="BG334972:BG334973"/>
    <mergeCell ref="BG335010:BG335011"/>
    <mergeCell ref="BG335048:BG335049"/>
    <mergeCell ref="BG335086:BG335087"/>
    <mergeCell ref="BG335124:BG335125"/>
    <mergeCell ref="BG337442:BG337443"/>
    <mergeCell ref="BG337480:BG337481"/>
    <mergeCell ref="BG337518:BG337519"/>
    <mergeCell ref="BG337556:BG337557"/>
    <mergeCell ref="BG337594:BG337595"/>
    <mergeCell ref="BG337632:BG337633"/>
    <mergeCell ref="BG337214:BG337215"/>
    <mergeCell ref="BG337252:BG337253"/>
    <mergeCell ref="BG337290:BG337291"/>
    <mergeCell ref="BG337328:BG337329"/>
    <mergeCell ref="BG337366:BG337367"/>
    <mergeCell ref="BG337404:BG337405"/>
    <mergeCell ref="BG336986:BG336987"/>
    <mergeCell ref="BG337024:BG337025"/>
    <mergeCell ref="BG337062:BG337063"/>
    <mergeCell ref="BG337100:BG337101"/>
    <mergeCell ref="BG337138:BG337139"/>
    <mergeCell ref="BG337176:BG337177"/>
    <mergeCell ref="BG336758:BG336759"/>
    <mergeCell ref="BG336796:BG336797"/>
    <mergeCell ref="BG336834:BG336835"/>
    <mergeCell ref="BG336872:BG336873"/>
    <mergeCell ref="BG336910:BG336911"/>
    <mergeCell ref="BG336948:BG336949"/>
    <mergeCell ref="BG336530:BG336531"/>
    <mergeCell ref="BG336568:BG336569"/>
    <mergeCell ref="BG336606:BG336607"/>
    <mergeCell ref="BG336644:BG336645"/>
    <mergeCell ref="BG336682:BG336683"/>
    <mergeCell ref="BG336720:BG336721"/>
    <mergeCell ref="BG336302:BG336303"/>
    <mergeCell ref="BG336340:BG336341"/>
    <mergeCell ref="BG336378:BG336379"/>
    <mergeCell ref="BG336416:BG336417"/>
    <mergeCell ref="BG336454:BG336455"/>
    <mergeCell ref="BG336492:BG336493"/>
    <mergeCell ref="BG338810:BG338811"/>
    <mergeCell ref="BG338848:BG338849"/>
    <mergeCell ref="BG338886:BG338887"/>
    <mergeCell ref="BG338924:BG338925"/>
    <mergeCell ref="BG338962:BG338963"/>
    <mergeCell ref="BG339000:BG339001"/>
    <mergeCell ref="BG338582:BG338583"/>
    <mergeCell ref="BG338620:BG338621"/>
    <mergeCell ref="BG338658:BG338659"/>
    <mergeCell ref="BG338696:BG338697"/>
    <mergeCell ref="BG338734:BG338735"/>
    <mergeCell ref="BG338772:BG338773"/>
    <mergeCell ref="BG338354:BG338355"/>
    <mergeCell ref="BG338392:BG338393"/>
    <mergeCell ref="BG338430:BG338431"/>
    <mergeCell ref="BG338468:BG338469"/>
    <mergeCell ref="BG338506:BG338507"/>
    <mergeCell ref="BG338544:BG338545"/>
    <mergeCell ref="BG338126:BG338127"/>
    <mergeCell ref="BG338164:BG338165"/>
    <mergeCell ref="BG338202:BG338203"/>
    <mergeCell ref="BG338240:BG338241"/>
    <mergeCell ref="BG338278:BG338279"/>
    <mergeCell ref="BG338316:BG338317"/>
    <mergeCell ref="BG337898:BG337899"/>
    <mergeCell ref="BG337936:BG337937"/>
    <mergeCell ref="BG337974:BG337975"/>
    <mergeCell ref="BG338012:BG338013"/>
    <mergeCell ref="BG338050:BG338051"/>
    <mergeCell ref="BG338088:BG338089"/>
    <mergeCell ref="BG337670:BG337671"/>
    <mergeCell ref="BG337708:BG337709"/>
    <mergeCell ref="BG337746:BG337747"/>
    <mergeCell ref="BG337784:BG337785"/>
    <mergeCell ref="BG337822:BG337823"/>
    <mergeCell ref="BG337860:BG337861"/>
    <mergeCell ref="BG340178:BG340179"/>
    <mergeCell ref="BG340216:BG340217"/>
    <mergeCell ref="BG340254:BG340255"/>
    <mergeCell ref="BG340292:BG340293"/>
    <mergeCell ref="BG340330:BG340331"/>
    <mergeCell ref="BG340368:BG340369"/>
    <mergeCell ref="BG339950:BG339951"/>
    <mergeCell ref="BG339988:BG339989"/>
    <mergeCell ref="BG340026:BG340027"/>
    <mergeCell ref="BG340064:BG340065"/>
    <mergeCell ref="BG340102:BG340103"/>
    <mergeCell ref="BG340140:BG340141"/>
    <mergeCell ref="BG339722:BG339723"/>
    <mergeCell ref="BG339760:BG339761"/>
    <mergeCell ref="BG339798:BG339799"/>
    <mergeCell ref="BG339836:BG339837"/>
    <mergeCell ref="BG339874:BG339875"/>
    <mergeCell ref="BG339912:BG339913"/>
    <mergeCell ref="BG339494:BG339495"/>
    <mergeCell ref="BG339532:BG339533"/>
    <mergeCell ref="BG339570:BG339571"/>
    <mergeCell ref="BG339608:BG339609"/>
    <mergeCell ref="BG339646:BG339647"/>
    <mergeCell ref="BG339684:BG339685"/>
    <mergeCell ref="BG339266:BG339267"/>
    <mergeCell ref="BG339304:BG339305"/>
    <mergeCell ref="BG339342:BG339343"/>
    <mergeCell ref="BG339380:BG339381"/>
    <mergeCell ref="BG339418:BG339419"/>
    <mergeCell ref="BG339456:BG339457"/>
    <mergeCell ref="BG339038:BG339039"/>
    <mergeCell ref="BG339076:BG339077"/>
    <mergeCell ref="BG339114:BG339115"/>
    <mergeCell ref="BG339152:BG339153"/>
    <mergeCell ref="BG339190:BG339191"/>
    <mergeCell ref="BG339228:BG339229"/>
    <mergeCell ref="BG341546:BG341547"/>
    <mergeCell ref="BG341584:BG341585"/>
    <mergeCell ref="BG341622:BG341623"/>
    <mergeCell ref="BG341660:BG341661"/>
    <mergeCell ref="BG341698:BG341699"/>
    <mergeCell ref="BG341736:BG341737"/>
    <mergeCell ref="BG341318:BG341319"/>
    <mergeCell ref="BG341356:BG341357"/>
    <mergeCell ref="BG341394:BG341395"/>
    <mergeCell ref="BG341432:BG341433"/>
    <mergeCell ref="BG341470:BG341471"/>
    <mergeCell ref="BG341508:BG341509"/>
    <mergeCell ref="BG341090:BG341091"/>
    <mergeCell ref="BG341128:BG341129"/>
    <mergeCell ref="BG341166:BG341167"/>
    <mergeCell ref="BG341204:BG341205"/>
    <mergeCell ref="BG341242:BG341243"/>
    <mergeCell ref="BG341280:BG341281"/>
    <mergeCell ref="BG340862:BG340863"/>
    <mergeCell ref="BG340900:BG340901"/>
    <mergeCell ref="BG340938:BG340939"/>
    <mergeCell ref="BG340976:BG340977"/>
    <mergeCell ref="BG341014:BG341015"/>
    <mergeCell ref="BG341052:BG341053"/>
    <mergeCell ref="BG340634:BG340635"/>
    <mergeCell ref="BG340672:BG340673"/>
    <mergeCell ref="BG340710:BG340711"/>
    <mergeCell ref="BG340748:BG340749"/>
    <mergeCell ref="BG340786:BG340787"/>
    <mergeCell ref="BG340824:BG340825"/>
    <mergeCell ref="BG340406:BG340407"/>
    <mergeCell ref="BG340444:BG340445"/>
    <mergeCell ref="BG340482:BG340483"/>
    <mergeCell ref="BG340520:BG340521"/>
    <mergeCell ref="BG340558:BG340559"/>
    <mergeCell ref="BG340596:BG340597"/>
    <mergeCell ref="BG342914:BG342915"/>
    <mergeCell ref="BG342952:BG342953"/>
    <mergeCell ref="BG342990:BG342991"/>
    <mergeCell ref="BG343028:BG343029"/>
    <mergeCell ref="BG343066:BG343067"/>
    <mergeCell ref="BG343104:BG343105"/>
    <mergeCell ref="BG342686:BG342687"/>
    <mergeCell ref="BG342724:BG342725"/>
    <mergeCell ref="BG342762:BG342763"/>
    <mergeCell ref="BG342800:BG342801"/>
    <mergeCell ref="BG342838:BG342839"/>
    <mergeCell ref="BG342876:BG342877"/>
    <mergeCell ref="BG342458:BG342459"/>
    <mergeCell ref="BG342496:BG342497"/>
    <mergeCell ref="BG342534:BG342535"/>
    <mergeCell ref="BG342572:BG342573"/>
    <mergeCell ref="BG342610:BG342611"/>
    <mergeCell ref="BG342648:BG342649"/>
    <mergeCell ref="BG342230:BG342231"/>
    <mergeCell ref="BG342268:BG342269"/>
    <mergeCell ref="BG342306:BG342307"/>
    <mergeCell ref="BG342344:BG342345"/>
    <mergeCell ref="BG342382:BG342383"/>
    <mergeCell ref="BG342420:BG342421"/>
    <mergeCell ref="BG342002:BG342003"/>
    <mergeCell ref="BG342040:BG342041"/>
    <mergeCell ref="BG342078:BG342079"/>
    <mergeCell ref="BG342116:BG342117"/>
    <mergeCell ref="BG342154:BG342155"/>
    <mergeCell ref="BG342192:BG342193"/>
    <mergeCell ref="BG341774:BG341775"/>
    <mergeCell ref="BG341812:BG341813"/>
    <mergeCell ref="BG341850:BG341851"/>
    <mergeCell ref="BG341888:BG341889"/>
    <mergeCell ref="BG341926:BG341927"/>
    <mergeCell ref="BG341964:BG341965"/>
    <mergeCell ref="BG344282:BG344283"/>
    <mergeCell ref="BG344320:BG344321"/>
    <mergeCell ref="BG344358:BG344359"/>
    <mergeCell ref="BG344396:BG344397"/>
    <mergeCell ref="BG344434:BG344435"/>
    <mergeCell ref="BG344472:BG344473"/>
    <mergeCell ref="BG344054:BG344055"/>
    <mergeCell ref="BG344092:BG344093"/>
    <mergeCell ref="BG344130:BG344131"/>
    <mergeCell ref="BG344168:BG344169"/>
    <mergeCell ref="BG344206:BG344207"/>
    <mergeCell ref="BG344244:BG344245"/>
    <mergeCell ref="BG343826:BG343827"/>
    <mergeCell ref="BG343864:BG343865"/>
    <mergeCell ref="BG343902:BG343903"/>
    <mergeCell ref="BG343940:BG343941"/>
    <mergeCell ref="BG343978:BG343979"/>
    <mergeCell ref="BG344016:BG344017"/>
    <mergeCell ref="BG343598:BG343599"/>
    <mergeCell ref="BG343636:BG343637"/>
    <mergeCell ref="BG343674:BG343675"/>
    <mergeCell ref="BG343712:BG343713"/>
    <mergeCell ref="BG343750:BG343751"/>
    <mergeCell ref="BG343788:BG343789"/>
    <mergeCell ref="BG343370:BG343371"/>
    <mergeCell ref="BG343408:BG343409"/>
    <mergeCell ref="BG343446:BG343447"/>
    <mergeCell ref="BG343484:BG343485"/>
    <mergeCell ref="BG343522:BG343523"/>
    <mergeCell ref="BG343560:BG343561"/>
    <mergeCell ref="BG343142:BG343143"/>
    <mergeCell ref="BG343180:BG343181"/>
    <mergeCell ref="BG343218:BG343219"/>
    <mergeCell ref="BG343256:BG343257"/>
    <mergeCell ref="BG343294:BG343295"/>
    <mergeCell ref="BG343332:BG343333"/>
    <mergeCell ref="BG345650:BG345651"/>
    <mergeCell ref="BG345688:BG345689"/>
    <mergeCell ref="BG345726:BG345727"/>
    <mergeCell ref="BG345764:BG345765"/>
    <mergeCell ref="BG345802:BG345803"/>
    <mergeCell ref="BG345840:BG345841"/>
    <mergeCell ref="BG345422:BG345423"/>
    <mergeCell ref="BG345460:BG345461"/>
    <mergeCell ref="BG345498:BG345499"/>
    <mergeCell ref="BG345536:BG345537"/>
    <mergeCell ref="BG345574:BG345575"/>
    <mergeCell ref="BG345612:BG345613"/>
    <mergeCell ref="BG345194:BG345195"/>
    <mergeCell ref="BG345232:BG345233"/>
    <mergeCell ref="BG345270:BG345271"/>
    <mergeCell ref="BG345308:BG345309"/>
    <mergeCell ref="BG345346:BG345347"/>
    <mergeCell ref="BG345384:BG345385"/>
    <mergeCell ref="BG344966:BG344967"/>
    <mergeCell ref="BG345004:BG345005"/>
    <mergeCell ref="BG345042:BG345043"/>
    <mergeCell ref="BG345080:BG345081"/>
    <mergeCell ref="BG345118:BG345119"/>
    <mergeCell ref="BG345156:BG345157"/>
    <mergeCell ref="BG344738:BG344739"/>
    <mergeCell ref="BG344776:BG344777"/>
    <mergeCell ref="BG344814:BG344815"/>
    <mergeCell ref="BG344852:BG344853"/>
    <mergeCell ref="BG344890:BG344891"/>
    <mergeCell ref="BG344928:BG344929"/>
    <mergeCell ref="BG344510:BG344511"/>
    <mergeCell ref="BG344548:BG344549"/>
    <mergeCell ref="BG344586:BG344587"/>
    <mergeCell ref="BG344624:BG344625"/>
    <mergeCell ref="BG344662:BG344663"/>
    <mergeCell ref="BG344700:BG344701"/>
    <mergeCell ref="BG347018:BG347019"/>
    <mergeCell ref="BG347056:BG347057"/>
    <mergeCell ref="BG347094:BG347095"/>
    <mergeCell ref="BG347132:BG347133"/>
    <mergeCell ref="BG347170:BG347171"/>
    <mergeCell ref="BG347208:BG347209"/>
    <mergeCell ref="BG346790:BG346791"/>
    <mergeCell ref="BG346828:BG346829"/>
    <mergeCell ref="BG346866:BG346867"/>
    <mergeCell ref="BG346904:BG346905"/>
    <mergeCell ref="BG346942:BG346943"/>
    <mergeCell ref="BG346980:BG346981"/>
    <mergeCell ref="BG346562:BG346563"/>
    <mergeCell ref="BG346600:BG346601"/>
    <mergeCell ref="BG346638:BG346639"/>
    <mergeCell ref="BG346676:BG346677"/>
    <mergeCell ref="BG346714:BG346715"/>
    <mergeCell ref="BG346752:BG346753"/>
    <mergeCell ref="BG346334:BG346335"/>
    <mergeCell ref="BG346372:BG346373"/>
    <mergeCell ref="BG346410:BG346411"/>
    <mergeCell ref="BG346448:BG346449"/>
    <mergeCell ref="BG346486:BG346487"/>
    <mergeCell ref="BG346524:BG346525"/>
    <mergeCell ref="BG346106:BG346107"/>
    <mergeCell ref="BG346144:BG346145"/>
    <mergeCell ref="BG346182:BG346183"/>
    <mergeCell ref="BG346220:BG346221"/>
    <mergeCell ref="BG346258:BG346259"/>
    <mergeCell ref="BG346296:BG346297"/>
    <mergeCell ref="BG345878:BG345879"/>
    <mergeCell ref="BG345916:BG345917"/>
    <mergeCell ref="BG345954:BG345955"/>
    <mergeCell ref="BG345992:BG345993"/>
    <mergeCell ref="BG346030:BG346031"/>
    <mergeCell ref="BG346068:BG346069"/>
    <mergeCell ref="BG348386:BG348387"/>
    <mergeCell ref="BG348424:BG348425"/>
    <mergeCell ref="BG348462:BG348463"/>
    <mergeCell ref="BG348500:BG348501"/>
    <mergeCell ref="BG348538:BG348539"/>
    <mergeCell ref="BG348576:BG348577"/>
    <mergeCell ref="BG348158:BG348159"/>
    <mergeCell ref="BG348196:BG348197"/>
    <mergeCell ref="BG348234:BG348235"/>
    <mergeCell ref="BG348272:BG348273"/>
    <mergeCell ref="BG348310:BG348311"/>
    <mergeCell ref="BG348348:BG348349"/>
    <mergeCell ref="BG347930:BG347931"/>
    <mergeCell ref="BG347968:BG347969"/>
    <mergeCell ref="BG348006:BG348007"/>
    <mergeCell ref="BG348044:BG348045"/>
    <mergeCell ref="BG348082:BG348083"/>
    <mergeCell ref="BG348120:BG348121"/>
    <mergeCell ref="BG347702:BG347703"/>
    <mergeCell ref="BG347740:BG347741"/>
    <mergeCell ref="BG347778:BG347779"/>
    <mergeCell ref="BG347816:BG347817"/>
    <mergeCell ref="BG347854:BG347855"/>
    <mergeCell ref="BG347892:BG347893"/>
    <mergeCell ref="BG347474:BG347475"/>
    <mergeCell ref="BG347512:BG347513"/>
    <mergeCell ref="BG347550:BG347551"/>
    <mergeCell ref="BG347588:BG347589"/>
    <mergeCell ref="BG347626:BG347627"/>
    <mergeCell ref="BG347664:BG347665"/>
    <mergeCell ref="BG347246:BG347247"/>
    <mergeCell ref="BG347284:BG347285"/>
    <mergeCell ref="BG347322:BG347323"/>
    <mergeCell ref="BG347360:BG347361"/>
    <mergeCell ref="BG347398:BG347399"/>
    <mergeCell ref="BG347436:BG347437"/>
    <mergeCell ref="BG349754:BG349755"/>
    <mergeCell ref="BG349792:BG349793"/>
    <mergeCell ref="BG349830:BG349831"/>
    <mergeCell ref="BG349868:BG349869"/>
    <mergeCell ref="BG349906:BG349907"/>
    <mergeCell ref="BG349944:BG349945"/>
    <mergeCell ref="BG349526:BG349527"/>
    <mergeCell ref="BG349564:BG349565"/>
    <mergeCell ref="BG349602:BG349603"/>
    <mergeCell ref="BG349640:BG349641"/>
    <mergeCell ref="BG349678:BG349679"/>
    <mergeCell ref="BG349716:BG349717"/>
    <mergeCell ref="BG349298:BG349299"/>
    <mergeCell ref="BG349336:BG349337"/>
    <mergeCell ref="BG349374:BG349375"/>
    <mergeCell ref="BG349412:BG349413"/>
    <mergeCell ref="BG349450:BG349451"/>
    <mergeCell ref="BG349488:BG349489"/>
    <mergeCell ref="BG349070:BG349071"/>
    <mergeCell ref="BG349108:BG349109"/>
    <mergeCell ref="BG349146:BG349147"/>
    <mergeCell ref="BG349184:BG349185"/>
    <mergeCell ref="BG349222:BG349223"/>
    <mergeCell ref="BG349260:BG349261"/>
    <mergeCell ref="BG348842:BG348843"/>
    <mergeCell ref="BG348880:BG348881"/>
    <mergeCell ref="BG348918:BG348919"/>
    <mergeCell ref="BG348956:BG348957"/>
    <mergeCell ref="BG348994:BG348995"/>
    <mergeCell ref="BG349032:BG349033"/>
    <mergeCell ref="BG348614:BG348615"/>
    <mergeCell ref="BG348652:BG348653"/>
    <mergeCell ref="BG348690:BG348691"/>
    <mergeCell ref="BG348728:BG348729"/>
    <mergeCell ref="BG348766:BG348767"/>
    <mergeCell ref="BG348804:BG348805"/>
    <mergeCell ref="BG351122:BG351123"/>
    <mergeCell ref="BG351160:BG351161"/>
    <mergeCell ref="BG351198:BG351199"/>
    <mergeCell ref="BG351236:BG351237"/>
    <mergeCell ref="BG351274:BG351275"/>
    <mergeCell ref="BG351312:BG351313"/>
    <mergeCell ref="BG350894:BG350895"/>
    <mergeCell ref="BG350932:BG350933"/>
    <mergeCell ref="BG350970:BG350971"/>
    <mergeCell ref="BG351008:BG351009"/>
    <mergeCell ref="BG351046:BG351047"/>
    <mergeCell ref="BG351084:BG351085"/>
    <mergeCell ref="BG350666:BG350667"/>
    <mergeCell ref="BG350704:BG350705"/>
    <mergeCell ref="BG350742:BG350743"/>
    <mergeCell ref="BG350780:BG350781"/>
    <mergeCell ref="BG350818:BG350819"/>
    <mergeCell ref="BG350856:BG350857"/>
    <mergeCell ref="BG350438:BG350439"/>
    <mergeCell ref="BG350476:BG350477"/>
    <mergeCell ref="BG350514:BG350515"/>
    <mergeCell ref="BG350552:BG350553"/>
    <mergeCell ref="BG350590:BG350591"/>
    <mergeCell ref="BG350628:BG350629"/>
    <mergeCell ref="BG350210:BG350211"/>
    <mergeCell ref="BG350248:BG350249"/>
    <mergeCell ref="BG350286:BG350287"/>
    <mergeCell ref="BG350324:BG350325"/>
    <mergeCell ref="BG350362:BG350363"/>
    <mergeCell ref="BG350400:BG350401"/>
    <mergeCell ref="BG349982:BG349983"/>
    <mergeCell ref="BG350020:BG350021"/>
    <mergeCell ref="BG350058:BG350059"/>
    <mergeCell ref="BG350096:BG350097"/>
    <mergeCell ref="BG350134:BG350135"/>
    <mergeCell ref="BG350172:BG350173"/>
    <mergeCell ref="BG352490:BG352491"/>
    <mergeCell ref="BG352528:BG352529"/>
    <mergeCell ref="BG352566:BG352567"/>
    <mergeCell ref="BG352604:BG352605"/>
    <mergeCell ref="BG352642:BG352643"/>
    <mergeCell ref="BG352680:BG352681"/>
    <mergeCell ref="BG352262:BG352263"/>
    <mergeCell ref="BG352300:BG352301"/>
    <mergeCell ref="BG352338:BG352339"/>
    <mergeCell ref="BG352376:BG352377"/>
    <mergeCell ref="BG352414:BG352415"/>
    <mergeCell ref="BG352452:BG352453"/>
    <mergeCell ref="BG352034:BG352035"/>
    <mergeCell ref="BG352072:BG352073"/>
    <mergeCell ref="BG352110:BG352111"/>
    <mergeCell ref="BG352148:BG352149"/>
    <mergeCell ref="BG352186:BG352187"/>
    <mergeCell ref="BG352224:BG352225"/>
    <mergeCell ref="BG351806:BG351807"/>
    <mergeCell ref="BG351844:BG351845"/>
    <mergeCell ref="BG351882:BG351883"/>
    <mergeCell ref="BG351920:BG351921"/>
    <mergeCell ref="BG351958:BG351959"/>
    <mergeCell ref="BG351996:BG351997"/>
    <mergeCell ref="BG351578:BG351579"/>
    <mergeCell ref="BG351616:BG351617"/>
    <mergeCell ref="BG351654:BG351655"/>
    <mergeCell ref="BG351692:BG351693"/>
    <mergeCell ref="BG351730:BG351731"/>
    <mergeCell ref="BG351768:BG351769"/>
    <mergeCell ref="BG351350:BG351351"/>
    <mergeCell ref="BG351388:BG351389"/>
    <mergeCell ref="BG351426:BG351427"/>
    <mergeCell ref="BG351464:BG351465"/>
    <mergeCell ref="BG351502:BG351503"/>
    <mergeCell ref="BG351540:BG351541"/>
    <mergeCell ref="BG353858:BG353859"/>
    <mergeCell ref="BG353896:BG353897"/>
    <mergeCell ref="BG353934:BG353935"/>
    <mergeCell ref="BG353972:BG353973"/>
    <mergeCell ref="BG354010:BG354011"/>
    <mergeCell ref="BG354048:BG354049"/>
    <mergeCell ref="BG353630:BG353631"/>
    <mergeCell ref="BG353668:BG353669"/>
    <mergeCell ref="BG353706:BG353707"/>
    <mergeCell ref="BG353744:BG353745"/>
    <mergeCell ref="BG353782:BG353783"/>
    <mergeCell ref="BG353820:BG353821"/>
    <mergeCell ref="BG353402:BG353403"/>
    <mergeCell ref="BG353440:BG353441"/>
    <mergeCell ref="BG353478:BG353479"/>
    <mergeCell ref="BG353516:BG353517"/>
    <mergeCell ref="BG353554:BG353555"/>
    <mergeCell ref="BG353592:BG353593"/>
    <mergeCell ref="BG353174:BG353175"/>
    <mergeCell ref="BG353212:BG353213"/>
    <mergeCell ref="BG353250:BG353251"/>
    <mergeCell ref="BG353288:BG353289"/>
    <mergeCell ref="BG353326:BG353327"/>
    <mergeCell ref="BG353364:BG353365"/>
    <mergeCell ref="BG352946:BG352947"/>
    <mergeCell ref="BG352984:BG352985"/>
    <mergeCell ref="BG353022:BG353023"/>
    <mergeCell ref="BG353060:BG353061"/>
    <mergeCell ref="BG353098:BG353099"/>
    <mergeCell ref="BG353136:BG353137"/>
    <mergeCell ref="BG352718:BG352719"/>
    <mergeCell ref="BG352756:BG352757"/>
    <mergeCell ref="BG352794:BG352795"/>
    <mergeCell ref="BG352832:BG352833"/>
    <mergeCell ref="BG352870:BG352871"/>
    <mergeCell ref="BG352908:BG352909"/>
    <mergeCell ref="BG355226:BG355227"/>
    <mergeCell ref="BG355264:BG355265"/>
    <mergeCell ref="BG355302:BG355303"/>
    <mergeCell ref="BG355340:BG355341"/>
    <mergeCell ref="BG355378:BG355379"/>
    <mergeCell ref="BG355416:BG355417"/>
    <mergeCell ref="BG354998:BG354999"/>
    <mergeCell ref="BG355036:BG355037"/>
    <mergeCell ref="BG355074:BG355075"/>
    <mergeCell ref="BG355112:BG355113"/>
    <mergeCell ref="BG355150:BG355151"/>
    <mergeCell ref="BG355188:BG355189"/>
    <mergeCell ref="BG354770:BG354771"/>
    <mergeCell ref="BG354808:BG354809"/>
    <mergeCell ref="BG354846:BG354847"/>
    <mergeCell ref="BG354884:BG354885"/>
    <mergeCell ref="BG354922:BG354923"/>
    <mergeCell ref="BG354960:BG354961"/>
    <mergeCell ref="BG354542:BG354543"/>
    <mergeCell ref="BG354580:BG354581"/>
    <mergeCell ref="BG354618:BG354619"/>
    <mergeCell ref="BG354656:BG354657"/>
    <mergeCell ref="BG354694:BG354695"/>
    <mergeCell ref="BG354732:BG354733"/>
    <mergeCell ref="BG354314:BG354315"/>
    <mergeCell ref="BG354352:BG354353"/>
    <mergeCell ref="BG354390:BG354391"/>
    <mergeCell ref="BG354428:BG354429"/>
    <mergeCell ref="BG354466:BG354467"/>
    <mergeCell ref="BG354504:BG354505"/>
    <mergeCell ref="BG354086:BG354087"/>
    <mergeCell ref="BG354124:BG354125"/>
    <mergeCell ref="BG354162:BG354163"/>
    <mergeCell ref="BG354200:BG354201"/>
    <mergeCell ref="BG354238:BG354239"/>
    <mergeCell ref="BG354276:BG354277"/>
    <mergeCell ref="BG356594:BG356595"/>
    <mergeCell ref="BG356632:BG356633"/>
    <mergeCell ref="BG356670:BG356671"/>
    <mergeCell ref="BG356708:BG356709"/>
    <mergeCell ref="BG356746:BG356747"/>
    <mergeCell ref="BG356784:BG356785"/>
    <mergeCell ref="BG356366:BG356367"/>
    <mergeCell ref="BG356404:BG356405"/>
    <mergeCell ref="BG356442:BG356443"/>
    <mergeCell ref="BG356480:BG356481"/>
    <mergeCell ref="BG356518:BG356519"/>
    <mergeCell ref="BG356556:BG356557"/>
    <mergeCell ref="BG356138:BG356139"/>
    <mergeCell ref="BG356176:BG356177"/>
    <mergeCell ref="BG356214:BG356215"/>
    <mergeCell ref="BG356252:BG356253"/>
    <mergeCell ref="BG356290:BG356291"/>
    <mergeCell ref="BG356328:BG356329"/>
    <mergeCell ref="BG355910:BG355911"/>
    <mergeCell ref="BG355948:BG355949"/>
    <mergeCell ref="BG355986:BG355987"/>
    <mergeCell ref="BG356024:BG356025"/>
    <mergeCell ref="BG356062:BG356063"/>
    <mergeCell ref="BG356100:BG356101"/>
    <mergeCell ref="BG355682:BG355683"/>
    <mergeCell ref="BG355720:BG355721"/>
    <mergeCell ref="BG355758:BG355759"/>
    <mergeCell ref="BG355796:BG355797"/>
    <mergeCell ref="BG355834:BG355835"/>
    <mergeCell ref="BG355872:BG355873"/>
    <mergeCell ref="BG355454:BG355455"/>
    <mergeCell ref="BG355492:BG355493"/>
    <mergeCell ref="BG355530:BG355531"/>
    <mergeCell ref="BG355568:BG355569"/>
    <mergeCell ref="BG355606:BG355607"/>
    <mergeCell ref="BG355644:BG355645"/>
    <mergeCell ref="BG357962:BG357963"/>
    <mergeCell ref="BG358000:BG358001"/>
    <mergeCell ref="BG358038:BG358039"/>
    <mergeCell ref="BG358076:BG358077"/>
    <mergeCell ref="BG358114:BG358115"/>
    <mergeCell ref="BG358152:BG358153"/>
    <mergeCell ref="BG357734:BG357735"/>
    <mergeCell ref="BG357772:BG357773"/>
    <mergeCell ref="BG357810:BG357811"/>
    <mergeCell ref="BG357848:BG357849"/>
    <mergeCell ref="BG357886:BG357887"/>
    <mergeCell ref="BG357924:BG357925"/>
    <mergeCell ref="BG357506:BG357507"/>
    <mergeCell ref="BG357544:BG357545"/>
    <mergeCell ref="BG357582:BG357583"/>
    <mergeCell ref="BG357620:BG357621"/>
    <mergeCell ref="BG357658:BG357659"/>
    <mergeCell ref="BG357696:BG357697"/>
    <mergeCell ref="BG357278:BG357279"/>
    <mergeCell ref="BG357316:BG357317"/>
    <mergeCell ref="BG357354:BG357355"/>
    <mergeCell ref="BG357392:BG357393"/>
    <mergeCell ref="BG357430:BG357431"/>
    <mergeCell ref="BG357468:BG357469"/>
    <mergeCell ref="BG357050:BG357051"/>
    <mergeCell ref="BG357088:BG357089"/>
    <mergeCell ref="BG357126:BG357127"/>
    <mergeCell ref="BG357164:BG357165"/>
    <mergeCell ref="BG357202:BG357203"/>
    <mergeCell ref="BG357240:BG357241"/>
    <mergeCell ref="BG356822:BG356823"/>
    <mergeCell ref="BG356860:BG356861"/>
    <mergeCell ref="BG356898:BG356899"/>
    <mergeCell ref="BG356936:BG356937"/>
    <mergeCell ref="BG356974:BG356975"/>
    <mergeCell ref="BG357012:BG357013"/>
    <mergeCell ref="BG359330:BG359331"/>
    <mergeCell ref="BG359368:BG359369"/>
    <mergeCell ref="BG359406:BG359407"/>
    <mergeCell ref="BG359444:BG359445"/>
    <mergeCell ref="BG359482:BG359483"/>
    <mergeCell ref="BG359520:BG359521"/>
    <mergeCell ref="BG359102:BG359103"/>
    <mergeCell ref="BG359140:BG359141"/>
    <mergeCell ref="BG359178:BG359179"/>
    <mergeCell ref="BG359216:BG359217"/>
    <mergeCell ref="BG359254:BG359255"/>
    <mergeCell ref="BG359292:BG359293"/>
    <mergeCell ref="BG358874:BG358875"/>
    <mergeCell ref="BG358912:BG358913"/>
    <mergeCell ref="BG358950:BG358951"/>
    <mergeCell ref="BG358988:BG358989"/>
    <mergeCell ref="BG359026:BG359027"/>
    <mergeCell ref="BG359064:BG359065"/>
    <mergeCell ref="BG358646:BG358647"/>
    <mergeCell ref="BG358684:BG358685"/>
    <mergeCell ref="BG358722:BG358723"/>
    <mergeCell ref="BG358760:BG358761"/>
    <mergeCell ref="BG358798:BG358799"/>
    <mergeCell ref="BG358836:BG358837"/>
    <mergeCell ref="BG358418:BG358419"/>
    <mergeCell ref="BG358456:BG358457"/>
    <mergeCell ref="BG358494:BG358495"/>
    <mergeCell ref="BG358532:BG358533"/>
    <mergeCell ref="BG358570:BG358571"/>
    <mergeCell ref="BG358608:BG358609"/>
    <mergeCell ref="BG358190:BG358191"/>
    <mergeCell ref="BG358228:BG358229"/>
    <mergeCell ref="BG358266:BG358267"/>
    <mergeCell ref="BG358304:BG358305"/>
    <mergeCell ref="BG358342:BG358343"/>
    <mergeCell ref="BG358380:BG358381"/>
    <mergeCell ref="BG360698:BG360699"/>
    <mergeCell ref="BG360736:BG360737"/>
    <mergeCell ref="BG360774:BG360775"/>
    <mergeCell ref="BG360812:BG360813"/>
    <mergeCell ref="BG360850:BG360851"/>
    <mergeCell ref="BG360888:BG360889"/>
    <mergeCell ref="BG360470:BG360471"/>
    <mergeCell ref="BG360508:BG360509"/>
    <mergeCell ref="BG360546:BG360547"/>
    <mergeCell ref="BG360584:BG360585"/>
    <mergeCell ref="BG360622:BG360623"/>
    <mergeCell ref="BG360660:BG360661"/>
    <mergeCell ref="BG360242:BG360243"/>
    <mergeCell ref="BG360280:BG360281"/>
    <mergeCell ref="BG360318:BG360319"/>
    <mergeCell ref="BG360356:BG360357"/>
    <mergeCell ref="BG360394:BG360395"/>
    <mergeCell ref="BG360432:BG360433"/>
    <mergeCell ref="BG360014:BG360015"/>
    <mergeCell ref="BG360052:BG360053"/>
    <mergeCell ref="BG360090:BG360091"/>
    <mergeCell ref="BG360128:BG360129"/>
    <mergeCell ref="BG360166:BG360167"/>
    <mergeCell ref="BG360204:BG360205"/>
    <mergeCell ref="BG359786:BG359787"/>
    <mergeCell ref="BG359824:BG359825"/>
    <mergeCell ref="BG359862:BG359863"/>
    <mergeCell ref="BG359900:BG359901"/>
    <mergeCell ref="BG359938:BG359939"/>
    <mergeCell ref="BG359976:BG359977"/>
    <mergeCell ref="BG359558:BG359559"/>
    <mergeCell ref="BG359596:BG359597"/>
    <mergeCell ref="BG359634:BG359635"/>
    <mergeCell ref="BG359672:BG359673"/>
    <mergeCell ref="BG359710:BG359711"/>
    <mergeCell ref="BG359748:BG359749"/>
    <mergeCell ref="BG362066:BG362067"/>
    <mergeCell ref="BG362104:BG362105"/>
    <mergeCell ref="BG362142:BG362143"/>
    <mergeCell ref="BG362180:BG362181"/>
    <mergeCell ref="BG362218:BG362219"/>
    <mergeCell ref="BG362256:BG362257"/>
    <mergeCell ref="BG361838:BG361839"/>
    <mergeCell ref="BG361876:BG361877"/>
    <mergeCell ref="BG361914:BG361915"/>
    <mergeCell ref="BG361952:BG361953"/>
    <mergeCell ref="BG361990:BG361991"/>
    <mergeCell ref="BG362028:BG362029"/>
    <mergeCell ref="BG361610:BG361611"/>
    <mergeCell ref="BG361648:BG361649"/>
    <mergeCell ref="BG361686:BG361687"/>
    <mergeCell ref="BG361724:BG361725"/>
    <mergeCell ref="BG361762:BG361763"/>
    <mergeCell ref="BG361800:BG361801"/>
    <mergeCell ref="BG361382:BG361383"/>
    <mergeCell ref="BG361420:BG361421"/>
    <mergeCell ref="BG361458:BG361459"/>
    <mergeCell ref="BG361496:BG361497"/>
    <mergeCell ref="BG361534:BG361535"/>
    <mergeCell ref="BG361572:BG361573"/>
    <mergeCell ref="BG361154:BG361155"/>
    <mergeCell ref="BG361192:BG361193"/>
    <mergeCell ref="BG361230:BG361231"/>
    <mergeCell ref="BG361268:BG361269"/>
    <mergeCell ref="BG361306:BG361307"/>
    <mergeCell ref="BG361344:BG361345"/>
    <mergeCell ref="BG360926:BG360927"/>
    <mergeCell ref="BG360964:BG360965"/>
    <mergeCell ref="BG361002:BG361003"/>
    <mergeCell ref="BG361040:BG361041"/>
    <mergeCell ref="BG361078:BG361079"/>
    <mergeCell ref="BG361116:BG361117"/>
    <mergeCell ref="BG363434:BG363435"/>
    <mergeCell ref="BG363472:BG363473"/>
    <mergeCell ref="BG363510:BG363511"/>
    <mergeCell ref="BG363548:BG363549"/>
    <mergeCell ref="BG363586:BG363587"/>
    <mergeCell ref="BG363624:BG363625"/>
    <mergeCell ref="BG363206:BG363207"/>
    <mergeCell ref="BG363244:BG363245"/>
    <mergeCell ref="BG363282:BG363283"/>
    <mergeCell ref="BG363320:BG363321"/>
    <mergeCell ref="BG363358:BG363359"/>
    <mergeCell ref="BG363396:BG363397"/>
    <mergeCell ref="BG362978:BG362979"/>
    <mergeCell ref="BG363016:BG363017"/>
    <mergeCell ref="BG363054:BG363055"/>
    <mergeCell ref="BG363092:BG363093"/>
    <mergeCell ref="BG363130:BG363131"/>
    <mergeCell ref="BG363168:BG363169"/>
    <mergeCell ref="BG362750:BG362751"/>
    <mergeCell ref="BG362788:BG362789"/>
    <mergeCell ref="BG362826:BG362827"/>
    <mergeCell ref="BG362864:BG362865"/>
    <mergeCell ref="BG362902:BG362903"/>
    <mergeCell ref="BG362940:BG362941"/>
    <mergeCell ref="BG362522:BG362523"/>
    <mergeCell ref="BG362560:BG362561"/>
    <mergeCell ref="BG362598:BG362599"/>
    <mergeCell ref="BG362636:BG362637"/>
    <mergeCell ref="BG362674:BG362675"/>
    <mergeCell ref="BG362712:BG362713"/>
    <mergeCell ref="BG362294:BG362295"/>
    <mergeCell ref="BG362332:BG362333"/>
    <mergeCell ref="BG362370:BG362371"/>
    <mergeCell ref="BG362408:BG362409"/>
    <mergeCell ref="BG362446:BG362447"/>
    <mergeCell ref="BG362484:BG362485"/>
    <mergeCell ref="BG364802:BG364803"/>
    <mergeCell ref="BG364840:BG364841"/>
    <mergeCell ref="BG364878:BG364879"/>
    <mergeCell ref="BG364916:BG364917"/>
    <mergeCell ref="BG364954:BG364955"/>
    <mergeCell ref="BG364992:BG364993"/>
    <mergeCell ref="BG364574:BG364575"/>
    <mergeCell ref="BG364612:BG364613"/>
    <mergeCell ref="BG364650:BG364651"/>
    <mergeCell ref="BG364688:BG364689"/>
    <mergeCell ref="BG364726:BG364727"/>
    <mergeCell ref="BG364764:BG364765"/>
    <mergeCell ref="BG364346:BG364347"/>
    <mergeCell ref="BG364384:BG364385"/>
    <mergeCell ref="BG364422:BG364423"/>
    <mergeCell ref="BG364460:BG364461"/>
    <mergeCell ref="BG364498:BG364499"/>
    <mergeCell ref="BG364536:BG364537"/>
    <mergeCell ref="BG364118:BG364119"/>
    <mergeCell ref="BG364156:BG364157"/>
    <mergeCell ref="BG364194:BG364195"/>
    <mergeCell ref="BG364232:BG364233"/>
    <mergeCell ref="BG364270:BG364271"/>
    <mergeCell ref="BG364308:BG364309"/>
    <mergeCell ref="BG363890:BG363891"/>
    <mergeCell ref="BG363928:BG363929"/>
    <mergeCell ref="BG363966:BG363967"/>
    <mergeCell ref="BG364004:BG364005"/>
    <mergeCell ref="BG364042:BG364043"/>
    <mergeCell ref="BG364080:BG364081"/>
    <mergeCell ref="BG363662:BG363663"/>
    <mergeCell ref="BG363700:BG363701"/>
    <mergeCell ref="BG363738:BG363739"/>
    <mergeCell ref="BG363776:BG363777"/>
    <mergeCell ref="BG363814:BG363815"/>
    <mergeCell ref="BG363852:BG363853"/>
    <mergeCell ref="BG366170:BG366171"/>
    <mergeCell ref="BG366208:BG366209"/>
    <mergeCell ref="BG366246:BG366247"/>
    <mergeCell ref="BG366284:BG366285"/>
    <mergeCell ref="BG366322:BG366323"/>
    <mergeCell ref="BG366360:BG366361"/>
    <mergeCell ref="BG365942:BG365943"/>
    <mergeCell ref="BG365980:BG365981"/>
    <mergeCell ref="BG366018:BG366019"/>
    <mergeCell ref="BG366056:BG366057"/>
    <mergeCell ref="BG366094:BG366095"/>
    <mergeCell ref="BG366132:BG366133"/>
    <mergeCell ref="BG365714:BG365715"/>
    <mergeCell ref="BG365752:BG365753"/>
    <mergeCell ref="BG365790:BG365791"/>
    <mergeCell ref="BG365828:BG365829"/>
    <mergeCell ref="BG365866:BG365867"/>
    <mergeCell ref="BG365904:BG365905"/>
    <mergeCell ref="BG365486:BG365487"/>
    <mergeCell ref="BG365524:BG365525"/>
    <mergeCell ref="BG365562:BG365563"/>
    <mergeCell ref="BG365600:BG365601"/>
    <mergeCell ref="BG365638:BG365639"/>
    <mergeCell ref="BG365676:BG365677"/>
    <mergeCell ref="BG365258:BG365259"/>
    <mergeCell ref="BG365296:BG365297"/>
    <mergeCell ref="BG365334:BG365335"/>
    <mergeCell ref="BG365372:BG365373"/>
    <mergeCell ref="BG365410:BG365411"/>
    <mergeCell ref="BG365448:BG365449"/>
    <mergeCell ref="BG365030:BG365031"/>
    <mergeCell ref="BG365068:BG365069"/>
    <mergeCell ref="BG365106:BG365107"/>
    <mergeCell ref="BG365144:BG365145"/>
    <mergeCell ref="BG365182:BG365183"/>
    <mergeCell ref="BG365220:BG365221"/>
    <mergeCell ref="BG367538:BG367539"/>
    <mergeCell ref="BG367576:BG367577"/>
    <mergeCell ref="BG367614:BG367615"/>
    <mergeCell ref="BG367652:BG367653"/>
    <mergeCell ref="BG367690:BG367691"/>
    <mergeCell ref="BG367728:BG367729"/>
    <mergeCell ref="BG367310:BG367311"/>
    <mergeCell ref="BG367348:BG367349"/>
    <mergeCell ref="BG367386:BG367387"/>
    <mergeCell ref="BG367424:BG367425"/>
    <mergeCell ref="BG367462:BG367463"/>
    <mergeCell ref="BG367500:BG367501"/>
    <mergeCell ref="BG367082:BG367083"/>
    <mergeCell ref="BG367120:BG367121"/>
    <mergeCell ref="BG367158:BG367159"/>
    <mergeCell ref="BG367196:BG367197"/>
    <mergeCell ref="BG367234:BG367235"/>
    <mergeCell ref="BG367272:BG367273"/>
    <mergeCell ref="BG366854:BG366855"/>
    <mergeCell ref="BG366892:BG366893"/>
    <mergeCell ref="BG366930:BG366931"/>
    <mergeCell ref="BG366968:BG366969"/>
    <mergeCell ref="BG367006:BG367007"/>
    <mergeCell ref="BG367044:BG367045"/>
    <mergeCell ref="BG366626:BG366627"/>
    <mergeCell ref="BG366664:BG366665"/>
    <mergeCell ref="BG366702:BG366703"/>
    <mergeCell ref="BG366740:BG366741"/>
    <mergeCell ref="BG366778:BG366779"/>
    <mergeCell ref="BG366816:BG366817"/>
    <mergeCell ref="BG366398:BG366399"/>
    <mergeCell ref="BG366436:BG366437"/>
    <mergeCell ref="BG366474:BG366475"/>
    <mergeCell ref="BG366512:BG366513"/>
    <mergeCell ref="BG366550:BG366551"/>
    <mergeCell ref="BG366588:BG366589"/>
    <mergeCell ref="BG368906:BG368907"/>
    <mergeCell ref="BG368944:BG368945"/>
    <mergeCell ref="BG368982:BG368983"/>
    <mergeCell ref="BG369020:BG369021"/>
    <mergeCell ref="BG369058:BG369059"/>
    <mergeCell ref="BG369096:BG369097"/>
    <mergeCell ref="BG368678:BG368679"/>
    <mergeCell ref="BG368716:BG368717"/>
    <mergeCell ref="BG368754:BG368755"/>
    <mergeCell ref="BG368792:BG368793"/>
    <mergeCell ref="BG368830:BG368831"/>
    <mergeCell ref="BG368868:BG368869"/>
    <mergeCell ref="BG368450:BG368451"/>
    <mergeCell ref="BG368488:BG368489"/>
    <mergeCell ref="BG368526:BG368527"/>
    <mergeCell ref="BG368564:BG368565"/>
    <mergeCell ref="BG368602:BG368603"/>
    <mergeCell ref="BG368640:BG368641"/>
    <mergeCell ref="BG368222:BG368223"/>
    <mergeCell ref="BG368260:BG368261"/>
    <mergeCell ref="BG368298:BG368299"/>
    <mergeCell ref="BG368336:BG368337"/>
    <mergeCell ref="BG368374:BG368375"/>
    <mergeCell ref="BG368412:BG368413"/>
    <mergeCell ref="BG367994:BG367995"/>
    <mergeCell ref="BG368032:BG368033"/>
    <mergeCell ref="BG368070:BG368071"/>
    <mergeCell ref="BG368108:BG368109"/>
    <mergeCell ref="BG368146:BG368147"/>
    <mergeCell ref="BG368184:BG368185"/>
    <mergeCell ref="BG367766:BG367767"/>
    <mergeCell ref="BG367804:BG367805"/>
    <mergeCell ref="BG367842:BG367843"/>
    <mergeCell ref="BG367880:BG367881"/>
    <mergeCell ref="BG367918:BG367919"/>
    <mergeCell ref="BG367956:BG367957"/>
    <mergeCell ref="BG370274:BG370275"/>
    <mergeCell ref="BG370312:BG370313"/>
    <mergeCell ref="BG370350:BG370351"/>
    <mergeCell ref="BG370388:BG370389"/>
    <mergeCell ref="BG370426:BG370427"/>
    <mergeCell ref="BG370464:BG370465"/>
    <mergeCell ref="BG370046:BG370047"/>
    <mergeCell ref="BG370084:BG370085"/>
    <mergeCell ref="BG370122:BG370123"/>
    <mergeCell ref="BG370160:BG370161"/>
    <mergeCell ref="BG370198:BG370199"/>
    <mergeCell ref="BG370236:BG370237"/>
    <mergeCell ref="BG369818:BG369819"/>
    <mergeCell ref="BG369856:BG369857"/>
    <mergeCell ref="BG369894:BG369895"/>
    <mergeCell ref="BG369932:BG369933"/>
    <mergeCell ref="BG369970:BG369971"/>
    <mergeCell ref="BG370008:BG370009"/>
    <mergeCell ref="BG369590:BG369591"/>
    <mergeCell ref="BG369628:BG369629"/>
    <mergeCell ref="BG369666:BG369667"/>
    <mergeCell ref="BG369704:BG369705"/>
    <mergeCell ref="BG369742:BG369743"/>
    <mergeCell ref="BG369780:BG369781"/>
    <mergeCell ref="BG369362:BG369363"/>
    <mergeCell ref="BG369400:BG369401"/>
    <mergeCell ref="BG369438:BG369439"/>
    <mergeCell ref="BG369476:BG369477"/>
    <mergeCell ref="BG369514:BG369515"/>
    <mergeCell ref="BG369552:BG369553"/>
    <mergeCell ref="BG369134:BG369135"/>
    <mergeCell ref="BG369172:BG369173"/>
    <mergeCell ref="BG369210:BG369211"/>
    <mergeCell ref="BG369248:BG369249"/>
    <mergeCell ref="BG369286:BG369287"/>
    <mergeCell ref="BG369324:BG369325"/>
    <mergeCell ref="BG371642:BG371643"/>
    <mergeCell ref="BG371680:BG371681"/>
    <mergeCell ref="BG371718:BG371719"/>
    <mergeCell ref="BG371756:BG371757"/>
    <mergeCell ref="BG371794:BG371795"/>
    <mergeCell ref="BG371832:BG371833"/>
    <mergeCell ref="BG371414:BG371415"/>
    <mergeCell ref="BG371452:BG371453"/>
    <mergeCell ref="BG371490:BG371491"/>
    <mergeCell ref="BG371528:BG371529"/>
    <mergeCell ref="BG371566:BG371567"/>
    <mergeCell ref="BG371604:BG371605"/>
    <mergeCell ref="BG371186:BG371187"/>
    <mergeCell ref="BG371224:BG371225"/>
    <mergeCell ref="BG371262:BG371263"/>
    <mergeCell ref="BG371300:BG371301"/>
    <mergeCell ref="BG371338:BG371339"/>
    <mergeCell ref="BG371376:BG371377"/>
    <mergeCell ref="BG370958:BG370959"/>
    <mergeCell ref="BG370996:BG370997"/>
    <mergeCell ref="BG371034:BG371035"/>
    <mergeCell ref="BG371072:BG371073"/>
    <mergeCell ref="BG371110:BG371111"/>
    <mergeCell ref="BG371148:BG371149"/>
    <mergeCell ref="BG370730:BG370731"/>
    <mergeCell ref="BG370768:BG370769"/>
    <mergeCell ref="BG370806:BG370807"/>
    <mergeCell ref="BG370844:BG370845"/>
    <mergeCell ref="BG370882:BG370883"/>
    <mergeCell ref="BG370920:BG370921"/>
    <mergeCell ref="BG370502:BG370503"/>
    <mergeCell ref="BG370540:BG370541"/>
    <mergeCell ref="BG370578:BG370579"/>
    <mergeCell ref="BG370616:BG370617"/>
    <mergeCell ref="BG370654:BG370655"/>
    <mergeCell ref="BG370692:BG370693"/>
    <mergeCell ref="BG373010:BG373011"/>
    <mergeCell ref="BG373048:BG373049"/>
    <mergeCell ref="BG373086:BG373087"/>
    <mergeCell ref="BG373124:BG373125"/>
    <mergeCell ref="BG373162:BG373163"/>
    <mergeCell ref="BG373200:BG373201"/>
    <mergeCell ref="BG372782:BG372783"/>
    <mergeCell ref="BG372820:BG372821"/>
    <mergeCell ref="BG372858:BG372859"/>
    <mergeCell ref="BG372896:BG372897"/>
    <mergeCell ref="BG372934:BG372935"/>
    <mergeCell ref="BG372972:BG372973"/>
    <mergeCell ref="BG372554:BG372555"/>
    <mergeCell ref="BG372592:BG372593"/>
    <mergeCell ref="BG372630:BG372631"/>
    <mergeCell ref="BG372668:BG372669"/>
    <mergeCell ref="BG372706:BG372707"/>
    <mergeCell ref="BG372744:BG372745"/>
    <mergeCell ref="BG372326:BG372327"/>
    <mergeCell ref="BG372364:BG372365"/>
    <mergeCell ref="BG372402:BG372403"/>
    <mergeCell ref="BG372440:BG372441"/>
    <mergeCell ref="BG372478:BG372479"/>
    <mergeCell ref="BG372516:BG372517"/>
    <mergeCell ref="BG372098:BG372099"/>
    <mergeCell ref="BG372136:BG372137"/>
    <mergeCell ref="BG372174:BG372175"/>
    <mergeCell ref="BG372212:BG372213"/>
    <mergeCell ref="BG372250:BG372251"/>
    <mergeCell ref="BG372288:BG372289"/>
    <mergeCell ref="BG371870:BG371871"/>
    <mergeCell ref="BG371908:BG371909"/>
    <mergeCell ref="BG371946:BG371947"/>
    <mergeCell ref="BG371984:BG371985"/>
    <mergeCell ref="BG372022:BG372023"/>
    <mergeCell ref="BG372060:BG372061"/>
    <mergeCell ref="BG374378:BG374379"/>
    <mergeCell ref="BG374416:BG374417"/>
    <mergeCell ref="BG374454:BG374455"/>
    <mergeCell ref="BG374492:BG374493"/>
    <mergeCell ref="BG374530:BG374531"/>
    <mergeCell ref="BG374568:BG374569"/>
    <mergeCell ref="BG374150:BG374151"/>
    <mergeCell ref="BG374188:BG374189"/>
    <mergeCell ref="BG374226:BG374227"/>
    <mergeCell ref="BG374264:BG374265"/>
    <mergeCell ref="BG374302:BG374303"/>
    <mergeCell ref="BG374340:BG374341"/>
    <mergeCell ref="BG373922:BG373923"/>
    <mergeCell ref="BG373960:BG373961"/>
    <mergeCell ref="BG373998:BG373999"/>
    <mergeCell ref="BG374036:BG374037"/>
    <mergeCell ref="BG374074:BG374075"/>
    <mergeCell ref="BG374112:BG374113"/>
    <mergeCell ref="BG373694:BG373695"/>
    <mergeCell ref="BG373732:BG373733"/>
    <mergeCell ref="BG373770:BG373771"/>
    <mergeCell ref="BG373808:BG373809"/>
    <mergeCell ref="BG373846:BG373847"/>
    <mergeCell ref="BG373884:BG373885"/>
    <mergeCell ref="BG373466:BG373467"/>
    <mergeCell ref="BG373504:BG373505"/>
    <mergeCell ref="BG373542:BG373543"/>
    <mergeCell ref="BG373580:BG373581"/>
    <mergeCell ref="BG373618:BG373619"/>
    <mergeCell ref="BG373656:BG373657"/>
    <mergeCell ref="BG373238:BG373239"/>
    <mergeCell ref="BG373276:BG373277"/>
    <mergeCell ref="BG373314:BG373315"/>
    <mergeCell ref="BG373352:BG373353"/>
    <mergeCell ref="BG373390:BG373391"/>
    <mergeCell ref="BG373428:BG373429"/>
    <mergeCell ref="BG375746:BG375747"/>
    <mergeCell ref="BG375784:BG375785"/>
    <mergeCell ref="BG375822:BG375823"/>
    <mergeCell ref="BG375860:BG375861"/>
    <mergeCell ref="BG375898:BG375899"/>
    <mergeCell ref="BG375936:BG375937"/>
    <mergeCell ref="BG375518:BG375519"/>
    <mergeCell ref="BG375556:BG375557"/>
    <mergeCell ref="BG375594:BG375595"/>
    <mergeCell ref="BG375632:BG375633"/>
    <mergeCell ref="BG375670:BG375671"/>
    <mergeCell ref="BG375708:BG375709"/>
    <mergeCell ref="BG375290:BG375291"/>
    <mergeCell ref="BG375328:BG375329"/>
    <mergeCell ref="BG375366:BG375367"/>
    <mergeCell ref="BG375404:BG375405"/>
    <mergeCell ref="BG375442:BG375443"/>
    <mergeCell ref="BG375480:BG375481"/>
    <mergeCell ref="BG375062:BG375063"/>
    <mergeCell ref="BG375100:BG375101"/>
    <mergeCell ref="BG375138:BG375139"/>
    <mergeCell ref="BG375176:BG375177"/>
    <mergeCell ref="BG375214:BG375215"/>
    <mergeCell ref="BG375252:BG375253"/>
    <mergeCell ref="BG374834:BG374835"/>
    <mergeCell ref="BG374872:BG374873"/>
    <mergeCell ref="BG374910:BG374911"/>
    <mergeCell ref="BG374948:BG374949"/>
    <mergeCell ref="BG374986:BG374987"/>
    <mergeCell ref="BG375024:BG375025"/>
    <mergeCell ref="BG374606:BG374607"/>
    <mergeCell ref="BG374644:BG374645"/>
    <mergeCell ref="BG374682:BG374683"/>
    <mergeCell ref="BG374720:BG374721"/>
    <mergeCell ref="BG374758:BG374759"/>
    <mergeCell ref="BG374796:BG374797"/>
    <mergeCell ref="BG377114:BG377115"/>
    <mergeCell ref="BG377152:BG377153"/>
    <mergeCell ref="BG377190:BG377191"/>
    <mergeCell ref="BG377228:BG377229"/>
    <mergeCell ref="BG377266:BG377267"/>
    <mergeCell ref="BG377304:BG377305"/>
    <mergeCell ref="BG376886:BG376887"/>
    <mergeCell ref="BG376924:BG376925"/>
    <mergeCell ref="BG376962:BG376963"/>
    <mergeCell ref="BG377000:BG377001"/>
    <mergeCell ref="BG377038:BG377039"/>
    <mergeCell ref="BG377076:BG377077"/>
    <mergeCell ref="BG376658:BG376659"/>
    <mergeCell ref="BG376696:BG376697"/>
    <mergeCell ref="BG376734:BG376735"/>
    <mergeCell ref="BG376772:BG376773"/>
    <mergeCell ref="BG376810:BG376811"/>
    <mergeCell ref="BG376848:BG376849"/>
    <mergeCell ref="BG376430:BG376431"/>
    <mergeCell ref="BG376468:BG376469"/>
    <mergeCell ref="BG376506:BG376507"/>
    <mergeCell ref="BG376544:BG376545"/>
    <mergeCell ref="BG376582:BG376583"/>
    <mergeCell ref="BG376620:BG376621"/>
    <mergeCell ref="BG376202:BG376203"/>
    <mergeCell ref="BG376240:BG376241"/>
    <mergeCell ref="BG376278:BG376279"/>
    <mergeCell ref="BG376316:BG376317"/>
    <mergeCell ref="BG376354:BG376355"/>
    <mergeCell ref="BG376392:BG376393"/>
    <mergeCell ref="BG375974:BG375975"/>
    <mergeCell ref="BG376012:BG376013"/>
    <mergeCell ref="BG376050:BG376051"/>
    <mergeCell ref="BG376088:BG376089"/>
    <mergeCell ref="BG376126:BG376127"/>
    <mergeCell ref="BG376164:BG376165"/>
    <mergeCell ref="BG378482:BG378483"/>
    <mergeCell ref="BG378520:BG378521"/>
    <mergeCell ref="BG378558:BG378559"/>
    <mergeCell ref="BG378596:BG378597"/>
    <mergeCell ref="BG378634:BG378635"/>
    <mergeCell ref="BG378672:BG378673"/>
    <mergeCell ref="BG378254:BG378255"/>
    <mergeCell ref="BG378292:BG378293"/>
    <mergeCell ref="BG378330:BG378331"/>
    <mergeCell ref="BG378368:BG378369"/>
    <mergeCell ref="BG378406:BG378407"/>
    <mergeCell ref="BG378444:BG378445"/>
    <mergeCell ref="BG378026:BG378027"/>
    <mergeCell ref="BG378064:BG378065"/>
    <mergeCell ref="BG378102:BG378103"/>
    <mergeCell ref="BG378140:BG378141"/>
    <mergeCell ref="BG378178:BG378179"/>
    <mergeCell ref="BG378216:BG378217"/>
    <mergeCell ref="BG377798:BG377799"/>
    <mergeCell ref="BG377836:BG377837"/>
    <mergeCell ref="BG377874:BG377875"/>
    <mergeCell ref="BG377912:BG377913"/>
    <mergeCell ref="BG377950:BG377951"/>
    <mergeCell ref="BG377988:BG377989"/>
    <mergeCell ref="BG377570:BG377571"/>
    <mergeCell ref="BG377608:BG377609"/>
    <mergeCell ref="BG377646:BG377647"/>
    <mergeCell ref="BG377684:BG377685"/>
    <mergeCell ref="BG377722:BG377723"/>
    <mergeCell ref="BG377760:BG377761"/>
    <mergeCell ref="BG377342:BG377343"/>
    <mergeCell ref="BG377380:BG377381"/>
    <mergeCell ref="BG377418:BG377419"/>
    <mergeCell ref="BG377456:BG377457"/>
    <mergeCell ref="BG377494:BG377495"/>
    <mergeCell ref="BG377532:BG377533"/>
    <mergeCell ref="BG379850:BG379851"/>
    <mergeCell ref="BG379888:BG379889"/>
    <mergeCell ref="BG379926:BG379927"/>
    <mergeCell ref="BG379964:BG379965"/>
    <mergeCell ref="BG380002:BG380003"/>
    <mergeCell ref="BG380040:BG380041"/>
    <mergeCell ref="BG379622:BG379623"/>
    <mergeCell ref="BG379660:BG379661"/>
    <mergeCell ref="BG379698:BG379699"/>
    <mergeCell ref="BG379736:BG379737"/>
    <mergeCell ref="BG379774:BG379775"/>
    <mergeCell ref="BG379812:BG379813"/>
    <mergeCell ref="BG379394:BG379395"/>
    <mergeCell ref="BG379432:BG379433"/>
    <mergeCell ref="BG379470:BG379471"/>
    <mergeCell ref="BG379508:BG379509"/>
    <mergeCell ref="BG379546:BG379547"/>
    <mergeCell ref="BG379584:BG379585"/>
    <mergeCell ref="BG379166:BG379167"/>
    <mergeCell ref="BG379204:BG379205"/>
    <mergeCell ref="BG379242:BG379243"/>
    <mergeCell ref="BG379280:BG379281"/>
    <mergeCell ref="BG379318:BG379319"/>
    <mergeCell ref="BG379356:BG379357"/>
    <mergeCell ref="BG378938:BG378939"/>
    <mergeCell ref="BG378976:BG378977"/>
    <mergeCell ref="BG379014:BG379015"/>
    <mergeCell ref="BG379052:BG379053"/>
    <mergeCell ref="BG379090:BG379091"/>
    <mergeCell ref="BG379128:BG379129"/>
    <mergeCell ref="BG378710:BG378711"/>
    <mergeCell ref="BG378748:BG378749"/>
    <mergeCell ref="BG378786:BG378787"/>
    <mergeCell ref="BG378824:BG378825"/>
    <mergeCell ref="BG378862:BG378863"/>
    <mergeCell ref="BG378900:BG378901"/>
    <mergeCell ref="BG381218:BG381219"/>
    <mergeCell ref="BG381256:BG381257"/>
    <mergeCell ref="BG381294:BG381295"/>
    <mergeCell ref="BG381332:BG381333"/>
    <mergeCell ref="BG381370:BG381371"/>
    <mergeCell ref="BG381408:BG381409"/>
    <mergeCell ref="BG380990:BG380991"/>
    <mergeCell ref="BG381028:BG381029"/>
    <mergeCell ref="BG381066:BG381067"/>
    <mergeCell ref="BG381104:BG381105"/>
    <mergeCell ref="BG381142:BG381143"/>
    <mergeCell ref="BG381180:BG381181"/>
    <mergeCell ref="BG380762:BG380763"/>
    <mergeCell ref="BG380800:BG380801"/>
    <mergeCell ref="BG380838:BG380839"/>
    <mergeCell ref="BG380876:BG380877"/>
    <mergeCell ref="BG380914:BG380915"/>
    <mergeCell ref="BG380952:BG380953"/>
    <mergeCell ref="BG380534:BG380535"/>
    <mergeCell ref="BG380572:BG380573"/>
    <mergeCell ref="BG380610:BG380611"/>
    <mergeCell ref="BG380648:BG380649"/>
    <mergeCell ref="BG380686:BG380687"/>
    <mergeCell ref="BG380724:BG380725"/>
    <mergeCell ref="BG380306:BG380307"/>
    <mergeCell ref="BG380344:BG380345"/>
    <mergeCell ref="BG380382:BG380383"/>
    <mergeCell ref="BG380420:BG380421"/>
    <mergeCell ref="BG380458:BG380459"/>
    <mergeCell ref="BG380496:BG380497"/>
    <mergeCell ref="BG380078:BG380079"/>
    <mergeCell ref="BG380116:BG380117"/>
    <mergeCell ref="BG380154:BG380155"/>
    <mergeCell ref="BG380192:BG380193"/>
    <mergeCell ref="BG380230:BG380231"/>
    <mergeCell ref="BG380268:BG380269"/>
    <mergeCell ref="BG382586:BG382587"/>
    <mergeCell ref="BG382624:BG382625"/>
    <mergeCell ref="BG382662:BG382663"/>
    <mergeCell ref="BG382700:BG382701"/>
    <mergeCell ref="BG382738:BG382739"/>
    <mergeCell ref="BG382776:BG382777"/>
    <mergeCell ref="BG382358:BG382359"/>
    <mergeCell ref="BG382396:BG382397"/>
    <mergeCell ref="BG382434:BG382435"/>
    <mergeCell ref="BG382472:BG382473"/>
    <mergeCell ref="BG382510:BG382511"/>
    <mergeCell ref="BG382548:BG382549"/>
    <mergeCell ref="BG382130:BG382131"/>
    <mergeCell ref="BG382168:BG382169"/>
    <mergeCell ref="BG382206:BG382207"/>
    <mergeCell ref="BG382244:BG382245"/>
    <mergeCell ref="BG382282:BG382283"/>
    <mergeCell ref="BG382320:BG382321"/>
    <mergeCell ref="BG381902:BG381903"/>
    <mergeCell ref="BG381940:BG381941"/>
    <mergeCell ref="BG381978:BG381979"/>
    <mergeCell ref="BG382016:BG382017"/>
    <mergeCell ref="BG382054:BG382055"/>
    <mergeCell ref="BG382092:BG382093"/>
    <mergeCell ref="BG381674:BG381675"/>
    <mergeCell ref="BG381712:BG381713"/>
    <mergeCell ref="BG381750:BG381751"/>
    <mergeCell ref="BG381788:BG381789"/>
    <mergeCell ref="BG381826:BG381827"/>
    <mergeCell ref="BG381864:BG381865"/>
    <mergeCell ref="BG381446:BG381447"/>
    <mergeCell ref="BG381484:BG381485"/>
    <mergeCell ref="BG381522:BG381523"/>
    <mergeCell ref="BG381560:BG381561"/>
    <mergeCell ref="BG381598:BG381599"/>
    <mergeCell ref="BG381636:BG381637"/>
    <mergeCell ref="BG383954:BG383955"/>
    <mergeCell ref="BG383992:BG383993"/>
    <mergeCell ref="BG384030:BG384031"/>
    <mergeCell ref="BG384068:BG384069"/>
    <mergeCell ref="BG384106:BG384107"/>
    <mergeCell ref="BG384144:BG384145"/>
    <mergeCell ref="BG383726:BG383727"/>
    <mergeCell ref="BG383764:BG383765"/>
    <mergeCell ref="BG383802:BG383803"/>
    <mergeCell ref="BG383840:BG383841"/>
    <mergeCell ref="BG383878:BG383879"/>
    <mergeCell ref="BG383916:BG383917"/>
    <mergeCell ref="BG383498:BG383499"/>
    <mergeCell ref="BG383536:BG383537"/>
    <mergeCell ref="BG383574:BG383575"/>
    <mergeCell ref="BG383612:BG383613"/>
    <mergeCell ref="BG383650:BG383651"/>
    <mergeCell ref="BG383688:BG383689"/>
    <mergeCell ref="BG383270:BG383271"/>
    <mergeCell ref="BG383308:BG383309"/>
    <mergeCell ref="BG383346:BG383347"/>
    <mergeCell ref="BG383384:BG383385"/>
    <mergeCell ref="BG383422:BG383423"/>
    <mergeCell ref="BG383460:BG383461"/>
    <mergeCell ref="BG383042:BG383043"/>
    <mergeCell ref="BG383080:BG383081"/>
    <mergeCell ref="BG383118:BG383119"/>
    <mergeCell ref="BG383156:BG383157"/>
    <mergeCell ref="BG383194:BG383195"/>
    <mergeCell ref="BG383232:BG383233"/>
    <mergeCell ref="BG382814:BG382815"/>
    <mergeCell ref="BG382852:BG382853"/>
    <mergeCell ref="BG382890:BG382891"/>
    <mergeCell ref="BG382928:BG382929"/>
    <mergeCell ref="BG382966:BG382967"/>
    <mergeCell ref="BG383004:BG383005"/>
    <mergeCell ref="BG385322:BG385323"/>
    <mergeCell ref="BG385360:BG385361"/>
    <mergeCell ref="BG385398:BG385399"/>
    <mergeCell ref="BG385436:BG385437"/>
    <mergeCell ref="BG385474:BG385475"/>
    <mergeCell ref="BG385512:BG385513"/>
    <mergeCell ref="BG385094:BG385095"/>
    <mergeCell ref="BG385132:BG385133"/>
    <mergeCell ref="BG385170:BG385171"/>
    <mergeCell ref="BG385208:BG385209"/>
    <mergeCell ref="BG385246:BG385247"/>
    <mergeCell ref="BG385284:BG385285"/>
    <mergeCell ref="BG384866:BG384867"/>
    <mergeCell ref="BG384904:BG384905"/>
    <mergeCell ref="BG384942:BG384943"/>
    <mergeCell ref="BG384980:BG384981"/>
    <mergeCell ref="BG385018:BG385019"/>
    <mergeCell ref="BG385056:BG385057"/>
    <mergeCell ref="BG384638:BG384639"/>
    <mergeCell ref="BG384676:BG384677"/>
    <mergeCell ref="BG384714:BG384715"/>
    <mergeCell ref="BG384752:BG384753"/>
    <mergeCell ref="BG384790:BG384791"/>
    <mergeCell ref="BG384828:BG384829"/>
    <mergeCell ref="BG384410:BG384411"/>
    <mergeCell ref="BG384448:BG384449"/>
    <mergeCell ref="BG384486:BG384487"/>
    <mergeCell ref="BG384524:BG384525"/>
    <mergeCell ref="BG384562:BG384563"/>
    <mergeCell ref="BG384600:BG384601"/>
    <mergeCell ref="BG384182:BG384183"/>
    <mergeCell ref="BG384220:BG384221"/>
    <mergeCell ref="BG384258:BG384259"/>
    <mergeCell ref="BG384296:BG384297"/>
    <mergeCell ref="BG384334:BG384335"/>
    <mergeCell ref="BG384372:BG384373"/>
    <mergeCell ref="BG386690:BG386691"/>
    <mergeCell ref="BG386728:BG386729"/>
    <mergeCell ref="BG386766:BG386767"/>
    <mergeCell ref="BG386804:BG386805"/>
    <mergeCell ref="BG386842:BG386843"/>
    <mergeCell ref="BG386880:BG386881"/>
    <mergeCell ref="BG386462:BG386463"/>
    <mergeCell ref="BG386500:BG386501"/>
    <mergeCell ref="BG386538:BG386539"/>
    <mergeCell ref="BG386576:BG386577"/>
    <mergeCell ref="BG386614:BG386615"/>
    <mergeCell ref="BG386652:BG386653"/>
    <mergeCell ref="BG386234:BG386235"/>
    <mergeCell ref="BG386272:BG386273"/>
    <mergeCell ref="BG386310:BG386311"/>
    <mergeCell ref="BG386348:BG386349"/>
    <mergeCell ref="BG386386:BG386387"/>
    <mergeCell ref="BG386424:BG386425"/>
    <mergeCell ref="BG386006:BG386007"/>
    <mergeCell ref="BG386044:BG386045"/>
    <mergeCell ref="BG386082:BG386083"/>
    <mergeCell ref="BG386120:BG386121"/>
    <mergeCell ref="BG386158:BG386159"/>
    <mergeCell ref="BG386196:BG386197"/>
    <mergeCell ref="BG385778:BG385779"/>
    <mergeCell ref="BG385816:BG385817"/>
    <mergeCell ref="BG385854:BG385855"/>
    <mergeCell ref="BG385892:BG385893"/>
    <mergeCell ref="BG385930:BG385931"/>
    <mergeCell ref="BG385968:BG385969"/>
    <mergeCell ref="BG385550:BG385551"/>
    <mergeCell ref="BG385588:BG385589"/>
    <mergeCell ref="BG385626:BG385627"/>
    <mergeCell ref="BG385664:BG385665"/>
    <mergeCell ref="BG385702:BG385703"/>
    <mergeCell ref="BG385740:BG385741"/>
    <mergeCell ref="BG388058:BG388059"/>
    <mergeCell ref="BG388096:BG388097"/>
    <mergeCell ref="BG388134:BG388135"/>
    <mergeCell ref="BG388172:BG388173"/>
    <mergeCell ref="BG388210:BG388211"/>
    <mergeCell ref="BG388248:BG388249"/>
    <mergeCell ref="BG387830:BG387831"/>
    <mergeCell ref="BG387868:BG387869"/>
    <mergeCell ref="BG387906:BG387907"/>
    <mergeCell ref="BG387944:BG387945"/>
    <mergeCell ref="BG387982:BG387983"/>
    <mergeCell ref="BG388020:BG388021"/>
    <mergeCell ref="BG387602:BG387603"/>
    <mergeCell ref="BG387640:BG387641"/>
    <mergeCell ref="BG387678:BG387679"/>
    <mergeCell ref="BG387716:BG387717"/>
    <mergeCell ref="BG387754:BG387755"/>
    <mergeCell ref="BG387792:BG387793"/>
    <mergeCell ref="BG387374:BG387375"/>
    <mergeCell ref="BG387412:BG387413"/>
    <mergeCell ref="BG387450:BG387451"/>
    <mergeCell ref="BG387488:BG387489"/>
    <mergeCell ref="BG387526:BG387527"/>
    <mergeCell ref="BG387564:BG387565"/>
    <mergeCell ref="BG387146:BG387147"/>
    <mergeCell ref="BG387184:BG387185"/>
    <mergeCell ref="BG387222:BG387223"/>
    <mergeCell ref="BG387260:BG387261"/>
    <mergeCell ref="BG387298:BG387299"/>
    <mergeCell ref="BG387336:BG387337"/>
    <mergeCell ref="BG386918:BG386919"/>
    <mergeCell ref="BG386956:BG386957"/>
    <mergeCell ref="BG386994:BG386995"/>
    <mergeCell ref="BG387032:BG387033"/>
    <mergeCell ref="BG387070:BG387071"/>
    <mergeCell ref="BG387108:BG387109"/>
    <mergeCell ref="BG389426:BG389427"/>
    <mergeCell ref="BG389464:BG389465"/>
    <mergeCell ref="BG389502:BG389503"/>
    <mergeCell ref="BG389540:BG389541"/>
    <mergeCell ref="BG389578:BG389579"/>
    <mergeCell ref="BG389616:BG389617"/>
    <mergeCell ref="BG389198:BG389199"/>
    <mergeCell ref="BG389236:BG389237"/>
    <mergeCell ref="BG389274:BG389275"/>
    <mergeCell ref="BG389312:BG389313"/>
    <mergeCell ref="BG389350:BG389351"/>
    <mergeCell ref="BG389388:BG389389"/>
    <mergeCell ref="BG388970:BG388971"/>
    <mergeCell ref="BG389008:BG389009"/>
    <mergeCell ref="BG389046:BG389047"/>
    <mergeCell ref="BG389084:BG389085"/>
    <mergeCell ref="BG389122:BG389123"/>
    <mergeCell ref="BG389160:BG389161"/>
    <mergeCell ref="BG388742:BG388743"/>
    <mergeCell ref="BG388780:BG388781"/>
    <mergeCell ref="BG388818:BG388819"/>
    <mergeCell ref="BG388856:BG388857"/>
    <mergeCell ref="BG388894:BG388895"/>
    <mergeCell ref="BG388932:BG388933"/>
    <mergeCell ref="BG388514:BG388515"/>
    <mergeCell ref="BG388552:BG388553"/>
    <mergeCell ref="BG388590:BG388591"/>
    <mergeCell ref="BG388628:BG388629"/>
    <mergeCell ref="BG388666:BG388667"/>
    <mergeCell ref="BG388704:BG388705"/>
    <mergeCell ref="BG388286:BG388287"/>
    <mergeCell ref="BG388324:BG388325"/>
    <mergeCell ref="BG388362:BG388363"/>
    <mergeCell ref="BG388400:BG388401"/>
    <mergeCell ref="BG388438:BG388439"/>
    <mergeCell ref="BG388476:BG388477"/>
    <mergeCell ref="BG390794:BG390795"/>
    <mergeCell ref="BG390832:BG390833"/>
    <mergeCell ref="BG390870:BG390871"/>
    <mergeCell ref="BG390908:BG390909"/>
    <mergeCell ref="BG390946:BG390947"/>
    <mergeCell ref="BG390984:BG390985"/>
    <mergeCell ref="BG390566:BG390567"/>
    <mergeCell ref="BG390604:BG390605"/>
    <mergeCell ref="BG390642:BG390643"/>
    <mergeCell ref="BG390680:BG390681"/>
    <mergeCell ref="BG390718:BG390719"/>
    <mergeCell ref="BG390756:BG390757"/>
    <mergeCell ref="BG390338:BG390339"/>
    <mergeCell ref="BG390376:BG390377"/>
    <mergeCell ref="BG390414:BG390415"/>
    <mergeCell ref="BG390452:BG390453"/>
    <mergeCell ref="BG390490:BG390491"/>
    <mergeCell ref="BG390528:BG390529"/>
    <mergeCell ref="BG390110:BG390111"/>
    <mergeCell ref="BG390148:BG390149"/>
    <mergeCell ref="BG390186:BG390187"/>
    <mergeCell ref="BG390224:BG390225"/>
    <mergeCell ref="BG390262:BG390263"/>
    <mergeCell ref="BG390300:BG390301"/>
    <mergeCell ref="BG389882:BG389883"/>
    <mergeCell ref="BG389920:BG389921"/>
    <mergeCell ref="BG389958:BG389959"/>
    <mergeCell ref="BG389996:BG389997"/>
    <mergeCell ref="BG390034:BG390035"/>
    <mergeCell ref="BG390072:BG390073"/>
    <mergeCell ref="BG389654:BG389655"/>
    <mergeCell ref="BG389692:BG389693"/>
    <mergeCell ref="BG389730:BG389731"/>
    <mergeCell ref="BG389768:BG389769"/>
    <mergeCell ref="BG389806:BG389807"/>
    <mergeCell ref="BG389844:BG389845"/>
    <mergeCell ref="BG392162:BG392163"/>
    <mergeCell ref="BG392200:BG392201"/>
    <mergeCell ref="BG392238:BG392239"/>
    <mergeCell ref="BG392276:BG392277"/>
    <mergeCell ref="BG392314:BG392315"/>
    <mergeCell ref="BG392352:BG392353"/>
    <mergeCell ref="BG391934:BG391935"/>
    <mergeCell ref="BG391972:BG391973"/>
    <mergeCell ref="BG392010:BG392011"/>
    <mergeCell ref="BG392048:BG392049"/>
    <mergeCell ref="BG392086:BG392087"/>
    <mergeCell ref="BG392124:BG392125"/>
    <mergeCell ref="BG391706:BG391707"/>
    <mergeCell ref="BG391744:BG391745"/>
    <mergeCell ref="BG391782:BG391783"/>
    <mergeCell ref="BG391820:BG391821"/>
    <mergeCell ref="BG391858:BG391859"/>
    <mergeCell ref="BG391896:BG391897"/>
    <mergeCell ref="BG391478:BG391479"/>
    <mergeCell ref="BG391516:BG391517"/>
    <mergeCell ref="BG391554:BG391555"/>
    <mergeCell ref="BG391592:BG391593"/>
    <mergeCell ref="BG391630:BG391631"/>
    <mergeCell ref="BG391668:BG391669"/>
    <mergeCell ref="BG391250:BG391251"/>
    <mergeCell ref="BG391288:BG391289"/>
    <mergeCell ref="BG391326:BG391327"/>
    <mergeCell ref="BG391364:BG391365"/>
    <mergeCell ref="BG391402:BG391403"/>
    <mergeCell ref="BG391440:BG391441"/>
    <mergeCell ref="BG391022:BG391023"/>
    <mergeCell ref="BG391060:BG391061"/>
    <mergeCell ref="BG391098:BG391099"/>
    <mergeCell ref="BG391136:BG391137"/>
    <mergeCell ref="BG391174:BG391175"/>
    <mergeCell ref="BG391212:BG391213"/>
    <mergeCell ref="BG393530:BG393531"/>
    <mergeCell ref="BG393568:BG393569"/>
    <mergeCell ref="BG393606:BG393607"/>
    <mergeCell ref="BG393644:BG393645"/>
    <mergeCell ref="BG393682:BG393683"/>
    <mergeCell ref="BG393720:BG393721"/>
    <mergeCell ref="BG393302:BG393303"/>
    <mergeCell ref="BG393340:BG393341"/>
    <mergeCell ref="BG393378:BG393379"/>
    <mergeCell ref="BG393416:BG393417"/>
    <mergeCell ref="BG393454:BG393455"/>
    <mergeCell ref="BG393492:BG393493"/>
    <mergeCell ref="BG393074:BG393075"/>
    <mergeCell ref="BG393112:BG393113"/>
    <mergeCell ref="BG393150:BG393151"/>
    <mergeCell ref="BG393188:BG393189"/>
    <mergeCell ref="BG393226:BG393227"/>
    <mergeCell ref="BG393264:BG393265"/>
    <mergeCell ref="BG392846:BG392847"/>
    <mergeCell ref="BG392884:BG392885"/>
    <mergeCell ref="BG392922:BG392923"/>
    <mergeCell ref="BG392960:BG392961"/>
    <mergeCell ref="BG392998:BG392999"/>
    <mergeCell ref="BG393036:BG393037"/>
    <mergeCell ref="BG392618:BG392619"/>
    <mergeCell ref="BG392656:BG392657"/>
    <mergeCell ref="BG392694:BG392695"/>
    <mergeCell ref="BG392732:BG392733"/>
    <mergeCell ref="BG392770:BG392771"/>
    <mergeCell ref="BG392808:BG392809"/>
    <mergeCell ref="BG392390:BG392391"/>
    <mergeCell ref="BG392428:BG392429"/>
    <mergeCell ref="BG392466:BG392467"/>
    <mergeCell ref="BG392504:BG392505"/>
    <mergeCell ref="BG392542:BG392543"/>
    <mergeCell ref="BG392580:BG392581"/>
    <mergeCell ref="BG394898:BG394899"/>
    <mergeCell ref="BG394936:BG394937"/>
    <mergeCell ref="BG394974:BG394975"/>
    <mergeCell ref="BG395012:BG395013"/>
    <mergeCell ref="BG395050:BG395051"/>
    <mergeCell ref="BG395088:BG395089"/>
    <mergeCell ref="BG394670:BG394671"/>
    <mergeCell ref="BG394708:BG394709"/>
    <mergeCell ref="BG394746:BG394747"/>
    <mergeCell ref="BG394784:BG394785"/>
    <mergeCell ref="BG394822:BG394823"/>
    <mergeCell ref="BG394860:BG394861"/>
    <mergeCell ref="BG394442:BG394443"/>
    <mergeCell ref="BG394480:BG394481"/>
    <mergeCell ref="BG394518:BG394519"/>
    <mergeCell ref="BG394556:BG394557"/>
    <mergeCell ref="BG394594:BG394595"/>
    <mergeCell ref="BG394632:BG394633"/>
    <mergeCell ref="BG394214:BG394215"/>
    <mergeCell ref="BG394252:BG394253"/>
    <mergeCell ref="BG394290:BG394291"/>
    <mergeCell ref="BG394328:BG394329"/>
    <mergeCell ref="BG394366:BG394367"/>
    <mergeCell ref="BG394404:BG394405"/>
    <mergeCell ref="BG393986:BG393987"/>
    <mergeCell ref="BG394024:BG394025"/>
    <mergeCell ref="BG394062:BG394063"/>
    <mergeCell ref="BG394100:BG394101"/>
    <mergeCell ref="BG394138:BG394139"/>
    <mergeCell ref="BG394176:BG394177"/>
    <mergeCell ref="BG393758:BG393759"/>
    <mergeCell ref="BG393796:BG393797"/>
    <mergeCell ref="BG393834:BG393835"/>
    <mergeCell ref="BG393872:BG393873"/>
    <mergeCell ref="BG393910:BG393911"/>
    <mergeCell ref="BG393948:BG393949"/>
    <mergeCell ref="BG396266:BG396267"/>
    <mergeCell ref="BG396304:BG396305"/>
    <mergeCell ref="BG396342:BG396343"/>
    <mergeCell ref="BG396380:BG396381"/>
    <mergeCell ref="BG396418:BG396419"/>
    <mergeCell ref="BG396456:BG396457"/>
    <mergeCell ref="BG396038:BG396039"/>
    <mergeCell ref="BG396076:BG396077"/>
    <mergeCell ref="BG396114:BG396115"/>
    <mergeCell ref="BG396152:BG396153"/>
    <mergeCell ref="BG396190:BG396191"/>
    <mergeCell ref="BG396228:BG396229"/>
    <mergeCell ref="BG395810:BG395811"/>
    <mergeCell ref="BG395848:BG395849"/>
    <mergeCell ref="BG395886:BG395887"/>
    <mergeCell ref="BG395924:BG395925"/>
    <mergeCell ref="BG395962:BG395963"/>
    <mergeCell ref="BG396000:BG396001"/>
    <mergeCell ref="BG395582:BG395583"/>
    <mergeCell ref="BG395620:BG395621"/>
    <mergeCell ref="BG395658:BG395659"/>
    <mergeCell ref="BG395696:BG395697"/>
    <mergeCell ref="BG395734:BG395735"/>
    <mergeCell ref="BG395772:BG395773"/>
    <mergeCell ref="BG395354:BG395355"/>
    <mergeCell ref="BG395392:BG395393"/>
    <mergeCell ref="BG395430:BG395431"/>
    <mergeCell ref="BG395468:BG395469"/>
    <mergeCell ref="BG395506:BG395507"/>
    <mergeCell ref="BG395544:BG395545"/>
    <mergeCell ref="BG395126:BG395127"/>
    <mergeCell ref="BG395164:BG395165"/>
    <mergeCell ref="BG395202:BG395203"/>
    <mergeCell ref="BG395240:BG395241"/>
    <mergeCell ref="BG395278:BG395279"/>
    <mergeCell ref="BG395316:BG395317"/>
    <mergeCell ref="BG397634:BG397635"/>
    <mergeCell ref="BG397672:BG397673"/>
    <mergeCell ref="BG397710:BG397711"/>
    <mergeCell ref="BG397748:BG397749"/>
    <mergeCell ref="BG397786:BG397787"/>
    <mergeCell ref="BG397824:BG397825"/>
    <mergeCell ref="BG397406:BG397407"/>
    <mergeCell ref="BG397444:BG397445"/>
    <mergeCell ref="BG397482:BG397483"/>
    <mergeCell ref="BG397520:BG397521"/>
    <mergeCell ref="BG397558:BG397559"/>
    <mergeCell ref="BG397596:BG397597"/>
    <mergeCell ref="BG397178:BG397179"/>
    <mergeCell ref="BG397216:BG397217"/>
    <mergeCell ref="BG397254:BG397255"/>
    <mergeCell ref="BG397292:BG397293"/>
    <mergeCell ref="BG397330:BG397331"/>
    <mergeCell ref="BG397368:BG397369"/>
    <mergeCell ref="BG396950:BG396951"/>
    <mergeCell ref="BG396988:BG396989"/>
    <mergeCell ref="BG397026:BG397027"/>
    <mergeCell ref="BG397064:BG397065"/>
    <mergeCell ref="BG397102:BG397103"/>
    <mergeCell ref="BG397140:BG397141"/>
    <mergeCell ref="BG396722:BG396723"/>
    <mergeCell ref="BG396760:BG396761"/>
    <mergeCell ref="BG396798:BG396799"/>
    <mergeCell ref="BG396836:BG396837"/>
    <mergeCell ref="BG396874:BG396875"/>
    <mergeCell ref="BG396912:BG396913"/>
    <mergeCell ref="BG396494:BG396495"/>
    <mergeCell ref="BG396532:BG396533"/>
    <mergeCell ref="BG396570:BG396571"/>
    <mergeCell ref="BG396608:BG396609"/>
    <mergeCell ref="BG396646:BG396647"/>
    <mergeCell ref="BG396684:BG396685"/>
    <mergeCell ref="BG399002:BG399003"/>
    <mergeCell ref="BG399040:BG399041"/>
    <mergeCell ref="BG399078:BG399079"/>
    <mergeCell ref="BG399116:BG399117"/>
    <mergeCell ref="BG399154:BG399155"/>
    <mergeCell ref="BG399192:BG399193"/>
    <mergeCell ref="BG398774:BG398775"/>
    <mergeCell ref="BG398812:BG398813"/>
    <mergeCell ref="BG398850:BG398851"/>
    <mergeCell ref="BG398888:BG398889"/>
    <mergeCell ref="BG398926:BG398927"/>
    <mergeCell ref="BG398964:BG398965"/>
    <mergeCell ref="BG398546:BG398547"/>
    <mergeCell ref="BG398584:BG398585"/>
    <mergeCell ref="BG398622:BG398623"/>
    <mergeCell ref="BG398660:BG398661"/>
    <mergeCell ref="BG398698:BG398699"/>
    <mergeCell ref="BG398736:BG398737"/>
    <mergeCell ref="BG398318:BG398319"/>
    <mergeCell ref="BG398356:BG398357"/>
    <mergeCell ref="BG398394:BG398395"/>
    <mergeCell ref="BG398432:BG398433"/>
    <mergeCell ref="BG398470:BG398471"/>
    <mergeCell ref="BG398508:BG398509"/>
    <mergeCell ref="BG398090:BG398091"/>
    <mergeCell ref="BG398128:BG398129"/>
    <mergeCell ref="BG398166:BG398167"/>
    <mergeCell ref="BG398204:BG398205"/>
    <mergeCell ref="BG398242:BG398243"/>
    <mergeCell ref="BG398280:BG398281"/>
    <mergeCell ref="BG397862:BG397863"/>
    <mergeCell ref="BG397900:BG397901"/>
    <mergeCell ref="BG397938:BG397939"/>
    <mergeCell ref="BG397976:BG397977"/>
    <mergeCell ref="BG398014:BG398015"/>
    <mergeCell ref="BG398052:BG398053"/>
    <mergeCell ref="BG400370:BG400371"/>
    <mergeCell ref="BG400408:BG400409"/>
    <mergeCell ref="BG400446:BG400447"/>
    <mergeCell ref="BG400484:BG400485"/>
    <mergeCell ref="BG400522:BG400523"/>
    <mergeCell ref="BG400560:BG400561"/>
    <mergeCell ref="BG400142:BG400143"/>
    <mergeCell ref="BG400180:BG400181"/>
    <mergeCell ref="BG400218:BG400219"/>
    <mergeCell ref="BG400256:BG400257"/>
    <mergeCell ref="BG400294:BG400295"/>
    <mergeCell ref="BG400332:BG400333"/>
    <mergeCell ref="BG399914:BG399915"/>
    <mergeCell ref="BG399952:BG399953"/>
    <mergeCell ref="BG399990:BG399991"/>
    <mergeCell ref="BG400028:BG400029"/>
    <mergeCell ref="BG400066:BG400067"/>
    <mergeCell ref="BG400104:BG400105"/>
    <mergeCell ref="BG399686:BG399687"/>
    <mergeCell ref="BG399724:BG399725"/>
    <mergeCell ref="BG399762:BG399763"/>
    <mergeCell ref="BG399800:BG399801"/>
    <mergeCell ref="BG399838:BG399839"/>
    <mergeCell ref="BG399876:BG399877"/>
    <mergeCell ref="BG399458:BG399459"/>
    <mergeCell ref="BG399496:BG399497"/>
    <mergeCell ref="BG399534:BG399535"/>
    <mergeCell ref="BG399572:BG399573"/>
    <mergeCell ref="BG399610:BG399611"/>
    <mergeCell ref="BG399648:BG399649"/>
    <mergeCell ref="BG399230:BG399231"/>
    <mergeCell ref="BG399268:BG399269"/>
    <mergeCell ref="BG399306:BG399307"/>
    <mergeCell ref="BG399344:BG399345"/>
    <mergeCell ref="BG399382:BG399383"/>
    <mergeCell ref="BG399420:BG399421"/>
    <mergeCell ref="BG401738:BG401739"/>
    <mergeCell ref="BG401776:BG401777"/>
    <mergeCell ref="BG401814:BG401815"/>
    <mergeCell ref="BG401852:BG401853"/>
    <mergeCell ref="BG401890:BG401891"/>
    <mergeCell ref="BG401928:BG401929"/>
    <mergeCell ref="BG401510:BG401511"/>
    <mergeCell ref="BG401548:BG401549"/>
    <mergeCell ref="BG401586:BG401587"/>
    <mergeCell ref="BG401624:BG401625"/>
    <mergeCell ref="BG401662:BG401663"/>
    <mergeCell ref="BG401700:BG401701"/>
    <mergeCell ref="BG401282:BG401283"/>
    <mergeCell ref="BG401320:BG401321"/>
    <mergeCell ref="BG401358:BG401359"/>
    <mergeCell ref="BG401396:BG401397"/>
    <mergeCell ref="BG401434:BG401435"/>
    <mergeCell ref="BG401472:BG401473"/>
    <mergeCell ref="BG401054:BG401055"/>
    <mergeCell ref="BG401092:BG401093"/>
    <mergeCell ref="BG401130:BG401131"/>
    <mergeCell ref="BG401168:BG401169"/>
    <mergeCell ref="BG401206:BG401207"/>
    <mergeCell ref="BG401244:BG401245"/>
    <mergeCell ref="BG400826:BG400827"/>
    <mergeCell ref="BG400864:BG400865"/>
    <mergeCell ref="BG400902:BG400903"/>
    <mergeCell ref="BG400940:BG400941"/>
    <mergeCell ref="BG400978:BG400979"/>
    <mergeCell ref="BG401016:BG401017"/>
    <mergeCell ref="BG400598:BG400599"/>
    <mergeCell ref="BG400636:BG400637"/>
    <mergeCell ref="BG400674:BG400675"/>
    <mergeCell ref="BG400712:BG400713"/>
    <mergeCell ref="BG400750:BG400751"/>
    <mergeCell ref="BG400788:BG400789"/>
    <mergeCell ref="BG403106:BG403107"/>
    <mergeCell ref="BG403144:BG403145"/>
    <mergeCell ref="BG403182:BG403183"/>
    <mergeCell ref="BG403220:BG403221"/>
    <mergeCell ref="BG403258:BG403259"/>
    <mergeCell ref="BG403296:BG403297"/>
    <mergeCell ref="BG402878:BG402879"/>
    <mergeCell ref="BG402916:BG402917"/>
    <mergeCell ref="BG402954:BG402955"/>
    <mergeCell ref="BG402992:BG402993"/>
    <mergeCell ref="BG403030:BG403031"/>
    <mergeCell ref="BG403068:BG403069"/>
    <mergeCell ref="BG402650:BG402651"/>
    <mergeCell ref="BG402688:BG402689"/>
    <mergeCell ref="BG402726:BG402727"/>
    <mergeCell ref="BG402764:BG402765"/>
    <mergeCell ref="BG402802:BG402803"/>
    <mergeCell ref="BG402840:BG402841"/>
    <mergeCell ref="BG402422:BG402423"/>
    <mergeCell ref="BG402460:BG402461"/>
    <mergeCell ref="BG402498:BG402499"/>
    <mergeCell ref="BG402536:BG402537"/>
    <mergeCell ref="BG402574:BG402575"/>
    <mergeCell ref="BG402612:BG402613"/>
    <mergeCell ref="BG402194:BG402195"/>
    <mergeCell ref="BG402232:BG402233"/>
    <mergeCell ref="BG402270:BG402271"/>
    <mergeCell ref="BG402308:BG402309"/>
    <mergeCell ref="BG402346:BG402347"/>
    <mergeCell ref="BG402384:BG402385"/>
    <mergeCell ref="BG401966:BG401967"/>
    <mergeCell ref="BG402004:BG402005"/>
    <mergeCell ref="BG402042:BG402043"/>
    <mergeCell ref="BG402080:BG402081"/>
    <mergeCell ref="BG402118:BG402119"/>
    <mergeCell ref="BG402156:BG402157"/>
    <mergeCell ref="BG404474:BG404475"/>
    <mergeCell ref="BG404512:BG404513"/>
    <mergeCell ref="BG404550:BG404551"/>
    <mergeCell ref="BG404588:BG404589"/>
    <mergeCell ref="BG404626:BG404627"/>
    <mergeCell ref="BG404664:BG404665"/>
    <mergeCell ref="BG404246:BG404247"/>
    <mergeCell ref="BG404284:BG404285"/>
    <mergeCell ref="BG404322:BG404323"/>
    <mergeCell ref="BG404360:BG404361"/>
    <mergeCell ref="BG404398:BG404399"/>
    <mergeCell ref="BG404436:BG404437"/>
    <mergeCell ref="BG404018:BG404019"/>
    <mergeCell ref="BG404056:BG404057"/>
    <mergeCell ref="BG404094:BG404095"/>
    <mergeCell ref="BG404132:BG404133"/>
    <mergeCell ref="BG404170:BG404171"/>
    <mergeCell ref="BG404208:BG404209"/>
    <mergeCell ref="BG403790:BG403791"/>
    <mergeCell ref="BG403828:BG403829"/>
    <mergeCell ref="BG403866:BG403867"/>
    <mergeCell ref="BG403904:BG403905"/>
    <mergeCell ref="BG403942:BG403943"/>
    <mergeCell ref="BG403980:BG403981"/>
    <mergeCell ref="BG403562:BG403563"/>
    <mergeCell ref="BG403600:BG403601"/>
    <mergeCell ref="BG403638:BG403639"/>
    <mergeCell ref="BG403676:BG403677"/>
    <mergeCell ref="BG403714:BG403715"/>
    <mergeCell ref="BG403752:BG403753"/>
    <mergeCell ref="BG403334:BG403335"/>
    <mergeCell ref="BG403372:BG403373"/>
    <mergeCell ref="BG403410:BG403411"/>
    <mergeCell ref="BG403448:BG403449"/>
    <mergeCell ref="BG403486:BG403487"/>
    <mergeCell ref="BG403524:BG403525"/>
    <mergeCell ref="BG405842:BG405843"/>
    <mergeCell ref="BG405880:BG405881"/>
    <mergeCell ref="BG405918:BG405919"/>
    <mergeCell ref="BG405956:BG405957"/>
    <mergeCell ref="BG405994:BG405995"/>
    <mergeCell ref="BG406032:BG406033"/>
    <mergeCell ref="BG405614:BG405615"/>
    <mergeCell ref="BG405652:BG405653"/>
    <mergeCell ref="BG405690:BG405691"/>
    <mergeCell ref="BG405728:BG405729"/>
    <mergeCell ref="BG405766:BG405767"/>
    <mergeCell ref="BG405804:BG405805"/>
    <mergeCell ref="BG405386:BG405387"/>
    <mergeCell ref="BG405424:BG405425"/>
    <mergeCell ref="BG405462:BG405463"/>
    <mergeCell ref="BG405500:BG405501"/>
    <mergeCell ref="BG405538:BG405539"/>
    <mergeCell ref="BG405576:BG405577"/>
    <mergeCell ref="BG405158:BG405159"/>
    <mergeCell ref="BG405196:BG405197"/>
    <mergeCell ref="BG405234:BG405235"/>
    <mergeCell ref="BG405272:BG405273"/>
    <mergeCell ref="BG405310:BG405311"/>
    <mergeCell ref="BG405348:BG405349"/>
    <mergeCell ref="BG404930:BG404931"/>
    <mergeCell ref="BG404968:BG404969"/>
    <mergeCell ref="BG405006:BG405007"/>
    <mergeCell ref="BG405044:BG405045"/>
    <mergeCell ref="BG405082:BG405083"/>
    <mergeCell ref="BG405120:BG405121"/>
    <mergeCell ref="BG404702:BG404703"/>
    <mergeCell ref="BG404740:BG404741"/>
    <mergeCell ref="BG404778:BG404779"/>
    <mergeCell ref="BG404816:BG404817"/>
    <mergeCell ref="BG404854:BG404855"/>
    <mergeCell ref="BG404892:BG404893"/>
    <mergeCell ref="BG407210:BG407211"/>
    <mergeCell ref="BG407248:BG407249"/>
    <mergeCell ref="BG407286:BG407287"/>
    <mergeCell ref="BG407324:BG407325"/>
    <mergeCell ref="BG407362:BG407363"/>
    <mergeCell ref="BG407400:BG407401"/>
    <mergeCell ref="BG406982:BG406983"/>
    <mergeCell ref="BG407020:BG407021"/>
    <mergeCell ref="BG407058:BG407059"/>
    <mergeCell ref="BG407096:BG407097"/>
    <mergeCell ref="BG407134:BG407135"/>
    <mergeCell ref="BG407172:BG407173"/>
    <mergeCell ref="BG406754:BG406755"/>
    <mergeCell ref="BG406792:BG406793"/>
    <mergeCell ref="BG406830:BG406831"/>
    <mergeCell ref="BG406868:BG406869"/>
    <mergeCell ref="BG406906:BG406907"/>
    <mergeCell ref="BG406944:BG406945"/>
    <mergeCell ref="BG406526:BG406527"/>
    <mergeCell ref="BG406564:BG406565"/>
    <mergeCell ref="BG406602:BG406603"/>
    <mergeCell ref="BG406640:BG406641"/>
    <mergeCell ref="BG406678:BG406679"/>
    <mergeCell ref="BG406716:BG406717"/>
    <mergeCell ref="BG406298:BG406299"/>
    <mergeCell ref="BG406336:BG406337"/>
    <mergeCell ref="BG406374:BG406375"/>
    <mergeCell ref="BG406412:BG406413"/>
    <mergeCell ref="BG406450:BG406451"/>
    <mergeCell ref="BG406488:BG406489"/>
    <mergeCell ref="BG406070:BG406071"/>
    <mergeCell ref="BG406108:BG406109"/>
    <mergeCell ref="BG406146:BG406147"/>
    <mergeCell ref="BG406184:BG406185"/>
    <mergeCell ref="BG406222:BG406223"/>
    <mergeCell ref="BG406260:BG406261"/>
    <mergeCell ref="BG408578:BG408579"/>
    <mergeCell ref="BG408616:BG408617"/>
    <mergeCell ref="BG408654:BG408655"/>
    <mergeCell ref="BG408692:BG408693"/>
    <mergeCell ref="BG408730:BG408731"/>
    <mergeCell ref="BG408768:BG408769"/>
    <mergeCell ref="BG408350:BG408351"/>
    <mergeCell ref="BG408388:BG408389"/>
    <mergeCell ref="BG408426:BG408427"/>
    <mergeCell ref="BG408464:BG408465"/>
    <mergeCell ref="BG408502:BG408503"/>
    <mergeCell ref="BG408540:BG408541"/>
    <mergeCell ref="BG408122:BG408123"/>
    <mergeCell ref="BG408160:BG408161"/>
    <mergeCell ref="BG408198:BG408199"/>
    <mergeCell ref="BG408236:BG408237"/>
    <mergeCell ref="BG408274:BG408275"/>
    <mergeCell ref="BG408312:BG408313"/>
    <mergeCell ref="BG407894:BG407895"/>
    <mergeCell ref="BG407932:BG407933"/>
    <mergeCell ref="BG407970:BG407971"/>
    <mergeCell ref="BG408008:BG408009"/>
    <mergeCell ref="BG408046:BG408047"/>
    <mergeCell ref="BG408084:BG408085"/>
    <mergeCell ref="BG407666:BG407667"/>
    <mergeCell ref="BG407704:BG407705"/>
    <mergeCell ref="BG407742:BG407743"/>
    <mergeCell ref="BG407780:BG407781"/>
    <mergeCell ref="BG407818:BG407819"/>
    <mergeCell ref="BG407856:BG407857"/>
    <mergeCell ref="BG407438:BG407439"/>
    <mergeCell ref="BG407476:BG407477"/>
    <mergeCell ref="BG407514:BG407515"/>
    <mergeCell ref="BG407552:BG407553"/>
    <mergeCell ref="BG407590:BG407591"/>
    <mergeCell ref="BG407628:BG407629"/>
    <mergeCell ref="BG409946:BG409947"/>
    <mergeCell ref="BG409984:BG409985"/>
    <mergeCell ref="BG410022:BG410023"/>
    <mergeCell ref="BG410060:BG410061"/>
    <mergeCell ref="BG410098:BG410099"/>
    <mergeCell ref="BG410136:BG410137"/>
    <mergeCell ref="BG409718:BG409719"/>
    <mergeCell ref="BG409756:BG409757"/>
    <mergeCell ref="BG409794:BG409795"/>
    <mergeCell ref="BG409832:BG409833"/>
    <mergeCell ref="BG409870:BG409871"/>
    <mergeCell ref="BG409908:BG409909"/>
    <mergeCell ref="BG409490:BG409491"/>
    <mergeCell ref="BG409528:BG409529"/>
    <mergeCell ref="BG409566:BG409567"/>
    <mergeCell ref="BG409604:BG409605"/>
    <mergeCell ref="BG409642:BG409643"/>
    <mergeCell ref="BG409680:BG409681"/>
    <mergeCell ref="BG409262:BG409263"/>
    <mergeCell ref="BG409300:BG409301"/>
    <mergeCell ref="BG409338:BG409339"/>
    <mergeCell ref="BG409376:BG409377"/>
    <mergeCell ref="BG409414:BG409415"/>
    <mergeCell ref="BG409452:BG409453"/>
    <mergeCell ref="BG409034:BG409035"/>
    <mergeCell ref="BG409072:BG409073"/>
    <mergeCell ref="BG409110:BG409111"/>
    <mergeCell ref="BG409148:BG409149"/>
    <mergeCell ref="BG409186:BG409187"/>
    <mergeCell ref="BG409224:BG409225"/>
    <mergeCell ref="BG408806:BG408807"/>
    <mergeCell ref="BG408844:BG408845"/>
    <mergeCell ref="BG408882:BG408883"/>
    <mergeCell ref="BG408920:BG408921"/>
    <mergeCell ref="BG408958:BG408959"/>
    <mergeCell ref="BG408996:BG408997"/>
    <mergeCell ref="BG411314:BG411315"/>
    <mergeCell ref="BG411352:BG411353"/>
    <mergeCell ref="BG411390:BG411391"/>
    <mergeCell ref="BG411428:BG411429"/>
    <mergeCell ref="BG411466:BG411467"/>
    <mergeCell ref="BG411504:BG411505"/>
    <mergeCell ref="BG411086:BG411087"/>
    <mergeCell ref="BG411124:BG411125"/>
    <mergeCell ref="BG411162:BG411163"/>
    <mergeCell ref="BG411200:BG411201"/>
    <mergeCell ref="BG411238:BG411239"/>
    <mergeCell ref="BG411276:BG411277"/>
    <mergeCell ref="BG410858:BG410859"/>
    <mergeCell ref="BG410896:BG410897"/>
    <mergeCell ref="BG410934:BG410935"/>
    <mergeCell ref="BG410972:BG410973"/>
    <mergeCell ref="BG411010:BG411011"/>
    <mergeCell ref="BG411048:BG411049"/>
    <mergeCell ref="BG410630:BG410631"/>
    <mergeCell ref="BG410668:BG410669"/>
    <mergeCell ref="BG410706:BG410707"/>
    <mergeCell ref="BG410744:BG410745"/>
    <mergeCell ref="BG410782:BG410783"/>
    <mergeCell ref="BG410820:BG410821"/>
    <mergeCell ref="BG410402:BG410403"/>
    <mergeCell ref="BG410440:BG410441"/>
    <mergeCell ref="BG410478:BG410479"/>
    <mergeCell ref="BG410516:BG410517"/>
    <mergeCell ref="BG410554:BG410555"/>
    <mergeCell ref="BG410592:BG410593"/>
    <mergeCell ref="BG410174:BG410175"/>
    <mergeCell ref="BG410212:BG410213"/>
    <mergeCell ref="BG410250:BG410251"/>
    <mergeCell ref="BG410288:BG410289"/>
    <mergeCell ref="BG410326:BG410327"/>
    <mergeCell ref="BG410364:BG410365"/>
    <mergeCell ref="BG412682:BG412683"/>
    <mergeCell ref="BG412720:BG412721"/>
    <mergeCell ref="BG412758:BG412759"/>
    <mergeCell ref="BG412796:BG412797"/>
    <mergeCell ref="BG412834:BG412835"/>
    <mergeCell ref="BG412872:BG412873"/>
    <mergeCell ref="BG412454:BG412455"/>
    <mergeCell ref="BG412492:BG412493"/>
    <mergeCell ref="BG412530:BG412531"/>
    <mergeCell ref="BG412568:BG412569"/>
    <mergeCell ref="BG412606:BG412607"/>
    <mergeCell ref="BG412644:BG412645"/>
    <mergeCell ref="BG412226:BG412227"/>
    <mergeCell ref="BG412264:BG412265"/>
    <mergeCell ref="BG412302:BG412303"/>
    <mergeCell ref="BG412340:BG412341"/>
    <mergeCell ref="BG412378:BG412379"/>
    <mergeCell ref="BG412416:BG412417"/>
    <mergeCell ref="BG411998:BG411999"/>
    <mergeCell ref="BG412036:BG412037"/>
    <mergeCell ref="BG412074:BG412075"/>
    <mergeCell ref="BG412112:BG412113"/>
    <mergeCell ref="BG412150:BG412151"/>
    <mergeCell ref="BG412188:BG412189"/>
    <mergeCell ref="BG411770:BG411771"/>
    <mergeCell ref="BG411808:BG411809"/>
    <mergeCell ref="BG411846:BG411847"/>
    <mergeCell ref="BG411884:BG411885"/>
    <mergeCell ref="BG411922:BG411923"/>
    <mergeCell ref="BG411960:BG411961"/>
    <mergeCell ref="BG411542:BG411543"/>
    <mergeCell ref="BG411580:BG411581"/>
    <mergeCell ref="BG411618:BG411619"/>
    <mergeCell ref="BG411656:BG411657"/>
    <mergeCell ref="BG411694:BG411695"/>
    <mergeCell ref="BG411732:BG411733"/>
    <mergeCell ref="BG414050:BG414051"/>
    <mergeCell ref="BG414088:BG414089"/>
    <mergeCell ref="BG414126:BG414127"/>
    <mergeCell ref="BG414164:BG414165"/>
    <mergeCell ref="BG414202:BG414203"/>
    <mergeCell ref="BG414240:BG414241"/>
    <mergeCell ref="BG413822:BG413823"/>
    <mergeCell ref="BG413860:BG413861"/>
    <mergeCell ref="BG413898:BG413899"/>
    <mergeCell ref="BG413936:BG413937"/>
    <mergeCell ref="BG413974:BG413975"/>
    <mergeCell ref="BG414012:BG414013"/>
    <mergeCell ref="BG413594:BG413595"/>
    <mergeCell ref="BG413632:BG413633"/>
    <mergeCell ref="BG413670:BG413671"/>
    <mergeCell ref="BG413708:BG413709"/>
    <mergeCell ref="BG413746:BG413747"/>
    <mergeCell ref="BG413784:BG413785"/>
    <mergeCell ref="BG413366:BG413367"/>
    <mergeCell ref="BG413404:BG413405"/>
    <mergeCell ref="BG413442:BG413443"/>
    <mergeCell ref="BG413480:BG413481"/>
    <mergeCell ref="BG413518:BG413519"/>
    <mergeCell ref="BG413556:BG413557"/>
    <mergeCell ref="BG413138:BG413139"/>
    <mergeCell ref="BG413176:BG413177"/>
    <mergeCell ref="BG413214:BG413215"/>
    <mergeCell ref="BG413252:BG413253"/>
    <mergeCell ref="BG413290:BG413291"/>
    <mergeCell ref="BG413328:BG413329"/>
    <mergeCell ref="BG412910:BG412911"/>
    <mergeCell ref="BG412948:BG412949"/>
    <mergeCell ref="BG412986:BG412987"/>
    <mergeCell ref="BG413024:BG413025"/>
    <mergeCell ref="BG413062:BG413063"/>
    <mergeCell ref="BG413100:BG413101"/>
    <mergeCell ref="BG415418:BG415419"/>
    <mergeCell ref="BG415456:BG415457"/>
    <mergeCell ref="BG415494:BG415495"/>
    <mergeCell ref="BG415532:BG415533"/>
    <mergeCell ref="BG415570:BG415571"/>
    <mergeCell ref="BG415608:BG415609"/>
    <mergeCell ref="BG415190:BG415191"/>
    <mergeCell ref="BG415228:BG415229"/>
    <mergeCell ref="BG415266:BG415267"/>
    <mergeCell ref="BG415304:BG415305"/>
    <mergeCell ref="BG415342:BG415343"/>
    <mergeCell ref="BG415380:BG415381"/>
    <mergeCell ref="BG414962:BG414963"/>
    <mergeCell ref="BG415000:BG415001"/>
    <mergeCell ref="BG415038:BG415039"/>
    <mergeCell ref="BG415076:BG415077"/>
    <mergeCell ref="BG415114:BG415115"/>
    <mergeCell ref="BG415152:BG415153"/>
    <mergeCell ref="BG414734:BG414735"/>
    <mergeCell ref="BG414772:BG414773"/>
    <mergeCell ref="BG414810:BG414811"/>
    <mergeCell ref="BG414848:BG414849"/>
    <mergeCell ref="BG414886:BG414887"/>
    <mergeCell ref="BG414924:BG414925"/>
    <mergeCell ref="BG414506:BG414507"/>
    <mergeCell ref="BG414544:BG414545"/>
    <mergeCell ref="BG414582:BG414583"/>
    <mergeCell ref="BG414620:BG414621"/>
    <mergeCell ref="BG414658:BG414659"/>
    <mergeCell ref="BG414696:BG414697"/>
    <mergeCell ref="BG414278:BG414279"/>
    <mergeCell ref="BG414316:BG414317"/>
    <mergeCell ref="BG414354:BG414355"/>
    <mergeCell ref="BG414392:BG414393"/>
    <mergeCell ref="BG414430:BG414431"/>
    <mergeCell ref="BG414468:BG414469"/>
    <mergeCell ref="BG416786:BG416787"/>
    <mergeCell ref="BG416824:BG416825"/>
    <mergeCell ref="BG416862:BG416863"/>
    <mergeCell ref="BG416900:BG416901"/>
    <mergeCell ref="BG416938:BG416939"/>
    <mergeCell ref="BG416976:BG416977"/>
    <mergeCell ref="BG416558:BG416559"/>
    <mergeCell ref="BG416596:BG416597"/>
    <mergeCell ref="BG416634:BG416635"/>
    <mergeCell ref="BG416672:BG416673"/>
    <mergeCell ref="BG416710:BG416711"/>
    <mergeCell ref="BG416748:BG416749"/>
    <mergeCell ref="BG416330:BG416331"/>
    <mergeCell ref="BG416368:BG416369"/>
    <mergeCell ref="BG416406:BG416407"/>
    <mergeCell ref="BG416444:BG416445"/>
    <mergeCell ref="BG416482:BG416483"/>
    <mergeCell ref="BG416520:BG416521"/>
    <mergeCell ref="BG416102:BG416103"/>
    <mergeCell ref="BG416140:BG416141"/>
    <mergeCell ref="BG416178:BG416179"/>
    <mergeCell ref="BG416216:BG416217"/>
    <mergeCell ref="BG416254:BG416255"/>
    <mergeCell ref="BG416292:BG416293"/>
    <mergeCell ref="BG415874:BG415875"/>
    <mergeCell ref="BG415912:BG415913"/>
    <mergeCell ref="BG415950:BG415951"/>
    <mergeCell ref="BG415988:BG415989"/>
    <mergeCell ref="BG416026:BG416027"/>
    <mergeCell ref="BG416064:BG416065"/>
    <mergeCell ref="BG415646:BG415647"/>
    <mergeCell ref="BG415684:BG415685"/>
    <mergeCell ref="BG415722:BG415723"/>
    <mergeCell ref="BG415760:BG415761"/>
    <mergeCell ref="BG415798:BG415799"/>
    <mergeCell ref="BG415836:BG415837"/>
    <mergeCell ref="BG418154:BG418155"/>
    <mergeCell ref="BG418192:BG418193"/>
    <mergeCell ref="BG418230:BG418231"/>
    <mergeCell ref="BG418268:BG418269"/>
    <mergeCell ref="BG418306:BG418307"/>
    <mergeCell ref="BG418344:BG418345"/>
    <mergeCell ref="BG417926:BG417927"/>
    <mergeCell ref="BG417964:BG417965"/>
    <mergeCell ref="BG418002:BG418003"/>
    <mergeCell ref="BG418040:BG418041"/>
    <mergeCell ref="BG418078:BG418079"/>
    <mergeCell ref="BG418116:BG418117"/>
    <mergeCell ref="BG417698:BG417699"/>
    <mergeCell ref="BG417736:BG417737"/>
    <mergeCell ref="BG417774:BG417775"/>
    <mergeCell ref="BG417812:BG417813"/>
    <mergeCell ref="BG417850:BG417851"/>
    <mergeCell ref="BG417888:BG417889"/>
    <mergeCell ref="BG417470:BG417471"/>
    <mergeCell ref="BG417508:BG417509"/>
    <mergeCell ref="BG417546:BG417547"/>
    <mergeCell ref="BG417584:BG417585"/>
    <mergeCell ref="BG417622:BG417623"/>
    <mergeCell ref="BG417660:BG417661"/>
    <mergeCell ref="BG417242:BG417243"/>
    <mergeCell ref="BG417280:BG417281"/>
    <mergeCell ref="BG417318:BG417319"/>
    <mergeCell ref="BG417356:BG417357"/>
    <mergeCell ref="BG417394:BG417395"/>
    <mergeCell ref="BG417432:BG417433"/>
    <mergeCell ref="BG417014:BG417015"/>
    <mergeCell ref="BG417052:BG417053"/>
    <mergeCell ref="BG417090:BG417091"/>
    <mergeCell ref="BG417128:BG417129"/>
    <mergeCell ref="BG417166:BG417167"/>
    <mergeCell ref="BG417204:BG417205"/>
    <mergeCell ref="BG419522:BG419523"/>
    <mergeCell ref="BG419560:BG419561"/>
    <mergeCell ref="BG419598:BG419599"/>
    <mergeCell ref="BG419636:BG419637"/>
    <mergeCell ref="BG419674:BG419675"/>
    <mergeCell ref="BG419712:BG419713"/>
    <mergeCell ref="BG419294:BG419295"/>
    <mergeCell ref="BG419332:BG419333"/>
    <mergeCell ref="BG419370:BG419371"/>
    <mergeCell ref="BG419408:BG419409"/>
    <mergeCell ref="BG419446:BG419447"/>
    <mergeCell ref="BG419484:BG419485"/>
    <mergeCell ref="BG419066:BG419067"/>
    <mergeCell ref="BG419104:BG419105"/>
    <mergeCell ref="BG419142:BG419143"/>
    <mergeCell ref="BG419180:BG419181"/>
    <mergeCell ref="BG419218:BG419219"/>
    <mergeCell ref="BG419256:BG419257"/>
    <mergeCell ref="BG418838:BG418839"/>
    <mergeCell ref="BG418876:BG418877"/>
    <mergeCell ref="BG418914:BG418915"/>
    <mergeCell ref="BG418952:BG418953"/>
    <mergeCell ref="BG418990:BG418991"/>
    <mergeCell ref="BG419028:BG419029"/>
    <mergeCell ref="BG418610:BG418611"/>
    <mergeCell ref="BG418648:BG418649"/>
    <mergeCell ref="BG418686:BG418687"/>
    <mergeCell ref="BG418724:BG418725"/>
    <mergeCell ref="BG418762:BG418763"/>
    <mergeCell ref="BG418800:BG418801"/>
    <mergeCell ref="BG418382:BG418383"/>
    <mergeCell ref="BG418420:BG418421"/>
    <mergeCell ref="BG418458:BG418459"/>
    <mergeCell ref="BG418496:BG418497"/>
    <mergeCell ref="BG418534:BG418535"/>
    <mergeCell ref="BG418572:BG418573"/>
    <mergeCell ref="BG420890:BG420891"/>
    <mergeCell ref="BG420928:BG420929"/>
    <mergeCell ref="BG420966:BG420967"/>
    <mergeCell ref="BG421004:BG421005"/>
    <mergeCell ref="BG421042:BG421043"/>
    <mergeCell ref="BG421080:BG421081"/>
    <mergeCell ref="BG420662:BG420663"/>
    <mergeCell ref="BG420700:BG420701"/>
    <mergeCell ref="BG420738:BG420739"/>
    <mergeCell ref="BG420776:BG420777"/>
    <mergeCell ref="BG420814:BG420815"/>
    <mergeCell ref="BG420852:BG420853"/>
    <mergeCell ref="BG420434:BG420435"/>
    <mergeCell ref="BG420472:BG420473"/>
    <mergeCell ref="BG420510:BG420511"/>
    <mergeCell ref="BG420548:BG420549"/>
    <mergeCell ref="BG420586:BG420587"/>
    <mergeCell ref="BG420624:BG420625"/>
    <mergeCell ref="BG420206:BG420207"/>
    <mergeCell ref="BG420244:BG420245"/>
    <mergeCell ref="BG420282:BG420283"/>
    <mergeCell ref="BG420320:BG420321"/>
    <mergeCell ref="BG420358:BG420359"/>
    <mergeCell ref="BG420396:BG420397"/>
    <mergeCell ref="BG419978:BG419979"/>
    <mergeCell ref="BG420016:BG420017"/>
    <mergeCell ref="BG420054:BG420055"/>
    <mergeCell ref="BG420092:BG420093"/>
    <mergeCell ref="BG420130:BG420131"/>
    <mergeCell ref="BG420168:BG420169"/>
    <mergeCell ref="BG419750:BG419751"/>
    <mergeCell ref="BG419788:BG419789"/>
    <mergeCell ref="BG419826:BG419827"/>
    <mergeCell ref="BG419864:BG419865"/>
    <mergeCell ref="BG419902:BG419903"/>
    <mergeCell ref="BG419940:BG419941"/>
    <mergeCell ref="BG422258:BG422259"/>
    <mergeCell ref="BG422296:BG422297"/>
    <mergeCell ref="BG422334:BG422335"/>
    <mergeCell ref="BG422372:BG422373"/>
    <mergeCell ref="BG422410:BG422411"/>
    <mergeCell ref="BG422448:BG422449"/>
    <mergeCell ref="BG422030:BG422031"/>
    <mergeCell ref="BG422068:BG422069"/>
    <mergeCell ref="BG422106:BG422107"/>
    <mergeCell ref="BG422144:BG422145"/>
    <mergeCell ref="BG422182:BG422183"/>
    <mergeCell ref="BG422220:BG422221"/>
    <mergeCell ref="BG421802:BG421803"/>
    <mergeCell ref="BG421840:BG421841"/>
    <mergeCell ref="BG421878:BG421879"/>
    <mergeCell ref="BG421916:BG421917"/>
    <mergeCell ref="BG421954:BG421955"/>
    <mergeCell ref="BG421992:BG421993"/>
    <mergeCell ref="BG421574:BG421575"/>
    <mergeCell ref="BG421612:BG421613"/>
    <mergeCell ref="BG421650:BG421651"/>
    <mergeCell ref="BG421688:BG421689"/>
    <mergeCell ref="BG421726:BG421727"/>
    <mergeCell ref="BG421764:BG421765"/>
    <mergeCell ref="BG421346:BG421347"/>
    <mergeCell ref="BG421384:BG421385"/>
    <mergeCell ref="BG421422:BG421423"/>
    <mergeCell ref="BG421460:BG421461"/>
    <mergeCell ref="BG421498:BG421499"/>
    <mergeCell ref="BG421536:BG421537"/>
    <mergeCell ref="BG421118:BG421119"/>
    <mergeCell ref="BG421156:BG421157"/>
    <mergeCell ref="BG421194:BG421195"/>
    <mergeCell ref="BG421232:BG421233"/>
    <mergeCell ref="BG421270:BG421271"/>
    <mergeCell ref="BG421308:BG421309"/>
    <mergeCell ref="BG423626:BG423627"/>
    <mergeCell ref="BG423664:BG423665"/>
    <mergeCell ref="BG423702:BG423703"/>
    <mergeCell ref="BG423740:BG423741"/>
    <mergeCell ref="BG423778:BG423779"/>
    <mergeCell ref="BG423816:BG423817"/>
    <mergeCell ref="BG423398:BG423399"/>
    <mergeCell ref="BG423436:BG423437"/>
    <mergeCell ref="BG423474:BG423475"/>
    <mergeCell ref="BG423512:BG423513"/>
    <mergeCell ref="BG423550:BG423551"/>
    <mergeCell ref="BG423588:BG423589"/>
    <mergeCell ref="BG423170:BG423171"/>
    <mergeCell ref="BG423208:BG423209"/>
    <mergeCell ref="BG423246:BG423247"/>
    <mergeCell ref="BG423284:BG423285"/>
    <mergeCell ref="BG423322:BG423323"/>
    <mergeCell ref="BG423360:BG423361"/>
    <mergeCell ref="BG422942:BG422943"/>
    <mergeCell ref="BG422980:BG422981"/>
    <mergeCell ref="BG423018:BG423019"/>
    <mergeCell ref="BG423056:BG423057"/>
    <mergeCell ref="BG423094:BG423095"/>
    <mergeCell ref="BG423132:BG423133"/>
    <mergeCell ref="BG422714:BG422715"/>
    <mergeCell ref="BG422752:BG422753"/>
    <mergeCell ref="BG422790:BG422791"/>
    <mergeCell ref="BG422828:BG422829"/>
    <mergeCell ref="BG422866:BG422867"/>
    <mergeCell ref="BG422904:BG422905"/>
    <mergeCell ref="BG422486:BG422487"/>
    <mergeCell ref="BG422524:BG422525"/>
    <mergeCell ref="BG422562:BG422563"/>
    <mergeCell ref="BG422600:BG422601"/>
    <mergeCell ref="BG422638:BG422639"/>
    <mergeCell ref="BG422676:BG422677"/>
    <mergeCell ref="BG424994:BG424995"/>
    <mergeCell ref="BG425032:BG425033"/>
    <mergeCell ref="BG425070:BG425071"/>
    <mergeCell ref="BG425108:BG425109"/>
    <mergeCell ref="BG425146:BG425147"/>
    <mergeCell ref="BG425184:BG425185"/>
    <mergeCell ref="BG424766:BG424767"/>
    <mergeCell ref="BG424804:BG424805"/>
    <mergeCell ref="BG424842:BG424843"/>
    <mergeCell ref="BG424880:BG424881"/>
    <mergeCell ref="BG424918:BG424919"/>
    <mergeCell ref="BG424956:BG424957"/>
    <mergeCell ref="BG424538:BG424539"/>
    <mergeCell ref="BG424576:BG424577"/>
    <mergeCell ref="BG424614:BG424615"/>
    <mergeCell ref="BG424652:BG424653"/>
    <mergeCell ref="BG424690:BG424691"/>
    <mergeCell ref="BG424728:BG424729"/>
    <mergeCell ref="BG424310:BG424311"/>
    <mergeCell ref="BG424348:BG424349"/>
    <mergeCell ref="BG424386:BG424387"/>
    <mergeCell ref="BG424424:BG424425"/>
    <mergeCell ref="BG424462:BG424463"/>
    <mergeCell ref="BG424500:BG424501"/>
    <mergeCell ref="BG424082:BG424083"/>
    <mergeCell ref="BG424120:BG424121"/>
    <mergeCell ref="BG424158:BG424159"/>
    <mergeCell ref="BG424196:BG424197"/>
    <mergeCell ref="BG424234:BG424235"/>
    <mergeCell ref="BG424272:BG424273"/>
    <mergeCell ref="BG423854:BG423855"/>
    <mergeCell ref="BG423892:BG423893"/>
    <mergeCell ref="BG423930:BG423931"/>
    <mergeCell ref="BG423968:BG423969"/>
    <mergeCell ref="BG424006:BG424007"/>
    <mergeCell ref="BG424044:BG424045"/>
    <mergeCell ref="BG426362:BG426363"/>
    <mergeCell ref="BG426400:BG426401"/>
    <mergeCell ref="BG426438:BG426439"/>
    <mergeCell ref="BG426476:BG426477"/>
    <mergeCell ref="BG426514:BG426515"/>
    <mergeCell ref="BG426552:BG426553"/>
    <mergeCell ref="BG426134:BG426135"/>
    <mergeCell ref="BG426172:BG426173"/>
    <mergeCell ref="BG426210:BG426211"/>
    <mergeCell ref="BG426248:BG426249"/>
    <mergeCell ref="BG426286:BG426287"/>
    <mergeCell ref="BG426324:BG426325"/>
    <mergeCell ref="BG425906:BG425907"/>
    <mergeCell ref="BG425944:BG425945"/>
    <mergeCell ref="BG425982:BG425983"/>
    <mergeCell ref="BG426020:BG426021"/>
    <mergeCell ref="BG426058:BG426059"/>
    <mergeCell ref="BG426096:BG426097"/>
    <mergeCell ref="BG425678:BG425679"/>
    <mergeCell ref="BG425716:BG425717"/>
    <mergeCell ref="BG425754:BG425755"/>
    <mergeCell ref="BG425792:BG425793"/>
    <mergeCell ref="BG425830:BG425831"/>
    <mergeCell ref="BG425868:BG425869"/>
    <mergeCell ref="BG425450:BG425451"/>
    <mergeCell ref="BG425488:BG425489"/>
    <mergeCell ref="BG425526:BG425527"/>
    <mergeCell ref="BG425564:BG425565"/>
    <mergeCell ref="BG425602:BG425603"/>
    <mergeCell ref="BG425640:BG425641"/>
    <mergeCell ref="BG425222:BG425223"/>
    <mergeCell ref="BG425260:BG425261"/>
    <mergeCell ref="BG425298:BG425299"/>
    <mergeCell ref="BG425336:BG425337"/>
    <mergeCell ref="BG425374:BG425375"/>
    <mergeCell ref="BG425412:BG425413"/>
    <mergeCell ref="BG427730:BG427731"/>
    <mergeCell ref="BG427768:BG427769"/>
    <mergeCell ref="BG427806:BG427807"/>
    <mergeCell ref="BG427844:BG427845"/>
    <mergeCell ref="BG427882:BG427883"/>
    <mergeCell ref="BG427920:BG427921"/>
    <mergeCell ref="BG427502:BG427503"/>
    <mergeCell ref="BG427540:BG427541"/>
    <mergeCell ref="BG427578:BG427579"/>
    <mergeCell ref="BG427616:BG427617"/>
    <mergeCell ref="BG427654:BG427655"/>
    <mergeCell ref="BG427692:BG427693"/>
    <mergeCell ref="BG427274:BG427275"/>
    <mergeCell ref="BG427312:BG427313"/>
    <mergeCell ref="BG427350:BG427351"/>
    <mergeCell ref="BG427388:BG427389"/>
    <mergeCell ref="BG427426:BG427427"/>
    <mergeCell ref="BG427464:BG427465"/>
    <mergeCell ref="BG427046:BG427047"/>
    <mergeCell ref="BG427084:BG427085"/>
    <mergeCell ref="BG427122:BG427123"/>
    <mergeCell ref="BG427160:BG427161"/>
    <mergeCell ref="BG427198:BG427199"/>
    <mergeCell ref="BG427236:BG427237"/>
    <mergeCell ref="BG426818:BG426819"/>
    <mergeCell ref="BG426856:BG426857"/>
    <mergeCell ref="BG426894:BG426895"/>
    <mergeCell ref="BG426932:BG426933"/>
    <mergeCell ref="BG426970:BG426971"/>
    <mergeCell ref="BG427008:BG427009"/>
    <mergeCell ref="BG426590:BG426591"/>
    <mergeCell ref="BG426628:BG426629"/>
    <mergeCell ref="BG426666:BG426667"/>
    <mergeCell ref="BG426704:BG426705"/>
    <mergeCell ref="BG426742:BG426743"/>
    <mergeCell ref="BG426780:BG426781"/>
    <mergeCell ref="BG429098:BG429099"/>
    <mergeCell ref="BG429136:BG429137"/>
    <mergeCell ref="BG429174:BG429175"/>
    <mergeCell ref="BG429212:BG429213"/>
    <mergeCell ref="BG429250:BG429251"/>
    <mergeCell ref="BG429288:BG429289"/>
    <mergeCell ref="BG428870:BG428871"/>
    <mergeCell ref="BG428908:BG428909"/>
    <mergeCell ref="BG428946:BG428947"/>
    <mergeCell ref="BG428984:BG428985"/>
    <mergeCell ref="BG429022:BG429023"/>
    <mergeCell ref="BG429060:BG429061"/>
    <mergeCell ref="BG428642:BG428643"/>
    <mergeCell ref="BG428680:BG428681"/>
    <mergeCell ref="BG428718:BG428719"/>
    <mergeCell ref="BG428756:BG428757"/>
    <mergeCell ref="BG428794:BG428795"/>
    <mergeCell ref="BG428832:BG428833"/>
    <mergeCell ref="BG428414:BG428415"/>
    <mergeCell ref="BG428452:BG428453"/>
    <mergeCell ref="BG428490:BG428491"/>
    <mergeCell ref="BG428528:BG428529"/>
    <mergeCell ref="BG428566:BG428567"/>
    <mergeCell ref="BG428604:BG428605"/>
    <mergeCell ref="BG428186:BG428187"/>
    <mergeCell ref="BG428224:BG428225"/>
    <mergeCell ref="BG428262:BG428263"/>
    <mergeCell ref="BG428300:BG428301"/>
    <mergeCell ref="BG428338:BG428339"/>
    <mergeCell ref="BG428376:BG428377"/>
    <mergeCell ref="BG427958:BG427959"/>
    <mergeCell ref="BG427996:BG427997"/>
    <mergeCell ref="BG428034:BG428035"/>
    <mergeCell ref="BG428072:BG428073"/>
    <mergeCell ref="BG428110:BG428111"/>
    <mergeCell ref="BG428148:BG428149"/>
    <mergeCell ref="BG430466:BG430467"/>
    <mergeCell ref="BG430504:BG430505"/>
    <mergeCell ref="BG430542:BG430543"/>
    <mergeCell ref="BG430580:BG430581"/>
    <mergeCell ref="BG430618:BG430619"/>
    <mergeCell ref="BG430656:BG430657"/>
    <mergeCell ref="BG430238:BG430239"/>
    <mergeCell ref="BG430276:BG430277"/>
    <mergeCell ref="BG430314:BG430315"/>
    <mergeCell ref="BG430352:BG430353"/>
    <mergeCell ref="BG430390:BG430391"/>
    <mergeCell ref="BG430428:BG430429"/>
    <mergeCell ref="BG430010:BG430011"/>
    <mergeCell ref="BG430048:BG430049"/>
    <mergeCell ref="BG430086:BG430087"/>
    <mergeCell ref="BG430124:BG430125"/>
    <mergeCell ref="BG430162:BG430163"/>
    <mergeCell ref="BG430200:BG430201"/>
    <mergeCell ref="BG429782:BG429783"/>
    <mergeCell ref="BG429820:BG429821"/>
    <mergeCell ref="BG429858:BG429859"/>
    <mergeCell ref="BG429896:BG429897"/>
    <mergeCell ref="BG429934:BG429935"/>
    <mergeCell ref="BG429972:BG429973"/>
    <mergeCell ref="BG429554:BG429555"/>
    <mergeCell ref="BG429592:BG429593"/>
    <mergeCell ref="BG429630:BG429631"/>
    <mergeCell ref="BG429668:BG429669"/>
    <mergeCell ref="BG429706:BG429707"/>
    <mergeCell ref="BG429744:BG429745"/>
    <mergeCell ref="BG429326:BG429327"/>
    <mergeCell ref="BG429364:BG429365"/>
    <mergeCell ref="BG429402:BG429403"/>
    <mergeCell ref="BG429440:BG429441"/>
    <mergeCell ref="BG429478:BG429479"/>
    <mergeCell ref="BG429516:BG429517"/>
    <mergeCell ref="BG431834:BG431835"/>
    <mergeCell ref="BG431872:BG431873"/>
    <mergeCell ref="BG431910:BG431911"/>
    <mergeCell ref="BG431948:BG431949"/>
    <mergeCell ref="BG431986:BG431987"/>
    <mergeCell ref="BG432024:BG432025"/>
    <mergeCell ref="BG431606:BG431607"/>
    <mergeCell ref="BG431644:BG431645"/>
    <mergeCell ref="BG431682:BG431683"/>
    <mergeCell ref="BG431720:BG431721"/>
    <mergeCell ref="BG431758:BG431759"/>
    <mergeCell ref="BG431796:BG431797"/>
    <mergeCell ref="BG431378:BG431379"/>
    <mergeCell ref="BG431416:BG431417"/>
    <mergeCell ref="BG431454:BG431455"/>
    <mergeCell ref="BG431492:BG431493"/>
    <mergeCell ref="BG431530:BG431531"/>
    <mergeCell ref="BG431568:BG431569"/>
    <mergeCell ref="BG431150:BG431151"/>
    <mergeCell ref="BG431188:BG431189"/>
    <mergeCell ref="BG431226:BG431227"/>
    <mergeCell ref="BG431264:BG431265"/>
    <mergeCell ref="BG431302:BG431303"/>
    <mergeCell ref="BG431340:BG431341"/>
    <mergeCell ref="BG430922:BG430923"/>
    <mergeCell ref="BG430960:BG430961"/>
    <mergeCell ref="BG430998:BG430999"/>
    <mergeCell ref="BG431036:BG431037"/>
    <mergeCell ref="BG431074:BG431075"/>
    <mergeCell ref="BG431112:BG431113"/>
    <mergeCell ref="BG430694:BG430695"/>
    <mergeCell ref="BG430732:BG430733"/>
    <mergeCell ref="BG430770:BG430771"/>
    <mergeCell ref="BG430808:BG430809"/>
    <mergeCell ref="BG430846:BG430847"/>
    <mergeCell ref="BG430884:BG430885"/>
    <mergeCell ref="BG433202:BG433203"/>
    <mergeCell ref="BG433240:BG433241"/>
    <mergeCell ref="BG433278:BG433279"/>
    <mergeCell ref="BG433316:BG433317"/>
    <mergeCell ref="BG433354:BG433355"/>
    <mergeCell ref="BG433392:BG433393"/>
    <mergeCell ref="BG432974:BG432975"/>
    <mergeCell ref="BG433012:BG433013"/>
    <mergeCell ref="BG433050:BG433051"/>
    <mergeCell ref="BG433088:BG433089"/>
    <mergeCell ref="BG433126:BG433127"/>
    <mergeCell ref="BG433164:BG433165"/>
    <mergeCell ref="BG432746:BG432747"/>
    <mergeCell ref="BG432784:BG432785"/>
    <mergeCell ref="BG432822:BG432823"/>
    <mergeCell ref="BG432860:BG432861"/>
    <mergeCell ref="BG432898:BG432899"/>
    <mergeCell ref="BG432936:BG432937"/>
    <mergeCell ref="BG432518:BG432519"/>
    <mergeCell ref="BG432556:BG432557"/>
    <mergeCell ref="BG432594:BG432595"/>
    <mergeCell ref="BG432632:BG432633"/>
    <mergeCell ref="BG432670:BG432671"/>
    <mergeCell ref="BG432708:BG432709"/>
    <mergeCell ref="BG432290:BG432291"/>
    <mergeCell ref="BG432328:BG432329"/>
    <mergeCell ref="BG432366:BG432367"/>
    <mergeCell ref="BG432404:BG432405"/>
    <mergeCell ref="BG432442:BG432443"/>
    <mergeCell ref="BG432480:BG432481"/>
    <mergeCell ref="BG432062:BG432063"/>
    <mergeCell ref="BG432100:BG432101"/>
    <mergeCell ref="BG432138:BG432139"/>
    <mergeCell ref="BG432176:BG432177"/>
    <mergeCell ref="BG432214:BG432215"/>
    <mergeCell ref="BG432252:BG432253"/>
    <mergeCell ref="BG434570:BG434571"/>
    <mergeCell ref="BG434608:BG434609"/>
    <mergeCell ref="BG434646:BG434647"/>
    <mergeCell ref="BG434684:BG434685"/>
    <mergeCell ref="BG434722:BG434723"/>
    <mergeCell ref="BG434760:BG434761"/>
    <mergeCell ref="BG434342:BG434343"/>
    <mergeCell ref="BG434380:BG434381"/>
    <mergeCell ref="BG434418:BG434419"/>
    <mergeCell ref="BG434456:BG434457"/>
    <mergeCell ref="BG434494:BG434495"/>
    <mergeCell ref="BG434532:BG434533"/>
    <mergeCell ref="BG434114:BG434115"/>
    <mergeCell ref="BG434152:BG434153"/>
    <mergeCell ref="BG434190:BG434191"/>
    <mergeCell ref="BG434228:BG434229"/>
    <mergeCell ref="BG434266:BG434267"/>
    <mergeCell ref="BG434304:BG434305"/>
    <mergeCell ref="BG433886:BG433887"/>
    <mergeCell ref="BG433924:BG433925"/>
    <mergeCell ref="BG433962:BG433963"/>
    <mergeCell ref="BG434000:BG434001"/>
    <mergeCell ref="BG434038:BG434039"/>
    <mergeCell ref="BG434076:BG434077"/>
    <mergeCell ref="BG433658:BG433659"/>
    <mergeCell ref="BG433696:BG433697"/>
    <mergeCell ref="BG433734:BG433735"/>
    <mergeCell ref="BG433772:BG433773"/>
    <mergeCell ref="BG433810:BG433811"/>
    <mergeCell ref="BG433848:BG433849"/>
    <mergeCell ref="BG433430:BG433431"/>
    <mergeCell ref="BG433468:BG433469"/>
    <mergeCell ref="BG433506:BG433507"/>
    <mergeCell ref="BG433544:BG433545"/>
    <mergeCell ref="BG433582:BG433583"/>
    <mergeCell ref="BG433620:BG433621"/>
    <mergeCell ref="BG435938:BG435939"/>
    <mergeCell ref="BG435976:BG435977"/>
    <mergeCell ref="BG436014:BG436015"/>
    <mergeCell ref="BG436052:BG436053"/>
    <mergeCell ref="BG436090:BG436091"/>
    <mergeCell ref="BG436128:BG436129"/>
    <mergeCell ref="BG435710:BG435711"/>
    <mergeCell ref="BG435748:BG435749"/>
    <mergeCell ref="BG435786:BG435787"/>
    <mergeCell ref="BG435824:BG435825"/>
    <mergeCell ref="BG435862:BG435863"/>
    <mergeCell ref="BG435900:BG435901"/>
    <mergeCell ref="BG435482:BG435483"/>
    <mergeCell ref="BG435520:BG435521"/>
    <mergeCell ref="BG435558:BG435559"/>
    <mergeCell ref="BG435596:BG435597"/>
    <mergeCell ref="BG435634:BG435635"/>
    <mergeCell ref="BG435672:BG435673"/>
    <mergeCell ref="BG435254:BG435255"/>
    <mergeCell ref="BG435292:BG435293"/>
    <mergeCell ref="BG435330:BG435331"/>
    <mergeCell ref="BG435368:BG435369"/>
    <mergeCell ref="BG435406:BG435407"/>
    <mergeCell ref="BG435444:BG435445"/>
    <mergeCell ref="BG435026:BG435027"/>
    <mergeCell ref="BG435064:BG435065"/>
    <mergeCell ref="BG435102:BG435103"/>
    <mergeCell ref="BG435140:BG435141"/>
    <mergeCell ref="BG435178:BG435179"/>
    <mergeCell ref="BG435216:BG435217"/>
    <mergeCell ref="BG434798:BG434799"/>
    <mergeCell ref="BG434836:BG434837"/>
    <mergeCell ref="BG434874:BG434875"/>
    <mergeCell ref="BG434912:BG434913"/>
    <mergeCell ref="BG434950:BG434951"/>
    <mergeCell ref="BG434988:BG434989"/>
    <mergeCell ref="BG437306:BG437307"/>
    <mergeCell ref="BG437344:BG437345"/>
    <mergeCell ref="BG437382:BG437383"/>
    <mergeCell ref="BG437420:BG437421"/>
    <mergeCell ref="BG437458:BG437459"/>
    <mergeCell ref="BG437496:BG437497"/>
    <mergeCell ref="BG437078:BG437079"/>
    <mergeCell ref="BG437116:BG437117"/>
    <mergeCell ref="BG437154:BG437155"/>
    <mergeCell ref="BG437192:BG437193"/>
    <mergeCell ref="BG437230:BG437231"/>
    <mergeCell ref="BG437268:BG437269"/>
    <mergeCell ref="BG436850:BG436851"/>
    <mergeCell ref="BG436888:BG436889"/>
    <mergeCell ref="BG436926:BG436927"/>
    <mergeCell ref="BG436964:BG436965"/>
    <mergeCell ref="BG437002:BG437003"/>
    <mergeCell ref="BG437040:BG437041"/>
    <mergeCell ref="BG436622:BG436623"/>
    <mergeCell ref="BG436660:BG436661"/>
    <mergeCell ref="BG436698:BG436699"/>
    <mergeCell ref="BG436736:BG436737"/>
    <mergeCell ref="BG436774:BG436775"/>
    <mergeCell ref="BG436812:BG436813"/>
    <mergeCell ref="BG436394:BG436395"/>
    <mergeCell ref="BG436432:BG436433"/>
    <mergeCell ref="BG436470:BG436471"/>
    <mergeCell ref="BG436508:BG436509"/>
    <mergeCell ref="BG436546:BG436547"/>
    <mergeCell ref="BG436584:BG436585"/>
    <mergeCell ref="BG436166:BG436167"/>
    <mergeCell ref="BG436204:BG436205"/>
    <mergeCell ref="BG436242:BG436243"/>
    <mergeCell ref="BG436280:BG436281"/>
    <mergeCell ref="BG436318:BG436319"/>
    <mergeCell ref="BG436356:BG436357"/>
    <mergeCell ref="BG438674:BG438675"/>
    <mergeCell ref="BG438712:BG438713"/>
    <mergeCell ref="BG438750:BG438751"/>
    <mergeCell ref="BG438788:BG438789"/>
    <mergeCell ref="BG438826:BG438827"/>
    <mergeCell ref="BG438864:BG438865"/>
    <mergeCell ref="BG438446:BG438447"/>
    <mergeCell ref="BG438484:BG438485"/>
    <mergeCell ref="BG438522:BG438523"/>
    <mergeCell ref="BG438560:BG438561"/>
    <mergeCell ref="BG438598:BG438599"/>
    <mergeCell ref="BG438636:BG438637"/>
    <mergeCell ref="BG438218:BG438219"/>
    <mergeCell ref="BG438256:BG438257"/>
    <mergeCell ref="BG438294:BG438295"/>
    <mergeCell ref="BG438332:BG438333"/>
    <mergeCell ref="BG438370:BG438371"/>
    <mergeCell ref="BG438408:BG438409"/>
    <mergeCell ref="BG437990:BG437991"/>
    <mergeCell ref="BG438028:BG438029"/>
    <mergeCell ref="BG438066:BG438067"/>
    <mergeCell ref="BG438104:BG438105"/>
    <mergeCell ref="BG438142:BG438143"/>
    <mergeCell ref="BG438180:BG438181"/>
    <mergeCell ref="BG437762:BG437763"/>
    <mergeCell ref="BG437800:BG437801"/>
    <mergeCell ref="BG437838:BG437839"/>
    <mergeCell ref="BG437876:BG437877"/>
    <mergeCell ref="BG437914:BG437915"/>
    <mergeCell ref="BG437952:BG437953"/>
    <mergeCell ref="BG437534:BG437535"/>
    <mergeCell ref="BG437572:BG437573"/>
    <mergeCell ref="BG437610:BG437611"/>
    <mergeCell ref="BG437648:BG437649"/>
    <mergeCell ref="BG437686:BG437687"/>
    <mergeCell ref="BG437724:BG437725"/>
    <mergeCell ref="BG440042:BG440043"/>
    <mergeCell ref="BG440080:BG440081"/>
    <mergeCell ref="BG440118:BG440119"/>
    <mergeCell ref="BG440156:BG440157"/>
    <mergeCell ref="BG440194:BG440195"/>
    <mergeCell ref="BG440232:BG440233"/>
    <mergeCell ref="BG439814:BG439815"/>
    <mergeCell ref="BG439852:BG439853"/>
    <mergeCell ref="BG439890:BG439891"/>
    <mergeCell ref="BG439928:BG439929"/>
    <mergeCell ref="BG439966:BG439967"/>
    <mergeCell ref="BG440004:BG440005"/>
    <mergeCell ref="BG439586:BG439587"/>
    <mergeCell ref="BG439624:BG439625"/>
    <mergeCell ref="BG439662:BG439663"/>
    <mergeCell ref="BG439700:BG439701"/>
    <mergeCell ref="BG439738:BG439739"/>
    <mergeCell ref="BG439776:BG439777"/>
    <mergeCell ref="BG439358:BG439359"/>
    <mergeCell ref="BG439396:BG439397"/>
    <mergeCell ref="BG439434:BG439435"/>
    <mergeCell ref="BG439472:BG439473"/>
    <mergeCell ref="BG439510:BG439511"/>
    <mergeCell ref="BG439548:BG439549"/>
    <mergeCell ref="BG439130:BG439131"/>
    <mergeCell ref="BG439168:BG439169"/>
    <mergeCell ref="BG439206:BG439207"/>
    <mergeCell ref="BG439244:BG439245"/>
    <mergeCell ref="BG439282:BG439283"/>
    <mergeCell ref="BG439320:BG439321"/>
    <mergeCell ref="BG438902:BG438903"/>
    <mergeCell ref="BG438940:BG438941"/>
    <mergeCell ref="BG438978:BG438979"/>
    <mergeCell ref="BG439016:BG439017"/>
    <mergeCell ref="BG439054:BG439055"/>
    <mergeCell ref="BG439092:BG439093"/>
    <mergeCell ref="BG441410:BG441411"/>
    <mergeCell ref="BG441448:BG441449"/>
    <mergeCell ref="BG441486:BG441487"/>
    <mergeCell ref="BG441524:BG441525"/>
    <mergeCell ref="BG441562:BG441563"/>
    <mergeCell ref="BG441600:BG441601"/>
    <mergeCell ref="BG441182:BG441183"/>
    <mergeCell ref="BG441220:BG441221"/>
    <mergeCell ref="BG441258:BG441259"/>
    <mergeCell ref="BG441296:BG441297"/>
    <mergeCell ref="BG441334:BG441335"/>
    <mergeCell ref="BG441372:BG441373"/>
    <mergeCell ref="BG440954:BG440955"/>
    <mergeCell ref="BG440992:BG440993"/>
    <mergeCell ref="BG441030:BG441031"/>
    <mergeCell ref="BG441068:BG441069"/>
    <mergeCell ref="BG441106:BG441107"/>
    <mergeCell ref="BG441144:BG441145"/>
    <mergeCell ref="BG440726:BG440727"/>
    <mergeCell ref="BG440764:BG440765"/>
    <mergeCell ref="BG440802:BG440803"/>
    <mergeCell ref="BG440840:BG440841"/>
    <mergeCell ref="BG440878:BG440879"/>
    <mergeCell ref="BG440916:BG440917"/>
    <mergeCell ref="BG440498:BG440499"/>
    <mergeCell ref="BG440536:BG440537"/>
    <mergeCell ref="BG440574:BG440575"/>
    <mergeCell ref="BG440612:BG440613"/>
    <mergeCell ref="BG440650:BG440651"/>
    <mergeCell ref="BG440688:BG440689"/>
    <mergeCell ref="BG440270:BG440271"/>
    <mergeCell ref="BG440308:BG440309"/>
    <mergeCell ref="BG440346:BG440347"/>
    <mergeCell ref="BG440384:BG440385"/>
    <mergeCell ref="BG440422:BG440423"/>
    <mergeCell ref="BG440460:BG440461"/>
    <mergeCell ref="BG442778:BG442779"/>
    <mergeCell ref="BG442816:BG442817"/>
    <mergeCell ref="BG442854:BG442855"/>
    <mergeCell ref="BG442892:BG442893"/>
    <mergeCell ref="BG442930:BG442931"/>
    <mergeCell ref="BG442968:BG442969"/>
    <mergeCell ref="BG442550:BG442551"/>
    <mergeCell ref="BG442588:BG442589"/>
    <mergeCell ref="BG442626:BG442627"/>
    <mergeCell ref="BG442664:BG442665"/>
    <mergeCell ref="BG442702:BG442703"/>
    <mergeCell ref="BG442740:BG442741"/>
    <mergeCell ref="BG442322:BG442323"/>
    <mergeCell ref="BG442360:BG442361"/>
    <mergeCell ref="BG442398:BG442399"/>
    <mergeCell ref="BG442436:BG442437"/>
    <mergeCell ref="BG442474:BG442475"/>
    <mergeCell ref="BG442512:BG442513"/>
    <mergeCell ref="BG442094:BG442095"/>
    <mergeCell ref="BG442132:BG442133"/>
    <mergeCell ref="BG442170:BG442171"/>
    <mergeCell ref="BG442208:BG442209"/>
    <mergeCell ref="BG442246:BG442247"/>
    <mergeCell ref="BG442284:BG442285"/>
    <mergeCell ref="BG441866:BG441867"/>
    <mergeCell ref="BG441904:BG441905"/>
    <mergeCell ref="BG441942:BG441943"/>
    <mergeCell ref="BG441980:BG441981"/>
    <mergeCell ref="BG442018:BG442019"/>
    <mergeCell ref="BG442056:BG442057"/>
    <mergeCell ref="BG441638:BG441639"/>
    <mergeCell ref="BG441676:BG441677"/>
    <mergeCell ref="BG441714:BG441715"/>
    <mergeCell ref="BG441752:BG441753"/>
    <mergeCell ref="BG441790:BG441791"/>
    <mergeCell ref="BG441828:BG441829"/>
    <mergeCell ref="BG444146:BG444147"/>
    <mergeCell ref="BG444184:BG444185"/>
    <mergeCell ref="BG444222:BG444223"/>
    <mergeCell ref="BG444260:BG444261"/>
    <mergeCell ref="BG444298:BG444299"/>
    <mergeCell ref="BG444336:BG444337"/>
    <mergeCell ref="BG443918:BG443919"/>
    <mergeCell ref="BG443956:BG443957"/>
    <mergeCell ref="BG443994:BG443995"/>
    <mergeCell ref="BG444032:BG444033"/>
    <mergeCell ref="BG444070:BG444071"/>
    <mergeCell ref="BG444108:BG444109"/>
    <mergeCell ref="BG443690:BG443691"/>
    <mergeCell ref="BG443728:BG443729"/>
    <mergeCell ref="BG443766:BG443767"/>
    <mergeCell ref="BG443804:BG443805"/>
    <mergeCell ref="BG443842:BG443843"/>
    <mergeCell ref="BG443880:BG443881"/>
    <mergeCell ref="BG443462:BG443463"/>
    <mergeCell ref="BG443500:BG443501"/>
    <mergeCell ref="BG443538:BG443539"/>
    <mergeCell ref="BG443576:BG443577"/>
    <mergeCell ref="BG443614:BG443615"/>
    <mergeCell ref="BG443652:BG443653"/>
    <mergeCell ref="BG443234:BG443235"/>
    <mergeCell ref="BG443272:BG443273"/>
    <mergeCell ref="BG443310:BG443311"/>
    <mergeCell ref="BG443348:BG443349"/>
    <mergeCell ref="BG443386:BG443387"/>
    <mergeCell ref="BG443424:BG443425"/>
    <mergeCell ref="BG443006:BG443007"/>
    <mergeCell ref="BG443044:BG443045"/>
    <mergeCell ref="BG443082:BG443083"/>
    <mergeCell ref="BG443120:BG443121"/>
    <mergeCell ref="BG443158:BG443159"/>
    <mergeCell ref="BG443196:BG443197"/>
    <mergeCell ref="BG445514:BG445515"/>
    <mergeCell ref="BG445552:BG445553"/>
    <mergeCell ref="BG445590:BG445591"/>
    <mergeCell ref="BG445628:BG445629"/>
    <mergeCell ref="BG445666:BG445667"/>
    <mergeCell ref="BG445704:BG445705"/>
    <mergeCell ref="BG445286:BG445287"/>
    <mergeCell ref="BG445324:BG445325"/>
    <mergeCell ref="BG445362:BG445363"/>
    <mergeCell ref="BG445400:BG445401"/>
    <mergeCell ref="BG445438:BG445439"/>
    <mergeCell ref="BG445476:BG445477"/>
    <mergeCell ref="BG445058:BG445059"/>
    <mergeCell ref="BG445096:BG445097"/>
    <mergeCell ref="BG445134:BG445135"/>
    <mergeCell ref="BG445172:BG445173"/>
    <mergeCell ref="BG445210:BG445211"/>
    <mergeCell ref="BG445248:BG445249"/>
    <mergeCell ref="BG444830:BG444831"/>
    <mergeCell ref="BG444868:BG444869"/>
    <mergeCell ref="BG444906:BG444907"/>
    <mergeCell ref="BG444944:BG444945"/>
    <mergeCell ref="BG444982:BG444983"/>
    <mergeCell ref="BG445020:BG445021"/>
    <mergeCell ref="BG444602:BG444603"/>
    <mergeCell ref="BG444640:BG444641"/>
    <mergeCell ref="BG444678:BG444679"/>
    <mergeCell ref="BG444716:BG444717"/>
    <mergeCell ref="BG444754:BG444755"/>
    <mergeCell ref="BG444792:BG444793"/>
    <mergeCell ref="BG444374:BG444375"/>
    <mergeCell ref="BG444412:BG444413"/>
    <mergeCell ref="BG444450:BG444451"/>
    <mergeCell ref="BG444488:BG444489"/>
    <mergeCell ref="BG444526:BG444527"/>
    <mergeCell ref="BG444564:BG444565"/>
    <mergeCell ref="BG446882:BG446883"/>
    <mergeCell ref="BG446920:BG446921"/>
    <mergeCell ref="BG446958:BG446959"/>
    <mergeCell ref="BG446996:BG446997"/>
    <mergeCell ref="BG447034:BG447035"/>
    <mergeCell ref="BG447072:BG447073"/>
    <mergeCell ref="BG446654:BG446655"/>
    <mergeCell ref="BG446692:BG446693"/>
    <mergeCell ref="BG446730:BG446731"/>
    <mergeCell ref="BG446768:BG446769"/>
    <mergeCell ref="BG446806:BG446807"/>
    <mergeCell ref="BG446844:BG446845"/>
    <mergeCell ref="BG446426:BG446427"/>
    <mergeCell ref="BG446464:BG446465"/>
    <mergeCell ref="BG446502:BG446503"/>
    <mergeCell ref="BG446540:BG446541"/>
    <mergeCell ref="BG446578:BG446579"/>
    <mergeCell ref="BG446616:BG446617"/>
    <mergeCell ref="BG446198:BG446199"/>
    <mergeCell ref="BG446236:BG446237"/>
    <mergeCell ref="BG446274:BG446275"/>
    <mergeCell ref="BG446312:BG446313"/>
    <mergeCell ref="BG446350:BG446351"/>
    <mergeCell ref="BG446388:BG446389"/>
    <mergeCell ref="BG445970:BG445971"/>
    <mergeCell ref="BG446008:BG446009"/>
    <mergeCell ref="BG446046:BG446047"/>
    <mergeCell ref="BG446084:BG446085"/>
    <mergeCell ref="BG446122:BG446123"/>
    <mergeCell ref="BG446160:BG446161"/>
    <mergeCell ref="BG445742:BG445743"/>
    <mergeCell ref="BG445780:BG445781"/>
    <mergeCell ref="BG445818:BG445819"/>
    <mergeCell ref="BG445856:BG445857"/>
    <mergeCell ref="BG445894:BG445895"/>
    <mergeCell ref="BG445932:BG445933"/>
    <mergeCell ref="BG448250:BG448251"/>
    <mergeCell ref="BG448288:BG448289"/>
    <mergeCell ref="BG448326:BG448327"/>
    <mergeCell ref="BG448364:BG448365"/>
    <mergeCell ref="BG448402:BG448403"/>
    <mergeCell ref="BG448440:BG448441"/>
    <mergeCell ref="BG448022:BG448023"/>
    <mergeCell ref="BG448060:BG448061"/>
    <mergeCell ref="BG448098:BG448099"/>
    <mergeCell ref="BG448136:BG448137"/>
    <mergeCell ref="BG448174:BG448175"/>
    <mergeCell ref="BG448212:BG448213"/>
    <mergeCell ref="BG447794:BG447795"/>
    <mergeCell ref="BG447832:BG447833"/>
    <mergeCell ref="BG447870:BG447871"/>
    <mergeCell ref="BG447908:BG447909"/>
    <mergeCell ref="BG447946:BG447947"/>
    <mergeCell ref="BG447984:BG447985"/>
    <mergeCell ref="BG447566:BG447567"/>
    <mergeCell ref="BG447604:BG447605"/>
    <mergeCell ref="BG447642:BG447643"/>
    <mergeCell ref="BG447680:BG447681"/>
    <mergeCell ref="BG447718:BG447719"/>
    <mergeCell ref="BG447756:BG447757"/>
    <mergeCell ref="BG447338:BG447339"/>
    <mergeCell ref="BG447376:BG447377"/>
    <mergeCell ref="BG447414:BG447415"/>
    <mergeCell ref="BG447452:BG447453"/>
    <mergeCell ref="BG447490:BG447491"/>
    <mergeCell ref="BG447528:BG447529"/>
    <mergeCell ref="BG447110:BG447111"/>
    <mergeCell ref="BG447148:BG447149"/>
    <mergeCell ref="BG447186:BG447187"/>
    <mergeCell ref="BG447224:BG447225"/>
    <mergeCell ref="BG447262:BG447263"/>
    <mergeCell ref="BG447300:BG447301"/>
    <mergeCell ref="BG449618:BG449619"/>
    <mergeCell ref="BG449656:BG449657"/>
    <mergeCell ref="BG449694:BG449695"/>
    <mergeCell ref="BG449732:BG449733"/>
    <mergeCell ref="BG449770:BG449771"/>
    <mergeCell ref="BG449808:BG449809"/>
    <mergeCell ref="BG449390:BG449391"/>
    <mergeCell ref="BG449428:BG449429"/>
    <mergeCell ref="BG449466:BG449467"/>
    <mergeCell ref="BG449504:BG449505"/>
    <mergeCell ref="BG449542:BG449543"/>
    <mergeCell ref="BG449580:BG449581"/>
    <mergeCell ref="BG449162:BG449163"/>
    <mergeCell ref="BG449200:BG449201"/>
    <mergeCell ref="BG449238:BG449239"/>
    <mergeCell ref="BG449276:BG449277"/>
    <mergeCell ref="BG449314:BG449315"/>
    <mergeCell ref="BG449352:BG449353"/>
    <mergeCell ref="BG448934:BG448935"/>
    <mergeCell ref="BG448972:BG448973"/>
    <mergeCell ref="BG449010:BG449011"/>
    <mergeCell ref="BG449048:BG449049"/>
    <mergeCell ref="BG449086:BG449087"/>
    <mergeCell ref="BG449124:BG449125"/>
    <mergeCell ref="BG448706:BG448707"/>
    <mergeCell ref="BG448744:BG448745"/>
    <mergeCell ref="BG448782:BG448783"/>
    <mergeCell ref="BG448820:BG448821"/>
    <mergeCell ref="BG448858:BG448859"/>
    <mergeCell ref="BG448896:BG448897"/>
    <mergeCell ref="BG448478:BG448479"/>
    <mergeCell ref="BG448516:BG448517"/>
    <mergeCell ref="BG448554:BG448555"/>
    <mergeCell ref="BG448592:BG448593"/>
    <mergeCell ref="BG448630:BG448631"/>
    <mergeCell ref="BG448668:BG448669"/>
    <mergeCell ref="BG450986:BG450987"/>
    <mergeCell ref="BG451024:BG451025"/>
    <mergeCell ref="BG451062:BG451063"/>
    <mergeCell ref="BG451100:BG451101"/>
    <mergeCell ref="BG451138:BG451139"/>
    <mergeCell ref="BG451176:BG451177"/>
    <mergeCell ref="BG450758:BG450759"/>
    <mergeCell ref="BG450796:BG450797"/>
    <mergeCell ref="BG450834:BG450835"/>
    <mergeCell ref="BG450872:BG450873"/>
    <mergeCell ref="BG450910:BG450911"/>
    <mergeCell ref="BG450948:BG450949"/>
    <mergeCell ref="BG450530:BG450531"/>
    <mergeCell ref="BG450568:BG450569"/>
    <mergeCell ref="BG450606:BG450607"/>
    <mergeCell ref="BG450644:BG450645"/>
    <mergeCell ref="BG450682:BG450683"/>
    <mergeCell ref="BG450720:BG450721"/>
    <mergeCell ref="BG450302:BG450303"/>
    <mergeCell ref="BG450340:BG450341"/>
    <mergeCell ref="BG450378:BG450379"/>
    <mergeCell ref="BG450416:BG450417"/>
    <mergeCell ref="BG450454:BG450455"/>
    <mergeCell ref="BG450492:BG450493"/>
    <mergeCell ref="BG450074:BG450075"/>
    <mergeCell ref="BG450112:BG450113"/>
    <mergeCell ref="BG450150:BG450151"/>
    <mergeCell ref="BG450188:BG450189"/>
    <mergeCell ref="BG450226:BG450227"/>
    <mergeCell ref="BG450264:BG450265"/>
    <mergeCell ref="BG449846:BG449847"/>
    <mergeCell ref="BG449884:BG449885"/>
    <mergeCell ref="BG449922:BG449923"/>
    <mergeCell ref="BG449960:BG449961"/>
    <mergeCell ref="BG449998:BG449999"/>
    <mergeCell ref="BG450036:BG450037"/>
    <mergeCell ref="BG452354:BG452355"/>
    <mergeCell ref="BG452392:BG452393"/>
    <mergeCell ref="BG452430:BG452431"/>
    <mergeCell ref="BG452468:BG452469"/>
    <mergeCell ref="BG452506:BG452507"/>
    <mergeCell ref="BG452544:BG452545"/>
    <mergeCell ref="BG452126:BG452127"/>
    <mergeCell ref="BG452164:BG452165"/>
    <mergeCell ref="BG452202:BG452203"/>
    <mergeCell ref="BG452240:BG452241"/>
    <mergeCell ref="BG452278:BG452279"/>
    <mergeCell ref="BG452316:BG452317"/>
    <mergeCell ref="BG451898:BG451899"/>
    <mergeCell ref="BG451936:BG451937"/>
    <mergeCell ref="BG451974:BG451975"/>
    <mergeCell ref="BG452012:BG452013"/>
    <mergeCell ref="BG452050:BG452051"/>
    <mergeCell ref="BG452088:BG452089"/>
    <mergeCell ref="BG451670:BG451671"/>
    <mergeCell ref="BG451708:BG451709"/>
    <mergeCell ref="BG451746:BG451747"/>
    <mergeCell ref="BG451784:BG451785"/>
    <mergeCell ref="BG451822:BG451823"/>
    <mergeCell ref="BG451860:BG451861"/>
    <mergeCell ref="BG451442:BG451443"/>
    <mergeCell ref="BG451480:BG451481"/>
    <mergeCell ref="BG451518:BG451519"/>
    <mergeCell ref="BG451556:BG451557"/>
    <mergeCell ref="BG451594:BG451595"/>
    <mergeCell ref="BG451632:BG451633"/>
    <mergeCell ref="BG451214:BG451215"/>
    <mergeCell ref="BG451252:BG451253"/>
    <mergeCell ref="BG451290:BG451291"/>
    <mergeCell ref="BG451328:BG451329"/>
    <mergeCell ref="BG451366:BG451367"/>
    <mergeCell ref="BG451404:BG451405"/>
    <mergeCell ref="BG453722:BG453723"/>
    <mergeCell ref="BG453760:BG453761"/>
    <mergeCell ref="BG453798:BG453799"/>
    <mergeCell ref="BG453836:BG453837"/>
    <mergeCell ref="BG453874:BG453875"/>
    <mergeCell ref="BG453912:BG453913"/>
    <mergeCell ref="BG453494:BG453495"/>
    <mergeCell ref="BG453532:BG453533"/>
    <mergeCell ref="BG453570:BG453571"/>
    <mergeCell ref="BG453608:BG453609"/>
    <mergeCell ref="BG453646:BG453647"/>
    <mergeCell ref="BG453684:BG453685"/>
    <mergeCell ref="BG453266:BG453267"/>
    <mergeCell ref="BG453304:BG453305"/>
    <mergeCell ref="BG453342:BG453343"/>
    <mergeCell ref="BG453380:BG453381"/>
    <mergeCell ref="BG453418:BG453419"/>
    <mergeCell ref="BG453456:BG453457"/>
    <mergeCell ref="BG453038:BG453039"/>
    <mergeCell ref="BG453076:BG453077"/>
    <mergeCell ref="BG453114:BG453115"/>
    <mergeCell ref="BG453152:BG453153"/>
    <mergeCell ref="BG453190:BG453191"/>
    <mergeCell ref="BG453228:BG453229"/>
    <mergeCell ref="BG452810:BG452811"/>
    <mergeCell ref="BG452848:BG452849"/>
    <mergeCell ref="BG452886:BG452887"/>
    <mergeCell ref="BG452924:BG452925"/>
    <mergeCell ref="BG452962:BG452963"/>
    <mergeCell ref="BG453000:BG453001"/>
    <mergeCell ref="BG452582:BG452583"/>
    <mergeCell ref="BG452620:BG452621"/>
    <mergeCell ref="BG452658:BG452659"/>
    <mergeCell ref="BG452696:BG452697"/>
    <mergeCell ref="BG452734:BG452735"/>
    <mergeCell ref="BG452772:BG452773"/>
    <mergeCell ref="BG455090:BG455091"/>
    <mergeCell ref="BG455128:BG455129"/>
    <mergeCell ref="BG455166:BG455167"/>
    <mergeCell ref="BG455204:BG455205"/>
    <mergeCell ref="BG455242:BG455243"/>
    <mergeCell ref="BG455280:BG455281"/>
    <mergeCell ref="BG454862:BG454863"/>
    <mergeCell ref="BG454900:BG454901"/>
    <mergeCell ref="BG454938:BG454939"/>
    <mergeCell ref="BG454976:BG454977"/>
    <mergeCell ref="BG455014:BG455015"/>
    <mergeCell ref="BG455052:BG455053"/>
    <mergeCell ref="BG454634:BG454635"/>
    <mergeCell ref="BG454672:BG454673"/>
    <mergeCell ref="BG454710:BG454711"/>
    <mergeCell ref="BG454748:BG454749"/>
    <mergeCell ref="BG454786:BG454787"/>
    <mergeCell ref="BG454824:BG454825"/>
    <mergeCell ref="BG454406:BG454407"/>
    <mergeCell ref="BG454444:BG454445"/>
    <mergeCell ref="BG454482:BG454483"/>
    <mergeCell ref="BG454520:BG454521"/>
    <mergeCell ref="BG454558:BG454559"/>
    <mergeCell ref="BG454596:BG454597"/>
    <mergeCell ref="BG454178:BG454179"/>
    <mergeCell ref="BG454216:BG454217"/>
    <mergeCell ref="BG454254:BG454255"/>
    <mergeCell ref="BG454292:BG454293"/>
    <mergeCell ref="BG454330:BG454331"/>
    <mergeCell ref="BG454368:BG454369"/>
    <mergeCell ref="BG453950:BG453951"/>
    <mergeCell ref="BG453988:BG453989"/>
    <mergeCell ref="BG454026:BG454027"/>
    <mergeCell ref="BG454064:BG454065"/>
    <mergeCell ref="BG454102:BG454103"/>
    <mergeCell ref="BG454140:BG454141"/>
    <mergeCell ref="BG456458:BG456459"/>
    <mergeCell ref="BG456496:BG456497"/>
    <mergeCell ref="BG456534:BG456535"/>
    <mergeCell ref="BG456572:BG456573"/>
    <mergeCell ref="BG456610:BG456611"/>
    <mergeCell ref="BG456648:BG456649"/>
    <mergeCell ref="BG456230:BG456231"/>
    <mergeCell ref="BG456268:BG456269"/>
    <mergeCell ref="BG456306:BG456307"/>
    <mergeCell ref="BG456344:BG456345"/>
    <mergeCell ref="BG456382:BG456383"/>
    <mergeCell ref="BG456420:BG456421"/>
    <mergeCell ref="BG456002:BG456003"/>
    <mergeCell ref="BG456040:BG456041"/>
    <mergeCell ref="BG456078:BG456079"/>
    <mergeCell ref="BG456116:BG456117"/>
    <mergeCell ref="BG456154:BG456155"/>
    <mergeCell ref="BG456192:BG456193"/>
    <mergeCell ref="BG455774:BG455775"/>
    <mergeCell ref="BG455812:BG455813"/>
    <mergeCell ref="BG455850:BG455851"/>
    <mergeCell ref="BG455888:BG455889"/>
    <mergeCell ref="BG455926:BG455927"/>
    <mergeCell ref="BG455964:BG455965"/>
    <mergeCell ref="BG455546:BG455547"/>
    <mergeCell ref="BG455584:BG455585"/>
    <mergeCell ref="BG455622:BG455623"/>
    <mergeCell ref="BG455660:BG455661"/>
    <mergeCell ref="BG455698:BG455699"/>
    <mergeCell ref="BG455736:BG455737"/>
    <mergeCell ref="BG455318:BG455319"/>
    <mergeCell ref="BG455356:BG455357"/>
    <mergeCell ref="BG455394:BG455395"/>
    <mergeCell ref="BG455432:BG455433"/>
    <mergeCell ref="BG455470:BG455471"/>
    <mergeCell ref="BG455508:BG455509"/>
    <mergeCell ref="BG457826:BG457827"/>
    <mergeCell ref="BG457864:BG457865"/>
    <mergeCell ref="BG457902:BG457903"/>
    <mergeCell ref="BG457940:BG457941"/>
    <mergeCell ref="BG457978:BG457979"/>
    <mergeCell ref="BG458016:BG458017"/>
    <mergeCell ref="BG457598:BG457599"/>
    <mergeCell ref="BG457636:BG457637"/>
    <mergeCell ref="BG457674:BG457675"/>
    <mergeCell ref="BG457712:BG457713"/>
    <mergeCell ref="BG457750:BG457751"/>
    <mergeCell ref="BG457788:BG457789"/>
    <mergeCell ref="BG457370:BG457371"/>
    <mergeCell ref="BG457408:BG457409"/>
    <mergeCell ref="BG457446:BG457447"/>
    <mergeCell ref="BG457484:BG457485"/>
    <mergeCell ref="BG457522:BG457523"/>
    <mergeCell ref="BG457560:BG457561"/>
    <mergeCell ref="BG457142:BG457143"/>
    <mergeCell ref="BG457180:BG457181"/>
    <mergeCell ref="BG457218:BG457219"/>
    <mergeCell ref="BG457256:BG457257"/>
    <mergeCell ref="BG457294:BG457295"/>
    <mergeCell ref="BG457332:BG457333"/>
    <mergeCell ref="BG456914:BG456915"/>
    <mergeCell ref="BG456952:BG456953"/>
    <mergeCell ref="BG456990:BG456991"/>
    <mergeCell ref="BG457028:BG457029"/>
    <mergeCell ref="BG457066:BG457067"/>
    <mergeCell ref="BG457104:BG457105"/>
    <mergeCell ref="BG456686:BG456687"/>
    <mergeCell ref="BG456724:BG456725"/>
    <mergeCell ref="BG456762:BG456763"/>
    <mergeCell ref="BG456800:BG456801"/>
    <mergeCell ref="BG456838:BG456839"/>
    <mergeCell ref="BG456876:BG456877"/>
    <mergeCell ref="BG459194:BG459195"/>
    <mergeCell ref="BG459232:BG459233"/>
    <mergeCell ref="BG459270:BG459271"/>
    <mergeCell ref="BG459308:BG459309"/>
    <mergeCell ref="BG459346:BG459347"/>
    <mergeCell ref="BG459384:BG459385"/>
    <mergeCell ref="BG458966:BG458967"/>
    <mergeCell ref="BG459004:BG459005"/>
    <mergeCell ref="BG459042:BG459043"/>
    <mergeCell ref="BG459080:BG459081"/>
    <mergeCell ref="BG459118:BG459119"/>
    <mergeCell ref="BG459156:BG459157"/>
    <mergeCell ref="BG458738:BG458739"/>
    <mergeCell ref="BG458776:BG458777"/>
    <mergeCell ref="BG458814:BG458815"/>
    <mergeCell ref="BG458852:BG458853"/>
    <mergeCell ref="BG458890:BG458891"/>
    <mergeCell ref="BG458928:BG458929"/>
    <mergeCell ref="BG458510:BG458511"/>
    <mergeCell ref="BG458548:BG458549"/>
    <mergeCell ref="BG458586:BG458587"/>
    <mergeCell ref="BG458624:BG458625"/>
    <mergeCell ref="BG458662:BG458663"/>
    <mergeCell ref="BG458700:BG458701"/>
    <mergeCell ref="BG458282:BG458283"/>
    <mergeCell ref="BG458320:BG458321"/>
    <mergeCell ref="BG458358:BG458359"/>
    <mergeCell ref="BG458396:BG458397"/>
    <mergeCell ref="BG458434:BG458435"/>
    <mergeCell ref="BG458472:BG458473"/>
    <mergeCell ref="BG458054:BG458055"/>
    <mergeCell ref="BG458092:BG458093"/>
    <mergeCell ref="BG458130:BG458131"/>
    <mergeCell ref="BG458168:BG458169"/>
    <mergeCell ref="BG458206:BG458207"/>
    <mergeCell ref="BG458244:BG458245"/>
    <mergeCell ref="BG460562:BG460563"/>
    <mergeCell ref="BG460600:BG460601"/>
    <mergeCell ref="BG460638:BG460639"/>
    <mergeCell ref="BG460676:BG460677"/>
    <mergeCell ref="BG460714:BG460715"/>
    <mergeCell ref="BG460752:BG460753"/>
    <mergeCell ref="BG460334:BG460335"/>
    <mergeCell ref="BG460372:BG460373"/>
    <mergeCell ref="BG460410:BG460411"/>
    <mergeCell ref="BG460448:BG460449"/>
    <mergeCell ref="BG460486:BG460487"/>
    <mergeCell ref="BG460524:BG460525"/>
    <mergeCell ref="BG460106:BG460107"/>
    <mergeCell ref="BG460144:BG460145"/>
    <mergeCell ref="BG460182:BG460183"/>
    <mergeCell ref="BG460220:BG460221"/>
    <mergeCell ref="BG460258:BG460259"/>
    <mergeCell ref="BG460296:BG460297"/>
    <mergeCell ref="BG459878:BG459879"/>
    <mergeCell ref="BG459916:BG459917"/>
    <mergeCell ref="BG459954:BG459955"/>
    <mergeCell ref="BG459992:BG459993"/>
    <mergeCell ref="BG460030:BG460031"/>
    <mergeCell ref="BG460068:BG460069"/>
    <mergeCell ref="BG459650:BG459651"/>
    <mergeCell ref="BG459688:BG459689"/>
    <mergeCell ref="BG459726:BG459727"/>
    <mergeCell ref="BG459764:BG459765"/>
    <mergeCell ref="BG459802:BG459803"/>
    <mergeCell ref="BG459840:BG459841"/>
    <mergeCell ref="BG459422:BG459423"/>
    <mergeCell ref="BG459460:BG459461"/>
    <mergeCell ref="BG459498:BG459499"/>
    <mergeCell ref="BG459536:BG459537"/>
    <mergeCell ref="BG459574:BG459575"/>
    <mergeCell ref="BG459612:BG459613"/>
    <mergeCell ref="BG461930:BG461931"/>
    <mergeCell ref="BG461968:BG461969"/>
    <mergeCell ref="BG462006:BG462007"/>
    <mergeCell ref="BG462044:BG462045"/>
    <mergeCell ref="BG462082:BG462083"/>
    <mergeCell ref="BG462120:BG462121"/>
    <mergeCell ref="BG461702:BG461703"/>
    <mergeCell ref="BG461740:BG461741"/>
    <mergeCell ref="BG461778:BG461779"/>
    <mergeCell ref="BG461816:BG461817"/>
    <mergeCell ref="BG461854:BG461855"/>
    <mergeCell ref="BG461892:BG461893"/>
    <mergeCell ref="BG461474:BG461475"/>
    <mergeCell ref="BG461512:BG461513"/>
    <mergeCell ref="BG461550:BG461551"/>
    <mergeCell ref="BG461588:BG461589"/>
    <mergeCell ref="BG461626:BG461627"/>
    <mergeCell ref="BG461664:BG461665"/>
    <mergeCell ref="BG461246:BG461247"/>
    <mergeCell ref="BG461284:BG461285"/>
    <mergeCell ref="BG461322:BG461323"/>
    <mergeCell ref="BG461360:BG461361"/>
    <mergeCell ref="BG461398:BG461399"/>
    <mergeCell ref="BG461436:BG461437"/>
    <mergeCell ref="BG461018:BG461019"/>
    <mergeCell ref="BG461056:BG461057"/>
    <mergeCell ref="BG461094:BG461095"/>
    <mergeCell ref="BG461132:BG461133"/>
    <mergeCell ref="BG461170:BG461171"/>
    <mergeCell ref="BG461208:BG461209"/>
    <mergeCell ref="BG460790:BG460791"/>
    <mergeCell ref="BG460828:BG460829"/>
    <mergeCell ref="BG460866:BG460867"/>
    <mergeCell ref="BG460904:BG460905"/>
    <mergeCell ref="BG460942:BG460943"/>
    <mergeCell ref="BG460980:BG460981"/>
    <mergeCell ref="BG463298:BG463299"/>
    <mergeCell ref="BG463336:BG463337"/>
    <mergeCell ref="BG463374:BG463375"/>
    <mergeCell ref="BG463412:BG463413"/>
    <mergeCell ref="BG463450:BG463451"/>
    <mergeCell ref="BG463488:BG463489"/>
    <mergeCell ref="BG463070:BG463071"/>
    <mergeCell ref="BG463108:BG463109"/>
    <mergeCell ref="BG463146:BG463147"/>
    <mergeCell ref="BG463184:BG463185"/>
    <mergeCell ref="BG463222:BG463223"/>
    <mergeCell ref="BG463260:BG463261"/>
    <mergeCell ref="BG462842:BG462843"/>
    <mergeCell ref="BG462880:BG462881"/>
    <mergeCell ref="BG462918:BG462919"/>
    <mergeCell ref="BG462956:BG462957"/>
    <mergeCell ref="BG462994:BG462995"/>
    <mergeCell ref="BG463032:BG463033"/>
    <mergeCell ref="BG462614:BG462615"/>
    <mergeCell ref="BG462652:BG462653"/>
    <mergeCell ref="BG462690:BG462691"/>
    <mergeCell ref="BG462728:BG462729"/>
    <mergeCell ref="BG462766:BG462767"/>
    <mergeCell ref="BG462804:BG462805"/>
    <mergeCell ref="BG462386:BG462387"/>
    <mergeCell ref="BG462424:BG462425"/>
    <mergeCell ref="BG462462:BG462463"/>
    <mergeCell ref="BG462500:BG462501"/>
    <mergeCell ref="BG462538:BG462539"/>
    <mergeCell ref="BG462576:BG462577"/>
    <mergeCell ref="BG462158:BG462159"/>
    <mergeCell ref="BG462196:BG462197"/>
    <mergeCell ref="BG462234:BG462235"/>
    <mergeCell ref="BG462272:BG462273"/>
    <mergeCell ref="BG462310:BG462311"/>
    <mergeCell ref="BG462348:BG462349"/>
    <mergeCell ref="BG464666:BG464667"/>
    <mergeCell ref="BG464704:BG464705"/>
    <mergeCell ref="BG464742:BG464743"/>
    <mergeCell ref="BG464780:BG464781"/>
    <mergeCell ref="BG464818:BG464819"/>
    <mergeCell ref="BG464856:BG464857"/>
    <mergeCell ref="BG464438:BG464439"/>
    <mergeCell ref="BG464476:BG464477"/>
    <mergeCell ref="BG464514:BG464515"/>
    <mergeCell ref="BG464552:BG464553"/>
    <mergeCell ref="BG464590:BG464591"/>
    <mergeCell ref="BG464628:BG464629"/>
    <mergeCell ref="BG464210:BG464211"/>
    <mergeCell ref="BG464248:BG464249"/>
    <mergeCell ref="BG464286:BG464287"/>
    <mergeCell ref="BG464324:BG464325"/>
    <mergeCell ref="BG464362:BG464363"/>
    <mergeCell ref="BG464400:BG464401"/>
    <mergeCell ref="BG463982:BG463983"/>
    <mergeCell ref="BG464020:BG464021"/>
    <mergeCell ref="BG464058:BG464059"/>
    <mergeCell ref="BG464096:BG464097"/>
    <mergeCell ref="BG464134:BG464135"/>
    <mergeCell ref="BG464172:BG464173"/>
    <mergeCell ref="BG463754:BG463755"/>
    <mergeCell ref="BG463792:BG463793"/>
    <mergeCell ref="BG463830:BG463831"/>
    <mergeCell ref="BG463868:BG463869"/>
    <mergeCell ref="BG463906:BG463907"/>
    <mergeCell ref="BG463944:BG463945"/>
    <mergeCell ref="BG463526:BG463527"/>
    <mergeCell ref="BG463564:BG463565"/>
    <mergeCell ref="BG463602:BG463603"/>
    <mergeCell ref="BG463640:BG463641"/>
    <mergeCell ref="BG463678:BG463679"/>
    <mergeCell ref="BG463716:BG463717"/>
    <mergeCell ref="BG466034:BG466035"/>
    <mergeCell ref="BG466072:BG466073"/>
    <mergeCell ref="BG466110:BG466111"/>
    <mergeCell ref="BG466148:BG466149"/>
    <mergeCell ref="BG466186:BG466187"/>
    <mergeCell ref="BG466224:BG466225"/>
    <mergeCell ref="BG465806:BG465807"/>
    <mergeCell ref="BG465844:BG465845"/>
    <mergeCell ref="BG465882:BG465883"/>
    <mergeCell ref="BG465920:BG465921"/>
    <mergeCell ref="BG465958:BG465959"/>
    <mergeCell ref="BG465996:BG465997"/>
    <mergeCell ref="BG465578:BG465579"/>
    <mergeCell ref="BG465616:BG465617"/>
    <mergeCell ref="BG465654:BG465655"/>
    <mergeCell ref="BG465692:BG465693"/>
    <mergeCell ref="BG465730:BG465731"/>
    <mergeCell ref="BG465768:BG465769"/>
    <mergeCell ref="BG465350:BG465351"/>
    <mergeCell ref="BG465388:BG465389"/>
    <mergeCell ref="BG465426:BG465427"/>
    <mergeCell ref="BG465464:BG465465"/>
    <mergeCell ref="BG465502:BG465503"/>
    <mergeCell ref="BG465540:BG465541"/>
    <mergeCell ref="BG465122:BG465123"/>
    <mergeCell ref="BG465160:BG465161"/>
    <mergeCell ref="BG465198:BG465199"/>
    <mergeCell ref="BG465236:BG465237"/>
    <mergeCell ref="BG465274:BG465275"/>
    <mergeCell ref="BG465312:BG465313"/>
    <mergeCell ref="BG464894:BG464895"/>
    <mergeCell ref="BG464932:BG464933"/>
    <mergeCell ref="BG464970:BG464971"/>
    <mergeCell ref="BG465008:BG465009"/>
    <mergeCell ref="BG465046:BG465047"/>
    <mergeCell ref="BG465084:BG465085"/>
    <mergeCell ref="BG467402:BG467403"/>
    <mergeCell ref="BG467440:BG467441"/>
    <mergeCell ref="BG467478:BG467479"/>
    <mergeCell ref="BG467516:BG467517"/>
    <mergeCell ref="BG467554:BG467555"/>
    <mergeCell ref="BG467592:BG467593"/>
    <mergeCell ref="BG467174:BG467175"/>
    <mergeCell ref="BG467212:BG467213"/>
    <mergeCell ref="BG467250:BG467251"/>
    <mergeCell ref="BG467288:BG467289"/>
    <mergeCell ref="BG467326:BG467327"/>
    <mergeCell ref="BG467364:BG467365"/>
    <mergeCell ref="BG466946:BG466947"/>
    <mergeCell ref="BG466984:BG466985"/>
    <mergeCell ref="BG467022:BG467023"/>
    <mergeCell ref="BG467060:BG467061"/>
    <mergeCell ref="BG467098:BG467099"/>
    <mergeCell ref="BG467136:BG467137"/>
    <mergeCell ref="BG466718:BG466719"/>
    <mergeCell ref="BG466756:BG466757"/>
    <mergeCell ref="BG466794:BG466795"/>
    <mergeCell ref="BG466832:BG466833"/>
    <mergeCell ref="BG466870:BG466871"/>
    <mergeCell ref="BG466908:BG466909"/>
    <mergeCell ref="BG466490:BG466491"/>
    <mergeCell ref="BG466528:BG466529"/>
    <mergeCell ref="BG466566:BG466567"/>
    <mergeCell ref="BG466604:BG466605"/>
    <mergeCell ref="BG466642:BG466643"/>
    <mergeCell ref="BG466680:BG466681"/>
    <mergeCell ref="BG466262:BG466263"/>
    <mergeCell ref="BG466300:BG466301"/>
    <mergeCell ref="BG466338:BG466339"/>
    <mergeCell ref="BG466376:BG466377"/>
    <mergeCell ref="BG466414:BG466415"/>
    <mergeCell ref="BG466452:BG466453"/>
    <mergeCell ref="BG468770:BG468771"/>
    <mergeCell ref="BG468808:BG468809"/>
    <mergeCell ref="BG468846:BG468847"/>
    <mergeCell ref="BG468884:BG468885"/>
    <mergeCell ref="BG468922:BG468923"/>
    <mergeCell ref="BG468960:BG468961"/>
    <mergeCell ref="BG468542:BG468543"/>
    <mergeCell ref="BG468580:BG468581"/>
    <mergeCell ref="BG468618:BG468619"/>
    <mergeCell ref="BG468656:BG468657"/>
    <mergeCell ref="BG468694:BG468695"/>
    <mergeCell ref="BG468732:BG468733"/>
    <mergeCell ref="BG468314:BG468315"/>
    <mergeCell ref="BG468352:BG468353"/>
    <mergeCell ref="BG468390:BG468391"/>
    <mergeCell ref="BG468428:BG468429"/>
    <mergeCell ref="BG468466:BG468467"/>
    <mergeCell ref="BG468504:BG468505"/>
    <mergeCell ref="BG468086:BG468087"/>
    <mergeCell ref="BG468124:BG468125"/>
    <mergeCell ref="BG468162:BG468163"/>
    <mergeCell ref="BG468200:BG468201"/>
    <mergeCell ref="BG468238:BG468239"/>
    <mergeCell ref="BG468276:BG468277"/>
    <mergeCell ref="BG467858:BG467859"/>
    <mergeCell ref="BG467896:BG467897"/>
    <mergeCell ref="BG467934:BG467935"/>
    <mergeCell ref="BG467972:BG467973"/>
    <mergeCell ref="BG468010:BG468011"/>
    <mergeCell ref="BG468048:BG468049"/>
    <mergeCell ref="BG467630:BG467631"/>
    <mergeCell ref="BG467668:BG467669"/>
    <mergeCell ref="BG467706:BG467707"/>
    <mergeCell ref="BG467744:BG467745"/>
    <mergeCell ref="BG467782:BG467783"/>
    <mergeCell ref="BG467820:BG467821"/>
    <mergeCell ref="BG470138:BG470139"/>
    <mergeCell ref="BG470176:BG470177"/>
    <mergeCell ref="BG470214:BG470215"/>
    <mergeCell ref="BG470252:BG470253"/>
    <mergeCell ref="BG470290:BG470291"/>
    <mergeCell ref="BG470328:BG470329"/>
    <mergeCell ref="BG469910:BG469911"/>
    <mergeCell ref="BG469948:BG469949"/>
    <mergeCell ref="BG469986:BG469987"/>
    <mergeCell ref="BG470024:BG470025"/>
    <mergeCell ref="BG470062:BG470063"/>
    <mergeCell ref="BG470100:BG470101"/>
    <mergeCell ref="BG469682:BG469683"/>
    <mergeCell ref="BG469720:BG469721"/>
    <mergeCell ref="BG469758:BG469759"/>
    <mergeCell ref="BG469796:BG469797"/>
    <mergeCell ref="BG469834:BG469835"/>
    <mergeCell ref="BG469872:BG469873"/>
    <mergeCell ref="BG469454:BG469455"/>
    <mergeCell ref="BG469492:BG469493"/>
    <mergeCell ref="BG469530:BG469531"/>
    <mergeCell ref="BG469568:BG469569"/>
    <mergeCell ref="BG469606:BG469607"/>
    <mergeCell ref="BG469644:BG469645"/>
    <mergeCell ref="BG469226:BG469227"/>
    <mergeCell ref="BG469264:BG469265"/>
    <mergeCell ref="BG469302:BG469303"/>
    <mergeCell ref="BG469340:BG469341"/>
    <mergeCell ref="BG469378:BG469379"/>
    <mergeCell ref="BG469416:BG469417"/>
    <mergeCell ref="BG468998:BG468999"/>
    <mergeCell ref="BG469036:BG469037"/>
    <mergeCell ref="BG469074:BG469075"/>
    <mergeCell ref="BG469112:BG469113"/>
    <mergeCell ref="BG469150:BG469151"/>
    <mergeCell ref="BG469188:BG469189"/>
    <mergeCell ref="BG471506:BG471507"/>
    <mergeCell ref="BG471544:BG471545"/>
    <mergeCell ref="BG471582:BG471583"/>
    <mergeCell ref="BG471620:BG471621"/>
    <mergeCell ref="BG471658:BG471659"/>
    <mergeCell ref="BG471696:BG471697"/>
    <mergeCell ref="BG471278:BG471279"/>
    <mergeCell ref="BG471316:BG471317"/>
    <mergeCell ref="BG471354:BG471355"/>
    <mergeCell ref="BG471392:BG471393"/>
    <mergeCell ref="BG471430:BG471431"/>
    <mergeCell ref="BG471468:BG471469"/>
    <mergeCell ref="BG471050:BG471051"/>
    <mergeCell ref="BG471088:BG471089"/>
    <mergeCell ref="BG471126:BG471127"/>
    <mergeCell ref="BG471164:BG471165"/>
    <mergeCell ref="BG471202:BG471203"/>
    <mergeCell ref="BG471240:BG471241"/>
    <mergeCell ref="BG470822:BG470823"/>
    <mergeCell ref="BG470860:BG470861"/>
    <mergeCell ref="BG470898:BG470899"/>
    <mergeCell ref="BG470936:BG470937"/>
    <mergeCell ref="BG470974:BG470975"/>
    <mergeCell ref="BG471012:BG471013"/>
    <mergeCell ref="BG470594:BG470595"/>
    <mergeCell ref="BG470632:BG470633"/>
    <mergeCell ref="BG470670:BG470671"/>
    <mergeCell ref="BG470708:BG470709"/>
    <mergeCell ref="BG470746:BG470747"/>
    <mergeCell ref="BG470784:BG470785"/>
    <mergeCell ref="BG470366:BG470367"/>
    <mergeCell ref="BG470404:BG470405"/>
    <mergeCell ref="BG470442:BG470443"/>
    <mergeCell ref="BG470480:BG470481"/>
    <mergeCell ref="BG470518:BG470519"/>
    <mergeCell ref="BG470556:BG470557"/>
    <mergeCell ref="BG472874:BG472875"/>
    <mergeCell ref="BG472912:BG472913"/>
    <mergeCell ref="BG472950:BG472951"/>
    <mergeCell ref="BG472988:BG472989"/>
    <mergeCell ref="BG473026:BG473027"/>
    <mergeCell ref="BG473064:BG473065"/>
    <mergeCell ref="BG472646:BG472647"/>
    <mergeCell ref="BG472684:BG472685"/>
    <mergeCell ref="BG472722:BG472723"/>
    <mergeCell ref="BG472760:BG472761"/>
    <mergeCell ref="BG472798:BG472799"/>
    <mergeCell ref="BG472836:BG472837"/>
    <mergeCell ref="BG472418:BG472419"/>
    <mergeCell ref="BG472456:BG472457"/>
    <mergeCell ref="BG472494:BG472495"/>
    <mergeCell ref="BG472532:BG472533"/>
    <mergeCell ref="BG472570:BG472571"/>
    <mergeCell ref="BG472608:BG472609"/>
    <mergeCell ref="BG472190:BG472191"/>
    <mergeCell ref="BG472228:BG472229"/>
    <mergeCell ref="BG472266:BG472267"/>
    <mergeCell ref="BG472304:BG472305"/>
    <mergeCell ref="BG472342:BG472343"/>
    <mergeCell ref="BG472380:BG472381"/>
    <mergeCell ref="BG471962:BG471963"/>
    <mergeCell ref="BG472000:BG472001"/>
    <mergeCell ref="BG472038:BG472039"/>
    <mergeCell ref="BG472076:BG472077"/>
    <mergeCell ref="BG472114:BG472115"/>
    <mergeCell ref="BG472152:BG472153"/>
    <mergeCell ref="BG471734:BG471735"/>
    <mergeCell ref="BG471772:BG471773"/>
    <mergeCell ref="BG471810:BG471811"/>
    <mergeCell ref="BG471848:BG471849"/>
    <mergeCell ref="BG471886:BG471887"/>
    <mergeCell ref="BG471924:BG471925"/>
    <mergeCell ref="BG474242:BG474243"/>
    <mergeCell ref="BG474280:BG474281"/>
    <mergeCell ref="BG474318:BG474319"/>
    <mergeCell ref="BG474356:BG474357"/>
    <mergeCell ref="BG474394:BG474395"/>
    <mergeCell ref="BG474432:BG474433"/>
    <mergeCell ref="BG474014:BG474015"/>
    <mergeCell ref="BG474052:BG474053"/>
    <mergeCell ref="BG474090:BG474091"/>
    <mergeCell ref="BG474128:BG474129"/>
    <mergeCell ref="BG474166:BG474167"/>
    <mergeCell ref="BG474204:BG474205"/>
    <mergeCell ref="BG473786:BG473787"/>
    <mergeCell ref="BG473824:BG473825"/>
    <mergeCell ref="BG473862:BG473863"/>
    <mergeCell ref="BG473900:BG473901"/>
    <mergeCell ref="BG473938:BG473939"/>
    <mergeCell ref="BG473976:BG473977"/>
    <mergeCell ref="BG473558:BG473559"/>
    <mergeCell ref="BG473596:BG473597"/>
    <mergeCell ref="BG473634:BG473635"/>
    <mergeCell ref="BG473672:BG473673"/>
    <mergeCell ref="BG473710:BG473711"/>
    <mergeCell ref="BG473748:BG473749"/>
    <mergeCell ref="BG473330:BG473331"/>
    <mergeCell ref="BG473368:BG473369"/>
    <mergeCell ref="BG473406:BG473407"/>
    <mergeCell ref="BG473444:BG473445"/>
    <mergeCell ref="BG473482:BG473483"/>
    <mergeCell ref="BG473520:BG473521"/>
    <mergeCell ref="BG473102:BG473103"/>
    <mergeCell ref="BG473140:BG473141"/>
    <mergeCell ref="BG473178:BG473179"/>
    <mergeCell ref="BG473216:BG473217"/>
    <mergeCell ref="BG473254:BG473255"/>
    <mergeCell ref="BG473292:BG473293"/>
    <mergeCell ref="BG475610:BG475611"/>
    <mergeCell ref="BG475648:BG475649"/>
    <mergeCell ref="BG475686:BG475687"/>
    <mergeCell ref="BG475724:BG475725"/>
    <mergeCell ref="BG475762:BG475763"/>
    <mergeCell ref="BG475800:BG475801"/>
    <mergeCell ref="BG475382:BG475383"/>
    <mergeCell ref="BG475420:BG475421"/>
    <mergeCell ref="BG475458:BG475459"/>
    <mergeCell ref="BG475496:BG475497"/>
    <mergeCell ref="BG475534:BG475535"/>
    <mergeCell ref="BG475572:BG475573"/>
    <mergeCell ref="BG475154:BG475155"/>
    <mergeCell ref="BG475192:BG475193"/>
    <mergeCell ref="BG475230:BG475231"/>
    <mergeCell ref="BG475268:BG475269"/>
    <mergeCell ref="BG475306:BG475307"/>
    <mergeCell ref="BG475344:BG475345"/>
    <mergeCell ref="BG474926:BG474927"/>
    <mergeCell ref="BG474964:BG474965"/>
    <mergeCell ref="BG475002:BG475003"/>
    <mergeCell ref="BG475040:BG475041"/>
    <mergeCell ref="BG475078:BG475079"/>
    <mergeCell ref="BG475116:BG475117"/>
    <mergeCell ref="BG474698:BG474699"/>
    <mergeCell ref="BG474736:BG474737"/>
    <mergeCell ref="BG474774:BG474775"/>
    <mergeCell ref="BG474812:BG474813"/>
    <mergeCell ref="BG474850:BG474851"/>
    <mergeCell ref="BG474888:BG474889"/>
    <mergeCell ref="BG474470:BG474471"/>
    <mergeCell ref="BG474508:BG474509"/>
    <mergeCell ref="BG474546:BG474547"/>
    <mergeCell ref="BG474584:BG474585"/>
    <mergeCell ref="BG474622:BG474623"/>
    <mergeCell ref="BG474660:BG474661"/>
    <mergeCell ref="BG476978:BG476979"/>
    <mergeCell ref="BG477016:BG477017"/>
    <mergeCell ref="BG477054:BG477055"/>
    <mergeCell ref="BG477092:BG477093"/>
    <mergeCell ref="BG477130:BG477131"/>
    <mergeCell ref="BG477168:BG477169"/>
    <mergeCell ref="BG476750:BG476751"/>
    <mergeCell ref="BG476788:BG476789"/>
    <mergeCell ref="BG476826:BG476827"/>
    <mergeCell ref="BG476864:BG476865"/>
    <mergeCell ref="BG476902:BG476903"/>
    <mergeCell ref="BG476940:BG476941"/>
    <mergeCell ref="BG476522:BG476523"/>
    <mergeCell ref="BG476560:BG476561"/>
    <mergeCell ref="BG476598:BG476599"/>
    <mergeCell ref="BG476636:BG476637"/>
    <mergeCell ref="BG476674:BG476675"/>
    <mergeCell ref="BG476712:BG476713"/>
    <mergeCell ref="BG476294:BG476295"/>
    <mergeCell ref="BG476332:BG476333"/>
    <mergeCell ref="BG476370:BG476371"/>
    <mergeCell ref="BG476408:BG476409"/>
    <mergeCell ref="BG476446:BG476447"/>
    <mergeCell ref="BG476484:BG476485"/>
    <mergeCell ref="BG476066:BG476067"/>
    <mergeCell ref="BG476104:BG476105"/>
    <mergeCell ref="BG476142:BG476143"/>
    <mergeCell ref="BG476180:BG476181"/>
    <mergeCell ref="BG476218:BG476219"/>
    <mergeCell ref="BG476256:BG476257"/>
    <mergeCell ref="BG475838:BG475839"/>
    <mergeCell ref="BG475876:BG475877"/>
    <mergeCell ref="BG475914:BG475915"/>
    <mergeCell ref="BG475952:BG475953"/>
    <mergeCell ref="BG475990:BG475991"/>
    <mergeCell ref="BG476028:BG476029"/>
    <mergeCell ref="BG478346:BG478347"/>
    <mergeCell ref="BG478384:BG478385"/>
    <mergeCell ref="BG478422:BG478423"/>
    <mergeCell ref="BG478460:BG478461"/>
    <mergeCell ref="BG478498:BG478499"/>
    <mergeCell ref="BG478536:BG478537"/>
    <mergeCell ref="BG478118:BG478119"/>
    <mergeCell ref="BG478156:BG478157"/>
    <mergeCell ref="BG478194:BG478195"/>
    <mergeCell ref="BG478232:BG478233"/>
    <mergeCell ref="BG478270:BG478271"/>
    <mergeCell ref="BG478308:BG478309"/>
    <mergeCell ref="BG477890:BG477891"/>
    <mergeCell ref="BG477928:BG477929"/>
    <mergeCell ref="BG477966:BG477967"/>
    <mergeCell ref="BG478004:BG478005"/>
    <mergeCell ref="BG478042:BG478043"/>
    <mergeCell ref="BG478080:BG478081"/>
    <mergeCell ref="BG477662:BG477663"/>
    <mergeCell ref="BG477700:BG477701"/>
    <mergeCell ref="BG477738:BG477739"/>
    <mergeCell ref="BG477776:BG477777"/>
    <mergeCell ref="BG477814:BG477815"/>
    <mergeCell ref="BG477852:BG477853"/>
    <mergeCell ref="BG477434:BG477435"/>
    <mergeCell ref="BG477472:BG477473"/>
    <mergeCell ref="BG477510:BG477511"/>
    <mergeCell ref="BG477548:BG477549"/>
    <mergeCell ref="BG477586:BG477587"/>
    <mergeCell ref="BG477624:BG477625"/>
    <mergeCell ref="BG477206:BG477207"/>
    <mergeCell ref="BG477244:BG477245"/>
    <mergeCell ref="BG477282:BG477283"/>
    <mergeCell ref="BG477320:BG477321"/>
    <mergeCell ref="BG477358:BG477359"/>
    <mergeCell ref="BG477396:BG477397"/>
    <mergeCell ref="BG479714:BG479715"/>
    <mergeCell ref="BG479752:BG479753"/>
    <mergeCell ref="BG479790:BG479791"/>
    <mergeCell ref="BG479828:BG479829"/>
    <mergeCell ref="BG479866:BG479867"/>
    <mergeCell ref="BG479904:BG479905"/>
    <mergeCell ref="BG479486:BG479487"/>
    <mergeCell ref="BG479524:BG479525"/>
    <mergeCell ref="BG479562:BG479563"/>
    <mergeCell ref="BG479600:BG479601"/>
    <mergeCell ref="BG479638:BG479639"/>
    <mergeCell ref="BG479676:BG479677"/>
    <mergeCell ref="BG479258:BG479259"/>
    <mergeCell ref="BG479296:BG479297"/>
    <mergeCell ref="BG479334:BG479335"/>
    <mergeCell ref="BG479372:BG479373"/>
    <mergeCell ref="BG479410:BG479411"/>
    <mergeCell ref="BG479448:BG479449"/>
    <mergeCell ref="BG479030:BG479031"/>
    <mergeCell ref="BG479068:BG479069"/>
    <mergeCell ref="BG479106:BG479107"/>
    <mergeCell ref="BG479144:BG479145"/>
    <mergeCell ref="BG479182:BG479183"/>
    <mergeCell ref="BG479220:BG479221"/>
    <mergeCell ref="BG478802:BG478803"/>
    <mergeCell ref="BG478840:BG478841"/>
    <mergeCell ref="BG478878:BG478879"/>
    <mergeCell ref="BG478916:BG478917"/>
    <mergeCell ref="BG478954:BG478955"/>
    <mergeCell ref="BG478992:BG478993"/>
    <mergeCell ref="BG478574:BG478575"/>
    <mergeCell ref="BG478612:BG478613"/>
    <mergeCell ref="BG478650:BG478651"/>
    <mergeCell ref="BG478688:BG478689"/>
    <mergeCell ref="BG478726:BG478727"/>
    <mergeCell ref="BG478764:BG478765"/>
    <mergeCell ref="BG481082:BG481083"/>
    <mergeCell ref="BG481120:BG481121"/>
    <mergeCell ref="BG481158:BG481159"/>
    <mergeCell ref="BG481196:BG481197"/>
    <mergeCell ref="BG481234:BG481235"/>
    <mergeCell ref="BG481272:BG481273"/>
    <mergeCell ref="BG480854:BG480855"/>
    <mergeCell ref="BG480892:BG480893"/>
    <mergeCell ref="BG480930:BG480931"/>
    <mergeCell ref="BG480968:BG480969"/>
    <mergeCell ref="BG481006:BG481007"/>
    <mergeCell ref="BG481044:BG481045"/>
    <mergeCell ref="BG480626:BG480627"/>
    <mergeCell ref="BG480664:BG480665"/>
    <mergeCell ref="BG480702:BG480703"/>
    <mergeCell ref="BG480740:BG480741"/>
    <mergeCell ref="BG480778:BG480779"/>
    <mergeCell ref="BG480816:BG480817"/>
    <mergeCell ref="BG480398:BG480399"/>
    <mergeCell ref="BG480436:BG480437"/>
    <mergeCell ref="BG480474:BG480475"/>
    <mergeCell ref="BG480512:BG480513"/>
    <mergeCell ref="BG480550:BG480551"/>
    <mergeCell ref="BG480588:BG480589"/>
    <mergeCell ref="BG480170:BG480171"/>
    <mergeCell ref="BG480208:BG480209"/>
    <mergeCell ref="BG480246:BG480247"/>
    <mergeCell ref="BG480284:BG480285"/>
    <mergeCell ref="BG480322:BG480323"/>
    <mergeCell ref="BG480360:BG480361"/>
    <mergeCell ref="BG479942:BG479943"/>
    <mergeCell ref="BG479980:BG479981"/>
    <mergeCell ref="BG480018:BG480019"/>
    <mergeCell ref="BG480056:BG480057"/>
    <mergeCell ref="BG480094:BG480095"/>
    <mergeCell ref="BG480132:BG480133"/>
    <mergeCell ref="BG482450:BG482451"/>
    <mergeCell ref="BG482488:BG482489"/>
    <mergeCell ref="BG482526:BG482527"/>
    <mergeCell ref="BG482564:BG482565"/>
    <mergeCell ref="BG482602:BG482603"/>
    <mergeCell ref="BG482640:BG482641"/>
    <mergeCell ref="BG482222:BG482223"/>
    <mergeCell ref="BG482260:BG482261"/>
    <mergeCell ref="BG482298:BG482299"/>
    <mergeCell ref="BG482336:BG482337"/>
    <mergeCell ref="BG482374:BG482375"/>
    <mergeCell ref="BG482412:BG482413"/>
    <mergeCell ref="BG481994:BG481995"/>
    <mergeCell ref="BG482032:BG482033"/>
    <mergeCell ref="BG482070:BG482071"/>
    <mergeCell ref="BG482108:BG482109"/>
    <mergeCell ref="BG482146:BG482147"/>
    <mergeCell ref="BG482184:BG482185"/>
    <mergeCell ref="BG481766:BG481767"/>
    <mergeCell ref="BG481804:BG481805"/>
    <mergeCell ref="BG481842:BG481843"/>
    <mergeCell ref="BG481880:BG481881"/>
    <mergeCell ref="BG481918:BG481919"/>
    <mergeCell ref="BG481956:BG481957"/>
    <mergeCell ref="BG481538:BG481539"/>
    <mergeCell ref="BG481576:BG481577"/>
    <mergeCell ref="BG481614:BG481615"/>
    <mergeCell ref="BG481652:BG481653"/>
    <mergeCell ref="BG481690:BG481691"/>
    <mergeCell ref="BG481728:BG481729"/>
    <mergeCell ref="BG481310:BG481311"/>
    <mergeCell ref="BG481348:BG481349"/>
    <mergeCell ref="BG481386:BG481387"/>
    <mergeCell ref="BG481424:BG481425"/>
    <mergeCell ref="BG481462:BG481463"/>
    <mergeCell ref="BG481500:BG481501"/>
    <mergeCell ref="BG483818:BG483819"/>
    <mergeCell ref="BG483856:BG483857"/>
    <mergeCell ref="BG483894:BG483895"/>
    <mergeCell ref="BG483932:BG483933"/>
    <mergeCell ref="BG483970:BG483971"/>
    <mergeCell ref="BG484008:BG484009"/>
    <mergeCell ref="BG483590:BG483591"/>
    <mergeCell ref="BG483628:BG483629"/>
    <mergeCell ref="BG483666:BG483667"/>
    <mergeCell ref="BG483704:BG483705"/>
    <mergeCell ref="BG483742:BG483743"/>
    <mergeCell ref="BG483780:BG483781"/>
    <mergeCell ref="BG483362:BG483363"/>
    <mergeCell ref="BG483400:BG483401"/>
    <mergeCell ref="BG483438:BG483439"/>
    <mergeCell ref="BG483476:BG483477"/>
    <mergeCell ref="BG483514:BG483515"/>
    <mergeCell ref="BG483552:BG483553"/>
    <mergeCell ref="BG483134:BG483135"/>
    <mergeCell ref="BG483172:BG483173"/>
    <mergeCell ref="BG483210:BG483211"/>
    <mergeCell ref="BG483248:BG483249"/>
    <mergeCell ref="BG483286:BG483287"/>
    <mergeCell ref="BG483324:BG483325"/>
    <mergeCell ref="BG482906:BG482907"/>
    <mergeCell ref="BG482944:BG482945"/>
    <mergeCell ref="BG482982:BG482983"/>
    <mergeCell ref="BG483020:BG483021"/>
    <mergeCell ref="BG483058:BG483059"/>
    <mergeCell ref="BG483096:BG483097"/>
    <mergeCell ref="BG482678:BG482679"/>
    <mergeCell ref="BG482716:BG482717"/>
    <mergeCell ref="BG482754:BG482755"/>
    <mergeCell ref="BG482792:BG482793"/>
    <mergeCell ref="BG482830:BG482831"/>
    <mergeCell ref="BG482868:BG482869"/>
    <mergeCell ref="BG485186:BG485187"/>
    <mergeCell ref="BG485224:BG485225"/>
    <mergeCell ref="BG485262:BG485263"/>
    <mergeCell ref="BG485300:BG485301"/>
    <mergeCell ref="BG485338:BG485339"/>
    <mergeCell ref="BG485376:BG485377"/>
    <mergeCell ref="BG484958:BG484959"/>
    <mergeCell ref="BG484996:BG484997"/>
    <mergeCell ref="BG485034:BG485035"/>
    <mergeCell ref="BG485072:BG485073"/>
    <mergeCell ref="BG485110:BG485111"/>
    <mergeCell ref="BG485148:BG485149"/>
    <mergeCell ref="BG484730:BG484731"/>
    <mergeCell ref="BG484768:BG484769"/>
    <mergeCell ref="BG484806:BG484807"/>
    <mergeCell ref="BG484844:BG484845"/>
    <mergeCell ref="BG484882:BG484883"/>
    <mergeCell ref="BG484920:BG484921"/>
    <mergeCell ref="BG484502:BG484503"/>
    <mergeCell ref="BG484540:BG484541"/>
    <mergeCell ref="BG484578:BG484579"/>
    <mergeCell ref="BG484616:BG484617"/>
    <mergeCell ref="BG484654:BG484655"/>
    <mergeCell ref="BG484692:BG484693"/>
    <mergeCell ref="BG484274:BG484275"/>
    <mergeCell ref="BG484312:BG484313"/>
    <mergeCell ref="BG484350:BG484351"/>
    <mergeCell ref="BG484388:BG484389"/>
    <mergeCell ref="BG484426:BG484427"/>
    <mergeCell ref="BG484464:BG484465"/>
    <mergeCell ref="BG484046:BG484047"/>
    <mergeCell ref="BG484084:BG484085"/>
    <mergeCell ref="BG484122:BG484123"/>
    <mergeCell ref="BG484160:BG484161"/>
    <mergeCell ref="BG484198:BG484199"/>
    <mergeCell ref="BG484236:BG484237"/>
    <mergeCell ref="BG486554:BG486555"/>
    <mergeCell ref="BG486592:BG486593"/>
    <mergeCell ref="BG486630:BG486631"/>
    <mergeCell ref="BG486668:BG486669"/>
    <mergeCell ref="BG486706:BG486707"/>
    <mergeCell ref="BG486744:BG486745"/>
    <mergeCell ref="BG486326:BG486327"/>
    <mergeCell ref="BG486364:BG486365"/>
    <mergeCell ref="BG486402:BG486403"/>
    <mergeCell ref="BG486440:BG486441"/>
    <mergeCell ref="BG486478:BG486479"/>
    <mergeCell ref="BG486516:BG486517"/>
    <mergeCell ref="BG486098:BG486099"/>
    <mergeCell ref="BG486136:BG486137"/>
    <mergeCell ref="BG486174:BG486175"/>
    <mergeCell ref="BG486212:BG486213"/>
    <mergeCell ref="BG486250:BG486251"/>
    <mergeCell ref="BG486288:BG486289"/>
    <mergeCell ref="BG485870:BG485871"/>
    <mergeCell ref="BG485908:BG485909"/>
    <mergeCell ref="BG485946:BG485947"/>
    <mergeCell ref="BG485984:BG485985"/>
    <mergeCell ref="BG486022:BG486023"/>
    <mergeCell ref="BG486060:BG486061"/>
    <mergeCell ref="BG485642:BG485643"/>
    <mergeCell ref="BG485680:BG485681"/>
    <mergeCell ref="BG485718:BG485719"/>
    <mergeCell ref="BG485756:BG485757"/>
    <mergeCell ref="BG485794:BG485795"/>
    <mergeCell ref="BG485832:BG485833"/>
    <mergeCell ref="BG485414:BG485415"/>
    <mergeCell ref="BG485452:BG485453"/>
    <mergeCell ref="BG485490:BG485491"/>
    <mergeCell ref="BG485528:BG485529"/>
    <mergeCell ref="BG485566:BG485567"/>
    <mergeCell ref="BG485604:BG485605"/>
    <mergeCell ref="BG487922:BG487923"/>
    <mergeCell ref="BG487960:BG487961"/>
    <mergeCell ref="BG487998:BG487999"/>
    <mergeCell ref="BG488036:BG488037"/>
    <mergeCell ref="BG488074:BG488075"/>
    <mergeCell ref="BG488112:BG488113"/>
    <mergeCell ref="BG487694:BG487695"/>
    <mergeCell ref="BG487732:BG487733"/>
    <mergeCell ref="BG487770:BG487771"/>
    <mergeCell ref="BG487808:BG487809"/>
    <mergeCell ref="BG487846:BG487847"/>
    <mergeCell ref="BG487884:BG487885"/>
    <mergeCell ref="BG487466:BG487467"/>
    <mergeCell ref="BG487504:BG487505"/>
    <mergeCell ref="BG487542:BG487543"/>
    <mergeCell ref="BG487580:BG487581"/>
    <mergeCell ref="BG487618:BG487619"/>
    <mergeCell ref="BG487656:BG487657"/>
    <mergeCell ref="BG487238:BG487239"/>
    <mergeCell ref="BG487276:BG487277"/>
    <mergeCell ref="BG487314:BG487315"/>
    <mergeCell ref="BG487352:BG487353"/>
    <mergeCell ref="BG487390:BG487391"/>
    <mergeCell ref="BG487428:BG487429"/>
    <mergeCell ref="BG487010:BG487011"/>
    <mergeCell ref="BG487048:BG487049"/>
    <mergeCell ref="BG487086:BG487087"/>
    <mergeCell ref="BG487124:BG487125"/>
    <mergeCell ref="BG487162:BG487163"/>
    <mergeCell ref="BG487200:BG487201"/>
    <mergeCell ref="BG486782:BG486783"/>
    <mergeCell ref="BG486820:BG486821"/>
    <mergeCell ref="BG486858:BG486859"/>
    <mergeCell ref="BG486896:BG486897"/>
    <mergeCell ref="BG486934:BG486935"/>
    <mergeCell ref="BG486972:BG486973"/>
    <mergeCell ref="BG489290:BG489291"/>
    <mergeCell ref="BG489328:BG489329"/>
    <mergeCell ref="BG489366:BG489367"/>
    <mergeCell ref="BG489404:BG489405"/>
    <mergeCell ref="BG489442:BG489443"/>
    <mergeCell ref="BG489480:BG489481"/>
    <mergeCell ref="BG489062:BG489063"/>
    <mergeCell ref="BG489100:BG489101"/>
    <mergeCell ref="BG489138:BG489139"/>
    <mergeCell ref="BG489176:BG489177"/>
    <mergeCell ref="BG489214:BG489215"/>
    <mergeCell ref="BG489252:BG489253"/>
    <mergeCell ref="BG488834:BG488835"/>
    <mergeCell ref="BG488872:BG488873"/>
    <mergeCell ref="BG488910:BG488911"/>
    <mergeCell ref="BG488948:BG488949"/>
    <mergeCell ref="BG488986:BG488987"/>
    <mergeCell ref="BG489024:BG489025"/>
    <mergeCell ref="BG488606:BG488607"/>
    <mergeCell ref="BG488644:BG488645"/>
    <mergeCell ref="BG488682:BG488683"/>
    <mergeCell ref="BG488720:BG488721"/>
    <mergeCell ref="BG488758:BG488759"/>
    <mergeCell ref="BG488796:BG488797"/>
    <mergeCell ref="BG488378:BG488379"/>
    <mergeCell ref="BG488416:BG488417"/>
    <mergeCell ref="BG488454:BG488455"/>
    <mergeCell ref="BG488492:BG488493"/>
    <mergeCell ref="BG488530:BG488531"/>
    <mergeCell ref="BG488568:BG488569"/>
    <mergeCell ref="BG488150:BG488151"/>
    <mergeCell ref="BG488188:BG488189"/>
    <mergeCell ref="BG488226:BG488227"/>
    <mergeCell ref="BG488264:BG488265"/>
    <mergeCell ref="BG488302:BG488303"/>
    <mergeCell ref="BG488340:BG488341"/>
    <mergeCell ref="BG490658:BG490659"/>
    <mergeCell ref="BG490696:BG490697"/>
    <mergeCell ref="BG490734:BG490735"/>
    <mergeCell ref="BG490772:BG490773"/>
    <mergeCell ref="BG490810:BG490811"/>
    <mergeCell ref="BG490848:BG490849"/>
    <mergeCell ref="BG490430:BG490431"/>
    <mergeCell ref="BG490468:BG490469"/>
    <mergeCell ref="BG490506:BG490507"/>
    <mergeCell ref="BG490544:BG490545"/>
    <mergeCell ref="BG490582:BG490583"/>
    <mergeCell ref="BG490620:BG490621"/>
    <mergeCell ref="BG490202:BG490203"/>
    <mergeCell ref="BG490240:BG490241"/>
    <mergeCell ref="BG490278:BG490279"/>
    <mergeCell ref="BG490316:BG490317"/>
    <mergeCell ref="BG490354:BG490355"/>
    <mergeCell ref="BG490392:BG490393"/>
    <mergeCell ref="BG489974:BG489975"/>
    <mergeCell ref="BG490012:BG490013"/>
    <mergeCell ref="BG490050:BG490051"/>
    <mergeCell ref="BG490088:BG490089"/>
    <mergeCell ref="BG490126:BG490127"/>
    <mergeCell ref="BG490164:BG490165"/>
    <mergeCell ref="BG489746:BG489747"/>
    <mergeCell ref="BG489784:BG489785"/>
    <mergeCell ref="BG489822:BG489823"/>
    <mergeCell ref="BG489860:BG489861"/>
    <mergeCell ref="BG489898:BG489899"/>
    <mergeCell ref="BG489936:BG489937"/>
    <mergeCell ref="BG489518:BG489519"/>
    <mergeCell ref="BG489556:BG489557"/>
    <mergeCell ref="BG489594:BG489595"/>
    <mergeCell ref="BG489632:BG489633"/>
    <mergeCell ref="BG489670:BG489671"/>
    <mergeCell ref="BG489708:BG489709"/>
    <mergeCell ref="BG492026:BG492027"/>
    <mergeCell ref="BG492064:BG492065"/>
    <mergeCell ref="BG492102:BG492103"/>
    <mergeCell ref="BG492140:BG492141"/>
    <mergeCell ref="BG492178:BG492179"/>
    <mergeCell ref="BG492216:BG492217"/>
    <mergeCell ref="BG491798:BG491799"/>
    <mergeCell ref="BG491836:BG491837"/>
    <mergeCell ref="BG491874:BG491875"/>
    <mergeCell ref="BG491912:BG491913"/>
    <mergeCell ref="BG491950:BG491951"/>
    <mergeCell ref="BG491988:BG491989"/>
    <mergeCell ref="BG491570:BG491571"/>
    <mergeCell ref="BG491608:BG491609"/>
    <mergeCell ref="BG491646:BG491647"/>
    <mergeCell ref="BG491684:BG491685"/>
    <mergeCell ref="BG491722:BG491723"/>
    <mergeCell ref="BG491760:BG491761"/>
    <mergeCell ref="BG491342:BG491343"/>
    <mergeCell ref="BG491380:BG491381"/>
    <mergeCell ref="BG491418:BG491419"/>
    <mergeCell ref="BG491456:BG491457"/>
    <mergeCell ref="BG491494:BG491495"/>
    <mergeCell ref="BG491532:BG491533"/>
    <mergeCell ref="BG491114:BG491115"/>
    <mergeCell ref="BG491152:BG491153"/>
    <mergeCell ref="BG491190:BG491191"/>
    <mergeCell ref="BG491228:BG491229"/>
    <mergeCell ref="BG491266:BG491267"/>
    <mergeCell ref="BG491304:BG491305"/>
    <mergeCell ref="BG490886:BG490887"/>
    <mergeCell ref="BG490924:BG490925"/>
    <mergeCell ref="BG490962:BG490963"/>
    <mergeCell ref="BG491000:BG491001"/>
    <mergeCell ref="BG491038:BG491039"/>
    <mergeCell ref="BG491076:BG491077"/>
    <mergeCell ref="BG493394:BG493395"/>
    <mergeCell ref="BG493432:BG493433"/>
    <mergeCell ref="BG493470:BG493471"/>
    <mergeCell ref="BG493508:BG493509"/>
    <mergeCell ref="BG493546:BG493547"/>
    <mergeCell ref="BG493584:BG493585"/>
    <mergeCell ref="BG493166:BG493167"/>
    <mergeCell ref="BG493204:BG493205"/>
    <mergeCell ref="BG493242:BG493243"/>
    <mergeCell ref="BG493280:BG493281"/>
    <mergeCell ref="BG493318:BG493319"/>
    <mergeCell ref="BG493356:BG493357"/>
    <mergeCell ref="BG492938:BG492939"/>
    <mergeCell ref="BG492976:BG492977"/>
    <mergeCell ref="BG493014:BG493015"/>
    <mergeCell ref="BG493052:BG493053"/>
    <mergeCell ref="BG493090:BG493091"/>
    <mergeCell ref="BG493128:BG493129"/>
    <mergeCell ref="BG492710:BG492711"/>
    <mergeCell ref="BG492748:BG492749"/>
    <mergeCell ref="BG492786:BG492787"/>
    <mergeCell ref="BG492824:BG492825"/>
    <mergeCell ref="BG492862:BG492863"/>
    <mergeCell ref="BG492900:BG492901"/>
    <mergeCell ref="BG492482:BG492483"/>
    <mergeCell ref="BG492520:BG492521"/>
    <mergeCell ref="BG492558:BG492559"/>
    <mergeCell ref="BG492596:BG492597"/>
    <mergeCell ref="BG492634:BG492635"/>
    <mergeCell ref="BG492672:BG492673"/>
    <mergeCell ref="BG492254:BG492255"/>
    <mergeCell ref="BG492292:BG492293"/>
    <mergeCell ref="BG492330:BG492331"/>
    <mergeCell ref="BG492368:BG492369"/>
    <mergeCell ref="BG492406:BG492407"/>
    <mergeCell ref="BG492444:BG492445"/>
    <mergeCell ref="BG494762:BG494763"/>
    <mergeCell ref="BG494800:BG494801"/>
    <mergeCell ref="BG494838:BG494839"/>
    <mergeCell ref="BG494876:BG494877"/>
    <mergeCell ref="BG494914:BG494915"/>
    <mergeCell ref="BG494952:BG494953"/>
    <mergeCell ref="BG494534:BG494535"/>
    <mergeCell ref="BG494572:BG494573"/>
    <mergeCell ref="BG494610:BG494611"/>
    <mergeCell ref="BG494648:BG494649"/>
    <mergeCell ref="BG494686:BG494687"/>
    <mergeCell ref="BG494724:BG494725"/>
    <mergeCell ref="BG494306:BG494307"/>
    <mergeCell ref="BG494344:BG494345"/>
    <mergeCell ref="BG494382:BG494383"/>
    <mergeCell ref="BG494420:BG494421"/>
    <mergeCell ref="BG494458:BG494459"/>
    <mergeCell ref="BG494496:BG494497"/>
    <mergeCell ref="BG494078:BG494079"/>
    <mergeCell ref="BG494116:BG494117"/>
    <mergeCell ref="BG494154:BG494155"/>
    <mergeCell ref="BG494192:BG494193"/>
    <mergeCell ref="BG494230:BG494231"/>
    <mergeCell ref="BG494268:BG494269"/>
    <mergeCell ref="BG493850:BG493851"/>
    <mergeCell ref="BG493888:BG493889"/>
    <mergeCell ref="BG493926:BG493927"/>
    <mergeCell ref="BG493964:BG493965"/>
    <mergeCell ref="BG494002:BG494003"/>
    <mergeCell ref="BG494040:BG494041"/>
    <mergeCell ref="BG493622:BG493623"/>
    <mergeCell ref="BG493660:BG493661"/>
    <mergeCell ref="BG493698:BG493699"/>
    <mergeCell ref="BG493736:BG493737"/>
    <mergeCell ref="BG493774:BG493775"/>
    <mergeCell ref="BG493812:BG493813"/>
    <mergeCell ref="BG496130:BG496131"/>
    <mergeCell ref="BG496168:BG496169"/>
    <mergeCell ref="BG496206:BG496207"/>
    <mergeCell ref="BG496244:BG496245"/>
    <mergeCell ref="BG496282:BG496283"/>
    <mergeCell ref="BG496320:BG496321"/>
    <mergeCell ref="BG495902:BG495903"/>
    <mergeCell ref="BG495940:BG495941"/>
    <mergeCell ref="BG495978:BG495979"/>
    <mergeCell ref="BG496016:BG496017"/>
    <mergeCell ref="BG496054:BG496055"/>
    <mergeCell ref="BG496092:BG496093"/>
    <mergeCell ref="BG495674:BG495675"/>
    <mergeCell ref="BG495712:BG495713"/>
    <mergeCell ref="BG495750:BG495751"/>
    <mergeCell ref="BG495788:BG495789"/>
    <mergeCell ref="BG495826:BG495827"/>
    <mergeCell ref="BG495864:BG495865"/>
    <mergeCell ref="BG495446:BG495447"/>
    <mergeCell ref="BG495484:BG495485"/>
    <mergeCell ref="BG495522:BG495523"/>
    <mergeCell ref="BG495560:BG495561"/>
    <mergeCell ref="BG495598:BG495599"/>
    <mergeCell ref="BG495636:BG495637"/>
    <mergeCell ref="BG495218:BG495219"/>
    <mergeCell ref="BG495256:BG495257"/>
    <mergeCell ref="BG495294:BG495295"/>
    <mergeCell ref="BG495332:BG495333"/>
    <mergeCell ref="BG495370:BG495371"/>
    <mergeCell ref="BG495408:BG495409"/>
    <mergeCell ref="BG494990:BG494991"/>
    <mergeCell ref="BG495028:BG495029"/>
    <mergeCell ref="BG495066:BG495067"/>
    <mergeCell ref="BG495104:BG495105"/>
    <mergeCell ref="BG495142:BG495143"/>
    <mergeCell ref="BG495180:BG495181"/>
    <mergeCell ref="BG497498:BG497499"/>
    <mergeCell ref="BG497536:BG497537"/>
    <mergeCell ref="BG497574:BG497575"/>
    <mergeCell ref="BG497612:BG497613"/>
    <mergeCell ref="BG497650:BG497651"/>
    <mergeCell ref="BG497688:BG497689"/>
    <mergeCell ref="BG497270:BG497271"/>
    <mergeCell ref="BG497308:BG497309"/>
    <mergeCell ref="BG497346:BG497347"/>
    <mergeCell ref="BG497384:BG497385"/>
    <mergeCell ref="BG497422:BG497423"/>
    <mergeCell ref="BG497460:BG497461"/>
    <mergeCell ref="BG497042:BG497043"/>
    <mergeCell ref="BG497080:BG497081"/>
    <mergeCell ref="BG497118:BG497119"/>
    <mergeCell ref="BG497156:BG497157"/>
    <mergeCell ref="BG497194:BG497195"/>
    <mergeCell ref="BG497232:BG497233"/>
    <mergeCell ref="BG496814:BG496815"/>
    <mergeCell ref="BG496852:BG496853"/>
    <mergeCell ref="BG496890:BG496891"/>
    <mergeCell ref="BG496928:BG496929"/>
    <mergeCell ref="BG496966:BG496967"/>
    <mergeCell ref="BG497004:BG497005"/>
    <mergeCell ref="BG496586:BG496587"/>
    <mergeCell ref="BG496624:BG496625"/>
    <mergeCell ref="BG496662:BG496663"/>
    <mergeCell ref="BG496700:BG496701"/>
    <mergeCell ref="BG496738:BG496739"/>
    <mergeCell ref="BG496776:BG496777"/>
    <mergeCell ref="BG496358:BG496359"/>
    <mergeCell ref="BG496396:BG496397"/>
    <mergeCell ref="BG496434:BG496435"/>
    <mergeCell ref="BG496472:BG496473"/>
    <mergeCell ref="BG496510:BG496511"/>
    <mergeCell ref="BG496548:BG496549"/>
    <mergeCell ref="BG498866:BG498867"/>
    <mergeCell ref="BG498904:BG498905"/>
    <mergeCell ref="BG498942:BG498943"/>
    <mergeCell ref="BG498980:BG498981"/>
    <mergeCell ref="BG499018:BG499019"/>
    <mergeCell ref="BG499056:BG499057"/>
    <mergeCell ref="BG498638:BG498639"/>
    <mergeCell ref="BG498676:BG498677"/>
    <mergeCell ref="BG498714:BG498715"/>
    <mergeCell ref="BG498752:BG498753"/>
    <mergeCell ref="BG498790:BG498791"/>
    <mergeCell ref="BG498828:BG498829"/>
    <mergeCell ref="BG498410:BG498411"/>
    <mergeCell ref="BG498448:BG498449"/>
    <mergeCell ref="BG498486:BG498487"/>
    <mergeCell ref="BG498524:BG498525"/>
    <mergeCell ref="BG498562:BG498563"/>
    <mergeCell ref="BG498600:BG498601"/>
    <mergeCell ref="BG498182:BG498183"/>
    <mergeCell ref="BG498220:BG498221"/>
    <mergeCell ref="BG498258:BG498259"/>
    <mergeCell ref="BG498296:BG498297"/>
    <mergeCell ref="BG498334:BG498335"/>
    <mergeCell ref="BG498372:BG498373"/>
    <mergeCell ref="BG497954:BG497955"/>
    <mergeCell ref="BG497992:BG497993"/>
    <mergeCell ref="BG498030:BG498031"/>
    <mergeCell ref="BG498068:BG498069"/>
    <mergeCell ref="BG498106:BG498107"/>
    <mergeCell ref="BG498144:BG498145"/>
    <mergeCell ref="BG497726:BG497727"/>
    <mergeCell ref="BG497764:BG497765"/>
    <mergeCell ref="BG497802:BG497803"/>
    <mergeCell ref="BG497840:BG497841"/>
    <mergeCell ref="BG497878:BG497879"/>
    <mergeCell ref="BG497916:BG497917"/>
    <mergeCell ref="BG500234:BG500235"/>
    <mergeCell ref="BG500272:BG500273"/>
    <mergeCell ref="BG500310:BG500311"/>
    <mergeCell ref="BG500348:BG500349"/>
    <mergeCell ref="BG500386:BG500387"/>
    <mergeCell ref="BG500424:BG500425"/>
    <mergeCell ref="BG500006:BG500007"/>
    <mergeCell ref="BG500044:BG500045"/>
    <mergeCell ref="BG500082:BG500083"/>
    <mergeCell ref="BG500120:BG500121"/>
    <mergeCell ref="BG500158:BG500159"/>
    <mergeCell ref="BG500196:BG500197"/>
    <mergeCell ref="BG499778:BG499779"/>
    <mergeCell ref="BG499816:BG499817"/>
    <mergeCell ref="BG499854:BG499855"/>
    <mergeCell ref="BG499892:BG499893"/>
    <mergeCell ref="BG499930:BG499931"/>
    <mergeCell ref="BG499968:BG499969"/>
    <mergeCell ref="BG499550:BG499551"/>
    <mergeCell ref="BG499588:BG499589"/>
    <mergeCell ref="BG499626:BG499627"/>
    <mergeCell ref="BG499664:BG499665"/>
    <mergeCell ref="BG499702:BG499703"/>
    <mergeCell ref="BG499740:BG499741"/>
    <mergeCell ref="BG499322:BG499323"/>
    <mergeCell ref="BG499360:BG499361"/>
    <mergeCell ref="BG499398:BG499399"/>
    <mergeCell ref="BG499436:BG499437"/>
    <mergeCell ref="BG499474:BG499475"/>
    <mergeCell ref="BG499512:BG499513"/>
    <mergeCell ref="BG499094:BG499095"/>
    <mergeCell ref="BG499132:BG499133"/>
    <mergeCell ref="BG499170:BG499171"/>
    <mergeCell ref="BG499208:BG499209"/>
    <mergeCell ref="BG499246:BG499247"/>
    <mergeCell ref="BG499284:BG499285"/>
    <mergeCell ref="BG501602:BG501603"/>
    <mergeCell ref="BG501640:BG501641"/>
    <mergeCell ref="BG501678:BG501679"/>
    <mergeCell ref="BG501716:BG501717"/>
    <mergeCell ref="BG501754:BG501755"/>
    <mergeCell ref="BG501792:BG501793"/>
    <mergeCell ref="BG501374:BG501375"/>
    <mergeCell ref="BG501412:BG501413"/>
    <mergeCell ref="BG501450:BG501451"/>
    <mergeCell ref="BG501488:BG501489"/>
    <mergeCell ref="BG501526:BG501527"/>
    <mergeCell ref="BG501564:BG501565"/>
    <mergeCell ref="BG501146:BG501147"/>
    <mergeCell ref="BG501184:BG501185"/>
    <mergeCell ref="BG501222:BG501223"/>
    <mergeCell ref="BG501260:BG501261"/>
    <mergeCell ref="BG501298:BG501299"/>
    <mergeCell ref="BG501336:BG501337"/>
    <mergeCell ref="BG500918:BG500919"/>
    <mergeCell ref="BG500956:BG500957"/>
    <mergeCell ref="BG500994:BG500995"/>
    <mergeCell ref="BG501032:BG501033"/>
    <mergeCell ref="BG501070:BG501071"/>
    <mergeCell ref="BG501108:BG501109"/>
    <mergeCell ref="BG500690:BG500691"/>
    <mergeCell ref="BG500728:BG500729"/>
    <mergeCell ref="BG500766:BG500767"/>
    <mergeCell ref="BG500804:BG500805"/>
    <mergeCell ref="BG500842:BG500843"/>
    <mergeCell ref="BG500880:BG500881"/>
    <mergeCell ref="BG500462:BG500463"/>
    <mergeCell ref="BG500500:BG500501"/>
    <mergeCell ref="BG500538:BG500539"/>
    <mergeCell ref="BG500576:BG500577"/>
    <mergeCell ref="BG500614:BG500615"/>
    <mergeCell ref="BG500652:BG500653"/>
    <mergeCell ref="BG502970:BG502971"/>
    <mergeCell ref="BG503008:BG503009"/>
    <mergeCell ref="BG503046:BG503047"/>
    <mergeCell ref="BG503084:BG503085"/>
    <mergeCell ref="BG503122:BG503123"/>
    <mergeCell ref="BG503160:BG503161"/>
    <mergeCell ref="BG502742:BG502743"/>
    <mergeCell ref="BG502780:BG502781"/>
    <mergeCell ref="BG502818:BG502819"/>
    <mergeCell ref="BG502856:BG502857"/>
    <mergeCell ref="BG502894:BG502895"/>
    <mergeCell ref="BG502932:BG502933"/>
    <mergeCell ref="BG502514:BG502515"/>
    <mergeCell ref="BG502552:BG502553"/>
    <mergeCell ref="BG502590:BG502591"/>
    <mergeCell ref="BG502628:BG502629"/>
    <mergeCell ref="BG502666:BG502667"/>
    <mergeCell ref="BG502704:BG502705"/>
    <mergeCell ref="BG502286:BG502287"/>
    <mergeCell ref="BG502324:BG502325"/>
    <mergeCell ref="BG502362:BG502363"/>
    <mergeCell ref="BG502400:BG502401"/>
    <mergeCell ref="BG502438:BG502439"/>
    <mergeCell ref="BG502476:BG502477"/>
    <mergeCell ref="BG502058:BG502059"/>
    <mergeCell ref="BG502096:BG502097"/>
    <mergeCell ref="BG502134:BG502135"/>
    <mergeCell ref="BG502172:BG502173"/>
    <mergeCell ref="BG502210:BG502211"/>
    <mergeCell ref="BG502248:BG502249"/>
    <mergeCell ref="BG501830:BG501831"/>
    <mergeCell ref="BG501868:BG501869"/>
    <mergeCell ref="BG501906:BG501907"/>
    <mergeCell ref="BG501944:BG501945"/>
    <mergeCell ref="BG501982:BG501983"/>
    <mergeCell ref="BG502020:BG502021"/>
    <mergeCell ref="BG504338:BG504339"/>
    <mergeCell ref="BG504376:BG504377"/>
    <mergeCell ref="BG504414:BG504415"/>
    <mergeCell ref="BG504452:BG504453"/>
    <mergeCell ref="BG504490:BG504491"/>
    <mergeCell ref="BG504528:BG504529"/>
    <mergeCell ref="BG504110:BG504111"/>
    <mergeCell ref="BG504148:BG504149"/>
    <mergeCell ref="BG504186:BG504187"/>
    <mergeCell ref="BG504224:BG504225"/>
    <mergeCell ref="BG504262:BG504263"/>
    <mergeCell ref="BG504300:BG504301"/>
    <mergeCell ref="BG503882:BG503883"/>
    <mergeCell ref="BG503920:BG503921"/>
    <mergeCell ref="BG503958:BG503959"/>
    <mergeCell ref="BG503996:BG503997"/>
    <mergeCell ref="BG504034:BG504035"/>
    <mergeCell ref="BG504072:BG504073"/>
    <mergeCell ref="BG503654:BG503655"/>
    <mergeCell ref="BG503692:BG503693"/>
    <mergeCell ref="BG503730:BG503731"/>
    <mergeCell ref="BG503768:BG503769"/>
    <mergeCell ref="BG503806:BG503807"/>
    <mergeCell ref="BG503844:BG503845"/>
    <mergeCell ref="BG503426:BG503427"/>
    <mergeCell ref="BG503464:BG503465"/>
    <mergeCell ref="BG503502:BG503503"/>
    <mergeCell ref="BG503540:BG503541"/>
    <mergeCell ref="BG503578:BG503579"/>
    <mergeCell ref="BG503616:BG503617"/>
    <mergeCell ref="BG503198:BG503199"/>
    <mergeCell ref="BG503236:BG503237"/>
    <mergeCell ref="BG503274:BG503275"/>
    <mergeCell ref="BG503312:BG503313"/>
    <mergeCell ref="BG503350:BG503351"/>
    <mergeCell ref="BG503388:BG503389"/>
    <mergeCell ref="BG505706:BG505707"/>
    <mergeCell ref="BG505744:BG505745"/>
    <mergeCell ref="BG505782:BG505783"/>
    <mergeCell ref="BG505820:BG505821"/>
    <mergeCell ref="BG505858:BG505859"/>
    <mergeCell ref="BG505896:BG505897"/>
    <mergeCell ref="BG505478:BG505479"/>
    <mergeCell ref="BG505516:BG505517"/>
    <mergeCell ref="BG505554:BG505555"/>
    <mergeCell ref="BG505592:BG505593"/>
    <mergeCell ref="BG505630:BG505631"/>
    <mergeCell ref="BG505668:BG505669"/>
    <mergeCell ref="BG505250:BG505251"/>
    <mergeCell ref="BG505288:BG505289"/>
    <mergeCell ref="BG505326:BG505327"/>
    <mergeCell ref="BG505364:BG505365"/>
    <mergeCell ref="BG505402:BG505403"/>
    <mergeCell ref="BG505440:BG505441"/>
    <mergeCell ref="BG505022:BG505023"/>
    <mergeCell ref="BG505060:BG505061"/>
    <mergeCell ref="BG505098:BG505099"/>
    <mergeCell ref="BG505136:BG505137"/>
    <mergeCell ref="BG505174:BG505175"/>
    <mergeCell ref="BG505212:BG505213"/>
    <mergeCell ref="BG504794:BG504795"/>
    <mergeCell ref="BG504832:BG504833"/>
    <mergeCell ref="BG504870:BG504871"/>
    <mergeCell ref="BG504908:BG504909"/>
    <mergeCell ref="BG504946:BG504947"/>
    <mergeCell ref="BG504984:BG504985"/>
    <mergeCell ref="BG504566:BG504567"/>
    <mergeCell ref="BG504604:BG504605"/>
    <mergeCell ref="BG504642:BG504643"/>
    <mergeCell ref="BG504680:BG504681"/>
    <mergeCell ref="BG504718:BG504719"/>
    <mergeCell ref="BG504756:BG504757"/>
    <mergeCell ref="BG507074:BG507075"/>
    <mergeCell ref="BG507112:BG507113"/>
    <mergeCell ref="BG507150:BG507151"/>
    <mergeCell ref="BG507188:BG507189"/>
    <mergeCell ref="BG507226:BG507227"/>
    <mergeCell ref="BG507264:BG507265"/>
    <mergeCell ref="BG506846:BG506847"/>
    <mergeCell ref="BG506884:BG506885"/>
    <mergeCell ref="BG506922:BG506923"/>
    <mergeCell ref="BG506960:BG506961"/>
    <mergeCell ref="BG506998:BG506999"/>
    <mergeCell ref="BG507036:BG507037"/>
    <mergeCell ref="BG506618:BG506619"/>
    <mergeCell ref="BG506656:BG506657"/>
    <mergeCell ref="BG506694:BG506695"/>
    <mergeCell ref="BG506732:BG506733"/>
    <mergeCell ref="BG506770:BG506771"/>
    <mergeCell ref="BG506808:BG506809"/>
    <mergeCell ref="BG506390:BG506391"/>
    <mergeCell ref="BG506428:BG506429"/>
    <mergeCell ref="BG506466:BG506467"/>
    <mergeCell ref="BG506504:BG506505"/>
    <mergeCell ref="BG506542:BG506543"/>
    <mergeCell ref="BG506580:BG506581"/>
    <mergeCell ref="BG506162:BG506163"/>
    <mergeCell ref="BG506200:BG506201"/>
    <mergeCell ref="BG506238:BG506239"/>
    <mergeCell ref="BG506276:BG506277"/>
    <mergeCell ref="BG506314:BG506315"/>
    <mergeCell ref="BG506352:BG506353"/>
    <mergeCell ref="BG505934:BG505935"/>
    <mergeCell ref="BG505972:BG505973"/>
    <mergeCell ref="BG506010:BG506011"/>
    <mergeCell ref="BG506048:BG506049"/>
    <mergeCell ref="BG506086:BG506087"/>
    <mergeCell ref="BG506124:BG506125"/>
    <mergeCell ref="BG508442:BG508443"/>
    <mergeCell ref="BG508480:BG508481"/>
    <mergeCell ref="BG508518:BG508519"/>
    <mergeCell ref="BG508556:BG508557"/>
    <mergeCell ref="BG508594:BG508595"/>
    <mergeCell ref="BG508632:BG508633"/>
    <mergeCell ref="BG508214:BG508215"/>
    <mergeCell ref="BG508252:BG508253"/>
    <mergeCell ref="BG508290:BG508291"/>
    <mergeCell ref="BG508328:BG508329"/>
    <mergeCell ref="BG508366:BG508367"/>
    <mergeCell ref="BG508404:BG508405"/>
    <mergeCell ref="BG507986:BG507987"/>
    <mergeCell ref="BG508024:BG508025"/>
    <mergeCell ref="BG508062:BG508063"/>
    <mergeCell ref="BG508100:BG508101"/>
    <mergeCell ref="BG508138:BG508139"/>
    <mergeCell ref="BG508176:BG508177"/>
    <mergeCell ref="BG507758:BG507759"/>
    <mergeCell ref="BG507796:BG507797"/>
    <mergeCell ref="BG507834:BG507835"/>
    <mergeCell ref="BG507872:BG507873"/>
    <mergeCell ref="BG507910:BG507911"/>
    <mergeCell ref="BG507948:BG507949"/>
    <mergeCell ref="BG507530:BG507531"/>
    <mergeCell ref="BG507568:BG507569"/>
    <mergeCell ref="BG507606:BG507607"/>
    <mergeCell ref="BG507644:BG507645"/>
    <mergeCell ref="BG507682:BG507683"/>
    <mergeCell ref="BG507720:BG507721"/>
    <mergeCell ref="BG507302:BG507303"/>
    <mergeCell ref="BG507340:BG507341"/>
    <mergeCell ref="BG507378:BG507379"/>
    <mergeCell ref="BG507416:BG507417"/>
    <mergeCell ref="BG507454:BG507455"/>
    <mergeCell ref="BG507492:BG507493"/>
    <mergeCell ref="BG509810:BG509811"/>
    <mergeCell ref="BG509848:BG509849"/>
    <mergeCell ref="BG509886:BG509887"/>
    <mergeCell ref="BG509924:BG509925"/>
    <mergeCell ref="BG509962:BG509963"/>
    <mergeCell ref="BG510000:BG510001"/>
    <mergeCell ref="BG509582:BG509583"/>
    <mergeCell ref="BG509620:BG509621"/>
    <mergeCell ref="BG509658:BG509659"/>
    <mergeCell ref="BG509696:BG509697"/>
    <mergeCell ref="BG509734:BG509735"/>
    <mergeCell ref="BG509772:BG509773"/>
    <mergeCell ref="BG509354:BG509355"/>
    <mergeCell ref="BG509392:BG509393"/>
    <mergeCell ref="BG509430:BG509431"/>
    <mergeCell ref="BG509468:BG509469"/>
    <mergeCell ref="BG509506:BG509507"/>
    <mergeCell ref="BG509544:BG509545"/>
    <mergeCell ref="BG509126:BG509127"/>
    <mergeCell ref="BG509164:BG509165"/>
    <mergeCell ref="BG509202:BG509203"/>
    <mergeCell ref="BG509240:BG509241"/>
    <mergeCell ref="BG509278:BG509279"/>
    <mergeCell ref="BG509316:BG509317"/>
    <mergeCell ref="BG508898:BG508899"/>
    <mergeCell ref="BG508936:BG508937"/>
    <mergeCell ref="BG508974:BG508975"/>
    <mergeCell ref="BG509012:BG509013"/>
    <mergeCell ref="BG509050:BG509051"/>
    <mergeCell ref="BG509088:BG509089"/>
    <mergeCell ref="BG508670:BG508671"/>
    <mergeCell ref="BG508708:BG508709"/>
    <mergeCell ref="BG508746:BG508747"/>
    <mergeCell ref="BG508784:BG508785"/>
    <mergeCell ref="BG508822:BG508823"/>
    <mergeCell ref="BG508860:BG508861"/>
    <mergeCell ref="BG511178:BG511179"/>
    <mergeCell ref="BG511216:BG511217"/>
    <mergeCell ref="BG511254:BG511255"/>
    <mergeCell ref="BG511292:BG511293"/>
    <mergeCell ref="BG511330:BG511331"/>
    <mergeCell ref="BG511368:BG511369"/>
    <mergeCell ref="BG510950:BG510951"/>
    <mergeCell ref="BG510988:BG510989"/>
    <mergeCell ref="BG511026:BG511027"/>
    <mergeCell ref="BG511064:BG511065"/>
    <mergeCell ref="BG511102:BG511103"/>
    <mergeCell ref="BG511140:BG511141"/>
    <mergeCell ref="BG510722:BG510723"/>
    <mergeCell ref="BG510760:BG510761"/>
    <mergeCell ref="BG510798:BG510799"/>
    <mergeCell ref="BG510836:BG510837"/>
    <mergeCell ref="BG510874:BG510875"/>
    <mergeCell ref="BG510912:BG510913"/>
    <mergeCell ref="BG510494:BG510495"/>
    <mergeCell ref="BG510532:BG510533"/>
    <mergeCell ref="BG510570:BG510571"/>
    <mergeCell ref="BG510608:BG510609"/>
    <mergeCell ref="BG510646:BG510647"/>
    <mergeCell ref="BG510684:BG510685"/>
    <mergeCell ref="BG510266:BG510267"/>
    <mergeCell ref="BG510304:BG510305"/>
    <mergeCell ref="BG510342:BG510343"/>
    <mergeCell ref="BG510380:BG510381"/>
    <mergeCell ref="BG510418:BG510419"/>
    <mergeCell ref="BG510456:BG510457"/>
    <mergeCell ref="BG510038:BG510039"/>
    <mergeCell ref="BG510076:BG510077"/>
    <mergeCell ref="BG510114:BG510115"/>
    <mergeCell ref="BG510152:BG510153"/>
    <mergeCell ref="BG510190:BG510191"/>
    <mergeCell ref="BG510228:BG510229"/>
    <mergeCell ref="BG512546:BG512547"/>
    <mergeCell ref="BG512584:BG512585"/>
    <mergeCell ref="BG512622:BG512623"/>
    <mergeCell ref="BG512660:BG512661"/>
    <mergeCell ref="BG512698:BG512699"/>
    <mergeCell ref="BG512736:BG512737"/>
    <mergeCell ref="BG512318:BG512319"/>
    <mergeCell ref="BG512356:BG512357"/>
    <mergeCell ref="BG512394:BG512395"/>
    <mergeCell ref="BG512432:BG512433"/>
    <mergeCell ref="BG512470:BG512471"/>
    <mergeCell ref="BG512508:BG512509"/>
    <mergeCell ref="BG512090:BG512091"/>
    <mergeCell ref="BG512128:BG512129"/>
    <mergeCell ref="BG512166:BG512167"/>
    <mergeCell ref="BG512204:BG512205"/>
    <mergeCell ref="BG512242:BG512243"/>
    <mergeCell ref="BG512280:BG512281"/>
    <mergeCell ref="BG511862:BG511863"/>
    <mergeCell ref="BG511900:BG511901"/>
    <mergeCell ref="BG511938:BG511939"/>
    <mergeCell ref="BG511976:BG511977"/>
    <mergeCell ref="BG512014:BG512015"/>
    <mergeCell ref="BG512052:BG512053"/>
    <mergeCell ref="BG511634:BG511635"/>
    <mergeCell ref="BG511672:BG511673"/>
    <mergeCell ref="BG511710:BG511711"/>
    <mergeCell ref="BG511748:BG511749"/>
    <mergeCell ref="BG511786:BG511787"/>
    <mergeCell ref="BG511824:BG511825"/>
    <mergeCell ref="BG511406:BG511407"/>
    <mergeCell ref="BG511444:BG511445"/>
    <mergeCell ref="BG511482:BG511483"/>
    <mergeCell ref="BG511520:BG511521"/>
    <mergeCell ref="BG511558:BG511559"/>
    <mergeCell ref="BG511596:BG511597"/>
    <mergeCell ref="BG513914:BG513915"/>
    <mergeCell ref="BG513952:BG513953"/>
    <mergeCell ref="BG513990:BG513991"/>
    <mergeCell ref="BG514028:BG514029"/>
    <mergeCell ref="BG514066:BG514067"/>
    <mergeCell ref="BG514104:BG514105"/>
    <mergeCell ref="BG513686:BG513687"/>
    <mergeCell ref="BG513724:BG513725"/>
    <mergeCell ref="BG513762:BG513763"/>
    <mergeCell ref="BG513800:BG513801"/>
    <mergeCell ref="BG513838:BG513839"/>
    <mergeCell ref="BG513876:BG513877"/>
    <mergeCell ref="BG513458:BG513459"/>
    <mergeCell ref="BG513496:BG513497"/>
    <mergeCell ref="BG513534:BG513535"/>
    <mergeCell ref="BG513572:BG513573"/>
    <mergeCell ref="BG513610:BG513611"/>
    <mergeCell ref="BG513648:BG513649"/>
    <mergeCell ref="BG513230:BG513231"/>
    <mergeCell ref="BG513268:BG513269"/>
    <mergeCell ref="BG513306:BG513307"/>
    <mergeCell ref="BG513344:BG513345"/>
    <mergeCell ref="BG513382:BG513383"/>
    <mergeCell ref="BG513420:BG513421"/>
    <mergeCell ref="BG513002:BG513003"/>
    <mergeCell ref="BG513040:BG513041"/>
    <mergeCell ref="BG513078:BG513079"/>
    <mergeCell ref="BG513116:BG513117"/>
    <mergeCell ref="BG513154:BG513155"/>
    <mergeCell ref="BG513192:BG513193"/>
    <mergeCell ref="BG512774:BG512775"/>
    <mergeCell ref="BG512812:BG512813"/>
    <mergeCell ref="BG512850:BG512851"/>
    <mergeCell ref="BG512888:BG512889"/>
    <mergeCell ref="BG512926:BG512927"/>
    <mergeCell ref="BG512964:BG512965"/>
    <mergeCell ref="BG515282:BG515283"/>
    <mergeCell ref="BG515320:BG515321"/>
    <mergeCell ref="BG515358:BG515359"/>
    <mergeCell ref="BG515396:BG515397"/>
    <mergeCell ref="BG515434:BG515435"/>
    <mergeCell ref="BG515472:BG515473"/>
    <mergeCell ref="BG515054:BG515055"/>
    <mergeCell ref="BG515092:BG515093"/>
    <mergeCell ref="BG515130:BG515131"/>
    <mergeCell ref="BG515168:BG515169"/>
    <mergeCell ref="BG515206:BG515207"/>
    <mergeCell ref="BG515244:BG515245"/>
    <mergeCell ref="BG514826:BG514827"/>
    <mergeCell ref="BG514864:BG514865"/>
    <mergeCell ref="BG514902:BG514903"/>
    <mergeCell ref="BG514940:BG514941"/>
    <mergeCell ref="BG514978:BG514979"/>
    <mergeCell ref="BG515016:BG515017"/>
    <mergeCell ref="BG514598:BG514599"/>
    <mergeCell ref="BG514636:BG514637"/>
    <mergeCell ref="BG514674:BG514675"/>
    <mergeCell ref="BG514712:BG514713"/>
    <mergeCell ref="BG514750:BG514751"/>
    <mergeCell ref="BG514788:BG514789"/>
    <mergeCell ref="BG514370:BG514371"/>
    <mergeCell ref="BG514408:BG514409"/>
    <mergeCell ref="BG514446:BG514447"/>
    <mergeCell ref="BG514484:BG514485"/>
    <mergeCell ref="BG514522:BG514523"/>
    <mergeCell ref="BG514560:BG514561"/>
    <mergeCell ref="BG514142:BG514143"/>
    <mergeCell ref="BG514180:BG514181"/>
    <mergeCell ref="BG514218:BG514219"/>
    <mergeCell ref="BG514256:BG514257"/>
    <mergeCell ref="BG514294:BG514295"/>
    <mergeCell ref="BG514332:BG514333"/>
    <mergeCell ref="BG516650:BG516651"/>
    <mergeCell ref="BG516688:BG516689"/>
    <mergeCell ref="BG516726:BG516727"/>
    <mergeCell ref="BG516764:BG516765"/>
    <mergeCell ref="BG516802:BG516803"/>
    <mergeCell ref="BG516840:BG516841"/>
    <mergeCell ref="BG516422:BG516423"/>
    <mergeCell ref="BG516460:BG516461"/>
    <mergeCell ref="BG516498:BG516499"/>
    <mergeCell ref="BG516536:BG516537"/>
    <mergeCell ref="BG516574:BG516575"/>
    <mergeCell ref="BG516612:BG516613"/>
    <mergeCell ref="BG516194:BG516195"/>
    <mergeCell ref="BG516232:BG516233"/>
    <mergeCell ref="BG516270:BG516271"/>
    <mergeCell ref="BG516308:BG516309"/>
    <mergeCell ref="BG516346:BG516347"/>
    <mergeCell ref="BG516384:BG516385"/>
    <mergeCell ref="BG515966:BG515967"/>
    <mergeCell ref="BG516004:BG516005"/>
    <mergeCell ref="BG516042:BG516043"/>
    <mergeCell ref="BG516080:BG516081"/>
    <mergeCell ref="BG516118:BG516119"/>
    <mergeCell ref="BG516156:BG516157"/>
    <mergeCell ref="BG515738:BG515739"/>
    <mergeCell ref="BG515776:BG515777"/>
    <mergeCell ref="BG515814:BG515815"/>
    <mergeCell ref="BG515852:BG515853"/>
    <mergeCell ref="BG515890:BG515891"/>
    <mergeCell ref="BG515928:BG515929"/>
    <mergeCell ref="BG515510:BG515511"/>
    <mergeCell ref="BG515548:BG515549"/>
    <mergeCell ref="BG515586:BG515587"/>
    <mergeCell ref="BG515624:BG515625"/>
    <mergeCell ref="BG515662:BG515663"/>
    <mergeCell ref="BG515700:BG515701"/>
    <mergeCell ref="BG518018:BG518019"/>
    <mergeCell ref="BG518056:BG518057"/>
    <mergeCell ref="BG518094:BG518095"/>
    <mergeCell ref="BG518132:BG518133"/>
    <mergeCell ref="BG518170:BG518171"/>
    <mergeCell ref="BG518208:BG518209"/>
    <mergeCell ref="BG517790:BG517791"/>
    <mergeCell ref="BG517828:BG517829"/>
    <mergeCell ref="BG517866:BG517867"/>
    <mergeCell ref="BG517904:BG517905"/>
    <mergeCell ref="BG517942:BG517943"/>
    <mergeCell ref="BG517980:BG517981"/>
    <mergeCell ref="BG517562:BG517563"/>
    <mergeCell ref="BG517600:BG517601"/>
    <mergeCell ref="BG517638:BG517639"/>
    <mergeCell ref="BG517676:BG517677"/>
    <mergeCell ref="BG517714:BG517715"/>
    <mergeCell ref="BG517752:BG517753"/>
    <mergeCell ref="BG517334:BG517335"/>
    <mergeCell ref="BG517372:BG517373"/>
    <mergeCell ref="BG517410:BG517411"/>
    <mergeCell ref="BG517448:BG517449"/>
    <mergeCell ref="BG517486:BG517487"/>
    <mergeCell ref="BG517524:BG517525"/>
    <mergeCell ref="BG517106:BG517107"/>
    <mergeCell ref="BG517144:BG517145"/>
    <mergeCell ref="BG517182:BG517183"/>
    <mergeCell ref="BG517220:BG517221"/>
    <mergeCell ref="BG517258:BG517259"/>
    <mergeCell ref="BG517296:BG517297"/>
    <mergeCell ref="BG516878:BG516879"/>
    <mergeCell ref="BG516916:BG516917"/>
    <mergeCell ref="BG516954:BG516955"/>
    <mergeCell ref="BG516992:BG516993"/>
    <mergeCell ref="BG517030:BG517031"/>
    <mergeCell ref="BG517068:BG517069"/>
    <mergeCell ref="BG519386:BG519387"/>
    <mergeCell ref="BG519424:BG519425"/>
    <mergeCell ref="BG519462:BG519463"/>
    <mergeCell ref="BG519500:BG519501"/>
    <mergeCell ref="BG519538:BG519539"/>
    <mergeCell ref="BG519576:BG519577"/>
    <mergeCell ref="BG519158:BG519159"/>
    <mergeCell ref="BG519196:BG519197"/>
    <mergeCell ref="BG519234:BG519235"/>
    <mergeCell ref="BG519272:BG519273"/>
    <mergeCell ref="BG519310:BG519311"/>
    <mergeCell ref="BG519348:BG519349"/>
    <mergeCell ref="BG518930:BG518931"/>
    <mergeCell ref="BG518968:BG518969"/>
    <mergeCell ref="BG519006:BG519007"/>
    <mergeCell ref="BG519044:BG519045"/>
    <mergeCell ref="BG519082:BG519083"/>
    <mergeCell ref="BG519120:BG519121"/>
    <mergeCell ref="BG518702:BG518703"/>
    <mergeCell ref="BG518740:BG518741"/>
    <mergeCell ref="BG518778:BG518779"/>
    <mergeCell ref="BG518816:BG518817"/>
    <mergeCell ref="BG518854:BG518855"/>
    <mergeCell ref="BG518892:BG518893"/>
    <mergeCell ref="BG518474:BG518475"/>
    <mergeCell ref="BG518512:BG518513"/>
    <mergeCell ref="BG518550:BG518551"/>
    <mergeCell ref="BG518588:BG518589"/>
    <mergeCell ref="BG518626:BG518627"/>
    <mergeCell ref="BG518664:BG518665"/>
    <mergeCell ref="BG518246:BG518247"/>
    <mergeCell ref="BG518284:BG518285"/>
    <mergeCell ref="BG518322:BG518323"/>
    <mergeCell ref="BG518360:BG518361"/>
    <mergeCell ref="BG518398:BG518399"/>
    <mergeCell ref="BG518436:BG518437"/>
    <mergeCell ref="BG520754:BG520755"/>
    <mergeCell ref="BG520792:BG520793"/>
    <mergeCell ref="BG520830:BG520831"/>
    <mergeCell ref="BG520868:BG520869"/>
    <mergeCell ref="BG520906:BG520907"/>
    <mergeCell ref="BG520944:BG520945"/>
    <mergeCell ref="BG520526:BG520527"/>
    <mergeCell ref="BG520564:BG520565"/>
    <mergeCell ref="BG520602:BG520603"/>
    <mergeCell ref="BG520640:BG520641"/>
    <mergeCell ref="BG520678:BG520679"/>
    <mergeCell ref="BG520716:BG520717"/>
    <mergeCell ref="BG520298:BG520299"/>
    <mergeCell ref="BG520336:BG520337"/>
    <mergeCell ref="BG520374:BG520375"/>
    <mergeCell ref="BG520412:BG520413"/>
    <mergeCell ref="BG520450:BG520451"/>
    <mergeCell ref="BG520488:BG520489"/>
    <mergeCell ref="BG520070:BG520071"/>
    <mergeCell ref="BG520108:BG520109"/>
    <mergeCell ref="BG520146:BG520147"/>
    <mergeCell ref="BG520184:BG520185"/>
    <mergeCell ref="BG520222:BG520223"/>
    <mergeCell ref="BG520260:BG520261"/>
    <mergeCell ref="BG519842:BG519843"/>
    <mergeCell ref="BG519880:BG519881"/>
    <mergeCell ref="BG519918:BG519919"/>
    <mergeCell ref="BG519956:BG519957"/>
    <mergeCell ref="BG519994:BG519995"/>
    <mergeCell ref="BG520032:BG520033"/>
    <mergeCell ref="BG519614:BG519615"/>
    <mergeCell ref="BG519652:BG519653"/>
    <mergeCell ref="BG519690:BG519691"/>
    <mergeCell ref="BG519728:BG519729"/>
    <mergeCell ref="BG519766:BG519767"/>
    <mergeCell ref="BG519804:BG519805"/>
    <mergeCell ref="BG522122:BG522123"/>
    <mergeCell ref="BG522160:BG522161"/>
    <mergeCell ref="BG522198:BG522199"/>
    <mergeCell ref="BG522236:BG522237"/>
    <mergeCell ref="BG522274:BG522275"/>
    <mergeCell ref="BG522312:BG522313"/>
    <mergeCell ref="BG521894:BG521895"/>
    <mergeCell ref="BG521932:BG521933"/>
    <mergeCell ref="BG521970:BG521971"/>
    <mergeCell ref="BG522008:BG522009"/>
    <mergeCell ref="BG522046:BG522047"/>
    <mergeCell ref="BG522084:BG522085"/>
    <mergeCell ref="BG521666:BG521667"/>
    <mergeCell ref="BG521704:BG521705"/>
    <mergeCell ref="BG521742:BG521743"/>
    <mergeCell ref="BG521780:BG521781"/>
    <mergeCell ref="BG521818:BG521819"/>
    <mergeCell ref="BG521856:BG521857"/>
    <mergeCell ref="BG521438:BG521439"/>
    <mergeCell ref="BG521476:BG521477"/>
    <mergeCell ref="BG521514:BG521515"/>
    <mergeCell ref="BG521552:BG521553"/>
    <mergeCell ref="BG521590:BG521591"/>
    <mergeCell ref="BG521628:BG521629"/>
    <mergeCell ref="BG521210:BG521211"/>
    <mergeCell ref="BG521248:BG521249"/>
    <mergeCell ref="BG521286:BG521287"/>
    <mergeCell ref="BG521324:BG521325"/>
    <mergeCell ref="BG521362:BG521363"/>
    <mergeCell ref="BG521400:BG521401"/>
    <mergeCell ref="BG520982:BG520983"/>
    <mergeCell ref="BG521020:BG521021"/>
    <mergeCell ref="BG521058:BG521059"/>
    <mergeCell ref="BG521096:BG521097"/>
    <mergeCell ref="BG521134:BG521135"/>
    <mergeCell ref="BG521172:BG521173"/>
    <mergeCell ref="BG523490:BG523491"/>
    <mergeCell ref="BG523528:BG523529"/>
    <mergeCell ref="BG523566:BG523567"/>
    <mergeCell ref="BG523604:BG523605"/>
    <mergeCell ref="BG523642:BG523643"/>
    <mergeCell ref="BG523680:BG523681"/>
    <mergeCell ref="BG523262:BG523263"/>
    <mergeCell ref="BG523300:BG523301"/>
    <mergeCell ref="BG523338:BG523339"/>
    <mergeCell ref="BG523376:BG523377"/>
    <mergeCell ref="BG523414:BG523415"/>
    <mergeCell ref="BG523452:BG523453"/>
    <mergeCell ref="BG523034:BG523035"/>
    <mergeCell ref="BG523072:BG523073"/>
    <mergeCell ref="BG523110:BG523111"/>
    <mergeCell ref="BG523148:BG523149"/>
    <mergeCell ref="BG523186:BG523187"/>
    <mergeCell ref="BG523224:BG523225"/>
    <mergeCell ref="BG522806:BG522807"/>
    <mergeCell ref="BG522844:BG522845"/>
    <mergeCell ref="BG522882:BG522883"/>
    <mergeCell ref="BG522920:BG522921"/>
    <mergeCell ref="BG522958:BG522959"/>
    <mergeCell ref="BG522996:BG522997"/>
    <mergeCell ref="BG522578:BG522579"/>
    <mergeCell ref="BG522616:BG522617"/>
    <mergeCell ref="BG522654:BG522655"/>
    <mergeCell ref="BG522692:BG522693"/>
    <mergeCell ref="BG522730:BG522731"/>
    <mergeCell ref="BG522768:BG522769"/>
    <mergeCell ref="BG522350:BG522351"/>
    <mergeCell ref="BG522388:BG522389"/>
    <mergeCell ref="BG522426:BG522427"/>
    <mergeCell ref="BG522464:BG522465"/>
    <mergeCell ref="BG522502:BG522503"/>
    <mergeCell ref="BG522540:BG522541"/>
    <mergeCell ref="BG524858:BG524859"/>
    <mergeCell ref="BG524896:BG524897"/>
    <mergeCell ref="BG524934:BG524935"/>
    <mergeCell ref="BG524972:BG524973"/>
    <mergeCell ref="BG525010:BG525011"/>
    <mergeCell ref="BG525048:BG525049"/>
    <mergeCell ref="BG524630:BG524631"/>
    <mergeCell ref="BG524668:BG524669"/>
    <mergeCell ref="BG524706:BG524707"/>
    <mergeCell ref="BG524744:BG524745"/>
    <mergeCell ref="BG524782:BG524783"/>
    <mergeCell ref="BG524820:BG524821"/>
    <mergeCell ref="BG524402:BG524403"/>
    <mergeCell ref="BG524440:BG524441"/>
    <mergeCell ref="BG524478:BG524479"/>
    <mergeCell ref="BG524516:BG524517"/>
    <mergeCell ref="BG524554:BG524555"/>
    <mergeCell ref="BG524592:BG524593"/>
    <mergeCell ref="BG524174:BG524175"/>
    <mergeCell ref="BG524212:BG524213"/>
    <mergeCell ref="BG524250:BG524251"/>
    <mergeCell ref="BG524288:BG524289"/>
    <mergeCell ref="BG524326:BG524327"/>
    <mergeCell ref="BG524364:BG524365"/>
    <mergeCell ref="BG523946:BG523947"/>
    <mergeCell ref="BG523984:BG523985"/>
    <mergeCell ref="BG524022:BG524023"/>
    <mergeCell ref="BG524060:BG524061"/>
    <mergeCell ref="BG524098:BG524099"/>
    <mergeCell ref="BG524136:BG524137"/>
    <mergeCell ref="BG523718:BG523719"/>
    <mergeCell ref="BG523756:BG523757"/>
    <mergeCell ref="BG523794:BG523795"/>
    <mergeCell ref="BG523832:BG523833"/>
    <mergeCell ref="BG523870:BG523871"/>
    <mergeCell ref="BG523908:BG523909"/>
    <mergeCell ref="BG526226:BG526227"/>
    <mergeCell ref="BG526264:BG526265"/>
    <mergeCell ref="BG526302:BG526303"/>
    <mergeCell ref="BG526340:BG526341"/>
    <mergeCell ref="BG526378:BG526379"/>
    <mergeCell ref="BG526416:BG526417"/>
    <mergeCell ref="BG525998:BG525999"/>
    <mergeCell ref="BG526036:BG526037"/>
    <mergeCell ref="BG526074:BG526075"/>
    <mergeCell ref="BG526112:BG526113"/>
    <mergeCell ref="BG526150:BG526151"/>
    <mergeCell ref="BG526188:BG526189"/>
    <mergeCell ref="BG525770:BG525771"/>
    <mergeCell ref="BG525808:BG525809"/>
    <mergeCell ref="BG525846:BG525847"/>
    <mergeCell ref="BG525884:BG525885"/>
    <mergeCell ref="BG525922:BG525923"/>
    <mergeCell ref="BG525960:BG525961"/>
    <mergeCell ref="BG525542:BG525543"/>
    <mergeCell ref="BG525580:BG525581"/>
    <mergeCell ref="BG525618:BG525619"/>
    <mergeCell ref="BG525656:BG525657"/>
    <mergeCell ref="BG525694:BG525695"/>
    <mergeCell ref="BG525732:BG525733"/>
    <mergeCell ref="BG525314:BG525315"/>
    <mergeCell ref="BG525352:BG525353"/>
    <mergeCell ref="BG525390:BG525391"/>
    <mergeCell ref="BG525428:BG525429"/>
    <mergeCell ref="BG525466:BG525467"/>
    <mergeCell ref="BG525504:BG525505"/>
    <mergeCell ref="BG525086:BG525087"/>
    <mergeCell ref="BG525124:BG525125"/>
    <mergeCell ref="BG525162:BG525163"/>
    <mergeCell ref="BG525200:BG525201"/>
    <mergeCell ref="BG525238:BG525239"/>
    <mergeCell ref="BG525276:BG525277"/>
    <mergeCell ref="BG527594:BG527595"/>
    <mergeCell ref="BG527632:BG527633"/>
    <mergeCell ref="BG527670:BG527671"/>
    <mergeCell ref="BG527708:BG527709"/>
    <mergeCell ref="BG527746:BG527747"/>
    <mergeCell ref="BG527784:BG527785"/>
    <mergeCell ref="BG527366:BG527367"/>
    <mergeCell ref="BG527404:BG527405"/>
    <mergeCell ref="BG527442:BG527443"/>
    <mergeCell ref="BG527480:BG527481"/>
    <mergeCell ref="BG527518:BG527519"/>
    <mergeCell ref="BG527556:BG527557"/>
    <mergeCell ref="BG527138:BG527139"/>
    <mergeCell ref="BG527176:BG527177"/>
    <mergeCell ref="BG527214:BG527215"/>
    <mergeCell ref="BG527252:BG527253"/>
    <mergeCell ref="BG527290:BG527291"/>
    <mergeCell ref="BG527328:BG527329"/>
    <mergeCell ref="BG526910:BG526911"/>
    <mergeCell ref="BG526948:BG526949"/>
    <mergeCell ref="BG526986:BG526987"/>
    <mergeCell ref="BG527024:BG527025"/>
    <mergeCell ref="BG527062:BG527063"/>
    <mergeCell ref="BG527100:BG527101"/>
    <mergeCell ref="BG526682:BG526683"/>
    <mergeCell ref="BG526720:BG526721"/>
    <mergeCell ref="BG526758:BG526759"/>
    <mergeCell ref="BG526796:BG526797"/>
    <mergeCell ref="BG526834:BG526835"/>
    <mergeCell ref="BG526872:BG526873"/>
    <mergeCell ref="BG526454:BG526455"/>
    <mergeCell ref="BG526492:BG526493"/>
    <mergeCell ref="BG526530:BG526531"/>
    <mergeCell ref="BG526568:BG526569"/>
    <mergeCell ref="BG526606:BG526607"/>
    <mergeCell ref="BG526644:BG526645"/>
    <mergeCell ref="BG528962:BG528963"/>
    <mergeCell ref="BG529000:BG529001"/>
    <mergeCell ref="BG529038:BG529039"/>
    <mergeCell ref="BG529076:BG529077"/>
    <mergeCell ref="BG529114:BG529115"/>
    <mergeCell ref="BG529152:BG529153"/>
    <mergeCell ref="BG528734:BG528735"/>
    <mergeCell ref="BG528772:BG528773"/>
    <mergeCell ref="BG528810:BG528811"/>
    <mergeCell ref="BG528848:BG528849"/>
    <mergeCell ref="BG528886:BG528887"/>
    <mergeCell ref="BG528924:BG528925"/>
    <mergeCell ref="BG528506:BG528507"/>
    <mergeCell ref="BG528544:BG528545"/>
    <mergeCell ref="BG528582:BG528583"/>
    <mergeCell ref="BG528620:BG528621"/>
    <mergeCell ref="BG528658:BG528659"/>
    <mergeCell ref="BG528696:BG528697"/>
    <mergeCell ref="BG528278:BG528279"/>
    <mergeCell ref="BG528316:BG528317"/>
    <mergeCell ref="BG528354:BG528355"/>
    <mergeCell ref="BG528392:BG528393"/>
    <mergeCell ref="BG528430:BG528431"/>
    <mergeCell ref="BG528468:BG528469"/>
    <mergeCell ref="BG528050:BG528051"/>
    <mergeCell ref="BG528088:BG528089"/>
    <mergeCell ref="BG528126:BG528127"/>
    <mergeCell ref="BG528164:BG528165"/>
    <mergeCell ref="BG528202:BG528203"/>
    <mergeCell ref="BG528240:BG528241"/>
    <mergeCell ref="BG527822:BG527823"/>
    <mergeCell ref="BG527860:BG527861"/>
    <mergeCell ref="BG527898:BG527899"/>
    <mergeCell ref="BG527936:BG527937"/>
    <mergeCell ref="BG527974:BG527975"/>
    <mergeCell ref="BG528012:BG528013"/>
    <mergeCell ref="BG530330:BG530331"/>
    <mergeCell ref="BG530368:BG530369"/>
    <mergeCell ref="BG530406:BG530407"/>
    <mergeCell ref="BG530444:BG530445"/>
    <mergeCell ref="BG530482:BG530483"/>
    <mergeCell ref="BG530520:BG530521"/>
    <mergeCell ref="BG530102:BG530103"/>
    <mergeCell ref="BG530140:BG530141"/>
    <mergeCell ref="BG530178:BG530179"/>
    <mergeCell ref="BG530216:BG530217"/>
    <mergeCell ref="BG530254:BG530255"/>
    <mergeCell ref="BG530292:BG530293"/>
    <mergeCell ref="BG529874:BG529875"/>
    <mergeCell ref="BG529912:BG529913"/>
    <mergeCell ref="BG529950:BG529951"/>
    <mergeCell ref="BG529988:BG529989"/>
    <mergeCell ref="BG530026:BG530027"/>
    <mergeCell ref="BG530064:BG530065"/>
    <mergeCell ref="BG529646:BG529647"/>
    <mergeCell ref="BG529684:BG529685"/>
    <mergeCell ref="BG529722:BG529723"/>
    <mergeCell ref="BG529760:BG529761"/>
    <mergeCell ref="BG529798:BG529799"/>
    <mergeCell ref="BG529836:BG529837"/>
    <mergeCell ref="BG529418:BG529419"/>
    <mergeCell ref="BG529456:BG529457"/>
    <mergeCell ref="BG529494:BG529495"/>
    <mergeCell ref="BG529532:BG529533"/>
    <mergeCell ref="BG529570:BG529571"/>
    <mergeCell ref="BG529608:BG529609"/>
    <mergeCell ref="BG529190:BG529191"/>
    <mergeCell ref="BG529228:BG529229"/>
    <mergeCell ref="BG529266:BG529267"/>
    <mergeCell ref="BG529304:BG529305"/>
    <mergeCell ref="BG529342:BG529343"/>
    <mergeCell ref="BG529380:BG529381"/>
    <mergeCell ref="BG531698:BG531699"/>
    <mergeCell ref="BG531736:BG531737"/>
    <mergeCell ref="BG531774:BG531775"/>
    <mergeCell ref="BG531812:BG531813"/>
    <mergeCell ref="BG531850:BG531851"/>
    <mergeCell ref="BG531888:BG531889"/>
    <mergeCell ref="BG531470:BG531471"/>
    <mergeCell ref="BG531508:BG531509"/>
    <mergeCell ref="BG531546:BG531547"/>
    <mergeCell ref="BG531584:BG531585"/>
    <mergeCell ref="BG531622:BG531623"/>
    <mergeCell ref="BG531660:BG531661"/>
    <mergeCell ref="BG531242:BG531243"/>
    <mergeCell ref="BG531280:BG531281"/>
    <mergeCell ref="BG531318:BG531319"/>
    <mergeCell ref="BG531356:BG531357"/>
    <mergeCell ref="BG531394:BG531395"/>
    <mergeCell ref="BG531432:BG531433"/>
    <mergeCell ref="BG531014:BG531015"/>
    <mergeCell ref="BG531052:BG531053"/>
    <mergeCell ref="BG531090:BG531091"/>
    <mergeCell ref="BG531128:BG531129"/>
    <mergeCell ref="BG531166:BG531167"/>
    <mergeCell ref="BG531204:BG531205"/>
    <mergeCell ref="BG530786:BG530787"/>
    <mergeCell ref="BG530824:BG530825"/>
    <mergeCell ref="BG530862:BG530863"/>
    <mergeCell ref="BG530900:BG530901"/>
    <mergeCell ref="BG530938:BG530939"/>
    <mergeCell ref="BG530976:BG530977"/>
    <mergeCell ref="BG530558:BG530559"/>
    <mergeCell ref="BG530596:BG530597"/>
    <mergeCell ref="BG530634:BG530635"/>
    <mergeCell ref="BG530672:BG530673"/>
    <mergeCell ref="BG530710:BG530711"/>
    <mergeCell ref="BG530748:BG530749"/>
    <mergeCell ref="BG533066:BG533067"/>
    <mergeCell ref="BG533104:BG533105"/>
    <mergeCell ref="BG533142:BG533143"/>
    <mergeCell ref="BG533180:BG533181"/>
    <mergeCell ref="BG533218:BG533219"/>
    <mergeCell ref="BG533256:BG533257"/>
    <mergeCell ref="BG532838:BG532839"/>
    <mergeCell ref="BG532876:BG532877"/>
    <mergeCell ref="BG532914:BG532915"/>
    <mergeCell ref="BG532952:BG532953"/>
    <mergeCell ref="BG532990:BG532991"/>
    <mergeCell ref="BG533028:BG533029"/>
    <mergeCell ref="BG532610:BG532611"/>
    <mergeCell ref="BG532648:BG532649"/>
    <mergeCell ref="BG532686:BG532687"/>
    <mergeCell ref="BG532724:BG532725"/>
    <mergeCell ref="BG532762:BG532763"/>
    <mergeCell ref="BG532800:BG532801"/>
    <mergeCell ref="BG532382:BG532383"/>
    <mergeCell ref="BG532420:BG532421"/>
    <mergeCell ref="BG532458:BG532459"/>
    <mergeCell ref="BG532496:BG532497"/>
    <mergeCell ref="BG532534:BG532535"/>
    <mergeCell ref="BG532572:BG532573"/>
    <mergeCell ref="BG532154:BG532155"/>
    <mergeCell ref="BG532192:BG532193"/>
    <mergeCell ref="BG532230:BG532231"/>
    <mergeCell ref="BG532268:BG532269"/>
    <mergeCell ref="BG532306:BG532307"/>
    <mergeCell ref="BG532344:BG532345"/>
    <mergeCell ref="BG531926:BG531927"/>
    <mergeCell ref="BG531964:BG531965"/>
    <mergeCell ref="BG532002:BG532003"/>
    <mergeCell ref="BG532040:BG532041"/>
    <mergeCell ref="BG532078:BG532079"/>
    <mergeCell ref="BG532116:BG532117"/>
    <mergeCell ref="BG534434:BG534435"/>
    <mergeCell ref="BG534472:BG534473"/>
    <mergeCell ref="BG534510:BG534511"/>
    <mergeCell ref="BG534548:BG534549"/>
    <mergeCell ref="BG534586:BG534587"/>
    <mergeCell ref="BG534624:BG534625"/>
    <mergeCell ref="BG534206:BG534207"/>
    <mergeCell ref="BG534244:BG534245"/>
    <mergeCell ref="BG534282:BG534283"/>
    <mergeCell ref="BG534320:BG534321"/>
    <mergeCell ref="BG534358:BG534359"/>
    <mergeCell ref="BG534396:BG534397"/>
    <mergeCell ref="BG533978:BG533979"/>
    <mergeCell ref="BG534016:BG534017"/>
    <mergeCell ref="BG534054:BG534055"/>
    <mergeCell ref="BG534092:BG534093"/>
    <mergeCell ref="BG534130:BG534131"/>
    <mergeCell ref="BG534168:BG534169"/>
    <mergeCell ref="BG533750:BG533751"/>
    <mergeCell ref="BG533788:BG533789"/>
    <mergeCell ref="BG533826:BG533827"/>
    <mergeCell ref="BG533864:BG533865"/>
    <mergeCell ref="BG533902:BG533903"/>
    <mergeCell ref="BG533940:BG533941"/>
    <mergeCell ref="BG533522:BG533523"/>
    <mergeCell ref="BG533560:BG533561"/>
    <mergeCell ref="BG533598:BG533599"/>
    <mergeCell ref="BG533636:BG533637"/>
    <mergeCell ref="BG533674:BG533675"/>
    <mergeCell ref="BG533712:BG533713"/>
    <mergeCell ref="BG533294:BG533295"/>
    <mergeCell ref="BG533332:BG533333"/>
    <mergeCell ref="BG533370:BG533371"/>
    <mergeCell ref="BG533408:BG533409"/>
    <mergeCell ref="BG533446:BG533447"/>
    <mergeCell ref="BG533484:BG533485"/>
    <mergeCell ref="BG535802:BG535803"/>
    <mergeCell ref="BG535840:BG535841"/>
    <mergeCell ref="BG535878:BG535879"/>
    <mergeCell ref="BG535916:BG535917"/>
    <mergeCell ref="BG535954:BG535955"/>
    <mergeCell ref="BG535992:BG535993"/>
    <mergeCell ref="BG535574:BG535575"/>
    <mergeCell ref="BG535612:BG535613"/>
    <mergeCell ref="BG535650:BG535651"/>
    <mergeCell ref="BG535688:BG535689"/>
    <mergeCell ref="BG535726:BG535727"/>
    <mergeCell ref="BG535764:BG535765"/>
    <mergeCell ref="BG535346:BG535347"/>
    <mergeCell ref="BG535384:BG535385"/>
    <mergeCell ref="BG535422:BG535423"/>
    <mergeCell ref="BG535460:BG535461"/>
    <mergeCell ref="BG535498:BG535499"/>
    <mergeCell ref="BG535536:BG535537"/>
    <mergeCell ref="BG535118:BG535119"/>
    <mergeCell ref="BG535156:BG535157"/>
    <mergeCell ref="BG535194:BG535195"/>
    <mergeCell ref="BG535232:BG535233"/>
    <mergeCell ref="BG535270:BG535271"/>
    <mergeCell ref="BG535308:BG535309"/>
    <mergeCell ref="BG534890:BG534891"/>
    <mergeCell ref="BG534928:BG534929"/>
    <mergeCell ref="BG534966:BG534967"/>
    <mergeCell ref="BG535004:BG535005"/>
    <mergeCell ref="BG535042:BG535043"/>
    <mergeCell ref="BG535080:BG535081"/>
    <mergeCell ref="BG534662:BG534663"/>
    <mergeCell ref="BG534700:BG534701"/>
    <mergeCell ref="BG534738:BG534739"/>
    <mergeCell ref="BG534776:BG534777"/>
    <mergeCell ref="BG534814:BG534815"/>
    <mergeCell ref="BG534852:BG534853"/>
    <mergeCell ref="BG537170:BG537171"/>
    <mergeCell ref="BG537208:BG537209"/>
    <mergeCell ref="BG537246:BG537247"/>
    <mergeCell ref="BG537284:BG537285"/>
    <mergeCell ref="BG537322:BG537323"/>
    <mergeCell ref="BG537360:BG537361"/>
    <mergeCell ref="BG536942:BG536943"/>
    <mergeCell ref="BG536980:BG536981"/>
    <mergeCell ref="BG537018:BG537019"/>
    <mergeCell ref="BG537056:BG537057"/>
    <mergeCell ref="BG537094:BG537095"/>
    <mergeCell ref="BG537132:BG537133"/>
    <mergeCell ref="BG536714:BG536715"/>
    <mergeCell ref="BG536752:BG536753"/>
    <mergeCell ref="BG536790:BG536791"/>
    <mergeCell ref="BG536828:BG536829"/>
    <mergeCell ref="BG536866:BG536867"/>
    <mergeCell ref="BG536904:BG536905"/>
    <mergeCell ref="BG536486:BG536487"/>
    <mergeCell ref="BG536524:BG536525"/>
    <mergeCell ref="BG536562:BG536563"/>
    <mergeCell ref="BG536600:BG536601"/>
    <mergeCell ref="BG536638:BG536639"/>
    <mergeCell ref="BG536676:BG536677"/>
    <mergeCell ref="BG536258:BG536259"/>
    <mergeCell ref="BG536296:BG536297"/>
    <mergeCell ref="BG536334:BG536335"/>
    <mergeCell ref="BG536372:BG536373"/>
    <mergeCell ref="BG536410:BG536411"/>
    <mergeCell ref="BG536448:BG536449"/>
    <mergeCell ref="BG536030:BG536031"/>
    <mergeCell ref="BG536068:BG536069"/>
    <mergeCell ref="BG536106:BG536107"/>
    <mergeCell ref="BG536144:BG536145"/>
    <mergeCell ref="BG536182:BG536183"/>
    <mergeCell ref="BG536220:BG536221"/>
    <mergeCell ref="BG538538:BG538539"/>
    <mergeCell ref="BG538576:BG538577"/>
    <mergeCell ref="BG538614:BG538615"/>
    <mergeCell ref="BG538652:BG538653"/>
    <mergeCell ref="BG538690:BG538691"/>
    <mergeCell ref="BG538728:BG538729"/>
    <mergeCell ref="BG538310:BG538311"/>
    <mergeCell ref="BG538348:BG538349"/>
    <mergeCell ref="BG538386:BG538387"/>
    <mergeCell ref="BG538424:BG538425"/>
    <mergeCell ref="BG538462:BG538463"/>
    <mergeCell ref="BG538500:BG538501"/>
    <mergeCell ref="BG538082:BG538083"/>
    <mergeCell ref="BG538120:BG538121"/>
    <mergeCell ref="BG538158:BG538159"/>
    <mergeCell ref="BG538196:BG538197"/>
    <mergeCell ref="BG538234:BG538235"/>
    <mergeCell ref="BG538272:BG538273"/>
    <mergeCell ref="BG537854:BG537855"/>
    <mergeCell ref="BG537892:BG537893"/>
    <mergeCell ref="BG537930:BG537931"/>
    <mergeCell ref="BG537968:BG537969"/>
    <mergeCell ref="BG538006:BG538007"/>
    <mergeCell ref="BG538044:BG538045"/>
    <mergeCell ref="BG537626:BG537627"/>
    <mergeCell ref="BG537664:BG537665"/>
    <mergeCell ref="BG537702:BG537703"/>
    <mergeCell ref="BG537740:BG537741"/>
    <mergeCell ref="BG537778:BG537779"/>
    <mergeCell ref="BG537816:BG537817"/>
    <mergeCell ref="BG537398:BG537399"/>
    <mergeCell ref="BG537436:BG537437"/>
    <mergeCell ref="BG537474:BG537475"/>
    <mergeCell ref="BG537512:BG537513"/>
    <mergeCell ref="BG537550:BG537551"/>
    <mergeCell ref="BG537588:BG537589"/>
    <mergeCell ref="BG539906:BG539907"/>
    <mergeCell ref="BG539944:BG539945"/>
    <mergeCell ref="BG539982:BG539983"/>
    <mergeCell ref="BG540020:BG540021"/>
    <mergeCell ref="BG540058:BG540059"/>
    <mergeCell ref="BG540096:BG540097"/>
    <mergeCell ref="BG539678:BG539679"/>
    <mergeCell ref="BG539716:BG539717"/>
    <mergeCell ref="BG539754:BG539755"/>
    <mergeCell ref="BG539792:BG539793"/>
    <mergeCell ref="BG539830:BG539831"/>
    <mergeCell ref="BG539868:BG539869"/>
    <mergeCell ref="BG539450:BG539451"/>
    <mergeCell ref="BG539488:BG539489"/>
    <mergeCell ref="BG539526:BG539527"/>
    <mergeCell ref="BG539564:BG539565"/>
    <mergeCell ref="BG539602:BG539603"/>
    <mergeCell ref="BG539640:BG539641"/>
    <mergeCell ref="BG539222:BG539223"/>
    <mergeCell ref="BG539260:BG539261"/>
    <mergeCell ref="BG539298:BG539299"/>
    <mergeCell ref="BG539336:BG539337"/>
    <mergeCell ref="BG539374:BG539375"/>
    <mergeCell ref="BG539412:BG539413"/>
    <mergeCell ref="BG538994:BG538995"/>
    <mergeCell ref="BG539032:BG539033"/>
    <mergeCell ref="BG539070:BG539071"/>
    <mergeCell ref="BG539108:BG539109"/>
    <mergeCell ref="BG539146:BG539147"/>
    <mergeCell ref="BG539184:BG539185"/>
    <mergeCell ref="BG538766:BG538767"/>
    <mergeCell ref="BG538804:BG538805"/>
    <mergeCell ref="BG538842:BG538843"/>
    <mergeCell ref="BG538880:BG538881"/>
    <mergeCell ref="BG538918:BG538919"/>
    <mergeCell ref="BG538956:BG538957"/>
    <mergeCell ref="BG541274:BG541275"/>
    <mergeCell ref="BG541312:BG541313"/>
    <mergeCell ref="BG541350:BG541351"/>
    <mergeCell ref="BG541388:BG541389"/>
    <mergeCell ref="BG541426:BG541427"/>
    <mergeCell ref="BG541464:BG541465"/>
    <mergeCell ref="BG541046:BG541047"/>
    <mergeCell ref="BG541084:BG541085"/>
    <mergeCell ref="BG541122:BG541123"/>
    <mergeCell ref="BG541160:BG541161"/>
    <mergeCell ref="BG541198:BG541199"/>
    <mergeCell ref="BG541236:BG541237"/>
    <mergeCell ref="BG540818:BG540819"/>
    <mergeCell ref="BG540856:BG540857"/>
    <mergeCell ref="BG540894:BG540895"/>
    <mergeCell ref="BG540932:BG540933"/>
    <mergeCell ref="BG540970:BG540971"/>
    <mergeCell ref="BG541008:BG541009"/>
    <mergeCell ref="BG540590:BG540591"/>
    <mergeCell ref="BG540628:BG540629"/>
    <mergeCell ref="BG540666:BG540667"/>
    <mergeCell ref="BG540704:BG540705"/>
    <mergeCell ref="BG540742:BG540743"/>
    <mergeCell ref="BG540780:BG540781"/>
    <mergeCell ref="BG540362:BG540363"/>
    <mergeCell ref="BG540400:BG540401"/>
    <mergeCell ref="BG540438:BG540439"/>
    <mergeCell ref="BG540476:BG540477"/>
    <mergeCell ref="BG540514:BG540515"/>
    <mergeCell ref="BG540552:BG540553"/>
    <mergeCell ref="BG540134:BG540135"/>
    <mergeCell ref="BG540172:BG540173"/>
    <mergeCell ref="BG540210:BG540211"/>
    <mergeCell ref="BG540248:BG540249"/>
    <mergeCell ref="BG540286:BG540287"/>
    <mergeCell ref="BG540324:BG540325"/>
    <mergeCell ref="BG542642:BG542643"/>
    <mergeCell ref="BG542680:BG542681"/>
    <mergeCell ref="BG542718:BG542719"/>
    <mergeCell ref="BG542756:BG542757"/>
    <mergeCell ref="BG542794:BG542795"/>
    <mergeCell ref="BG542832:BG542833"/>
    <mergeCell ref="BG542414:BG542415"/>
    <mergeCell ref="BG542452:BG542453"/>
    <mergeCell ref="BG542490:BG542491"/>
    <mergeCell ref="BG542528:BG542529"/>
    <mergeCell ref="BG542566:BG542567"/>
    <mergeCell ref="BG542604:BG542605"/>
    <mergeCell ref="BG542186:BG542187"/>
    <mergeCell ref="BG542224:BG542225"/>
    <mergeCell ref="BG542262:BG542263"/>
    <mergeCell ref="BG542300:BG542301"/>
    <mergeCell ref="BG542338:BG542339"/>
    <mergeCell ref="BG542376:BG542377"/>
    <mergeCell ref="BG541958:BG541959"/>
    <mergeCell ref="BG541996:BG541997"/>
    <mergeCell ref="BG542034:BG542035"/>
    <mergeCell ref="BG542072:BG542073"/>
    <mergeCell ref="BG542110:BG542111"/>
    <mergeCell ref="BG542148:BG542149"/>
    <mergeCell ref="BG541730:BG541731"/>
    <mergeCell ref="BG541768:BG541769"/>
    <mergeCell ref="BG541806:BG541807"/>
    <mergeCell ref="BG541844:BG541845"/>
    <mergeCell ref="BG541882:BG541883"/>
    <mergeCell ref="BG541920:BG541921"/>
    <mergeCell ref="BG541502:BG541503"/>
    <mergeCell ref="BG541540:BG541541"/>
    <mergeCell ref="BG541578:BG541579"/>
    <mergeCell ref="BG541616:BG541617"/>
    <mergeCell ref="BG541654:BG541655"/>
    <mergeCell ref="BG541692:BG541693"/>
    <mergeCell ref="BG544010:BG544011"/>
    <mergeCell ref="BG544048:BG544049"/>
    <mergeCell ref="BG544086:BG544087"/>
    <mergeCell ref="BG544124:BG544125"/>
    <mergeCell ref="BG544162:BG544163"/>
    <mergeCell ref="BG544200:BG544201"/>
    <mergeCell ref="BG543782:BG543783"/>
    <mergeCell ref="BG543820:BG543821"/>
    <mergeCell ref="BG543858:BG543859"/>
    <mergeCell ref="BG543896:BG543897"/>
    <mergeCell ref="BG543934:BG543935"/>
    <mergeCell ref="BG543972:BG543973"/>
    <mergeCell ref="BG543554:BG543555"/>
    <mergeCell ref="BG543592:BG543593"/>
    <mergeCell ref="BG543630:BG543631"/>
    <mergeCell ref="BG543668:BG543669"/>
    <mergeCell ref="BG543706:BG543707"/>
    <mergeCell ref="BG543744:BG543745"/>
    <mergeCell ref="BG543326:BG543327"/>
    <mergeCell ref="BG543364:BG543365"/>
    <mergeCell ref="BG543402:BG543403"/>
    <mergeCell ref="BG543440:BG543441"/>
    <mergeCell ref="BG543478:BG543479"/>
    <mergeCell ref="BG543516:BG543517"/>
    <mergeCell ref="BG543098:BG543099"/>
    <mergeCell ref="BG543136:BG543137"/>
    <mergeCell ref="BG543174:BG543175"/>
    <mergeCell ref="BG543212:BG543213"/>
    <mergeCell ref="BG543250:BG543251"/>
    <mergeCell ref="BG543288:BG543289"/>
    <mergeCell ref="BG542870:BG542871"/>
    <mergeCell ref="BG542908:BG542909"/>
    <mergeCell ref="BG542946:BG542947"/>
    <mergeCell ref="BG542984:BG542985"/>
    <mergeCell ref="BG543022:BG543023"/>
    <mergeCell ref="BG543060:BG543061"/>
    <mergeCell ref="BG545378:BG545379"/>
    <mergeCell ref="BG545416:BG545417"/>
    <mergeCell ref="BG545454:BG545455"/>
    <mergeCell ref="BG545492:BG545493"/>
    <mergeCell ref="BG545530:BG545531"/>
    <mergeCell ref="BG545568:BG545569"/>
    <mergeCell ref="BG545150:BG545151"/>
    <mergeCell ref="BG545188:BG545189"/>
    <mergeCell ref="BG545226:BG545227"/>
    <mergeCell ref="BG545264:BG545265"/>
    <mergeCell ref="BG545302:BG545303"/>
    <mergeCell ref="BG545340:BG545341"/>
    <mergeCell ref="BG544922:BG544923"/>
    <mergeCell ref="BG544960:BG544961"/>
    <mergeCell ref="BG544998:BG544999"/>
    <mergeCell ref="BG545036:BG545037"/>
    <mergeCell ref="BG545074:BG545075"/>
    <mergeCell ref="BG545112:BG545113"/>
    <mergeCell ref="BG544694:BG544695"/>
    <mergeCell ref="BG544732:BG544733"/>
    <mergeCell ref="BG544770:BG544771"/>
    <mergeCell ref="BG544808:BG544809"/>
    <mergeCell ref="BG544846:BG544847"/>
    <mergeCell ref="BG544884:BG544885"/>
    <mergeCell ref="BG544466:BG544467"/>
    <mergeCell ref="BG544504:BG544505"/>
    <mergeCell ref="BG544542:BG544543"/>
    <mergeCell ref="BG544580:BG544581"/>
    <mergeCell ref="BG544618:BG544619"/>
    <mergeCell ref="BG544656:BG544657"/>
    <mergeCell ref="BG544238:BG544239"/>
    <mergeCell ref="BG544276:BG544277"/>
    <mergeCell ref="BG544314:BG544315"/>
    <mergeCell ref="BG544352:BG544353"/>
    <mergeCell ref="BG544390:BG544391"/>
    <mergeCell ref="BG544428:BG544429"/>
    <mergeCell ref="BG546746:BG546747"/>
    <mergeCell ref="BG546784:BG546785"/>
    <mergeCell ref="BG546822:BG546823"/>
    <mergeCell ref="BG546860:BG546861"/>
    <mergeCell ref="BG546898:BG546899"/>
    <mergeCell ref="BG546936:BG546937"/>
    <mergeCell ref="BG546518:BG546519"/>
    <mergeCell ref="BG546556:BG546557"/>
    <mergeCell ref="BG546594:BG546595"/>
    <mergeCell ref="BG546632:BG546633"/>
    <mergeCell ref="BG546670:BG546671"/>
    <mergeCell ref="BG546708:BG546709"/>
    <mergeCell ref="BG546290:BG546291"/>
    <mergeCell ref="BG546328:BG546329"/>
    <mergeCell ref="BG546366:BG546367"/>
    <mergeCell ref="BG546404:BG546405"/>
    <mergeCell ref="BG546442:BG546443"/>
    <mergeCell ref="BG546480:BG546481"/>
    <mergeCell ref="BG546062:BG546063"/>
    <mergeCell ref="BG546100:BG546101"/>
    <mergeCell ref="BG546138:BG546139"/>
    <mergeCell ref="BG546176:BG546177"/>
    <mergeCell ref="BG546214:BG546215"/>
    <mergeCell ref="BG546252:BG546253"/>
    <mergeCell ref="BG545834:BG545835"/>
    <mergeCell ref="BG545872:BG545873"/>
    <mergeCell ref="BG545910:BG545911"/>
    <mergeCell ref="BG545948:BG545949"/>
    <mergeCell ref="BG545986:BG545987"/>
    <mergeCell ref="BG546024:BG546025"/>
    <mergeCell ref="BG545606:BG545607"/>
    <mergeCell ref="BG545644:BG545645"/>
    <mergeCell ref="BG545682:BG545683"/>
    <mergeCell ref="BG545720:BG545721"/>
    <mergeCell ref="BG545758:BG545759"/>
    <mergeCell ref="BG545796:BG545797"/>
    <mergeCell ref="BG548114:BG548115"/>
    <mergeCell ref="BG548152:BG548153"/>
    <mergeCell ref="BG548190:BG548191"/>
    <mergeCell ref="BG548228:BG548229"/>
    <mergeCell ref="BG548266:BG548267"/>
    <mergeCell ref="BG548304:BG548305"/>
    <mergeCell ref="BG547886:BG547887"/>
    <mergeCell ref="BG547924:BG547925"/>
    <mergeCell ref="BG547962:BG547963"/>
    <mergeCell ref="BG548000:BG548001"/>
    <mergeCell ref="BG548038:BG548039"/>
    <mergeCell ref="BG548076:BG548077"/>
    <mergeCell ref="BG547658:BG547659"/>
    <mergeCell ref="BG547696:BG547697"/>
    <mergeCell ref="BG547734:BG547735"/>
    <mergeCell ref="BG547772:BG547773"/>
    <mergeCell ref="BG547810:BG547811"/>
    <mergeCell ref="BG547848:BG547849"/>
    <mergeCell ref="BG547430:BG547431"/>
    <mergeCell ref="BG547468:BG547469"/>
    <mergeCell ref="BG547506:BG547507"/>
    <mergeCell ref="BG547544:BG547545"/>
    <mergeCell ref="BG547582:BG547583"/>
    <mergeCell ref="BG547620:BG547621"/>
    <mergeCell ref="BG547202:BG547203"/>
    <mergeCell ref="BG547240:BG547241"/>
    <mergeCell ref="BG547278:BG547279"/>
    <mergeCell ref="BG547316:BG547317"/>
    <mergeCell ref="BG547354:BG547355"/>
    <mergeCell ref="BG547392:BG547393"/>
    <mergeCell ref="BG546974:BG546975"/>
    <mergeCell ref="BG547012:BG547013"/>
    <mergeCell ref="BG547050:BG547051"/>
    <mergeCell ref="BG547088:BG547089"/>
    <mergeCell ref="BG547126:BG547127"/>
    <mergeCell ref="BG547164:BG547165"/>
    <mergeCell ref="BG549482:BG549483"/>
    <mergeCell ref="BG549520:BG549521"/>
    <mergeCell ref="BG549558:BG549559"/>
    <mergeCell ref="BG549596:BG549597"/>
    <mergeCell ref="BG549634:BG549635"/>
    <mergeCell ref="BG549672:BG549673"/>
    <mergeCell ref="BG549254:BG549255"/>
    <mergeCell ref="BG549292:BG549293"/>
    <mergeCell ref="BG549330:BG549331"/>
    <mergeCell ref="BG549368:BG549369"/>
    <mergeCell ref="BG549406:BG549407"/>
    <mergeCell ref="BG549444:BG549445"/>
    <mergeCell ref="BG549026:BG549027"/>
    <mergeCell ref="BG549064:BG549065"/>
    <mergeCell ref="BG549102:BG549103"/>
    <mergeCell ref="BG549140:BG549141"/>
    <mergeCell ref="BG549178:BG549179"/>
    <mergeCell ref="BG549216:BG549217"/>
    <mergeCell ref="BG548798:BG548799"/>
    <mergeCell ref="BG548836:BG548837"/>
    <mergeCell ref="BG548874:BG548875"/>
    <mergeCell ref="BG548912:BG548913"/>
    <mergeCell ref="BG548950:BG548951"/>
    <mergeCell ref="BG548988:BG548989"/>
    <mergeCell ref="BG548570:BG548571"/>
    <mergeCell ref="BG548608:BG548609"/>
    <mergeCell ref="BG548646:BG548647"/>
    <mergeCell ref="BG548684:BG548685"/>
    <mergeCell ref="BG548722:BG548723"/>
    <mergeCell ref="BG548760:BG548761"/>
    <mergeCell ref="BG548342:BG548343"/>
    <mergeCell ref="BG548380:BG548381"/>
    <mergeCell ref="BG548418:BG548419"/>
    <mergeCell ref="BG548456:BG548457"/>
    <mergeCell ref="BG548494:BG548495"/>
    <mergeCell ref="BG548532:BG548533"/>
    <mergeCell ref="BG550850:BG550851"/>
    <mergeCell ref="BG550888:BG550889"/>
    <mergeCell ref="BG550926:BG550927"/>
    <mergeCell ref="BG550964:BG550965"/>
    <mergeCell ref="BG551002:BG551003"/>
    <mergeCell ref="BG551040:BG551041"/>
    <mergeCell ref="BG550622:BG550623"/>
    <mergeCell ref="BG550660:BG550661"/>
    <mergeCell ref="BG550698:BG550699"/>
    <mergeCell ref="BG550736:BG550737"/>
    <mergeCell ref="BG550774:BG550775"/>
    <mergeCell ref="BG550812:BG550813"/>
    <mergeCell ref="BG550394:BG550395"/>
    <mergeCell ref="BG550432:BG550433"/>
    <mergeCell ref="BG550470:BG550471"/>
    <mergeCell ref="BG550508:BG550509"/>
    <mergeCell ref="BG550546:BG550547"/>
    <mergeCell ref="BG550584:BG550585"/>
    <mergeCell ref="BG550166:BG550167"/>
    <mergeCell ref="BG550204:BG550205"/>
    <mergeCell ref="BG550242:BG550243"/>
    <mergeCell ref="BG550280:BG550281"/>
    <mergeCell ref="BG550318:BG550319"/>
    <mergeCell ref="BG550356:BG550357"/>
    <mergeCell ref="BG549938:BG549939"/>
    <mergeCell ref="BG549976:BG549977"/>
    <mergeCell ref="BG550014:BG550015"/>
    <mergeCell ref="BG550052:BG550053"/>
    <mergeCell ref="BG550090:BG550091"/>
    <mergeCell ref="BG550128:BG550129"/>
    <mergeCell ref="BG549710:BG549711"/>
    <mergeCell ref="BG549748:BG549749"/>
    <mergeCell ref="BG549786:BG549787"/>
    <mergeCell ref="BG549824:BG549825"/>
    <mergeCell ref="BG549862:BG549863"/>
    <mergeCell ref="BG549900:BG549901"/>
    <mergeCell ref="BG552218:BG552219"/>
    <mergeCell ref="BG552256:BG552257"/>
    <mergeCell ref="BG552294:BG552295"/>
    <mergeCell ref="BG552332:BG552333"/>
    <mergeCell ref="BG552370:BG552371"/>
    <mergeCell ref="BG552408:BG552409"/>
    <mergeCell ref="BG551990:BG551991"/>
    <mergeCell ref="BG552028:BG552029"/>
    <mergeCell ref="BG552066:BG552067"/>
    <mergeCell ref="BG552104:BG552105"/>
    <mergeCell ref="BG552142:BG552143"/>
    <mergeCell ref="BG552180:BG552181"/>
    <mergeCell ref="BG551762:BG551763"/>
    <mergeCell ref="BG551800:BG551801"/>
    <mergeCell ref="BG551838:BG551839"/>
    <mergeCell ref="BG551876:BG551877"/>
    <mergeCell ref="BG551914:BG551915"/>
    <mergeCell ref="BG551952:BG551953"/>
    <mergeCell ref="BG551534:BG551535"/>
    <mergeCell ref="BG551572:BG551573"/>
    <mergeCell ref="BG551610:BG551611"/>
    <mergeCell ref="BG551648:BG551649"/>
    <mergeCell ref="BG551686:BG551687"/>
    <mergeCell ref="BG551724:BG551725"/>
    <mergeCell ref="BG551306:BG551307"/>
    <mergeCell ref="BG551344:BG551345"/>
    <mergeCell ref="BG551382:BG551383"/>
    <mergeCell ref="BG551420:BG551421"/>
    <mergeCell ref="BG551458:BG551459"/>
    <mergeCell ref="BG551496:BG551497"/>
    <mergeCell ref="BG551078:BG551079"/>
    <mergeCell ref="BG551116:BG551117"/>
    <mergeCell ref="BG551154:BG551155"/>
    <mergeCell ref="BG551192:BG551193"/>
    <mergeCell ref="BG551230:BG551231"/>
    <mergeCell ref="BG551268:BG551269"/>
    <mergeCell ref="BG553586:BG553587"/>
    <mergeCell ref="BG553624:BG553625"/>
    <mergeCell ref="BG553662:BG553663"/>
    <mergeCell ref="BG553700:BG553701"/>
    <mergeCell ref="BG553738:BG553739"/>
    <mergeCell ref="BG553776:BG553777"/>
    <mergeCell ref="BG553358:BG553359"/>
    <mergeCell ref="BG553396:BG553397"/>
    <mergeCell ref="BG553434:BG553435"/>
    <mergeCell ref="BG553472:BG553473"/>
    <mergeCell ref="BG553510:BG553511"/>
    <mergeCell ref="BG553548:BG553549"/>
    <mergeCell ref="BG553130:BG553131"/>
    <mergeCell ref="BG553168:BG553169"/>
    <mergeCell ref="BG553206:BG553207"/>
    <mergeCell ref="BG553244:BG553245"/>
    <mergeCell ref="BG553282:BG553283"/>
    <mergeCell ref="BG553320:BG553321"/>
    <mergeCell ref="BG552902:BG552903"/>
    <mergeCell ref="BG552940:BG552941"/>
    <mergeCell ref="BG552978:BG552979"/>
    <mergeCell ref="BG553016:BG553017"/>
    <mergeCell ref="BG553054:BG553055"/>
    <mergeCell ref="BG553092:BG553093"/>
    <mergeCell ref="BG552674:BG552675"/>
    <mergeCell ref="BG552712:BG552713"/>
    <mergeCell ref="BG552750:BG552751"/>
    <mergeCell ref="BG552788:BG552789"/>
    <mergeCell ref="BG552826:BG552827"/>
    <mergeCell ref="BG552864:BG552865"/>
    <mergeCell ref="BG552446:BG552447"/>
    <mergeCell ref="BG552484:BG552485"/>
    <mergeCell ref="BG552522:BG552523"/>
    <mergeCell ref="BG552560:BG552561"/>
    <mergeCell ref="BG552598:BG552599"/>
    <mergeCell ref="BG552636:BG552637"/>
    <mergeCell ref="BG554954:BG554955"/>
    <mergeCell ref="BG554992:BG554993"/>
    <mergeCell ref="BG555030:BG555031"/>
    <mergeCell ref="BG555068:BG555069"/>
    <mergeCell ref="BG555106:BG555107"/>
    <mergeCell ref="BG555144:BG555145"/>
    <mergeCell ref="BG554726:BG554727"/>
    <mergeCell ref="BG554764:BG554765"/>
    <mergeCell ref="BG554802:BG554803"/>
    <mergeCell ref="BG554840:BG554841"/>
    <mergeCell ref="BG554878:BG554879"/>
    <mergeCell ref="BG554916:BG554917"/>
    <mergeCell ref="BG554498:BG554499"/>
    <mergeCell ref="BG554536:BG554537"/>
    <mergeCell ref="BG554574:BG554575"/>
    <mergeCell ref="BG554612:BG554613"/>
    <mergeCell ref="BG554650:BG554651"/>
    <mergeCell ref="BG554688:BG554689"/>
    <mergeCell ref="BG554270:BG554271"/>
    <mergeCell ref="BG554308:BG554309"/>
    <mergeCell ref="BG554346:BG554347"/>
    <mergeCell ref="BG554384:BG554385"/>
    <mergeCell ref="BG554422:BG554423"/>
    <mergeCell ref="BG554460:BG554461"/>
    <mergeCell ref="BG554042:BG554043"/>
    <mergeCell ref="BG554080:BG554081"/>
    <mergeCell ref="BG554118:BG554119"/>
    <mergeCell ref="BG554156:BG554157"/>
    <mergeCell ref="BG554194:BG554195"/>
    <mergeCell ref="BG554232:BG554233"/>
    <mergeCell ref="BG553814:BG553815"/>
    <mergeCell ref="BG553852:BG553853"/>
    <mergeCell ref="BG553890:BG553891"/>
    <mergeCell ref="BG553928:BG553929"/>
    <mergeCell ref="BG553966:BG553967"/>
    <mergeCell ref="BG554004:BG554005"/>
    <mergeCell ref="BG556322:BG556323"/>
    <mergeCell ref="BG556360:BG556361"/>
    <mergeCell ref="BG556398:BG556399"/>
    <mergeCell ref="BG556436:BG556437"/>
    <mergeCell ref="BG556474:BG556475"/>
    <mergeCell ref="BG556512:BG556513"/>
    <mergeCell ref="BG556094:BG556095"/>
    <mergeCell ref="BG556132:BG556133"/>
    <mergeCell ref="BG556170:BG556171"/>
    <mergeCell ref="BG556208:BG556209"/>
    <mergeCell ref="BG556246:BG556247"/>
    <mergeCell ref="BG556284:BG556285"/>
    <mergeCell ref="BG555866:BG555867"/>
    <mergeCell ref="BG555904:BG555905"/>
    <mergeCell ref="BG555942:BG555943"/>
    <mergeCell ref="BG555980:BG555981"/>
    <mergeCell ref="BG556018:BG556019"/>
    <mergeCell ref="BG556056:BG556057"/>
    <mergeCell ref="BG555638:BG555639"/>
    <mergeCell ref="BG555676:BG555677"/>
    <mergeCell ref="BG555714:BG555715"/>
    <mergeCell ref="BG555752:BG555753"/>
    <mergeCell ref="BG555790:BG555791"/>
    <mergeCell ref="BG555828:BG555829"/>
    <mergeCell ref="BG555410:BG555411"/>
    <mergeCell ref="BG555448:BG555449"/>
    <mergeCell ref="BG555486:BG555487"/>
    <mergeCell ref="BG555524:BG555525"/>
    <mergeCell ref="BG555562:BG555563"/>
    <mergeCell ref="BG555600:BG555601"/>
    <mergeCell ref="BG555182:BG555183"/>
    <mergeCell ref="BG555220:BG555221"/>
    <mergeCell ref="BG555258:BG555259"/>
    <mergeCell ref="BG555296:BG555297"/>
    <mergeCell ref="BG555334:BG555335"/>
    <mergeCell ref="BG555372:BG555373"/>
    <mergeCell ref="BG557690:BG557691"/>
    <mergeCell ref="BG557728:BG557729"/>
    <mergeCell ref="BG557766:BG557767"/>
    <mergeCell ref="BG557804:BG557805"/>
    <mergeCell ref="BG557842:BG557843"/>
    <mergeCell ref="BG557880:BG557881"/>
    <mergeCell ref="BG557462:BG557463"/>
    <mergeCell ref="BG557500:BG557501"/>
    <mergeCell ref="BG557538:BG557539"/>
    <mergeCell ref="BG557576:BG557577"/>
    <mergeCell ref="BG557614:BG557615"/>
    <mergeCell ref="BG557652:BG557653"/>
    <mergeCell ref="BG557234:BG557235"/>
    <mergeCell ref="BG557272:BG557273"/>
    <mergeCell ref="BG557310:BG557311"/>
    <mergeCell ref="BG557348:BG557349"/>
    <mergeCell ref="BG557386:BG557387"/>
    <mergeCell ref="BG557424:BG557425"/>
    <mergeCell ref="BG557006:BG557007"/>
    <mergeCell ref="BG557044:BG557045"/>
    <mergeCell ref="BG557082:BG557083"/>
    <mergeCell ref="BG557120:BG557121"/>
    <mergeCell ref="BG557158:BG557159"/>
    <mergeCell ref="BG557196:BG557197"/>
    <mergeCell ref="BG556778:BG556779"/>
    <mergeCell ref="BG556816:BG556817"/>
    <mergeCell ref="BG556854:BG556855"/>
    <mergeCell ref="BG556892:BG556893"/>
    <mergeCell ref="BG556930:BG556931"/>
    <mergeCell ref="BG556968:BG556969"/>
    <mergeCell ref="BG556550:BG556551"/>
    <mergeCell ref="BG556588:BG556589"/>
    <mergeCell ref="BG556626:BG556627"/>
    <mergeCell ref="BG556664:BG556665"/>
    <mergeCell ref="BG556702:BG556703"/>
    <mergeCell ref="BG556740:BG556741"/>
    <mergeCell ref="BG559058:BG559059"/>
    <mergeCell ref="BG559096:BG559097"/>
    <mergeCell ref="BG559134:BG559135"/>
    <mergeCell ref="BG559172:BG559173"/>
    <mergeCell ref="BG559210:BG559211"/>
    <mergeCell ref="BG559248:BG559249"/>
    <mergeCell ref="BG558830:BG558831"/>
    <mergeCell ref="BG558868:BG558869"/>
    <mergeCell ref="BG558906:BG558907"/>
    <mergeCell ref="BG558944:BG558945"/>
    <mergeCell ref="BG558982:BG558983"/>
    <mergeCell ref="BG559020:BG559021"/>
    <mergeCell ref="BG558602:BG558603"/>
    <mergeCell ref="BG558640:BG558641"/>
    <mergeCell ref="BG558678:BG558679"/>
    <mergeCell ref="BG558716:BG558717"/>
    <mergeCell ref="BG558754:BG558755"/>
    <mergeCell ref="BG558792:BG558793"/>
    <mergeCell ref="BG558374:BG558375"/>
    <mergeCell ref="BG558412:BG558413"/>
    <mergeCell ref="BG558450:BG558451"/>
    <mergeCell ref="BG558488:BG558489"/>
    <mergeCell ref="BG558526:BG558527"/>
    <mergeCell ref="BG558564:BG558565"/>
    <mergeCell ref="BG558146:BG558147"/>
    <mergeCell ref="BG558184:BG558185"/>
    <mergeCell ref="BG558222:BG558223"/>
    <mergeCell ref="BG558260:BG558261"/>
    <mergeCell ref="BG558298:BG558299"/>
    <mergeCell ref="BG558336:BG558337"/>
    <mergeCell ref="BG557918:BG557919"/>
    <mergeCell ref="BG557956:BG557957"/>
    <mergeCell ref="BG557994:BG557995"/>
    <mergeCell ref="BG558032:BG558033"/>
    <mergeCell ref="BG558070:BG558071"/>
    <mergeCell ref="BG558108:BG558109"/>
    <mergeCell ref="BG560426:BG560427"/>
    <mergeCell ref="BG560464:BG560465"/>
    <mergeCell ref="BG560502:BG560503"/>
    <mergeCell ref="BG560540:BG560541"/>
    <mergeCell ref="BG560578:BG560579"/>
    <mergeCell ref="BG560616:BG560617"/>
    <mergeCell ref="BG560198:BG560199"/>
    <mergeCell ref="BG560236:BG560237"/>
    <mergeCell ref="BG560274:BG560275"/>
    <mergeCell ref="BG560312:BG560313"/>
    <mergeCell ref="BG560350:BG560351"/>
    <mergeCell ref="BG560388:BG560389"/>
    <mergeCell ref="BG559970:BG559971"/>
    <mergeCell ref="BG560008:BG560009"/>
    <mergeCell ref="BG560046:BG560047"/>
    <mergeCell ref="BG560084:BG560085"/>
    <mergeCell ref="BG560122:BG560123"/>
    <mergeCell ref="BG560160:BG560161"/>
    <mergeCell ref="BG559742:BG559743"/>
    <mergeCell ref="BG559780:BG559781"/>
    <mergeCell ref="BG559818:BG559819"/>
    <mergeCell ref="BG559856:BG559857"/>
    <mergeCell ref="BG559894:BG559895"/>
    <mergeCell ref="BG559932:BG559933"/>
    <mergeCell ref="BG559514:BG559515"/>
    <mergeCell ref="BG559552:BG559553"/>
    <mergeCell ref="BG559590:BG559591"/>
    <mergeCell ref="BG559628:BG559629"/>
    <mergeCell ref="BG559666:BG559667"/>
    <mergeCell ref="BG559704:BG559705"/>
    <mergeCell ref="BG559286:BG559287"/>
    <mergeCell ref="BG559324:BG559325"/>
    <mergeCell ref="BG559362:BG559363"/>
    <mergeCell ref="BG559400:BG559401"/>
    <mergeCell ref="BG559438:BG559439"/>
    <mergeCell ref="BG559476:BG559477"/>
    <mergeCell ref="BG561794:BG561795"/>
    <mergeCell ref="BG561832:BG561833"/>
    <mergeCell ref="BG561870:BG561871"/>
    <mergeCell ref="BG561908:BG561909"/>
    <mergeCell ref="BG561946:BG561947"/>
    <mergeCell ref="BG561984:BG561985"/>
    <mergeCell ref="BG561566:BG561567"/>
    <mergeCell ref="BG561604:BG561605"/>
    <mergeCell ref="BG561642:BG561643"/>
    <mergeCell ref="BG561680:BG561681"/>
    <mergeCell ref="BG561718:BG561719"/>
    <mergeCell ref="BG561756:BG561757"/>
    <mergeCell ref="BG561338:BG561339"/>
    <mergeCell ref="BG561376:BG561377"/>
    <mergeCell ref="BG561414:BG561415"/>
    <mergeCell ref="BG561452:BG561453"/>
    <mergeCell ref="BG561490:BG561491"/>
    <mergeCell ref="BG561528:BG561529"/>
    <mergeCell ref="BG561110:BG561111"/>
    <mergeCell ref="BG561148:BG561149"/>
    <mergeCell ref="BG561186:BG561187"/>
    <mergeCell ref="BG561224:BG561225"/>
    <mergeCell ref="BG561262:BG561263"/>
    <mergeCell ref="BG561300:BG561301"/>
    <mergeCell ref="BG560882:BG560883"/>
    <mergeCell ref="BG560920:BG560921"/>
    <mergeCell ref="BG560958:BG560959"/>
    <mergeCell ref="BG560996:BG560997"/>
    <mergeCell ref="BG561034:BG561035"/>
    <mergeCell ref="BG561072:BG561073"/>
    <mergeCell ref="BG560654:BG560655"/>
    <mergeCell ref="BG560692:BG560693"/>
    <mergeCell ref="BG560730:BG560731"/>
    <mergeCell ref="BG560768:BG560769"/>
    <mergeCell ref="BG560806:BG560807"/>
    <mergeCell ref="BG560844:BG560845"/>
    <mergeCell ref="BG563162:BG563163"/>
    <mergeCell ref="BG563200:BG563201"/>
    <mergeCell ref="BG563238:BG563239"/>
    <mergeCell ref="BG563276:BG563277"/>
    <mergeCell ref="BG563314:BG563315"/>
    <mergeCell ref="BG563352:BG563353"/>
    <mergeCell ref="BG562934:BG562935"/>
    <mergeCell ref="BG562972:BG562973"/>
    <mergeCell ref="BG563010:BG563011"/>
    <mergeCell ref="BG563048:BG563049"/>
    <mergeCell ref="BG563086:BG563087"/>
    <mergeCell ref="BG563124:BG563125"/>
    <mergeCell ref="BG562706:BG562707"/>
    <mergeCell ref="BG562744:BG562745"/>
    <mergeCell ref="BG562782:BG562783"/>
    <mergeCell ref="BG562820:BG562821"/>
    <mergeCell ref="BG562858:BG562859"/>
    <mergeCell ref="BG562896:BG562897"/>
    <mergeCell ref="BG562478:BG562479"/>
    <mergeCell ref="BG562516:BG562517"/>
    <mergeCell ref="BG562554:BG562555"/>
    <mergeCell ref="BG562592:BG562593"/>
    <mergeCell ref="BG562630:BG562631"/>
    <mergeCell ref="BG562668:BG562669"/>
    <mergeCell ref="BG562250:BG562251"/>
    <mergeCell ref="BG562288:BG562289"/>
    <mergeCell ref="BG562326:BG562327"/>
    <mergeCell ref="BG562364:BG562365"/>
    <mergeCell ref="BG562402:BG562403"/>
    <mergeCell ref="BG562440:BG562441"/>
    <mergeCell ref="BG562022:BG562023"/>
    <mergeCell ref="BG562060:BG562061"/>
    <mergeCell ref="BG562098:BG562099"/>
    <mergeCell ref="BG562136:BG562137"/>
    <mergeCell ref="BG562174:BG562175"/>
    <mergeCell ref="BG562212:BG562213"/>
    <mergeCell ref="BG564530:BG564531"/>
    <mergeCell ref="BG564568:BG564569"/>
    <mergeCell ref="BG564606:BG564607"/>
    <mergeCell ref="BG564644:BG564645"/>
    <mergeCell ref="BG564682:BG564683"/>
    <mergeCell ref="BG564720:BG564721"/>
    <mergeCell ref="BG564302:BG564303"/>
    <mergeCell ref="BG564340:BG564341"/>
    <mergeCell ref="BG564378:BG564379"/>
    <mergeCell ref="BG564416:BG564417"/>
    <mergeCell ref="BG564454:BG564455"/>
    <mergeCell ref="BG564492:BG564493"/>
    <mergeCell ref="BG564074:BG564075"/>
    <mergeCell ref="BG564112:BG564113"/>
    <mergeCell ref="BG564150:BG564151"/>
    <mergeCell ref="BG564188:BG564189"/>
    <mergeCell ref="BG564226:BG564227"/>
    <mergeCell ref="BG564264:BG564265"/>
    <mergeCell ref="BG563846:BG563847"/>
    <mergeCell ref="BG563884:BG563885"/>
    <mergeCell ref="BG563922:BG563923"/>
    <mergeCell ref="BG563960:BG563961"/>
    <mergeCell ref="BG563998:BG563999"/>
    <mergeCell ref="BG564036:BG564037"/>
    <mergeCell ref="BG563618:BG563619"/>
    <mergeCell ref="BG563656:BG563657"/>
    <mergeCell ref="BG563694:BG563695"/>
    <mergeCell ref="BG563732:BG563733"/>
    <mergeCell ref="BG563770:BG563771"/>
    <mergeCell ref="BG563808:BG563809"/>
    <mergeCell ref="BG563390:BG563391"/>
    <mergeCell ref="BG563428:BG563429"/>
    <mergeCell ref="BG563466:BG563467"/>
    <mergeCell ref="BG563504:BG563505"/>
    <mergeCell ref="BG563542:BG563543"/>
    <mergeCell ref="BG563580:BG563581"/>
    <mergeCell ref="BG565898:BG565899"/>
    <mergeCell ref="BG565936:BG565937"/>
    <mergeCell ref="BG565974:BG565975"/>
    <mergeCell ref="BG566012:BG566013"/>
    <mergeCell ref="BG566050:BG566051"/>
    <mergeCell ref="BG566088:BG566089"/>
    <mergeCell ref="BG565670:BG565671"/>
    <mergeCell ref="BG565708:BG565709"/>
    <mergeCell ref="BG565746:BG565747"/>
    <mergeCell ref="BG565784:BG565785"/>
    <mergeCell ref="BG565822:BG565823"/>
    <mergeCell ref="BG565860:BG565861"/>
    <mergeCell ref="BG565442:BG565443"/>
    <mergeCell ref="BG565480:BG565481"/>
    <mergeCell ref="BG565518:BG565519"/>
    <mergeCell ref="BG565556:BG565557"/>
    <mergeCell ref="BG565594:BG565595"/>
    <mergeCell ref="BG565632:BG565633"/>
    <mergeCell ref="BG565214:BG565215"/>
    <mergeCell ref="BG565252:BG565253"/>
    <mergeCell ref="BG565290:BG565291"/>
    <mergeCell ref="BG565328:BG565329"/>
    <mergeCell ref="BG565366:BG565367"/>
    <mergeCell ref="BG565404:BG565405"/>
    <mergeCell ref="BG564986:BG564987"/>
    <mergeCell ref="BG565024:BG565025"/>
    <mergeCell ref="BG565062:BG565063"/>
    <mergeCell ref="BG565100:BG565101"/>
    <mergeCell ref="BG565138:BG565139"/>
    <mergeCell ref="BG565176:BG565177"/>
    <mergeCell ref="BG564758:BG564759"/>
    <mergeCell ref="BG564796:BG564797"/>
    <mergeCell ref="BG564834:BG564835"/>
    <mergeCell ref="BG564872:BG564873"/>
    <mergeCell ref="BG564910:BG564911"/>
    <mergeCell ref="BG564948:BG564949"/>
    <mergeCell ref="BG567266:BG567267"/>
    <mergeCell ref="BG567304:BG567305"/>
    <mergeCell ref="BG567342:BG567343"/>
    <mergeCell ref="BG567380:BG567381"/>
    <mergeCell ref="BG567418:BG567419"/>
    <mergeCell ref="BG567456:BG567457"/>
    <mergeCell ref="BG567038:BG567039"/>
    <mergeCell ref="BG567076:BG567077"/>
    <mergeCell ref="BG567114:BG567115"/>
    <mergeCell ref="BG567152:BG567153"/>
    <mergeCell ref="BG567190:BG567191"/>
    <mergeCell ref="BG567228:BG567229"/>
    <mergeCell ref="BG566810:BG566811"/>
    <mergeCell ref="BG566848:BG566849"/>
    <mergeCell ref="BG566886:BG566887"/>
    <mergeCell ref="BG566924:BG566925"/>
    <mergeCell ref="BG566962:BG566963"/>
    <mergeCell ref="BG567000:BG567001"/>
    <mergeCell ref="BG566582:BG566583"/>
    <mergeCell ref="BG566620:BG566621"/>
    <mergeCell ref="BG566658:BG566659"/>
    <mergeCell ref="BG566696:BG566697"/>
    <mergeCell ref="BG566734:BG566735"/>
    <mergeCell ref="BG566772:BG566773"/>
    <mergeCell ref="BG566354:BG566355"/>
    <mergeCell ref="BG566392:BG566393"/>
    <mergeCell ref="BG566430:BG566431"/>
    <mergeCell ref="BG566468:BG566469"/>
    <mergeCell ref="BG566506:BG566507"/>
    <mergeCell ref="BG566544:BG566545"/>
    <mergeCell ref="BG566126:BG566127"/>
    <mergeCell ref="BG566164:BG566165"/>
    <mergeCell ref="BG566202:BG566203"/>
    <mergeCell ref="BG566240:BG566241"/>
    <mergeCell ref="BG566278:BG566279"/>
    <mergeCell ref="BG566316:BG566317"/>
    <mergeCell ref="BG568634:BG568635"/>
    <mergeCell ref="BG568672:BG568673"/>
    <mergeCell ref="BG568710:BG568711"/>
    <mergeCell ref="BG568748:BG568749"/>
    <mergeCell ref="BG568786:BG568787"/>
    <mergeCell ref="BG568824:BG568825"/>
    <mergeCell ref="BG568406:BG568407"/>
    <mergeCell ref="BG568444:BG568445"/>
    <mergeCell ref="BG568482:BG568483"/>
    <mergeCell ref="BG568520:BG568521"/>
    <mergeCell ref="BG568558:BG568559"/>
    <mergeCell ref="BG568596:BG568597"/>
    <mergeCell ref="BG568178:BG568179"/>
    <mergeCell ref="BG568216:BG568217"/>
    <mergeCell ref="BG568254:BG568255"/>
    <mergeCell ref="BG568292:BG568293"/>
    <mergeCell ref="BG568330:BG568331"/>
    <mergeCell ref="BG568368:BG568369"/>
    <mergeCell ref="BG567950:BG567951"/>
    <mergeCell ref="BG567988:BG567989"/>
    <mergeCell ref="BG568026:BG568027"/>
    <mergeCell ref="BG568064:BG568065"/>
    <mergeCell ref="BG568102:BG568103"/>
    <mergeCell ref="BG568140:BG568141"/>
    <mergeCell ref="BG567722:BG567723"/>
    <mergeCell ref="BG567760:BG567761"/>
    <mergeCell ref="BG567798:BG567799"/>
    <mergeCell ref="BG567836:BG567837"/>
    <mergeCell ref="BG567874:BG567875"/>
    <mergeCell ref="BG567912:BG567913"/>
    <mergeCell ref="BG567494:BG567495"/>
    <mergeCell ref="BG567532:BG567533"/>
    <mergeCell ref="BG567570:BG567571"/>
    <mergeCell ref="BG567608:BG567609"/>
    <mergeCell ref="BG567646:BG567647"/>
    <mergeCell ref="BG567684:BG567685"/>
    <mergeCell ref="BG570002:BG570003"/>
    <mergeCell ref="BG570040:BG570041"/>
    <mergeCell ref="BG570078:BG570079"/>
    <mergeCell ref="BG570116:BG570117"/>
    <mergeCell ref="BG570154:BG570155"/>
    <mergeCell ref="BG570192:BG570193"/>
    <mergeCell ref="BG569774:BG569775"/>
    <mergeCell ref="BG569812:BG569813"/>
    <mergeCell ref="BG569850:BG569851"/>
    <mergeCell ref="BG569888:BG569889"/>
    <mergeCell ref="BG569926:BG569927"/>
    <mergeCell ref="BG569964:BG569965"/>
    <mergeCell ref="BG569546:BG569547"/>
    <mergeCell ref="BG569584:BG569585"/>
    <mergeCell ref="BG569622:BG569623"/>
    <mergeCell ref="BG569660:BG569661"/>
    <mergeCell ref="BG569698:BG569699"/>
    <mergeCell ref="BG569736:BG569737"/>
    <mergeCell ref="BG569318:BG569319"/>
    <mergeCell ref="BG569356:BG569357"/>
    <mergeCell ref="BG569394:BG569395"/>
    <mergeCell ref="BG569432:BG569433"/>
    <mergeCell ref="BG569470:BG569471"/>
    <mergeCell ref="BG569508:BG569509"/>
    <mergeCell ref="BG569090:BG569091"/>
    <mergeCell ref="BG569128:BG569129"/>
    <mergeCell ref="BG569166:BG569167"/>
    <mergeCell ref="BG569204:BG569205"/>
    <mergeCell ref="BG569242:BG569243"/>
    <mergeCell ref="BG569280:BG569281"/>
    <mergeCell ref="BG568862:BG568863"/>
    <mergeCell ref="BG568900:BG568901"/>
    <mergeCell ref="BG568938:BG568939"/>
    <mergeCell ref="BG568976:BG568977"/>
    <mergeCell ref="BG569014:BG569015"/>
    <mergeCell ref="BG569052:BG569053"/>
    <mergeCell ref="BG571370:BG571371"/>
    <mergeCell ref="BG571408:BG571409"/>
    <mergeCell ref="BG571446:BG571447"/>
    <mergeCell ref="BG571484:BG571485"/>
    <mergeCell ref="BG571522:BG571523"/>
    <mergeCell ref="BG571560:BG571561"/>
    <mergeCell ref="BG571142:BG571143"/>
    <mergeCell ref="BG571180:BG571181"/>
    <mergeCell ref="BG571218:BG571219"/>
    <mergeCell ref="BG571256:BG571257"/>
    <mergeCell ref="BG571294:BG571295"/>
    <mergeCell ref="BG571332:BG571333"/>
    <mergeCell ref="BG570914:BG570915"/>
    <mergeCell ref="BG570952:BG570953"/>
    <mergeCell ref="BG570990:BG570991"/>
    <mergeCell ref="BG571028:BG571029"/>
    <mergeCell ref="BG571066:BG571067"/>
    <mergeCell ref="BG571104:BG571105"/>
    <mergeCell ref="BG570686:BG570687"/>
    <mergeCell ref="BG570724:BG570725"/>
    <mergeCell ref="BG570762:BG570763"/>
    <mergeCell ref="BG570800:BG570801"/>
    <mergeCell ref="BG570838:BG570839"/>
    <mergeCell ref="BG570876:BG570877"/>
    <mergeCell ref="BG570458:BG570459"/>
    <mergeCell ref="BG570496:BG570497"/>
    <mergeCell ref="BG570534:BG570535"/>
    <mergeCell ref="BG570572:BG570573"/>
    <mergeCell ref="BG570610:BG570611"/>
    <mergeCell ref="BG570648:BG570649"/>
    <mergeCell ref="BG570230:BG570231"/>
    <mergeCell ref="BG570268:BG570269"/>
    <mergeCell ref="BG570306:BG570307"/>
    <mergeCell ref="BG570344:BG570345"/>
    <mergeCell ref="BG570382:BG570383"/>
    <mergeCell ref="BG570420:BG570421"/>
    <mergeCell ref="BG572738:BG572739"/>
    <mergeCell ref="BG572776:BG572777"/>
    <mergeCell ref="BG572814:BG572815"/>
    <mergeCell ref="BG572852:BG572853"/>
    <mergeCell ref="BG572890:BG572891"/>
    <mergeCell ref="BG572928:BG572929"/>
    <mergeCell ref="BG572510:BG572511"/>
    <mergeCell ref="BG572548:BG572549"/>
    <mergeCell ref="BG572586:BG572587"/>
    <mergeCell ref="BG572624:BG572625"/>
    <mergeCell ref="BG572662:BG572663"/>
    <mergeCell ref="BG572700:BG572701"/>
    <mergeCell ref="BG572282:BG572283"/>
    <mergeCell ref="BG572320:BG572321"/>
    <mergeCell ref="BG572358:BG572359"/>
    <mergeCell ref="BG572396:BG572397"/>
    <mergeCell ref="BG572434:BG572435"/>
    <mergeCell ref="BG572472:BG572473"/>
    <mergeCell ref="BG572054:BG572055"/>
    <mergeCell ref="BG572092:BG572093"/>
    <mergeCell ref="BG572130:BG572131"/>
    <mergeCell ref="BG572168:BG572169"/>
    <mergeCell ref="BG572206:BG572207"/>
    <mergeCell ref="BG572244:BG572245"/>
    <mergeCell ref="BG571826:BG571827"/>
    <mergeCell ref="BG571864:BG571865"/>
    <mergeCell ref="BG571902:BG571903"/>
    <mergeCell ref="BG571940:BG571941"/>
    <mergeCell ref="BG571978:BG571979"/>
    <mergeCell ref="BG572016:BG572017"/>
    <mergeCell ref="BG571598:BG571599"/>
    <mergeCell ref="BG571636:BG571637"/>
    <mergeCell ref="BG571674:BG571675"/>
    <mergeCell ref="BG571712:BG571713"/>
    <mergeCell ref="BG571750:BG571751"/>
    <mergeCell ref="BG571788:BG571789"/>
    <mergeCell ref="BG574106:BG574107"/>
    <mergeCell ref="BG574144:BG574145"/>
    <mergeCell ref="BG574182:BG574183"/>
    <mergeCell ref="BG574220:BG574221"/>
    <mergeCell ref="BG574258:BG574259"/>
    <mergeCell ref="BG574296:BG574297"/>
    <mergeCell ref="BG573878:BG573879"/>
    <mergeCell ref="BG573916:BG573917"/>
    <mergeCell ref="BG573954:BG573955"/>
    <mergeCell ref="BG573992:BG573993"/>
    <mergeCell ref="BG574030:BG574031"/>
    <mergeCell ref="BG574068:BG574069"/>
    <mergeCell ref="BG573650:BG573651"/>
    <mergeCell ref="BG573688:BG573689"/>
    <mergeCell ref="BG573726:BG573727"/>
    <mergeCell ref="BG573764:BG573765"/>
    <mergeCell ref="BG573802:BG573803"/>
    <mergeCell ref="BG573840:BG573841"/>
    <mergeCell ref="BG573422:BG573423"/>
    <mergeCell ref="BG573460:BG573461"/>
    <mergeCell ref="BG573498:BG573499"/>
    <mergeCell ref="BG573536:BG573537"/>
    <mergeCell ref="BG573574:BG573575"/>
    <mergeCell ref="BG573612:BG573613"/>
    <mergeCell ref="BG573194:BG573195"/>
    <mergeCell ref="BG573232:BG573233"/>
    <mergeCell ref="BG573270:BG573271"/>
    <mergeCell ref="BG573308:BG573309"/>
    <mergeCell ref="BG573346:BG573347"/>
    <mergeCell ref="BG573384:BG573385"/>
    <mergeCell ref="BG572966:BG572967"/>
    <mergeCell ref="BG573004:BG573005"/>
    <mergeCell ref="BG573042:BG573043"/>
    <mergeCell ref="BG573080:BG573081"/>
    <mergeCell ref="BG573118:BG573119"/>
    <mergeCell ref="BG573156:BG573157"/>
    <mergeCell ref="BG575474:BG575475"/>
    <mergeCell ref="BG575512:BG575513"/>
    <mergeCell ref="BG575550:BG575551"/>
    <mergeCell ref="BG575588:BG575589"/>
    <mergeCell ref="BG575626:BG575627"/>
    <mergeCell ref="BG575664:BG575665"/>
    <mergeCell ref="BG575246:BG575247"/>
    <mergeCell ref="BG575284:BG575285"/>
    <mergeCell ref="BG575322:BG575323"/>
    <mergeCell ref="BG575360:BG575361"/>
    <mergeCell ref="BG575398:BG575399"/>
    <mergeCell ref="BG575436:BG575437"/>
    <mergeCell ref="BG575018:BG575019"/>
    <mergeCell ref="BG575056:BG575057"/>
    <mergeCell ref="BG575094:BG575095"/>
    <mergeCell ref="BG575132:BG575133"/>
    <mergeCell ref="BG575170:BG575171"/>
    <mergeCell ref="BG575208:BG575209"/>
    <mergeCell ref="BG574790:BG574791"/>
    <mergeCell ref="BG574828:BG574829"/>
    <mergeCell ref="BG574866:BG574867"/>
    <mergeCell ref="BG574904:BG574905"/>
    <mergeCell ref="BG574942:BG574943"/>
    <mergeCell ref="BG574980:BG574981"/>
    <mergeCell ref="BG574562:BG574563"/>
    <mergeCell ref="BG574600:BG574601"/>
    <mergeCell ref="BG574638:BG574639"/>
    <mergeCell ref="BG574676:BG574677"/>
    <mergeCell ref="BG574714:BG574715"/>
    <mergeCell ref="BG574752:BG574753"/>
    <mergeCell ref="BG574334:BG574335"/>
    <mergeCell ref="BG574372:BG574373"/>
    <mergeCell ref="BG574410:BG574411"/>
    <mergeCell ref="BG574448:BG574449"/>
    <mergeCell ref="BG574486:BG574487"/>
    <mergeCell ref="BG574524:BG574525"/>
    <mergeCell ref="BG576842:BG576843"/>
    <mergeCell ref="BG576880:BG576881"/>
    <mergeCell ref="BG576918:BG576919"/>
    <mergeCell ref="BG576956:BG576957"/>
    <mergeCell ref="BG576994:BG576995"/>
    <mergeCell ref="BG577032:BG577033"/>
    <mergeCell ref="BG576614:BG576615"/>
    <mergeCell ref="BG576652:BG576653"/>
    <mergeCell ref="BG576690:BG576691"/>
    <mergeCell ref="BG576728:BG576729"/>
    <mergeCell ref="BG576766:BG576767"/>
    <mergeCell ref="BG576804:BG576805"/>
    <mergeCell ref="BG576386:BG576387"/>
    <mergeCell ref="BG576424:BG576425"/>
    <mergeCell ref="BG576462:BG576463"/>
    <mergeCell ref="BG576500:BG576501"/>
    <mergeCell ref="BG576538:BG576539"/>
    <mergeCell ref="BG576576:BG576577"/>
    <mergeCell ref="BG576158:BG576159"/>
    <mergeCell ref="BG576196:BG576197"/>
    <mergeCell ref="BG576234:BG576235"/>
    <mergeCell ref="BG576272:BG576273"/>
    <mergeCell ref="BG576310:BG576311"/>
    <mergeCell ref="BG576348:BG576349"/>
    <mergeCell ref="BG575930:BG575931"/>
    <mergeCell ref="BG575968:BG575969"/>
    <mergeCell ref="BG576006:BG576007"/>
    <mergeCell ref="BG576044:BG576045"/>
    <mergeCell ref="BG576082:BG576083"/>
    <mergeCell ref="BG576120:BG576121"/>
    <mergeCell ref="BG575702:BG575703"/>
    <mergeCell ref="BG575740:BG575741"/>
    <mergeCell ref="BG575778:BG575779"/>
    <mergeCell ref="BG575816:BG575817"/>
    <mergeCell ref="BG575854:BG575855"/>
    <mergeCell ref="BG575892:BG575893"/>
    <mergeCell ref="BG578210:BG578211"/>
    <mergeCell ref="BG578248:BG578249"/>
    <mergeCell ref="BG578286:BG578287"/>
    <mergeCell ref="BG578324:BG578325"/>
    <mergeCell ref="BG578362:BG578363"/>
    <mergeCell ref="BG578400:BG578401"/>
    <mergeCell ref="BG577982:BG577983"/>
    <mergeCell ref="BG578020:BG578021"/>
    <mergeCell ref="BG578058:BG578059"/>
    <mergeCell ref="BG578096:BG578097"/>
    <mergeCell ref="BG578134:BG578135"/>
    <mergeCell ref="BG578172:BG578173"/>
    <mergeCell ref="BG577754:BG577755"/>
    <mergeCell ref="BG577792:BG577793"/>
    <mergeCell ref="BG577830:BG577831"/>
    <mergeCell ref="BG577868:BG577869"/>
    <mergeCell ref="BG577906:BG577907"/>
    <mergeCell ref="BG577944:BG577945"/>
    <mergeCell ref="BG577526:BG577527"/>
    <mergeCell ref="BG577564:BG577565"/>
    <mergeCell ref="BG577602:BG577603"/>
    <mergeCell ref="BG577640:BG577641"/>
    <mergeCell ref="BG577678:BG577679"/>
    <mergeCell ref="BG577716:BG577717"/>
    <mergeCell ref="BG577298:BG577299"/>
    <mergeCell ref="BG577336:BG577337"/>
    <mergeCell ref="BG577374:BG577375"/>
    <mergeCell ref="BG577412:BG577413"/>
    <mergeCell ref="BG577450:BG577451"/>
    <mergeCell ref="BG577488:BG577489"/>
    <mergeCell ref="BG577070:BG577071"/>
    <mergeCell ref="BG577108:BG577109"/>
    <mergeCell ref="BG577146:BG577147"/>
    <mergeCell ref="BG577184:BG577185"/>
    <mergeCell ref="BG577222:BG577223"/>
    <mergeCell ref="BG577260:BG577261"/>
    <mergeCell ref="BG579578:BG579579"/>
    <mergeCell ref="BG579616:BG579617"/>
    <mergeCell ref="BG579654:BG579655"/>
    <mergeCell ref="BG579692:BG579693"/>
    <mergeCell ref="BG579730:BG579731"/>
    <mergeCell ref="BG579768:BG579769"/>
    <mergeCell ref="BG579350:BG579351"/>
    <mergeCell ref="BG579388:BG579389"/>
    <mergeCell ref="BG579426:BG579427"/>
    <mergeCell ref="BG579464:BG579465"/>
    <mergeCell ref="BG579502:BG579503"/>
    <mergeCell ref="BG579540:BG579541"/>
    <mergeCell ref="BG579122:BG579123"/>
    <mergeCell ref="BG579160:BG579161"/>
    <mergeCell ref="BG579198:BG579199"/>
    <mergeCell ref="BG579236:BG579237"/>
    <mergeCell ref="BG579274:BG579275"/>
    <mergeCell ref="BG579312:BG579313"/>
    <mergeCell ref="BG578894:BG578895"/>
    <mergeCell ref="BG578932:BG578933"/>
    <mergeCell ref="BG578970:BG578971"/>
    <mergeCell ref="BG579008:BG579009"/>
    <mergeCell ref="BG579046:BG579047"/>
    <mergeCell ref="BG579084:BG579085"/>
    <mergeCell ref="BG578666:BG578667"/>
    <mergeCell ref="BG578704:BG578705"/>
    <mergeCell ref="BG578742:BG578743"/>
    <mergeCell ref="BG578780:BG578781"/>
    <mergeCell ref="BG578818:BG578819"/>
    <mergeCell ref="BG578856:BG578857"/>
    <mergeCell ref="BG578438:BG578439"/>
    <mergeCell ref="BG578476:BG578477"/>
    <mergeCell ref="BG578514:BG578515"/>
    <mergeCell ref="BG578552:BG578553"/>
    <mergeCell ref="BG578590:BG578591"/>
    <mergeCell ref="BG578628:BG578629"/>
    <mergeCell ref="BG580946:BG580947"/>
    <mergeCell ref="BG580984:BG580985"/>
    <mergeCell ref="BG581022:BG581023"/>
    <mergeCell ref="BG581060:BG581061"/>
    <mergeCell ref="BG581098:BG581099"/>
    <mergeCell ref="BG581136:BG581137"/>
    <mergeCell ref="BG580718:BG580719"/>
    <mergeCell ref="BG580756:BG580757"/>
    <mergeCell ref="BG580794:BG580795"/>
    <mergeCell ref="BG580832:BG580833"/>
    <mergeCell ref="BG580870:BG580871"/>
    <mergeCell ref="BG580908:BG580909"/>
    <mergeCell ref="BG580490:BG580491"/>
    <mergeCell ref="BG580528:BG580529"/>
    <mergeCell ref="BG580566:BG580567"/>
    <mergeCell ref="BG580604:BG580605"/>
    <mergeCell ref="BG580642:BG580643"/>
    <mergeCell ref="BG580680:BG580681"/>
    <mergeCell ref="BG580262:BG580263"/>
    <mergeCell ref="BG580300:BG580301"/>
    <mergeCell ref="BG580338:BG580339"/>
    <mergeCell ref="BG580376:BG580377"/>
    <mergeCell ref="BG580414:BG580415"/>
    <mergeCell ref="BG580452:BG580453"/>
    <mergeCell ref="BG580034:BG580035"/>
    <mergeCell ref="BG580072:BG580073"/>
    <mergeCell ref="BG580110:BG580111"/>
    <mergeCell ref="BG580148:BG580149"/>
    <mergeCell ref="BG580186:BG580187"/>
    <mergeCell ref="BG580224:BG580225"/>
    <mergeCell ref="BG579806:BG579807"/>
    <mergeCell ref="BG579844:BG579845"/>
    <mergeCell ref="BG579882:BG579883"/>
    <mergeCell ref="BG579920:BG579921"/>
    <mergeCell ref="BG579958:BG579959"/>
    <mergeCell ref="BG579996:BG579997"/>
    <mergeCell ref="BG582314:BG582315"/>
    <mergeCell ref="BG582352:BG582353"/>
    <mergeCell ref="BG582390:BG582391"/>
    <mergeCell ref="BG582428:BG582429"/>
    <mergeCell ref="BG582466:BG582467"/>
    <mergeCell ref="BG582504:BG582505"/>
    <mergeCell ref="BG582086:BG582087"/>
    <mergeCell ref="BG582124:BG582125"/>
    <mergeCell ref="BG582162:BG582163"/>
    <mergeCell ref="BG582200:BG582201"/>
    <mergeCell ref="BG582238:BG582239"/>
    <mergeCell ref="BG582276:BG582277"/>
    <mergeCell ref="BG581858:BG581859"/>
    <mergeCell ref="BG581896:BG581897"/>
    <mergeCell ref="BG581934:BG581935"/>
    <mergeCell ref="BG581972:BG581973"/>
    <mergeCell ref="BG582010:BG582011"/>
    <mergeCell ref="BG582048:BG582049"/>
    <mergeCell ref="BG581630:BG581631"/>
    <mergeCell ref="BG581668:BG581669"/>
    <mergeCell ref="BG581706:BG581707"/>
    <mergeCell ref="BG581744:BG581745"/>
    <mergeCell ref="BG581782:BG581783"/>
    <mergeCell ref="BG581820:BG581821"/>
    <mergeCell ref="BG581402:BG581403"/>
    <mergeCell ref="BG581440:BG581441"/>
    <mergeCell ref="BG581478:BG581479"/>
    <mergeCell ref="BG581516:BG581517"/>
    <mergeCell ref="BG581554:BG581555"/>
    <mergeCell ref="BG581592:BG581593"/>
    <mergeCell ref="BG581174:BG581175"/>
    <mergeCell ref="BG581212:BG581213"/>
    <mergeCell ref="BG581250:BG581251"/>
    <mergeCell ref="BG581288:BG581289"/>
    <mergeCell ref="BG581326:BG581327"/>
    <mergeCell ref="BG581364:BG581365"/>
    <mergeCell ref="BG583682:BG583683"/>
    <mergeCell ref="BG583720:BG583721"/>
    <mergeCell ref="BG583758:BG583759"/>
    <mergeCell ref="BG583796:BG583797"/>
    <mergeCell ref="BG583834:BG583835"/>
    <mergeCell ref="BG583872:BG583873"/>
    <mergeCell ref="BG583454:BG583455"/>
    <mergeCell ref="BG583492:BG583493"/>
    <mergeCell ref="BG583530:BG583531"/>
    <mergeCell ref="BG583568:BG583569"/>
    <mergeCell ref="BG583606:BG583607"/>
    <mergeCell ref="BG583644:BG583645"/>
    <mergeCell ref="BG583226:BG583227"/>
    <mergeCell ref="BG583264:BG583265"/>
    <mergeCell ref="BG583302:BG583303"/>
    <mergeCell ref="BG583340:BG583341"/>
    <mergeCell ref="BG583378:BG583379"/>
    <mergeCell ref="BG583416:BG583417"/>
    <mergeCell ref="BG582998:BG582999"/>
    <mergeCell ref="BG583036:BG583037"/>
    <mergeCell ref="BG583074:BG583075"/>
    <mergeCell ref="BG583112:BG583113"/>
    <mergeCell ref="BG583150:BG583151"/>
    <mergeCell ref="BG583188:BG583189"/>
    <mergeCell ref="BG582770:BG582771"/>
    <mergeCell ref="BG582808:BG582809"/>
    <mergeCell ref="BG582846:BG582847"/>
    <mergeCell ref="BG582884:BG582885"/>
    <mergeCell ref="BG582922:BG582923"/>
    <mergeCell ref="BG582960:BG582961"/>
    <mergeCell ref="BG582542:BG582543"/>
    <mergeCell ref="BG582580:BG582581"/>
    <mergeCell ref="BG582618:BG582619"/>
    <mergeCell ref="BG582656:BG582657"/>
    <mergeCell ref="BG582694:BG582695"/>
    <mergeCell ref="BG582732:BG582733"/>
    <mergeCell ref="BG585050:BG585051"/>
    <mergeCell ref="BG585088:BG585089"/>
    <mergeCell ref="BG585126:BG585127"/>
    <mergeCell ref="BG585164:BG585165"/>
    <mergeCell ref="BG585202:BG585203"/>
    <mergeCell ref="BG585240:BG585241"/>
    <mergeCell ref="BG584822:BG584823"/>
    <mergeCell ref="BG584860:BG584861"/>
    <mergeCell ref="BG584898:BG584899"/>
    <mergeCell ref="BG584936:BG584937"/>
    <mergeCell ref="BG584974:BG584975"/>
    <mergeCell ref="BG585012:BG585013"/>
    <mergeCell ref="BG584594:BG584595"/>
    <mergeCell ref="BG584632:BG584633"/>
    <mergeCell ref="BG584670:BG584671"/>
    <mergeCell ref="BG584708:BG584709"/>
    <mergeCell ref="BG584746:BG584747"/>
    <mergeCell ref="BG584784:BG584785"/>
    <mergeCell ref="BG584366:BG584367"/>
    <mergeCell ref="BG584404:BG584405"/>
    <mergeCell ref="BG584442:BG584443"/>
    <mergeCell ref="BG584480:BG584481"/>
    <mergeCell ref="BG584518:BG584519"/>
    <mergeCell ref="BG584556:BG584557"/>
    <mergeCell ref="BG584138:BG584139"/>
    <mergeCell ref="BG584176:BG584177"/>
    <mergeCell ref="BG584214:BG584215"/>
    <mergeCell ref="BG584252:BG584253"/>
    <mergeCell ref="BG584290:BG584291"/>
    <mergeCell ref="BG584328:BG584329"/>
    <mergeCell ref="BG583910:BG583911"/>
    <mergeCell ref="BG583948:BG583949"/>
    <mergeCell ref="BG583986:BG583987"/>
    <mergeCell ref="BG584024:BG584025"/>
    <mergeCell ref="BG584062:BG584063"/>
    <mergeCell ref="BG584100:BG584101"/>
    <mergeCell ref="BG586418:BG586419"/>
    <mergeCell ref="BG586456:BG586457"/>
    <mergeCell ref="BG586494:BG586495"/>
    <mergeCell ref="BG586532:BG586533"/>
    <mergeCell ref="BG586570:BG586571"/>
    <mergeCell ref="BG586608:BG586609"/>
    <mergeCell ref="BG586190:BG586191"/>
    <mergeCell ref="BG586228:BG586229"/>
    <mergeCell ref="BG586266:BG586267"/>
    <mergeCell ref="BG586304:BG586305"/>
    <mergeCell ref="BG586342:BG586343"/>
    <mergeCell ref="BG586380:BG586381"/>
    <mergeCell ref="BG585962:BG585963"/>
    <mergeCell ref="BG586000:BG586001"/>
    <mergeCell ref="BG586038:BG586039"/>
    <mergeCell ref="BG586076:BG586077"/>
    <mergeCell ref="BG586114:BG586115"/>
    <mergeCell ref="BG586152:BG586153"/>
    <mergeCell ref="BG585734:BG585735"/>
    <mergeCell ref="BG585772:BG585773"/>
    <mergeCell ref="BG585810:BG585811"/>
    <mergeCell ref="BG585848:BG585849"/>
    <mergeCell ref="BG585886:BG585887"/>
    <mergeCell ref="BG585924:BG585925"/>
    <mergeCell ref="BG585506:BG585507"/>
    <mergeCell ref="BG585544:BG585545"/>
    <mergeCell ref="BG585582:BG585583"/>
    <mergeCell ref="BG585620:BG585621"/>
    <mergeCell ref="BG585658:BG585659"/>
    <mergeCell ref="BG585696:BG585697"/>
    <mergeCell ref="BG585278:BG585279"/>
    <mergeCell ref="BG585316:BG585317"/>
    <mergeCell ref="BG585354:BG585355"/>
    <mergeCell ref="BG585392:BG585393"/>
    <mergeCell ref="BG585430:BG585431"/>
    <mergeCell ref="BG585468:BG585469"/>
    <mergeCell ref="BG587786:BG587787"/>
    <mergeCell ref="BG587824:BG587825"/>
    <mergeCell ref="BG587862:BG587863"/>
    <mergeCell ref="BG587900:BG587901"/>
    <mergeCell ref="BG587938:BG587939"/>
    <mergeCell ref="BG587976:BG587977"/>
    <mergeCell ref="BG587558:BG587559"/>
    <mergeCell ref="BG587596:BG587597"/>
    <mergeCell ref="BG587634:BG587635"/>
    <mergeCell ref="BG587672:BG587673"/>
    <mergeCell ref="BG587710:BG587711"/>
    <mergeCell ref="BG587748:BG587749"/>
    <mergeCell ref="BG587330:BG587331"/>
    <mergeCell ref="BG587368:BG587369"/>
    <mergeCell ref="BG587406:BG587407"/>
    <mergeCell ref="BG587444:BG587445"/>
    <mergeCell ref="BG587482:BG587483"/>
    <mergeCell ref="BG587520:BG587521"/>
    <mergeCell ref="BG587102:BG587103"/>
    <mergeCell ref="BG587140:BG587141"/>
    <mergeCell ref="BG587178:BG587179"/>
    <mergeCell ref="BG587216:BG587217"/>
    <mergeCell ref="BG587254:BG587255"/>
    <mergeCell ref="BG587292:BG587293"/>
    <mergeCell ref="BG586874:BG586875"/>
    <mergeCell ref="BG586912:BG586913"/>
    <mergeCell ref="BG586950:BG586951"/>
    <mergeCell ref="BG586988:BG586989"/>
    <mergeCell ref="BG587026:BG587027"/>
    <mergeCell ref="BG587064:BG587065"/>
    <mergeCell ref="BG586646:BG586647"/>
    <mergeCell ref="BG586684:BG586685"/>
    <mergeCell ref="BG586722:BG586723"/>
    <mergeCell ref="BG586760:BG586761"/>
    <mergeCell ref="BG586798:BG586799"/>
    <mergeCell ref="BG586836:BG586837"/>
    <mergeCell ref="BG589154:BG589155"/>
    <mergeCell ref="BG589192:BG589193"/>
    <mergeCell ref="BG589230:BG589231"/>
    <mergeCell ref="BG589268:BG589269"/>
    <mergeCell ref="BG589306:BG589307"/>
    <mergeCell ref="BG589344:BG589345"/>
    <mergeCell ref="BG588926:BG588927"/>
    <mergeCell ref="BG588964:BG588965"/>
    <mergeCell ref="BG589002:BG589003"/>
    <mergeCell ref="BG589040:BG589041"/>
    <mergeCell ref="BG589078:BG589079"/>
    <mergeCell ref="BG589116:BG589117"/>
    <mergeCell ref="BG588698:BG588699"/>
    <mergeCell ref="BG588736:BG588737"/>
    <mergeCell ref="BG588774:BG588775"/>
    <mergeCell ref="BG588812:BG588813"/>
    <mergeCell ref="BG588850:BG588851"/>
    <mergeCell ref="BG588888:BG588889"/>
    <mergeCell ref="BG588470:BG588471"/>
    <mergeCell ref="BG588508:BG588509"/>
    <mergeCell ref="BG588546:BG588547"/>
    <mergeCell ref="BG588584:BG588585"/>
    <mergeCell ref="BG588622:BG588623"/>
    <mergeCell ref="BG588660:BG588661"/>
    <mergeCell ref="BG588242:BG588243"/>
    <mergeCell ref="BG588280:BG588281"/>
    <mergeCell ref="BG588318:BG588319"/>
    <mergeCell ref="BG588356:BG588357"/>
    <mergeCell ref="BG588394:BG588395"/>
    <mergeCell ref="BG588432:BG588433"/>
    <mergeCell ref="BG588014:BG588015"/>
    <mergeCell ref="BG588052:BG588053"/>
    <mergeCell ref="BG588090:BG588091"/>
    <mergeCell ref="BG588128:BG588129"/>
    <mergeCell ref="BG588166:BG588167"/>
    <mergeCell ref="BG588204:BG588205"/>
    <mergeCell ref="BG590522:BG590523"/>
    <mergeCell ref="BG590560:BG590561"/>
    <mergeCell ref="BG590598:BG590599"/>
    <mergeCell ref="BG590636:BG590637"/>
    <mergeCell ref="BG590674:BG590675"/>
    <mergeCell ref="BG590712:BG590713"/>
    <mergeCell ref="BG590294:BG590295"/>
    <mergeCell ref="BG590332:BG590333"/>
    <mergeCell ref="BG590370:BG590371"/>
    <mergeCell ref="BG590408:BG590409"/>
    <mergeCell ref="BG590446:BG590447"/>
    <mergeCell ref="BG590484:BG590485"/>
    <mergeCell ref="BG590066:BG590067"/>
    <mergeCell ref="BG590104:BG590105"/>
    <mergeCell ref="BG590142:BG590143"/>
    <mergeCell ref="BG590180:BG590181"/>
    <mergeCell ref="BG590218:BG590219"/>
    <mergeCell ref="BG590256:BG590257"/>
    <mergeCell ref="BG589838:BG589839"/>
    <mergeCell ref="BG589876:BG589877"/>
    <mergeCell ref="BG589914:BG589915"/>
    <mergeCell ref="BG589952:BG589953"/>
    <mergeCell ref="BG589990:BG589991"/>
    <mergeCell ref="BG590028:BG590029"/>
    <mergeCell ref="BG589610:BG589611"/>
    <mergeCell ref="BG589648:BG589649"/>
    <mergeCell ref="BG589686:BG589687"/>
    <mergeCell ref="BG589724:BG589725"/>
    <mergeCell ref="BG589762:BG589763"/>
    <mergeCell ref="BG589800:BG589801"/>
    <mergeCell ref="BG589382:BG589383"/>
    <mergeCell ref="BG589420:BG589421"/>
    <mergeCell ref="BG589458:BG589459"/>
    <mergeCell ref="BG589496:BG589497"/>
    <mergeCell ref="BG589534:BG589535"/>
    <mergeCell ref="BG589572:BG589573"/>
    <mergeCell ref="BG591890:BG591891"/>
    <mergeCell ref="BG591928:BG591929"/>
    <mergeCell ref="BG591966:BG591967"/>
    <mergeCell ref="BG592004:BG592005"/>
    <mergeCell ref="BG592042:BG592043"/>
    <mergeCell ref="BG592080:BG592081"/>
    <mergeCell ref="BG591662:BG591663"/>
    <mergeCell ref="BG591700:BG591701"/>
    <mergeCell ref="BG591738:BG591739"/>
    <mergeCell ref="BG591776:BG591777"/>
    <mergeCell ref="BG591814:BG591815"/>
    <mergeCell ref="BG591852:BG591853"/>
    <mergeCell ref="BG591434:BG591435"/>
    <mergeCell ref="BG591472:BG591473"/>
    <mergeCell ref="BG591510:BG591511"/>
    <mergeCell ref="BG591548:BG591549"/>
    <mergeCell ref="BG591586:BG591587"/>
    <mergeCell ref="BG591624:BG591625"/>
    <mergeCell ref="BG591206:BG591207"/>
    <mergeCell ref="BG591244:BG591245"/>
    <mergeCell ref="BG591282:BG591283"/>
    <mergeCell ref="BG591320:BG591321"/>
    <mergeCell ref="BG591358:BG591359"/>
    <mergeCell ref="BG591396:BG591397"/>
    <mergeCell ref="BG590978:BG590979"/>
    <mergeCell ref="BG591016:BG591017"/>
    <mergeCell ref="BG591054:BG591055"/>
    <mergeCell ref="BG591092:BG591093"/>
    <mergeCell ref="BG591130:BG591131"/>
    <mergeCell ref="BG591168:BG591169"/>
    <mergeCell ref="BG590750:BG590751"/>
    <mergeCell ref="BG590788:BG590789"/>
    <mergeCell ref="BG590826:BG590827"/>
    <mergeCell ref="BG590864:BG590865"/>
    <mergeCell ref="BG590902:BG590903"/>
    <mergeCell ref="BG590940:BG590941"/>
    <mergeCell ref="BG593258:BG593259"/>
    <mergeCell ref="BG593296:BG593297"/>
    <mergeCell ref="BG593334:BG593335"/>
    <mergeCell ref="BG593372:BG593373"/>
    <mergeCell ref="BG593410:BG593411"/>
    <mergeCell ref="BG593448:BG593449"/>
    <mergeCell ref="BG593030:BG593031"/>
    <mergeCell ref="BG593068:BG593069"/>
    <mergeCell ref="BG593106:BG593107"/>
    <mergeCell ref="BG593144:BG593145"/>
    <mergeCell ref="BG593182:BG593183"/>
    <mergeCell ref="BG593220:BG593221"/>
    <mergeCell ref="BG592802:BG592803"/>
    <mergeCell ref="BG592840:BG592841"/>
    <mergeCell ref="BG592878:BG592879"/>
    <mergeCell ref="BG592916:BG592917"/>
    <mergeCell ref="BG592954:BG592955"/>
    <mergeCell ref="BG592992:BG592993"/>
    <mergeCell ref="BG592574:BG592575"/>
    <mergeCell ref="BG592612:BG592613"/>
    <mergeCell ref="BG592650:BG592651"/>
    <mergeCell ref="BG592688:BG592689"/>
    <mergeCell ref="BG592726:BG592727"/>
    <mergeCell ref="BG592764:BG592765"/>
    <mergeCell ref="BG592346:BG592347"/>
    <mergeCell ref="BG592384:BG592385"/>
    <mergeCell ref="BG592422:BG592423"/>
    <mergeCell ref="BG592460:BG592461"/>
    <mergeCell ref="BG592498:BG592499"/>
    <mergeCell ref="BG592536:BG592537"/>
    <mergeCell ref="BG592118:BG592119"/>
    <mergeCell ref="BG592156:BG592157"/>
    <mergeCell ref="BG592194:BG592195"/>
    <mergeCell ref="BG592232:BG592233"/>
    <mergeCell ref="BG592270:BG592271"/>
    <mergeCell ref="BG592308:BG592309"/>
    <mergeCell ref="BG594626:BG594627"/>
    <mergeCell ref="BG594664:BG594665"/>
    <mergeCell ref="BG594702:BG594703"/>
    <mergeCell ref="BG594740:BG594741"/>
    <mergeCell ref="BG594778:BG594779"/>
    <mergeCell ref="BG594816:BG594817"/>
    <mergeCell ref="BG594398:BG594399"/>
    <mergeCell ref="BG594436:BG594437"/>
    <mergeCell ref="BG594474:BG594475"/>
    <mergeCell ref="BG594512:BG594513"/>
    <mergeCell ref="BG594550:BG594551"/>
    <mergeCell ref="BG594588:BG594589"/>
    <mergeCell ref="BG594170:BG594171"/>
    <mergeCell ref="BG594208:BG594209"/>
    <mergeCell ref="BG594246:BG594247"/>
    <mergeCell ref="BG594284:BG594285"/>
    <mergeCell ref="BG594322:BG594323"/>
    <mergeCell ref="BG594360:BG594361"/>
    <mergeCell ref="BG593942:BG593943"/>
    <mergeCell ref="BG593980:BG593981"/>
    <mergeCell ref="BG594018:BG594019"/>
    <mergeCell ref="BG594056:BG594057"/>
    <mergeCell ref="BG594094:BG594095"/>
    <mergeCell ref="BG594132:BG594133"/>
    <mergeCell ref="BG593714:BG593715"/>
    <mergeCell ref="BG593752:BG593753"/>
    <mergeCell ref="BG593790:BG593791"/>
    <mergeCell ref="BG593828:BG593829"/>
    <mergeCell ref="BG593866:BG593867"/>
    <mergeCell ref="BG593904:BG593905"/>
    <mergeCell ref="BG593486:BG593487"/>
    <mergeCell ref="BG593524:BG593525"/>
    <mergeCell ref="BG593562:BG593563"/>
    <mergeCell ref="BG593600:BG593601"/>
    <mergeCell ref="BG593638:BG593639"/>
    <mergeCell ref="BG593676:BG593677"/>
    <mergeCell ref="BG595994:BG595995"/>
    <mergeCell ref="BG596032:BG596033"/>
    <mergeCell ref="BG596070:BG596071"/>
    <mergeCell ref="BG596108:BG596109"/>
    <mergeCell ref="BG596146:BG596147"/>
    <mergeCell ref="BG596184:BG596185"/>
    <mergeCell ref="BG595766:BG595767"/>
    <mergeCell ref="BG595804:BG595805"/>
    <mergeCell ref="BG595842:BG595843"/>
    <mergeCell ref="BG595880:BG595881"/>
    <mergeCell ref="BG595918:BG595919"/>
    <mergeCell ref="BG595956:BG595957"/>
    <mergeCell ref="BG595538:BG595539"/>
    <mergeCell ref="BG595576:BG595577"/>
    <mergeCell ref="BG595614:BG595615"/>
    <mergeCell ref="BG595652:BG595653"/>
    <mergeCell ref="BG595690:BG595691"/>
    <mergeCell ref="BG595728:BG595729"/>
    <mergeCell ref="BG595310:BG595311"/>
    <mergeCell ref="BG595348:BG595349"/>
    <mergeCell ref="BG595386:BG595387"/>
    <mergeCell ref="BG595424:BG595425"/>
    <mergeCell ref="BG595462:BG595463"/>
    <mergeCell ref="BG595500:BG595501"/>
    <mergeCell ref="BG595082:BG595083"/>
    <mergeCell ref="BG595120:BG595121"/>
    <mergeCell ref="BG595158:BG595159"/>
    <mergeCell ref="BG595196:BG595197"/>
    <mergeCell ref="BG595234:BG595235"/>
    <mergeCell ref="BG595272:BG595273"/>
    <mergeCell ref="BG594854:BG594855"/>
    <mergeCell ref="BG594892:BG594893"/>
    <mergeCell ref="BG594930:BG594931"/>
    <mergeCell ref="BG594968:BG594969"/>
    <mergeCell ref="BG595006:BG595007"/>
    <mergeCell ref="BG595044:BG595045"/>
    <mergeCell ref="BG597362:BG597363"/>
    <mergeCell ref="BG597400:BG597401"/>
    <mergeCell ref="BG597438:BG597439"/>
    <mergeCell ref="BG597476:BG597477"/>
    <mergeCell ref="BG597514:BG597515"/>
    <mergeCell ref="BG597552:BG597553"/>
    <mergeCell ref="BG597134:BG597135"/>
    <mergeCell ref="BG597172:BG597173"/>
    <mergeCell ref="BG597210:BG597211"/>
    <mergeCell ref="BG597248:BG597249"/>
    <mergeCell ref="BG597286:BG597287"/>
    <mergeCell ref="BG597324:BG597325"/>
    <mergeCell ref="BG596906:BG596907"/>
    <mergeCell ref="BG596944:BG596945"/>
    <mergeCell ref="BG596982:BG596983"/>
    <mergeCell ref="BG597020:BG597021"/>
    <mergeCell ref="BG597058:BG597059"/>
    <mergeCell ref="BG597096:BG597097"/>
    <mergeCell ref="BG596678:BG596679"/>
    <mergeCell ref="BG596716:BG596717"/>
    <mergeCell ref="BG596754:BG596755"/>
    <mergeCell ref="BG596792:BG596793"/>
    <mergeCell ref="BG596830:BG596831"/>
    <mergeCell ref="BG596868:BG596869"/>
    <mergeCell ref="BG596450:BG596451"/>
    <mergeCell ref="BG596488:BG596489"/>
    <mergeCell ref="BG596526:BG596527"/>
    <mergeCell ref="BG596564:BG596565"/>
    <mergeCell ref="BG596602:BG596603"/>
    <mergeCell ref="BG596640:BG596641"/>
    <mergeCell ref="BG596222:BG596223"/>
    <mergeCell ref="BG596260:BG596261"/>
    <mergeCell ref="BG596298:BG596299"/>
    <mergeCell ref="BG596336:BG596337"/>
    <mergeCell ref="BG596374:BG596375"/>
    <mergeCell ref="BG596412:BG596413"/>
    <mergeCell ref="BG598730:BG598731"/>
    <mergeCell ref="BG598768:BG598769"/>
    <mergeCell ref="BG598806:BG598807"/>
    <mergeCell ref="BG598844:BG598845"/>
    <mergeCell ref="BG598882:BG598883"/>
    <mergeCell ref="BG598920:BG598921"/>
    <mergeCell ref="BG598502:BG598503"/>
    <mergeCell ref="BG598540:BG598541"/>
    <mergeCell ref="BG598578:BG598579"/>
    <mergeCell ref="BG598616:BG598617"/>
    <mergeCell ref="BG598654:BG598655"/>
    <mergeCell ref="BG598692:BG598693"/>
    <mergeCell ref="BG598274:BG598275"/>
    <mergeCell ref="BG598312:BG598313"/>
    <mergeCell ref="BG598350:BG598351"/>
    <mergeCell ref="BG598388:BG598389"/>
    <mergeCell ref="BG598426:BG598427"/>
    <mergeCell ref="BG598464:BG598465"/>
    <mergeCell ref="BG598046:BG598047"/>
    <mergeCell ref="BG598084:BG598085"/>
    <mergeCell ref="BG598122:BG598123"/>
    <mergeCell ref="BG598160:BG598161"/>
    <mergeCell ref="BG598198:BG598199"/>
    <mergeCell ref="BG598236:BG598237"/>
    <mergeCell ref="BG597818:BG597819"/>
    <mergeCell ref="BG597856:BG597857"/>
    <mergeCell ref="BG597894:BG597895"/>
    <mergeCell ref="BG597932:BG597933"/>
    <mergeCell ref="BG597970:BG597971"/>
    <mergeCell ref="BG598008:BG598009"/>
    <mergeCell ref="BG597590:BG597591"/>
    <mergeCell ref="BG597628:BG597629"/>
    <mergeCell ref="BG597666:BG597667"/>
    <mergeCell ref="BG597704:BG597705"/>
    <mergeCell ref="BG597742:BG597743"/>
    <mergeCell ref="BG597780:BG597781"/>
    <mergeCell ref="BG600098:BG600099"/>
    <mergeCell ref="BG600136:BG600137"/>
    <mergeCell ref="BG600174:BG600175"/>
    <mergeCell ref="BG600212:BG600213"/>
    <mergeCell ref="BG600250:BG600251"/>
    <mergeCell ref="BG600288:BG600289"/>
    <mergeCell ref="BG599870:BG599871"/>
    <mergeCell ref="BG599908:BG599909"/>
    <mergeCell ref="BG599946:BG599947"/>
    <mergeCell ref="BG599984:BG599985"/>
    <mergeCell ref="BG600022:BG600023"/>
    <mergeCell ref="BG600060:BG600061"/>
    <mergeCell ref="BG599642:BG599643"/>
    <mergeCell ref="BG599680:BG599681"/>
    <mergeCell ref="BG599718:BG599719"/>
    <mergeCell ref="BG599756:BG599757"/>
    <mergeCell ref="BG599794:BG599795"/>
    <mergeCell ref="BG599832:BG599833"/>
    <mergeCell ref="BG599414:BG599415"/>
    <mergeCell ref="BG599452:BG599453"/>
    <mergeCell ref="BG599490:BG599491"/>
    <mergeCell ref="BG599528:BG599529"/>
    <mergeCell ref="BG599566:BG599567"/>
    <mergeCell ref="BG599604:BG599605"/>
    <mergeCell ref="BG599186:BG599187"/>
    <mergeCell ref="BG599224:BG599225"/>
    <mergeCell ref="BG599262:BG599263"/>
    <mergeCell ref="BG599300:BG599301"/>
    <mergeCell ref="BG599338:BG599339"/>
    <mergeCell ref="BG599376:BG599377"/>
    <mergeCell ref="BG598958:BG598959"/>
    <mergeCell ref="BG598996:BG598997"/>
    <mergeCell ref="BG599034:BG599035"/>
    <mergeCell ref="BG599072:BG599073"/>
    <mergeCell ref="BG599110:BG599111"/>
    <mergeCell ref="BG599148:BG599149"/>
    <mergeCell ref="BG601466:BG601467"/>
    <mergeCell ref="BG601504:BG601505"/>
    <mergeCell ref="BG601542:BG601543"/>
    <mergeCell ref="BG601580:BG601581"/>
    <mergeCell ref="BG601618:BG601619"/>
    <mergeCell ref="BG601656:BG601657"/>
    <mergeCell ref="BG601238:BG601239"/>
    <mergeCell ref="BG601276:BG601277"/>
    <mergeCell ref="BG601314:BG601315"/>
    <mergeCell ref="BG601352:BG601353"/>
    <mergeCell ref="BG601390:BG601391"/>
    <mergeCell ref="BG601428:BG601429"/>
    <mergeCell ref="BG601010:BG601011"/>
    <mergeCell ref="BG601048:BG601049"/>
    <mergeCell ref="BG601086:BG601087"/>
    <mergeCell ref="BG601124:BG601125"/>
    <mergeCell ref="BG601162:BG601163"/>
    <mergeCell ref="BG601200:BG601201"/>
    <mergeCell ref="BG600782:BG600783"/>
    <mergeCell ref="BG600820:BG600821"/>
    <mergeCell ref="BG600858:BG600859"/>
    <mergeCell ref="BG600896:BG600897"/>
    <mergeCell ref="BG600934:BG600935"/>
    <mergeCell ref="BG600972:BG600973"/>
    <mergeCell ref="BG600554:BG600555"/>
    <mergeCell ref="BG600592:BG600593"/>
    <mergeCell ref="BG600630:BG600631"/>
    <mergeCell ref="BG600668:BG600669"/>
    <mergeCell ref="BG600706:BG600707"/>
    <mergeCell ref="BG600744:BG600745"/>
    <mergeCell ref="BG600326:BG600327"/>
    <mergeCell ref="BG600364:BG600365"/>
    <mergeCell ref="BG600402:BG600403"/>
    <mergeCell ref="BG600440:BG600441"/>
    <mergeCell ref="BG600478:BG600479"/>
    <mergeCell ref="BG600516:BG600517"/>
    <mergeCell ref="BG602834:BG602835"/>
    <mergeCell ref="BG602872:BG602873"/>
    <mergeCell ref="BG602910:BG602911"/>
    <mergeCell ref="BG602948:BG602949"/>
    <mergeCell ref="BG602986:BG602987"/>
    <mergeCell ref="BG603024:BG603025"/>
    <mergeCell ref="BG602606:BG602607"/>
    <mergeCell ref="BG602644:BG602645"/>
    <mergeCell ref="BG602682:BG602683"/>
    <mergeCell ref="BG602720:BG602721"/>
    <mergeCell ref="BG602758:BG602759"/>
    <mergeCell ref="BG602796:BG602797"/>
    <mergeCell ref="BG602378:BG602379"/>
    <mergeCell ref="BG602416:BG602417"/>
    <mergeCell ref="BG602454:BG602455"/>
    <mergeCell ref="BG602492:BG602493"/>
    <mergeCell ref="BG602530:BG602531"/>
    <mergeCell ref="BG602568:BG602569"/>
    <mergeCell ref="BG602150:BG602151"/>
    <mergeCell ref="BG602188:BG602189"/>
    <mergeCell ref="BG602226:BG602227"/>
    <mergeCell ref="BG602264:BG602265"/>
    <mergeCell ref="BG602302:BG602303"/>
    <mergeCell ref="BG602340:BG602341"/>
    <mergeCell ref="BG601922:BG601923"/>
    <mergeCell ref="BG601960:BG601961"/>
    <mergeCell ref="BG601998:BG601999"/>
    <mergeCell ref="BG602036:BG602037"/>
    <mergeCell ref="BG602074:BG602075"/>
    <mergeCell ref="BG602112:BG602113"/>
    <mergeCell ref="BG601694:BG601695"/>
    <mergeCell ref="BG601732:BG601733"/>
    <mergeCell ref="BG601770:BG601771"/>
    <mergeCell ref="BG601808:BG601809"/>
    <mergeCell ref="BG601846:BG601847"/>
    <mergeCell ref="BG601884:BG601885"/>
    <mergeCell ref="BG604202:BG604203"/>
    <mergeCell ref="BG604240:BG604241"/>
    <mergeCell ref="BG604278:BG604279"/>
    <mergeCell ref="BG604316:BG604317"/>
    <mergeCell ref="BG604354:BG604355"/>
    <mergeCell ref="BG604392:BG604393"/>
    <mergeCell ref="BG603974:BG603975"/>
    <mergeCell ref="BG604012:BG604013"/>
    <mergeCell ref="BG604050:BG604051"/>
    <mergeCell ref="BG604088:BG604089"/>
    <mergeCell ref="BG604126:BG604127"/>
    <mergeCell ref="BG604164:BG604165"/>
    <mergeCell ref="BG603746:BG603747"/>
    <mergeCell ref="BG603784:BG603785"/>
    <mergeCell ref="BG603822:BG603823"/>
    <mergeCell ref="BG603860:BG603861"/>
    <mergeCell ref="BG603898:BG603899"/>
    <mergeCell ref="BG603936:BG603937"/>
    <mergeCell ref="BG603518:BG603519"/>
    <mergeCell ref="BG603556:BG603557"/>
    <mergeCell ref="BG603594:BG603595"/>
    <mergeCell ref="BG603632:BG603633"/>
    <mergeCell ref="BG603670:BG603671"/>
    <mergeCell ref="BG603708:BG603709"/>
    <mergeCell ref="BG603290:BG603291"/>
    <mergeCell ref="BG603328:BG603329"/>
    <mergeCell ref="BG603366:BG603367"/>
    <mergeCell ref="BG603404:BG603405"/>
    <mergeCell ref="BG603442:BG603443"/>
    <mergeCell ref="BG603480:BG603481"/>
    <mergeCell ref="BG603062:BG603063"/>
    <mergeCell ref="BG603100:BG603101"/>
    <mergeCell ref="BG603138:BG603139"/>
    <mergeCell ref="BG603176:BG603177"/>
    <mergeCell ref="BG603214:BG603215"/>
    <mergeCell ref="BG603252:BG603253"/>
    <mergeCell ref="BG605570:BG605571"/>
    <mergeCell ref="BG605608:BG605609"/>
    <mergeCell ref="BG605646:BG605647"/>
    <mergeCell ref="BG605684:BG605685"/>
    <mergeCell ref="BG605722:BG605723"/>
    <mergeCell ref="BG605760:BG605761"/>
    <mergeCell ref="BG605342:BG605343"/>
    <mergeCell ref="BG605380:BG605381"/>
    <mergeCell ref="BG605418:BG605419"/>
    <mergeCell ref="BG605456:BG605457"/>
    <mergeCell ref="BG605494:BG605495"/>
    <mergeCell ref="BG605532:BG605533"/>
    <mergeCell ref="BG605114:BG605115"/>
    <mergeCell ref="BG605152:BG605153"/>
    <mergeCell ref="BG605190:BG605191"/>
    <mergeCell ref="BG605228:BG605229"/>
    <mergeCell ref="BG605266:BG605267"/>
    <mergeCell ref="BG605304:BG605305"/>
    <mergeCell ref="BG604886:BG604887"/>
    <mergeCell ref="BG604924:BG604925"/>
    <mergeCell ref="BG604962:BG604963"/>
    <mergeCell ref="BG605000:BG605001"/>
    <mergeCell ref="BG605038:BG605039"/>
    <mergeCell ref="BG605076:BG605077"/>
    <mergeCell ref="BG604658:BG604659"/>
    <mergeCell ref="BG604696:BG604697"/>
    <mergeCell ref="BG604734:BG604735"/>
    <mergeCell ref="BG604772:BG604773"/>
    <mergeCell ref="BG604810:BG604811"/>
    <mergeCell ref="BG604848:BG604849"/>
    <mergeCell ref="BG604430:BG604431"/>
    <mergeCell ref="BG604468:BG604469"/>
    <mergeCell ref="BG604506:BG604507"/>
    <mergeCell ref="BG604544:BG604545"/>
    <mergeCell ref="BG604582:BG604583"/>
    <mergeCell ref="BG604620:BG604621"/>
    <mergeCell ref="BG606938:BG606939"/>
    <mergeCell ref="BG606976:BG606977"/>
    <mergeCell ref="BG607014:BG607015"/>
    <mergeCell ref="BG607052:BG607053"/>
    <mergeCell ref="BG607090:BG607091"/>
    <mergeCell ref="BG607128:BG607129"/>
    <mergeCell ref="BG606710:BG606711"/>
    <mergeCell ref="BG606748:BG606749"/>
    <mergeCell ref="BG606786:BG606787"/>
    <mergeCell ref="BG606824:BG606825"/>
    <mergeCell ref="BG606862:BG606863"/>
    <mergeCell ref="BG606900:BG606901"/>
    <mergeCell ref="BG606482:BG606483"/>
    <mergeCell ref="BG606520:BG606521"/>
    <mergeCell ref="BG606558:BG606559"/>
    <mergeCell ref="BG606596:BG606597"/>
    <mergeCell ref="BG606634:BG606635"/>
    <mergeCell ref="BG606672:BG606673"/>
    <mergeCell ref="BG606254:BG606255"/>
    <mergeCell ref="BG606292:BG606293"/>
    <mergeCell ref="BG606330:BG606331"/>
    <mergeCell ref="BG606368:BG606369"/>
    <mergeCell ref="BG606406:BG606407"/>
    <mergeCell ref="BG606444:BG606445"/>
    <mergeCell ref="BG606026:BG606027"/>
    <mergeCell ref="BG606064:BG606065"/>
    <mergeCell ref="BG606102:BG606103"/>
    <mergeCell ref="BG606140:BG606141"/>
    <mergeCell ref="BG606178:BG606179"/>
    <mergeCell ref="BG606216:BG606217"/>
    <mergeCell ref="BG605798:BG605799"/>
    <mergeCell ref="BG605836:BG605837"/>
    <mergeCell ref="BG605874:BG605875"/>
    <mergeCell ref="BG605912:BG605913"/>
    <mergeCell ref="BG605950:BG605951"/>
    <mergeCell ref="BG605988:BG605989"/>
    <mergeCell ref="BG608306:BG608307"/>
    <mergeCell ref="BG608344:BG608345"/>
    <mergeCell ref="BG608382:BG608383"/>
    <mergeCell ref="BG608420:BG608421"/>
    <mergeCell ref="BG608458:BG608459"/>
    <mergeCell ref="BG608496:BG608497"/>
    <mergeCell ref="BG608078:BG608079"/>
    <mergeCell ref="BG608116:BG608117"/>
    <mergeCell ref="BG608154:BG608155"/>
    <mergeCell ref="BG608192:BG608193"/>
    <mergeCell ref="BG608230:BG608231"/>
    <mergeCell ref="BG608268:BG608269"/>
    <mergeCell ref="BG607850:BG607851"/>
    <mergeCell ref="BG607888:BG607889"/>
    <mergeCell ref="BG607926:BG607927"/>
    <mergeCell ref="BG607964:BG607965"/>
    <mergeCell ref="BG608002:BG608003"/>
    <mergeCell ref="BG608040:BG608041"/>
    <mergeCell ref="BG607622:BG607623"/>
    <mergeCell ref="BG607660:BG607661"/>
    <mergeCell ref="BG607698:BG607699"/>
    <mergeCell ref="BG607736:BG607737"/>
    <mergeCell ref="BG607774:BG607775"/>
    <mergeCell ref="BG607812:BG607813"/>
    <mergeCell ref="BG607394:BG607395"/>
    <mergeCell ref="BG607432:BG607433"/>
    <mergeCell ref="BG607470:BG607471"/>
    <mergeCell ref="BG607508:BG607509"/>
    <mergeCell ref="BG607546:BG607547"/>
    <mergeCell ref="BG607584:BG607585"/>
    <mergeCell ref="BG607166:BG607167"/>
    <mergeCell ref="BG607204:BG607205"/>
    <mergeCell ref="BG607242:BG607243"/>
    <mergeCell ref="BG607280:BG607281"/>
    <mergeCell ref="BG607318:BG607319"/>
    <mergeCell ref="BG607356:BG607357"/>
    <mergeCell ref="BG609674:BG609675"/>
    <mergeCell ref="BG609712:BG609713"/>
    <mergeCell ref="BG609750:BG609751"/>
    <mergeCell ref="BG609788:BG609789"/>
    <mergeCell ref="BG609826:BG609827"/>
    <mergeCell ref="BG609864:BG609865"/>
    <mergeCell ref="BG609446:BG609447"/>
    <mergeCell ref="BG609484:BG609485"/>
    <mergeCell ref="BG609522:BG609523"/>
    <mergeCell ref="BG609560:BG609561"/>
    <mergeCell ref="BG609598:BG609599"/>
    <mergeCell ref="BG609636:BG609637"/>
    <mergeCell ref="BG609218:BG609219"/>
    <mergeCell ref="BG609256:BG609257"/>
    <mergeCell ref="BG609294:BG609295"/>
    <mergeCell ref="BG609332:BG609333"/>
    <mergeCell ref="BG609370:BG609371"/>
    <mergeCell ref="BG609408:BG609409"/>
    <mergeCell ref="BG608990:BG608991"/>
    <mergeCell ref="BG609028:BG609029"/>
    <mergeCell ref="BG609066:BG609067"/>
    <mergeCell ref="BG609104:BG609105"/>
    <mergeCell ref="BG609142:BG609143"/>
    <mergeCell ref="BG609180:BG609181"/>
    <mergeCell ref="BG608762:BG608763"/>
    <mergeCell ref="BG608800:BG608801"/>
    <mergeCell ref="BG608838:BG608839"/>
    <mergeCell ref="BG608876:BG608877"/>
    <mergeCell ref="BG608914:BG608915"/>
    <mergeCell ref="BG608952:BG608953"/>
    <mergeCell ref="BG608534:BG608535"/>
    <mergeCell ref="BG608572:BG608573"/>
    <mergeCell ref="BG608610:BG608611"/>
    <mergeCell ref="BG608648:BG608649"/>
    <mergeCell ref="BG608686:BG608687"/>
    <mergeCell ref="BG608724:BG608725"/>
    <mergeCell ref="BG611042:BG611043"/>
    <mergeCell ref="BG611080:BG611081"/>
    <mergeCell ref="BG611118:BG611119"/>
    <mergeCell ref="BG611156:BG611157"/>
    <mergeCell ref="BG611194:BG611195"/>
    <mergeCell ref="BG611232:BG611233"/>
    <mergeCell ref="BG610814:BG610815"/>
    <mergeCell ref="BG610852:BG610853"/>
    <mergeCell ref="BG610890:BG610891"/>
    <mergeCell ref="BG610928:BG610929"/>
    <mergeCell ref="BG610966:BG610967"/>
    <mergeCell ref="BG611004:BG611005"/>
    <mergeCell ref="BG610586:BG610587"/>
    <mergeCell ref="BG610624:BG610625"/>
    <mergeCell ref="BG610662:BG610663"/>
    <mergeCell ref="BG610700:BG610701"/>
    <mergeCell ref="BG610738:BG610739"/>
    <mergeCell ref="BG610776:BG610777"/>
    <mergeCell ref="BG610358:BG610359"/>
    <mergeCell ref="BG610396:BG610397"/>
    <mergeCell ref="BG610434:BG610435"/>
    <mergeCell ref="BG610472:BG610473"/>
    <mergeCell ref="BG610510:BG610511"/>
    <mergeCell ref="BG610548:BG610549"/>
    <mergeCell ref="BG610130:BG610131"/>
    <mergeCell ref="BG610168:BG610169"/>
    <mergeCell ref="BG610206:BG610207"/>
    <mergeCell ref="BG610244:BG610245"/>
    <mergeCell ref="BG610282:BG610283"/>
    <mergeCell ref="BG610320:BG610321"/>
    <mergeCell ref="BG609902:BG609903"/>
    <mergeCell ref="BG609940:BG609941"/>
    <mergeCell ref="BG609978:BG609979"/>
    <mergeCell ref="BG610016:BG610017"/>
    <mergeCell ref="BG610054:BG610055"/>
    <mergeCell ref="BG610092:BG610093"/>
    <mergeCell ref="BG612410:BG612411"/>
    <mergeCell ref="BG612448:BG612449"/>
    <mergeCell ref="BG612486:BG612487"/>
    <mergeCell ref="BG612524:BG612525"/>
    <mergeCell ref="BG612562:BG612563"/>
    <mergeCell ref="BG612600:BG612601"/>
    <mergeCell ref="BG612182:BG612183"/>
    <mergeCell ref="BG612220:BG612221"/>
    <mergeCell ref="BG612258:BG612259"/>
    <mergeCell ref="BG612296:BG612297"/>
    <mergeCell ref="BG612334:BG612335"/>
    <mergeCell ref="BG612372:BG612373"/>
    <mergeCell ref="BG611954:BG611955"/>
    <mergeCell ref="BG611992:BG611993"/>
    <mergeCell ref="BG612030:BG612031"/>
    <mergeCell ref="BG612068:BG612069"/>
    <mergeCell ref="BG612106:BG612107"/>
    <mergeCell ref="BG612144:BG612145"/>
    <mergeCell ref="BG611726:BG611727"/>
    <mergeCell ref="BG611764:BG611765"/>
    <mergeCell ref="BG611802:BG611803"/>
    <mergeCell ref="BG611840:BG611841"/>
    <mergeCell ref="BG611878:BG611879"/>
    <mergeCell ref="BG611916:BG611917"/>
    <mergeCell ref="BG611498:BG611499"/>
    <mergeCell ref="BG611536:BG611537"/>
    <mergeCell ref="BG611574:BG611575"/>
    <mergeCell ref="BG611612:BG611613"/>
    <mergeCell ref="BG611650:BG611651"/>
    <mergeCell ref="BG611688:BG611689"/>
    <mergeCell ref="BG611270:BG611271"/>
    <mergeCell ref="BG611308:BG611309"/>
    <mergeCell ref="BG611346:BG611347"/>
    <mergeCell ref="BG611384:BG611385"/>
    <mergeCell ref="BG611422:BG611423"/>
    <mergeCell ref="BG611460:BG611461"/>
    <mergeCell ref="BG613778:BG613779"/>
    <mergeCell ref="BG613816:BG613817"/>
    <mergeCell ref="BG613854:BG613855"/>
    <mergeCell ref="BG613892:BG613893"/>
    <mergeCell ref="BG613930:BG613931"/>
    <mergeCell ref="BG613968:BG613969"/>
    <mergeCell ref="BG613550:BG613551"/>
    <mergeCell ref="BG613588:BG613589"/>
    <mergeCell ref="BG613626:BG613627"/>
    <mergeCell ref="BG613664:BG613665"/>
    <mergeCell ref="BG613702:BG613703"/>
    <mergeCell ref="BG613740:BG613741"/>
    <mergeCell ref="BG613322:BG613323"/>
    <mergeCell ref="BG613360:BG613361"/>
    <mergeCell ref="BG613398:BG613399"/>
    <mergeCell ref="BG613436:BG613437"/>
    <mergeCell ref="BG613474:BG613475"/>
    <mergeCell ref="BG613512:BG613513"/>
    <mergeCell ref="BG613094:BG613095"/>
    <mergeCell ref="BG613132:BG613133"/>
    <mergeCell ref="BG613170:BG613171"/>
    <mergeCell ref="BG613208:BG613209"/>
    <mergeCell ref="BG613246:BG613247"/>
    <mergeCell ref="BG613284:BG613285"/>
    <mergeCell ref="BG612866:BG612867"/>
    <mergeCell ref="BG612904:BG612905"/>
    <mergeCell ref="BG612942:BG612943"/>
    <mergeCell ref="BG612980:BG612981"/>
    <mergeCell ref="BG613018:BG613019"/>
    <mergeCell ref="BG613056:BG613057"/>
    <mergeCell ref="BG612638:BG612639"/>
    <mergeCell ref="BG612676:BG612677"/>
    <mergeCell ref="BG612714:BG612715"/>
    <mergeCell ref="BG612752:BG612753"/>
    <mergeCell ref="BG612790:BG612791"/>
    <mergeCell ref="BG612828:BG612829"/>
    <mergeCell ref="BG615146:BG615147"/>
    <mergeCell ref="BG615184:BG615185"/>
    <mergeCell ref="BG615222:BG615223"/>
    <mergeCell ref="BG615260:BG615261"/>
    <mergeCell ref="BG615298:BG615299"/>
    <mergeCell ref="BG615336:BG615337"/>
    <mergeCell ref="BG614918:BG614919"/>
    <mergeCell ref="BG614956:BG614957"/>
    <mergeCell ref="BG614994:BG614995"/>
    <mergeCell ref="BG615032:BG615033"/>
    <mergeCell ref="BG615070:BG615071"/>
    <mergeCell ref="BG615108:BG615109"/>
    <mergeCell ref="BG614690:BG614691"/>
    <mergeCell ref="BG614728:BG614729"/>
    <mergeCell ref="BG614766:BG614767"/>
    <mergeCell ref="BG614804:BG614805"/>
    <mergeCell ref="BG614842:BG614843"/>
    <mergeCell ref="BG614880:BG614881"/>
    <mergeCell ref="BG614462:BG614463"/>
    <mergeCell ref="BG614500:BG614501"/>
    <mergeCell ref="BG614538:BG614539"/>
    <mergeCell ref="BG614576:BG614577"/>
    <mergeCell ref="BG614614:BG614615"/>
    <mergeCell ref="BG614652:BG614653"/>
    <mergeCell ref="BG614234:BG614235"/>
    <mergeCell ref="BG614272:BG614273"/>
    <mergeCell ref="BG614310:BG614311"/>
    <mergeCell ref="BG614348:BG614349"/>
    <mergeCell ref="BG614386:BG614387"/>
    <mergeCell ref="BG614424:BG614425"/>
    <mergeCell ref="BG614006:BG614007"/>
    <mergeCell ref="BG614044:BG614045"/>
    <mergeCell ref="BG614082:BG614083"/>
    <mergeCell ref="BG614120:BG614121"/>
    <mergeCell ref="BG614158:BG614159"/>
    <mergeCell ref="BG614196:BG614197"/>
    <mergeCell ref="BG616514:BG616515"/>
    <mergeCell ref="BG616552:BG616553"/>
    <mergeCell ref="BG616590:BG616591"/>
    <mergeCell ref="BG616628:BG616629"/>
    <mergeCell ref="BG616666:BG616667"/>
    <mergeCell ref="BG616704:BG616705"/>
    <mergeCell ref="BG616286:BG616287"/>
    <mergeCell ref="BG616324:BG616325"/>
    <mergeCell ref="BG616362:BG616363"/>
    <mergeCell ref="BG616400:BG616401"/>
    <mergeCell ref="BG616438:BG616439"/>
    <mergeCell ref="BG616476:BG616477"/>
    <mergeCell ref="BG616058:BG616059"/>
    <mergeCell ref="BG616096:BG616097"/>
    <mergeCell ref="BG616134:BG616135"/>
    <mergeCell ref="BG616172:BG616173"/>
    <mergeCell ref="BG616210:BG616211"/>
    <mergeCell ref="BG616248:BG616249"/>
    <mergeCell ref="BG615830:BG615831"/>
    <mergeCell ref="BG615868:BG615869"/>
    <mergeCell ref="BG615906:BG615907"/>
    <mergeCell ref="BG615944:BG615945"/>
    <mergeCell ref="BG615982:BG615983"/>
    <mergeCell ref="BG616020:BG616021"/>
    <mergeCell ref="BG615602:BG615603"/>
    <mergeCell ref="BG615640:BG615641"/>
    <mergeCell ref="BG615678:BG615679"/>
    <mergeCell ref="BG615716:BG615717"/>
    <mergeCell ref="BG615754:BG615755"/>
    <mergeCell ref="BG615792:BG615793"/>
    <mergeCell ref="BG615374:BG615375"/>
    <mergeCell ref="BG615412:BG615413"/>
    <mergeCell ref="BG615450:BG615451"/>
    <mergeCell ref="BG615488:BG615489"/>
    <mergeCell ref="BG615526:BG615527"/>
    <mergeCell ref="BG615564:BG615565"/>
    <mergeCell ref="BG617882:BG617883"/>
    <mergeCell ref="BG617920:BG617921"/>
    <mergeCell ref="BG617958:BG617959"/>
    <mergeCell ref="BG617996:BG617997"/>
    <mergeCell ref="BG618034:BG618035"/>
    <mergeCell ref="BG618072:BG618073"/>
    <mergeCell ref="BG617654:BG617655"/>
    <mergeCell ref="BG617692:BG617693"/>
    <mergeCell ref="BG617730:BG617731"/>
    <mergeCell ref="BG617768:BG617769"/>
    <mergeCell ref="BG617806:BG617807"/>
    <mergeCell ref="BG617844:BG617845"/>
    <mergeCell ref="BG617426:BG617427"/>
    <mergeCell ref="BG617464:BG617465"/>
    <mergeCell ref="BG617502:BG617503"/>
    <mergeCell ref="BG617540:BG617541"/>
    <mergeCell ref="BG617578:BG617579"/>
    <mergeCell ref="BG617616:BG617617"/>
    <mergeCell ref="BG617198:BG617199"/>
    <mergeCell ref="BG617236:BG617237"/>
    <mergeCell ref="BG617274:BG617275"/>
    <mergeCell ref="BG617312:BG617313"/>
    <mergeCell ref="BG617350:BG617351"/>
    <mergeCell ref="BG617388:BG617389"/>
    <mergeCell ref="BG616970:BG616971"/>
    <mergeCell ref="BG617008:BG617009"/>
    <mergeCell ref="BG617046:BG617047"/>
    <mergeCell ref="BG617084:BG617085"/>
    <mergeCell ref="BG617122:BG617123"/>
    <mergeCell ref="BG617160:BG617161"/>
    <mergeCell ref="BG616742:BG616743"/>
    <mergeCell ref="BG616780:BG616781"/>
    <mergeCell ref="BG616818:BG616819"/>
    <mergeCell ref="BG616856:BG616857"/>
    <mergeCell ref="BG616894:BG616895"/>
    <mergeCell ref="BG616932:BG616933"/>
    <mergeCell ref="BG619250:BG619251"/>
    <mergeCell ref="BG619288:BG619289"/>
    <mergeCell ref="BG619326:BG619327"/>
    <mergeCell ref="BG619364:BG619365"/>
    <mergeCell ref="BG619402:BG619403"/>
    <mergeCell ref="BG619440:BG619441"/>
    <mergeCell ref="BG619022:BG619023"/>
    <mergeCell ref="BG619060:BG619061"/>
    <mergeCell ref="BG619098:BG619099"/>
    <mergeCell ref="BG619136:BG619137"/>
    <mergeCell ref="BG619174:BG619175"/>
    <mergeCell ref="BG619212:BG619213"/>
    <mergeCell ref="BG618794:BG618795"/>
    <mergeCell ref="BG618832:BG618833"/>
    <mergeCell ref="BG618870:BG618871"/>
    <mergeCell ref="BG618908:BG618909"/>
    <mergeCell ref="BG618946:BG618947"/>
    <mergeCell ref="BG618984:BG618985"/>
    <mergeCell ref="BG618566:BG618567"/>
    <mergeCell ref="BG618604:BG618605"/>
    <mergeCell ref="BG618642:BG618643"/>
    <mergeCell ref="BG618680:BG618681"/>
    <mergeCell ref="BG618718:BG618719"/>
    <mergeCell ref="BG618756:BG618757"/>
    <mergeCell ref="BG618338:BG618339"/>
    <mergeCell ref="BG618376:BG618377"/>
    <mergeCell ref="BG618414:BG618415"/>
    <mergeCell ref="BG618452:BG618453"/>
    <mergeCell ref="BG618490:BG618491"/>
    <mergeCell ref="BG618528:BG618529"/>
    <mergeCell ref="BG618110:BG618111"/>
    <mergeCell ref="BG618148:BG618149"/>
    <mergeCell ref="BG618186:BG618187"/>
    <mergeCell ref="BG618224:BG618225"/>
    <mergeCell ref="BG618262:BG618263"/>
    <mergeCell ref="BG618300:BG618301"/>
    <mergeCell ref="BG620618:BG620619"/>
    <mergeCell ref="BG620656:BG620657"/>
    <mergeCell ref="BG620694:BG620695"/>
    <mergeCell ref="BG620732:BG620733"/>
    <mergeCell ref="BG620770:BG620771"/>
    <mergeCell ref="BG620808:BG620809"/>
    <mergeCell ref="BG620390:BG620391"/>
    <mergeCell ref="BG620428:BG620429"/>
    <mergeCell ref="BG620466:BG620467"/>
    <mergeCell ref="BG620504:BG620505"/>
    <mergeCell ref="BG620542:BG620543"/>
    <mergeCell ref="BG620580:BG620581"/>
    <mergeCell ref="BG620162:BG620163"/>
    <mergeCell ref="BG620200:BG620201"/>
    <mergeCell ref="BG620238:BG620239"/>
    <mergeCell ref="BG620276:BG620277"/>
    <mergeCell ref="BG620314:BG620315"/>
    <mergeCell ref="BG620352:BG620353"/>
    <mergeCell ref="BG619934:BG619935"/>
    <mergeCell ref="BG619972:BG619973"/>
    <mergeCell ref="BG620010:BG620011"/>
    <mergeCell ref="BG620048:BG620049"/>
    <mergeCell ref="BG620086:BG620087"/>
    <mergeCell ref="BG620124:BG620125"/>
    <mergeCell ref="BG619706:BG619707"/>
    <mergeCell ref="BG619744:BG619745"/>
    <mergeCell ref="BG619782:BG619783"/>
    <mergeCell ref="BG619820:BG619821"/>
    <mergeCell ref="BG619858:BG619859"/>
    <mergeCell ref="BG619896:BG619897"/>
    <mergeCell ref="BG619478:BG619479"/>
    <mergeCell ref="BG619516:BG619517"/>
    <mergeCell ref="BG619554:BG619555"/>
    <mergeCell ref="BG619592:BG619593"/>
    <mergeCell ref="BG619630:BG619631"/>
    <mergeCell ref="BG619668:BG619669"/>
    <mergeCell ref="BG621986:BG621987"/>
    <mergeCell ref="BG622024:BG622025"/>
    <mergeCell ref="BG622062:BG622063"/>
    <mergeCell ref="BG622100:BG622101"/>
    <mergeCell ref="BG622138:BG622139"/>
    <mergeCell ref="BG622176:BG622177"/>
    <mergeCell ref="BG621758:BG621759"/>
    <mergeCell ref="BG621796:BG621797"/>
    <mergeCell ref="BG621834:BG621835"/>
    <mergeCell ref="BG621872:BG621873"/>
    <mergeCell ref="BG621910:BG621911"/>
    <mergeCell ref="BG621948:BG621949"/>
    <mergeCell ref="BG621530:BG621531"/>
    <mergeCell ref="BG621568:BG621569"/>
    <mergeCell ref="BG621606:BG621607"/>
    <mergeCell ref="BG621644:BG621645"/>
    <mergeCell ref="BG621682:BG621683"/>
    <mergeCell ref="BG621720:BG621721"/>
    <mergeCell ref="BG621302:BG621303"/>
    <mergeCell ref="BG621340:BG621341"/>
    <mergeCell ref="BG621378:BG621379"/>
    <mergeCell ref="BG621416:BG621417"/>
    <mergeCell ref="BG621454:BG621455"/>
    <mergeCell ref="BG621492:BG621493"/>
    <mergeCell ref="BG621074:BG621075"/>
    <mergeCell ref="BG621112:BG621113"/>
    <mergeCell ref="BG621150:BG621151"/>
    <mergeCell ref="BG621188:BG621189"/>
    <mergeCell ref="BG621226:BG621227"/>
    <mergeCell ref="BG621264:BG621265"/>
    <mergeCell ref="BG620846:BG620847"/>
    <mergeCell ref="BG620884:BG620885"/>
    <mergeCell ref="BG620922:BG620923"/>
    <mergeCell ref="BG620960:BG620961"/>
    <mergeCell ref="BG620998:BG620999"/>
    <mergeCell ref="BG621036:BG621037"/>
    <mergeCell ref="BG623354:BG623355"/>
    <mergeCell ref="BG623392:BG623393"/>
    <mergeCell ref="BG623430:BG623431"/>
    <mergeCell ref="BG623468:BG623469"/>
    <mergeCell ref="BG623506:BG623507"/>
    <mergeCell ref="BG623544:BG623545"/>
    <mergeCell ref="BG623126:BG623127"/>
    <mergeCell ref="BG623164:BG623165"/>
    <mergeCell ref="BG623202:BG623203"/>
    <mergeCell ref="BG623240:BG623241"/>
    <mergeCell ref="BG623278:BG623279"/>
    <mergeCell ref="BG623316:BG623317"/>
    <mergeCell ref="BG622898:BG622899"/>
    <mergeCell ref="BG622936:BG622937"/>
    <mergeCell ref="BG622974:BG622975"/>
    <mergeCell ref="BG623012:BG623013"/>
    <mergeCell ref="BG623050:BG623051"/>
    <mergeCell ref="BG623088:BG623089"/>
    <mergeCell ref="BG622670:BG622671"/>
    <mergeCell ref="BG622708:BG622709"/>
    <mergeCell ref="BG622746:BG622747"/>
    <mergeCell ref="BG622784:BG622785"/>
    <mergeCell ref="BG622822:BG622823"/>
    <mergeCell ref="BG622860:BG622861"/>
    <mergeCell ref="BG622442:BG622443"/>
    <mergeCell ref="BG622480:BG622481"/>
    <mergeCell ref="BG622518:BG622519"/>
    <mergeCell ref="BG622556:BG622557"/>
    <mergeCell ref="BG622594:BG622595"/>
    <mergeCell ref="BG622632:BG622633"/>
    <mergeCell ref="BG622214:BG622215"/>
    <mergeCell ref="BG622252:BG622253"/>
    <mergeCell ref="BG622290:BG622291"/>
    <mergeCell ref="BG622328:BG622329"/>
    <mergeCell ref="BG622366:BG622367"/>
    <mergeCell ref="BG622404:BG622405"/>
    <mergeCell ref="BG624722:BG624723"/>
    <mergeCell ref="BG624760:BG624761"/>
    <mergeCell ref="BG624798:BG624799"/>
    <mergeCell ref="BG624836:BG624837"/>
    <mergeCell ref="BG624874:BG624875"/>
    <mergeCell ref="BG624912:BG624913"/>
    <mergeCell ref="BG624494:BG624495"/>
    <mergeCell ref="BG624532:BG624533"/>
    <mergeCell ref="BG624570:BG624571"/>
    <mergeCell ref="BG624608:BG624609"/>
    <mergeCell ref="BG624646:BG624647"/>
    <mergeCell ref="BG624684:BG624685"/>
    <mergeCell ref="BG624266:BG624267"/>
    <mergeCell ref="BG624304:BG624305"/>
    <mergeCell ref="BG624342:BG624343"/>
    <mergeCell ref="BG624380:BG624381"/>
    <mergeCell ref="BG624418:BG624419"/>
    <mergeCell ref="BG624456:BG624457"/>
    <mergeCell ref="BG624038:BG624039"/>
    <mergeCell ref="BG624076:BG624077"/>
    <mergeCell ref="BG624114:BG624115"/>
    <mergeCell ref="BG624152:BG624153"/>
    <mergeCell ref="BG624190:BG624191"/>
    <mergeCell ref="BG624228:BG624229"/>
    <mergeCell ref="BG623810:BG623811"/>
    <mergeCell ref="BG623848:BG623849"/>
    <mergeCell ref="BG623886:BG623887"/>
    <mergeCell ref="BG623924:BG623925"/>
    <mergeCell ref="BG623962:BG623963"/>
    <mergeCell ref="BG624000:BG624001"/>
    <mergeCell ref="BG623582:BG623583"/>
    <mergeCell ref="BG623620:BG623621"/>
    <mergeCell ref="BG623658:BG623659"/>
    <mergeCell ref="BG623696:BG623697"/>
    <mergeCell ref="BG623734:BG623735"/>
    <mergeCell ref="BG623772:BG623773"/>
    <mergeCell ref="BG626090:BG626091"/>
    <mergeCell ref="BG626128:BG626129"/>
    <mergeCell ref="BG626166:BG626167"/>
    <mergeCell ref="BG626204:BG626205"/>
    <mergeCell ref="BG626242:BG626243"/>
    <mergeCell ref="BG626280:BG626281"/>
    <mergeCell ref="BG625862:BG625863"/>
    <mergeCell ref="BG625900:BG625901"/>
    <mergeCell ref="BG625938:BG625939"/>
    <mergeCell ref="BG625976:BG625977"/>
    <mergeCell ref="BG626014:BG626015"/>
    <mergeCell ref="BG626052:BG626053"/>
    <mergeCell ref="BG625634:BG625635"/>
    <mergeCell ref="BG625672:BG625673"/>
    <mergeCell ref="BG625710:BG625711"/>
    <mergeCell ref="BG625748:BG625749"/>
    <mergeCell ref="BG625786:BG625787"/>
    <mergeCell ref="BG625824:BG625825"/>
    <mergeCell ref="BG625406:BG625407"/>
    <mergeCell ref="BG625444:BG625445"/>
    <mergeCell ref="BG625482:BG625483"/>
    <mergeCell ref="BG625520:BG625521"/>
    <mergeCell ref="BG625558:BG625559"/>
    <mergeCell ref="BG625596:BG625597"/>
    <mergeCell ref="BG625178:BG625179"/>
    <mergeCell ref="BG625216:BG625217"/>
    <mergeCell ref="BG625254:BG625255"/>
    <mergeCell ref="BG625292:BG625293"/>
    <mergeCell ref="BG625330:BG625331"/>
    <mergeCell ref="BG625368:BG625369"/>
    <mergeCell ref="BG624950:BG624951"/>
    <mergeCell ref="BG624988:BG624989"/>
    <mergeCell ref="BG625026:BG625027"/>
    <mergeCell ref="BG625064:BG625065"/>
    <mergeCell ref="BG625102:BG625103"/>
    <mergeCell ref="BG625140:BG625141"/>
    <mergeCell ref="BG627458:BG627459"/>
    <mergeCell ref="BG627496:BG627497"/>
    <mergeCell ref="BG627534:BG627535"/>
    <mergeCell ref="BG627572:BG627573"/>
    <mergeCell ref="BG627610:BG627611"/>
    <mergeCell ref="BG627648:BG627649"/>
    <mergeCell ref="BG627230:BG627231"/>
    <mergeCell ref="BG627268:BG627269"/>
    <mergeCell ref="BG627306:BG627307"/>
    <mergeCell ref="BG627344:BG627345"/>
    <mergeCell ref="BG627382:BG627383"/>
    <mergeCell ref="BG627420:BG627421"/>
    <mergeCell ref="BG627002:BG627003"/>
    <mergeCell ref="BG627040:BG627041"/>
    <mergeCell ref="BG627078:BG627079"/>
    <mergeCell ref="BG627116:BG627117"/>
    <mergeCell ref="BG627154:BG627155"/>
    <mergeCell ref="BG627192:BG627193"/>
    <mergeCell ref="BG626774:BG626775"/>
    <mergeCell ref="BG626812:BG626813"/>
    <mergeCell ref="BG626850:BG626851"/>
    <mergeCell ref="BG626888:BG626889"/>
    <mergeCell ref="BG626926:BG626927"/>
    <mergeCell ref="BG626964:BG626965"/>
    <mergeCell ref="BG626546:BG626547"/>
    <mergeCell ref="BG626584:BG626585"/>
    <mergeCell ref="BG626622:BG626623"/>
    <mergeCell ref="BG626660:BG626661"/>
    <mergeCell ref="BG626698:BG626699"/>
    <mergeCell ref="BG626736:BG626737"/>
    <mergeCell ref="BG626318:BG626319"/>
    <mergeCell ref="BG626356:BG626357"/>
    <mergeCell ref="BG626394:BG626395"/>
    <mergeCell ref="BG626432:BG626433"/>
    <mergeCell ref="BG626470:BG626471"/>
    <mergeCell ref="BG626508:BG626509"/>
    <mergeCell ref="BG628826:BG628827"/>
    <mergeCell ref="BG628864:BG628865"/>
    <mergeCell ref="BG628902:BG628903"/>
    <mergeCell ref="BG628940:BG628941"/>
    <mergeCell ref="BG628978:BG628979"/>
    <mergeCell ref="BG629016:BG629017"/>
    <mergeCell ref="BG628598:BG628599"/>
    <mergeCell ref="BG628636:BG628637"/>
    <mergeCell ref="BG628674:BG628675"/>
    <mergeCell ref="BG628712:BG628713"/>
    <mergeCell ref="BG628750:BG628751"/>
    <mergeCell ref="BG628788:BG628789"/>
    <mergeCell ref="BG628370:BG628371"/>
    <mergeCell ref="BG628408:BG628409"/>
    <mergeCell ref="BG628446:BG628447"/>
    <mergeCell ref="BG628484:BG628485"/>
    <mergeCell ref="BG628522:BG628523"/>
    <mergeCell ref="BG628560:BG628561"/>
    <mergeCell ref="BG628142:BG628143"/>
    <mergeCell ref="BG628180:BG628181"/>
    <mergeCell ref="BG628218:BG628219"/>
    <mergeCell ref="BG628256:BG628257"/>
    <mergeCell ref="BG628294:BG628295"/>
    <mergeCell ref="BG628332:BG628333"/>
    <mergeCell ref="BG627914:BG627915"/>
    <mergeCell ref="BG627952:BG627953"/>
    <mergeCell ref="BG627990:BG627991"/>
    <mergeCell ref="BG628028:BG628029"/>
    <mergeCell ref="BG628066:BG628067"/>
    <mergeCell ref="BG628104:BG628105"/>
    <mergeCell ref="BG627686:BG627687"/>
    <mergeCell ref="BG627724:BG627725"/>
    <mergeCell ref="BG627762:BG627763"/>
    <mergeCell ref="BG627800:BG627801"/>
    <mergeCell ref="BG627838:BG627839"/>
    <mergeCell ref="BG627876:BG627877"/>
    <mergeCell ref="BG630194:BG630195"/>
    <mergeCell ref="BG630232:BG630233"/>
    <mergeCell ref="BG630270:BG630271"/>
    <mergeCell ref="BG630308:BG630309"/>
    <mergeCell ref="BG630346:BG630347"/>
    <mergeCell ref="BG630384:BG630385"/>
    <mergeCell ref="BG629966:BG629967"/>
    <mergeCell ref="BG630004:BG630005"/>
    <mergeCell ref="BG630042:BG630043"/>
    <mergeCell ref="BG630080:BG630081"/>
    <mergeCell ref="BG630118:BG630119"/>
    <mergeCell ref="BG630156:BG630157"/>
    <mergeCell ref="BG629738:BG629739"/>
    <mergeCell ref="BG629776:BG629777"/>
    <mergeCell ref="BG629814:BG629815"/>
    <mergeCell ref="BG629852:BG629853"/>
    <mergeCell ref="BG629890:BG629891"/>
    <mergeCell ref="BG629928:BG629929"/>
    <mergeCell ref="BG629510:BG629511"/>
    <mergeCell ref="BG629548:BG629549"/>
    <mergeCell ref="BG629586:BG629587"/>
    <mergeCell ref="BG629624:BG629625"/>
    <mergeCell ref="BG629662:BG629663"/>
    <mergeCell ref="BG629700:BG629701"/>
    <mergeCell ref="BG629282:BG629283"/>
    <mergeCell ref="BG629320:BG629321"/>
    <mergeCell ref="BG629358:BG629359"/>
    <mergeCell ref="BG629396:BG629397"/>
    <mergeCell ref="BG629434:BG629435"/>
    <mergeCell ref="BG629472:BG629473"/>
    <mergeCell ref="BG629054:BG629055"/>
    <mergeCell ref="BG629092:BG629093"/>
    <mergeCell ref="BG629130:BG629131"/>
    <mergeCell ref="BG629168:BG629169"/>
    <mergeCell ref="BG629206:BG629207"/>
    <mergeCell ref="BG629244:BG629245"/>
    <mergeCell ref="BG631562:BG631563"/>
    <mergeCell ref="BG631600:BG631601"/>
    <mergeCell ref="BG631638:BG631639"/>
    <mergeCell ref="BG631676:BG631677"/>
    <mergeCell ref="BG631714:BG631715"/>
    <mergeCell ref="BG631752:BG631753"/>
    <mergeCell ref="BG631334:BG631335"/>
    <mergeCell ref="BG631372:BG631373"/>
    <mergeCell ref="BG631410:BG631411"/>
    <mergeCell ref="BG631448:BG631449"/>
    <mergeCell ref="BG631486:BG631487"/>
    <mergeCell ref="BG631524:BG631525"/>
    <mergeCell ref="BG631106:BG631107"/>
    <mergeCell ref="BG631144:BG631145"/>
    <mergeCell ref="BG631182:BG631183"/>
    <mergeCell ref="BG631220:BG631221"/>
    <mergeCell ref="BG631258:BG631259"/>
    <mergeCell ref="BG631296:BG631297"/>
    <mergeCell ref="BG630878:BG630879"/>
    <mergeCell ref="BG630916:BG630917"/>
    <mergeCell ref="BG630954:BG630955"/>
    <mergeCell ref="BG630992:BG630993"/>
    <mergeCell ref="BG631030:BG631031"/>
    <mergeCell ref="BG631068:BG631069"/>
    <mergeCell ref="BG630650:BG630651"/>
    <mergeCell ref="BG630688:BG630689"/>
    <mergeCell ref="BG630726:BG630727"/>
    <mergeCell ref="BG630764:BG630765"/>
    <mergeCell ref="BG630802:BG630803"/>
    <mergeCell ref="BG630840:BG630841"/>
    <mergeCell ref="BG630422:BG630423"/>
    <mergeCell ref="BG630460:BG630461"/>
    <mergeCell ref="BG630498:BG630499"/>
    <mergeCell ref="BG630536:BG630537"/>
    <mergeCell ref="BG630574:BG630575"/>
    <mergeCell ref="BG630612:BG630613"/>
    <mergeCell ref="BG632930:BG632931"/>
    <mergeCell ref="BG632968:BG632969"/>
    <mergeCell ref="BG633006:BG633007"/>
    <mergeCell ref="BG633044:BG633045"/>
    <mergeCell ref="BG633082:BG633083"/>
    <mergeCell ref="BG633120:BG633121"/>
    <mergeCell ref="BG632702:BG632703"/>
    <mergeCell ref="BG632740:BG632741"/>
    <mergeCell ref="BG632778:BG632779"/>
    <mergeCell ref="BG632816:BG632817"/>
    <mergeCell ref="BG632854:BG632855"/>
    <mergeCell ref="BG632892:BG632893"/>
    <mergeCell ref="BG632474:BG632475"/>
    <mergeCell ref="BG632512:BG632513"/>
    <mergeCell ref="BG632550:BG632551"/>
    <mergeCell ref="BG632588:BG632589"/>
    <mergeCell ref="BG632626:BG632627"/>
    <mergeCell ref="BG632664:BG632665"/>
    <mergeCell ref="BG632246:BG632247"/>
    <mergeCell ref="BG632284:BG632285"/>
    <mergeCell ref="BG632322:BG632323"/>
    <mergeCell ref="BG632360:BG632361"/>
    <mergeCell ref="BG632398:BG632399"/>
    <mergeCell ref="BG632436:BG632437"/>
    <mergeCell ref="BG632018:BG632019"/>
    <mergeCell ref="BG632056:BG632057"/>
    <mergeCell ref="BG632094:BG632095"/>
    <mergeCell ref="BG632132:BG632133"/>
    <mergeCell ref="BG632170:BG632171"/>
    <mergeCell ref="BG632208:BG632209"/>
    <mergeCell ref="BG631790:BG631791"/>
    <mergeCell ref="BG631828:BG631829"/>
    <mergeCell ref="BG631866:BG631867"/>
    <mergeCell ref="BG631904:BG631905"/>
    <mergeCell ref="BG631942:BG631943"/>
    <mergeCell ref="BG631980:BG631981"/>
    <mergeCell ref="BG634298:BG634299"/>
    <mergeCell ref="BG634336:BG634337"/>
    <mergeCell ref="BG634374:BG634375"/>
    <mergeCell ref="BG634412:BG634413"/>
    <mergeCell ref="BG634450:BG634451"/>
    <mergeCell ref="BG634488:BG634489"/>
    <mergeCell ref="BG634070:BG634071"/>
    <mergeCell ref="BG634108:BG634109"/>
    <mergeCell ref="BG634146:BG634147"/>
    <mergeCell ref="BG634184:BG634185"/>
    <mergeCell ref="BG634222:BG634223"/>
    <mergeCell ref="BG634260:BG634261"/>
    <mergeCell ref="BG633842:BG633843"/>
    <mergeCell ref="BG633880:BG633881"/>
    <mergeCell ref="BG633918:BG633919"/>
    <mergeCell ref="BG633956:BG633957"/>
    <mergeCell ref="BG633994:BG633995"/>
    <mergeCell ref="BG634032:BG634033"/>
    <mergeCell ref="BG633614:BG633615"/>
    <mergeCell ref="BG633652:BG633653"/>
    <mergeCell ref="BG633690:BG633691"/>
    <mergeCell ref="BG633728:BG633729"/>
    <mergeCell ref="BG633766:BG633767"/>
    <mergeCell ref="BG633804:BG633805"/>
    <mergeCell ref="BG633386:BG633387"/>
    <mergeCell ref="BG633424:BG633425"/>
    <mergeCell ref="BG633462:BG633463"/>
    <mergeCell ref="BG633500:BG633501"/>
    <mergeCell ref="BG633538:BG633539"/>
    <mergeCell ref="BG633576:BG633577"/>
    <mergeCell ref="BG633158:BG633159"/>
    <mergeCell ref="BG633196:BG633197"/>
    <mergeCell ref="BG633234:BG633235"/>
    <mergeCell ref="BG633272:BG633273"/>
    <mergeCell ref="BG633310:BG633311"/>
    <mergeCell ref="BG633348:BG633349"/>
    <mergeCell ref="BG635666:BG635667"/>
    <mergeCell ref="BG635704:BG635705"/>
    <mergeCell ref="BG635742:BG635743"/>
    <mergeCell ref="BG635780:BG635781"/>
    <mergeCell ref="BG635818:BG635819"/>
    <mergeCell ref="BG635856:BG635857"/>
    <mergeCell ref="BG635438:BG635439"/>
    <mergeCell ref="BG635476:BG635477"/>
    <mergeCell ref="BG635514:BG635515"/>
    <mergeCell ref="BG635552:BG635553"/>
    <mergeCell ref="BG635590:BG635591"/>
    <mergeCell ref="BG635628:BG635629"/>
    <mergeCell ref="BG635210:BG635211"/>
    <mergeCell ref="BG635248:BG635249"/>
    <mergeCell ref="BG635286:BG635287"/>
    <mergeCell ref="BG635324:BG635325"/>
    <mergeCell ref="BG635362:BG635363"/>
    <mergeCell ref="BG635400:BG635401"/>
    <mergeCell ref="BG634982:BG634983"/>
    <mergeCell ref="BG635020:BG635021"/>
    <mergeCell ref="BG635058:BG635059"/>
    <mergeCell ref="BG635096:BG635097"/>
    <mergeCell ref="BG635134:BG635135"/>
    <mergeCell ref="BG635172:BG635173"/>
    <mergeCell ref="BG634754:BG634755"/>
    <mergeCell ref="BG634792:BG634793"/>
    <mergeCell ref="BG634830:BG634831"/>
    <mergeCell ref="BG634868:BG634869"/>
    <mergeCell ref="BG634906:BG634907"/>
    <mergeCell ref="BG634944:BG634945"/>
    <mergeCell ref="BG634526:BG634527"/>
    <mergeCell ref="BG634564:BG634565"/>
    <mergeCell ref="BG634602:BG634603"/>
    <mergeCell ref="BG634640:BG634641"/>
    <mergeCell ref="BG634678:BG634679"/>
    <mergeCell ref="BG634716:BG634717"/>
    <mergeCell ref="BG637034:BG637035"/>
    <mergeCell ref="BG637072:BG637073"/>
    <mergeCell ref="BG637110:BG637111"/>
    <mergeCell ref="BG637148:BG637149"/>
    <mergeCell ref="BG637186:BG637187"/>
    <mergeCell ref="BG637224:BG637225"/>
    <mergeCell ref="BG636806:BG636807"/>
    <mergeCell ref="BG636844:BG636845"/>
    <mergeCell ref="BG636882:BG636883"/>
    <mergeCell ref="BG636920:BG636921"/>
    <mergeCell ref="BG636958:BG636959"/>
    <mergeCell ref="BG636996:BG636997"/>
    <mergeCell ref="BG636578:BG636579"/>
    <mergeCell ref="BG636616:BG636617"/>
    <mergeCell ref="BG636654:BG636655"/>
    <mergeCell ref="BG636692:BG636693"/>
    <mergeCell ref="BG636730:BG636731"/>
    <mergeCell ref="BG636768:BG636769"/>
    <mergeCell ref="BG636350:BG636351"/>
    <mergeCell ref="BG636388:BG636389"/>
    <mergeCell ref="BG636426:BG636427"/>
    <mergeCell ref="BG636464:BG636465"/>
    <mergeCell ref="BG636502:BG636503"/>
    <mergeCell ref="BG636540:BG636541"/>
    <mergeCell ref="BG636122:BG636123"/>
    <mergeCell ref="BG636160:BG636161"/>
    <mergeCell ref="BG636198:BG636199"/>
    <mergeCell ref="BG636236:BG636237"/>
    <mergeCell ref="BG636274:BG636275"/>
    <mergeCell ref="BG636312:BG636313"/>
    <mergeCell ref="BG635894:BG635895"/>
    <mergeCell ref="BG635932:BG635933"/>
    <mergeCell ref="BG635970:BG635971"/>
    <mergeCell ref="BG636008:BG636009"/>
    <mergeCell ref="BG636046:BG636047"/>
    <mergeCell ref="BG636084:BG636085"/>
    <mergeCell ref="BG638402:BG638403"/>
    <mergeCell ref="BG638440:BG638441"/>
    <mergeCell ref="BG638478:BG638479"/>
    <mergeCell ref="BG638516:BG638517"/>
    <mergeCell ref="BG638554:BG638555"/>
    <mergeCell ref="BG638592:BG638593"/>
    <mergeCell ref="BG638174:BG638175"/>
    <mergeCell ref="BG638212:BG638213"/>
    <mergeCell ref="BG638250:BG638251"/>
    <mergeCell ref="BG638288:BG638289"/>
    <mergeCell ref="BG638326:BG638327"/>
    <mergeCell ref="BG638364:BG638365"/>
    <mergeCell ref="BG637946:BG637947"/>
    <mergeCell ref="BG637984:BG637985"/>
    <mergeCell ref="BG638022:BG638023"/>
    <mergeCell ref="BG638060:BG638061"/>
    <mergeCell ref="BG638098:BG638099"/>
    <mergeCell ref="BG638136:BG638137"/>
    <mergeCell ref="BG637718:BG637719"/>
    <mergeCell ref="BG637756:BG637757"/>
    <mergeCell ref="BG637794:BG637795"/>
    <mergeCell ref="BG637832:BG637833"/>
    <mergeCell ref="BG637870:BG637871"/>
    <mergeCell ref="BG637908:BG637909"/>
    <mergeCell ref="BG637490:BG637491"/>
    <mergeCell ref="BG637528:BG637529"/>
    <mergeCell ref="BG637566:BG637567"/>
    <mergeCell ref="BG637604:BG637605"/>
    <mergeCell ref="BG637642:BG637643"/>
    <mergeCell ref="BG637680:BG637681"/>
    <mergeCell ref="BG637262:BG637263"/>
    <mergeCell ref="BG637300:BG637301"/>
    <mergeCell ref="BG637338:BG637339"/>
    <mergeCell ref="BG637376:BG637377"/>
    <mergeCell ref="BG637414:BG637415"/>
    <mergeCell ref="BG637452:BG637453"/>
    <mergeCell ref="BG639770:BG639771"/>
    <mergeCell ref="BG639808:BG639809"/>
    <mergeCell ref="BG639846:BG639847"/>
    <mergeCell ref="BG639884:BG639885"/>
    <mergeCell ref="BG639922:BG639923"/>
    <mergeCell ref="BG639960:BG639961"/>
    <mergeCell ref="BG639542:BG639543"/>
    <mergeCell ref="BG639580:BG639581"/>
    <mergeCell ref="BG639618:BG639619"/>
    <mergeCell ref="BG639656:BG639657"/>
    <mergeCell ref="BG639694:BG639695"/>
    <mergeCell ref="BG639732:BG639733"/>
    <mergeCell ref="BG639314:BG639315"/>
    <mergeCell ref="BG639352:BG639353"/>
    <mergeCell ref="BG639390:BG639391"/>
    <mergeCell ref="BG639428:BG639429"/>
    <mergeCell ref="BG639466:BG639467"/>
    <mergeCell ref="BG639504:BG639505"/>
    <mergeCell ref="BG639086:BG639087"/>
    <mergeCell ref="BG639124:BG639125"/>
    <mergeCell ref="BG639162:BG639163"/>
    <mergeCell ref="BG639200:BG639201"/>
    <mergeCell ref="BG639238:BG639239"/>
    <mergeCell ref="BG639276:BG639277"/>
    <mergeCell ref="BG638858:BG638859"/>
    <mergeCell ref="BG638896:BG638897"/>
    <mergeCell ref="BG638934:BG638935"/>
    <mergeCell ref="BG638972:BG638973"/>
    <mergeCell ref="BG639010:BG639011"/>
    <mergeCell ref="BG639048:BG639049"/>
    <mergeCell ref="BG638630:BG638631"/>
    <mergeCell ref="BG638668:BG638669"/>
    <mergeCell ref="BG638706:BG638707"/>
    <mergeCell ref="BG638744:BG638745"/>
    <mergeCell ref="BG638782:BG638783"/>
    <mergeCell ref="BG638820:BG638821"/>
    <mergeCell ref="BG641138:BG641139"/>
    <mergeCell ref="BG641176:BG641177"/>
    <mergeCell ref="BG641214:BG641215"/>
    <mergeCell ref="BG641252:BG641253"/>
    <mergeCell ref="BG641290:BG641291"/>
    <mergeCell ref="BG641328:BG641329"/>
    <mergeCell ref="BG640910:BG640911"/>
    <mergeCell ref="BG640948:BG640949"/>
    <mergeCell ref="BG640986:BG640987"/>
    <mergeCell ref="BG641024:BG641025"/>
    <mergeCell ref="BG641062:BG641063"/>
    <mergeCell ref="BG641100:BG641101"/>
    <mergeCell ref="BG640682:BG640683"/>
    <mergeCell ref="BG640720:BG640721"/>
    <mergeCell ref="BG640758:BG640759"/>
    <mergeCell ref="BG640796:BG640797"/>
    <mergeCell ref="BG640834:BG640835"/>
    <mergeCell ref="BG640872:BG640873"/>
    <mergeCell ref="BG640454:BG640455"/>
    <mergeCell ref="BG640492:BG640493"/>
    <mergeCell ref="BG640530:BG640531"/>
    <mergeCell ref="BG640568:BG640569"/>
    <mergeCell ref="BG640606:BG640607"/>
    <mergeCell ref="BG640644:BG640645"/>
    <mergeCell ref="BG640226:BG640227"/>
    <mergeCell ref="BG640264:BG640265"/>
    <mergeCell ref="BG640302:BG640303"/>
    <mergeCell ref="BG640340:BG640341"/>
    <mergeCell ref="BG640378:BG640379"/>
    <mergeCell ref="BG640416:BG640417"/>
    <mergeCell ref="BG639998:BG639999"/>
    <mergeCell ref="BG640036:BG640037"/>
    <mergeCell ref="BG640074:BG640075"/>
    <mergeCell ref="BG640112:BG640113"/>
    <mergeCell ref="BG640150:BG640151"/>
    <mergeCell ref="BG640188:BG640189"/>
    <mergeCell ref="BG642506:BG642507"/>
    <mergeCell ref="BG642544:BG642545"/>
    <mergeCell ref="BG642582:BG642583"/>
    <mergeCell ref="BG642620:BG642621"/>
    <mergeCell ref="BG642658:BG642659"/>
    <mergeCell ref="BG642696:BG642697"/>
    <mergeCell ref="BG642278:BG642279"/>
    <mergeCell ref="BG642316:BG642317"/>
    <mergeCell ref="BG642354:BG642355"/>
    <mergeCell ref="BG642392:BG642393"/>
    <mergeCell ref="BG642430:BG642431"/>
    <mergeCell ref="BG642468:BG642469"/>
    <mergeCell ref="BG642050:BG642051"/>
    <mergeCell ref="BG642088:BG642089"/>
    <mergeCell ref="BG642126:BG642127"/>
    <mergeCell ref="BG642164:BG642165"/>
    <mergeCell ref="BG642202:BG642203"/>
    <mergeCell ref="BG642240:BG642241"/>
    <mergeCell ref="BG641822:BG641823"/>
    <mergeCell ref="BG641860:BG641861"/>
    <mergeCell ref="BG641898:BG641899"/>
    <mergeCell ref="BG641936:BG641937"/>
    <mergeCell ref="BG641974:BG641975"/>
    <mergeCell ref="BG642012:BG642013"/>
    <mergeCell ref="BG641594:BG641595"/>
    <mergeCell ref="BG641632:BG641633"/>
    <mergeCell ref="BG641670:BG641671"/>
    <mergeCell ref="BG641708:BG641709"/>
    <mergeCell ref="BG641746:BG641747"/>
    <mergeCell ref="BG641784:BG641785"/>
    <mergeCell ref="BG641366:BG641367"/>
    <mergeCell ref="BG641404:BG641405"/>
    <mergeCell ref="BG641442:BG641443"/>
    <mergeCell ref="BG641480:BG641481"/>
    <mergeCell ref="BG641518:BG641519"/>
    <mergeCell ref="BG641556:BG641557"/>
    <mergeCell ref="BG643874:BG643875"/>
    <mergeCell ref="BG643912:BG643913"/>
    <mergeCell ref="BG643950:BG643951"/>
    <mergeCell ref="BG643988:BG643989"/>
    <mergeCell ref="BG644026:BG644027"/>
    <mergeCell ref="BG644064:BG644065"/>
    <mergeCell ref="BG643646:BG643647"/>
    <mergeCell ref="BG643684:BG643685"/>
    <mergeCell ref="BG643722:BG643723"/>
    <mergeCell ref="BG643760:BG643761"/>
    <mergeCell ref="BG643798:BG643799"/>
    <mergeCell ref="BG643836:BG643837"/>
    <mergeCell ref="BG643418:BG643419"/>
    <mergeCell ref="BG643456:BG643457"/>
    <mergeCell ref="BG643494:BG643495"/>
    <mergeCell ref="BG643532:BG643533"/>
    <mergeCell ref="BG643570:BG643571"/>
    <mergeCell ref="BG643608:BG643609"/>
    <mergeCell ref="BG643190:BG643191"/>
    <mergeCell ref="BG643228:BG643229"/>
    <mergeCell ref="BG643266:BG643267"/>
    <mergeCell ref="BG643304:BG643305"/>
    <mergeCell ref="BG643342:BG643343"/>
    <mergeCell ref="BG643380:BG643381"/>
    <mergeCell ref="BG642962:BG642963"/>
    <mergeCell ref="BG643000:BG643001"/>
    <mergeCell ref="BG643038:BG643039"/>
    <mergeCell ref="BG643076:BG643077"/>
    <mergeCell ref="BG643114:BG643115"/>
    <mergeCell ref="BG643152:BG643153"/>
    <mergeCell ref="BG642734:BG642735"/>
    <mergeCell ref="BG642772:BG642773"/>
    <mergeCell ref="BG642810:BG642811"/>
    <mergeCell ref="BG642848:BG642849"/>
    <mergeCell ref="BG642886:BG642887"/>
    <mergeCell ref="BG642924:BG642925"/>
    <mergeCell ref="BG645242:BG645243"/>
    <mergeCell ref="BG645280:BG645281"/>
    <mergeCell ref="BG645318:BG645319"/>
    <mergeCell ref="BG645356:BG645357"/>
    <mergeCell ref="BG645394:BG645395"/>
    <mergeCell ref="BG645432:BG645433"/>
    <mergeCell ref="BG645014:BG645015"/>
    <mergeCell ref="BG645052:BG645053"/>
    <mergeCell ref="BG645090:BG645091"/>
    <mergeCell ref="BG645128:BG645129"/>
    <mergeCell ref="BG645166:BG645167"/>
    <mergeCell ref="BG645204:BG645205"/>
    <mergeCell ref="BG644786:BG644787"/>
    <mergeCell ref="BG644824:BG644825"/>
    <mergeCell ref="BG644862:BG644863"/>
    <mergeCell ref="BG644900:BG644901"/>
    <mergeCell ref="BG644938:BG644939"/>
    <mergeCell ref="BG644976:BG644977"/>
    <mergeCell ref="BG644558:BG644559"/>
    <mergeCell ref="BG644596:BG644597"/>
    <mergeCell ref="BG644634:BG644635"/>
    <mergeCell ref="BG644672:BG644673"/>
    <mergeCell ref="BG644710:BG644711"/>
    <mergeCell ref="BG644748:BG644749"/>
    <mergeCell ref="BG644330:BG644331"/>
    <mergeCell ref="BG644368:BG644369"/>
    <mergeCell ref="BG644406:BG644407"/>
    <mergeCell ref="BG644444:BG644445"/>
    <mergeCell ref="BG644482:BG644483"/>
    <mergeCell ref="BG644520:BG644521"/>
    <mergeCell ref="BG644102:BG644103"/>
    <mergeCell ref="BG644140:BG644141"/>
    <mergeCell ref="BG644178:BG644179"/>
    <mergeCell ref="BG644216:BG644217"/>
    <mergeCell ref="BG644254:BG644255"/>
    <mergeCell ref="BG644292:BG644293"/>
    <mergeCell ref="BG646610:BG646611"/>
    <mergeCell ref="BG646648:BG646649"/>
    <mergeCell ref="BG646686:BG646687"/>
    <mergeCell ref="BG646724:BG646725"/>
    <mergeCell ref="BG646762:BG646763"/>
    <mergeCell ref="BG646800:BG646801"/>
    <mergeCell ref="BG646382:BG646383"/>
    <mergeCell ref="BG646420:BG646421"/>
    <mergeCell ref="BG646458:BG646459"/>
    <mergeCell ref="BG646496:BG646497"/>
    <mergeCell ref="BG646534:BG646535"/>
    <mergeCell ref="BG646572:BG646573"/>
    <mergeCell ref="BG646154:BG646155"/>
    <mergeCell ref="BG646192:BG646193"/>
    <mergeCell ref="BG646230:BG646231"/>
    <mergeCell ref="BG646268:BG646269"/>
    <mergeCell ref="BG646306:BG646307"/>
    <mergeCell ref="BG646344:BG646345"/>
    <mergeCell ref="BG645926:BG645927"/>
    <mergeCell ref="BG645964:BG645965"/>
    <mergeCell ref="BG646002:BG646003"/>
    <mergeCell ref="BG646040:BG646041"/>
    <mergeCell ref="BG646078:BG646079"/>
    <mergeCell ref="BG646116:BG646117"/>
    <mergeCell ref="BG645698:BG645699"/>
    <mergeCell ref="BG645736:BG645737"/>
    <mergeCell ref="BG645774:BG645775"/>
    <mergeCell ref="BG645812:BG645813"/>
    <mergeCell ref="BG645850:BG645851"/>
    <mergeCell ref="BG645888:BG645889"/>
    <mergeCell ref="BG645470:BG645471"/>
    <mergeCell ref="BG645508:BG645509"/>
    <mergeCell ref="BG645546:BG645547"/>
    <mergeCell ref="BG645584:BG645585"/>
    <mergeCell ref="BG645622:BG645623"/>
    <mergeCell ref="BG645660:BG645661"/>
    <mergeCell ref="BG647978:BG647979"/>
    <mergeCell ref="BG648016:BG648017"/>
    <mergeCell ref="BG648054:BG648055"/>
    <mergeCell ref="BG648092:BG648093"/>
    <mergeCell ref="BG648130:BG648131"/>
    <mergeCell ref="BG648168:BG648169"/>
    <mergeCell ref="BG647750:BG647751"/>
    <mergeCell ref="BG647788:BG647789"/>
    <mergeCell ref="BG647826:BG647827"/>
    <mergeCell ref="BG647864:BG647865"/>
    <mergeCell ref="BG647902:BG647903"/>
    <mergeCell ref="BG647940:BG647941"/>
    <mergeCell ref="BG647522:BG647523"/>
    <mergeCell ref="BG647560:BG647561"/>
    <mergeCell ref="BG647598:BG647599"/>
    <mergeCell ref="BG647636:BG647637"/>
    <mergeCell ref="BG647674:BG647675"/>
    <mergeCell ref="BG647712:BG647713"/>
    <mergeCell ref="BG647294:BG647295"/>
    <mergeCell ref="BG647332:BG647333"/>
    <mergeCell ref="BG647370:BG647371"/>
    <mergeCell ref="BG647408:BG647409"/>
    <mergeCell ref="BG647446:BG647447"/>
    <mergeCell ref="BG647484:BG647485"/>
    <mergeCell ref="BG647066:BG647067"/>
    <mergeCell ref="BG647104:BG647105"/>
    <mergeCell ref="BG647142:BG647143"/>
    <mergeCell ref="BG647180:BG647181"/>
    <mergeCell ref="BG647218:BG647219"/>
    <mergeCell ref="BG647256:BG647257"/>
    <mergeCell ref="BG646838:BG646839"/>
    <mergeCell ref="BG646876:BG646877"/>
    <mergeCell ref="BG646914:BG646915"/>
    <mergeCell ref="BG646952:BG646953"/>
    <mergeCell ref="BG646990:BG646991"/>
    <mergeCell ref="BG647028:BG647029"/>
    <mergeCell ref="BG649346:BG649347"/>
    <mergeCell ref="BG649384:BG649385"/>
    <mergeCell ref="BG649422:BG649423"/>
    <mergeCell ref="BG649460:BG649461"/>
    <mergeCell ref="BG649498:BG649499"/>
    <mergeCell ref="BG649536:BG649537"/>
    <mergeCell ref="BG649118:BG649119"/>
    <mergeCell ref="BG649156:BG649157"/>
    <mergeCell ref="BG649194:BG649195"/>
    <mergeCell ref="BG649232:BG649233"/>
    <mergeCell ref="BG649270:BG649271"/>
    <mergeCell ref="BG649308:BG649309"/>
    <mergeCell ref="BG648890:BG648891"/>
    <mergeCell ref="BG648928:BG648929"/>
    <mergeCell ref="BG648966:BG648967"/>
    <mergeCell ref="BG649004:BG649005"/>
    <mergeCell ref="BG649042:BG649043"/>
    <mergeCell ref="BG649080:BG649081"/>
    <mergeCell ref="BG648662:BG648663"/>
    <mergeCell ref="BG648700:BG648701"/>
    <mergeCell ref="BG648738:BG648739"/>
    <mergeCell ref="BG648776:BG648777"/>
    <mergeCell ref="BG648814:BG648815"/>
    <mergeCell ref="BG648852:BG648853"/>
    <mergeCell ref="BG648434:BG648435"/>
    <mergeCell ref="BG648472:BG648473"/>
    <mergeCell ref="BG648510:BG648511"/>
    <mergeCell ref="BG648548:BG648549"/>
    <mergeCell ref="BG648586:BG648587"/>
    <mergeCell ref="BG648624:BG648625"/>
    <mergeCell ref="BG648206:BG648207"/>
    <mergeCell ref="BG648244:BG648245"/>
    <mergeCell ref="BG648282:BG648283"/>
    <mergeCell ref="BG648320:BG648321"/>
    <mergeCell ref="BG648358:BG648359"/>
    <mergeCell ref="BG648396:BG648397"/>
    <mergeCell ref="BG650714:BG650715"/>
    <mergeCell ref="BG650752:BG650753"/>
    <mergeCell ref="BG650790:BG650791"/>
    <mergeCell ref="BG650828:BG650829"/>
    <mergeCell ref="BG650866:BG650867"/>
    <mergeCell ref="BG650904:BG650905"/>
    <mergeCell ref="BG650486:BG650487"/>
    <mergeCell ref="BG650524:BG650525"/>
    <mergeCell ref="BG650562:BG650563"/>
    <mergeCell ref="BG650600:BG650601"/>
    <mergeCell ref="BG650638:BG650639"/>
    <mergeCell ref="BG650676:BG650677"/>
    <mergeCell ref="BG650258:BG650259"/>
    <mergeCell ref="BG650296:BG650297"/>
    <mergeCell ref="BG650334:BG650335"/>
    <mergeCell ref="BG650372:BG650373"/>
    <mergeCell ref="BG650410:BG650411"/>
    <mergeCell ref="BG650448:BG650449"/>
    <mergeCell ref="BG650030:BG650031"/>
    <mergeCell ref="BG650068:BG650069"/>
    <mergeCell ref="BG650106:BG650107"/>
    <mergeCell ref="BG650144:BG650145"/>
    <mergeCell ref="BG650182:BG650183"/>
    <mergeCell ref="BG650220:BG650221"/>
    <mergeCell ref="BG649802:BG649803"/>
    <mergeCell ref="BG649840:BG649841"/>
    <mergeCell ref="BG649878:BG649879"/>
    <mergeCell ref="BG649916:BG649917"/>
    <mergeCell ref="BG649954:BG649955"/>
    <mergeCell ref="BG649992:BG649993"/>
    <mergeCell ref="BG649574:BG649575"/>
    <mergeCell ref="BG649612:BG649613"/>
    <mergeCell ref="BG649650:BG649651"/>
    <mergeCell ref="BG649688:BG649689"/>
    <mergeCell ref="BG649726:BG649727"/>
    <mergeCell ref="BG649764:BG649765"/>
    <mergeCell ref="BG652082:BG652083"/>
    <mergeCell ref="BG652120:BG652121"/>
    <mergeCell ref="BG652158:BG652159"/>
    <mergeCell ref="BG652196:BG652197"/>
    <mergeCell ref="BG652234:BG652235"/>
    <mergeCell ref="BG652272:BG652273"/>
    <mergeCell ref="BG651854:BG651855"/>
    <mergeCell ref="BG651892:BG651893"/>
    <mergeCell ref="BG651930:BG651931"/>
    <mergeCell ref="BG651968:BG651969"/>
    <mergeCell ref="BG652006:BG652007"/>
    <mergeCell ref="BG652044:BG652045"/>
    <mergeCell ref="BG651626:BG651627"/>
    <mergeCell ref="BG651664:BG651665"/>
    <mergeCell ref="BG651702:BG651703"/>
    <mergeCell ref="BG651740:BG651741"/>
    <mergeCell ref="BG651778:BG651779"/>
    <mergeCell ref="BG651816:BG651817"/>
    <mergeCell ref="BG651398:BG651399"/>
    <mergeCell ref="BG651436:BG651437"/>
    <mergeCell ref="BG651474:BG651475"/>
    <mergeCell ref="BG651512:BG651513"/>
    <mergeCell ref="BG651550:BG651551"/>
    <mergeCell ref="BG651588:BG651589"/>
    <mergeCell ref="BG651170:BG651171"/>
    <mergeCell ref="BG651208:BG651209"/>
    <mergeCell ref="BG651246:BG651247"/>
    <mergeCell ref="BG651284:BG651285"/>
    <mergeCell ref="BG651322:BG651323"/>
    <mergeCell ref="BG651360:BG651361"/>
    <mergeCell ref="BG650942:BG650943"/>
    <mergeCell ref="BG650980:BG650981"/>
    <mergeCell ref="BG651018:BG651019"/>
    <mergeCell ref="BG651056:BG651057"/>
    <mergeCell ref="BG651094:BG651095"/>
    <mergeCell ref="BG651132:BG651133"/>
    <mergeCell ref="BG653450:BG653451"/>
    <mergeCell ref="BG653488:BG653489"/>
    <mergeCell ref="BG653526:BG653527"/>
    <mergeCell ref="BG653564:BG653565"/>
    <mergeCell ref="BG653602:BG653603"/>
    <mergeCell ref="BG653640:BG653641"/>
    <mergeCell ref="BG653222:BG653223"/>
    <mergeCell ref="BG653260:BG653261"/>
    <mergeCell ref="BG653298:BG653299"/>
    <mergeCell ref="BG653336:BG653337"/>
    <mergeCell ref="BG653374:BG653375"/>
    <mergeCell ref="BG653412:BG653413"/>
    <mergeCell ref="BG652994:BG652995"/>
    <mergeCell ref="BG653032:BG653033"/>
    <mergeCell ref="BG653070:BG653071"/>
    <mergeCell ref="BG653108:BG653109"/>
    <mergeCell ref="BG653146:BG653147"/>
    <mergeCell ref="BG653184:BG653185"/>
    <mergeCell ref="BG652766:BG652767"/>
    <mergeCell ref="BG652804:BG652805"/>
    <mergeCell ref="BG652842:BG652843"/>
    <mergeCell ref="BG652880:BG652881"/>
    <mergeCell ref="BG652918:BG652919"/>
    <mergeCell ref="BG652956:BG652957"/>
    <mergeCell ref="BG652538:BG652539"/>
    <mergeCell ref="BG652576:BG652577"/>
    <mergeCell ref="BG652614:BG652615"/>
    <mergeCell ref="BG652652:BG652653"/>
    <mergeCell ref="BG652690:BG652691"/>
    <mergeCell ref="BG652728:BG652729"/>
    <mergeCell ref="BG652310:BG652311"/>
    <mergeCell ref="BG652348:BG652349"/>
    <mergeCell ref="BG652386:BG652387"/>
    <mergeCell ref="BG652424:BG652425"/>
    <mergeCell ref="BG652462:BG652463"/>
    <mergeCell ref="BG652500:BG652501"/>
    <mergeCell ref="BG654818:BG654819"/>
    <mergeCell ref="BG654856:BG654857"/>
    <mergeCell ref="BG654894:BG654895"/>
    <mergeCell ref="BG654932:BG654933"/>
    <mergeCell ref="BG654970:BG654971"/>
    <mergeCell ref="BG655008:BG655009"/>
    <mergeCell ref="BG654590:BG654591"/>
    <mergeCell ref="BG654628:BG654629"/>
    <mergeCell ref="BG654666:BG654667"/>
    <mergeCell ref="BG654704:BG654705"/>
    <mergeCell ref="BG654742:BG654743"/>
    <mergeCell ref="BG654780:BG654781"/>
    <mergeCell ref="BG654362:BG654363"/>
    <mergeCell ref="BG654400:BG654401"/>
    <mergeCell ref="BG654438:BG654439"/>
    <mergeCell ref="BG654476:BG654477"/>
    <mergeCell ref="BG654514:BG654515"/>
    <mergeCell ref="BG654552:BG654553"/>
    <mergeCell ref="BG654134:BG654135"/>
    <mergeCell ref="BG654172:BG654173"/>
    <mergeCell ref="BG654210:BG654211"/>
    <mergeCell ref="BG654248:BG654249"/>
    <mergeCell ref="BG654286:BG654287"/>
    <mergeCell ref="BG654324:BG654325"/>
    <mergeCell ref="BG653906:BG653907"/>
    <mergeCell ref="BG653944:BG653945"/>
    <mergeCell ref="BG653982:BG653983"/>
    <mergeCell ref="BG654020:BG654021"/>
    <mergeCell ref="BG654058:BG654059"/>
    <mergeCell ref="BG654096:BG654097"/>
    <mergeCell ref="BG653678:BG653679"/>
    <mergeCell ref="BG653716:BG653717"/>
    <mergeCell ref="BG653754:BG653755"/>
    <mergeCell ref="BG653792:BG653793"/>
    <mergeCell ref="BG653830:BG653831"/>
    <mergeCell ref="BG653868:BG653869"/>
    <mergeCell ref="BG656186:BG656187"/>
    <mergeCell ref="BG656224:BG656225"/>
    <mergeCell ref="BG656262:BG656263"/>
    <mergeCell ref="BG656300:BG656301"/>
    <mergeCell ref="BG656338:BG656339"/>
    <mergeCell ref="BG656376:BG656377"/>
    <mergeCell ref="BG655958:BG655959"/>
    <mergeCell ref="BG655996:BG655997"/>
    <mergeCell ref="BG656034:BG656035"/>
    <mergeCell ref="BG656072:BG656073"/>
    <mergeCell ref="BG656110:BG656111"/>
    <mergeCell ref="BG656148:BG656149"/>
    <mergeCell ref="BG655730:BG655731"/>
    <mergeCell ref="BG655768:BG655769"/>
    <mergeCell ref="BG655806:BG655807"/>
    <mergeCell ref="BG655844:BG655845"/>
    <mergeCell ref="BG655882:BG655883"/>
    <mergeCell ref="BG655920:BG655921"/>
    <mergeCell ref="BG655502:BG655503"/>
    <mergeCell ref="BG655540:BG655541"/>
    <mergeCell ref="BG655578:BG655579"/>
    <mergeCell ref="BG655616:BG655617"/>
    <mergeCell ref="BG655654:BG655655"/>
    <mergeCell ref="BG655692:BG655693"/>
    <mergeCell ref="BG655274:BG655275"/>
    <mergeCell ref="BG655312:BG655313"/>
    <mergeCell ref="BG655350:BG655351"/>
    <mergeCell ref="BG655388:BG655389"/>
    <mergeCell ref="BG655426:BG655427"/>
    <mergeCell ref="BG655464:BG655465"/>
    <mergeCell ref="BG655046:BG655047"/>
    <mergeCell ref="BG655084:BG655085"/>
    <mergeCell ref="BG655122:BG655123"/>
    <mergeCell ref="BG655160:BG655161"/>
    <mergeCell ref="BG655198:BG655199"/>
    <mergeCell ref="BG655236:BG655237"/>
    <mergeCell ref="BG657554:BG657555"/>
    <mergeCell ref="BG657592:BG657593"/>
    <mergeCell ref="BG657630:BG657631"/>
    <mergeCell ref="BG657668:BG657669"/>
    <mergeCell ref="BG657706:BG657707"/>
    <mergeCell ref="BG657744:BG657745"/>
    <mergeCell ref="BG657326:BG657327"/>
    <mergeCell ref="BG657364:BG657365"/>
    <mergeCell ref="BG657402:BG657403"/>
    <mergeCell ref="BG657440:BG657441"/>
    <mergeCell ref="BG657478:BG657479"/>
    <mergeCell ref="BG657516:BG657517"/>
    <mergeCell ref="BG657098:BG657099"/>
    <mergeCell ref="BG657136:BG657137"/>
    <mergeCell ref="BG657174:BG657175"/>
    <mergeCell ref="BG657212:BG657213"/>
    <mergeCell ref="BG657250:BG657251"/>
    <mergeCell ref="BG657288:BG657289"/>
    <mergeCell ref="BG656870:BG656871"/>
    <mergeCell ref="BG656908:BG656909"/>
    <mergeCell ref="BG656946:BG656947"/>
    <mergeCell ref="BG656984:BG656985"/>
    <mergeCell ref="BG657022:BG657023"/>
    <mergeCell ref="BG657060:BG657061"/>
    <mergeCell ref="BG656642:BG656643"/>
    <mergeCell ref="BG656680:BG656681"/>
    <mergeCell ref="BG656718:BG656719"/>
    <mergeCell ref="BG656756:BG656757"/>
    <mergeCell ref="BG656794:BG656795"/>
    <mergeCell ref="BG656832:BG656833"/>
    <mergeCell ref="BG656414:BG656415"/>
    <mergeCell ref="BG656452:BG656453"/>
    <mergeCell ref="BG656490:BG656491"/>
    <mergeCell ref="BG656528:BG656529"/>
    <mergeCell ref="BG656566:BG656567"/>
    <mergeCell ref="BG656604:BG656605"/>
    <mergeCell ref="BG658922:BG658923"/>
    <mergeCell ref="BG658960:BG658961"/>
    <mergeCell ref="BG658998:BG658999"/>
    <mergeCell ref="BG659036:BG659037"/>
    <mergeCell ref="BG659074:BG659075"/>
    <mergeCell ref="BG659112:BG659113"/>
    <mergeCell ref="BG658694:BG658695"/>
    <mergeCell ref="BG658732:BG658733"/>
    <mergeCell ref="BG658770:BG658771"/>
    <mergeCell ref="BG658808:BG658809"/>
    <mergeCell ref="BG658846:BG658847"/>
    <mergeCell ref="BG658884:BG658885"/>
    <mergeCell ref="BG658466:BG658467"/>
    <mergeCell ref="BG658504:BG658505"/>
    <mergeCell ref="BG658542:BG658543"/>
    <mergeCell ref="BG658580:BG658581"/>
    <mergeCell ref="BG658618:BG658619"/>
    <mergeCell ref="BG658656:BG658657"/>
    <mergeCell ref="BG658238:BG658239"/>
    <mergeCell ref="BG658276:BG658277"/>
    <mergeCell ref="BG658314:BG658315"/>
    <mergeCell ref="BG658352:BG658353"/>
    <mergeCell ref="BG658390:BG658391"/>
    <mergeCell ref="BG658428:BG658429"/>
    <mergeCell ref="BG658010:BG658011"/>
    <mergeCell ref="BG658048:BG658049"/>
    <mergeCell ref="BG658086:BG658087"/>
    <mergeCell ref="BG658124:BG658125"/>
    <mergeCell ref="BG658162:BG658163"/>
    <mergeCell ref="BG658200:BG658201"/>
    <mergeCell ref="BG657782:BG657783"/>
    <mergeCell ref="BG657820:BG657821"/>
    <mergeCell ref="BG657858:BG657859"/>
    <mergeCell ref="BG657896:BG657897"/>
    <mergeCell ref="BG657934:BG657935"/>
    <mergeCell ref="BG657972:BG657973"/>
    <mergeCell ref="BG660290:BG660291"/>
    <mergeCell ref="BG660328:BG660329"/>
    <mergeCell ref="BG660366:BG660367"/>
    <mergeCell ref="BG660404:BG660405"/>
    <mergeCell ref="BG660442:BG660443"/>
    <mergeCell ref="BG660480:BG660481"/>
    <mergeCell ref="BG660062:BG660063"/>
    <mergeCell ref="BG660100:BG660101"/>
    <mergeCell ref="BG660138:BG660139"/>
    <mergeCell ref="BG660176:BG660177"/>
    <mergeCell ref="BG660214:BG660215"/>
    <mergeCell ref="BG660252:BG660253"/>
    <mergeCell ref="BG659834:BG659835"/>
    <mergeCell ref="BG659872:BG659873"/>
    <mergeCell ref="BG659910:BG659911"/>
    <mergeCell ref="BG659948:BG659949"/>
    <mergeCell ref="BG659986:BG659987"/>
    <mergeCell ref="BG660024:BG660025"/>
    <mergeCell ref="BG659606:BG659607"/>
    <mergeCell ref="BG659644:BG659645"/>
    <mergeCell ref="BG659682:BG659683"/>
    <mergeCell ref="BG659720:BG659721"/>
    <mergeCell ref="BG659758:BG659759"/>
    <mergeCell ref="BG659796:BG659797"/>
    <mergeCell ref="BG659378:BG659379"/>
    <mergeCell ref="BG659416:BG659417"/>
    <mergeCell ref="BG659454:BG659455"/>
    <mergeCell ref="BG659492:BG659493"/>
    <mergeCell ref="BG659530:BG659531"/>
    <mergeCell ref="BG659568:BG659569"/>
    <mergeCell ref="BG659150:BG659151"/>
    <mergeCell ref="BG659188:BG659189"/>
    <mergeCell ref="BG659226:BG659227"/>
    <mergeCell ref="BG659264:BG659265"/>
    <mergeCell ref="BG659302:BG659303"/>
    <mergeCell ref="BG659340:BG659341"/>
    <mergeCell ref="BG661658:BG661659"/>
    <mergeCell ref="BG661696:BG661697"/>
    <mergeCell ref="BG661734:BG661735"/>
    <mergeCell ref="BG661772:BG661773"/>
    <mergeCell ref="BG661810:BG661811"/>
    <mergeCell ref="BG661848:BG661849"/>
    <mergeCell ref="BG661430:BG661431"/>
    <mergeCell ref="BG661468:BG661469"/>
    <mergeCell ref="BG661506:BG661507"/>
    <mergeCell ref="BG661544:BG661545"/>
    <mergeCell ref="BG661582:BG661583"/>
    <mergeCell ref="BG661620:BG661621"/>
    <mergeCell ref="BG661202:BG661203"/>
    <mergeCell ref="BG661240:BG661241"/>
    <mergeCell ref="BG661278:BG661279"/>
    <mergeCell ref="BG661316:BG661317"/>
    <mergeCell ref="BG661354:BG661355"/>
    <mergeCell ref="BG661392:BG661393"/>
    <mergeCell ref="BG660974:BG660975"/>
    <mergeCell ref="BG661012:BG661013"/>
    <mergeCell ref="BG661050:BG661051"/>
    <mergeCell ref="BG661088:BG661089"/>
    <mergeCell ref="BG661126:BG661127"/>
    <mergeCell ref="BG661164:BG661165"/>
    <mergeCell ref="BG660746:BG660747"/>
    <mergeCell ref="BG660784:BG660785"/>
    <mergeCell ref="BG660822:BG660823"/>
    <mergeCell ref="BG660860:BG660861"/>
    <mergeCell ref="BG660898:BG660899"/>
    <mergeCell ref="BG660936:BG660937"/>
    <mergeCell ref="BG660518:BG660519"/>
    <mergeCell ref="BG660556:BG660557"/>
    <mergeCell ref="BG660594:BG660595"/>
    <mergeCell ref="BG660632:BG660633"/>
    <mergeCell ref="BG660670:BG660671"/>
    <mergeCell ref="BG660708:BG660709"/>
    <mergeCell ref="BG663026:BG663027"/>
    <mergeCell ref="BG663064:BG663065"/>
    <mergeCell ref="BG663102:BG663103"/>
    <mergeCell ref="BG663140:BG663141"/>
    <mergeCell ref="BG663178:BG663179"/>
    <mergeCell ref="BG663216:BG663217"/>
    <mergeCell ref="BG662798:BG662799"/>
    <mergeCell ref="BG662836:BG662837"/>
    <mergeCell ref="BG662874:BG662875"/>
    <mergeCell ref="BG662912:BG662913"/>
    <mergeCell ref="BG662950:BG662951"/>
    <mergeCell ref="BG662988:BG662989"/>
    <mergeCell ref="BG662570:BG662571"/>
    <mergeCell ref="BG662608:BG662609"/>
    <mergeCell ref="BG662646:BG662647"/>
    <mergeCell ref="BG662684:BG662685"/>
    <mergeCell ref="BG662722:BG662723"/>
    <mergeCell ref="BG662760:BG662761"/>
    <mergeCell ref="BG662342:BG662343"/>
    <mergeCell ref="BG662380:BG662381"/>
    <mergeCell ref="BG662418:BG662419"/>
    <mergeCell ref="BG662456:BG662457"/>
    <mergeCell ref="BG662494:BG662495"/>
    <mergeCell ref="BG662532:BG662533"/>
    <mergeCell ref="BG662114:BG662115"/>
    <mergeCell ref="BG662152:BG662153"/>
    <mergeCell ref="BG662190:BG662191"/>
    <mergeCell ref="BG662228:BG662229"/>
    <mergeCell ref="BG662266:BG662267"/>
    <mergeCell ref="BG662304:BG662305"/>
    <mergeCell ref="BG661886:BG661887"/>
    <mergeCell ref="BG661924:BG661925"/>
    <mergeCell ref="BG661962:BG661963"/>
    <mergeCell ref="BG662000:BG662001"/>
    <mergeCell ref="BG662038:BG662039"/>
    <mergeCell ref="BG662076:BG662077"/>
    <mergeCell ref="BG664394:BG664395"/>
    <mergeCell ref="BG664432:BG664433"/>
    <mergeCell ref="BG664470:BG664471"/>
    <mergeCell ref="BG664508:BG664509"/>
    <mergeCell ref="BG664546:BG664547"/>
    <mergeCell ref="BG664584:BG664585"/>
    <mergeCell ref="BG664166:BG664167"/>
    <mergeCell ref="BG664204:BG664205"/>
    <mergeCell ref="BG664242:BG664243"/>
    <mergeCell ref="BG664280:BG664281"/>
    <mergeCell ref="BG664318:BG664319"/>
    <mergeCell ref="BG664356:BG664357"/>
    <mergeCell ref="BG663938:BG663939"/>
    <mergeCell ref="BG663976:BG663977"/>
    <mergeCell ref="BG664014:BG664015"/>
    <mergeCell ref="BG664052:BG664053"/>
    <mergeCell ref="BG664090:BG664091"/>
    <mergeCell ref="BG664128:BG664129"/>
    <mergeCell ref="BG663710:BG663711"/>
    <mergeCell ref="BG663748:BG663749"/>
    <mergeCell ref="BG663786:BG663787"/>
    <mergeCell ref="BG663824:BG663825"/>
    <mergeCell ref="BG663862:BG663863"/>
    <mergeCell ref="BG663900:BG663901"/>
    <mergeCell ref="BG663482:BG663483"/>
    <mergeCell ref="BG663520:BG663521"/>
    <mergeCell ref="BG663558:BG663559"/>
    <mergeCell ref="BG663596:BG663597"/>
    <mergeCell ref="BG663634:BG663635"/>
    <mergeCell ref="BG663672:BG663673"/>
    <mergeCell ref="BG663254:BG663255"/>
    <mergeCell ref="BG663292:BG663293"/>
    <mergeCell ref="BG663330:BG663331"/>
    <mergeCell ref="BG663368:BG663369"/>
    <mergeCell ref="BG663406:BG663407"/>
    <mergeCell ref="BG663444:BG663445"/>
    <mergeCell ref="BG665762:BG665763"/>
    <mergeCell ref="BG665800:BG665801"/>
    <mergeCell ref="BG665838:BG665839"/>
    <mergeCell ref="BG665876:BG665877"/>
    <mergeCell ref="BG665914:BG665915"/>
    <mergeCell ref="BG665952:BG665953"/>
    <mergeCell ref="BG665534:BG665535"/>
    <mergeCell ref="BG665572:BG665573"/>
    <mergeCell ref="BG665610:BG665611"/>
    <mergeCell ref="BG665648:BG665649"/>
    <mergeCell ref="BG665686:BG665687"/>
    <mergeCell ref="BG665724:BG665725"/>
    <mergeCell ref="BG665306:BG665307"/>
    <mergeCell ref="BG665344:BG665345"/>
    <mergeCell ref="BG665382:BG665383"/>
    <mergeCell ref="BG665420:BG665421"/>
    <mergeCell ref="BG665458:BG665459"/>
    <mergeCell ref="BG665496:BG665497"/>
    <mergeCell ref="BG665078:BG665079"/>
    <mergeCell ref="BG665116:BG665117"/>
    <mergeCell ref="BG665154:BG665155"/>
    <mergeCell ref="BG665192:BG665193"/>
    <mergeCell ref="BG665230:BG665231"/>
    <mergeCell ref="BG665268:BG665269"/>
    <mergeCell ref="BG664850:BG664851"/>
    <mergeCell ref="BG664888:BG664889"/>
    <mergeCell ref="BG664926:BG664927"/>
    <mergeCell ref="BG664964:BG664965"/>
    <mergeCell ref="BG665002:BG665003"/>
    <mergeCell ref="BG665040:BG665041"/>
    <mergeCell ref="BG664622:BG664623"/>
    <mergeCell ref="BG664660:BG664661"/>
    <mergeCell ref="BG664698:BG664699"/>
    <mergeCell ref="BG664736:BG664737"/>
    <mergeCell ref="BG664774:BG664775"/>
    <mergeCell ref="BG664812:BG664813"/>
    <mergeCell ref="BG667130:BG667131"/>
    <mergeCell ref="BG667168:BG667169"/>
    <mergeCell ref="BG667206:BG667207"/>
    <mergeCell ref="BG667244:BG667245"/>
    <mergeCell ref="BG667282:BG667283"/>
    <mergeCell ref="BG667320:BG667321"/>
    <mergeCell ref="BG666902:BG666903"/>
    <mergeCell ref="BG666940:BG666941"/>
    <mergeCell ref="BG666978:BG666979"/>
    <mergeCell ref="BG667016:BG667017"/>
    <mergeCell ref="BG667054:BG667055"/>
    <mergeCell ref="BG667092:BG667093"/>
    <mergeCell ref="BG666674:BG666675"/>
    <mergeCell ref="BG666712:BG666713"/>
    <mergeCell ref="BG666750:BG666751"/>
    <mergeCell ref="BG666788:BG666789"/>
    <mergeCell ref="BG666826:BG666827"/>
    <mergeCell ref="BG666864:BG666865"/>
    <mergeCell ref="BG666446:BG666447"/>
    <mergeCell ref="BG666484:BG666485"/>
    <mergeCell ref="BG666522:BG666523"/>
    <mergeCell ref="BG666560:BG666561"/>
    <mergeCell ref="BG666598:BG666599"/>
    <mergeCell ref="BG666636:BG666637"/>
    <mergeCell ref="BG666218:BG666219"/>
    <mergeCell ref="BG666256:BG666257"/>
    <mergeCell ref="BG666294:BG666295"/>
    <mergeCell ref="BG666332:BG666333"/>
    <mergeCell ref="BG666370:BG666371"/>
    <mergeCell ref="BG666408:BG666409"/>
    <mergeCell ref="BG665990:BG665991"/>
    <mergeCell ref="BG666028:BG666029"/>
    <mergeCell ref="BG666066:BG666067"/>
    <mergeCell ref="BG666104:BG666105"/>
    <mergeCell ref="BG666142:BG666143"/>
    <mergeCell ref="BG666180:BG666181"/>
    <mergeCell ref="BG668498:BG668499"/>
    <mergeCell ref="BG668536:BG668537"/>
    <mergeCell ref="BG668574:BG668575"/>
    <mergeCell ref="BG668612:BG668613"/>
    <mergeCell ref="BG668650:BG668651"/>
    <mergeCell ref="BG668688:BG668689"/>
    <mergeCell ref="BG668270:BG668271"/>
    <mergeCell ref="BG668308:BG668309"/>
    <mergeCell ref="BG668346:BG668347"/>
    <mergeCell ref="BG668384:BG668385"/>
    <mergeCell ref="BG668422:BG668423"/>
    <mergeCell ref="BG668460:BG668461"/>
    <mergeCell ref="BG668042:BG668043"/>
    <mergeCell ref="BG668080:BG668081"/>
    <mergeCell ref="BG668118:BG668119"/>
    <mergeCell ref="BG668156:BG668157"/>
    <mergeCell ref="BG668194:BG668195"/>
    <mergeCell ref="BG668232:BG668233"/>
    <mergeCell ref="BG667814:BG667815"/>
    <mergeCell ref="BG667852:BG667853"/>
    <mergeCell ref="BG667890:BG667891"/>
    <mergeCell ref="BG667928:BG667929"/>
    <mergeCell ref="BG667966:BG667967"/>
    <mergeCell ref="BG668004:BG668005"/>
    <mergeCell ref="BG667586:BG667587"/>
    <mergeCell ref="BG667624:BG667625"/>
    <mergeCell ref="BG667662:BG667663"/>
    <mergeCell ref="BG667700:BG667701"/>
    <mergeCell ref="BG667738:BG667739"/>
    <mergeCell ref="BG667776:BG667777"/>
    <mergeCell ref="BG667358:BG667359"/>
    <mergeCell ref="BG667396:BG667397"/>
    <mergeCell ref="BG667434:BG667435"/>
    <mergeCell ref="BG667472:BG667473"/>
    <mergeCell ref="BG667510:BG667511"/>
    <mergeCell ref="BG667548:BG667549"/>
    <mergeCell ref="BG669866:BG669867"/>
    <mergeCell ref="BG669904:BG669905"/>
    <mergeCell ref="BG669942:BG669943"/>
    <mergeCell ref="BG669980:BG669981"/>
    <mergeCell ref="BG670018:BG670019"/>
    <mergeCell ref="BG670056:BG670057"/>
    <mergeCell ref="BG669638:BG669639"/>
    <mergeCell ref="BG669676:BG669677"/>
    <mergeCell ref="BG669714:BG669715"/>
    <mergeCell ref="BG669752:BG669753"/>
    <mergeCell ref="BG669790:BG669791"/>
    <mergeCell ref="BG669828:BG669829"/>
    <mergeCell ref="BG669410:BG669411"/>
    <mergeCell ref="BG669448:BG669449"/>
    <mergeCell ref="BG669486:BG669487"/>
    <mergeCell ref="BG669524:BG669525"/>
    <mergeCell ref="BG669562:BG669563"/>
    <mergeCell ref="BG669600:BG669601"/>
    <mergeCell ref="BG669182:BG669183"/>
    <mergeCell ref="BG669220:BG669221"/>
    <mergeCell ref="BG669258:BG669259"/>
    <mergeCell ref="BG669296:BG669297"/>
    <mergeCell ref="BG669334:BG669335"/>
    <mergeCell ref="BG669372:BG669373"/>
    <mergeCell ref="BG668954:BG668955"/>
    <mergeCell ref="BG668992:BG668993"/>
    <mergeCell ref="BG669030:BG669031"/>
    <mergeCell ref="BG669068:BG669069"/>
    <mergeCell ref="BG669106:BG669107"/>
    <mergeCell ref="BG669144:BG669145"/>
    <mergeCell ref="BG668726:BG668727"/>
    <mergeCell ref="BG668764:BG668765"/>
    <mergeCell ref="BG668802:BG668803"/>
    <mergeCell ref="BG668840:BG668841"/>
    <mergeCell ref="BG668878:BG668879"/>
    <mergeCell ref="BG668916:BG668917"/>
    <mergeCell ref="BG671234:BG671235"/>
    <mergeCell ref="BG671272:BG671273"/>
    <mergeCell ref="BG671310:BG671311"/>
    <mergeCell ref="BG671348:BG671349"/>
    <mergeCell ref="BG671386:BG671387"/>
    <mergeCell ref="BG671424:BG671425"/>
    <mergeCell ref="BG671006:BG671007"/>
    <mergeCell ref="BG671044:BG671045"/>
    <mergeCell ref="BG671082:BG671083"/>
    <mergeCell ref="BG671120:BG671121"/>
    <mergeCell ref="BG671158:BG671159"/>
    <mergeCell ref="BG671196:BG671197"/>
    <mergeCell ref="BG670778:BG670779"/>
    <mergeCell ref="BG670816:BG670817"/>
    <mergeCell ref="BG670854:BG670855"/>
    <mergeCell ref="BG670892:BG670893"/>
    <mergeCell ref="BG670930:BG670931"/>
    <mergeCell ref="BG670968:BG670969"/>
    <mergeCell ref="BG670550:BG670551"/>
    <mergeCell ref="BG670588:BG670589"/>
    <mergeCell ref="BG670626:BG670627"/>
    <mergeCell ref="BG670664:BG670665"/>
    <mergeCell ref="BG670702:BG670703"/>
    <mergeCell ref="BG670740:BG670741"/>
    <mergeCell ref="BG670322:BG670323"/>
    <mergeCell ref="BG670360:BG670361"/>
    <mergeCell ref="BG670398:BG670399"/>
    <mergeCell ref="BG670436:BG670437"/>
    <mergeCell ref="BG670474:BG670475"/>
    <mergeCell ref="BG670512:BG670513"/>
    <mergeCell ref="BG670094:BG670095"/>
    <mergeCell ref="BG670132:BG670133"/>
    <mergeCell ref="BG670170:BG670171"/>
    <mergeCell ref="BG670208:BG670209"/>
    <mergeCell ref="BG670246:BG670247"/>
    <mergeCell ref="BG670284:BG670285"/>
    <mergeCell ref="BG672602:BG672603"/>
    <mergeCell ref="BG672640:BG672641"/>
    <mergeCell ref="BG672678:BG672679"/>
    <mergeCell ref="BG672716:BG672717"/>
    <mergeCell ref="BG672754:BG672755"/>
    <mergeCell ref="BG672792:BG672793"/>
    <mergeCell ref="BG672374:BG672375"/>
    <mergeCell ref="BG672412:BG672413"/>
    <mergeCell ref="BG672450:BG672451"/>
    <mergeCell ref="BG672488:BG672489"/>
    <mergeCell ref="BG672526:BG672527"/>
    <mergeCell ref="BG672564:BG672565"/>
    <mergeCell ref="BG672146:BG672147"/>
    <mergeCell ref="BG672184:BG672185"/>
    <mergeCell ref="BG672222:BG672223"/>
    <mergeCell ref="BG672260:BG672261"/>
    <mergeCell ref="BG672298:BG672299"/>
    <mergeCell ref="BG672336:BG672337"/>
    <mergeCell ref="BG671918:BG671919"/>
    <mergeCell ref="BG671956:BG671957"/>
    <mergeCell ref="BG671994:BG671995"/>
    <mergeCell ref="BG672032:BG672033"/>
    <mergeCell ref="BG672070:BG672071"/>
    <mergeCell ref="BG672108:BG672109"/>
    <mergeCell ref="BG671690:BG671691"/>
    <mergeCell ref="BG671728:BG671729"/>
    <mergeCell ref="BG671766:BG671767"/>
    <mergeCell ref="BG671804:BG671805"/>
    <mergeCell ref="BG671842:BG671843"/>
    <mergeCell ref="BG671880:BG671881"/>
    <mergeCell ref="BG671462:BG671463"/>
    <mergeCell ref="BG671500:BG671501"/>
    <mergeCell ref="BG671538:BG671539"/>
    <mergeCell ref="BG671576:BG671577"/>
    <mergeCell ref="BG671614:BG671615"/>
    <mergeCell ref="BG671652:BG671653"/>
    <mergeCell ref="BG673970:BG673971"/>
    <mergeCell ref="BG674008:BG674009"/>
    <mergeCell ref="BG674046:BG674047"/>
    <mergeCell ref="BG674084:BG674085"/>
    <mergeCell ref="BG674122:BG674123"/>
    <mergeCell ref="BG674160:BG674161"/>
    <mergeCell ref="BG673742:BG673743"/>
    <mergeCell ref="BG673780:BG673781"/>
    <mergeCell ref="BG673818:BG673819"/>
    <mergeCell ref="BG673856:BG673857"/>
    <mergeCell ref="BG673894:BG673895"/>
    <mergeCell ref="BG673932:BG673933"/>
    <mergeCell ref="BG673514:BG673515"/>
    <mergeCell ref="BG673552:BG673553"/>
    <mergeCell ref="BG673590:BG673591"/>
    <mergeCell ref="BG673628:BG673629"/>
    <mergeCell ref="BG673666:BG673667"/>
    <mergeCell ref="BG673704:BG673705"/>
    <mergeCell ref="BG673286:BG673287"/>
    <mergeCell ref="BG673324:BG673325"/>
    <mergeCell ref="BG673362:BG673363"/>
    <mergeCell ref="BG673400:BG673401"/>
    <mergeCell ref="BG673438:BG673439"/>
    <mergeCell ref="BG673476:BG673477"/>
    <mergeCell ref="BG673058:BG673059"/>
    <mergeCell ref="BG673096:BG673097"/>
    <mergeCell ref="BG673134:BG673135"/>
    <mergeCell ref="BG673172:BG673173"/>
    <mergeCell ref="BG673210:BG673211"/>
    <mergeCell ref="BG673248:BG673249"/>
    <mergeCell ref="BG672830:BG672831"/>
    <mergeCell ref="BG672868:BG672869"/>
    <mergeCell ref="BG672906:BG672907"/>
    <mergeCell ref="BG672944:BG672945"/>
    <mergeCell ref="BG672982:BG672983"/>
    <mergeCell ref="BG673020:BG673021"/>
    <mergeCell ref="BG675338:BG675339"/>
    <mergeCell ref="BG675376:BG675377"/>
    <mergeCell ref="BG675414:BG675415"/>
    <mergeCell ref="BG675452:BG675453"/>
    <mergeCell ref="BG675490:BG675491"/>
    <mergeCell ref="BG675528:BG675529"/>
    <mergeCell ref="BG675110:BG675111"/>
    <mergeCell ref="BG675148:BG675149"/>
    <mergeCell ref="BG675186:BG675187"/>
    <mergeCell ref="BG675224:BG675225"/>
    <mergeCell ref="BG675262:BG675263"/>
    <mergeCell ref="BG675300:BG675301"/>
    <mergeCell ref="BG674882:BG674883"/>
    <mergeCell ref="BG674920:BG674921"/>
    <mergeCell ref="BG674958:BG674959"/>
    <mergeCell ref="BG674996:BG674997"/>
    <mergeCell ref="BG675034:BG675035"/>
    <mergeCell ref="BG675072:BG675073"/>
    <mergeCell ref="BG674654:BG674655"/>
    <mergeCell ref="BG674692:BG674693"/>
    <mergeCell ref="BG674730:BG674731"/>
    <mergeCell ref="BG674768:BG674769"/>
    <mergeCell ref="BG674806:BG674807"/>
    <mergeCell ref="BG674844:BG674845"/>
    <mergeCell ref="BG674426:BG674427"/>
    <mergeCell ref="BG674464:BG674465"/>
    <mergeCell ref="BG674502:BG674503"/>
    <mergeCell ref="BG674540:BG674541"/>
    <mergeCell ref="BG674578:BG674579"/>
    <mergeCell ref="BG674616:BG674617"/>
    <mergeCell ref="BG674198:BG674199"/>
    <mergeCell ref="BG674236:BG674237"/>
    <mergeCell ref="BG674274:BG674275"/>
    <mergeCell ref="BG674312:BG674313"/>
    <mergeCell ref="BG674350:BG674351"/>
    <mergeCell ref="BG674388:BG674389"/>
    <mergeCell ref="BG676706:BG676707"/>
    <mergeCell ref="BG676744:BG676745"/>
    <mergeCell ref="BG676782:BG676783"/>
    <mergeCell ref="BG676820:BG676821"/>
    <mergeCell ref="BG676858:BG676859"/>
    <mergeCell ref="BG676896:BG676897"/>
    <mergeCell ref="BG676478:BG676479"/>
    <mergeCell ref="BG676516:BG676517"/>
    <mergeCell ref="BG676554:BG676555"/>
    <mergeCell ref="BG676592:BG676593"/>
    <mergeCell ref="BG676630:BG676631"/>
    <mergeCell ref="BG676668:BG676669"/>
    <mergeCell ref="BG676250:BG676251"/>
    <mergeCell ref="BG676288:BG676289"/>
    <mergeCell ref="BG676326:BG676327"/>
    <mergeCell ref="BG676364:BG676365"/>
    <mergeCell ref="BG676402:BG676403"/>
    <mergeCell ref="BG676440:BG676441"/>
    <mergeCell ref="BG676022:BG676023"/>
    <mergeCell ref="BG676060:BG676061"/>
    <mergeCell ref="BG676098:BG676099"/>
    <mergeCell ref="BG676136:BG676137"/>
    <mergeCell ref="BG676174:BG676175"/>
    <mergeCell ref="BG676212:BG676213"/>
    <mergeCell ref="BG675794:BG675795"/>
    <mergeCell ref="BG675832:BG675833"/>
    <mergeCell ref="BG675870:BG675871"/>
    <mergeCell ref="BG675908:BG675909"/>
    <mergeCell ref="BG675946:BG675947"/>
    <mergeCell ref="BG675984:BG675985"/>
    <mergeCell ref="BG675566:BG675567"/>
    <mergeCell ref="BG675604:BG675605"/>
    <mergeCell ref="BG675642:BG675643"/>
    <mergeCell ref="BG675680:BG675681"/>
    <mergeCell ref="BG675718:BG675719"/>
    <mergeCell ref="BG675756:BG675757"/>
    <mergeCell ref="BG678074:BG678075"/>
    <mergeCell ref="BG678112:BG678113"/>
    <mergeCell ref="BG678150:BG678151"/>
    <mergeCell ref="BG678188:BG678189"/>
    <mergeCell ref="BG678226:BG678227"/>
    <mergeCell ref="BG678264:BG678265"/>
    <mergeCell ref="BG677846:BG677847"/>
    <mergeCell ref="BG677884:BG677885"/>
    <mergeCell ref="BG677922:BG677923"/>
    <mergeCell ref="BG677960:BG677961"/>
    <mergeCell ref="BG677998:BG677999"/>
    <mergeCell ref="BG678036:BG678037"/>
    <mergeCell ref="BG677618:BG677619"/>
    <mergeCell ref="BG677656:BG677657"/>
    <mergeCell ref="BG677694:BG677695"/>
    <mergeCell ref="BG677732:BG677733"/>
    <mergeCell ref="BG677770:BG677771"/>
    <mergeCell ref="BG677808:BG677809"/>
    <mergeCell ref="BG677390:BG677391"/>
    <mergeCell ref="BG677428:BG677429"/>
    <mergeCell ref="BG677466:BG677467"/>
    <mergeCell ref="BG677504:BG677505"/>
    <mergeCell ref="BG677542:BG677543"/>
    <mergeCell ref="BG677580:BG677581"/>
    <mergeCell ref="BG677162:BG677163"/>
    <mergeCell ref="BG677200:BG677201"/>
    <mergeCell ref="BG677238:BG677239"/>
    <mergeCell ref="BG677276:BG677277"/>
    <mergeCell ref="BG677314:BG677315"/>
    <mergeCell ref="BG677352:BG677353"/>
    <mergeCell ref="BG676934:BG676935"/>
    <mergeCell ref="BG676972:BG676973"/>
    <mergeCell ref="BG677010:BG677011"/>
    <mergeCell ref="BG677048:BG677049"/>
    <mergeCell ref="BG677086:BG677087"/>
    <mergeCell ref="BG677124:BG677125"/>
    <mergeCell ref="BG679442:BG679443"/>
    <mergeCell ref="BG679480:BG679481"/>
    <mergeCell ref="BG679518:BG679519"/>
    <mergeCell ref="BG679556:BG679557"/>
    <mergeCell ref="BG679594:BG679595"/>
    <mergeCell ref="BG679632:BG679633"/>
    <mergeCell ref="BG679214:BG679215"/>
    <mergeCell ref="BG679252:BG679253"/>
    <mergeCell ref="BG679290:BG679291"/>
    <mergeCell ref="BG679328:BG679329"/>
    <mergeCell ref="BG679366:BG679367"/>
    <mergeCell ref="BG679404:BG679405"/>
    <mergeCell ref="BG678986:BG678987"/>
    <mergeCell ref="BG679024:BG679025"/>
    <mergeCell ref="BG679062:BG679063"/>
    <mergeCell ref="BG679100:BG679101"/>
    <mergeCell ref="BG679138:BG679139"/>
    <mergeCell ref="BG679176:BG679177"/>
    <mergeCell ref="BG678758:BG678759"/>
    <mergeCell ref="BG678796:BG678797"/>
    <mergeCell ref="BG678834:BG678835"/>
    <mergeCell ref="BG678872:BG678873"/>
    <mergeCell ref="BG678910:BG678911"/>
    <mergeCell ref="BG678948:BG678949"/>
    <mergeCell ref="BG678530:BG678531"/>
    <mergeCell ref="BG678568:BG678569"/>
    <mergeCell ref="BG678606:BG678607"/>
    <mergeCell ref="BG678644:BG678645"/>
    <mergeCell ref="BG678682:BG678683"/>
    <mergeCell ref="BG678720:BG678721"/>
    <mergeCell ref="BG678302:BG678303"/>
    <mergeCell ref="BG678340:BG678341"/>
    <mergeCell ref="BG678378:BG678379"/>
    <mergeCell ref="BG678416:BG678417"/>
    <mergeCell ref="BG678454:BG678455"/>
    <mergeCell ref="BG678492:BG678493"/>
    <mergeCell ref="BG680810:BG680811"/>
    <mergeCell ref="BG680848:BG680849"/>
    <mergeCell ref="BG680886:BG680887"/>
    <mergeCell ref="BG680924:BG680925"/>
    <mergeCell ref="BG680962:BG680963"/>
    <mergeCell ref="BG681000:BG681001"/>
    <mergeCell ref="BG680582:BG680583"/>
    <mergeCell ref="BG680620:BG680621"/>
    <mergeCell ref="BG680658:BG680659"/>
    <mergeCell ref="BG680696:BG680697"/>
    <mergeCell ref="BG680734:BG680735"/>
    <mergeCell ref="BG680772:BG680773"/>
    <mergeCell ref="BG680354:BG680355"/>
    <mergeCell ref="BG680392:BG680393"/>
    <mergeCell ref="BG680430:BG680431"/>
    <mergeCell ref="BG680468:BG680469"/>
    <mergeCell ref="BG680506:BG680507"/>
    <mergeCell ref="BG680544:BG680545"/>
    <mergeCell ref="BG680126:BG680127"/>
    <mergeCell ref="BG680164:BG680165"/>
    <mergeCell ref="BG680202:BG680203"/>
    <mergeCell ref="BG680240:BG680241"/>
    <mergeCell ref="BG680278:BG680279"/>
    <mergeCell ref="BG680316:BG680317"/>
    <mergeCell ref="BG679898:BG679899"/>
    <mergeCell ref="BG679936:BG679937"/>
    <mergeCell ref="BG679974:BG679975"/>
    <mergeCell ref="BG680012:BG680013"/>
    <mergeCell ref="BG680050:BG680051"/>
    <mergeCell ref="BG680088:BG680089"/>
    <mergeCell ref="BG679670:BG679671"/>
    <mergeCell ref="BG679708:BG679709"/>
    <mergeCell ref="BG679746:BG679747"/>
    <mergeCell ref="BG679784:BG679785"/>
    <mergeCell ref="BG679822:BG679823"/>
    <mergeCell ref="BG679860:BG679861"/>
    <mergeCell ref="BG682178:BG682179"/>
    <mergeCell ref="BG682216:BG682217"/>
    <mergeCell ref="BG682254:BG682255"/>
    <mergeCell ref="BG682292:BG682293"/>
    <mergeCell ref="BG682330:BG682331"/>
    <mergeCell ref="BG682368:BG682369"/>
    <mergeCell ref="BG681950:BG681951"/>
    <mergeCell ref="BG681988:BG681989"/>
    <mergeCell ref="BG682026:BG682027"/>
    <mergeCell ref="BG682064:BG682065"/>
    <mergeCell ref="BG682102:BG682103"/>
    <mergeCell ref="BG682140:BG682141"/>
    <mergeCell ref="BG681722:BG681723"/>
    <mergeCell ref="BG681760:BG681761"/>
    <mergeCell ref="BG681798:BG681799"/>
    <mergeCell ref="BG681836:BG681837"/>
    <mergeCell ref="BG681874:BG681875"/>
    <mergeCell ref="BG681912:BG681913"/>
    <mergeCell ref="BG681494:BG681495"/>
    <mergeCell ref="BG681532:BG681533"/>
    <mergeCell ref="BG681570:BG681571"/>
    <mergeCell ref="BG681608:BG681609"/>
    <mergeCell ref="BG681646:BG681647"/>
    <mergeCell ref="BG681684:BG681685"/>
    <mergeCell ref="BG681266:BG681267"/>
    <mergeCell ref="BG681304:BG681305"/>
    <mergeCell ref="BG681342:BG681343"/>
    <mergeCell ref="BG681380:BG681381"/>
    <mergeCell ref="BG681418:BG681419"/>
    <mergeCell ref="BG681456:BG681457"/>
    <mergeCell ref="BG681038:BG681039"/>
    <mergeCell ref="BG681076:BG681077"/>
    <mergeCell ref="BG681114:BG681115"/>
    <mergeCell ref="BG681152:BG681153"/>
    <mergeCell ref="BG681190:BG681191"/>
    <mergeCell ref="BG681228:BG681229"/>
    <mergeCell ref="BG683546:BG683547"/>
    <mergeCell ref="BG683584:BG683585"/>
    <mergeCell ref="BG683622:BG683623"/>
    <mergeCell ref="BG683660:BG683661"/>
    <mergeCell ref="BG683698:BG683699"/>
    <mergeCell ref="BG683736:BG683737"/>
    <mergeCell ref="BG683318:BG683319"/>
    <mergeCell ref="BG683356:BG683357"/>
    <mergeCell ref="BG683394:BG683395"/>
    <mergeCell ref="BG683432:BG683433"/>
    <mergeCell ref="BG683470:BG683471"/>
    <mergeCell ref="BG683508:BG683509"/>
    <mergeCell ref="BG683090:BG683091"/>
    <mergeCell ref="BG683128:BG683129"/>
    <mergeCell ref="BG683166:BG683167"/>
    <mergeCell ref="BG683204:BG683205"/>
    <mergeCell ref="BG683242:BG683243"/>
    <mergeCell ref="BG683280:BG683281"/>
    <mergeCell ref="BG682862:BG682863"/>
    <mergeCell ref="BG682900:BG682901"/>
    <mergeCell ref="BG682938:BG682939"/>
    <mergeCell ref="BG682976:BG682977"/>
    <mergeCell ref="BG683014:BG683015"/>
    <mergeCell ref="BG683052:BG683053"/>
    <mergeCell ref="BG682634:BG682635"/>
    <mergeCell ref="BG682672:BG682673"/>
    <mergeCell ref="BG682710:BG682711"/>
    <mergeCell ref="BG682748:BG682749"/>
    <mergeCell ref="BG682786:BG682787"/>
    <mergeCell ref="BG682824:BG682825"/>
    <mergeCell ref="BG682406:BG682407"/>
    <mergeCell ref="BG682444:BG682445"/>
    <mergeCell ref="BG682482:BG682483"/>
    <mergeCell ref="BG682520:BG682521"/>
    <mergeCell ref="BG682558:BG682559"/>
    <mergeCell ref="BG682596:BG682597"/>
    <mergeCell ref="BG684914:BG684915"/>
    <mergeCell ref="BG684952:BG684953"/>
    <mergeCell ref="BG684990:BG684991"/>
    <mergeCell ref="BG685028:BG685029"/>
    <mergeCell ref="BG685066:BG685067"/>
    <mergeCell ref="BG685104:BG685105"/>
    <mergeCell ref="BG684686:BG684687"/>
    <mergeCell ref="BG684724:BG684725"/>
    <mergeCell ref="BG684762:BG684763"/>
    <mergeCell ref="BG684800:BG684801"/>
    <mergeCell ref="BG684838:BG684839"/>
    <mergeCell ref="BG684876:BG684877"/>
    <mergeCell ref="BG684458:BG684459"/>
    <mergeCell ref="BG684496:BG684497"/>
    <mergeCell ref="BG684534:BG684535"/>
    <mergeCell ref="BG684572:BG684573"/>
    <mergeCell ref="BG684610:BG684611"/>
    <mergeCell ref="BG684648:BG684649"/>
    <mergeCell ref="BG684230:BG684231"/>
    <mergeCell ref="BG684268:BG684269"/>
    <mergeCell ref="BG684306:BG684307"/>
    <mergeCell ref="BG684344:BG684345"/>
    <mergeCell ref="BG684382:BG684383"/>
    <mergeCell ref="BG684420:BG684421"/>
    <mergeCell ref="BG684002:BG684003"/>
    <mergeCell ref="BG684040:BG684041"/>
    <mergeCell ref="BG684078:BG684079"/>
    <mergeCell ref="BG684116:BG684117"/>
    <mergeCell ref="BG684154:BG684155"/>
    <mergeCell ref="BG684192:BG684193"/>
    <mergeCell ref="BG683774:BG683775"/>
    <mergeCell ref="BG683812:BG683813"/>
    <mergeCell ref="BG683850:BG683851"/>
    <mergeCell ref="BG683888:BG683889"/>
    <mergeCell ref="BG683926:BG683927"/>
    <mergeCell ref="BG683964:BG683965"/>
    <mergeCell ref="BG686282:BG686283"/>
    <mergeCell ref="BG686320:BG686321"/>
    <mergeCell ref="BG686358:BG686359"/>
    <mergeCell ref="BG686396:BG686397"/>
    <mergeCell ref="BG686434:BG686435"/>
    <mergeCell ref="BG686472:BG686473"/>
    <mergeCell ref="BG686054:BG686055"/>
    <mergeCell ref="BG686092:BG686093"/>
    <mergeCell ref="BG686130:BG686131"/>
    <mergeCell ref="BG686168:BG686169"/>
    <mergeCell ref="BG686206:BG686207"/>
    <mergeCell ref="BG686244:BG686245"/>
    <mergeCell ref="BG685826:BG685827"/>
    <mergeCell ref="BG685864:BG685865"/>
    <mergeCell ref="BG685902:BG685903"/>
    <mergeCell ref="BG685940:BG685941"/>
    <mergeCell ref="BG685978:BG685979"/>
    <mergeCell ref="BG686016:BG686017"/>
    <mergeCell ref="BG685598:BG685599"/>
    <mergeCell ref="BG685636:BG685637"/>
    <mergeCell ref="BG685674:BG685675"/>
    <mergeCell ref="BG685712:BG685713"/>
    <mergeCell ref="BG685750:BG685751"/>
    <mergeCell ref="BG685788:BG685789"/>
    <mergeCell ref="BG685370:BG685371"/>
    <mergeCell ref="BG685408:BG685409"/>
    <mergeCell ref="BG685446:BG685447"/>
    <mergeCell ref="BG685484:BG685485"/>
    <mergeCell ref="BG685522:BG685523"/>
    <mergeCell ref="BG685560:BG685561"/>
    <mergeCell ref="BG685142:BG685143"/>
    <mergeCell ref="BG685180:BG685181"/>
    <mergeCell ref="BG685218:BG685219"/>
    <mergeCell ref="BG685256:BG685257"/>
    <mergeCell ref="BG685294:BG685295"/>
    <mergeCell ref="BG685332:BG685333"/>
    <mergeCell ref="BG687650:BG687651"/>
    <mergeCell ref="BG687688:BG687689"/>
    <mergeCell ref="BG687726:BG687727"/>
    <mergeCell ref="BG687764:BG687765"/>
    <mergeCell ref="BG687802:BG687803"/>
    <mergeCell ref="BG687840:BG687841"/>
    <mergeCell ref="BG687422:BG687423"/>
    <mergeCell ref="BG687460:BG687461"/>
    <mergeCell ref="BG687498:BG687499"/>
    <mergeCell ref="BG687536:BG687537"/>
    <mergeCell ref="BG687574:BG687575"/>
    <mergeCell ref="BG687612:BG687613"/>
    <mergeCell ref="BG687194:BG687195"/>
    <mergeCell ref="BG687232:BG687233"/>
    <mergeCell ref="BG687270:BG687271"/>
    <mergeCell ref="BG687308:BG687309"/>
    <mergeCell ref="BG687346:BG687347"/>
    <mergeCell ref="BG687384:BG687385"/>
    <mergeCell ref="BG686966:BG686967"/>
    <mergeCell ref="BG687004:BG687005"/>
    <mergeCell ref="BG687042:BG687043"/>
    <mergeCell ref="BG687080:BG687081"/>
    <mergeCell ref="BG687118:BG687119"/>
    <mergeCell ref="BG687156:BG687157"/>
    <mergeCell ref="BG686738:BG686739"/>
    <mergeCell ref="BG686776:BG686777"/>
    <mergeCell ref="BG686814:BG686815"/>
    <mergeCell ref="BG686852:BG686853"/>
    <mergeCell ref="BG686890:BG686891"/>
    <mergeCell ref="BG686928:BG686929"/>
    <mergeCell ref="BG686510:BG686511"/>
    <mergeCell ref="BG686548:BG686549"/>
    <mergeCell ref="BG686586:BG686587"/>
    <mergeCell ref="BG686624:BG686625"/>
    <mergeCell ref="BG686662:BG686663"/>
    <mergeCell ref="BG686700:BG686701"/>
    <mergeCell ref="BG689018:BG689019"/>
    <mergeCell ref="BG689056:BG689057"/>
    <mergeCell ref="BG689094:BG689095"/>
    <mergeCell ref="BG689132:BG689133"/>
    <mergeCell ref="BG689170:BG689171"/>
    <mergeCell ref="BG689208:BG689209"/>
    <mergeCell ref="BG688790:BG688791"/>
    <mergeCell ref="BG688828:BG688829"/>
    <mergeCell ref="BG688866:BG688867"/>
    <mergeCell ref="BG688904:BG688905"/>
    <mergeCell ref="BG688942:BG688943"/>
    <mergeCell ref="BG688980:BG688981"/>
    <mergeCell ref="BG688562:BG688563"/>
    <mergeCell ref="BG688600:BG688601"/>
    <mergeCell ref="BG688638:BG688639"/>
    <mergeCell ref="BG688676:BG688677"/>
    <mergeCell ref="BG688714:BG688715"/>
    <mergeCell ref="BG688752:BG688753"/>
    <mergeCell ref="BG688334:BG688335"/>
    <mergeCell ref="BG688372:BG688373"/>
    <mergeCell ref="BG688410:BG688411"/>
    <mergeCell ref="BG688448:BG688449"/>
    <mergeCell ref="BG688486:BG688487"/>
    <mergeCell ref="BG688524:BG688525"/>
    <mergeCell ref="BG688106:BG688107"/>
    <mergeCell ref="BG688144:BG688145"/>
    <mergeCell ref="BG688182:BG688183"/>
    <mergeCell ref="BG688220:BG688221"/>
    <mergeCell ref="BG688258:BG688259"/>
    <mergeCell ref="BG688296:BG688297"/>
    <mergeCell ref="BG687878:BG687879"/>
    <mergeCell ref="BG687916:BG687917"/>
    <mergeCell ref="BG687954:BG687955"/>
    <mergeCell ref="BG687992:BG687993"/>
    <mergeCell ref="BG688030:BG688031"/>
    <mergeCell ref="BG688068:BG688069"/>
    <mergeCell ref="BG690386:BG690387"/>
    <mergeCell ref="BG690424:BG690425"/>
    <mergeCell ref="BG690462:BG690463"/>
    <mergeCell ref="BG690500:BG690501"/>
    <mergeCell ref="BG690538:BG690539"/>
    <mergeCell ref="BG690576:BG690577"/>
    <mergeCell ref="BG690158:BG690159"/>
    <mergeCell ref="BG690196:BG690197"/>
    <mergeCell ref="BG690234:BG690235"/>
    <mergeCell ref="BG690272:BG690273"/>
    <mergeCell ref="BG690310:BG690311"/>
    <mergeCell ref="BG690348:BG690349"/>
    <mergeCell ref="BG689930:BG689931"/>
    <mergeCell ref="BG689968:BG689969"/>
    <mergeCell ref="BG690006:BG690007"/>
    <mergeCell ref="BG690044:BG690045"/>
    <mergeCell ref="BG690082:BG690083"/>
    <mergeCell ref="BG690120:BG690121"/>
    <mergeCell ref="BG689702:BG689703"/>
    <mergeCell ref="BG689740:BG689741"/>
    <mergeCell ref="BG689778:BG689779"/>
    <mergeCell ref="BG689816:BG689817"/>
    <mergeCell ref="BG689854:BG689855"/>
    <mergeCell ref="BG689892:BG689893"/>
    <mergeCell ref="BG689474:BG689475"/>
    <mergeCell ref="BG689512:BG689513"/>
    <mergeCell ref="BG689550:BG689551"/>
    <mergeCell ref="BG689588:BG689589"/>
    <mergeCell ref="BG689626:BG689627"/>
    <mergeCell ref="BG689664:BG689665"/>
    <mergeCell ref="BG689246:BG689247"/>
    <mergeCell ref="BG689284:BG689285"/>
    <mergeCell ref="BG689322:BG689323"/>
    <mergeCell ref="BG689360:BG689361"/>
    <mergeCell ref="BG689398:BG689399"/>
    <mergeCell ref="BG689436:BG689437"/>
    <mergeCell ref="BG691754:BG691755"/>
    <mergeCell ref="BG691792:BG691793"/>
    <mergeCell ref="BG691830:BG691831"/>
    <mergeCell ref="BG691868:BG691869"/>
    <mergeCell ref="BG691906:BG691907"/>
    <mergeCell ref="BG691944:BG691945"/>
    <mergeCell ref="BG691526:BG691527"/>
    <mergeCell ref="BG691564:BG691565"/>
    <mergeCell ref="BG691602:BG691603"/>
    <mergeCell ref="BG691640:BG691641"/>
    <mergeCell ref="BG691678:BG691679"/>
    <mergeCell ref="BG691716:BG691717"/>
    <mergeCell ref="BG691298:BG691299"/>
    <mergeCell ref="BG691336:BG691337"/>
    <mergeCell ref="BG691374:BG691375"/>
    <mergeCell ref="BG691412:BG691413"/>
    <mergeCell ref="BG691450:BG691451"/>
    <mergeCell ref="BG691488:BG691489"/>
    <mergeCell ref="BG691070:BG691071"/>
    <mergeCell ref="BG691108:BG691109"/>
    <mergeCell ref="BG691146:BG691147"/>
    <mergeCell ref="BG691184:BG691185"/>
    <mergeCell ref="BG691222:BG691223"/>
    <mergeCell ref="BG691260:BG691261"/>
    <mergeCell ref="BG690842:BG690843"/>
    <mergeCell ref="BG690880:BG690881"/>
    <mergeCell ref="BG690918:BG690919"/>
    <mergeCell ref="BG690956:BG690957"/>
    <mergeCell ref="BG690994:BG690995"/>
    <mergeCell ref="BG691032:BG691033"/>
    <mergeCell ref="BG690614:BG690615"/>
    <mergeCell ref="BG690652:BG690653"/>
    <mergeCell ref="BG690690:BG690691"/>
    <mergeCell ref="BG690728:BG690729"/>
    <mergeCell ref="BG690766:BG690767"/>
    <mergeCell ref="BG690804:BG690805"/>
    <mergeCell ref="BG693122:BG693123"/>
    <mergeCell ref="BG693160:BG693161"/>
    <mergeCell ref="BG693198:BG693199"/>
    <mergeCell ref="BG693236:BG693237"/>
    <mergeCell ref="BG693274:BG693275"/>
    <mergeCell ref="BG693312:BG693313"/>
    <mergeCell ref="BG692894:BG692895"/>
    <mergeCell ref="BG692932:BG692933"/>
    <mergeCell ref="BG692970:BG692971"/>
    <mergeCell ref="BG693008:BG693009"/>
    <mergeCell ref="BG693046:BG693047"/>
    <mergeCell ref="BG693084:BG693085"/>
    <mergeCell ref="BG692666:BG692667"/>
    <mergeCell ref="BG692704:BG692705"/>
    <mergeCell ref="BG692742:BG692743"/>
    <mergeCell ref="BG692780:BG692781"/>
    <mergeCell ref="BG692818:BG692819"/>
    <mergeCell ref="BG692856:BG692857"/>
    <mergeCell ref="BG692438:BG692439"/>
    <mergeCell ref="BG692476:BG692477"/>
    <mergeCell ref="BG692514:BG692515"/>
    <mergeCell ref="BG692552:BG692553"/>
    <mergeCell ref="BG692590:BG692591"/>
    <mergeCell ref="BG692628:BG692629"/>
    <mergeCell ref="BG692210:BG692211"/>
    <mergeCell ref="BG692248:BG692249"/>
    <mergeCell ref="BG692286:BG692287"/>
    <mergeCell ref="BG692324:BG692325"/>
    <mergeCell ref="BG692362:BG692363"/>
    <mergeCell ref="BG692400:BG692401"/>
    <mergeCell ref="BG691982:BG691983"/>
    <mergeCell ref="BG692020:BG692021"/>
    <mergeCell ref="BG692058:BG692059"/>
    <mergeCell ref="BG692096:BG692097"/>
    <mergeCell ref="BG692134:BG692135"/>
    <mergeCell ref="BG692172:BG692173"/>
    <mergeCell ref="BG694490:BG694491"/>
    <mergeCell ref="BG694528:BG694529"/>
    <mergeCell ref="BG694566:BG694567"/>
    <mergeCell ref="BG694604:BG694605"/>
    <mergeCell ref="BG694642:BG694643"/>
    <mergeCell ref="BG694680:BG694681"/>
    <mergeCell ref="BG694262:BG694263"/>
    <mergeCell ref="BG694300:BG694301"/>
    <mergeCell ref="BG694338:BG694339"/>
    <mergeCell ref="BG694376:BG694377"/>
    <mergeCell ref="BG694414:BG694415"/>
    <mergeCell ref="BG694452:BG694453"/>
    <mergeCell ref="BG694034:BG694035"/>
    <mergeCell ref="BG694072:BG694073"/>
    <mergeCell ref="BG694110:BG694111"/>
    <mergeCell ref="BG694148:BG694149"/>
    <mergeCell ref="BG694186:BG694187"/>
    <mergeCell ref="BG694224:BG694225"/>
    <mergeCell ref="BG693806:BG693807"/>
    <mergeCell ref="BG693844:BG693845"/>
    <mergeCell ref="BG693882:BG693883"/>
    <mergeCell ref="BG693920:BG693921"/>
    <mergeCell ref="BG693958:BG693959"/>
    <mergeCell ref="BG693996:BG693997"/>
    <mergeCell ref="BG693578:BG693579"/>
    <mergeCell ref="BG693616:BG693617"/>
    <mergeCell ref="BG693654:BG693655"/>
    <mergeCell ref="BG693692:BG693693"/>
    <mergeCell ref="BG693730:BG693731"/>
    <mergeCell ref="BG693768:BG693769"/>
    <mergeCell ref="BG693350:BG693351"/>
    <mergeCell ref="BG693388:BG693389"/>
    <mergeCell ref="BG693426:BG693427"/>
    <mergeCell ref="BG693464:BG693465"/>
    <mergeCell ref="BG693502:BG693503"/>
    <mergeCell ref="BG693540:BG693541"/>
    <mergeCell ref="BG695858:BG695859"/>
    <mergeCell ref="BG695896:BG695897"/>
    <mergeCell ref="BG695934:BG695935"/>
    <mergeCell ref="BG695972:BG695973"/>
    <mergeCell ref="BG696010:BG696011"/>
    <mergeCell ref="BG696048:BG696049"/>
    <mergeCell ref="BG695630:BG695631"/>
    <mergeCell ref="BG695668:BG695669"/>
    <mergeCell ref="BG695706:BG695707"/>
    <mergeCell ref="BG695744:BG695745"/>
    <mergeCell ref="BG695782:BG695783"/>
    <mergeCell ref="BG695820:BG695821"/>
    <mergeCell ref="BG695402:BG695403"/>
    <mergeCell ref="BG695440:BG695441"/>
    <mergeCell ref="BG695478:BG695479"/>
    <mergeCell ref="BG695516:BG695517"/>
    <mergeCell ref="BG695554:BG695555"/>
    <mergeCell ref="BG695592:BG695593"/>
    <mergeCell ref="BG695174:BG695175"/>
    <mergeCell ref="BG695212:BG695213"/>
    <mergeCell ref="BG695250:BG695251"/>
    <mergeCell ref="BG695288:BG695289"/>
    <mergeCell ref="BG695326:BG695327"/>
    <mergeCell ref="BG695364:BG695365"/>
    <mergeCell ref="BG694946:BG694947"/>
    <mergeCell ref="BG694984:BG694985"/>
    <mergeCell ref="BG695022:BG695023"/>
    <mergeCell ref="BG695060:BG695061"/>
    <mergeCell ref="BG695098:BG695099"/>
    <mergeCell ref="BG695136:BG695137"/>
    <mergeCell ref="BG694718:BG694719"/>
    <mergeCell ref="BG694756:BG694757"/>
    <mergeCell ref="BG694794:BG694795"/>
    <mergeCell ref="BG694832:BG694833"/>
    <mergeCell ref="BG694870:BG694871"/>
    <mergeCell ref="BG694908:BG694909"/>
    <mergeCell ref="BG697226:BG697227"/>
    <mergeCell ref="BG697264:BG697265"/>
    <mergeCell ref="BG697302:BG697303"/>
    <mergeCell ref="BG697340:BG697341"/>
    <mergeCell ref="BG697378:BG697379"/>
    <mergeCell ref="BG697416:BG697417"/>
    <mergeCell ref="BG696998:BG696999"/>
    <mergeCell ref="BG697036:BG697037"/>
    <mergeCell ref="BG697074:BG697075"/>
    <mergeCell ref="BG697112:BG697113"/>
    <mergeCell ref="BG697150:BG697151"/>
    <mergeCell ref="BG697188:BG697189"/>
    <mergeCell ref="BG696770:BG696771"/>
    <mergeCell ref="BG696808:BG696809"/>
    <mergeCell ref="BG696846:BG696847"/>
    <mergeCell ref="BG696884:BG696885"/>
    <mergeCell ref="BG696922:BG696923"/>
    <mergeCell ref="BG696960:BG696961"/>
    <mergeCell ref="BG696542:BG696543"/>
    <mergeCell ref="BG696580:BG696581"/>
    <mergeCell ref="BG696618:BG696619"/>
    <mergeCell ref="BG696656:BG696657"/>
    <mergeCell ref="BG696694:BG696695"/>
    <mergeCell ref="BG696732:BG696733"/>
    <mergeCell ref="BG696314:BG696315"/>
    <mergeCell ref="BG696352:BG696353"/>
    <mergeCell ref="BG696390:BG696391"/>
    <mergeCell ref="BG696428:BG696429"/>
    <mergeCell ref="BG696466:BG696467"/>
    <mergeCell ref="BG696504:BG696505"/>
    <mergeCell ref="BG696086:BG696087"/>
    <mergeCell ref="BG696124:BG696125"/>
    <mergeCell ref="BG696162:BG696163"/>
    <mergeCell ref="BG696200:BG696201"/>
    <mergeCell ref="BG696238:BG696239"/>
    <mergeCell ref="BG696276:BG696277"/>
    <mergeCell ref="BG698594:BG698595"/>
    <mergeCell ref="BG698632:BG698633"/>
    <mergeCell ref="BG698670:BG698671"/>
    <mergeCell ref="BG698708:BG698709"/>
    <mergeCell ref="BG698746:BG698747"/>
    <mergeCell ref="BG698784:BG698785"/>
    <mergeCell ref="BG698366:BG698367"/>
    <mergeCell ref="BG698404:BG698405"/>
    <mergeCell ref="BG698442:BG698443"/>
    <mergeCell ref="BG698480:BG698481"/>
    <mergeCell ref="BG698518:BG698519"/>
    <mergeCell ref="BG698556:BG698557"/>
    <mergeCell ref="BG698138:BG698139"/>
    <mergeCell ref="BG698176:BG698177"/>
    <mergeCell ref="BG698214:BG698215"/>
    <mergeCell ref="BG698252:BG698253"/>
    <mergeCell ref="BG698290:BG698291"/>
    <mergeCell ref="BG698328:BG698329"/>
    <mergeCell ref="BG697910:BG697911"/>
    <mergeCell ref="BG697948:BG697949"/>
    <mergeCell ref="BG697986:BG697987"/>
    <mergeCell ref="BG698024:BG698025"/>
    <mergeCell ref="BG698062:BG698063"/>
    <mergeCell ref="BG698100:BG698101"/>
    <mergeCell ref="BG697682:BG697683"/>
    <mergeCell ref="BG697720:BG697721"/>
    <mergeCell ref="BG697758:BG697759"/>
    <mergeCell ref="BG697796:BG697797"/>
    <mergeCell ref="BG697834:BG697835"/>
    <mergeCell ref="BG697872:BG697873"/>
    <mergeCell ref="BG697454:BG697455"/>
    <mergeCell ref="BG697492:BG697493"/>
    <mergeCell ref="BG697530:BG697531"/>
    <mergeCell ref="BG697568:BG697569"/>
    <mergeCell ref="BG697606:BG697607"/>
    <mergeCell ref="BG697644:BG697645"/>
    <mergeCell ref="BG699962:BG699963"/>
    <mergeCell ref="BG700000:BG700001"/>
    <mergeCell ref="BG700038:BG700039"/>
    <mergeCell ref="BG700076:BG700077"/>
    <mergeCell ref="BG700114:BG700115"/>
    <mergeCell ref="BG700152:BG700153"/>
    <mergeCell ref="BG699734:BG699735"/>
    <mergeCell ref="BG699772:BG699773"/>
    <mergeCell ref="BG699810:BG699811"/>
    <mergeCell ref="BG699848:BG699849"/>
    <mergeCell ref="BG699886:BG699887"/>
    <mergeCell ref="BG699924:BG699925"/>
    <mergeCell ref="BG699506:BG699507"/>
    <mergeCell ref="BG699544:BG699545"/>
    <mergeCell ref="BG699582:BG699583"/>
    <mergeCell ref="BG699620:BG699621"/>
    <mergeCell ref="BG699658:BG699659"/>
    <mergeCell ref="BG699696:BG699697"/>
    <mergeCell ref="BG699278:BG699279"/>
    <mergeCell ref="BG699316:BG699317"/>
    <mergeCell ref="BG699354:BG699355"/>
    <mergeCell ref="BG699392:BG699393"/>
    <mergeCell ref="BG699430:BG699431"/>
    <mergeCell ref="BG699468:BG699469"/>
    <mergeCell ref="BG699050:BG699051"/>
    <mergeCell ref="BG699088:BG699089"/>
    <mergeCell ref="BG699126:BG699127"/>
    <mergeCell ref="BG699164:BG699165"/>
    <mergeCell ref="BG699202:BG699203"/>
    <mergeCell ref="BG699240:BG699241"/>
    <mergeCell ref="BG698822:BG698823"/>
    <mergeCell ref="BG698860:BG698861"/>
    <mergeCell ref="BG698898:BG698899"/>
    <mergeCell ref="BG698936:BG698937"/>
    <mergeCell ref="BG698974:BG698975"/>
    <mergeCell ref="BG699012:BG699013"/>
    <mergeCell ref="BG701330:BG701331"/>
    <mergeCell ref="BG701368:BG701369"/>
    <mergeCell ref="BG701406:BG701407"/>
    <mergeCell ref="BG701444:BG701445"/>
    <mergeCell ref="BG701482:BG701483"/>
    <mergeCell ref="BG701520:BG701521"/>
    <mergeCell ref="BG701102:BG701103"/>
    <mergeCell ref="BG701140:BG701141"/>
    <mergeCell ref="BG701178:BG701179"/>
    <mergeCell ref="BG701216:BG701217"/>
    <mergeCell ref="BG701254:BG701255"/>
    <mergeCell ref="BG701292:BG701293"/>
    <mergeCell ref="BG700874:BG700875"/>
    <mergeCell ref="BG700912:BG700913"/>
    <mergeCell ref="BG700950:BG700951"/>
    <mergeCell ref="BG700988:BG700989"/>
    <mergeCell ref="BG701026:BG701027"/>
    <mergeCell ref="BG701064:BG701065"/>
    <mergeCell ref="BG700646:BG700647"/>
    <mergeCell ref="BG700684:BG700685"/>
    <mergeCell ref="BG700722:BG700723"/>
    <mergeCell ref="BG700760:BG700761"/>
    <mergeCell ref="BG700798:BG700799"/>
    <mergeCell ref="BG700836:BG700837"/>
    <mergeCell ref="BG700418:BG700419"/>
    <mergeCell ref="BG700456:BG700457"/>
    <mergeCell ref="BG700494:BG700495"/>
    <mergeCell ref="BG700532:BG700533"/>
    <mergeCell ref="BG700570:BG700571"/>
    <mergeCell ref="BG700608:BG700609"/>
    <mergeCell ref="BG700190:BG700191"/>
    <mergeCell ref="BG700228:BG700229"/>
    <mergeCell ref="BG700266:BG700267"/>
    <mergeCell ref="BG700304:BG700305"/>
    <mergeCell ref="BG700342:BG700343"/>
    <mergeCell ref="BG700380:BG700381"/>
    <mergeCell ref="BG702698:BG702699"/>
    <mergeCell ref="BG702736:BG702737"/>
    <mergeCell ref="BG702774:BG702775"/>
    <mergeCell ref="BG702812:BG702813"/>
    <mergeCell ref="BG702850:BG702851"/>
    <mergeCell ref="BG702888:BG702889"/>
    <mergeCell ref="BG702470:BG702471"/>
    <mergeCell ref="BG702508:BG702509"/>
    <mergeCell ref="BG702546:BG702547"/>
    <mergeCell ref="BG702584:BG702585"/>
    <mergeCell ref="BG702622:BG702623"/>
    <mergeCell ref="BG702660:BG702661"/>
    <mergeCell ref="BG702242:BG702243"/>
    <mergeCell ref="BG702280:BG702281"/>
    <mergeCell ref="BG702318:BG702319"/>
    <mergeCell ref="BG702356:BG702357"/>
    <mergeCell ref="BG702394:BG702395"/>
    <mergeCell ref="BG702432:BG702433"/>
    <mergeCell ref="BG702014:BG702015"/>
    <mergeCell ref="BG702052:BG702053"/>
    <mergeCell ref="BG702090:BG702091"/>
    <mergeCell ref="BG702128:BG702129"/>
    <mergeCell ref="BG702166:BG702167"/>
    <mergeCell ref="BG702204:BG702205"/>
    <mergeCell ref="BG701786:BG701787"/>
    <mergeCell ref="BG701824:BG701825"/>
    <mergeCell ref="BG701862:BG701863"/>
    <mergeCell ref="BG701900:BG701901"/>
    <mergeCell ref="BG701938:BG701939"/>
    <mergeCell ref="BG701976:BG701977"/>
    <mergeCell ref="BG701558:BG701559"/>
    <mergeCell ref="BG701596:BG701597"/>
    <mergeCell ref="BG701634:BG701635"/>
    <mergeCell ref="BG701672:BG701673"/>
    <mergeCell ref="BG701710:BG701711"/>
    <mergeCell ref="BG701748:BG701749"/>
    <mergeCell ref="BG704066:BG704067"/>
    <mergeCell ref="BG704104:BG704105"/>
    <mergeCell ref="BG704142:BG704143"/>
    <mergeCell ref="BG704180:BG704181"/>
    <mergeCell ref="BG704218:BG704219"/>
    <mergeCell ref="BG704256:BG704257"/>
    <mergeCell ref="BG703838:BG703839"/>
    <mergeCell ref="BG703876:BG703877"/>
    <mergeCell ref="BG703914:BG703915"/>
    <mergeCell ref="BG703952:BG703953"/>
    <mergeCell ref="BG703990:BG703991"/>
    <mergeCell ref="BG704028:BG704029"/>
    <mergeCell ref="BG703610:BG703611"/>
    <mergeCell ref="BG703648:BG703649"/>
    <mergeCell ref="BG703686:BG703687"/>
    <mergeCell ref="BG703724:BG703725"/>
    <mergeCell ref="BG703762:BG703763"/>
    <mergeCell ref="BG703800:BG703801"/>
    <mergeCell ref="BG703382:BG703383"/>
    <mergeCell ref="BG703420:BG703421"/>
    <mergeCell ref="BG703458:BG703459"/>
    <mergeCell ref="BG703496:BG703497"/>
    <mergeCell ref="BG703534:BG703535"/>
    <mergeCell ref="BG703572:BG703573"/>
    <mergeCell ref="BG703154:BG703155"/>
    <mergeCell ref="BG703192:BG703193"/>
    <mergeCell ref="BG703230:BG703231"/>
    <mergeCell ref="BG703268:BG703269"/>
    <mergeCell ref="BG703306:BG703307"/>
    <mergeCell ref="BG703344:BG703345"/>
    <mergeCell ref="BG702926:BG702927"/>
    <mergeCell ref="BG702964:BG702965"/>
    <mergeCell ref="BG703002:BG703003"/>
    <mergeCell ref="BG703040:BG703041"/>
    <mergeCell ref="BG703078:BG703079"/>
    <mergeCell ref="BG703116:BG703117"/>
    <mergeCell ref="BG705434:BG705435"/>
    <mergeCell ref="BG705472:BG705473"/>
    <mergeCell ref="BG705510:BG705511"/>
    <mergeCell ref="BG705548:BG705549"/>
    <mergeCell ref="BG705586:BG705587"/>
    <mergeCell ref="BG705624:BG705625"/>
    <mergeCell ref="BG705206:BG705207"/>
    <mergeCell ref="BG705244:BG705245"/>
    <mergeCell ref="BG705282:BG705283"/>
    <mergeCell ref="BG705320:BG705321"/>
    <mergeCell ref="BG705358:BG705359"/>
    <mergeCell ref="BG705396:BG705397"/>
    <mergeCell ref="BG704978:BG704979"/>
    <mergeCell ref="BG705016:BG705017"/>
    <mergeCell ref="BG705054:BG705055"/>
    <mergeCell ref="BG705092:BG705093"/>
    <mergeCell ref="BG705130:BG705131"/>
    <mergeCell ref="BG705168:BG705169"/>
    <mergeCell ref="BG704750:BG704751"/>
    <mergeCell ref="BG704788:BG704789"/>
    <mergeCell ref="BG704826:BG704827"/>
    <mergeCell ref="BG704864:BG704865"/>
    <mergeCell ref="BG704902:BG704903"/>
    <mergeCell ref="BG704940:BG704941"/>
    <mergeCell ref="BG704522:BG704523"/>
    <mergeCell ref="BG704560:BG704561"/>
    <mergeCell ref="BG704598:BG704599"/>
    <mergeCell ref="BG704636:BG704637"/>
    <mergeCell ref="BG704674:BG704675"/>
    <mergeCell ref="BG704712:BG704713"/>
    <mergeCell ref="BG704294:BG704295"/>
    <mergeCell ref="BG704332:BG704333"/>
    <mergeCell ref="BG704370:BG704371"/>
    <mergeCell ref="BG704408:BG704409"/>
    <mergeCell ref="BG704446:BG704447"/>
    <mergeCell ref="BG704484:BG704485"/>
    <mergeCell ref="BG706802:BG706803"/>
    <mergeCell ref="BG706840:BG706841"/>
    <mergeCell ref="BG706878:BG706879"/>
    <mergeCell ref="BG706916:BG706917"/>
    <mergeCell ref="BG706954:BG706955"/>
    <mergeCell ref="BG706992:BG706993"/>
    <mergeCell ref="BG706574:BG706575"/>
    <mergeCell ref="BG706612:BG706613"/>
    <mergeCell ref="BG706650:BG706651"/>
    <mergeCell ref="BG706688:BG706689"/>
    <mergeCell ref="BG706726:BG706727"/>
    <mergeCell ref="BG706764:BG706765"/>
    <mergeCell ref="BG706346:BG706347"/>
    <mergeCell ref="BG706384:BG706385"/>
    <mergeCell ref="BG706422:BG706423"/>
    <mergeCell ref="BG706460:BG706461"/>
    <mergeCell ref="BG706498:BG706499"/>
    <mergeCell ref="BG706536:BG706537"/>
    <mergeCell ref="BG706118:BG706119"/>
    <mergeCell ref="BG706156:BG706157"/>
    <mergeCell ref="BG706194:BG706195"/>
    <mergeCell ref="BG706232:BG706233"/>
    <mergeCell ref="BG706270:BG706271"/>
    <mergeCell ref="BG706308:BG706309"/>
    <mergeCell ref="BG705890:BG705891"/>
    <mergeCell ref="BG705928:BG705929"/>
    <mergeCell ref="BG705966:BG705967"/>
    <mergeCell ref="BG706004:BG706005"/>
    <mergeCell ref="BG706042:BG706043"/>
    <mergeCell ref="BG706080:BG706081"/>
    <mergeCell ref="BG705662:BG705663"/>
    <mergeCell ref="BG705700:BG705701"/>
    <mergeCell ref="BG705738:BG705739"/>
    <mergeCell ref="BG705776:BG705777"/>
    <mergeCell ref="BG705814:BG705815"/>
    <mergeCell ref="BG705852:BG705853"/>
    <mergeCell ref="BG708170:BG708171"/>
    <mergeCell ref="BG708208:BG708209"/>
    <mergeCell ref="BG708246:BG708247"/>
    <mergeCell ref="BG708284:BG708285"/>
    <mergeCell ref="BG708322:BG708323"/>
    <mergeCell ref="BG708360:BG708361"/>
    <mergeCell ref="BG707942:BG707943"/>
    <mergeCell ref="BG707980:BG707981"/>
    <mergeCell ref="BG708018:BG708019"/>
    <mergeCell ref="BG708056:BG708057"/>
    <mergeCell ref="BG708094:BG708095"/>
    <mergeCell ref="BG708132:BG708133"/>
    <mergeCell ref="BG707714:BG707715"/>
    <mergeCell ref="BG707752:BG707753"/>
    <mergeCell ref="BG707790:BG707791"/>
    <mergeCell ref="BG707828:BG707829"/>
    <mergeCell ref="BG707866:BG707867"/>
    <mergeCell ref="BG707904:BG707905"/>
    <mergeCell ref="BG707486:BG707487"/>
    <mergeCell ref="BG707524:BG707525"/>
    <mergeCell ref="BG707562:BG707563"/>
    <mergeCell ref="BG707600:BG707601"/>
    <mergeCell ref="BG707638:BG707639"/>
    <mergeCell ref="BG707676:BG707677"/>
    <mergeCell ref="BG707258:BG707259"/>
    <mergeCell ref="BG707296:BG707297"/>
    <mergeCell ref="BG707334:BG707335"/>
    <mergeCell ref="BG707372:BG707373"/>
    <mergeCell ref="BG707410:BG707411"/>
    <mergeCell ref="BG707448:BG707449"/>
    <mergeCell ref="BG707030:BG707031"/>
    <mergeCell ref="BG707068:BG707069"/>
    <mergeCell ref="BG707106:BG707107"/>
    <mergeCell ref="BG707144:BG707145"/>
    <mergeCell ref="BG707182:BG707183"/>
    <mergeCell ref="BG707220:BG707221"/>
    <mergeCell ref="BG709538:BG709539"/>
    <mergeCell ref="BG709576:BG709577"/>
    <mergeCell ref="BG709614:BG709615"/>
    <mergeCell ref="BG709652:BG709653"/>
    <mergeCell ref="BG709690:BG709691"/>
    <mergeCell ref="BG709728:BG709729"/>
    <mergeCell ref="BG709310:BG709311"/>
    <mergeCell ref="BG709348:BG709349"/>
    <mergeCell ref="BG709386:BG709387"/>
    <mergeCell ref="BG709424:BG709425"/>
    <mergeCell ref="BG709462:BG709463"/>
    <mergeCell ref="BG709500:BG709501"/>
    <mergeCell ref="BG709082:BG709083"/>
    <mergeCell ref="BG709120:BG709121"/>
    <mergeCell ref="BG709158:BG709159"/>
    <mergeCell ref="BG709196:BG709197"/>
    <mergeCell ref="BG709234:BG709235"/>
    <mergeCell ref="BG709272:BG709273"/>
    <mergeCell ref="BG708854:BG708855"/>
    <mergeCell ref="BG708892:BG708893"/>
    <mergeCell ref="BG708930:BG708931"/>
    <mergeCell ref="BG708968:BG708969"/>
    <mergeCell ref="BG709006:BG709007"/>
    <mergeCell ref="BG709044:BG709045"/>
    <mergeCell ref="BG708626:BG708627"/>
    <mergeCell ref="BG708664:BG708665"/>
    <mergeCell ref="BG708702:BG708703"/>
    <mergeCell ref="BG708740:BG708741"/>
    <mergeCell ref="BG708778:BG708779"/>
    <mergeCell ref="BG708816:BG708817"/>
    <mergeCell ref="BG708398:BG708399"/>
    <mergeCell ref="BG708436:BG708437"/>
    <mergeCell ref="BG708474:BG708475"/>
    <mergeCell ref="BG708512:BG708513"/>
    <mergeCell ref="BG708550:BG708551"/>
    <mergeCell ref="BG708588:BG708589"/>
    <mergeCell ref="BG710906:BG710907"/>
    <mergeCell ref="BG710944:BG710945"/>
    <mergeCell ref="BG710982:BG710983"/>
    <mergeCell ref="BG711020:BG711021"/>
    <mergeCell ref="BG711058:BG711059"/>
    <mergeCell ref="BG711096:BG711097"/>
    <mergeCell ref="BG710678:BG710679"/>
    <mergeCell ref="BG710716:BG710717"/>
    <mergeCell ref="BG710754:BG710755"/>
    <mergeCell ref="BG710792:BG710793"/>
    <mergeCell ref="BG710830:BG710831"/>
    <mergeCell ref="BG710868:BG710869"/>
    <mergeCell ref="BG710450:BG710451"/>
    <mergeCell ref="BG710488:BG710489"/>
    <mergeCell ref="BG710526:BG710527"/>
    <mergeCell ref="BG710564:BG710565"/>
    <mergeCell ref="BG710602:BG710603"/>
    <mergeCell ref="BG710640:BG710641"/>
    <mergeCell ref="BG710222:BG710223"/>
    <mergeCell ref="BG710260:BG710261"/>
    <mergeCell ref="BG710298:BG710299"/>
    <mergeCell ref="BG710336:BG710337"/>
    <mergeCell ref="BG710374:BG710375"/>
    <mergeCell ref="BG710412:BG710413"/>
    <mergeCell ref="BG709994:BG709995"/>
    <mergeCell ref="BG710032:BG710033"/>
    <mergeCell ref="BG710070:BG710071"/>
    <mergeCell ref="BG710108:BG710109"/>
    <mergeCell ref="BG710146:BG710147"/>
    <mergeCell ref="BG710184:BG710185"/>
    <mergeCell ref="BG709766:BG709767"/>
    <mergeCell ref="BG709804:BG709805"/>
    <mergeCell ref="BG709842:BG709843"/>
    <mergeCell ref="BG709880:BG709881"/>
    <mergeCell ref="BG709918:BG709919"/>
    <mergeCell ref="BG709956:BG709957"/>
    <mergeCell ref="BG712274:BG712275"/>
    <mergeCell ref="BG712312:BG712313"/>
    <mergeCell ref="BG712350:BG712351"/>
    <mergeCell ref="BG712388:BG712389"/>
    <mergeCell ref="BG712426:BG712427"/>
    <mergeCell ref="BG712464:BG712465"/>
    <mergeCell ref="BG712046:BG712047"/>
    <mergeCell ref="BG712084:BG712085"/>
    <mergeCell ref="BG712122:BG712123"/>
    <mergeCell ref="BG712160:BG712161"/>
    <mergeCell ref="BG712198:BG712199"/>
    <mergeCell ref="BG712236:BG712237"/>
    <mergeCell ref="BG711818:BG711819"/>
    <mergeCell ref="BG711856:BG711857"/>
    <mergeCell ref="BG711894:BG711895"/>
    <mergeCell ref="BG711932:BG711933"/>
    <mergeCell ref="BG711970:BG711971"/>
    <mergeCell ref="BG712008:BG712009"/>
    <mergeCell ref="BG711590:BG711591"/>
    <mergeCell ref="BG711628:BG711629"/>
    <mergeCell ref="BG711666:BG711667"/>
    <mergeCell ref="BG711704:BG711705"/>
    <mergeCell ref="BG711742:BG711743"/>
    <mergeCell ref="BG711780:BG711781"/>
    <mergeCell ref="BG711362:BG711363"/>
    <mergeCell ref="BG711400:BG711401"/>
    <mergeCell ref="BG711438:BG711439"/>
    <mergeCell ref="BG711476:BG711477"/>
    <mergeCell ref="BG711514:BG711515"/>
    <mergeCell ref="BG711552:BG711553"/>
    <mergeCell ref="BG711134:BG711135"/>
    <mergeCell ref="BG711172:BG711173"/>
    <mergeCell ref="BG711210:BG711211"/>
    <mergeCell ref="BG711248:BG711249"/>
    <mergeCell ref="BG711286:BG711287"/>
    <mergeCell ref="BG711324:BG711325"/>
    <mergeCell ref="BG713642:BG713643"/>
    <mergeCell ref="BG713680:BG713681"/>
    <mergeCell ref="BG713718:BG713719"/>
    <mergeCell ref="BG713756:BG713757"/>
    <mergeCell ref="BG713794:BG713795"/>
    <mergeCell ref="BG713832:BG713833"/>
    <mergeCell ref="BG713414:BG713415"/>
    <mergeCell ref="BG713452:BG713453"/>
    <mergeCell ref="BG713490:BG713491"/>
    <mergeCell ref="BG713528:BG713529"/>
    <mergeCell ref="BG713566:BG713567"/>
    <mergeCell ref="BG713604:BG713605"/>
    <mergeCell ref="BG713186:BG713187"/>
    <mergeCell ref="BG713224:BG713225"/>
    <mergeCell ref="BG713262:BG713263"/>
    <mergeCell ref="BG713300:BG713301"/>
    <mergeCell ref="BG713338:BG713339"/>
    <mergeCell ref="BG713376:BG713377"/>
    <mergeCell ref="BG712958:BG712959"/>
    <mergeCell ref="BG712996:BG712997"/>
    <mergeCell ref="BG713034:BG713035"/>
    <mergeCell ref="BG713072:BG713073"/>
    <mergeCell ref="BG713110:BG713111"/>
    <mergeCell ref="BG713148:BG713149"/>
    <mergeCell ref="BG712730:BG712731"/>
    <mergeCell ref="BG712768:BG712769"/>
    <mergeCell ref="BG712806:BG712807"/>
    <mergeCell ref="BG712844:BG712845"/>
    <mergeCell ref="BG712882:BG712883"/>
    <mergeCell ref="BG712920:BG712921"/>
    <mergeCell ref="BG712502:BG712503"/>
    <mergeCell ref="BG712540:BG712541"/>
    <mergeCell ref="BG712578:BG712579"/>
    <mergeCell ref="BG712616:BG712617"/>
    <mergeCell ref="BG712654:BG712655"/>
    <mergeCell ref="BG712692:BG712693"/>
    <mergeCell ref="BG715010:BG715011"/>
    <mergeCell ref="BG715048:BG715049"/>
    <mergeCell ref="BG715086:BG715087"/>
    <mergeCell ref="BG715124:BG715125"/>
    <mergeCell ref="BG715162:BG715163"/>
    <mergeCell ref="BG715200:BG715201"/>
    <mergeCell ref="BG714782:BG714783"/>
    <mergeCell ref="BG714820:BG714821"/>
    <mergeCell ref="BG714858:BG714859"/>
    <mergeCell ref="BG714896:BG714897"/>
    <mergeCell ref="BG714934:BG714935"/>
    <mergeCell ref="BG714972:BG714973"/>
    <mergeCell ref="BG714554:BG714555"/>
    <mergeCell ref="BG714592:BG714593"/>
    <mergeCell ref="BG714630:BG714631"/>
    <mergeCell ref="BG714668:BG714669"/>
    <mergeCell ref="BG714706:BG714707"/>
    <mergeCell ref="BG714744:BG714745"/>
    <mergeCell ref="BG714326:BG714327"/>
    <mergeCell ref="BG714364:BG714365"/>
    <mergeCell ref="BG714402:BG714403"/>
    <mergeCell ref="BG714440:BG714441"/>
    <mergeCell ref="BG714478:BG714479"/>
    <mergeCell ref="BG714516:BG714517"/>
    <mergeCell ref="BG714098:BG714099"/>
    <mergeCell ref="BG714136:BG714137"/>
    <mergeCell ref="BG714174:BG714175"/>
    <mergeCell ref="BG714212:BG714213"/>
    <mergeCell ref="BG714250:BG714251"/>
    <mergeCell ref="BG714288:BG714289"/>
    <mergeCell ref="BG713870:BG713871"/>
    <mergeCell ref="BG713908:BG713909"/>
    <mergeCell ref="BG713946:BG713947"/>
    <mergeCell ref="BG713984:BG713985"/>
    <mergeCell ref="BG714022:BG714023"/>
    <mergeCell ref="BG714060:BG714061"/>
    <mergeCell ref="BG716378:BG716379"/>
    <mergeCell ref="BG716416:BG716417"/>
    <mergeCell ref="BG716454:BG716455"/>
    <mergeCell ref="BG716492:BG716493"/>
    <mergeCell ref="BG716530:BG716531"/>
    <mergeCell ref="BG716568:BG716569"/>
    <mergeCell ref="BG716150:BG716151"/>
    <mergeCell ref="BG716188:BG716189"/>
    <mergeCell ref="BG716226:BG716227"/>
    <mergeCell ref="BG716264:BG716265"/>
    <mergeCell ref="BG716302:BG716303"/>
    <mergeCell ref="BG716340:BG716341"/>
    <mergeCell ref="BG715922:BG715923"/>
    <mergeCell ref="BG715960:BG715961"/>
    <mergeCell ref="BG715998:BG715999"/>
    <mergeCell ref="BG716036:BG716037"/>
    <mergeCell ref="BG716074:BG716075"/>
    <mergeCell ref="BG716112:BG716113"/>
    <mergeCell ref="BG715694:BG715695"/>
    <mergeCell ref="BG715732:BG715733"/>
    <mergeCell ref="BG715770:BG715771"/>
    <mergeCell ref="BG715808:BG715809"/>
    <mergeCell ref="BG715846:BG715847"/>
    <mergeCell ref="BG715884:BG715885"/>
    <mergeCell ref="BG715466:BG715467"/>
    <mergeCell ref="BG715504:BG715505"/>
    <mergeCell ref="BG715542:BG715543"/>
    <mergeCell ref="BG715580:BG715581"/>
    <mergeCell ref="BG715618:BG715619"/>
    <mergeCell ref="BG715656:BG715657"/>
    <mergeCell ref="BG715238:BG715239"/>
    <mergeCell ref="BG715276:BG715277"/>
    <mergeCell ref="BG715314:BG715315"/>
    <mergeCell ref="BG715352:BG715353"/>
    <mergeCell ref="BG715390:BG715391"/>
    <mergeCell ref="BG715428:BG715429"/>
    <mergeCell ref="BG717746:BG717747"/>
    <mergeCell ref="BG717784:BG717785"/>
    <mergeCell ref="BG717822:BG717823"/>
    <mergeCell ref="BG717860:BG717861"/>
    <mergeCell ref="BG717898:BG717899"/>
    <mergeCell ref="BG717936:BG717937"/>
    <mergeCell ref="BG717518:BG717519"/>
    <mergeCell ref="BG717556:BG717557"/>
    <mergeCell ref="BG717594:BG717595"/>
    <mergeCell ref="BG717632:BG717633"/>
    <mergeCell ref="BG717670:BG717671"/>
    <mergeCell ref="BG717708:BG717709"/>
    <mergeCell ref="BG717290:BG717291"/>
    <mergeCell ref="BG717328:BG717329"/>
    <mergeCell ref="BG717366:BG717367"/>
    <mergeCell ref="BG717404:BG717405"/>
    <mergeCell ref="BG717442:BG717443"/>
    <mergeCell ref="BG717480:BG717481"/>
    <mergeCell ref="BG717062:BG717063"/>
    <mergeCell ref="BG717100:BG717101"/>
    <mergeCell ref="BG717138:BG717139"/>
    <mergeCell ref="BG717176:BG717177"/>
    <mergeCell ref="BG717214:BG717215"/>
    <mergeCell ref="BG717252:BG717253"/>
    <mergeCell ref="BG716834:BG716835"/>
    <mergeCell ref="BG716872:BG716873"/>
    <mergeCell ref="BG716910:BG716911"/>
    <mergeCell ref="BG716948:BG716949"/>
    <mergeCell ref="BG716986:BG716987"/>
    <mergeCell ref="BG717024:BG717025"/>
    <mergeCell ref="BG716606:BG716607"/>
    <mergeCell ref="BG716644:BG716645"/>
    <mergeCell ref="BG716682:BG716683"/>
    <mergeCell ref="BG716720:BG716721"/>
    <mergeCell ref="BG716758:BG716759"/>
    <mergeCell ref="BG716796:BG716797"/>
    <mergeCell ref="BG719114:BG719115"/>
    <mergeCell ref="BG719152:BG719153"/>
    <mergeCell ref="BG719190:BG719191"/>
    <mergeCell ref="BG719228:BG719229"/>
    <mergeCell ref="BG719266:BG719267"/>
    <mergeCell ref="BG719304:BG719305"/>
    <mergeCell ref="BG718886:BG718887"/>
    <mergeCell ref="BG718924:BG718925"/>
    <mergeCell ref="BG718962:BG718963"/>
    <mergeCell ref="BG719000:BG719001"/>
    <mergeCell ref="BG719038:BG719039"/>
    <mergeCell ref="BG719076:BG719077"/>
    <mergeCell ref="BG718658:BG718659"/>
    <mergeCell ref="BG718696:BG718697"/>
    <mergeCell ref="BG718734:BG718735"/>
    <mergeCell ref="BG718772:BG718773"/>
    <mergeCell ref="BG718810:BG718811"/>
    <mergeCell ref="BG718848:BG718849"/>
    <mergeCell ref="BG718430:BG718431"/>
    <mergeCell ref="BG718468:BG718469"/>
    <mergeCell ref="BG718506:BG718507"/>
    <mergeCell ref="BG718544:BG718545"/>
    <mergeCell ref="BG718582:BG718583"/>
    <mergeCell ref="BG718620:BG718621"/>
    <mergeCell ref="BG718202:BG718203"/>
    <mergeCell ref="BG718240:BG718241"/>
    <mergeCell ref="BG718278:BG718279"/>
    <mergeCell ref="BG718316:BG718317"/>
    <mergeCell ref="BG718354:BG718355"/>
    <mergeCell ref="BG718392:BG718393"/>
    <mergeCell ref="BG717974:BG717975"/>
    <mergeCell ref="BG718012:BG718013"/>
    <mergeCell ref="BG718050:BG718051"/>
    <mergeCell ref="BG718088:BG718089"/>
    <mergeCell ref="BG718126:BG718127"/>
    <mergeCell ref="BG718164:BG718165"/>
    <mergeCell ref="BG720482:BG720483"/>
    <mergeCell ref="BG720520:BG720521"/>
    <mergeCell ref="BG720558:BG720559"/>
    <mergeCell ref="BG720596:BG720597"/>
    <mergeCell ref="BG720634:BG720635"/>
    <mergeCell ref="BG720672:BG720673"/>
    <mergeCell ref="BG720254:BG720255"/>
    <mergeCell ref="BG720292:BG720293"/>
    <mergeCell ref="BG720330:BG720331"/>
    <mergeCell ref="BG720368:BG720369"/>
    <mergeCell ref="BG720406:BG720407"/>
    <mergeCell ref="BG720444:BG720445"/>
    <mergeCell ref="BG720026:BG720027"/>
    <mergeCell ref="BG720064:BG720065"/>
    <mergeCell ref="BG720102:BG720103"/>
    <mergeCell ref="BG720140:BG720141"/>
    <mergeCell ref="BG720178:BG720179"/>
    <mergeCell ref="BG720216:BG720217"/>
    <mergeCell ref="BG719798:BG719799"/>
    <mergeCell ref="BG719836:BG719837"/>
    <mergeCell ref="BG719874:BG719875"/>
    <mergeCell ref="BG719912:BG719913"/>
    <mergeCell ref="BG719950:BG719951"/>
    <mergeCell ref="BG719988:BG719989"/>
    <mergeCell ref="BG719570:BG719571"/>
    <mergeCell ref="BG719608:BG719609"/>
    <mergeCell ref="BG719646:BG719647"/>
    <mergeCell ref="BG719684:BG719685"/>
    <mergeCell ref="BG719722:BG719723"/>
    <mergeCell ref="BG719760:BG719761"/>
    <mergeCell ref="BG719342:BG719343"/>
    <mergeCell ref="BG719380:BG719381"/>
    <mergeCell ref="BG719418:BG719419"/>
    <mergeCell ref="BG719456:BG719457"/>
    <mergeCell ref="BG719494:BG719495"/>
    <mergeCell ref="BG719532:BG719533"/>
    <mergeCell ref="BG721850:BG721851"/>
    <mergeCell ref="BG721888:BG721889"/>
    <mergeCell ref="BG721926:BG721927"/>
    <mergeCell ref="BG721964:BG721965"/>
    <mergeCell ref="BG722002:BG722003"/>
    <mergeCell ref="BG722040:BG722041"/>
    <mergeCell ref="BG721622:BG721623"/>
    <mergeCell ref="BG721660:BG721661"/>
    <mergeCell ref="BG721698:BG721699"/>
    <mergeCell ref="BG721736:BG721737"/>
    <mergeCell ref="BG721774:BG721775"/>
    <mergeCell ref="BG721812:BG721813"/>
    <mergeCell ref="BG721394:BG721395"/>
    <mergeCell ref="BG721432:BG721433"/>
    <mergeCell ref="BG721470:BG721471"/>
    <mergeCell ref="BG721508:BG721509"/>
    <mergeCell ref="BG721546:BG721547"/>
    <mergeCell ref="BG721584:BG721585"/>
    <mergeCell ref="BG721166:BG721167"/>
    <mergeCell ref="BG721204:BG721205"/>
    <mergeCell ref="BG721242:BG721243"/>
    <mergeCell ref="BG721280:BG721281"/>
    <mergeCell ref="BG721318:BG721319"/>
    <mergeCell ref="BG721356:BG721357"/>
    <mergeCell ref="BG720938:BG720939"/>
    <mergeCell ref="BG720976:BG720977"/>
    <mergeCell ref="BG721014:BG721015"/>
    <mergeCell ref="BG721052:BG721053"/>
    <mergeCell ref="BG721090:BG721091"/>
    <mergeCell ref="BG721128:BG721129"/>
    <mergeCell ref="BG720710:BG720711"/>
    <mergeCell ref="BG720748:BG720749"/>
    <mergeCell ref="BG720786:BG720787"/>
    <mergeCell ref="BG720824:BG720825"/>
    <mergeCell ref="BG720862:BG720863"/>
    <mergeCell ref="BG720900:BG720901"/>
    <mergeCell ref="BG723218:BG723219"/>
    <mergeCell ref="BG723256:BG723257"/>
    <mergeCell ref="BG723294:BG723295"/>
    <mergeCell ref="BG723332:BG723333"/>
    <mergeCell ref="BG723370:BG723371"/>
    <mergeCell ref="BG723408:BG723409"/>
    <mergeCell ref="BG722990:BG722991"/>
    <mergeCell ref="BG723028:BG723029"/>
    <mergeCell ref="BG723066:BG723067"/>
    <mergeCell ref="BG723104:BG723105"/>
    <mergeCell ref="BG723142:BG723143"/>
    <mergeCell ref="BG723180:BG723181"/>
    <mergeCell ref="BG722762:BG722763"/>
    <mergeCell ref="BG722800:BG722801"/>
    <mergeCell ref="BG722838:BG722839"/>
    <mergeCell ref="BG722876:BG722877"/>
    <mergeCell ref="BG722914:BG722915"/>
    <mergeCell ref="BG722952:BG722953"/>
    <mergeCell ref="BG722534:BG722535"/>
    <mergeCell ref="BG722572:BG722573"/>
    <mergeCell ref="BG722610:BG722611"/>
    <mergeCell ref="BG722648:BG722649"/>
    <mergeCell ref="BG722686:BG722687"/>
    <mergeCell ref="BG722724:BG722725"/>
    <mergeCell ref="BG722306:BG722307"/>
    <mergeCell ref="BG722344:BG722345"/>
    <mergeCell ref="BG722382:BG722383"/>
    <mergeCell ref="BG722420:BG722421"/>
    <mergeCell ref="BG722458:BG722459"/>
    <mergeCell ref="BG722496:BG722497"/>
    <mergeCell ref="BG722078:BG722079"/>
    <mergeCell ref="BG722116:BG722117"/>
    <mergeCell ref="BG722154:BG722155"/>
    <mergeCell ref="BG722192:BG722193"/>
    <mergeCell ref="BG722230:BG722231"/>
    <mergeCell ref="BG722268:BG722269"/>
    <mergeCell ref="BG724586:BG724587"/>
    <mergeCell ref="BG724624:BG724625"/>
    <mergeCell ref="BG724662:BG724663"/>
    <mergeCell ref="BG724700:BG724701"/>
    <mergeCell ref="BG724738:BG724739"/>
    <mergeCell ref="BG724776:BG724777"/>
    <mergeCell ref="BG724358:BG724359"/>
    <mergeCell ref="BG724396:BG724397"/>
    <mergeCell ref="BG724434:BG724435"/>
    <mergeCell ref="BG724472:BG724473"/>
    <mergeCell ref="BG724510:BG724511"/>
    <mergeCell ref="BG724548:BG724549"/>
    <mergeCell ref="BG724130:BG724131"/>
    <mergeCell ref="BG724168:BG724169"/>
    <mergeCell ref="BG724206:BG724207"/>
    <mergeCell ref="BG724244:BG724245"/>
    <mergeCell ref="BG724282:BG724283"/>
    <mergeCell ref="BG724320:BG724321"/>
    <mergeCell ref="BG723902:BG723903"/>
    <mergeCell ref="BG723940:BG723941"/>
    <mergeCell ref="BG723978:BG723979"/>
    <mergeCell ref="BG724016:BG724017"/>
    <mergeCell ref="BG724054:BG724055"/>
    <mergeCell ref="BG724092:BG724093"/>
    <mergeCell ref="BG723674:BG723675"/>
    <mergeCell ref="BG723712:BG723713"/>
    <mergeCell ref="BG723750:BG723751"/>
    <mergeCell ref="BG723788:BG723789"/>
    <mergeCell ref="BG723826:BG723827"/>
    <mergeCell ref="BG723864:BG723865"/>
    <mergeCell ref="BG723446:BG723447"/>
    <mergeCell ref="BG723484:BG723485"/>
    <mergeCell ref="BG723522:BG723523"/>
    <mergeCell ref="BG723560:BG723561"/>
    <mergeCell ref="BG723598:BG723599"/>
    <mergeCell ref="BG723636:BG723637"/>
    <mergeCell ref="BG725954:BG725955"/>
    <mergeCell ref="BG725992:BG725993"/>
    <mergeCell ref="BG726030:BG726031"/>
    <mergeCell ref="BG726068:BG726069"/>
    <mergeCell ref="BG726106:BG726107"/>
    <mergeCell ref="BG726144:BG726145"/>
    <mergeCell ref="BG725726:BG725727"/>
    <mergeCell ref="BG725764:BG725765"/>
    <mergeCell ref="BG725802:BG725803"/>
    <mergeCell ref="BG725840:BG725841"/>
    <mergeCell ref="BG725878:BG725879"/>
    <mergeCell ref="BG725916:BG725917"/>
    <mergeCell ref="BG725498:BG725499"/>
    <mergeCell ref="BG725536:BG725537"/>
    <mergeCell ref="BG725574:BG725575"/>
    <mergeCell ref="BG725612:BG725613"/>
    <mergeCell ref="BG725650:BG725651"/>
    <mergeCell ref="BG725688:BG725689"/>
    <mergeCell ref="BG725270:BG725271"/>
    <mergeCell ref="BG725308:BG725309"/>
    <mergeCell ref="BG725346:BG725347"/>
    <mergeCell ref="BG725384:BG725385"/>
    <mergeCell ref="BG725422:BG725423"/>
    <mergeCell ref="BG725460:BG725461"/>
    <mergeCell ref="BG725042:BG725043"/>
    <mergeCell ref="BG725080:BG725081"/>
    <mergeCell ref="BG725118:BG725119"/>
    <mergeCell ref="BG725156:BG725157"/>
    <mergeCell ref="BG725194:BG725195"/>
    <mergeCell ref="BG725232:BG725233"/>
    <mergeCell ref="BG724814:BG724815"/>
    <mergeCell ref="BG724852:BG724853"/>
    <mergeCell ref="BG724890:BG724891"/>
    <mergeCell ref="BG724928:BG724929"/>
    <mergeCell ref="BG724966:BG724967"/>
    <mergeCell ref="BG725004:BG725005"/>
    <mergeCell ref="BG727322:BG727323"/>
    <mergeCell ref="BG727360:BG727361"/>
    <mergeCell ref="BG727398:BG727399"/>
    <mergeCell ref="BG727436:BG727437"/>
    <mergeCell ref="BG727474:BG727475"/>
    <mergeCell ref="BG727512:BG727513"/>
    <mergeCell ref="BG727094:BG727095"/>
    <mergeCell ref="BG727132:BG727133"/>
    <mergeCell ref="BG727170:BG727171"/>
    <mergeCell ref="BG727208:BG727209"/>
    <mergeCell ref="BG727246:BG727247"/>
    <mergeCell ref="BG727284:BG727285"/>
    <mergeCell ref="BG726866:BG726867"/>
    <mergeCell ref="BG726904:BG726905"/>
    <mergeCell ref="BG726942:BG726943"/>
    <mergeCell ref="BG726980:BG726981"/>
    <mergeCell ref="BG727018:BG727019"/>
    <mergeCell ref="BG727056:BG727057"/>
    <mergeCell ref="BG726638:BG726639"/>
    <mergeCell ref="BG726676:BG726677"/>
    <mergeCell ref="BG726714:BG726715"/>
    <mergeCell ref="BG726752:BG726753"/>
    <mergeCell ref="BG726790:BG726791"/>
    <mergeCell ref="BG726828:BG726829"/>
    <mergeCell ref="BG726410:BG726411"/>
    <mergeCell ref="BG726448:BG726449"/>
    <mergeCell ref="BG726486:BG726487"/>
    <mergeCell ref="BG726524:BG726525"/>
    <mergeCell ref="BG726562:BG726563"/>
    <mergeCell ref="BG726600:BG726601"/>
    <mergeCell ref="BG726182:BG726183"/>
    <mergeCell ref="BG726220:BG726221"/>
    <mergeCell ref="BG726258:BG726259"/>
    <mergeCell ref="BG726296:BG726297"/>
    <mergeCell ref="BG726334:BG726335"/>
    <mergeCell ref="BG726372:BG726373"/>
    <mergeCell ref="BG728690:BG728691"/>
    <mergeCell ref="BG728728:BG728729"/>
    <mergeCell ref="BG728766:BG728767"/>
    <mergeCell ref="BG728804:BG728805"/>
    <mergeCell ref="BG728842:BG728843"/>
    <mergeCell ref="BG728880:BG728881"/>
    <mergeCell ref="BG728462:BG728463"/>
    <mergeCell ref="BG728500:BG728501"/>
    <mergeCell ref="BG728538:BG728539"/>
    <mergeCell ref="BG728576:BG728577"/>
    <mergeCell ref="BG728614:BG728615"/>
    <mergeCell ref="BG728652:BG728653"/>
    <mergeCell ref="BG728234:BG728235"/>
    <mergeCell ref="BG728272:BG728273"/>
    <mergeCell ref="BG728310:BG728311"/>
    <mergeCell ref="BG728348:BG728349"/>
    <mergeCell ref="BG728386:BG728387"/>
    <mergeCell ref="BG728424:BG728425"/>
    <mergeCell ref="BG728006:BG728007"/>
    <mergeCell ref="BG728044:BG728045"/>
    <mergeCell ref="BG728082:BG728083"/>
    <mergeCell ref="BG728120:BG728121"/>
    <mergeCell ref="BG728158:BG728159"/>
    <mergeCell ref="BG728196:BG728197"/>
    <mergeCell ref="BG727778:BG727779"/>
    <mergeCell ref="BG727816:BG727817"/>
    <mergeCell ref="BG727854:BG727855"/>
    <mergeCell ref="BG727892:BG727893"/>
    <mergeCell ref="BG727930:BG727931"/>
    <mergeCell ref="BG727968:BG727969"/>
    <mergeCell ref="BG727550:BG727551"/>
    <mergeCell ref="BG727588:BG727589"/>
    <mergeCell ref="BG727626:BG727627"/>
    <mergeCell ref="BG727664:BG727665"/>
    <mergeCell ref="BG727702:BG727703"/>
    <mergeCell ref="BG727740:BG727741"/>
    <mergeCell ref="BG730058:BG730059"/>
    <mergeCell ref="BG730096:BG730097"/>
    <mergeCell ref="BG730134:BG730135"/>
    <mergeCell ref="BG730172:BG730173"/>
    <mergeCell ref="BG730210:BG730211"/>
    <mergeCell ref="BG730248:BG730249"/>
    <mergeCell ref="BG729830:BG729831"/>
    <mergeCell ref="BG729868:BG729869"/>
    <mergeCell ref="BG729906:BG729907"/>
    <mergeCell ref="BG729944:BG729945"/>
    <mergeCell ref="BG729982:BG729983"/>
    <mergeCell ref="BG730020:BG730021"/>
    <mergeCell ref="BG729602:BG729603"/>
    <mergeCell ref="BG729640:BG729641"/>
    <mergeCell ref="BG729678:BG729679"/>
    <mergeCell ref="BG729716:BG729717"/>
    <mergeCell ref="BG729754:BG729755"/>
    <mergeCell ref="BG729792:BG729793"/>
    <mergeCell ref="BG729374:BG729375"/>
    <mergeCell ref="BG729412:BG729413"/>
    <mergeCell ref="BG729450:BG729451"/>
    <mergeCell ref="BG729488:BG729489"/>
    <mergeCell ref="BG729526:BG729527"/>
    <mergeCell ref="BG729564:BG729565"/>
    <mergeCell ref="BG729146:BG729147"/>
    <mergeCell ref="BG729184:BG729185"/>
    <mergeCell ref="BG729222:BG729223"/>
    <mergeCell ref="BG729260:BG729261"/>
    <mergeCell ref="BG729298:BG729299"/>
    <mergeCell ref="BG729336:BG729337"/>
    <mergeCell ref="BG728918:BG728919"/>
    <mergeCell ref="BG728956:BG728957"/>
    <mergeCell ref="BG728994:BG728995"/>
    <mergeCell ref="BG729032:BG729033"/>
    <mergeCell ref="BG729070:BG729071"/>
    <mergeCell ref="BG729108:BG729109"/>
    <mergeCell ref="BG731426:BG731427"/>
    <mergeCell ref="BG731464:BG731465"/>
    <mergeCell ref="BG731502:BG731503"/>
    <mergeCell ref="BG731540:BG731541"/>
    <mergeCell ref="BG731578:BG731579"/>
    <mergeCell ref="BG731616:BG731617"/>
    <mergeCell ref="BG731198:BG731199"/>
    <mergeCell ref="BG731236:BG731237"/>
    <mergeCell ref="BG731274:BG731275"/>
    <mergeCell ref="BG731312:BG731313"/>
    <mergeCell ref="BG731350:BG731351"/>
    <mergeCell ref="BG731388:BG731389"/>
    <mergeCell ref="BG730970:BG730971"/>
    <mergeCell ref="BG731008:BG731009"/>
    <mergeCell ref="BG731046:BG731047"/>
    <mergeCell ref="BG731084:BG731085"/>
    <mergeCell ref="BG731122:BG731123"/>
    <mergeCell ref="BG731160:BG731161"/>
    <mergeCell ref="BG730742:BG730743"/>
    <mergeCell ref="BG730780:BG730781"/>
    <mergeCell ref="BG730818:BG730819"/>
    <mergeCell ref="BG730856:BG730857"/>
    <mergeCell ref="BG730894:BG730895"/>
    <mergeCell ref="BG730932:BG730933"/>
    <mergeCell ref="BG730514:BG730515"/>
    <mergeCell ref="BG730552:BG730553"/>
    <mergeCell ref="BG730590:BG730591"/>
    <mergeCell ref="BG730628:BG730629"/>
    <mergeCell ref="BG730666:BG730667"/>
    <mergeCell ref="BG730704:BG730705"/>
    <mergeCell ref="BG730286:BG730287"/>
    <mergeCell ref="BG730324:BG730325"/>
    <mergeCell ref="BG730362:BG730363"/>
    <mergeCell ref="BG730400:BG730401"/>
    <mergeCell ref="BG730438:BG730439"/>
    <mergeCell ref="BG730476:BG730477"/>
    <mergeCell ref="BG732794:BG732795"/>
    <mergeCell ref="BG732832:BG732833"/>
    <mergeCell ref="BG732870:BG732871"/>
    <mergeCell ref="BG732908:BG732909"/>
    <mergeCell ref="BG732946:BG732947"/>
    <mergeCell ref="BG732984:BG732985"/>
    <mergeCell ref="BG732566:BG732567"/>
    <mergeCell ref="BG732604:BG732605"/>
    <mergeCell ref="BG732642:BG732643"/>
    <mergeCell ref="BG732680:BG732681"/>
    <mergeCell ref="BG732718:BG732719"/>
    <mergeCell ref="BG732756:BG732757"/>
    <mergeCell ref="BG732338:BG732339"/>
    <mergeCell ref="BG732376:BG732377"/>
    <mergeCell ref="BG732414:BG732415"/>
    <mergeCell ref="BG732452:BG732453"/>
    <mergeCell ref="BG732490:BG732491"/>
    <mergeCell ref="BG732528:BG732529"/>
    <mergeCell ref="BG732110:BG732111"/>
    <mergeCell ref="BG732148:BG732149"/>
    <mergeCell ref="BG732186:BG732187"/>
    <mergeCell ref="BG732224:BG732225"/>
    <mergeCell ref="BG732262:BG732263"/>
    <mergeCell ref="BG732300:BG732301"/>
    <mergeCell ref="BG731882:BG731883"/>
    <mergeCell ref="BG731920:BG731921"/>
    <mergeCell ref="BG731958:BG731959"/>
    <mergeCell ref="BG731996:BG731997"/>
    <mergeCell ref="BG732034:BG732035"/>
    <mergeCell ref="BG732072:BG732073"/>
    <mergeCell ref="BG731654:BG731655"/>
    <mergeCell ref="BG731692:BG731693"/>
    <mergeCell ref="BG731730:BG731731"/>
    <mergeCell ref="BG731768:BG731769"/>
    <mergeCell ref="BG731806:BG731807"/>
    <mergeCell ref="BG731844:BG731845"/>
    <mergeCell ref="BG734162:BG734163"/>
    <mergeCell ref="BG734200:BG734201"/>
    <mergeCell ref="BG734238:BG734239"/>
    <mergeCell ref="BG734276:BG734277"/>
    <mergeCell ref="BG734314:BG734315"/>
    <mergeCell ref="BG734352:BG734353"/>
    <mergeCell ref="BG733934:BG733935"/>
    <mergeCell ref="BG733972:BG733973"/>
    <mergeCell ref="BG734010:BG734011"/>
    <mergeCell ref="BG734048:BG734049"/>
    <mergeCell ref="BG734086:BG734087"/>
    <mergeCell ref="BG734124:BG734125"/>
    <mergeCell ref="BG733706:BG733707"/>
    <mergeCell ref="BG733744:BG733745"/>
    <mergeCell ref="BG733782:BG733783"/>
    <mergeCell ref="BG733820:BG733821"/>
    <mergeCell ref="BG733858:BG733859"/>
    <mergeCell ref="BG733896:BG733897"/>
    <mergeCell ref="BG733478:BG733479"/>
    <mergeCell ref="BG733516:BG733517"/>
    <mergeCell ref="BG733554:BG733555"/>
    <mergeCell ref="BG733592:BG733593"/>
    <mergeCell ref="BG733630:BG733631"/>
    <mergeCell ref="BG733668:BG733669"/>
    <mergeCell ref="BG733250:BG733251"/>
    <mergeCell ref="BG733288:BG733289"/>
    <mergeCell ref="BG733326:BG733327"/>
    <mergeCell ref="BG733364:BG733365"/>
    <mergeCell ref="BG733402:BG733403"/>
    <mergeCell ref="BG733440:BG733441"/>
    <mergeCell ref="BG733022:BG733023"/>
    <mergeCell ref="BG733060:BG733061"/>
    <mergeCell ref="BG733098:BG733099"/>
    <mergeCell ref="BG733136:BG733137"/>
    <mergeCell ref="BG733174:BG733175"/>
    <mergeCell ref="BG733212:BG733213"/>
    <mergeCell ref="BG735530:BG735531"/>
    <mergeCell ref="BG735568:BG735569"/>
    <mergeCell ref="BG735606:BG735607"/>
    <mergeCell ref="BG735644:BG735645"/>
    <mergeCell ref="BG735682:BG735683"/>
    <mergeCell ref="BG735720:BG735721"/>
    <mergeCell ref="BG735302:BG735303"/>
    <mergeCell ref="BG735340:BG735341"/>
    <mergeCell ref="BG735378:BG735379"/>
    <mergeCell ref="BG735416:BG735417"/>
    <mergeCell ref="BG735454:BG735455"/>
    <mergeCell ref="BG735492:BG735493"/>
    <mergeCell ref="BG735074:BG735075"/>
    <mergeCell ref="BG735112:BG735113"/>
    <mergeCell ref="BG735150:BG735151"/>
    <mergeCell ref="BG735188:BG735189"/>
    <mergeCell ref="BG735226:BG735227"/>
    <mergeCell ref="BG735264:BG735265"/>
    <mergeCell ref="BG734846:BG734847"/>
    <mergeCell ref="BG734884:BG734885"/>
    <mergeCell ref="BG734922:BG734923"/>
    <mergeCell ref="BG734960:BG734961"/>
    <mergeCell ref="BG734998:BG734999"/>
    <mergeCell ref="BG735036:BG735037"/>
    <mergeCell ref="BG734618:BG734619"/>
    <mergeCell ref="BG734656:BG734657"/>
    <mergeCell ref="BG734694:BG734695"/>
    <mergeCell ref="BG734732:BG734733"/>
    <mergeCell ref="BG734770:BG734771"/>
    <mergeCell ref="BG734808:BG734809"/>
    <mergeCell ref="BG734390:BG734391"/>
    <mergeCell ref="BG734428:BG734429"/>
    <mergeCell ref="BG734466:BG734467"/>
    <mergeCell ref="BG734504:BG734505"/>
    <mergeCell ref="BG734542:BG734543"/>
    <mergeCell ref="BG734580:BG734581"/>
    <mergeCell ref="BG736898:BG736899"/>
    <mergeCell ref="BG736936:BG736937"/>
    <mergeCell ref="BG736974:BG736975"/>
    <mergeCell ref="BG737012:BG737013"/>
    <mergeCell ref="BG737050:BG737051"/>
    <mergeCell ref="BG737088:BG737089"/>
    <mergeCell ref="BG736670:BG736671"/>
    <mergeCell ref="BG736708:BG736709"/>
    <mergeCell ref="BG736746:BG736747"/>
    <mergeCell ref="BG736784:BG736785"/>
    <mergeCell ref="BG736822:BG736823"/>
    <mergeCell ref="BG736860:BG736861"/>
    <mergeCell ref="BG736442:BG736443"/>
    <mergeCell ref="BG736480:BG736481"/>
    <mergeCell ref="BG736518:BG736519"/>
    <mergeCell ref="BG736556:BG736557"/>
    <mergeCell ref="BG736594:BG736595"/>
    <mergeCell ref="BG736632:BG736633"/>
    <mergeCell ref="BG736214:BG736215"/>
    <mergeCell ref="BG736252:BG736253"/>
    <mergeCell ref="BG736290:BG736291"/>
    <mergeCell ref="BG736328:BG736329"/>
    <mergeCell ref="BG736366:BG736367"/>
    <mergeCell ref="BG736404:BG736405"/>
    <mergeCell ref="BG735986:BG735987"/>
    <mergeCell ref="BG736024:BG736025"/>
    <mergeCell ref="BG736062:BG736063"/>
    <mergeCell ref="BG736100:BG736101"/>
    <mergeCell ref="BG736138:BG736139"/>
    <mergeCell ref="BG736176:BG736177"/>
    <mergeCell ref="BG735758:BG735759"/>
    <mergeCell ref="BG735796:BG735797"/>
    <mergeCell ref="BG735834:BG735835"/>
    <mergeCell ref="BG735872:BG735873"/>
    <mergeCell ref="BG735910:BG735911"/>
    <mergeCell ref="BG735948:BG735949"/>
    <mergeCell ref="BG738266:BG738267"/>
    <mergeCell ref="BG738304:BG738305"/>
    <mergeCell ref="BG738342:BG738343"/>
    <mergeCell ref="BG738380:BG738381"/>
    <mergeCell ref="BG738418:BG738419"/>
    <mergeCell ref="BG738456:BG738457"/>
    <mergeCell ref="BG738038:BG738039"/>
    <mergeCell ref="BG738076:BG738077"/>
    <mergeCell ref="BG738114:BG738115"/>
    <mergeCell ref="BG738152:BG738153"/>
    <mergeCell ref="BG738190:BG738191"/>
    <mergeCell ref="BG738228:BG738229"/>
    <mergeCell ref="BG737810:BG737811"/>
    <mergeCell ref="BG737848:BG737849"/>
    <mergeCell ref="BG737886:BG737887"/>
    <mergeCell ref="BG737924:BG737925"/>
    <mergeCell ref="BG737962:BG737963"/>
    <mergeCell ref="BG738000:BG738001"/>
    <mergeCell ref="BG737582:BG737583"/>
    <mergeCell ref="BG737620:BG737621"/>
    <mergeCell ref="BG737658:BG737659"/>
    <mergeCell ref="BG737696:BG737697"/>
    <mergeCell ref="BG737734:BG737735"/>
    <mergeCell ref="BG737772:BG737773"/>
    <mergeCell ref="BG737354:BG737355"/>
    <mergeCell ref="BG737392:BG737393"/>
    <mergeCell ref="BG737430:BG737431"/>
    <mergeCell ref="BG737468:BG737469"/>
    <mergeCell ref="BG737506:BG737507"/>
    <mergeCell ref="BG737544:BG737545"/>
    <mergeCell ref="BG737126:BG737127"/>
    <mergeCell ref="BG737164:BG737165"/>
    <mergeCell ref="BG737202:BG737203"/>
    <mergeCell ref="BG737240:BG737241"/>
    <mergeCell ref="BG737278:BG737279"/>
    <mergeCell ref="BG737316:BG737317"/>
    <mergeCell ref="BG739634:BG739635"/>
    <mergeCell ref="BG739672:BG739673"/>
    <mergeCell ref="BG739710:BG739711"/>
    <mergeCell ref="BG739748:BG739749"/>
    <mergeCell ref="BG739786:BG739787"/>
    <mergeCell ref="BG739824:BG739825"/>
    <mergeCell ref="BG739406:BG739407"/>
    <mergeCell ref="BG739444:BG739445"/>
    <mergeCell ref="BG739482:BG739483"/>
    <mergeCell ref="BG739520:BG739521"/>
    <mergeCell ref="BG739558:BG739559"/>
    <mergeCell ref="BG739596:BG739597"/>
    <mergeCell ref="BG739178:BG739179"/>
    <mergeCell ref="BG739216:BG739217"/>
    <mergeCell ref="BG739254:BG739255"/>
    <mergeCell ref="BG739292:BG739293"/>
    <mergeCell ref="BG739330:BG739331"/>
    <mergeCell ref="BG739368:BG739369"/>
    <mergeCell ref="BG738950:BG738951"/>
    <mergeCell ref="BG738988:BG738989"/>
    <mergeCell ref="BG739026:BG739027"/>
    <mergeCell ref="BG739064:BG739065"/>
    <mergeCell ref="BG739102:BG739103"/>
    <mergeCell ref="BG739140:BG739141"/>
    <mergeCell ref="BG738722:BG738723"/>
    <mergeCell ref="BG738760:BG738761"/>
    <mergeCell ref="BG738798:BG738799"/>
    <mergeCell ref="BG738836:BG738837"/>
    <mergeCell ref="BG738874:BG738875"/>
    <mergeCell ref="BG738912:BG738913"/>
    <mergeCell ref="BG738494:BG738495"/>
    <mergeCell ref="BG738532:BG738533"/>
    <mergeCell ref="BG738570:BG738571"/>
    <mergeCell ref="BG738608:BG738609"/>
    <mergeCell ref="BG738646:BG738647"/>
    <mergeCell ref="BG738684:BG738685"/>
    <mergeCell ref="BG741002:BG741003"/>
    <mergeCell ref="BG741040:BG741041"/>
    <mergeCell ref="BG741078:BG741079"/>
    <mergeCell ref="BG741116:BG741117"/>
    <mergeCell ref="BG741154:BG741155"/>
    <mergeCell ref="BG741192:BG741193"/>
    <mergeCell ref="BG740774:BG740775"/>
    <mergeCell ref="BG740812:BG740813"/>
    <mergeCell ref="BG740850:BG740851"/>
    <mergeCell ref="BG740888:BG740889"/>
    <mergeCell ref="BG740926:BG740927"/>
    <mergeCell ref="BG740964:BG740965"/>
    <mergeCell ref="BG740546:BG740547"/>
    <mergeCell ref="BG740584:BG740585"/>
    <mergeCell ref="BG740622:BG740623"/>
    <mergeCell ref="BG740660:BG740661"/>
    <mergeCell ref="BG740698:BG740699"/>
    <mergeCell ref="BG740736:BG740737"/>
    <mergeCell ref="BG740318:BG740319"/>
    <mergeCell ref="BG740356:BG740357"/>
    <mergeCell ref="BG740394:BG740395"/>
    <mergeCell ref="BG740432:BG740433"/>
    <mergeCell ref="BG740470:BG740471"/>
    <mergeCell ref="BG740508:BG740509"/>
    <mergeCell ref="BG740090:BG740091"/>
    <mergeCell ref="BG740128:BG740129"/>
    <mergeCell ref="BG740166:BG740167"/>
    <mergeCell ref="BG740204:BG740205"/>
    <mergeCell ref="BG740242:BG740243"/>
    <mergeCell ref="BG740280:BG740281"/>
    <mergeCell ref="BG739862:BG739863"/>
    <mergeCell ref="BG739900:BG739901"/>
    <mergeCell ref="BG739938:BG739939"/>
    <mergeCell ref="BG739976:BG739977"/>
    <mergeCell ref="BG740014:BG740015"/>
    <mergeCell ref="BG740052:BG740053"/>
    <mergeCell ref="BG742370:BG742371"/>
    <mergeCell ref="BG742408:BG742409"/>
    <mergeCell ref="BG742446:BG742447"/>
    <mergeCell ref="BG742484:BG742485"/>
    <mergeCell ref="BG742522:BG742523"/>
    <mergeCell ref="BG742560:BG742561"/>
    <mergeCell ref="BG742142:BG742143"/>
    <mergeCell ref="BG742180:BG742181"/>
    <mergeCell ref="BG742218:BG742219"/>
    <mergeCell ref="BG742256:BG742257"/>
    <mergeCell ref="BG742294:BG742295"/>
    <mergeCell ref="BG742332:BG742333"/>
    <mergeCell ref="BG741914:BG741915"/>
    <mergeCell ref="BG741952:BG741953"/>
    <mergeCell ref="BG741990:BG741991"/>
    <mergeCell ref="BG742028:BG742029"/>
    <mergeCell ref="BG742066:BG742067"/>
    <mergeCell ref="BG742104:BG742105"/>
    <mergeCell ref="BG741686:BG741687"/>
    <mergeCell ref="BG741724:BG741725"/>
    <mergeCell ref="BG741762:BG741763"/>
    <mergeCell ref="BG741800:BG741801"/>
    <mergeCell ref="BG741838:BG741839"/>
    <mergeCell ref="BG741876:BG741877"/>
    <mergeCell ref="BG741458:BG741459"/>
    <mergeCell ref="BG741496:BG741497"/>
    <mergeCell ref="BG741534:BG741535"/>
    <mergeCell ref="BG741572:BG741573"/>
    <mergeCell ref="BG741610:BG741611"/>
    <mergeCell ref="BG741648:BG741649"/>
    <mergeCell ref="BG741230:BG741231"/>
    <mergeCell ref="BG741268:BG741269"/>
    <mergeCell ref="BG741306:BG741307"/>
    <mergeCell ref="BG741344:BG741345"/>
    <mergeCell ref="BG741382:BG741383"/>
    <mergeCell ref="BG741420:BG741421"/>
    <mergeCell ref="BG743738:BG743739"/>
    <mergeCell ref="BG743776:BG743777"/>
    <mergeCell ref="BG743814:BG743815"/>
    <mergeCell ref="BG743852:BG743853"/>
    <mergeCell ref="BG743890:BG743891"/>
    <mergeCell ref="BG743928:BG743929"/>
    <mergeCell ref="BG743510:BG743511"/>
    <mergeCell ref="BG743548:BG743549"/>
    <mergeCell ref="BG743586:BG743587"/>
    <mergeCell ref="BG743624:BG743625"/>
    <mergeCell ref="BG743662:BG743663"/>
    <mergeCell ref="BG743700:BG743701"/>
    <mergeCell ref="BG743282:BG743283"/>
    <mergeCell ref="BG743320:BG743321"/>
    <mergeCell ref="BG743358:BG743359"/>
    <mergeCell ref="BG743396:BG743397"/>
    <mergeCell ref="BG743434:BG743435"/>
    <mergeCell ref="BG743472:BG743473"/>
    <mergeCell ref="BG743054:BG743055"/>
    <mergeCell ref="BG743092:BG743093"/>
    <mergeCell ref="BG743130:BG743131"/>
    <mergeCell ref="BG743168:BG743169"/>
    <mergeCell ref="BG743206:BG743207"/>
    <mergeCell ref="BG743244:BG743245"/>
    <mergeCell ref="BG742826:BG742827"/>
    <mergeCell ref="BG742864:BG742865"/>
    <mergeCell ref="BG742902:BG742903"/>
    <mergeCell ref="BG742940:BG742941"/>
    <mergeCell ref="BG742978:BG742979"/>
    <mergeCell ref="BG743016:BG743017"/>
    <mergeCell ref="BG742598:BG742599"/>
    <mergeCell ref="BG742636:BG742637"/>
    <mergeCell ref="BG742674:BG742675"/>
    <mergeCell ref="BG742712:BG742713"/>
    <mergeCell ref="BG742750:BG742751"/>
    <mergeCell ref="BG742788:BG742789"/>
    <mergeCell ref="BG745106:BG745107"/>
    <mergeCell ref="BG745144:BG745145"/>
    <mergeCell ref="BG745182:BG745183"/>
    <mergeCell ref="BG745220:BG745221"/>
    <mergeCell ref="BG745258:BG745259"/>
    <mergeCell ref="BG745296:BG745297"/>
    <mergeCell ref="BG744878:BG744879"/>
    <mergeCell ref="BG744916:BG744917"/>
    <mergeCell ref="BG744954:BG744955"/>
    <mergeCell ref="BG744992:BG744993"/>
    <mergeCell ref="BG745030:BG745031"/>
    <mergeCell ref="BG745068:BG745069"/>
    <mergeCell ref="BG744650:BG744651"/>
    <mergeCell ref="BG744688:BG744689"/>
    <mergeCell ref="BG744726:BG744727"/>
    <mergeCell ref="BG744764:BG744765"/>
    <mergeCell ref="BG744802:BG744803"/>
    <mergeCell ref="BG744840:BG744841"/>
    <mergeCell ref="BG744422:BG744423"/>
    <mergeCell ref="BG744460:BG744461"/>
    <mergeCell ref="BG744498:BG744499"/>
    <mergeCell ref="BG744536:BG744537"/>
    <mergeCell ref="BG744574:BG744575"/>
    <mergeCell ref="BG744612:BG744613"/>
    <mergeCell ref="BG744194:BG744195"/>
    <mergeCell ref="BG744232:BG744233"/>
    <mergeCell ref="BG744270:BG744271"/>
    <mergeCell ref="BG744308:BG744309"/>
    <mergeCell ref="BG744346:BG744347"/>
    <mergeCell ref="BG744384:BG744385"/>
    <mergeCell ref="BG743966:BG743967"/>
    <mergeCell ref="BG744004:BG744005"/>
    <mergeCell ref="BG744042:BG744043"/>
    <mergeCell ref="BG744080:BG744081"/>
    <mergeCell ref="BG744118:BG744119"/>
    <mergeCell ref="BG744156:BG744157"/>
    <mergeCell ref="BG746474:BG746475"/>
    <mergeCell ref="BG746512:BG746513"/>
    <mergeCell ref="BG746550:BG746551"/>
    <mergeCell ref="BG746588:BG746589"/>
    <mergeCell ref="BG746626:BG746627"/>
    <mergeCell ref="BG746664:BG746665"/>
    <mergeCell ref="BG746246:BG746247"/>
    <mergeCell ref="BG746284:BG746285"/>
    <mergeCell ref="BG746322:BG746323"/>
    <mergeCell ref="BG746360:BG746361"/>
    <mergeCell ref="BG746398:BG746399"/>
    <mergeCell ref="BG746436:BG746437"/>
    <mergeCell ref="BG746018:BG746019"/>
    <mergeCell ref="BG746056:BG746057"/>
    <mergeCell ref="BG746094:BG746095"/>
    <mergeCell ref="BG746132:BG746133"/>
    <mergeCell ref="BG746170:BG746171"/>
    <mergeCell ref="BG746208:BG746209"/>
    <mergeCell ref="BG745790:BG745791"/>
    <mergeCell ref="BG745828:BG745829"/>
    <mergeCell ref="BG745866:BG745867"/>
    <mergeCell ref="BG745904:BG745905"/>
    <mergeCell ref="BG745942:BG745943"/>
    <mergeCell ref="BG745980:BG745981"/>
    <mergeCell ref="BG745562:BG745563"/>
    <mergeCell ref="BG745600:BG745601"/>
    <mergeCell ref="BG745638:BG745639"/>
    <mergeCell ref="BG745676:BG745677"/>
    <mergeCell ref="BG745714:BG745715"/>
    <mergeCell ref="BG745752:BG745753"/>
    <mergeCell ref="BG745334:BG745335"/>
    <mergeCell ref="BG745372:BG745373"/>
    <mergeCell ref="BG745410:BG745411"/>
    <mergeCell ref="BG745448:BG745449"/>
    <mergeCell ref="BG745486:BG745487"/>
    <mergeCell ref="BG745524:BG745525"/>
    <mergeCell ref="BG747842:BG747843"/>
    <mergeCell ref="BG747880:BG747881"/>
    <mergeCell ref="BG747918:BG747919"/>
    <mergeCell ref="BG747956:BG747957"/>
    <mergeCell ref="BG747994:BG747995"/>
    <mergeCell ref="BG748032:BG748033"/>
    <mergeCell ref="BG747614:BG747615"/>
    <mergeCell ref="BG747652:BG747653"/>
    <mergeCell ref="BG747690:BG747691"/>
    <mergeCell ref="BG747728:BG747729"/>
    <mergeCell ref="BG747766:BG747767"/>
    <mergeCell ref="BG747804:BG747805"/>
    <mergeCell ref="BG747386:BG747387"/>
    <mergeCell ref="BG747424:BG747425"/>
    <mergeCell ref="BG747462:BG747463"/>
    <mergeCell ref="BG747500:BG747501"/>
    <mergeCell ref="BG747538:BG747539"/>
    <mergeCell ref="BG747576:BG747577"/>
    <mergeCell ref="BG747158:BG747159"/>
    <mergeCell ref="BG747196:BG747197"/>
    <mergeCell ref="BG747234:BG747235"/>
    <mergeCell ref="BG747272:BG747273"/>
    <mergeCell ref="BG747310:BG747311"/>
    <mergeCell ref="BG747348:BG747349"/>
    <mergeCell ref="BG746930:BG746931"/>
    <mergeCell ref="BG746968:BG746969"/>
    <mergeCell ref="BG747006:BG747007"/>
    <mergeCell ref="BG747044:BG747045"/>
    <mergeCell ref="BG747082:BG747083"/>
    <mergeCell ref="BG747120:BG747121"/>
    <mergeCell ref="BG746702:BG746703"/>
    <mergeCell ref="BG746740:BG746741"/>
    <mergeCell ref="BG746778:BG746779"/>
    <mergeCell ref="BG746816:BG746817"/>
    <mergeCell ref="BG746854:BG746855"/>
    <mergeCell ref="BG746892:BG746893"/>
    <mergeCell ref="BG749210:BG749211"/>
    <mergeCell ref="BG749248:BG749249"/>
    <mergeCell ref="BG749286:BG749287"/>
    <mergeCell ref="BG749324:BG749325"/>
    <mergeCell ref="BG749362:BG749363"/>
    <mergeCell ref="BG749400:BG749401"/>
    <mergeCell ref="BG748982:BG748983"/>
    <mergeCell ref="BG749020:BG749021"/>
    <mergeCell ref="BG749058:BG749059"/>
    <mergeCell ref="BG749096:BG749097"/>
    <mergeCell ref="BG749134:BG749135"/>
    <mergeCell ref="BG749172:BG749173"/>
    <mergeCell ref="BG748754:BG748755"/>
    <mergeCell ref="BG748792:BG748793"/>
    <mergeCell ref="BG748830:BG748831"/>
    <mergeCell ref="BG748868:BG748869"/>
    <mergeCell ref="BG748906:BG748907"/>
    <mergeCell ref="BG748944:BG748945"/>
    <mergeCell ref="BG748526:BG748527"/>
    <mergeCell ref="BG748564:BG748565"/>
    <mergeCell ref="BG748602:BG748603"/>
    <mergeCell ref="BG748640:BG748641"/>
    <mergeCell ref="BG748678:BG748679"/>
    <mergeCell ref="BG748716:BG748717"/>
    <mergeCell ref="BG748298:BG748299"/>
    <mergeCell ref="BG748336:BG748337"/>
    <mergeCell ref="BG748374:BG748375"/>
    <mergeCell ref="BG748412:BG748413"/>
    <mergeCell ref="BG748450:BG748451"/>
    <mergeCell ref="BG748488:BG748489"/>
    <mergeCell ref="BG748070:BG748071"/>
    <mergeCell ref="BG748108:BG748109"/>
    <mergeCell ref="BG748146:BG748147"/>
    <mergeCell ref="BG748184:BG748185"/>
    <mergeCell ref="BG748222:BG748223"/>
    <mergeCell ref="BG748260:BG748261"/>
    <mergeCell ref="BG750578:BG750579"/>
    <mergeCell ref="BG750616:BG750617"/>
    <mergeCell ref="BG750654:BG750655"/>
    <mergeCell ref="BG750692:BG750693"/>
    <mergeCell ref="BG750730:BG750731"/>
    <mergeCell ref="BG750768:BG750769"/>
    <mergeCell ref="BG750350:BG750351"/>
    <mergeCell ref="BG750388:BG750389"/>
    <mergeCell ref="BG750426:BG750427"/>
    <mergeCell ref="BG750464:BG750465"/>
    <mergeCell ref="BG750502:BG750503"/>
    <mergeCell ref="BG750540:BG750541"/>
    <mergeCell ref="BG750122:BG750123"/>
    <mergeCell ref="BG750160:BG750161"/>
    <mergeCell ref="BG750198:BG750199"/>
    <mergeCell ref="BG750236:BG750237"/>
    <mergeCell ref="BG750274:BG750275"/>
    <mergeCell ref="BG750312:BG750313"/>
    <mergeCell ref="BG749894:BG749895"/>
    <mergeCell ref="BG749932:BG749933"/>
    <mergeCell ref="BG749970:BG749971"/>
    <mergeCell ref="BG750008:BG750009"/>
    <mergeCell ref="BG750046:BG750047"/>
    <mergeCell ref="BG750084:BG750085"/>
    <mergeCell ref="BG749666:BG749667"/>
    <mergeCell ref="BG749704:BG749705"/>
    <mergeCell ref="BG749742:BG749743"/>
    <mergeCell ref="BG749780:BG749781"/>
    <mergeCell ref="BG749818:BG749819"/>
    <mergeCell ref="BG749856:BG749857"/>
    <mergeCell ref="BG749438:BG749439"/>
    <mergeCell ref="BG749476:BG749477"/>
    <mergeCell ref="BG749514:BG749515"/>
    <mergeCell ref="BG749552:BG749553"/>
    <mergeCell ref="BG749590:BG749591"/>
    <mergeCell ref="BG749628:BG749629"/>
    <mergeCell ref="BG751946:BG751947"/>
    <mergeCell ref="BG751984:BG751985"/>
    <mergeCell ref="BG752022:BG752023"/>
    <mergeCell ref="BG752060:BG752061"/>
    <mergeCell ref="BG752098:BG752099"/>
    <mergeCell ref="BG752136:BG752137"/>
    <mergeCell ref="BG751718:BG751719"/>
    <mergeCell ref="BG751756:BG751757"/>
    <mergeCell ref="BG751794:BG751795"/>
    <mergeCell ref="BG751832:BG751833"/>
    <mergeCell ref="BG751870:BG751871"/>
    <mergeCell ref="BG751908:BG751909"/>
    <mergeCell ref="BG751490:BG751491"/>
    <mergeCell ref="BG751528:BG751529"/>
    <mergeCell ref="BG751566:BG751567"/>
    <mergeCell ref="BG751604:BG751605"/>
    <mergeCell ref="BG751642:BG751643"/>
    <mergeCell ref="BG751680:BG751681"/>
    <mergeCell ref="BG751262:BG751263"/>
    <mergeCell ref="BG751300:BG751301"/>
    <mergeCell ref="BG751338:BG751339"/>
    <mergeCell ref="BG751376:BG751377"/>
    <mergeCell ref="BG751414:BG751415"/>
    <mergeCell ref="BG751452:BG751453"/>
    <mergeCell ref="BG751034:BG751035"/>
    <mergeCell ref="BG751072:BG751073"/>
    <mergeCell ref="BG751110:BG751111"/>
    <mergeCell ref="BG751148:BG751149"/>
    <mergeCell ref="BG751186:BG751187"/>
    <mergeCell ref="BG751224:BG751225"/>
    <mergeCell ref="BG750806:BG750807"/>
    <mergeCell ref="BG750844:BG750845"/>
    <mergeCell ref="BG750882:BG750883"/>
    <mergeCell ref="BG750920:BG750921"/>
    <mergeCell ref="BG750958:BG750959"/>
    <mergeCell ref="BG750996:BG750997"/>
    <mergeCell ref="BG753314:BG753315"/>
    <mergeCell ref="BG753352:BG753353"/>
    <mergeCell ref="BG753390:BG753391"/>
    <mergeCell ref="BG753428:BG753429"/>
    <mergeCell ref="BG753466:BG753467"/>
    <mergeCell ref="BG753504:BG753505"/>
    <mergeCell ref="BG753086:BG753087"/>
    <mergeCell ref="BG753124:BG753125"/>
    <mergeCell ref="BG753162:BG753163"/>
    <mergeCell ref="BG753200:BG753201"/>
    <mergeCell ref="BG753238:BG753239"/>
    <mergeCell ref="BG753276:BG753277"/>
    <mergeCell ref="BG752858:BG752859"/>
    <mergeCell ref="BG752896:BG752897"/>
    <mergeCell ref="BG752934:BG752935"/>
    <mergeCell ref="BG752972:BG752973"/>
    <mergeCell ref="BG753010:BG753011"/>
    <mergeCell ref="BG753048:BG753049"/>
    <mergeCell ref="BG752630:BG752631"/>
    <mergeCell ref="BG752668:BG752669"/>
    <mergeCell ref="BG752706:BG752707"/>
    <mergeCell ref="BG752744:BG752745"/>
    <mergeCell ref="BG752782:BG752783"/>
    <mergeCell ref="BG752820:BG752821"/>
    <mergeCell ref="BG752402:BG752403"/>
    <mergeCell ref="BG752440:BG752441"/>
    <mergeCell ref="BG752478:BG752479"/>
    <mergeCell ref="BG752516:BG752517"/>
    <mergeCell ref="BG752554:BG752555"/>
    <mergeCell ref="BG752592:BG752593"/>
    <mergeCell ref="BG752174:BG752175"/>
    <mergeCell ref="BG752212:BG752213"/>
    <mergeCell ref="BG752250:BG752251"/>
    <mergeCell ref="BG752288:BG752289"/>
    <mergeCell ref="BG752326:BG752327"/>
    <mergeCell ref="BG752364:BG752365"/>
    <mergeCell ref="BG754682:BG754683"/>
    <mergeCell ref="BG754720:BG754721"/>
    <mergeCell ref="BG754758:BG754759"/>
    <mergeCell ref="BG754796:BG754797"/>
    <mergeCell ref="BG754834:BG754835"/>
    <mergeCell ref="BG754872:BG754873"/>
    <mergeCell ref="BG754454:BG754455"/>
    <mergeCell ref="BG754492:BG754493"/>
    <mergeCell ref="BG754530:BG754531"/>
    <mergeCell ref="BG754568:BG754569"/>
    <mergeCell ref="BG754606:BG754607"/>
    <mergeCell ref="BG754644:BG754645"/>
    <mergeCell ref="BG754226:BG754227"/>
    <mergeCell ref="BG754264:BG754265"/>
    <mergeCell ref="BG754302:BG754303"/>
    <mergeCell ref="BG754340:BG754341"/>
    <mergeCell ref="BG754378:BG754379"/>
    <mergeCell ref="BG754416:BG754417"/>
    <mergeCell ref="BG753998:BG753999"/>
    <mergeCell ref="BG754036:BG754037"/>
    <mergeCell ref="BG754074:BG754075"/>
    <mergeCell ref="BG754112:BG754113"/>
    <mergeCell ref="BG754150:BG754151"/>
    <mergeCell ref="BG754188:BG754189"/>
    <mergeCell ref="BG753770:BG753771"/>
    <mergeCell ref="BG753808:BG753809"/>
    <mergeCell ref="BG753846:BG753847"/>
    <mergeCell ref="BG753884:BG753885"/>
    <mergeCell ref="BG753922:BG753923"/>
    <mergeCell ref="BG753960:BG753961"/>
    <mergeCell ref="BG753542:BG753543"/>
    <mergeCell ref="BG753580:BG753581"/>
    <mergeCell ref="BG753618:BG753619"/>
    <mergeCell ref="BG753656:BG753657"/>
    <mergeCell ref="BG753694:BG753695"/>
    <mergeCell ref="BG753732:BG753733"/>
    <mergeCell ref="BG756050:BG756051"/>
    <mergeCell ref="BG756088:BG756089"/>
    <mergeCell ref="BG756126:BG756127"/>
    <mergeCell ref="BG756164:BG756165"/>
    <mergeCell ref="BG756202:BG756203"/>
    <mergeCell ref="BG756240:BG756241"/>
    <mergeCell ref="BG755822:BG755823"/>
    <mergeCell ref="BG755860:BG755861"/>
    <mergeCell ref="BG755898:BG755899"/>
    <mergeCell ref="BG755936:BG755937"/>
    <mergeCell ref="BG755974:BG755975"/>
    <mergeCell ref="BG756012:BG756013"/>
    <mergeCell ref="BG755594:BG755595"/>
    <mergeCell ref="BG755632:BG755633"/>
    <mergeCell ref="BG755670:BG755671"/>
    <mergeCell ref="BG755708:BG755709"/>
    <mergeCell ref="BG755746:BG755747"/>
    <mergeCell ref="BG755784:BG755785"/>
    <mergeCell ref="BG755366:BG755367"/>
    <mergeCell ref="BG755404:BG755405"/>
    <mergeCell ref="BG755442:BG755443"/>
    <mergeCell ref="BG755480:BG755481"/>
    <mergeCell ref="BG755518:BG755519"/>
    <mergeCell ref="BG755556:BG755557"/>
    <mergeCell ref="BG755138:BG755139"/>
    <mergeCell ref="BG755176:BG755177"/>
    <mergeCell ref="BG755214:BG755215"/>
    <mergeCell ref="BG755252:BG755253"/>
    <mergeCell ref="BG755290:BG755291"/>
    <mergeCell ref="BG755328:BG755329"/>
    <mergeCell ref="BG754910:BG754911"/>
    <mergeCell ref="BG754948:BG754949"/>
    <mergeCell ref="BG754986:BG754987"/>
    <mergeCell ref="BG755024:BG755025"/>
    <mergeCell ref="BG755062:BG755063"/>
    <mergeCell ref="BG755100:BG755101"/>
    <mergeCell ref="BG757418:BG757419"/>
    <mergeCell ref="BG757456:BG757457"/>
    <mergeCell ref="BG757494:BG757495"/>
    <mergeCell ref="BG757532:BG757533"/>
    <mergeCell ref="BG757570:BG757571"/>
    <mergeCell ref="BG757608:BG757609"/>
    <mergeCell ref="BG757190:BG757191"/>
    <mergeCell ref="BG757228:BG757229"/>
    <mergeCell ref="BG757266:BG757267"/>
    <mergeCell ref="BG757304:BG757305"/>
    <mergeCell ref="BG757342:BG757343"/>
    <mergeCell ref="BG757380:BG757381"/>
    <mergeCell ref="BG756962:BG756963"/>
    <mergeCell ref="BG757000:BG757001"/>
    <mergeCell ref="BG757038:BG757039"/>
    <mergeCell ref="BG757076:BG757077"/>
    <mergeCell ref="BG757114:BG757115"/>
    <mergeCell ref="BG757152:BG757153"/>
    <mergeCell ref="BG756734:BG756735"/>
    <mergeCell ref="BG756772:BG756773"/>
    <mergeCell ref="BG756810:BG756811"/>
    <mergeCell ref="BG756848:BG756849"/>
    <mergeCell ref="BG756886:BG756887"/>
    <mergeCell ref="BG756924:BG756925"/>
    <mergeCell ref="BG756506:BG756507"/>
    <mergeCell ref="BG756544:BG756545"/>
    <mergeCell ref="BG756582:BG756583"/>
    <mergeCell ref="BG756620:BG756621"/>
    <mergeCell ref="BG756658:BG756659"/>
    <mergeCell ref="BG756696:BG756697"/>
    <mergeCell ref="BG756278:BG756279"/>
    <mergeCell ref="BG756316:BG756317"/>
    <mergeCell ref="BG756354:BG756355"/>
    <mergeCell ref="BG756392:BG756393"/>
    <mergeCell ref="BG756430:BG756431"/>
    <mergeCell ref="BG756468:BG756469"/>
    <mergeCell ref="BG758786:BG758787"/>
    <mergeCell ref="BG758824:BG758825"/>
    <mergeCell ref="BG758862:BG758863"/>
    <mergeCell ref="BG758900:BG758901"/>
    <mergeCell ref="BG758938:BG758939"/>
    <mergeCell ref="BG758976:BG758977"/>
    <mergeCell ref="BG758558:BG758559"/>
    <mergeCell ref="BG758596:BG758597"/>
    <mergeCell ref="BG758634:BG758635"/>
    <mergeCell ref="BG758672:BG758673"/>
    <mergeCell ref="BG758710:BG758711"/>
    <mergeCell ref="BG758748:BG758749"/>
    <mergeCell ref="BG758330:BG758331"/>
    <mergeCell ref="BG758368:BG758369"/>
    <mergeCell ref="BG758406:BG758407"/>
    <mergeCell ref="BG758444:BG758445"/>
    <mergeCell ref="BG758482:BG758483"/>
    <mergeCell ref="BG758520:BG758521"/>
    <mergeCell ref="BG758102:BG758103"/>
    <mergeCell ref="BG758140:BG758141"/>
    <mergeCell ref="BG758178:BG758179"/>
    <mergeCell ref="BG758216:BG758217"/>
    <mergeCell ref="BG758254:BG758255"/>
    <mergeCell ref="BG758292:BG758293"/>
    <mergeCell ref="BG757874:BG757875"/>
    <mergeCell ref="BG757912:BG757913"/>
    <mergeCell ref="BG757950:BG757951"/>
    <mergeCell ref="BG757988:BG757989"/>
    <mergeCell ref="BG758026:BG758027"/>
    <mergeCell ref="BG758064:BG758065"/>
    <mergeCell ref="BG757646:BG757647"/>
    <mergeCell ref="BG757684:BG757685"/>
    <mergeCell ref="BG757722:BG757723"/>
    <mergeCell ref="BG757760:BG757761"/>
    <mergeCell ref="BG757798:BG757799"/>
    <mergeCell ref="BG757836:BG757837"/>
    <mergeCell ref="BG760154:BG760155"/>
    <mergeCell ref="BG760192:BG760193"/>
    <mergeCell ref="BG760230:BG760231"/>
    <mergeCell ref="BG760268:BG760269"/>
    <mergeCell ref="BG760306:BG760307"/>
    <mergeCell ref="BG760344:BG760345"/>
    <mergeCell ref="BG759926:BG759927"/>
    <mergeCell ref="BG759964:BG759965"/>
    <mergeCell ref="BG760002:BG760003"/>
    <mergeCell ref="BG760040:BG760041"/>
    <mergeCell ref="BG760078:BG760079"/>
    <mergeCell ref="BG760116:BG760117"/>
    <mergeCell ref="BG759698:BG759699"/>
    <mergeCell ref="BG759736:BG759737"/>
    <mergeCell ref="BG759774:BG759775"/>
    <mergeCell ref="BG759812:BG759813"/>
    <mergeCell ref="BG759850:BG759851"/>
    <mergeCell ref="BG759888:BG759889"/>
    <mergeCell ref="BG759470:BG759471"/>
    <mergeCell ref="BG759508:BG759509"/>
    <mergeCell ref="BG759546:BG759547"/>
    <mergeCell ref="BG759584:BG759585"/>
    <mergeCell ref="BG759622:BG759623"/>
    <mergeCell ref="BG759660:BG759661"/>
    <mergeCell ref="BG759242:BG759243"/>
    <mergeCell ref="BG759280:BG759281"/>
    <mergeCell ref="BG759318:BG759319"/>
    <mergeCell ref="BG759356:BG759357"/>
    <mergeCell ref="BG759394:BG759395"/>
    <mergeCell ref="BG759432:BG759433"/>
    <mergeCell ref="BG759014:BG759015"/>
    <mergeCell ref="BG759052:BG759053"/>
    <mergeCell ref="BG759090:BG759091"/>
    <mergeCell ref="BG759128:BG759129"/>
    <mergeCell ref="BG759166:BG759167"/>
    <mergeCell ref="BG759204:BG759205"/>
    <mergeCell ref="BG761522:BG761523"/>
    <mergeCell ref="BG761560:BG761561"/>
    <mergeCell ref="BG761598:BG761599"/>
    <mergeCell ref="BG761636:BG761637"/>
    <mergeCell ref="BG761674:BG761675"/>
    <mergeCell ref="BG761712:BG761713"/>
    <mergeCell ref="BG761294:BG761295"/>
    <mergeCell ref="BG761332:BG761333"/>
    <mergeCell ref="BG761370:BG761371"/>
    <mergeCell ref="BG761408:BG761409"/>
    <mergeCell ref="BG761446:BG761447"/>
    <mergeCell ref="BG761484:BG761485"/>
    <mergeCell ref="BG761066:BG761067"/>
    <mergeCell ref="BG761104:BG761105"/>
    <mergeCell ref="BG761142:BG761143"/>
    <mergeCell ref="BG761180:BG761181"/>
    <mergeCell ref="BG761218:BG761219"/>
    <mergeCell ref="BG761256:BG761257"/>
    <mergeCell ref="BG760838:BG760839"/>
    <mergeCell ref="BG760876:BG760877"/>
    <mergeCell ref="BG760914:BG760915"/>
    <mergeCell ref="BG760952:BG760953"/>
    <mergeCell ref="BG760990:BG760991"/>
    <mergeCell ref="BG761028:BG761029"/>
    <mergeCell ref="BG760610:BG760611"/>
    <mergeCell ref="BG760648:BG760649"/>
    <mergeCell ref="BG760686:BG760687"/>
    <mergeCell ref="BG760724:BG760725"/>
    <mergeCell ref="BG760762:BG760763"/>
    <mergeCell ref="BG760800:BG760801"/>
    <mergeCell ref="BG760382:BG760383"/>
    <mergeCell ref="BG760420:BG760421"/>
    <mergeCell ref="BG760458:BG760459"/>
    <mergeCell ref="BG760496:BG760497"/>
    <mergeCell ref="BG760534:BG760535"/>
    <mergeCell ref="BG760572:BG760573"/>
    <mergeCell ref="BG762890:BG762891"/>
    <mergeCell ref="BG762928:BG762929"/>
    <mergeCell ref="BG762966:BG762967"/>
    <mergeCell ref="BG763004:BG763005"/>
    <mergeCell ref="BG763042:BG763043"/>
    <mergeCell ref="BG763080:BG763081"/>
    <mergeCell ref="BG762662:BG762663"/>
    <mergeCell ref="BG762700:BG762701"/>
    <mergeCell ref="BG762738:BG762739"/>
    <mergeCell ref="BG762776:BG762777"/>
    <mergeCell ref="BG762814:BG762815"/>
    <mergeCell ref="BG762852:BG762853"/>
    <mergeCell ref="BG762434:BG762435"/>
    <mergeCell ref="BG762472:BG762473"/>
    <mergeCell ref="BG762510:BG762511"/>
    <mergeCell ref="BG762548:BG762549"/>
    <mergeCell ref="BG762586:BG762587"/>
    <mergeCell ref="BG762624:BG762625"/>
    <mergeCell ref="BG762206:BG762207"/>
    <mergeCell ref="BG762244:BG762245"/>
    <mergeCell ref="BG762282:BG762283"/>
    <mergeCell ref="BG762320:BG762321"/>
    <mergeCell ref="BG762358:BG762359"/>
    <mergeCell ref="BG762396:BG762397"/>
    <mergeCell ref="BG761978:BG761979"/>
    <mergeCell ref="BG762016:BG762017"/>
    <mergeCell ref="BG762054:BG762055"/>
    <mergeCell ref="BG762092:BG762093"/>
    <mergeCell ref="BG762130:BG762131"/>
    <mergeCell ref="BG762168:BG762169"/>
    <mergeCell ref="BG761750:BG761751"/>
    <mergeCell ref="BG761788:BG761789"/>
    <mergeCell ref="BG761826:BG761827"/>
    <mergeCell ref="BG761864:BG761865"/>
    <mergeCell ref="BG761902:BG761903"/>
    <mergeCell ref="BG761940:BG761941"/>
    <mergeCell ref="BG764258:BG764259"/>
    <mergeCell ref="BG764296:BG764297"/>
    <mergeCell ref="BG764334:BG764335"/>
    <mergeCell ref="BG764372:BG764373"/>
    <mergeCell ref="BG764410:BG764411"/>
    <mergeCell ref="BG764448:BG764449"/>
    <mergeCell ref="BG764030:BG764031"/>
    <mergeCell ref="BG764068:BG764069"/>
    <mergeCell ref="BG764106:BG764107"/>
    <mergeCell ref="BG764144:BG764145"/>
    <mergeCell ref="BG764182:BG764183"/>
    <mergeCell ref="BG764220:BG764221"/>
    <mergeCell ref="BG763802:BG763803"/>
    <mergeCell ref="BG763840:BG763841"/>
    <mergeCell ref="BG763878:BG763879"/>
    <mergeCell ref="BG763916:BG763917"/>
    <mergeCell ref="BG763954:BG763955"/>
    <mergeCell ref="BG763992:BG763993"/>
    <mergeCell ref="BG763574:BG763575"/>
    <mergeCell ref="BG763612:BG763613"/>
    <mergeCell ref="BG763650:BG763651"/>
    <mergeCell ref="BG763688:BG763689"/>
    <mergeCell ref="BG763726:BG763727"/>
    <mergeCell ref="BG763764:BG763765"/>
    <mergeCell ref="BG763346:BG763347"/>
    <mergeCell ref="BG763384:BG763385"/>
    <mergeCell ref="BG763422:BG763423"/>
    <mergeCell ref="BG763460:BG763461"/>
    <mergeCell ref="BG763498:BG763499"/>
    <mergeCell ref="BG763536:BG763537"/>
    <mergeCell ref="BG763118:BG763119"/>
    <mergeCell ref="BG763156:BG763157"/>
    <mergeCell ref="BG763194:BG763195"/>
    <mergeCell ref="BG763232:BG763233"/>
    <mergeCell ref="BG763270:BG763271"/>
    <mergeCell ref="BG763308:BG763309"/>
    <mergeCell ref="BG765626:BG765627"/>
    <mergeCell ref="BG765664:BG765665"/>
    <mergeCell ref="BG765702:BG765703"/>
    <mergeCell ref="BG765740:BG765741"/>
    <mergeCell ref="BG765778:BG765779"/>
    <mergeCell ref="BG765816:BG765817"/>
    <mergeCell ref="BG765398:BG765399"/>
    <mergeCell ref="BG765436:BG765437"/>
    <mergeCell ref="BG765474:BG765475"/>
    <mergeCell ref="BG765512:BG765513"/>
    <mergeCell ref="BG765550:BG765551"/>
    <mergeCell ref="BG765588:BG765589"/>
    <mergeCell ref="BG765170:BG765171"/>
    <mergeCell ref="BG765208:BG765209"/>
    <mergeCell ref="BG765246:BG765247"/>
    <mergeCell ref="BG765284:BG765285"/>
    <mergeCell ref="BG765322:BG765323"/>
    <mergeCell ref="BG765360:BG765361"/>
    <mergeCell ref="BG764942:BG764943"/>
    <mergeCell ref="BG764980:BG764981"/>
    <mergeCell ref="BG765018:BG765019"/>
    <mergeCell ref="BG765056:BG765057"/>
    <mergeCell ref="BG765094:BG765095"/>
    <mergeCell ref="BG765132:BG765133"/>
    <mergeCell ref="BG764714:BG764715"/>
    <mergeCell ref="BG764752:BG764753"/>
    <mergeCell ref="BG764790:BG764791"/>
    <mergeCell ref="BG764828:BG764829"/>
    <mergeCell ref="BG764866:BG764867"/>
    <mergeCell ref="BG764904:BG764905"/>
    <mergeCell ref="BG764486:BG764487"/>
    <mergeCell ref="BG764524:BG764525"/>
    <mergeCell ref="BG764562:BG764563"/>
    <mergeCell ref="BG764600:BG764601"/>
    <mergeCell ref="BG764638:BG764639"/>
    <mergeCell ref="BG764676:BG764677"/>
    <mergeCell ref="BG766994:BG766995"/>
    <mergeCell ref="BG767032:BG767033"/>
    <mergeCell ref="BG767070:BG767071"/>
    <mergeCell ref="BG767108:BG767109"/>
    <mergeCell ref="BG767146:BG767147"/>
    <mergeCell ref="BG767184:BG767185"/>
    <mergeCell ref="BG766766:BG766767"/>
    <mergeCell ref="BG766804:BG766805"/>
    <mergeCell ref="BG766842:BG766843"/>
    <mergeCell ref="BG766880:BG766881"/>
    <mergeCell ref="BG766918:BG766919"/>
    <mergeCell ref="BG766956:BG766957"/>
    <mergeCell ref="BG766538:BG766539"/>
    <mergeCell ref="BG766576:BG766577"/>
    <mergeCell ref="BG766614:BG766615"/>
    <mergeCell ref="BG766652:BG766653"/>
    <mergeCell ref="BG766690:BG766691"/>
    <mergeCell ref="BG766728:BG766729"/>
    <mergeCell ref="BG766310:BG766311"/>
    <mergeCell ref="BG766348:BG766349"/>
    <mergeCell ref="BG766386:BG766387"/>
    <mergeCell ref="BG766424:BG766425"/>
    <mergeCell ref="BG766462:BG766463"/>
    <mergeCell ref="BG766500:BG766501"/>
    <mergeCell ref="BG766082:BG766083"/>
    <mergeCell ref="BG766120:BG766121"/>
    <mergeCell ref="BG766158:BG766159"/>
    <mergeCell ref="BG766196:BG766197"/>
    <mergeCell ref="BG766234:BG766235"/>
    <mergeCell ref="BG766272:BG766273"/>
    <mergeCell ref="BG765854:BG765855"/>
    <mergeCell ref="BG765892:BG765893"/>
    <mergeCell ref="BG765930:BG765931"/>
    <mergeCell ref="BG765968:BG765969"/>
    <mergeCell ref="BG766006:BG766007"/>
    <mergeCell ref="BG766044:BG766045"/>
    <mergeCell ref="BG768362:BG768363"/>
    <mergeCell ref="BG768400:BG768401"/>
    <mergeCell ref="BG768438:BG768439"/>
    <mergeCell ref="BG768476:BG768477"/>
    <mergeCell ref="BG768514:BG768515"/>
    <mergeCell ref="BG768552:BG768553"/>
    <mergeCell ref="BG768134:BG768135"/>
    <mergeCell ref="BG768172:BG768173"/>
    <mergeCell ref="BG768210:BG768211"/>
    <mergeCell ref="BG768248:BG768249"/>
    <mergeCell ref="BG768286:BG768287"/>
    <mergeCell ref="BG768324:BG768325"/>
    <mergeCell ref="BG767906:BG767907"/>
    <mergeCell ref="BG767944:BG767945"/>
    <mergeCell ref="BG767982:BG767983"/>
    <mergeCell ref="BG768020:BG768021"/>
    <mergeCell ref="BG768058:BG768059"/>
    <mergeCell ref="BG768096:BG768097"/>
    <mergeCell ref="BG767678:BG767679"/>
    <mergeCell ref="BG767716:BG767717"/>
    <mergeCell ref="BG767754:BG767755"/>
    <mergeCell ref="BG767792:BG767793"/>
    <mergeCell ref="BG767830:BG767831"/>
    <mergeCell ref="BG767868:BG767869"/>
    <mergeCell ref="BG767450:BG767451"/>
    <mergeCell ref="BG767488:BG767489"/>
    <mergeCell ref="BG767526:BG767527"/>
    <mergeCell ref="BG767564:BG767565"/>
    <mergeCell ref="BG767602:BG767603"/>
    <mergeCell ref="BG767640:BG767641"/>
    <mergeCell ref="BG767222:BG767223"/>
    <mergeCell ref="BG767260:BG767261"/>
    <mergeCell ref="BG767298:BG767299"/>
    <mergeCell ref="BG767336:BG767337"/>
    <mergeCell ref="BG767374:BG767375"/>
    <mergeCell ref="BG767412:BG767413"/>
    <mergeCell ref="BG769730:BG769731"/>
    <mergeCell ref="BG769768:BG769769"/>
    <mergeCell ref="BG769806:BG769807"/>
    <mergeCell ref="BG769844:BG769845"/>
    <mergeCell ref="BG769882:BG769883"/>
    <mergeCell ref="BG769920:BG769921"/>
    <mergeCell ref="BG769502:BG769503"/>
    <mergeCell ref="BG769540:BG769541"/>
    <mergeCell ref="BG769578:BG769579"/>
    <mergeCell ref="BG769616:BG769617"/>
    <mergeCell ref="BG769654:BG769655"/>
    <mergeCell ref="BG769692:BG769693"/>
    <mergeCell ref="BG769274:BG769275"/>
    <mergeCell ref="BG769312:BG769313"/>
    <mergeCell ref="BG769350:BG769351"/>
    <mergeCell ref="BG769388:BG769389"/>
    <mergeCell ref="BG769426:BG769427"/>
    <mergeCell ref="BG769464:BG769465"/>
    <mergeCell ref="BG769046:BG769047"/>
    <mergeCell ref="BG769084:BG769085"/>
    <mergeCell ref="BG769122:BG769123"/>
    <mergeCell ref="BG769160:BG769161"/>
    <mergeCell ref="BG769198:BG769199"/>
    <mergeCell ref="BG769236:BG769237"/>
    <mergeCell ref="BG768818:BG768819"/>
    <mergeCell ref="BG768856:BG768857"/>
    <mergeCell ref="BG768894:BG768895"/>
    <mergeCell ref="BG768932:BG768933"/>
    <mergeCell ref="BG768970:BG768971"/>
    <mergeCell ref="BG769008:BG769009"/>
    <mergeCell ref="BG768590:BG768591"/>
    <mergeCell ref="BG768628:BG768629"/>
    <mergeCell ref="BG768666:BG768667"/>
    <mergeCell ref="BG768704:BG768705"/>
    <mergeCell ref="BG768742:BG768743"/>
    <mergeCell ref="BG768780:BG768781"/>
    <mergeCell ref="BG771098:BG771099"/>
    <mergeCell ref="BG771136:BG771137"/>
    <mergeCell ref="BG771174:BG771175"/>
    <mergeCell ref="BG771212:BG771213"/>
    <mergeCell ref="BG771250:BG771251"/>
    <mergeCell ref="BG771288:BG771289"/>
    <mergeCell ref="BG770870:BG770871"/>
    <mergeCell ref="BG770908:BG770909"/>
    <mergeCell ref="BG770946:BG770947"/>
    <mergeCell ref="BG770984:BG770985"/>
    <mergeCell ref="BG771022:BG771023"/>
    <mergeCell ref="BG771060:BG771061"/>
    <mergeCell ref="BG770642:BG770643"/>
    <mergeCell ref="BG770680:BG770681"/>
    <mergeCell ref="BG770718:BG770719"/>
    <mergeCell ref="BG770756:BG770757"/>
    <mergeCell ref="BG770794:BG770795"/>
    <mergeCell ref="BG770832:BG770833"/>
    <mergeCell ref="BG770414:BG770415"/>
    <mergeCell ref="BG770452:BG770453"/>
    <mergeCell ref="BG770490:BG770491"/>
    <mergeCell ref="BG770528:BG770529"/>
    <mergeCell ref="BG770566:BG770567"/>
    <mergeCell ref="BG770604:BG770605"/>
    <mergeCell ref="BG770186:BG770187"/>
    <mergeCell ref="BG770224:BG770225"/>
    <mergeCell ref="BG770262:BG770263"/>
    <mergeCell ref="BG770300:BG770301"/>
    <mergeCell ref="BG770338:BG770339"/>
    <mergeCell ref="BG770376:BG770377"/>
    <mergeCell ref="BG769958:BG769959"/>
    <mergeCell ref="BG769996:BG769997"/>
    <mergeCell ref="BG770034:BG770035"/>
    <mergeCell ref="BG770072:BG770073"/>
    <mergeCell ref="BG770110:BG770111"/>
    <mergeCell ref="BG770148:BG770149"/>
    <mergeCell ref="BG772466:BG772467"/>
    <mergeCell ref="BG772504:BG772505"/>
    <mergeCell ref="BG772542:BG772543"/>
    <mergeCell ref="BG772580:BG772581"/>
    <mergeCell ref="BG772618:BG772619"/>
    <mergeCell ref="BG772656:BG772657"/>
    <mergeCell ref="BG772238:BG772239"/>
    <mergeCell ref="BG772276:BG772277"/>
    <mergeCell ref="BG772314:BG772315"/>
    <mergeCell ref="BG772352:BG772353"/>
    <mergeCell ref="BG772390:BG772391"/>
    <mergeCell ref="BG772428:BG772429"/>
    <mergeCell ref="BG772010:BG772011"/>
    <mergeCell ref="BG772048:BG772049"/>
    <mergeCell ref="BG772086:BG772087"/>
    <mergeCell ref="BG772124:BG772125"/>
    <mergeCell ref="BG772162:BG772163"/>
    <mergeCell ref="BG772200:BG772201"/>
    <mergeCell ref="BG771782:BG771783"/>
    <mergeCell ref="BG771820:BG771821"/>
    <mergeCell ref="BG771858:BG771859"/>
    <mergeCell ref="BG771896:BG771897"/>
    <mergeCell ref="BG771934:BG771935"/>
    <mergeCell ref="BG771972:BG771973"/>
    <mergeCell ref="BG771554:BG771555"/>
    <mergeCell ref="BG771592:BG771593"/>
    <mergeCell ref="BG771630:BG771631"/>
    <mergeCell ref="BG771668:BG771669"/>
    <mergeCell ref="BG771706:BG771707"/>
    <mergeCell ref="BG771744:BG771745"/>
    <mergeCell ref="BG771326:BG771327"/>
    <mergeCell ref="BG771364:BG771365"/>
    <mergeCell ref="BG771402:BG771403"/>
    <mergeCell ref="BG771440:BG771441"/>
    <mergeCell ref="BG771478:BG771479"/>
    <mergeCell ref="BG771516:BG771517"/>
    <mergeCell ref="BG773834:BG773835"/>
    <mergeCell ref="BG773872:BG773873"/>
    <mergeCell ref="BG773910:BG773911"/>
    <mergeCell ref="BG773948:BG773949"/>
    <mergeCell ref="BG773986:BG773987"/>
    <mergeCell ref="BG774024:BG774025"/>
    <mergeCell ref="BG773606:BG773607"/>
    <mergeCell ref="BG773644:BG773645"/>
    <mergeCell ref="BG773682:BG773683"/>
    <mergeCell ref="BG773720:BG773721"/>
    <mergeCell ref="BG773758:BG773759"/>
    <mergeCell ref="BG773796:BG773797"/>
    <mergeCell ref="BG773378:BG773379"/>
    <mergeCell ref="BG773416:BG773417"/>
    <mergeCell ref="BG773454:BG773455"/>
    <mergeCell ref="BG773492:BG773493"/>
    <mergeCell ref="BG773530:BG773531"/>
    <mergeCell ref="BG773568:BG773569"/>
    <mergeCell ref="BG773150:BG773151"/>
    <mergeCell ref="BG773188:BG773189"/>
    <mergeCell ref="BG773226:BG773227"/>
    <mergeCell ref="BG773264:BG773265"/>
    <mergeCell ref="BG773302:BG773303"/>
    <mergeCell ref="BG773340:BG773341"/>
    <mergeCell ref="BG772922:BG772923"/>
    <mergeCell ref="BG772960:BG772961"/>
    <mergeCell ref="BG772998:BG772999"/>
    <mergeCell ref="BG773036:BG773037"/>
    <mergeCell ref="BG773074:BG773075"/>
    <mergeCell ref="BG773112:BG773113"/>
    <mergeCell ref="BG772694:BG772695"/>
    <mergeCell ref="BG772732:BG772733"/>
    <mergeCell ref="BG772770:BG772771"/>
    <mergeCell ref="BG772808:BG772809"/>
    <mergeCell ref="BG772846:BG772847"/>
    <mergeCell ref="BG772884:BG772885"/>
    <mergeCell ref="BG775202:BG775203"/>
    <mergeCell ref="BG775240:BG775241"/>
    <mergeCell ref="BG775278:BG775279"/>
    <mergeCell ref="BG775316:BG775317"/>
    <mergeCell ref="BG775354:BG775355"/>
    <mergeCell ref="BG775392:BG775393"/>
    <mergeCell ref="BG774974:BG774975"/>
    <mergeCell ref="BG775012:BG775013"/>
    <mergeCell ref="BG775050:BG775051"/>
    <mergeCell ref="BG775088:BG775089"/>
    <mergeCell ref="BG775126:BG775127"/>
    <mergeCell ref="BG775164:BG775165"/>
    <mergeCell ref="BG774746:BG774747"/>
    <mergeCell ref="BG774784:BG774785"/>
    <mergeCell ref="BG774822:BG774823"/>
    <mergeCell ref="BG774860:BG774861"/>
    <mergeCell ref="BG774898:BG774899"/>
    <mergeCell ref="BG774936:BG774937"/>
    <mergeCell ref="BG774518:BG774519"/>
    <mergeCell ref="BG774556:BG774557"/>
    <mergeCell ref="BG774594:BG774595"/>
    <mergeCell ref="BG774632:BG774633"/>
    <mergeCell ref="BG774670:BG774671"/>
    <mergeCell ref="BG774708:BG774709"/>
    <mergeCell ref="BG774290:BG774291"/>
    <mergeCell ref="BG774328:BG774329"/>
    <mergeCell ref="BG774366:BG774367"/>
    <mergeCell ref="BG774404:BG774405"/>
    <mergeCell ref="BG774442:BG774443"/>
    <mergeCell ref="BG774480:BG774481"/>
    <mergeCell ref="BG774062:BG774063"/>
    <mergeCell ref="BG774100:BG774101"/>
    <mergeCell ref="BG774138:BG774139"/>
    <mergeCell ref="BG774176:BG774177"/>
    <mergeCell ref="BG774214:BG774215"/>
    <mergeCell ref="BG774252:BG774253"/>
    <mergeCell ref="BG776570:BG776571"/>
    <mergeCell ref="BG776608:BG776609"/>
    <mergeCell ref="BG776646:BG776647"/>
    <mergeCell ref="BG776684:BG776685"/>
    <mergeCell ref="BG776722:BG776723"/>
    <mergeCell ref="BG776760:BG776761"/>
    <mergeCell ref="BG776342:BG776343"/>
    <mergeCell ref="BG776380:BG776381"/>
    <mergeCell ref="BG776418:BG776419"/>
    <mergeCell ref="BG776456:BG776457"/>
    <mergeCell ref="BG776494:BG776495"/>
    <mergeCell ref="BG776532:BG776533"/>
    <mergeCell ref="BG776114:BG776115"/>
    <mergeCell ref="BG776152:BG776153"/>
    <mergeCell ref="BG776190:BG776191"/>
    <mergeCell ref="BG776228:BG776229"/>
    <mergeCell ref="BG776266:BG776267"/>
    <mergeCell ref="BG776304:BG776305"/>
    <mergeCell ref="BG775886:BG775887"/>
    <mergeCell ref="BG775924:BG775925"/>
    <mergeCell ref="BG775962:BG775963"/>
    <mergeCell ref="BG776000:BG776001"/>
    <mergeCell ref="BG776038:BG776039"/>
    <mergeCell ref="BG776076:BG776077"/>
    <mergeCell ref="BG775658:BG775659"/>
    <mergeCell ref="BG775696:BG775697"/>
    <mergeCell ref="BG775734:BG775735"/>
    <mergeCell ref="BG775772:BG775773"/>
    <mergeCell ref="BG775810:BG775811"/>
    <mergeCell ref="BG775848:BG775849"/>
    <mergeCell ref="BG775430:BG775431"/>
    <mergeCell ref="BG775468:BG775469"/>
    <mergeCell ref="BG775506:BG775507"/>
    <mergeCell ref="BG775544:BG775545"/>
    <mergeCell ref="BG775582:BG775583"/>
    <mergeCell ref="BG775620:BG775621"/>
    <mergeCell ref="BG777938:BG777939"/>
    <mergeCell ref="BG777976:BG777977"/>
    <mergeCell ref="BG778014:BG778015"/>
    <mergeCell ref="BG778052:BG778053"/>
    <mergeCell ref="BG778090:BG778091"/>
    <mergeCell ref="BG778128:BG778129"/>
    <mergeCell ref="BG777710:BG777711"/>
    <mergeCell ref="BG777748:BG777749"/>
    <mergeCell ref="BG777786:BG777787"/>
    <mergeCell ref="BG777824:BG777825"/>
    <mergeCell ref="BG777862:BG777863"/>
    <mergeCell ref="BG777900:BG777901"/>
    <mergeCell ref="BG777482:BG777483"/>
    <mergeCell ref="BG777520:BG777521"/>
    <mergeCell ref="BG777558:BG777559"/>
    <mergeCell ref="BG777596:BG777597"/>
    <mergeCell ref="BG777634:BG777635"/>
    <mergeCell ref="BG777672:BG777673"/>
    <mergeCell ref="BG777254:BG777255"/>
    <mergeCell ref="BG777292:BG777293"/>
    <mergeCell ref="BG777330:BG777331"/>
    <mergeCell ref="BG777368:BG777369"/>
    <mergeCell ref="BG777406:BG777407"/>
    <mergeCell ref="BG777444:BG777445"/>
    <mergeCell ref="BG777026:BG777027"/>
    <mergeCell ref="BG777064:BG777065"/>
    <mergeCell ref="BG777102:BG777103"/>
    <mergeCell ref="BG777140:BG777141"/>
    <mergeCell ref="BG777178:BG777179"/>
    <mergeCell ref="BG777216:BG777217"/>
    <mergeCell ref="BG776798:BG776799"/>
    <mergeCell ref="BG776836:BG776837"/>
    <mergeCell ref="BG776874:BG776875"/>
    <mergeCell ref="BG776912:BG776913"/>
    <mergeCell ref="BG776950:BG776951"/>
    <mergeCell ref="BG776988:BG776989"/>
    <mergeCell ref="BG779306:BG779307"/>
    <mergeCell ref="BG779344:BG779345"/>
    <mergeCell ref="BG779382:BG779383"/>
    <mergeCell ref="BG779420:BG779421"/>
    <mergeCell ref="BG779458:BG779459"/>
    <mergeCell ref="BG779496:BG779497"/>
    <mergeCell ref="BG779078:BG779079"/>
    <mergeCell ref="BG779116:BG779117"/>
    <mergeCell ref="BG779154:BG779155"/>
    <mergeCell ref="BG779192:BG779193"/>
    <mergeCell ref="BG779230:BG779231"/>
    <mergeCell ref="BG779268:BG779269"/>
    <mergeCell ref="BG778850:BG778851"/>
    <mergeCell ref="BG778888:BG778889"/>
    <mergeCell ref="BG778926:BG778927"/>
    <mergeCell ref="BG778964:BG778965"/>
    <mergeCell ref="BG779002:BG779003"/>
    <mergeCell ref="BG779040:BG779041"/>
    <mergeCell ref="BG778622:BG778623"/>
    <mergeCell ref="BG778660:BG778661"/>
    <mergeCell ref="BG778698:BG778699"/>
    <mergeCell ref="BG778736:BG778737"/>
    <mergeCell ref="BG778774:BG778775"/>
    <mergeCell ref="BG778812:BG778813"/>
    <mergeCell ref="BG778394:BG778395"/>
    <mergeCell ref="BG778432:BG778433"/>
    <mergeCell ref="BG778470:BG778471"/>
    <mergeCell ref="BG778508:BG778509"/>
    <mergeCell ref="BG778546:BG778547"/>
    <mergeCell ref="BG778584:BG778585"/>
    <mergeCell ref="BG778166:BG778167"/>
    <mergeCell ref="BG778204:BG778205"/>
    <mergeCell ref="BG778242:BG778243"/>
    <mergeCell ref="BG778280:BG778281"/>
    <mergeCell ref="BG778318:BG778319"/>
    <mergeCell ref="BG778356:BG778357"/>
    <mergeCell ref="BG780674:BG780675"/>
    <mergeCell ref="BG780712:BG780713"/>
    <mergeCell ref="BG780750:BG780751"/>
    <mergeCell ref="BG780788:BG780789"/>
    <mergeCell ref="BG780826:BG780827"/>
    <mergeCell ref="BG780864:BG780865"/>
    <mergeCell ref="BG780446:BG780447"/>
    <mergeCell ref="BG780484:BG780485"/>
    <mergeCell ref="BG780522:BG780523"/>
    <mergeCell ref="BG780560:BG780561"/>
    <mergeCell ref="BG780598:BG780599"/>
    <mergeCell ref="BG780636:BG780637"/>
    <mergeCell ref="BG780218:BG780219"/>
    <mergeCell ref="BG780256:BG780257"/>
    <mergeCell ref="BG780294:BG780295"/>
    <mergeCell ref="BG780332:BG780333"/>
    <mergeCell ref="BG780370:BG780371"/>
    <mergeCell ref="BG780408:BG780409"/>
    <mergeCell ref="BG779990:BG779991"/>
    <mergeCell ref="BG780028:BG780029"/>
    <mergeCell ref="BG780066:BG780067"/>
    <mergeCell ref="BG780104:BG780105"/>
    <mergeCell ref="BG780142:BG780143"/>
    <mergeCell ref="BG780180:BG780181"/>
    <mergeCell ref="BG779762:BG779763"/>
    <mergeCell ref="BG779800:BG779801"/>
    <mergeCell ref="BG779838:BG779839"/>
    <mergeCell ref="BG779876:BG779877"/>
    <mergeCell ref="BG779914:BG779915"/>
    <mergeCell ref="BG779952:BG779953"/>
    <mergeCell ref="BG779534:BG779535"/>
    <mergeCell ref="BG779572:BG779573"/>
    <mergeCell ref="BG779610:BG779611"/>
    <mergeCell ref="BG779648:BG779649"/>
    <mergeCell ref="BG779686:BG779687"/>
    <mergeCell ref="BG779724:BG779725"/>
    <mergeCell ref="BG782042:BG782043"/>
    <mergeCell ref="BG782080:BG782081"/>
    <mergeCell ref="BG782118:BG782119"/>
    <mergeCell ref="BG782156:BG782157"/>
    <mergeCell ref="BG782194:BG782195"/>
    <mergeCell ref="BG782232:BG782233"/>
    <mergeCell ref="BG781814:BG781815"/>
    <mergeCell ref="BG781852:BG781853"/>
    <mergeCell ref="BG781890:BG781891"/>
    <mergeCell ref="BG781928:BG781929"/>
    <mergeCell ref="BG781966:BG781967"/>
    <mergeCell ref="BG782004:BG782005"/>
    <mergeCell ref="BG781586:BG781587"/>
    <mergeCell ref="BG781624:BG781625"/>
    <mergeCell ref="BG781662:BG781663"/>
    <mergeCell ref="BG781700:BG781701"/>
    <mergeCell ref="BG781738:BG781739"/>
    <mergeCell ref="BG781776:BG781777"/>
    <mergeCell ref="BG781358:BG781359"/>
    <mergeCell ref="BG781396:BG781397"/>
    <mergeCell ref="BG781434:BG781435"/>
    <mergeCell ref="BG781472:BG781473"/>
    <mergeCell ref="BG781510:BG781511"/>
    <mergeCell ref="BG781548:BG781549"/>
    <mergeCell ref="BG781130:BG781131"/>
    <mergeCell ref="BG781168:BG781169"/>
    <mergeCell ref="BG781206:BG781207"/>
    <mergeCell ref="BG781244:BG781245"/>
    <mergeCell ref="BG781282:BG781283"/>
    <mergeCell ref="BG781320:BG781321"/>
    <mergeCell ref="BG780902:BG780903"/>
    <mergeCell ref="BG780940:BG780941"/>
    <mergeCell ref="BG780978:BG780979"/>
    <mergeCell ref="BG781016:BG781017"/>
    <mergeCell ref="BG781054:BG781055"/>
    <mergeCell ref="BG781092:BG781093"/>
    <mergeCell ref="BG783410:BG783411"/>
    <mergeCell ref="BG783448:BG783449"/>
    <mergeCell ref="BG783486:BG783487"/>
    <mergeCell ref="BG783524:BG783525"/>
    <mergeCell ref="BG783562:BG783563"/>
    <mergeCell ref="BG783600:BG783601"/>
    <mergeCell ref="BG783182:BG783183"/>
    <mergeCell ref="BG783220:BG783221"/>
    <mergeCell ref="BG783258:BG783259"/>
    <mergeCell ref="BG783296:BG783297"/>
    <mergeCell ref="BG783334:BG783335"/>
    <mergeCell ref="BG783372:BG783373"/>
    <mergeCell ref="BG782954:BG782955"/>
    <mergeCell ref="BG782992:BG782993"/>
    <mergeCell ref="BG783030:BG783031"/>
    <mergeCell ref="BG783068:BG783069"/>
    <mergeCell ref="BG783106:BG783107"/>
    <mergeCell ref="BG783144:BG783145"/>
    <mergeCell ref="BG782726:BG782727"/>
    <mergeCell ref="BG782764:BG782765"/>
    <mergeCell ref="BG782802:BG782803"/>
    <mergeCell ref="BG782840:BG782841"/>
    <mergeCell ref="BG782878:BG782879"/>
    <mergeCell ref="BG782916:BG782917"/>
    <mergeCell ref="BG782498:BG782499"/>
    <mergeCell ref="BG782536:BG782537"/>
    <mergeCell ref="BG782574:BG782575"/>
    <mergeCell ref="BG782612:BG782613"/>
    <mergeCell ref="BG782650:BG782651"/>
    <mergeCell ref="BG782688:BG782689"/>
    <mergeCell ref="BG782270:BG782271"/>
    <mergeCell ref="BG782308:BG782309"/>
    <mergeCell ref="BG782346:BG782347"/>
    <mergeCell ref="BG782384:BG782385"/>
    <mergeCell ref="BG782422:BG782423"/>
    <mergeCell ref="BG782460:BG782461"/>
    <mergeCell ref="BG784778:BG784779"/>
    <mergeCell ref="BG784816:BG784817"/>
    <mergeCell ref="BG784854:BG784855"/>
    <mergeCell ref="BG784892:BG784893"/>
    <mergeCell ref="BG784930:BG784931"/>
    <mergeCell ref="BG784968:BG784969"/>
    <mergeCell ref="BG784550:BG784551"/>
    <mergeCell ref="BG784588:BG784589"/>
    <mergeCell ref="BG784626:BG784627"/>
    <mergeCell ref="BG784664:BG784665"/>
    <mergeCell ref="BG784702:BG784703"/>
    <mergeCell ref="BG784740:BG784741"/>
    <mergeCell ref="BG784322:BG784323"/>
    <mergeCell ref="BG784360:BG784361"/>
    <mergeCell ref="BG784398:BG784399"/>
    <mergeCell ref="BG784436:BG784437"/>
    <mergeCell ref="BG784474:BG784475"/>
    <mergeCell ref="BG784512:BG784513"/>
    <mergeCell ref="BG784094:BG784095"/>
    <mergeCell ref="BG784132:BG784133"/>
    <mergeCell ref="BG784170:BG784171"/>
    <mergeCell ref="BG784208:BG784209"/>
    <mergeCell ref="BG784246:BG784247"/>
    <mergeCell ref="BG784284:BG784285"/>
    <mergeCell ref="BG783866:BG783867"/>
    <mergeCell ref="BG783904:BG783905"/>
    <mergeCell ref="BG783942:BG783943"/>
    <mergeCell ref="BG783980:BG783981"/>
    <mergeCell ref="BG784018:BG784019"/>
    <mergeCell ref="BG784056:BG784057"/>
    <mergeCell ref="BG783638:BG783639"/>
    <mergeCell ref="BG783676:BG783677"/>
    <mergeCell ref="BG783714:BG783715"/>
    <mergeCell ref="BG783752:BG783753"/>
    <mergeCell ref="BG783790:BG783791"/>
    <mergeCell ref="BG783828:BG783829"/>
    <mergeCell ref="BG786146:BG786147"/>
    <mergeCell ref="BG786184:BG786185"/>
    <mergeCell ref="BG786222:BG786223"/>
    <mergeCell ref="BG786260:BG786261"/>
    <mergeCell ref="BG786298:BG786299"/>
    <mergeCell ref="BG786336:BG786337"/>
    <mergeCell ref="BG785918:BG785919"/>
    <mergeCell ref="BG785956:BG785957"/>
    <mergeCell ref="BG785994:BG785995"/>
    <mergeCell ref="BG786032:BG786033"/>
    <mergeCell ref="BG786070:BG786071"/>
    <mergeCell ref="BG786108:BG786109"/>
    <mergeCell ref="BG785690:BG785691"/>
    <mergeCell ref="BG785728:BG785729"/>
    <mergeCell ref="BG785766:BG785767"/>
    <mergeCell ref="BG785804:BG785805"/>
    <mergeCell ref="BG785842:BG785843"/>
    <mergeCell ref="BG785880:BG785881"/>
    <mergeCell ref="BG785462:BG785463"/>
    <mergeCell ref="BG785500:BG785501"/>
    <mergeCell ref="BG785538:BG785539"/>
    <mergeCell ref="BG785576:BG785577"/>
    <mergeCell ref="BG785614:BG785615"/>
    <mergeCell ref="BG785652:BG785653"/>
    <mergeCell ref="BG785234:BG785235"/>
    <mergeCell ref="BG785272:BG785273"/>
    <mergeCell ref="BG785310:BG785311"/>
    <mergeCell ref="BG785348:BG785349"/>
    <mergeCell ref="BG785386:BG785387"/>
    <mergeCell ref="BG785424:BG785425"/>
    <mergeCell ref="BG785006:BG785007"/>
    <mergeCell ref="BG785044:BG785045"/>
    <mergeCell ref="BG785082:BG785083"/>
    <mergeCell ref="BG785120:BG785121"/>
    <mergeCell ref="BG785158:BG785159"/>
    <mergeCell ref="BG785196:BG785197"/>
    <mergeCell ref="BG787514:BG787515"/>
    <mergeCell ref="BG787552:BG787553"/>
    <mergeCell ref="BG787590:BG787591"/>
    <mergeCell ref="BG787628:BG787629"/>
    <mergeCell ref="BG787666:BG787667"/>
    <mergeCell ref="BG787704:BG787705"/>
    <mergeCell ref="BG787286:BG787287"/>
    <mergeCell ref="BG787324:BG787325"/>
    <mergeCell ref="BG787362:BG787363"/>
    <mergeCell ref="BG787400:BG787401"/>
    <mergeCell ref="BG787438:BG787439"/>
    <mergeCell ref="BG787476:BG787477"/>
    <mergeCell ref="BG787058:BG787059"/>
    <mergeCell ref="BG787096:BG787097"/>
    <mergeCell ref="BG787134:BG787135"/>
    <mergeCell ref="BG787172:BG787173"/>
    <mergeCell ref="BG787210:BG787211"/>
    <mergeCell ref="BG787248:BG787249"/>
    <mergeCell ref="BG786830:BG786831"/>
    <mergeCell ref="BG786868:BG786869"/>
    <mergeCell ref="BG786906:BG786907"/>
    <mergeCell ref="BG786944:BG786945"/>
    <mergeCell ref="BG786982:BG786983"/>
    <mergeCell ref="BG787020:BG787021"/>
    <mergeCell ref="BG786602:BG786603"/>
    <mergeCell ref="BG786640:BG786641"/>
    <mergeCell ref="BG786678:BG786679"/>
    <mergeCell ref="BG786716:BG786717"/>
    <mergeCell ref="BG786754:BG786755"/>
    <mergeCell ref="BG786792:BG786793"/>
    <mergeCell ref="BG786374:BG786375"/>
    <mergeCell ref="BG786412:BG786413"/>
    <mergeCell ref="BG786450:BG786451"/>
    <mergeCell ref="BG786488:BG786489"/>
    <mergeCell ref="BG786526:BG786527"/>
    <mergeCell ref="BG786564:BG786565"/>
    <mergeCell ref="BG788882:BG788883"/>
    <mergeCell ref="BG788920:BG788921"/>
    <mergeCell ref="BG788958:BG788959"/>
    <mergeCell ref="BG788996:BG788997"/>
    <mergeCell ref="BG789034:BG789035"/>
    <mergeCell ref="BG789072:BG789073"/>
    <mergeCell ref="BG788654:BG788655"/>
    <mergeCell ref="BG788692:BG788693"/>
    <mergeCell ref="BG788730:BG788731"/>
    <mergeCell ref="BG788768:BG788769"/>
    <mergeCell ref="BG788806:BG788807"/>
    <mergeCell ref="BG788844:BG788845"/>
    <mergeCell ref="BG788426:BG788427"/>
    <mergeCell ref="BG788464:BG788465"/>
    <mergeCell ref="BG788502:BG788503"/>
    <mergeCell ref="BG788540:BG788541"/>
    <mergeCell ref="BG788578:BG788579"/>
    <mergeCell ref="BG788616:BG788617"/>
    <mergeCell ref="BG788198:BG788199"/>
    <mergeCell ref="BG788236:BG788237"/>
    <mergeCell ref="BG788274:BG788275"/>
    <mergeCell ref="BG788312:BG788313"/>
    <mergeCell ref="BG788350:BG788351"/>
    <mergeCell ref="BG788388:BG788389"/>
    <mergeCell ref="BG787970:BG787971"/>
    <mergeCell ref="BG788008:BG788009"/>
    <mergeCell ref="BG788046:BG788047"/>
    <mergeCell ref="BG788084:BG788085"/>
    <mergeCell ref="BG788122:BG788123"/>
    <mergeCell ref="BG788160:BG788161"/>
    <mergeCell ref="BG787742:BG787743"/>
    <mergeCell ref="BG787780:BG787781"/>
    <mergeCell ref="BG787818:BG787819"/>
    <mergeCell ref="BG787856:BG787857"/>
    <mergeCell ref="BG787894:BG787895"/>
    <mergeCell ref="BG787932:BG787933"/>
    <mergeCell ref="BG790250:BG790251"/>
    <mergeCell ref="BG790288:BG790289"/>
    <mergeCell ref="BG790326:BG790327"/>
    <mergeCell ref="BG790364:BG790365"/>
    <mergeCell ref="BG790402:BG790403"/>
    <mergeCell ref="BG790440:BG790441"/>
    <mergeCell ref="BG790022:BG790023"/>
    <mergeCell ref="BG790060:BG790061"/>
    <mergeCell ref="BG790098:BG790099"/>
    <mergeCell ref="BG790136:BG790137"/>
    <mergeCell ref="BG790174:BG790175"/>
    <mergeCell ref="BG790212:BG790213"/>
    <mergeCell ref="BG789794:BG789795"/>
    <mergeCell ref="BG789832:BG789833"/>
    <mergeCell ref="BG789870:BG789871"/>
    <mergeCell ref="BG789908:BG789909"/>
    <mergeCell ref="BG789946:BG789947"/>
    <mergeCell ref="BG789984:BG789985"/>
    <mergeCell ref="BG789566:BG789567"/>
    <mergeCell ref="BG789604:BG789605"/>
    <mergeCell ref="BG789642:BG789643"/>
    <mergeCell ref="BG789680:BG789681"/>
    <mergeCell ref="BG789718:BG789719"/>
    <mergeCell ref="BG789756:BG789757"/>
    <mergeCell ref="BG789338:BG789339"/>
    <mergeCell ref="BG789376:BG789377"/>
    <mergeCell ref="BG789414:BG789415"/>
    <mergeCell ref="BG789452:BG789453"/>
    <mergeCell ref="BG789490:BG789491"/>
    <mergeCell ref="BG789528:BG789529"/>
    <mergeCell ref="BG789110:BG789111"/>
    <mergeCell ref="BG789148:BG789149"/>
    <mergeCell ref="BG789186:BG789187"/>
    <mergeCell ref="BG789224:BG789225"/>
    <mergeCell ref="BG789262:BG789263"/>
    <mergeCell ref="BG789300:BG789301"/>
    <mergeCell ref="BG791618:BG791619"/>
    <mergeCell ref="BG791656:BG791657"/>
    <mergeCell ref="BG791694:BG791695"/>
    <mergeCell ref="BG791732:BG791733"/>
    <mergeCell ref="BG791770:BG791771"/>
    <mergeCell ref="BG791808:BG791809"/>
    <mergeCell ref="BG791390:BG791391"/>
    <mergeCell ref="BG791428:BG791429"/>
    <mergeCell ref="BG791466:BG791467"/>
    <mergeCell ref="BG791504:BG791505"/>
    <mergeCell ref="BG791542:BG791543"/>
    <mergeCell ref="BG791580:BG791581"/>
    <mergeCell ref="BG791162:BG791163"/>
    <mergeCell ref="BG791200:BG791201"/>
    <mergeCell ref="BG791238:BG791239"/>
    <mergeCell ref="BG791276:BG791277"/>
    <mergeCell ref="BG791314:BG791315"/>
    <mergeCell ref="BG791352:BG791353"/>
    <mergeCell ref="BG790934:BG790935"/>
    <mergeCell ref="BG790972:BG790973"/>
    <mergeCell ref="BG791010:BG791011"/>
    <mergeCell ref="BG791048:BG791049"/>
    <mergeCell ref="BG791086:BG791087"/>
    <mergeCell ref="BG791124:BG791125"/>
    <mergeCell ref="BG790706:BG790707"/>
    <mergeCell ref="BG790744:BG790745"/>
    <mergeCell ref="BG790782:BG790783"/>
    <mergeCell ref="BG790820:BG790821"/>
    <mergeCell ref="BG790858:BG790859"/>
    <mergeCell ref="BG790896:BG790897"/>
    <mergeCell ref="BG790478:BG790479"/>
    <mergeCell ref="BG790516:BG790517"/>
    <mergeCell ref="BG790554:BG790555"/>
    <mergeCell ref="BG790592:BG790593"/>
    <mergeCell ref="BG790630:BG790631"/>
    <mergeCell ref="BG790668:BG790669"/>
    <mergeCell ref="BG792986:BG792987"/>
    <mergeCell ref="BG793024:BG793025"/>
    <mergeCell ref="BG793062:BG793063"/>
    <mergeCell ref="BG793100:BG793101"/>
    <mergeCell ref="BG793138:BG793139"/>
    <mergeCell ref="BG793176:BG793177"/>
    <mergeCell ref="BG792758:BG792759"/>
    <mergeCell ref="BG792796:BG792797"/>
    <mergeCell ref="BG792834:BG792835"/>
    <mergeCell ref="BG792872:BG792873"/>
    <mergeCell ref="BG792910:BG792911"/>
    <mergeCell ref="BG792948:BG792949"/>
    <mergeCell ref="BG792530:BG792531"/>
    <mergeCell ref="BG792568:BG792569"/>
    <mergeCell ref="BG792606:BG792607"/>
    <mergeCell ref="BG792644:BG792645"/>
    <mergeCell ref="BG792682:BG792683"/>
    <mergeCell ref="BG792720:BG792721"/>
    <mergeCell ref="BG792302:BG792303"/>
    <mergeCell ref="BG792340:BG792341"/>
    <mergeCell ref="BG792378:BG792379"/>
    <mergeCell ref="BG792416:BG792417"/>
    <mergeCell ref="BG792454:BG792455"/>
    <mergeCell ref="BG792492:BG792493"/>
    <mergeCell ref="BG792074:BG792075"/>
    <mergeCell ref="BG792112:BG792113"/>
    <mergeCell ref="BG792150:BG792151"/>
    <mergeCell ref="BG792188:BG792189"/>
    <mergeCell ref="BG792226:BG792227"/>
    <mergeCell ref="BG792264:BG792265"/>
    <mergeCell ref="BG791846:BG791847"/>
    <mergeCell ref="BG791884:BG791885"/>
    <mergeCell ref="BG791922:BG791923"/>
    <mergeCell ref="BG791960:BG791961"/>
    <mergeCell ref="BG791998:BG791999"/>
    <mergeCell ref="BG792036:BG792037"/>
    <mergeCell ref="BG794354:BG794355"/>
    <mergeCell ref="BG794392:BG794393"/>
    <mergeCell ref="BG794430:BG794431"/>
    <mergeCell ref="BG794468:BG794469"/>
    <mergeCell ref="BG794506:BG794507"/>
    <mergeCell ref="BG794544:BG794545"/>
    <mergeCell ref="BG794126:BG794127"/>
    <mergeCell ref="BG794164:BG794165"/>
    <mergeCell ref="BG794202:BG794203"/>
    <mergeCell ref="BG794240:BG794241"/>
    <mergeCell ref="BG794278:BG794279"/>
    <mergeCell ref="BG794316:BG794317"/>
    <mergeCell ref="BG793898:BG793899"/>
    <mergeCell ref="BG793936:BG793937"/>
    <mergeCell ref="BG793974:BG793975"/>
    <mergeCell ref="BG794012:BG794013"/>
    <mergeCell ref="BG794050:BG794051"/>
    <mergeCell ref="BG794088:BG794089"/>
    <mergeCell ref="BG793670:BG793671"/>
    <mergeCell ref="BG793708:BG793709"/>
    <mergeCell ref="BG793746:BG793747"/>
    <mergeCell ref="BG793784:BG793785"/>
    <mergeCell ref="BG793822:BG793823"/>
    <mergeCell ref="BG793860:BG793861"/>
    <mergeCell ref="BG793442:BG793443"/>
    <mergeCell ref="BG793480:BG793481"/>
    <mergeCell ref="BG793518:BG793519"/>
    <mergeCell ref="BG793556:BG793557"/>
    <mergeCell ref="BG793594:BG793595"/>
    <mergeCell ref="BG793632:BG793633"/>
    <mergeCell ref="BG793214:BG793215"/>
    <mergeCell ref="BG793252:BG793253"/>
    <mergeCell ref="BG793290:BG793291"/>
    <mergeCell ref="BG793328:BG793329"/>
    <mergeCell ref="BG793366:BG793367"/>
    <mergeCell ref="BG793404:BG793405"/>
    <mergeCell ref="BG795722:BG795723"/>
    <mergeCell ref="BG795760:BG795761"/>
    <mergeCell ref="BG795798:BG795799"/>
    <mergeCell ref="BG795836:BG795837"/>
    <mergeCell ref="BG795874:BG795875"/>
    <mergeCell ref="BG795912:BG795913"/>
    <mergeCell ref="BG795494:BG795495"/>
    <mergeCell ref="BG795532:BG795533"/>
    <mergeCell ref="BG795570:BG795571"/>
    <mergeCell ref="BG795608:BG795609"/>
    <mergeCell ref="BG795646:BG795647"/>
    <mergeCell ref="BG795684:BG795685"/>
    <mergeCell ref="BG795266:BG795267"/>
    <mergeCell ref="BG795304:BG795305"/>
    <mergeCell ref="BG795342:BG795343"/>
    <mergeCell ref="BG795380:BG795381"/>
    <mergeCell ref="BG795418:BG795419"/>
    <mergeCell ref="BG795456:BG795457"/>
    <mergeCell ref="BG795038:BG795039"/>
    <mergeCell ref="BG795076:BG795077"/>
    <mergeCell ref="BG795114:BG795115"/>
    <mergeCell ref="BG795152:BG795153"/>
    <mergeCell ref="BG795190:BG795191"/>
    <mergeCell ref="BG795228:BG795229"/>
    <mergeCell ref="BG794810:BG794811"/>
    <mergeCell ref="BG794848:BG794849"/>
    <mergeCell ref="BG794886:BG794887"/>
    <mergeCell ref="BG794924:BG794925"/>
    <mergeCell ref="BG794962:BG794963"/>
    <mergeCell ref="BG795000:BG795001"/>
    <mergeCell ref="BG794582:BG794583"/>
    <mergeCell ref="BG794620:BG794621"/>
    <mergeCell ref="BG794658:BG794659"/>
    <mergeCell ref="BG794696:BG794697"/>
    <mergeCell ref="BG794734:BG794735"/>
    <mergeCell ref="BG794772:BG794773"/>
    <mergeCell ref="BG797090:BG797091"/>
    <mergeCell ref="BG797128:BG797129"/>
    <mergeCell ref="BG797166:BG797167"/>
    <mergeCell ref="BG797204:BG797205"/>
    <mergeCell ref="BG797242:BG797243"/>
    <mergeCell ref="BG797280:BG797281"/>
    <mergeCell ref="BG796862:BG796863"/>
    <mergeCell ref="BG796900:BG796901"/>
    <mergeCell ref="BG796938:BG796939"/>
    <mergeCell ref="BG796976:BG796977"/>
    <mergeCell ref="BG797014:BG797015"/>
    <mergeCell ref="BG797052:BG797053"/>
    <mergeCell ref="BG796634:BG796635"/>
    <mergeCell ref="BG796672:BG796673"/>
    <mergeCell ref="BG796710:BG796711"/>
    <mergeCell ref="BG796748:BG796749"/>
    <mergeCell ref="BG796786:BG796787"/>
    <mergeCell ref="BG796824:BG796825"/>
    <mergeCell ref="BG796406:BG796407"/>
    <mergeCell ref="BG796444:BG796445"/>
    <mergeCell ref="BG796482:BG796483"/>
    <mergeCell ref="BG796520:BG796521"/>
    <mergeCell ref="BG796558:BG796559"/>
    <mergeCell ref="BG796596:BG796597"/>
    <mergeCell ref="BG796178:BG796179"/>
    <mergeCell ref="BG796216:BG796217"/>
    <mergeCell ref="BG796254:BG796255"/>
    <mergeCell ref="BG796292:BG796293"/>
    <mergeCell ref="BG796330:BG796331"/>
    <mergeCell ref="BG796368:BG796369"/>
    <mergeCell ref="BG795950:BG795951"/>
    <mergeCell ref="BG795988:BG795989"/>
    <mergeCell ref="BG796026:BG796027"/>
    <mergeCell ref="BG796064:BG796065"/>
    <mergeCell ref="BG796102:BG796103"/>
    <mergeCell ref="BG796140:BG796141"/>
    <mergeCell ref="BG798458:BG798459"/>
    <mergeCell ref="BG798496:BG798497"/>
    <mergeCell ref="BG798534:BG798535"/>
    <mergeCell ref="BG798572:BG798573"/>
    <mergeCell ref="BG798610:BG798611"/>
    <mergeCell ref="BG798648:BG798649"/>
    <mergeCell ref="BG798230:BG798231"/>
    <mergeCell ref="BG798268:BG798269"/>
    <mergeCell ref="BG798306:BG798307"/>
    <mergeCell ref="BG798344:BG798345"/>
    <mergeCell ref="BG798382:BG798383"/>
    <mergeCell ref="BG798420:BG798421"/>
    <mergeCell ref="BG798002:BG798003"/>
    <mergeCell ref="BG798040:BG798041"/>
    <mergeCell ref="BG798078:BG798079"/>
    <mergeCell ref="BG798116:BG798117"/>
    <mergeCell ref="BG798154:BG798155"/>
    <mergeCell ref="BG798192:BG798193"/>
    <mergeCell ref="BG797774:BG797775"/>
    <mergeCell ref="BG797812:BG797813"/>
    <mergeCell ref="BG797850:BG797851"/>
    <mergeCell ref="BG797888:BG797889"/>
    <mergeCell ref="BG797926:BG797927"/>
    <mergeCell ref="BG797964:BG797965"/>
    <mergeCell ref="BG797546:BG797547"/>
    <mergeCell ref="BG797584:BG797585"/>
    <mergeCell ref="BG797622:BG797623"/>
    <mergeCell ref="BG797660:BG797661"/>
    <mergeCell ref="BG797698:BG797699"/>
    <mergeCell ref="BG797736:BG797737"/>
    <mergeCell ref="BG797318:BG797319"/>
    <mergeCell ref="BG797356:BG797357"/>
    <mergeCell ref="BG797394:BG797395"/>
    <mergeCell ref="BG797432:BG797433"/>
    <mergeCell ref="BG797470:BG797471"/>
    <mergeCell ref="BG797508:BG797509"/>
    <mergeCell ref="BG799826:BG799827"/>
    <mergeCell ref="BG799864:BG799865"/>
    <mergeCell ref="BG799902:BG799903"/>
    <mergeCell ref="BG799940:BG799941"/>
    <mergeCell ref="BG799978:BG799979"/>
    <mergeCell ref="BG800016:BG800017"/>
    <mergeCell ref="BG799598:BG799599"/>
    <mergeCell ref="BG799636:BG799637"/>
    <mergeCell ref="BG799674:BG799675"/>
    <mergeCell ref="BG799712:BG799713"/>
    <mergeCell ref="BG799750:BG799751"/>
    <mergeCell ref="BG799788:BG799789"/>
    <mergeCell ref="BG799370:BG799371"/>
    <mergeCell ref="BG799408:BG799409"/>
    <mergeCell ref="BG799446:BG799447"/>
    <mergeCell ref="BG799484:BG799485"/>
    <mergeCell ref="BG799522:BG799523"/>
    <mergeCell ref="BG799560:BG799561"/>
    <mergeCell ref="BG799142:BG799143"/>
    <mergeCell ref="BG799180:BG799181"/>
    <mergeCell ref="BG799218:BG799219"/>
    <mergeCell ref="BG799256:BG799257"/>
    <mergeCell ref="BG799294:BG799295"/>
    <mergeCell ref="BG799332:BG799333"/>
    <mergeCell ref="BG798914:BG798915"/>
    <mergeCell ref="BG798952:BG798953"/>
    <mergeCell ref="BG798990:BG798991"/>
    <mergeCell ref="BG799028:BG799029"/>
    <mergeCell ref="BG799066:BG799067"/>
    <mergeCell ref="BG799104:BG799105"/>
    <mergeCell ref="BG798686:BG798687"/>
    <mergeCell ref="BG798724:BG798725"/>
    <mergeCell ref="BG798762:BG798763"/>
    <mergeCell ref="BG798800:BG798801"/>
    <mergeCell ref="BG798838:BG798839"/>
    <mergeCell ref="BG798876:BG798877"/>
    <mergeCell ref="BG801194:BG801195"/>
    <mergeCell ref="BG801232:BG801233"/>
    <mergeCell ref="BG801270:BG801271"/>
    <mergeCell ref="BG801308:BG801309"/>
    <mergeCell ref="BG801346:BG801347"/>
    <mergeCell ref="BG801384:BG801385"/>
    <mergeCell ref="BG800966:BG800967"/>
    <mergeCell ref="BG801004:BG801005"/>
    <mergeCell ref="BG801042:BG801043"/>
    <mergeCell ref="BG801080:BG801081"/>
    <mergeCell ref="BG801118:BG801119"/>
    <mergeCell ref="BG801156:BG801157"/>
    <mergeCell ref="BG800738:BG800739"/>
    <mergeCell ref="BG800776:BG800777"/>
    <mergeCell ref="BG800814:BG800815"/>
    <mergeCell ref="BG800852:BG800853"/>
    <mergeCell ref="BG800890:BG800891"/>
    <mergeCell ref="BG800928:BG800929"/>
    <mergeCell ref="BG800510:BG800511"/>
    <mergeCell ref="BG800548:BG800549"/>
    <mergeCell ref="BG800586:BG800587"/>
    <mergeCell ref="BG800624:BG800625"/>
    <mergeCell ref="BG800662:BG800663"/>
    <mergeCell ref="BG800700:BG800701"/>
    <mergeCell ref="BG800282:BG800283"/>
    <mergeCell ref="BG800320:BG800321"/>
    <mergeCell ref="BG800358:BG800359"/>
    <mergeCell ref="BG800396:BG800397"/>
    <mergeCell ref="BG800434:BG800435"/>
    <mergeCell ref="BG800472:BG800473"/>
    <mergeCell ref="BG800054:BG800055"/>
    <mergeCell ref="BG800092:BG800093"/>
    <mergeCell ref="BG800130:BG800131"/>
    <mergeCell ref="BG800168:BG800169"/>
    <mergeCell ref="BG800206:BG800207"/>
    <mergeCell ref="BG800244:BG800245"/>
    <mergeCell ref="BG802562:BG802563"/>
    <mergeCell ref="BG802600:BG802601"/>
    <mergeCell ref="BG802638:BG802639"/>
    <mergeCell ref="BG802676:BG802677"/>
    <mergeCell ref="BG802714:BG802715"/>
    <mergeCell ref="BG802752:BG802753"/>
    <mergeCell ref="BG802334:BG802335"/>
    <mergeCell ref="BG802372:BG802373"/>
    <mergeCell ref="BG802410:BG802411"/>
    <mergeCell ref="BG802448:BG802449"/>
    <mergeCell ref="BG802486:BG802487"/>
    <mergeCell ref="BG802524:BG802525"/>
    <mergeCell ref="BG802106:BG802107"/>
    <mergeCell ref="BG802144:BG802145"/>
    <mergeCell ref="BG802182:BG802183"/>
    <mergeCell ref="BG802220:BG802221"/>
    <mergeCell ref="BG802258:BG802259"/>
    <mergeCell ref="BG802296:BG802297"/>
    <mergeCell ref="BG801878:BG801879"/>
    <mergeCell ref="BG801916:BG801917"/>
    <mergeCell ref="BG801954:BG801955"/>
    <mergeCell ref="BG801992:BG801993"/>
    <mergeCell ref="BG802030:BG802031"/>
    <mergeCell ref="BG802068:BG802069"/>
    <mergeCell ref="BG801650:BG801651"/>
    <mergeCell ref="BG801688:BG801689"/>
    <mergeCell ref="BG801726:BG801727"/>
    <mergeCell ref="BG801764:BG801765"/>
    <mergeCell ref="BG801802:BG801803"/>
    <mergeCell ref="BG801840:BG801841"/>
    <mergeCell ref="BG801422:BG801423"/>
    <mergeCell ref="BG801460:BG801461"/>
    <mergeCell ref="BG801498:BG801499"/>
    <mergeCell ref="BG801536:BG801537"/>
    <mergeCell ref="BG801574:BG801575"/>
    <mergeCell ref="BG801612:BG801613"/>
    <mergeCell ref="BG803930:BG803931"/>
    <mergeCell ref="BG803968:BG803969"/>
    <mergeCell ref="BG804006:BG804007"/>
    <mergeCell ref="BG804044:BG804045"/>
    <mergeCell ref="BG804082:BG804083"/>
    <mergeCell ref="BG804120:BG804121"/>
    <mergeCell ref="BG803702:BG803703"/>
    <mergeCell ref="BG803740:BG803741"/>
    <mergeCell ref="BG803778:BG803779"/>
    <mergeCell ref="BG803816:BG803817"/>
    <mergeCell ref="BG803854:BG803855"/>
    <mergeCell ref="BG803892:BG803893"/>
    <mergeCell ref="BG803474:BG803475"/>
    <mergeCell ref="BG803512:BG803513"/>
    <mergeCell ref="BG803550:BG803551"/>
    <mergeCell ref="BG803588:BG803589"/>
    <mergeCell ref="BG803626:BG803627"/>
    <mergeCell ref="BG803664:BG803665"/>
    <mergeCell ref="BG803246:BG803247"/>
    <mergeCell ref="BG803284:BG803285"/>
    <mergeCell ref="BG803322:BG803323"/>
    <mergeCell ref="BG803360:BG803361"/>
    <mergeCell ref="BG803398:BG803399"/>
    <mergeCell ref="BG803436:BG803437"/>
    <mergeCell ref="BG803018:BG803019"/>
    <mergeCell ref="BG803056:BG803057"/>
    <mergeCell ref="BG803094:BG803095"/>
    <mergeCell ref="BG803132:BG803133"/>
    <mergeCell ref="BG803170:BG803171"/>
    <mergeCell ref="BG803208:BG803209"/>
    <mergeCell ref="BG802790:BG802791"/>
    <mergeCell ref="BG802828:BG802829"/>
    <mergeCell ref="BG802866:BG802867"/>
    <mergeCell ref="BG802904:BG802905"/>
    <mergeCell ref="BG802942:BG802943"/>
    <mergeCell ref="BG802980:BG802981"/>
    <mergeCell ref="BG805298:BG805299"/>
    <mergeCell ref="BG805336:BG805337"/>
    <mergeCell ref="BG805374:BG805375"/>
    <mergeCell ref="BG805412:BG805413"/>
    <mergeCell ref="BG805450:BG805451"/>
    <mergeCell ref="BG805488:BG805489"/>
    <mergeCell ref="BG805070:BG805071"/>
    <mergeCell ref="BG805108:BG805109"/>
    <mergeCell ref="BG805146:BG805147"/>
    <mergeCell ref="BG805184:BG805185"/>
    <mergeCell ref="BG805222:BG805223"/>
    <mergeCell ref="BG805260:BG805261"/>
    <mergeCell ref="BG804842:BG804843"/>
    <mergeCell ref="BG804880:BG804881"/>
    <mergeCell ref="BG804918:BG804919"/>
    <mergeCell ref="BG804956:BG804957"/>
    <mergeCell ref="BG804994:BG804995"/>
    <mergeCell ref="BG805032:BG805033"/>
    <mergeCell ref="BG804614:BG804615"/>
    <mergeCell ref="BG804652:BG804653"/>
    <mergeCell ref="BG804690:BG804691"/>
    <mergeCell ref="BG804728:BG804729"/>
    <mergeCell ref="BG804766:BG804767"/>
    <mergeCell ref="BG804804:BG804805"/>
    <mergeCell ref="BG804386:BG804387"/>
    <mergeCell ref="BG804424:BG804425"/>
    <mergeCell ref="BG804462:BG804463"/>
    <mergeCell ref="BG804500:BG804501"/>
    <mergeCell ref="BG804538:BG804539"/>
    <mergeCell ref="BG804576:BG804577"/>
    <mergeCell ref="BG804158:BG804159"/>
    <mergeCell ref="BG804196:BG804197"/>
    <mergeCell ref="BG804234:BG804235"/>
    <mergeCell ref="BG804272:BG804273"/>
    <mergeCell ref="BG804310:BG804311"/>
    <mergeCell ref="BG804348:BG804349"/>
    <mergeCell ref="BG806666:BG806667"/>
    <mergeCell ref="BG806704:BG806705"/>
    <mergeCell ref="BG806742:BG806743"/>
    <mergeCell ref="BG806780:BG806781"/>
    <mergeCell ref="BG806818:BG806819"/>
    <mergeCell ref="BG806856:BG806857"/>
    <mergeCell ref="BG806438:BG806439"/>
    <mergeCell ref="BG806476:BG806477"/>
    <mergeCell ref="BG806514:BG806515"/>
    <mergeCell ref="BG806552:BG806553"/>
    <mergeCell ref="BG806590:BG806591"/>
    <mergeCell ref="BG806628:BG806629"/>
    <mergeCell ref="BG806210:BG806211"/>
    <mergeCell ref="BG806248:BG806249"/>
    <mergeCell ref="BG806286:BG806287"/>
    <mergeCell ref="BG806324:BG806325"/>
    <mergeCell ref="BG806362:BG806363"/>
    <mergeCell ref="BG806400:BG806401"/>
    <mergeCell ref="BG805982:BG805983"/>
    <mergeCell ref="BG806020:BG806021"/>
    <mergeCell ref="BG806058:BG806059"/>
    <mergeCell ref="BG806096:BG806097"/>
    <mergeCell ref="BG806134:BG806135"/>
    <mergeCell ref="BG806172:BG806173"/>
    <mergeCell ref="BG805754:BG805755"/>
    <mergeCell ref="BG805792:BG805793"/>
    <mergeCell ref="BG805830:BG805831"/>
    <mergeCell ref="BG805868:BG805869"/>
    <mergeCell ref="BG805906:BG805907"/>
    <mergeCell ref="BG805944:BG805945"/>
    <mergeCell ref="BG805526:BG805527"/>
    <mergeCell ref="BG805564:BG805565"/>
    <mergeCell ref="BG805602:BG805603"/>
    <mergeCell ref="BG805640:BG805641"/>
    <mergeCell ref="BG805678:BG805679"/>
    <mergeCell ref="BG805716:BG805717"/>
    <mergeCell ref="BG808034:BG808035"/>
    <mergeCell ref="BG808072:BG808073"/>
    <mergeCell ref="BG808110:BG808111"/>
    <mergeCell ref="BG808148:BG808149"/>
    <mergeCell ref="BG808186:BG808187"/>
    <mergeCell ref="BG808224:BG808225"/>
    <mergeCell ref="BG807806:BG807807"/>
    <mergeCell ref="BG807844:BG807845"/>
    <mergeCell ref="BG807882:BG807883"/>
    <mergeCell ref="BG807920:BG807921"/>
    <mergeCell ref="BG807958:BG807959"/>
    <mergeCell ref="BG807996:BG807997"/>
    <mergeCell ref="BG807578:BG807579"/>
    <mergeCell ref="BG807616:BG807617"/>
    <mergeCell ref="BG807654:BG807655"/>
    <mergeCell ref="BG807692:BG807693"/>
    <mergeCell ref="BG807730:BG807731"/>
    <mergeCell ref="BG807768:BG807769"/>
    <mergeCell ref="BG807350:BG807351"/>
    <mergeCell ref="BG807388:BG807389"/>
    <mergeCell ref="BG807426:BG807427"/>
    <mergeCell ref="BG807464:BG807465"/>
    <mergeCell ref="BG807502:BG807503"/>
    <mergeCell ref="BG807540:BG807541"/>
    <mergeCell ref="BG807122:BG807123"/>
    <mergeCell ref="BG807160:BG807161"/>
    <mergeCell ref="BG807198:BG807199"/>
    <mergeCell ref="BG807236:BG807237"/>
    <mergeCell ref="BG807274:BG807275"/>
    <mergeCell ref="BG807312:BG807313"/>
    <mergeCell ref="BG806894:BG806895"/>
    <mergeCell ref="BG806932:BG806933"/>
    <mergeCell ref="BG806970:BG806971"/>
    <mergeCell ref="BG807008:BG807009"/>
    <mergeCell ref="BG807046:BG807047"/>
    <mergeCell ref="BG807084:BG807085"/>
    <mergeCell ref="BG809402:BG809403"/>
    <mergeCell ref="BG809440:BG809441"/>
    <mergeCell ref="BG809478:BG809479"/>
    <mergeCell ref="BG809516:BG809517"/>
    <mergeCell ref="BG809554:BG809555"/>
    <mergeCell ref="BG809592:BG809593"/>
    <mergeCell ref="BG809174:BG809175"/>
    <mergeCell ref="BG809212:BG809213"/>
    <mergeCell ref="BG809250:BG809251"/>
    <mergeCell ref="BG809288:BG809289"/>
    <mergeCell ref="BG809326:BG809327"/>
    <mergeCell ref="BG809364:BG809365"/>
    <mergeCell ref="BG808946:BG808947"/>
    <mergeCell ref="BG808984:BG808985"/>
    <mergeCell ref="BG809022:BG809023"/>
    <mergeCell ref="BG809060:BG809061"/>
    <mergeCell ref="BG809098:BG809099"/>
    <mergeCell ref="BG809136:BG809137"/>
    <mergeCell ref="BG808718:BG808719"/>
    <mergeCell ref="BG808756:BG808757"/>
    <mergeCell ref="BG808794:BG808795"/>
    <mergeCell ref="BG808832:BG808833"/>
    <mergeCell ref="BG808870:BG808871"/>
    <mergeCell ref="BG808908:BG808909"/>
    <mergeCell ref="BG808490:BG808491"/>
    <mergeCell ref="BG808528:BG808529"/>
    <mergeCell ref="BG808566:BG808567"/>
    <mergeCell ref="BG808604:BG808605"/>
    <mergeCell ref="BG808642:BG808643"/>
    <mergeCell ref="BG808680:BG808681"/>
    <mergeCell ref="BG808262:BG808263"/>
    <mergeCell ref="BG808300:BG808301"/>
    <mergeCell ref="BG808338:BG808339"/>
    <mergeCell ref="BG808376:BG808377"/>
    <mergeCell ref="BG808414:BG808415"/>
    <mergeCell ref="BG808452:BG808453"/>
    <mergeCell ref="BG810770:BG810771"/>
    <mergeCell ref="BG810808:BG810809"/>
    <mergeCell ref="BG810846:BG810847"/>
    <mergeCell ref="BG810884:BG810885"/>
    <mergeCell ref="BG810922:BG810923"/>
    <mergeCell ref="BG810960:BG810961"/>
    <mergeCell ref="BG810542:BG810543"/>
    <mergeCell ref="BG810580:BG810581"/>
    <mergeCell ref="BG810618:BG810619"/>
    <mergeCell ref="BG810656:BG810657"/>
    <mergeCell ref="BG810694:BG810695"/>
    <mergeCell ref="BG810732:BG810733"/>
    <mergeCell ref="BG810314:BG810315"/>
    <mergeCell ref="BG810352:BG810353"/>
    <mergeCell ref="BG810390:BG810391"/>
    <mergeCell ref="BG810428:BG810429"/>
    <mergeCell ref="BG810466:BG810467"/>
    <mergeCell ref="BG810504:BG810505"/>
    <mergeCell ref="BG810086:BG810087"/>
    <mergeCell ref="BG810124:BG810125"/>
    <mergeCell ref="BG810162:BG810163"/>
    <mergeCell ref="BG810200:BG810201"/>
    <mergeCell ref="BG810238:BG810239"/>
    <mergeCell ref="BG810276:BG810277"/>
    <mergeCell ref="BG809858:BG809859"/>
    <mergeCell ref="BG809896:BG809897"/>
    <mergeCell ref="BG809934:BG809935"/>
    <mergeCell ref="BG809972:BG809973"/>
    <mergeCell ref="BG810010:BG810011"/>
    <mergeCell ref="BG810048:BG810049"/>
    <mergeCell ref="BG809630:BG809631"/>
    <mergeCell ref="BG809668:BG809669"/>
    <mergeCell ref="BG809706:BG809707"/>
    <mergeCell ref="BG809744:BG809745"/>
    <mergeCell ref="BG809782:BG809783"/>
    <mergeCell ref="BG809820:BG809821"/>
    <mergeCell ref="BG812138:BG812139"/>
    <mergeCell ref="BG812176:BG812177"/>
    <mergeCell ref="BG812214:BG812215"/>
    <mergeCell ref="BG812252:BG812253"/>
    <mergeCell ref="BG812290:BG812291"/>
    <mergeCell ref="BG812328:BG812329"/>
    <mergeCell ref="BG811910:BG811911"/>
    <mergeCell ref="BG811948:BG811949"/>
    <mergeCell ref="BG811986:BG811987"/>
    <mergeCell ref="BG812024:BG812025"/>
    <mergeCell ref="BG812062:BG812063"/>
    <mergeCell ref="BG812100:BG812101"/>
    <mergeCell ref="BG811682:BG811683"/>
    <mergeCell ref="BG811720:BG811721"/>
    <mergeCell ref="BG811758:BG811759"/>
    <mergeCell ref="BG811796:BG811797"/>
    <mergeCell ref="BG811834:BG811835"/>
    <mergeCell ref="BG811872:BG811873"/>
    <mergeCell ref="BG811454:BG811455"/>
    <mergeCell ref="BG811492:BG811493"/>
    <mergeCell ref="BG811530:BG811531"/>
    <mergeCell ref="BG811568:BG811569"/>
    <mergeCell ref="BG811606:BG811607"/>
    <mergeCell ref="BG811644:BG811645"/>
    <mergeCell ref="BG811226:BG811227"/>
    <mergeCell ref="BG811264:BG811265"/>
    <mergeCell ref="BG811302:BG811303"/>
    <mergeCell ref="BG811340:BG811341"/>
    <mergeCell ref="BG811378:BG811379"/>
    <mergeCell ref="BG811416:BG811417"/>
    <mergeCell ref="BG810998:BG810999"/>
    <mergeCell ref="BG811036:BG811037"/>
    <mergeCell ref="BG811074:BG811075"/>
    <mergeCell ref="BG811112:BG811113"/>
    <mergeCell ref="BG811150:BG811151"/>
    <mergeCell ref="BG811188:BG811189"/>
    <mergeCell ref="BG813506:BG813507"/>
    <mergeCell ref="BG813544:BG813545"/>
    <mergeCell ref="BG813582:BG813583"/>
    <mergeCell ref="BG813620:BG813621"/>
    <mergeCell ref="BG813658:BG813659"/>
    <mergeCell ref="BG813696:BG813697"/>
    <mergeCell ref="BG813278:BG813279"/>
    <mergeCell ref="BG813316:BG813317"/>
    <mergeCell ref="BG813354:BG813355"/>
    <mergeCell ref="BG813392:BG813393"/>
    <mergeCell ref="BG813430:BG813431"/>
    <mergeCell ref="BG813468:BG813469"/>
    <mergeCell ref="BG813050:BG813051"/>
    <mergeCell ref="BG813088:BG813089"/>
    <mergeCell ref="BG813126:BG813127"/>
    <mergeCell ref="BG813164:BG813165"/>
    <mergeCell ref="BG813202:BG813203"/>
    <mergeCell ref="BG813240:BG813241"/>
    <mergeCell ref="BG812822:BG812823"/>
    <mergeCell ref="BG812860:BG812861"/>
    <mergeCell ref="BG812898:BG812899"/>
    <mergeCell ref="BG812936:BG812937"/>
    <mergeCell ref="BG812974:BG812975"/>
    <mergeCell ref="BG813012:BG813013"/>
    <mergeCell ref="BG812594:BG812595"/>
    <mergeCell ref="BG812632:BG812633"/>
    <mergeCell ref="BG812670:BG812671"/>
    <mergeCell ref="BG812708:BG812709"/>
    <mergeCell ref="BG812746:BG812747"/>
    <mergeCell ref="BG812784:BG812785"/>
    <mergeCell ref="BG812366:BG812367"/>
    <mergeCell ref="BG812404:BG812405"/>
    <mergeCell ref="BG812442:BG812443"/>
    <mergeCell ref="BG812480:BG812481"/>
    <mergeCell ref="BG812518:BG812519"/>
    <mergeCell ref="BG812556:BG812557"/>
    <mergeCell ref="BG814874:BG814875"/>
    <mergeCell ref="BG814912:BG814913"/>
    <mergeCell ref="BG814950:BG814951"/>
    <mergeCell ref="BG814988:BG814989"/>
    <mergeCell ref="BG815026:BG815027"/>
    <mergeCell ref="BG815064:BG815065"/>
    <mergeCell ref="BG814646:BG814647"/>
    <mergeCell ref="BG814684:BG814685"/>
    <mergeCell ref="BG814722:BG814723"/>
    <mergeCell ref="BG814760:BG814761"/>
    <mergeCell ref="BG814798:BG814799"/>
    <mergeCell ref="BG814836:BG814837"/>
    <mergeCell ref="BG814418:BG814419"/>
    <mergeCell ref="BG814456:BG814457"/>
    <mergeCell ref="BG814494:BG814495"/>
    <mergeCell ref="BG814532:BG814533"/>
    <mergeCell ref="BG814570:BG814571"/>
    <mergeCell ref="BG814608:BG814609"/>
    <mergeCell ref="BG814190:BG814191"/>
    <mergeCell ref="BG814228:BG814229"/>
    <mergeCell ref="BG814266:BG814267"/>
    <mergeCell ref="BG814304:BG814305"/>
    <mergeCell ref="BG814342:BG814343"/>
    <mergeCell ref="BG814380:BG814381"/>
    <mergeCell ref="BG813962:BG813963"/>
    <mergeCell ref="BG814000:BG814001"/>
    <mergeCell ref="BG814038:BG814039"/>
    <mergeCell ref="BG814076:BG814077"/>
    <mergeCell ref="BG814114:BG814115"/>
    <mergeCell ref="BG814152:BG814153"/>
    <mergeCell ref="BG813734:BG813735"/>
    <mergeCell ref="BG813772:BG813773"/>
    <mergeCell ref="BG813810:BG813811"/>
    <mergeCell ref="BG813848:BG813849"/>
    <mergeCell ref="BG813886:BG813887"/>
    <mergeCell ref="BG813924:BG813925"/>
    <mergeCell ref="BG816242:BG816243"/>
    <mergeCell ref="BG816280:BG816281"/>
    <mergeCell ref="BG816318:BG816319"/>
    <mergeCell ref="BG816356:BG816357"/>
    <mergeCell ref="BG816394:BG816395"/>
    <mergeCell ref="BG816432:BG816433"/>
    <mergeCell ref="BG816014:BG816015"/>
    <mergeCell ref="BG816052:BG816053"/>
    <mergeCell ref="BG816090:BG816091"/>
    <mergeCell ref="BG816128:BG816129"/>
    <mergeCell ref="BG816166:BG816167"/>
    <mergeCell ref="BG816204:BG816205"/>
    <mergeCell ref="BG815786:BG815787"/>
    <mergeCell ref="BG815824:BG815825"/>
    <mergeCell ref="BG815862:BG815863"/>
    <mergeCell ref="BG815900:BG815901"/>
    <mergeCell ref="BG815938:BG815939"/>
    <mergeCell ref="BG815976:BG815977"/>
    <mergeCell ref="BG815558:BG815559"/>
    <mergeCell ref="BG815596:BG815597"/>
    <mergeCell ref="BG815634:BG815635"/>
    <mergeCell ref="BG815672:BG815673"/>
    <mergeCell ref="BG815710:BG815711"/>
    <mergeCell ref="BG815748:BG815749"/>
    <mergeCell ref="BG815330:BG815331"/>
    <mergeCell ref="BG815368:BG815369"/>
    <mergeCell ref="BG815406:BG815407"/>
    <mergeCell ref="BG815444:BG815445"/>
    <mergeCell ref="BG815482:BG815483"/>
    <mergeCell ref="BG815520:BG815521"/>
    <mergeCell ref="BG815102:BG815103"/>
    <mergeCell ref="BG815140:BG815141"/>
    <mergeCell ref="BG815178:BG815179"/>
    <mergeCell ref="BG815216:BG815217"/>
    <mergeCell ref="BG815254:BG815255"/>
    <mergeCell ref="BG815292:BG815293"/>
    <mergeCell ref="BG817610:BG817611"/>
    <mergeCell ref="BG817648:BG817649"/>
    <mergeCell ref="BG817686:BG817687"/>
    <mergeCell ref="BG817724:BG817725"/>
    <mergeCell ref="BG817762:BG817763"/>
    <mergeCell ref="BG817800:BG817801"/>
    <mergeCell ref="BG817382:BG817383"/>
    <mergeCell ref="BG817420:BG817421"/>
    <mergeCell ref="BG817458:BG817459"/>
    <mergeCell ref="BG817496:BG817497"/>
    <mergeCell ref="BG817534:BG817535"/>
    <mergeCell ref="BG817572:BG817573"/>
    <mergeCell ref="BG817154:BG817155"/>
    <mergeCell ref="BG817192:BG817193"/>
    <mergeCell ref="BG817230:BG817231"/>
    <mergeCell ref="BG817268:BG817269"/>
    <mergeCell ref="BG817306:BG817307"/>
    <mergeCell ref="BG817344:BG817345"/>
    <mergeCell ref="BG816926:BG816927"/>
    <mergeCell ref="BG816964:BG816965"/>
    <mergeCell ref="BG817002:BG817003"/>
    <mergeCell ref="BG817040:BG817041"/>
    <mergeCell ref="BG817078:BG817079"/>
    <mergeCell ref="BG817116:BG817117"/>
    <mergeCell ref="BG816698:BG816699"/>
    <mergeCell ref="BG816736:BG816737"/>
    <mergeCell ref="BG816774:BG816775"/>
    <mergeCell ref="BG816812:BG816813"/>
    <mergeCell ref="BG816850:BG816851"/>
    <mergeCell ref="BG816888:BG816889"/>
    <mergeCell ref="BG816470:BG816471"/>
    <mergeCell ref="BG816508:BG816509"/>
    <mergeCell ref="BG816546:BG816547"/>
    <mergeCell ref="BG816584:BG816585"/>
    <mergeCell ref="BG816622:BG816623"/>
    <mergeCell ref="BG816660:BG816661"/>
    <mergeCell ref="BG818978:BG818979"/>
    <mergeCell ref="BG819016:BG819017"/>
    <mergeCell ref="BG819054:BG819055"/>
    <mergeCell ref="BG819092:BG819093"/>
    <mergeCell ref="BG819130:BG819131"/>
    <mergeCell ref="BG819168:BG819169"/>
    <mergeCell ref="BG818750:BG818751"/>
    <mergeCell ref="BG818788:BG818789"/>
    <mergeCell ref="BG818826:BG818827"/>
    <mergeCell ref="BG818864:BG818865"/>
    <mergeCell ref="BG818902:BG818903"/>
    <mergeCell ref="BG818940:BG818941"/>
    <mergeCell ref="BG818522:BG818523"/>
    <mergeCell ref="BG818560:BG818561"/>
    <mergeCell ref="BG818598:BG818599"/>
    <mergeCell ref="BG818636:BG818637"/>
    <mergeCell ref="BG818674:BG818675"/>
    <mergeCell ref="BG818712:BG818713"/>
    <mergeCell ref="BG818294:BG818295"/>
    <mergeCell ref="BG818332:BG818333"/>
    <mergeCell ref="BG818370:BG818371"/>
    <mergeCell ref="BG818408:BG818409"/>
    <mergeCell ref="BG818446:BG818447"/>
    <mergeCell ref="BG818484:BG818485"/>
    <mergeCell ref="BG818066:BG818067"/>
    <mergeCell ref="BG818104:BG818105"/>
    <mergeCell ref="BG818142:BG818143"/>
    <mergeCell ref="BG818180:BG818181"/>
    <mergeCell ref="BG818218:BG818219"/>
    <mergeCell ref="BG818256:BG818257"/>
    <mergeCell ref="BG817838:BG817839"/>
    <mergeCell ref="BG817876:BG817877"/>
    <mergeCell ref="BG817914:BG817915"/>
    <mergeCell ref="BG817952:BG817953"/>
    <mergeCell ref="BG817990:BG817991"/>
    <mergeCell ref="BG818028:BG818029"/>
    <mergeCell ref="BG820346:BG820347"/>
    <mergeCell ref="BG820384:BG820385"/>
    <mergeCell ref="BG820422:BG820423"/>
    <mergeCell ref="BG820460:BG820461"/>
    <mergeCell ref="BG820498:BG820499"/>
    <mergeCell ref="BG820536:BG820537"/>
    <mergeCell ref="BG820118:BG820119"/>
    <mergeCell ref="BG820156:BG820157"/>
    <mergeCell ref="BG820194:BG820195"/>
    <mergeCell ref="BG820232:BG820233"/>
    <mergeCell ref="BG820270:BG820271"/>
    <mergeCell ref="BG820308:BG820309"/>
    <mergeCell ref="BG819890:BG819891"/>
    <mergeCell ref="BG819928:BG819929"/>
    <mergeCell ref="BG819966:BG819967"/>
    <mergeCell ref="BG820004:BG820005"/>
    <mergeCell ref="BG820042:BG820043"/>
    <mergeCell ref="BG820080:BG820081"/>
    <mergeCell ref="BG819662:BG819663"/>
    <mergeCell ref="BG819700:BG819701"/>
    <mergeCell ref="BG819738:BG819739"/>
    <mergeCell ref="BG819776:BG819777"/>
    <mergeCell ref="BG819814:BG819815"/>
    <mergeCell ref="BG819852:BG819853"/>
    <mergeCell ref="BG819434:BG819435"/>
    <mergeCell ref="BG819472:BG819473"/>
    <mergeCell ref="BG819510:BG819511"/>
    <mergeCell ref="BG819548:BG819549"/>
    <mergeCell ref="BG819586:BG819587"/>
    <mergeCell ref="BG819624:BG819625"/>
    <mergeCell ref="BG819206:BG819207"/>
    <mergeCell ref="BG819244:BG819245"/>
    <mergeCell ref="BG819282:BG819283"/>
    <mergeCell ref="BG819320:BG819321"/>
    <mergeCell ref="BG819358:BG819359"/>
    <mergeCell ref="BG819396:BG819397"/>
    <mergeCell ref="BG821714:BG821715"/>
    <mergeCell ref="BG821752:BG821753"/>
    <mergeCell ref="BG821790:BG821791"/>
    <mergeCell ref="BG821828:BG821829"/>
    <mergeCell ref="BG821866:BG821867"/>
    <mergeCell ref="BG821904:BG821905"/>
    <mergeCell ref="BG821486:BG821487"/>
    <mergeCell ref="BG821524:BG821525"/>
    <mergeCell ref="BG821562:BG821563"/>
    <mergeCell ref="BG821600:BG821601"/>
    <mergeCell ref="BG821638:BG821639"/>
    <mergeCell ref="BG821676:BG821677"/>
    <mergeCell ref="BG821258:BG821259"/>
    <mergeCell ref="BG821296:BG821297"/>
    <mergeCell ref="BG821334:BG821335"/>
    <mergeCell ref="BG821372:BG821373"/>
    <mergeCell ref="BG821410:BG821411"/>
    <mergeCell ref="BG821448:BG821449"/>
    <mergeCell ref="BG821030:BG821031"/>
    <mergeCell ref="BG821068:BG821069"/>
    <mergeCell ref="BG821106:BG821107"/>
    <mergeCell ref="BG821144:BG821145"/>
    <mergeCell ref="BG821182:BG821183"/>
    <mergeCell ref="BG821220:BG821221"/>
    <mergeCell ref="BG820802:BG820803"/>
    <mergeCell ref="BG820840:BG820841"/>
    <mergeCell ref="BG820878:BG820879"/>
    <mergeCell ref="BG820916:BG820917"/>
    <mergeCell ref="BG820954:BG820955"/>
    <mergeCell ref="BG820992:BG820993"/>
    <mergeCell ref="BG820574:BG820575"/>
    <mergeCell ref="BG820612:BG820613"/>
    <mergeCell ref="BG820650:BG820651"/>
    <mergeCell ref="BG820688:BG820689"/>
    <mergeCell ref="BG820726:BG820727"/>
    <mergeCell ref="BG820764:BG820765"/>
    <mergeCell ref="BG823082:BG823083"/>
    <mergeCell ref="BG823120:BG823121"/>
    <mergeCell ref="BG823158:BG823159"/>
    <mergeCell ref="BG823196:BG823197"/>
    <mergeCell ref="BG823234:BG823235"/>
    <mergeCell ref="BG823272:BG823273"/>
    <mergeCell ref="BG822854:BG822855"/>
    <mergeCell ref="BG822892:BG822893"/>
    <mergeCell ref="BG822930:BG822931"/>
    <mergeCell ref="BG822968:BG822969"/>
    <mergeCell ref="BG823006:BG823007"/>
    <mergeCell ref="BG823044:BG823045"/>
    <mergeCell ref="BG822626:BG822627"/>
    <mergeCell ref="BG822664:BG822665"/>
    <mergeCell ref="BG822702:BG822703"/>
    <mergeCell ref="BG822740:BG822741"/>
    <mergeCell ref="BG822778:BG822779"/>
    <mergeCell ref="BG822816:BG822817"/>
    <mergeCell ref="BG822398:BG822399"/>
    <mergeCell ref="BG822436:BG822437"/>
    <mergeCell ref="BG822474:BG822475"/>
    <mergeCell ref="BG822512:BG822513"/>
    <mergeCell ref="BG822550:BG822551"/>
    <mergeCell ref="BG822588:BG822589"/>
    <mergeCell ref="BG822170:BG822171"/>
    <mergeCell ref="BG822208:BG822209"/>
    <mergeCell ref="BG822246:BG822247"/>
    <mergeCell ref="BG822284:BG822285"/>
    <mergeCell ref="BG822322:BG822323"/>
    <mergeCell ref="BG822360:BG822361"/>
    <mergeCell ref="BG821942:BG821943"/>
    <mergeCell ref="BG821980:BG821981"/>
    <mergeCell ref="BG822018:BG822019"/>
    <mergeCell ref="BG822056:BG822057"/>
    <mergeCell ref="BG822094:BG822095"/>
    <mergeCell ref="BG822132:BG822133"/>
    <mergeCell ref="BG824450:BG824451"/>
    <mergeCell ref="BG824488:BG824489"/>
    <mergeCell ref="BG824526:BG824527"/>
    <mergeCell ref="BG824564:BG824565"/>
    <mergeCell ref="BG824602:BG824603"/>
    <mergeCell ref="BG824640:BG824641"/>
    <mergeCell ref="BG824222:BG824223"/>
    <mergeCell ref="BG824260:BG824261"/>
    <mergeCell ref="BG824298:BG824299"/>
    <mergeCell ref="BG824336:BG824337"/>
    <mergeCell ref="BG824374:BG824375"/>
    <mergeCell ref="BG824412:BG824413"/>
    <mergeCell ref="BG823994:BG823995"/>
    <mergeCell ref="BG824032:BG824033"/>
    <mergeCell ref="BG824070:BG824071"/>
    <mergeCell ref="BG824108:BG824109"/>
    <mergeCell ref="BG824146:BG824147"/>
    <mergeCell ref="BG824184:BG824185"/>
    <mergeCell ref="BG823766:BG823767"/>
    <mergeCell ref="BG823804:BG823805"/>
    <mergeCell ref="BG823842:BG823843"/>
    <mergeCell ref="BG823880:BG823881"/>
    <mergeCell ref="BG823918:BG823919"/>
    <mergeCell ref="BG823956:BG823957"/>
    <mergeCell ref="BG823538:BG823539"/>
    <mergeCell ref="BG823576:BG823577"/>
    <mergeCell ref="BG823614:BG823615"/>
    <mergeCell ref="BG823652:BG823653"/>
    <mergeCell ref="BG823690:BG823691"/>
    <mergeCell ref="BG823728:BG823729"/>
    <mergeCell ref="BG823310:BG823311"/>
    <mergeCell ref="BG823348:BG823349"/>
    <mergeCell ref="BG823386:BG823387"/>
    <mergeCell ref="BG823424:BG823425"/>
    <mergeCell ref="BG823462:BG823463"/>
    <mergeCell ref="BG823500:BG823501"/>
    <mergeCell ref="BG825818:BG825819"/>
    <mergeCell ref="BG825856:BG825857"/>
    <mergeCell ref="BG825894:BG825895"/>
    <mergeCell ref="BG825932:BG825933"/>
    <mergeCell ref="BG825970:BG825971"/>
    <mergeCell ref="BG826008:BG826009"/>
    <mergeCell ref="BG825590:BG825591"/>
    <mergeCell ref="BG825628:BG825629"/>
    <mergeCell ref="BG825666:BG825667"/>
    <mergeCell ref="BG825704:BG825705"/>
    <mergeCell ref="BG825742:BG825743"/>
    <mergeCell ref="BG825780:BG825781"/>
    <mergeCell ref="BG825362:BG825363"/>
    <mergeCell ref="BG825400:BG825401"/>
    <mergeCell ref="BG825438:BG825439"/>
    <mergeCell ref="BG825476:BG825477"/>
    <mergeCell ref="BG825514:BG825515"/>
    <mergeCell ref="BG825552:BG825553"/>
    <mergeCell ref="BG825134:BG825135"/>
    <mergeCell ref="BG825172:BG825173"/>
    <mergeCell ref="BG825210:BG825211"/>
    <mergeCell ref="BG825248:BG825249"/>
    <mergeCell ref="BG825286:BG825287"/>
    <mergeCell ref="BG825324:BG825325"/>
    <mergeCell ref="BG824906:BG824907"/>
    <mergeCell ref="BG824944:BG824945"/>
    <mergeCell ref="BG824982:BG824983"/>
    <mergeCell ref="BG825020:BG825021"/>
    <mergeCell ref="BG825058:BG825059"/>
    <mergeCell ref="BG825096:BG825097"/>
    <mergeCell ref="BG824678:BG824679"/>
    <mergeCell ref="BG824716:BG824717"/>
    <mergeCell ref="BG824754:BG824755"/>
    <mergeCell ref="BG824792:BG824793"/>
    <mergeCell ref="BG824830:BG824831"/>
    <mergeCell ref="BG824868:BG824869"/>
    <mergeCell ref="BG827186:BG827187"/>
    <mergeCell ref="BG827224:BG827225"/>
    <mergeCell ref="BG827262:BG827263"/>
    <mergeCell ref="BG827300:BG827301"/>
    <mergeCell ref="BG827338:BG827339"/>
    <mergeCell ref="BG827376:BG827377"/>
    <mergeCell ref="BG826958:BG826959"/>
    <mergeCell ref="BG826996:BG826997"/>
    <mergeCell ref="BG827034:BG827035"/>
    <mergeCell ref="BG827072:BG827073"/>
    <mergeCell ref="BG827110:BG827111"/>
    <mergeCell ref="BG827148:BG827149"/>
    <mergeCell ref="BG826730:BG826731"/>
    <mergeCell ref="BG826768:BG826769"/>
    <mergeCell ref="BG826806:BG826807"/>
    <mergeCell ref="BG826844:BG826845"/>
    <mergeCell ref="BG826882:BG826883"/>
    <mergeCell ref="BG826920:BG826921"/>
    <mergeCell ref="BG826502:BG826503"/>
    <mergeCell ref="BG826540:BG826541"/>
    <mergeCell ref="BG826578:BG826579"/>
    <mergeCell ref="BG826616:BG826617"/>
    <mergeCell ref="BG826654:BG826655"/>
    <mergeCell ref="BG826692:BG826693"/>
    <mergeCell ref="BG826274:BG826275"/>
    <mergeCell ref="BG826312:BG826313"/>
    <mergeCell ref="BG826350:BG826351"/>
    <mergeCell ref="BG826388:BG826389"/>
    <mergeCell ref="BG826426:BG826427"/>
    <mergeCell ref="BG826464:BG826465"/>
    <mergeCell ref="BG826046:BG826047"/>
    <mergeCell ref="BG826084:BG826085"/>
    <mergeCell ref="BG826122:BG826123"/>
    <mergeCell ref="BG826160:BG826161"/>
    <mergeCell ref="BG826198:BG826199"/>
    <mergeCell ref="BG826236:BG826237"/>
    <mergeCell ref="BG828554:BG828555"/>
    <mergeCell ref="BG828592:BG828593"/>
    <mergeCell ref="BG828630:BG828631"/>
    <mergeCell ref="BG828668:BG828669"/>
    <mergeCell ref="BG828706:BG828707"/>
    <mergeCell ref="BG828744:BG828745"/>
    <mergeCell ref="BG828326:BG828327"/>
    <mergeCell ref="BG828364:BG828365"/>
    <mergeCell ref="BG828402:BG828403"/>
    <mergeCell ref="BG828440:BG828441"/>
    <mergeCell ref="BG828478:BG828479"/>
    <mergeCell ref="BG828516:BG828517"/>
    <mergeCell ref="BG828098:BG828099"/>
    <mergeCell ref="BG828136:BG828137"/>
    <mergeCell ref="BG828174:BG828175"/>
    <mergeCell ref="BG828212:BG828213"/>
    <mergeCell ref="BG828250:BG828251"/>
    <mergeCell ref="BG828288:BG828289"/>
    <mergeCell ref="BG827870:BG827871"/>
    <mergeCell ref="BG827908:BG827909"/>
    <mergeCell ref="BG827946:BG827947"/>
    <mergeCell ref="BG827984:BG827985"/>
    <mergeCell ref="BG828022:BG828023"/>
    <mergeCell ref="BG828060:BG828061"/>
    <mergeCell ref="BG827642:BG827643"/>
    <mergeCell ref="BG827680:BG827681"/>
    <mergeCell ref="BG827718:BG827719"/>
    <mergeCell ref="BG827756:BG827757"/>
    <mergeCell ref="BG827794:BG827795"/>
    <mergeCell ref="BG827832:BG827833"/>
    <mergeCell ref="BG827414:BG827415"/>
    <mergeCell ref="BG827452:BG827453"/>
    <mergeCell ref="BG827490:BG827491"/>
    <mergeCell ref="BG827528:BG827529"/>
    <mergeCell ref="BG827566:BG827567"/>
    <mergeCell ref="BG827604:BG827605"/>
    <mergeCell ref="BG829922:BG829923"/>
    <mergeCell ref="BG829960:BG829961"/>
    <mergeCell ref="BG829998:BG829999"/>
    <mergeCell ref="BG830036:BG830037"/>
    <mergeCell ref="BG830074:BG830075"/>
    <mergeCell ref="BG830112:BG830113"/>
    <mergeCell ref="BG829694:BG829695"/>
    <mergeCell ref="BG829732:BG829733"/>
    <mergeCell ref="BG829770:BG829771"/>
    <mergeCell ref="BG829808:BG829809"/>
    <mergeCell ref="BG829846:BG829847"/>
    <mergeCell ref="BG829884:BG829885"/>
    <mergeCell ref="BG829466:BG829467"/>
    <mergeCell ref="BG829504:BG829505"/>
    <mergeCell ref="BG829542:BG829543"/>
    <mergeCell ref="BG829580:BG829581"/>
    <mergeCell ref="BG829618:BG829619"/>
    <mergeCell ref="BG829656:BG829657"/>
    <mergeCell ref="BG829238:BG829239"/>
    <mergeCell ref="BG829276:BG829277"/>
    <mergeCell ref="BG829314:BG829315"/>
    <mergeCell ref="BG829352:BG829353"/>
    <mergeCell ref="BG829390:BG829391"/>
    <mergeCell ref="BG829428:BG829429"/>
    <mergeCell ref="BG829010:BG829011"/>
    <mergeCell ref="BG829048:BG829049"/>
    <mergeCell ref="BG829086:BG829087"/>
    <mergeCell ref="BG829124:BG829125"/>
    <mergeCell ref="BG829162:BG829163"/>
    <mergeCell ref="BG829200:BG829201"/>
    <mergeCell ref="BG828782:BG828783"/>
    <mergeCell ref="BG828820:BG828821"/>
    <mergeCell ref="BG828858:BG828859"/>
    <mergeCell ref="BG828896:BG828897"/>
    <mergeCell ref="BG828934:BG828935"/>
    <mergeCell ref="BG828972:BG828973"/>
    <mergeCell ref="BG831290:BG831291"/>
    <mergeCell ref="BG831328:BG831329"/>
    <mergeCell ref="BG831366:BG831367"/>
    <mergeCell ref="BG831404:BG831405"/>
    <mergeCell ref="BG831442:BG831443"/>
    <mergeCell ref="BG831480:BG831481"/>
    <mergeCell ref="BG831062:BG831063"/>
    <mergeCell ref="BG831100:BG831101"/>
    <mergeCell ref="BG831138:BG831139"/>
    <mergeCell ref="BG831176:BG831177"/>
    <mergeCell ref="BG831214:BG831215"/>
    <mergeCell ref="BG831252:BG831253"/>
    <mergeCell ref="BG830834:BG830835"/>
    <mergeCell ref="BG830872:BG830873"/>
    <mergeCell ref="BG830910:BG830911"/>
    <mergeCell ref="BG830948:BG830949"/>
    <mergeCell ref="BG830986:BG830987"/>
    <mergeCell ref="BG831024:BG831025"/>
    <mergeCell ref="BG830606:BG830607"/>
    <mergeCell ref="BG830644:BG830645"/>
    <mergeCell ref="BG830682:BG830683"/>
    <mergeCell ref="BG830720:BG830721"/>
    <mergeCell ref="BG830758:BG830759"/>
    <mergeCell ref="BG830796:BG830797"/>
    <mergeCell ref="BG830378:BG830379"/>
    <mergeCell ref="BG830416:BG830417"/>
    <mergeCell ref="BG830454:BG830455"/>
    <mergeCell ref="BG830492:BG830493"/>
    <mergeCell ref="BG830530:BG830531"/>
    <mergeCell ref="BG830568:BG830569"/>
    <mergeCell ref="BG830150:BG830151"/>
    <mergeCell ref="BG830188:BG830189"/>
    <mergeCell ref="BG830226:BG830227"/>
    <mergeCell ref="BG830264:BG830265"/>
    <mergeCell ref="BG830302:BG830303"/>
    <mergeCell ref="BG830340:BG830341"/>
    <mergeCell ref="BG832658:BG832659"/>
    <mergeCell ref="BG832696:BG832697"/>
    <mergeCell ref="BG832734:BG832735"/>
    <mergeCell ref="BG832772:BG832773"/>
    <mergeCell ref="BG832810:BG832811"/>
    <mergeCell ref="BG832848:BG832849"/>
    <mergeCell ref="BG832430:BG832431"/>
    <mergeCell ref="BG832468:BG832469"/>
    <mergeCell ref="BG832506:BG832507"/>
    <mergeCell ref="BG832544:BG832545"/>
    <mergeCell ref="BG832582:BG832583"/>
    <mergeCell ref="BG832620:BG832621"/>
    <mergeCell ref="BG832202:BG832203"/>
    <mergeCell ref="BG832240:BG832241"/>
    <mergeCell ref="BG832278:BG832279"/>
    <mergeCell ref="BG832316:BG832317"/>
    <mergeCell ref="BG832354:BG832355"/>
    <mergeCell ref="BG832392:BG832393"/>
    <mergeCell ref="BG831974:BG831975"/>
    <mergeCell ref="BG832012:BG832013"/>
    <mergeCell ref="BG832050:BG832051"/>
    <mergeCell ref="BG832088:BG832089"/>
    <mergeCell ref="BG832126:BG832127"/>
    <mergeCell ref="BG832164:BG832165"/>
    <mergeCell ref="BG831746:BG831747"/>
    <mergeCell ref="BG831784:BG831785"/>
    <mergeCell ref="BG831822:BG831823"/>
    <mergeCell ref="BG831860:BG831861"/>
    <mergeCell ref="BG831898:BG831899"/>
    <mergeCell ref="BG831936:BG831937"/>
    <mergeCell ref="BG831518:BG831519"/>
    <mergeCell ref="BG831556:BG831557"/>
    <mergeCell ref="BG831594:BG831595"/>
    <mergeCell ref="BG831632:BG831633"/>
    <mergeCell ref="BG831670:BG831671"/>
    <mergeCell ref="BG831708:BG831709"/>
    <mergeCell ref="BG834026:BG834027"/>
    <mergeCell ref="BG834064:BG834065"/>
    <mergeCell ref="BG834102:BG834103"/>
    <mergeCell ref="BG834140:BG834141"/>
    <mergeCell ref="BG834178:BG834179"/>
    <mergeCell ref="BG834216:BG834217"/>
    <mergeCell ref="BG833798:BG833799"/>
    <mergeCell ref="BG833836:BG833837"/>
    <mergeCell ref="BG833874:BG833875"/>
    <mergeCell ref="BG833912:BG833913"/>
    <mergeCell ref="BG833950:BG833951"/>
    <mergeCell ref="BG833988:BG833989"/>
    <mergeCell ref="BG833570:BG833571"/>
    <mergeCell ref="BG833608:BG833609"/>
    <mergeCell ref="BG833646:BG833647"/>
    <mergeCell ref="BG833684:BG833685"/>
    <mergeCell ref="BG833722:BG833723"/>
    <mergeCell ref="BG833760:BG833761"/>
    <mergeCell ref="BG833342:BG833343"/>
    <mergeCell ref="BG833380:BG833381"/>
    <mergeCell ref="BG833418:BG833419"/>
    <mergeCell ref="BG833456:BG833457"/>
    <mergeCell ref="BG833494:BG833495"/>
    <mergeCell ref="BG833532:BG833533"/>
    <mergeCell ref="BG833114:BG833115"/>
    <mergeCell ref="BG833152:BG833153"/>
    <mergeCell ref="BG833190:BG833191"/>
    <mergeCell ref="BG833228:BG833229"/>
    <mergeCell ref="BG833266:BG833267"/>
    <mergeCell ref="BG833304:BG833305"/>
    <mergeCell ref="BG832886:BG832887"/>
    <mergeCell ref="BG832924:BG832925"/>
    <mergeCell ref="BG832962:BG832963"/>
    <mergeCell ref="BG833000:BG833001"/>
    <mergeCell ref="BG833038:BG833039"/>
    <mergeCell ref="BG833076:BG833077"/>
    <mergeCell ref="BG835394:BG835395"/>
    <mergeCell ref="BG835432:BG835433"/>
    <mergeCell ref="BG835470:BG835471"/>
    <mergeCell ref="BG835508:BG835509"/>
    <mergeCell ref="BG835546:BG835547"/>
    <mergeCell ref="BG835584:BG835585"/>
    <mergeCell ref="BG835166:BG835167"/>
    <mergeCell ref="BG835204:BG835205"/>
    <mergeCell ref="BG835242:BG835243"/>
    <mergeCell ref="BG835280:BG835281"/>
    <mergeCell ref="BG835318:BG835319"/>
    <mergeCell ref="BG835356:BG835357"/>
    <mergeCell ref="BG834938:BG834939"/>
    <mergeCell ref="BG834976:BG834977"/>
    <mergeCell ref="BG835014:BG835015"/>
    <mergeCell ref="BG835052:BG835053"/>
    <mergeCell ref="BG835090:BG835091"/>
    <mergeCell ref="BG835128:BG835129"/>
    <mergeCell ref="BG834710:BG834711"/>
    <mergeCell ref="BG834748:BG834749"/>
    <mergeCell ref="BG834786:BG834787"/>
    <mergeCell ref="BG834824:BG834825"/>
    <mergeCell ref="BG834862:BG834863"/>
    <mergeCell ref="BG834900:BG834901"/>
    <mergeCell ref="BG834482:BG834483"/>
    <mergeCell ref="BG834520:BG834521"/>
    <mergeCell ref="BG834558:BG834559"/>
    <mergeCell ref="BG834596:BG834597"/>
    <mergeCell ref="BG834634:BG834635"/>
    <mergeCell ref="BG834672:BG834673"/>
    <mergeCell ref="BG834254:BG834255"/>
    <mergeCell ref="BG834292:BG834293"/>
    <mergeCell ref="BG834330:BG834331"/>
    <mergeCell ref="BG834368:BG834369"/>
    <mergeCell ref="BG834406:BG834407"/>
    <mergeCell ref="BG834444:BG834445"/>
    <mergeCell ref="BG836762:BG836763"/>
    <mergeCell ref="BG836800:BG836801"/>
    <mergeCell ref="BG836838:BG836839"/>
    <mergeCell ref="BG836876:BG836877"/>
    <mergeCell ref="BG836914:BG836915"/>
    <mergeCell ref="BG836952:BG836953"/>
    <mergeCell ref="BG836534:BG836535"/>
    <mergeCell ref="BG836572:BG836573"/>
    <mergeCell ref="BG836610:BG836611"/>
    <mergeCell ref="BG836648:BG836649"/>
    <mergeCell ref="BG836686:BG836687"/>
    <mergeCell ref="BG836724:BG836725"/>
    <mergeCell ref="BG836306:BG836307"/>
    <mergeCell ref="BG836344:BG836345"/>
    <mergeCell ref="BG836382:BG836383"/>
    <mergeCell ref="BG836420:BG836421"/>
    <mergeCell ref="BG836458:BG836459"/>
    <mergeCell ref="BG836496:BG836497"/>
    <mergeCell ref="BG836078:BG836079"/>
    <mergeCell ref="BG836116:BG836117"/>
    <mergeCell ref="BG836154:BG836155"/>
    <mergeCell ref="BG836192:BG836193"/>
    <mergeCell ref="BG836230:BG836231"/>
    <mergeCell ref="BG836268:BG836269"/>
    <mergeCell ref="BG835850:BG835851"/>
    <mergeCell ref="BG835888:BG835889"/>
    <mergeCell ref="BG835926:BG835927"/>
    <mergeCell ref="BG835964:BG835965"/>
    <mergeCell ref="BG836002:BG836003"/>
    <mergeCell ref="BG836040:BG836041"/>
    <mergeCell ref="BG835622:BG835623"/>
    <mergeCell ref="BG835660:BG835661"/>
    <mergeCell ref="BG835698:BG835699"/>
    <mergeCell ref="BG835736:BG835737"/>
    <mergeCell ref="BG835774:BG835775"/>
    <mergeCell ref="BG835812:BG835813"/>
    <mergeCell ref="BG838130:BG838131"/>
    <mergeCell ref="BG838168:BG838169"/>
    <mergeCell ref="BG838206:BG838207"/>
    <mergeCell ref="BG838244:BG838245"/>
    <mergeCell ref="BG838282:BG838283"/>
    <mergeCell ref="BG838320:BG838321"/>
    <mergeCell ref="BG837902:BG837903"/>
    <mergeCell ref="BG837940:BG837941"/>
    <mergeCell ref="BG837978:BG837979"/>
    <mergeCell ref="BG838016:BG838017"/>
    <mergeCell ref="BG838054:BG838055"/>
    <mergeCell ref="BG838092:BG838093"/>
    <mergeCell ref="BG837674:BG837675"/>
    <mergeCell ref="BG837712:BG837713"/>
    <mergeCell ref="BG837750:BG837751"/>
    <mergeCell ref="BG837788:BG837789"/>
    <mergeCell ref="BG837826:BG837827"/>
    <mergeCell ref="BG837864:BG837865"/>
    <mergeCell ref="BG837446:BG837447"/>
    <mergeCell ref="BG837484:BG837485"/>
    <mergeCell ref="BG837522:BG837523"/>
    <mergeCell ref="BG837560:BG837561"/>
    <mergeCell ref="BG837598:BG837599"/>
    <mergeCell ref="BG837636:BG837637"/>
    <mergeCell ref="BG837218:BG837219"/>
    <mergeCell ref="BG837256:BG837257"/>
    <mergeCell ref="BG837294:BG837295"/>
    <mergeCell ref="BG837332:BG837333"/>
    <mergeCell ref="BG837370:BG837371"/>
    <mergeCell ref="BG837408:BG837409"/>
    <mergeCell ref="BG836990:BG836991"/>
    <mergeCell ref="BG837028:BG837029"/>
    <mergeCell ref="BG837066:BG837067"/>
    <mergeCell ref="BG837104:BG837105"/>
    <mergeCell ref="BG837142:BG837143"/>
    <mergeCell ref="BG837180:BG837181"/>
    <mergeCell ref="BG839498:BG839499"/>
    <mergeCell ref="BG839536:BG839537"/>
    <mergeCell ref="BG839574:BG839575"/>
    <mergeCell ref="BG839612:BG839613"/>
    <mergeCell ref="BG839650:BG839651"/>
    <mergeCell ref="BG839688:BG839689"/>
    <mergeCell ref="BG839270:BG839271"/>
    <mergeCell ref="BG839308:BG839309"/>
    <mergeCell ref="BG839346:BG839347"/>
    <mergeCell ref="BG839384:BG839385"/>
    <mergeCell ref="BG839422:BG839423"/>
    <mergeCell ref="BG839460:BG839461"/>
    <mergeCell ref="BG839042:BG839043"/>
    <mergeCell ref="BG839080:BG839081"/>
    <mergeCell ref="BG839118:BG839119"/>
    <mergeCell ref="BG839156:BG839157"/>
    <mergeCell ref="BG839194:BG839195"/>
    <mergeCell ref="BG839232:BG839233"/>
    <mergeCell ref="BG838814:BG838815"/>
    <mergeCell ref="BG838852:BG838853"/>
    <mergeCell ref="BG838890:BG838891"/>
    <mergeCell ref="BG838928:BG838929"/>
    <mergeCell ref="BG838966:BG838967"/>
    <mergeCell ref="BG839004:BG839005"/>
    <mergeCell ref="BG838586:BG838587"/>
    <mergeCell ref="BG838624:BG838625"/>
    <mergeCell ref="BG838662:BG838663"/>
    <mergeCell ref="BG838700:BG838701"/>
    <mergeCell ref="BG838738:BG838739"/>
    <mergeCell ref="BG838776:BG838777"/>
    <mergeCell ref="BG838358:BG838359"/>
    <mergeCell ref="BG838396:BG838397"/>
    <mergeCell ref="BG838434:BG838435"/>
    <mergeCell ref="BG838472:BG838473"/>
    <mergeCell ref="BG838510:BG838511"/>
    <mergeCell ref="BG838548:BG838549"/>
    <mergeCell ref="BG840866:BG840867"/>
    <mergeCell ref="BG840904:BG840905"/>
    <mergeCell ref="BG840942:BG840943"/>
    <mergeCell ref="BG840980:BG840981"/>
    <mergeCell ref="BG841018:BG841019"/>
    <mergeCell ref="BG841056:BG841057"/>
    <mergeCell ref="BG840638:BG840639"/>
    <mergeCell ref="BG840676:BG840677"/>
    <mergeCell ref="BG840714:BG840715"/>
    <mergeCell ref="BG840752:BG840753"/>
    <mergeCell ref="BG840790:BG840791"/>
    <mergeCell ref="BG840828:BG840829"/>
    <mergeCell ref="BG840410:BG840411"/>
    <mergeCell ref="BG840448:BG840449"/>
    <mergeCell ref="BG840486:BG840487"/>
    <mergeCell ref="BG840524:BG840525"/>
    <mergeCell ref="BG840562:BG840563"/>
    <mergeCell ref="BG840600:BG840601"/>
    <mergeCell ref="BG840182:BG840183"/>
    <mergeCell ref="BG840220:BG840221"/>
    <mergeCell ref="BG840258:BG840259"/>
    <mergeCell ref="BG840296:BG840297"/>
    <mergeCell ref="BG840334:BG840335"/>
    <mergeCell ref="BG840372:BG840373"/>
    <mergeCell ref="BG839954:BG839955"/>
    <mergeCell ref="BG839992:BG839993"/>
    <mergeCell ref="BG840030:BG840031"/>
    <mergeCell ref="BG840068:BG840069"/>
    <mergeCell ref="BG840106:BG840107"/>
    <mergeCell ref="BG840144:BG840145"/>
    <mergeCell ref="BG839726:BG839727"/>
    <mergeCell ref="BG839764:BG839765"/>
    <mergeCell ref="BG839802:BG839803"/>
    <mergeCell ref="BG839840:BG839841"/>
    <mergeCell ref="BG839878:BG839879"/>
    <mergeCell ref="BG839916:BG839917"/>
    <mergeCell ref="BG842234:BG842235"/>
    <mergeCell ref="BG842272:BG842273"/>
    <mergeCell ref="BG842310:BG842311"/>
    <mergeCell ref="BG842348:BG842349"/>
    <mergeCell ref="BG842386:BG842387"/>
    <mergeCell ref="BG842424:BG842425"/>
    <mergeCell ref="BG842006:BG842007"/>
    <mergeCell ref="BG842044:BG842045"/>
    <mergeCell ref="BG842082:BG842083"/>
    <mergeCell ref="BG842120:BG842121"/>
    <mergeCell ref="BG842158:BG842159"/>
    <mergeCell ref="BG842196:BG842197"/>
    <mergeCell ref="BG841778:BG841779"/>
    <mergeCell ref="BG841816:BG841817"/>
    <mergeCell ref="BG841854:BG841855"/>
    <mergeCell ref="BG841892:BG841893"/>
    <mergeCell ref="BG841930:BG841931"/>
    <mergeCell ref="BG841968:BG841969"/>
    <mergeCell ref="BG841550:BG841551"/>
    <mergeCell ref="BG841588:BG841589"/>
    <mergeCell ref="BG841626:BG841627"/>
    <mergeCell ref="BG841664:BG841665"/>
    <mergeCell ref="BG841702:BG841703"/>
    <mergeCell ref="BG841740:BG841741"/>
    <mergeCell ref="BG841322:BG841323"/>
    <mergeCell ref="BG841360:BG841361"/>
    <mergeCell ref="BG841398:BG841399"/>
    <mergeCell ref="BG841436:BG841437"/>
    <mergeCell ref="BG841474:BG841475"/>
    <mergeCell ref="BG841512:BG841513"/>
    <mergeCell ref="BG841094:BG841095"/>
    <mergeCell ref="BG841132:BG841133"/>
    <mergeCell ref="BG841170:BG841171"/>
    <mergeCell ref="BG841208:BG841209"/>
    <mergeCell ref="BG841246:BG841247"/>
    <mergeCell ref="BG841284:BG841285"/>
    <mergeCell ref="BG843602:BG843603"/>
    <mergeCell ref="BG843640:BG843641"/>
    <mergeCell ref="BG843678:BG843679"/>
    <mergeCell ref="BG843716:BG843717"/>
    <mergeCell ref="BG843754:BG843755"/>
    <mergeCell ref="BG843792:BG843793"/>
    <mergeCell ref="BG843374:BG843375"/>
    <mergeCell ref="BG843412:BG843413"/>
    <mergeCell ref="BG843450:BG843451"/>
    <mergeCell ref="BG843488:BG843489"/>
    <mergeCell ref="BG843526:BG843527"/>
    <mergeCell ref="BG843564:BG843565"/>
    <mergeCell ref="BG843146:BG843147"/>
    <mergeCell ref="BG843184:BG843185"/>
    <mergeCell ref="BG843222:BG843223"/>
    <mergeCell ref="BG843260:BG843261"/>
    <mergeCell ref="BG843298:BG843299"/>
    <mergeCell ref="BG843336:BG843337"/>
    <mergeCell ref="BG842918:BG842919"/>
    <mergeCell ref="BG842956:BG842957"/>
    <mergeCell ref="BG842994:BG842995"/>
    <mergeCell ref="BG843032:BG843033"/>
    <mergeCell ref="BG843070:BG843071"/>
    <mergeCell ref="BG843108:BG843109"/>
    <mergeCell ref="BG842690:BG842691"/>
    <mergeCell ref="BG842728:BG842729"/>
    <mergeCell ref="BG842766:BG842767"/>
    <mergeCell ref="BG842804:BG842805"/>
    <mergeCell ref="BG842842:BG842843"/>
    <mergeCell ref="BG842880:BG842881"/>
    <mergeCell ref="BG842462:BG842463"/>
    <mergeCell ref="BG842500:BG842501"/>
    <mergeCell ref="BG842538:BG842539"/>
    <mergeCell ref="BG842576:BG842577"/>
    <mergeCell ref="BG842614:BG842615"/>
    <mergeCell ref="BG842652:BG842653"/>
    <mergeCell ref="BG844970:BG844971"/>
    <mergeCell ref="BG845008:BG845009"/>
    <mergeCell ref="BG845046:BG845047"/>
    <mergeCell ref="BG845084:BG845085"/>
    <mergeCell ref="BG845122:BG845123"/>
    <mergeCell ref="BG845160:BG845161"/>
    <mergeCell ref="BG844742:BG844743"/>
    <mergeCell ref="BG844780:BG844781"/>
    <mergeCell ref="BG844818:BG844819"/>
    <mergeCell ref="BG844856:BG844857"/>
    <mergeCell ref="BG844894:BG844895"/>
    <mergeCell ref="BG844932:BG844933"/>
    <mergeCell ref="BG844514:BG844515"/>
    <mergeCell ref="BG844552:BG844553"/>
    <mergeCell ref="BG844590:BG844591"/>
    <mergeCell ref="BG844628:BG844629"/>
    <mergeCell ref="BG844666:BG844667"/>
    <mergeCell ref="BG844704:BG844705"/>
    <mergeCell ref="BG844286:BG844287"/>
    <mergeCell ref="BG844324:BG844325"/>
    <mergeCell ref="BG844362:BG844363"/>
    <mergeCell ref="BG844400:BG844401"/>
    <mergeCell ref="BG844438:BG844439"/>
    <mergeCell ref="BG844476:BG844477"/>
    <mergeCell ref="BG844058:BG844059"/>
    <mergeCell ref="BG844096:BG844097"/>
    <mergeCell ref="BG844134:BG844135"/>
    <mergeCell ref="BG844172:BG844173"/>
    <mergeCell ref="BG844210:BG844211"/>
    <mergeCell ref="BG844248:BG844249"/>
    <mergeCell ref="BG843830:BG843831"/>
    <mergeCell ref="BG843868:BG843869"/>
    <mergeCell ref="BG843906:BG843907"/>
    <mergeCell ref="BG843944:BG843945"/>
    <mergeCell ref="BG843982:BG843983"/>
    <mergeCell ref="BG844020:BG844021"/>
    <mergeCell ref="BG846338:BG846339"/>
    <mergeCell ref="BG846376:BG846377"/>
    <mergeCell ref="BG846414:BG846415"/>
    <mergeCell ref="BG846452:BG846453"/>
    <mergeCell ref="BG846490:BG846491"/>
    <mergeCell ref="BG846528:BG846529"/>
    <mergeCell ref="BG846110:BG846111"/>
    <mergeCell ref="BG846148:BG846149"/>
    <mergeCell ref="BG846186:BG846187"/>
    <mergeCell ref="BG846224:BG846225"/>
    <mergeCell ref="BG846262:BG846263"/>
    <mergeCell ref="BG846300:BG846301"/>
    <mergeCell ref="BG845882:BG845883"/>
    <mergeCell ref="BG845920:BG845921"/>
    <mergeCell ref="BG845958:BG845959"/>
    <mergeCell ref="BG845996:BG845997"/>
    <mergeCell ref="BG846034:BG846035"/>
    <mergeCell ref="BG846072:BG846073"/>
    <mergeCell ref="BG845654:BG845655"/>
    <mergeCell ref="BG845692:BG845693"/>
    <mergeCell ref="BG845730:BG845731"/>
    <mergeCell ref="BG845768:BG845769"/>
    <mergeCell ref="BG845806:BG845807"/>
    <mergeCell ref="BG845844:BG845845"/>
    <mergeCell ref="BG845426:BG845427"/>
    <mergeCell ref="BG845464:BG845465"/>
    <mergeCell ref="BG845502:BG845503"/>
    <mergeCell ref="BG845540:BG845541"/>
    <mergeCell ref="BG845578:BG845579"/>
    <mergeCell ref="BG845616:BG845617"/>
    <mergeCell ref="BG845198:BG845199"/>
    <mergeCell ref="BG845236:BG845237"/>
    <mergeCell ref="BG845274:BG845275"/>
    <mergeCell ref="BG845312:BG845313"/>
    <mergeCell ref="BG845350:BG845351"/>
    <mergeCell ref="BG845388:BG845389"/>
    <mergeCell ref="BG847706:BG847707"/>
    <mergeCell ref="BG847744:BG847745"/>
    <mergeCell ref="BG847782:BG847783"/>
    <mergeCell ref="BG847820:BG847821"/>
    <mergeCell ref="BG847858:BG847859"/>
    <mergeCell ref="BG847896:BG847897"/>
    <mergeCell ref="BG847478:BG847479"/>
    <mergeCell ref="BG847516:BG847517"/>
    <mergeCell ref="BG847554:BG847555"/>
    <mergeCell ref="BG847592:BG847593"/>
    <mergeCell ref="BG847630:BG847631"/>
    <mergeCell ref="BG847668:BG847669"/>
    <mergeCell ref="BG847250:BG847251"/>
    <mergeCell ref="BG847288:BG847289"/>
    <mergeCell ref="BG847326:BG847327"/>
    <mergeCell ref="BG847364:BG847365"/>
    <mergeCell ref="BG847402:BG847403"/>
    <mergeCell ref="BG847440:BG847441"/>
    <mergeCell ref="BG847022:BG847023"/>
    <mergeCell ref="BG847060:BG847061"/>
    <mergeCell ref="BG847098:BG847099"/>
    <mergeCell ref="BG847136:BG847137"/>
    <mergeCell ref="BG847174:BG847175"/>
    <mergeCell ref="BG847212:BG847213"/>
    <mergeCell ref="BG846794:BG846795"/>
    <mergeCell ref="BG846832:BG846833"/>
    <mergeCell ref="BG846870:BG846871"/>
    <mergeCell ref="BG846908:BG846909"/>
    <mergeCell ref="BG846946:BG846947"/>
    <mergeCell ref="BG846984:BG846985"/>
    <mergeCell ref="BG846566:BG846567"/>
    <mergeCell ref="BG846604:BG846605"/>
    <mergeCell ref="BG846642:BG846643"/>
    <mergeCell ref="BG846680:BG846681"/>
    <mergeCell ref="BG846718:BG846719"/>
    <mergeCell ref="BG846756:BG846757"/>
    <mergeCell ref="BG849074:BG849075"/>
    <mergeCell ref="BG849112:BG849113"/>
    <mergeCell ref="BG849150:BG849151"/>
    <mergeCell ref="BG849188:BG849189"/>
    <mergeCell ref="BG849226:BG849227"/>
    <mergeCell ref="BG849264:BG849265"/>
    <mergeCell ref="BG848846:BG848847"/>
    <mergeCell ref="BG848884:BG848885"/>
    <mergeCell ref="BG848922:BG848923"/>
    <mergeCell ref="BG848960:BG848961"/>
    <mergeCell ref="BG848998:BG848999"/>
    <mergeCell ref="BG849036:BG849037"/>
    <mergeCell ref="BG848618:BG848619"/>
    <mergeCell ref="BG848656:BG848657"/>
    <mergeCell ref="BG848694:BG848695"/>
    <mergeCell ref="BG848732:BG848733"/>
    <mergeCell ref="BG848770:BG848771"/>
    <mergeCell ref="BG848808:BG848809"/>
    <mergeCell ref="BG848390:BG848391"/>
    <mergeCell ref="BG848428:BG848429"/>
    <mergeCell ref="BG848466:BG848467"/>
    <mergeCell ref="BG848504:BG848505"/>
    <mergeCell ref="BG848542:BG848543"/>
    <mergeCell ref="BG848580:BG848581"/>
    <mergeCell ref="BG848162:BG848163"/>
    <mergeCell ref="BG848200:BG848201"/>
    <mergeCell ref="BG848238:BG848239"/>
    <mergeCell ref="BG848276:BG848277"/>
    <mergeCell ref="BG848314:BG848315"/>
    <mergeCell ref="BG848352:BG848353"/>
    <mergeCell ref="BG847934:BG847935"/>
    <mergeCell ref="BG847972:BG847973"/>
    <mergeCell ref="BG848010:BG848011"/>
    <mergeCell ref="BG848048:BG848049"/>
    <mergeCell ref="BG848086:BG848087"/>
    <mergeCell ref="BG848124:BG848125"/>
    <mergeCell ref="BG850442:BG850443"/>
    <mergeCell ref="BG850480:BG850481"/>
    <mergeCell ref="BG850518:BG850519"/>
    <mergeCell ref="BG850556:BG850557"/>
    <mergeCell ref="BG850594:BG850595"/>
    <mergeCell ref="BG850632:BG850633"/>
    <mergeCell ref="BG850214:BG850215"/>
    <mergeCell ref="BG850252:BG850253"/>
    <mergeCell ref="BG850290:BG850291"/>
    <mergeCell ref="BG850328:BG850329"/>
    <mergeCell ref="BG850366:BG850367"/>
    <mergeCell ref="BG850404:BG850405"/>
    <mergeCell ref="BG849986:BG849987"/>
    <mergeCell ref="BG850024:BG850025"/>
    <mergeCell ref="BG850062:BG850063"/>
    <mergeCell ref="BG850100:BG850101"/>
    <mergeCell ref="BG850138:BG850139"/>
    <mergeCell ref="BG850176:BG850177"/>
    <mergeCell ref="BG849758:BG849759"/>
    <mergeCell ref="BG849796:BG849797"/>
    <mergeCell ref="BG849834:BG849835"/>
    <mergeCell ref="BG849872:BG849873"/>
    <mergeCell ref="BG849910:BG849911"/>
    <mergeCell ref="BG849948:BG849949"/>
    <mergeCell ref="BG849530:BG849531"/>
    <mergeCell ref="BG849568:BG849569"/>
    <mergeCell ref="BG849606:BG849607"/>
    <mergeCell ref="BG849644:BG849645"/>
    <mergeCell ref="BG849682:BG849683"/>
    <mergeCell ref="BG849720:BG849721"/>
    <mergeCell ref="BG849302:BG849303"/>
    <mergeCell ref="BG849340:BG849341"/>
    <mergeCell ref="BG849378:BG849379"/>
    <mergeCell ref="BG849416:BG849417"/>
    <mergeCell ref="BG849454:BG849455"/>
    <mergeCell ref="BG849492:BG849493"/>
    <mergeCell ref="BG851810:BG851811"/>
    <mergeCell ref="BG851848:BG851849"/>
    <mergeCell ref="BG851886:BG851887"/>
    <mergeCell ref="BG851924:BG851925"/>
    <mergeCell ref="BG851962:BG851963"/>
    <mergeCell ref="BG852000:BG852001"/>
    <mergeCell ref="BG851582:BG851583"/>
    <mergeCell ref="BG851620:BG851621"/>
    <mergeCell ref="BG851658:BG851659"/>
    <mergeCell ref="BG851696:BG851697"/>
    <mergeCell ref="BG851734:BG851735"/>
    <mergeCell ref="BG851772:BG851773"/>
    <mergeCell ref="BG851354:BG851355"/>
    <mergeCell ref="BG851392:BG851393"/>
    <mergeCell ref="BG851430:BG851431"/>
    <mergeCell ref="BG851468:BG851469"/>
    <mergeCell ref="BG851506:BG851507"/>
    <mergeCell ref="BG851544:BG851545"/>
    <mergeCell ref="BG851126:BG851127"/>
    <mergeCell ref="BG851164:BG851165"/>
    <mergeCell ref="BG851202:BG851203"/>
    <mergeCell ref="BG851240:BG851241"/>
    <mergeCell ref="BG851278:BG851279"/>
    <mergeCell ref="BG851316:BG851317"/>
    <mergeCell ref="BG850898:BG850899"/>
    <mergeCell ref="BG850936:BG850937"/>
    <mergeCell ref="BG850974:BG850975"/>
    <mergeCell ref="BG851012:BG851013"/>
    <mergeCell ref="BG851050:BG851051"/>
    <mergeCell ref="BG851088:BG851089"/>
    <mergeCell ref="BG850670:BG850671"/>
    <mergeCell ref="BG850708:BG850709"/>
    <mergeCell ref="BG850746:BG850747"/>
    <mergeCell ref="BG850784:BG850785"/>
    <mergeCell ref="BG850822:BG850823"/>
    <mergeCell ref="BG850860:BG850861"/>
    <mergeCell ref="BG853178:BG853179"/>
    <mergeCell ref="BG853216:BG853217"/>
    <mergeCell ref="BG853254:BG853255"/>
    <mergeCell ref="BG853292:BG853293"/>
    <mergeCell ref="BG853330:BG853331"/>
    <mergeCell ref="BG853368:BG853369"/>
    <mergeCell ref="BG852950:BG852951"/>
    <mergeCell ref="BG852988:BG852989"/>
    <mergeCell ref="BG853026:BG853027"/>
    <mergeCell ref="BG853064:BG853065"/>
    <mergeCell ref="BG853102:BG853103"/>
    <mergeCell ref="BG853140:BG853141"/>
    <mergeCell ref="BG852722:BG852723"/>
    <mergeCell ref="BG852760:BG852761"/>
    <mergeCell ref="BG852798:BG852799"/>
    <mergeCell ref="BG852836:BG852837"/>
    <mergeCell ref="BG852874:BG852875"/>
    <mergeCell ref="BG852912:BG852913"/>
    <mergeCell ref="BG852494:BG852495"/>
    <mergeCell ref="BG852532:BG852533"/>
    <mergeCell ref="BG852570:BG852571"/>
    <mergeCell ref="BG852608:BG852609"/>
    <mergeCell ref="BG852646:BG852647"/>
    <mergeCell ref="BG852684:BG852685"/>
    <mergeCell ref="BG852266:BG852267"/>
    <mergeCell ref="BG852304:BG852305"/>
    <mergeCell ref="BG852342:BG852343"/>
    <mergeCell ref="BG852380:BG852381"/>
    <mergeCell ref="BG852418:BG852419"/>
    <mergeCell ref="BG852456:BG852457"/>
    <mergeCell ref="BG852038:BG852039"/>
    <mergeCell ref="BG852076:BG852077"/>
    <mergeCell ref="BG852114:BG852115"/>
    <mergeCell ref="BG852152:BG852153"/>
    <mergeCell ref="BG852190:BG852191"/>
    <mergeCell ref="BG852228:BG852229"/>
    <mergeCell ref="BG854546:BG854547"/>
    <mergeCell ref="BG854584:BG854585"/>
    <mergeCell ref="BG854622:BG854623"/>
    <mergeCell ref="BG854660:BG854661"/>
    <mergeCell ref="BG854698:BG854699"/>
    <mergeCell ref="BG854736:BG854737"/>
    <mergeCell ref="BG854318:BG854319"/>
    <mergeCell ref="BG854356:BG854357"/>
    <mergeCell ref="BG854394:BG854395"/>
    <mergeCell ref="BG854432:BG854433"/>
    <mergeCell ref="BG854470:BG854471"/>
    <mergeCell ref="BG854508:BG854509"/>
    <mergeCell ref="BG854090:BG854091"/>
    <mergeCell ref="BG854128:BG854129"/>
    <mergeCell ref="BG854166:BG854167"/>
    <mergeCell ref="BG854204:BG854205"/>
    <mergeCell ref="BG854242:BG854243"/>
    <mergeCell ref="BG854280:BG854281"/>
    <mergeCell ref="BG853862:BG853863"/>
    <mergeCell ref="BG853900:BG853901"/>
    <mergeCell ref="BG853938:BG853939"/>
    <mergeCell ref="BG853976:BG853977"/>
    <mergeCell ref="BG854014:BG854015"/>
    <mergeCell ref="BG854052:BG854053"/>
    <mergeCell ref="BG853634:BG853635"/>
    <mergeCell ref="BG853672:BG853673"/>
    <mergeCell ref="BG853710:BG853711"/>
    <mergeCell ref="BG853748:BG853749"/>
    <mergeCell ref="BG853786:BG853787"/>
    <mergeCell ref="BG853824:BG853825"/>
    <mergeCell ref="BG853406:BG853407"/>
    <mergeCell ref="BG853444:BG853445"/>
    <mergeCell ref="BG853482:BG853483"/>
    <mergeCell ref="BG853520:BG853521"/>
    <mergeCell ref="BG853558:BG853559"/>
    <mergeCell ref="BG853596:BG853597"/>
    <mergeCell ref="BG855914:BG855915"/>
    <mergeCell ref="BG855952:BG855953"/>
    <mergeCell ref="BG855990:BG855991"/>
    <mergeCell ref="BG856028:BG856029"/>
    <mergeCell ref="BG856066:BG856067"/>
    <mergeCell ref="BG856104:BG856105"/>
    <mergeCell ref="BG855686:BG855687"/>
    <mergeCell ref="BG855724:BG855725"/>
    <mergeCell ref="BG855762:BG855763"/>
    <mergeCell ref="BG855800:BG855801"/>
    <mergeCell ref="BG855838:BG855839"/>
    <mergeCell ref="BG855876:BG855877"/>
    <mergeCell ref="BG855458:BG855459"/>
    <mergeCell ref="BG855496:BG855497"/>
    <mergeCell ref="BG855534:BG855535"/>
    <mergeCell ref="BG855572:BG855573"/>
    <mergeCell ref="BG855610:BG855611"/>
    <mergeCell ref="BG855648:BG855649"/>
    <mergeCell ref="BG855230:BG855231"/>
    <mergeCell ref="BG855268:BG855269"/>
    <mergeCell ref="BG855306:BG855307"/>
    <mergeCell ref="BG855344:BG855345"/>
    <mergeCell ref="BG855382:BG855383"/>
    <mergeCell ref="BG855420:BG855421"/>
    <mergeCell ref="BG855002:BG855003"/>
    <mergeCell ref="BG855040:BG855041"/>
    <mergeCell ref="BG855078:BG855079"/>
    <mergeCell ref="BG855116:BG855117"/>
    <mergeCell ref="BG855154:BG855155"/>
    <mergeCell ref="BG855192:BG855193"/>
    <mergeCell ref="BG854774:BG854775"/>
    <mergeCell ref="BG854812:BG854813"/>
    <mergeCell ref="BG854850:BG854851"/>
    <mergeCell ref="BG854888:BG854889"/>
    <mergeCell ref="BG854926:BG854927"/>
    <mergeCell ref="BG854964:BG854965"/>
    <mergeCell ref="BG857282:BG857283"/>
    <mergeCell ref="BG857320:BG857321"/>
    <mergeCell ref="BG857358:BG857359"/>
    <mergeCell ref="BG857396:BG857397"/>
    <mergeCell ref="BG857434:BG857435"/>
    <mergeCell ref="BG857472:BG857473"/>
    <mergeCell ref="BG857054:BG857055"/>
    <mergeCell ref="BG857092:BG857093"/>
    <mergeCell ref="BG857130:BG857131"/>
    <mergeCell ref="BG857168:BG857169"/>
    <mergeCell ref="BG857206:BG857207"/>
    <mergeCell ref="BG857244:BG857245"/>
    <mergeCell ref="BG856826:BG856827"/>
    <mergeCell ref="BG856864:BG856865"/>
    <mergeCell ref="BG856902:BG856903"/>
    <mergeCell ref="BG856940:BG856941"/>
    <mergeCell ref="BG856978:BG856979"/>
    <mergeCell ref="BG857016:BG857017"/>
    <mergeCell ref="BG856598:BG856599"/>
    <mergeCell ref="BG856636:BG856637"/>
    <mergeCell ref="BG856674:BG856675"/>
    <mergeCell ref="BG856712:BG856713"/>
    <mergeCell ref="BG856750:BG856751"/>
    <mergeCell ref="BG856788:BG856789"/>
    <mergeCell ref="BG856370:BG856371"/>
    <mergeCell ref="BG856408:BG856409"/>
    <mergeCell ref="BG856446:BG856447"/>
    <mergeCell ref="BG856484:BG856485"/>
    <mergeCell ref="BG856522:BG856523"/>
    <mergeCell ref="BG856560:BG856561"/>
    <mergeCell ref="BG856142:BG856143"/>
    <mergeCell ref="BG856180:BG856181"/>
    <mergeCell ref="BG856218:BG856219"/>
    <mergeCell ref="BG856256:BG856257"/>
    <mergeCell ref="BG856294:BG856295"/>
    <mergeCell ref="BG856332:BG856333"/>
    <mergeCell ref="BG858650:BG858651"/>
    <mergeCell ref="BG858688:BG858689"/>
    <mergeCell ref="BG858726:BG858727"/>
    <mergeCell ref="BG858764:BG858765"/>
    <mergeCell ref="BG858802:BG858803"/>
    <mergeCell ref="BG858840:BG858841"/>
    <mergeCell ref="BG858422:BG858423"/>
    <mergeCell ref="BG858460:BG858461"/>
    <mergeCell ref="BG858498:BG858499"/>
    <mergeCell ref="BG858536:BG858537"/>
    <mergeCell ref="BG858574:BG858575"/>
    <mergeCell ref="BG858612:BG858613"/>
    <mergeCell ref="BG858194:BG858195"/>
    <mergeCell ref="BG858232:BG858233"/>
    <mergeCell ref="BG858270:BG858271"/>
    <mergeCell ref="BG858308:BG858309"/>
    <mergeCell ref="BG858346:BG858347"/>
    <mergeCell ref="BG858384:BG858385"/>
    <mergeCell ref="BG857966:BG857967"/>
    <mergeCell ref="BG858004:BG858005"/>
    <mergeCell ref="BG858042:BG858043"/>
    <mergeCell ref="BG858080:BG858081"/>
    <mergeCell ref="BG858118:BG858119"/>
    <mergeCell ref="BG858156:BG858157"/>
    <mergeCell ref="BG857738:BG857739"/>
    <mergeCell ref="BG857776:BG857777"/>
    <mergeCell ref="BG857814:BG857815"/>
    <mergeCell ref="BG857852:BG857853"/>
    <mergeCell ref="BG857890:BG857891"/>
    <mergeCell ref="BG857928:BG857929"/>
    <mergeCell ref="BG857510:BG857511"/>
    <mergeCell ref="BG857548:BG857549"/>
    <mergeCell ref="BG857586:BG857587"/>
    <mergeCell ref="BG857624:BG857625"/>
    <mergeCell ref="BG857662:BG857663"/>
    <mergeCell ref="BG857700:BG857701"/>
    <mergeCell ref="BG860018:BG860019"/>
    <mergeCell ref="BG860056:BG860057"/>
    <mergeCell ref="BG860094:BG860095"/>
    <mergeCell ref="BG860132:BG860133"/>
    <mergeCell ref="BG860170:BG860171"/>
    <mergeCell ref="BG860208:BG860209"/>
    <mergeCell ref="BG859790:BG859791"/>
    <mergeCell ref="BG859828:BG859829"/>
    <mergeCell ref="BG859866:BG859867"/>
    <mergeCell ref="BG859904:BG859905"/>
    <mergeCell ref="BG859942:BG859943"/>
    <mergeCell ref="BG859980:BG859981"/>
    <mergeCell ref="BG859562:BG859563"/>
    <mergeCell ref="BG859600:BG859601"/>
    <mergeCell ref="BG859638:BG859639"/>
    <mergeCell ref="BG859676:BG859677"/>
    <mergeCell ref="BG859714:BG859715"/>
    <mergeCell ref="BG859752:BG859753"/>
    <mergeCell ref="BG859334:BG859335"/>
    <mergeCell ref="BG859372:BG859373"/>
    <mergeCell ref="BG859410:BG859411"/>
    <mergeCell ref="BG859448:BG859449"/>
    <mergeCell ref="BG859486:BG859487"/>
    <mergeCell ref="BG859524:BG859525"/>
    <mergeCell ref="BG859106:BG859107"/>
    <mergeCell ref="BG859144:BG859145"/>
    <mergeCell ref="BG859182:BG859183"/>
    <mergeCell ref="BG859220:BG859221"/>
    <mergeCell ref="BG859258:BG859259"/>
    <mergeCell ref="BG859296:BG859297"/>
    <mergeCell ref="BG858878:BG858879"/>
    <mergeCell ref="BG858916:BG858917"/>
    <mergeCell ref="BG858954:BG858955"/>
    <mergeCell ref="BG858992:BG858993"/>
    <mergeCell ref="BG859030:BG859031"/>
    <mergeCell ref="BG859068:BG859069"/>
    <mergeCell ref="BG861386:BG861387"/>
    <mergeCell ref="BG861424:BG861425"/>
    <mergeCell ref="BG861462:BG861463"/>
    <mergeCell ref="BG861500:BG861501"/>
    <mergeCell ref="BG861538:BG861539"/>
    <mergeCell ref="BG861576:BG861577"/>
    <mergeCell ref="BG861158:BG861159"/>
    <mergeCell ref="BG861196:BG861197"/>
    <mergeCell ref="BG861234:BG861235"/>
    <mergeCell ref="BG861272:BG861273"/>
    <mergeCell ref="BG861310:BG861311"/>
    <mergeCell ref="BG861348:BG861349"/>
    <mergeCell ref="BG860930:BG860931"/>
    <mergeCell ref="BG860968:BG860969"/>
    <mergeCell ref="BG861006:BG861007"/>
    <mergeCell ref="BG861044:BG861045"/>
    <mergeCell ref="BG861082:BG861083"/>
    <mergeCell ref="BG861120:BG861121"/>
    <mergeCell ref="BG860702:BG860703"/>
    <mergeCell ref="BG860740:BG860741"/>
    <mergeCell ref="BG860778:BG860779"/>
    <mergeCell ref="BG860816:BG860817"/>
    <mergeCell ref="BG860854:BG860855"/>
    <mergeCell ref="BG860892:BG860893"/>
    <mergeCell ref="BG860474:BG860475"/>
    <mergeCell ref="BG860512:BG860513"/>
    <mergeCell ref="BG860550:BG860551"/>
    <mergeCell ref="BG860588:BG860589"/>
    <mergeCell ref="BG860626:BG860627"/>
    <mergeCell ref="BG860664:BG860665"/>
    <mergeCell ref="BG860246:BG860247"/>
    <mergeCell ref="BG860284:BG860285"/>
    <mergeCell ref="BG860322:BG860323"/>
    <mergeCell ref="BG860360:BG860361"/>
    <mergeCell ref="BG860398:BG860399"/>
    <mergeCell ref="BG860436:BG860437"/>
    <mergeCell ref="BG862754:BG862755"/>
    <mergeCell ref="BG862792:BG862793"/>
    <mergeCell ref="BG862830:BG862831"/>
    <mergeCell ref="BG862868:BG862869"/>
    <mergeCell ref="BG862906:BG862907"/>
    <mergeCell ref="BG862944:BG862945"/>
    <mergeCell ref="BG862526:BG862527"/>
    <mergeCell ref="BG862564:BG862565"/>
    <mergeCell ref="BG862602:BG862603"/>
    <mergeCell ref="BG862640:BG862641"/>
    <mergeCell ref="BG862678:BG862679"/>
    <mergeCell ref="BG862716:BG862717"/>
    <mergeCell ref="BG862298:BG862299"/>
    <mergeCell ref="BG862336:BG862337"/>
    <mergeCell ref="BG862374:BG862375"/>
    <mergeCell ref="BG862412:BG862413"/>
    <mergeCell ref="BG862450:BG862451"/>
    <mergeCell ref="BG862488:BG862489"/>
    <mergeCell ref="BG862070:BG862071"/>
    <mergeCell ref="BG862108:BG862109"/>
    <mergeCell ref="BG862146:BG862147"/>
    <mergeCell ref="BG862184:BG862185"/>
    <mergeCell ref="BG862222:BG862223"/>
    <mergeCell ref="BG862260:BG862261"/>
    <mergeCell ref="BG861842:BG861843"/>
    <mergeCell ref="BG861880:BG861881"/>
    <mergeCell ref="BG861918:BG861919"/>
    <mergeCell ref="BG861956:BG861957"/>
    <mergeCell ref="BG861994:BG861995"/>
    <mergeCell ref="BG862032:BG862033"/>
    <mergeCell ref="BG861614:BG861615"/>
    <mergeCell ref="BG861652:BG861653"/>
    <mergeCell ref="BG861690:BG861691"/>
    <mergeCell ref="BG861728:BG861729"/>
    <mergeCell ref="BG861766:BG861767"/>
    <mergeCell ref="BG861804:BG861805"/>
    <mergeCell ref="BG864122:BG864123"/>
    <mergeCell ref="BG864160:BG864161"/>
    <mergeCell ref="BG864198:BG864199"/>
    <mergeCell ref="BG864236:BG864237"/>
    <mergeCell ref="BG864274:BG864275"/>
    <mergeCell ref="BG864312:BG864313"/>
    <mergeCell ref="BG863894:BG863895"/>
    <mergeCell ref="BG863932:BG863933"/>
    <mergeCell ref="BG863970:BG863971"/>
    <mergeCell ref="BG864008:BG864009"/>
    <mergeCell ref="BG864046:BG864047"/>
    <mergeCell ref="BG864084:BG864085"/>
    <mergeCell ref="BG863666:BG863667"/>
    <mergeCell ref="BG863704:BG863705"/>
    <mergeCell ref="BG863742:BG863743"/>
    <mergeCell ref="BG863780:BG863781"/>
    <mergeCell ref="BG863818:BG863819"/>
    <mergeCell ref="BG863856:BG863857"/>
    <mergeCell ref="BG863438:BG863439"/>
    <mergeCell ref="BG863476:BG863477"/>
    <mergeCell ref="BG863514:BG863515"/>
    <mergeCell ref="BG863552:BG863553"/>
    <mergeCell ref="BG863590:BG863591"/>
    <mergeCell ref="BG863628:BG863629"/>
    <mergeCell ref="BG863210:BG863211"/>
    <mergeCell ref="BG863248:BG863249"/>
    <mergeCell ref="BG863286:BG863287"/>
    <mergeCell ref="BG863324:BG863325"/>
    <mergeCell ref="BG863362:BG863363"/>
    <mergeCell ref="BG863400:BG863401"/>
    <mergeCell ref="BG862982:BG862983"/>
    <mergeCell ref="BG863020:BG863021"/>
    <mergeCell ref="BG863058:BG863059"/>
    <mergeCell ref="BG863096:BG863097"/>
    <mergeCell ref="BG863134:BG863135"/>
    <mergeCell ref="BG863172:BG863173"/>
    <mergeCell ref="BG865490:BG865491"/>
    <mergeCell ref="BG865528:BG865529"/>
    <mergeCell ref="BG865566:BG865567"/>
    <mergeCell ref="BG865604:BG865605"/>
    <mergeCell ref="BG865642:BG865643"/>
    <mergeCell ref="BG865680:BG865681"/>
    <mergeCell ref="BG865262:BG865263"/>
    <mergeCell ref="BG865300:BG865301"/>
    <mergeCell ref="BG865338:BG865339"/>
    <mergeCell ref="BG865376:BG865377"/>
    <mergeCell ref="BG865414:BG865415"/>
    <mergeCell ref="BG865452:BG865453"/>
    <mergeCell ref="BG865034:BG865035"/>
    <mergeCell ref="BG865072:BG865073"/>
    <mergeCell ref="BG865110:BG865111"/>
    <mergeCell ref="BG865148:BG865149"/>
    <mergeCell ref="BG865186:BG865187"/>
    <mergeCell ref="BG865224:BG865225"/>
    <mergeCell ref="BG864806:BG864807"/>
    <mergeCell ref="BG864844:BG864845"/>
    <mergeCell ref="BG864882:BG864883"/>
    <mergeCell ref="BG864920:BG864921"/>
    <mergeCell ref="BG864958:BG864959"/>
    <mergeCell ref="BG864996:BG864997"/>
    <mergeCell ref="BG864578:BG864579"/>
    <mergeCell ref="BG864616:BG864617"/>
    <mergeCell ref="BG864654:BG864655"/>
    <mergeCell ref="BG864692:BG864693"/>
    <mergeCell ref="BG864730:BG864731"/>
    <mergeCell ref="BG864768:BG864769"/>
    <mergeCell ref="BG864350:BG864351"/>
    <mergeCell ref="BG864388:BG864389"/>
    <mergeCell ref="BG864426:BG864427"/>
    <mergeCell ref="BG864464:BG864465"/>
    <mergeCell ref="BG864502:BG864503"/>
    <mergeCell ref="BG864540:BG864541"/>
    <mergeCell ref="BG866858:BG866859"/>
    <mergeCell ref="BG866896:BG866897"/>
    <mergeCell ref="BG866934:BG866935"/>
    <mergeCell ref="BG866972:BG866973"/>
    <mergeCell ref="BG867010:BG867011"/>
    <mergeCell ref="BG867048:BG867049"/>
    <mergeCell ref="BG866630:BG866631"/>
    <mergeCell ref="BG866668:BG866669"/>
    <mergeCell ref="BG866706:BG866707"/>
    <mergeCell ref="BG866744:BG866745"/>
    <mergeCell ref="BG866782:BG866783"/>
    <mergeCell ref="BG866820:BG866821"/>
    <mergeCell ref="BG866402:BG866403"/>
    <mergeCell ref="BG866440:BG866441"/>
    <mergeCell ref="BG866478:BG866479"/>
    <mergeCell ref="BG866516:BG866517"/>
    <mergeCell ref="BG866554:BG866555"/>
    <mergeCell ref="BG866592:BG866593"/>
    <mergeCell ref="BG866174:BG866175"/>
    <mergeCell ref="BG866212:BG866213"/>
    <mergeCell ref="BG866250:BG866251"/>
    <mergeCell ref="BG866288:BG866289"/>
    <mergeCell ref="BG866326:BG866327"/>
    <mergeCell ref="BG866364:BG866365"/>
    <mergeCell ref="BG865946:BG865947"/>
    <mergeCell ref="BG865984:BG865985"/>
    <mergeCell ref="BG866022:BG866023"/>
    <mergeCell ref="BG866060:BG866061"/>
    <mergeCell ref="BG866098:BG866099"/>
    <mergeCell ref="BG866136:BG866137"/>
    <mergeCell ref="BG865718:BG865719"/>
    <mergeCell ref="BG865756:BG865757"/>
    <mergeCell ref="BG865794:BG865795"/>
    <mergeCell ref="BG865832:BG865833"/>
    <mergeCell ref="BG865870:BG865871"/>
    <mergeCell ref="BG865908:BG865909"/>
    <mergeCell ref="BG868226:BG868227"/>
    <mergeCell ref="BG868264:BG868265"/>
    <mergeCell ref="BG868302:BG868303"/>
    <mergeCell ref="BG868340:BG868341"/>
    <mergeCell ref="BG868378:BG868379"/>
    <mergeCell ref="BG868416:BG868417"/>
    <mergeCell ref="BG867998:BG867999"/>
    <mergeCell ref="BG868036:BG868037"/>
    <mergeCell ref="BG868074:BG868075"/>
    <mergeCell ref="BG868112:BG868113"/>
    <mergeCell ref="BG868150:BG868151"/>
    <mergeCell ref="BG868188:BG868189"/>
    <mergeCell ref="BG867770:BG867771"/>
    <mergeCell ref="BG867808:BG867809"/>
    <mergeCell ref="BG867846:BG867847"/>
    <mergeCell ref="BG867884:BG867885"/>
    <mergeCell ref="BG867922:BG867923"/>
    <mergeCell ref="BG867960:BG867961"/>
    <mergeCell ref="BG867542:BG867543"/>
    <mergeCell ref="BG867580:BG867581"/>
    <mergeCell ref="BG867618:BG867619"/>
    <mergeCell ref="BG867656:BG867657"/>
    <mergeCell ref="BG867694:BG867695"/>
    <mergeCell ref="BG867732:BG867733"/>
    <mergeCell ref="BG867314:BG867315"/>
    <mergeCell ref="BG867352:BG867353"/>
    <mergeCell ref="BG867390:BG867391"/>
    <mergeCell ref="BG867428:BG867429"/>
    <mergeCell ref="BG867466:BG867467"/>
    <mergeCell ref="BG867504:BG867505"/>
    <mergeCell ref="BG867086:BG867087"/>
    <mergeCell ref="BG867124:BG867125"/>
    <mergeCell ref="BG867162:BG867163"/>
    <mergeCell ref="BG867200:BG867201"/>
    <mergeCell ref="BG867238:BG867239"/>
    <mergeCell ref="BG867276:BG867277"/>
    <mergeCell ref="BG869594:BG869595"/>
    <mergeCell ref="BG869632:BG869633"/>
    <mergeCell ref="BG869670:BG869671"/>
    <mergeCell ref="BG869708:BG869709"/>
    <mergeCell ref="BG869746:BG869747"/>
    <mergeCell ref="BG869784:BG869785"/>
    <mergeCell ref="BG869366:BG869367"/>
    <mergeCell ref="BG869404:BG869405"/>
    <mergeCell ref="BG869442:BG869443"/>
    <mergeCell ref="BG869480:BG869481"/>
    <mergeCell ref="BG869518:BG869519"/>
    <mergeCell ref="BG869556:BG869557"/>
    <mergeCell ref="BG869138:BG869139"/>
    <mergeCell ref="BG869176:BG869177"/>
    <mergeCell ref="BG869214:BG869215"/>
    <mergeCell ref="BG869252:BG869253"/>
    <mergeCell ref="BG869290:BG869291"/>
    <mergeCell ref="BG869328:BG869329"/>
    <mergeCell ref="BG868910:BG868911"/>
    <mergeCell ref="BG868948:BG868949"/>
    <mergeCell ref="BG868986:BG868987"/>
    <mergeCell ref="BG869024:BG869025"/>
    <mergeCell ref="BG869062:BG869063"/>
    <mergeCell ref="BG869100:BG869101"/>
    <mergeCell ref="BG868682:BG868683"/>
    <mergeCell ref="BG868720:BG868721"/>
    <mergeCell ref="BG868758:BG868759"/>
    <mergeCell ref="BG868796:BG868797"/>
    <mergeCell ref="BG868834:BG868835"/>
    <mergeCell ref="BG868872:BG868873"/>
    <mergeCell ref="BG868454:BG868455"/>
    <mergeCell ref="BG868492:BG868493"/>
    <mergeCell ref="BG868530:BG868531"/>
    <mergeCell ref="BG868568:BG868569"/>
    <mergeCell ref="BG868606:BG868607"/>
    <mergeCell ref="BG868644:BG868645"/>
    <mergeCell ref="BG870962:BG870963"/>
    <mergeCell ref="BG871000:BG871001"/>
    <mergeCell ref="BG871038:BG871039"/>
    <mergeCell ref="BG871076:BG871077"/>
    <mergeCell ref="BG871114:BG871115"/>
    <mergeCell ref="BG871152:BG871153"/>
    <mergeCell ref="BG870734:BG870735"/>
    <mergeCell ref="BG870772:BG870773"/>
    <mergeCell ref="BG870810:BG870811"/>
    <mergeCell ref="BG870848:BG870849"/>
    <mergeCell ref="BG870886:BG870887"/>
    <mergeCell ref="BG870924:BG870925"/>
    <mergeCell ref="BG870506:BG870507"/>
    <mergeCell ref="BG870544:BG870545"/>
    <mergeCell ref="BG870582:BG870583"/>
    <mergeCell ref="BG870620:BG870621"/>
    <mergeCell ref="BG870658:BG870659"/>
    <mergeCell ref="BG870696:BG870697"/>
    <mergeCell ref="BG870278:BG870279"/>
    <mergeCell ref="BG870316:BG870317"/>
    <mergeCell ref="BG870354:BG870355"/>
    <mergeCell ref="BG870392:BG870393"/>
    <mergeCell ref="BG870430:BG870431"/>
    <mergeCell ref="BG870468:BG870469"/>
    <mergeCell ref="BG870050:BG870051"/>
    <mergeCell ref="BG870088:BG870089"/>
    <mergeCell ref="BG870126:BG870127"/>
    <mergeCell ref="BG870164:BG870165"/>
    <mergeCell ref="BG870202:BG870203"/>
    <mergeCell ref="BG870240:BG870241"/>
    <mergeCell ref="BG869822:BG869823"/>
    <mergeCell ref="BG869860:BG869861"/>
    <mergeCell ref="BG869898:BG869899"/>
    <mergeCell ref="BG869936:BG869937"/>
    <mergeCell ref="BG869974:BG869975"/>
    <mergeCell ref="BG870012:BG870013"/>
    <mergeCell ref="BG872330:BG872331"/>
    <mergeCell ref="BG872368:BG872369"/>
    <mergeCell ref="BG872406:BG872407"/>
    <mergeCell ref="BG872444:BG872445"/>
    <mergeCell ref="BG872482:BG872483"/>
    <mergeCell ref="BG872520:BG872521"/>
    <mergeCell ref="BG872102:BG872103"/>
    <mergeCell ref="BG872140:BG872141"/>
    <mergeCell ref="BG872178:BG872179"/>
    <mergeCell ref="BG872216:BG872217"/>
    <mergeCell ref="BG872254:BG872255"/>
    <mergeCell ref="BG872292:BG872293"/>
    <mergeCell ref="BG871874:BG871875"/>
    <mergeCell ref="BG871912:BG871913"/>
    <mergeCell ref="BG871950:BG871951"/>
    <mergeCell ref="BG871988:BG871989"/>
    <mergeCell ref="BG872026:BG872027"/>
    <mergeCell ref="BG872064:BG872065"/>
    <mergeCell ref="BG871646:BG871647"/>
    <mergeCell ref="BG871684:BG871685"/>
    <mergeCell ref="BG871722:BG871723"/>
    <mergeCell ref="BG871760:BG871761"/>
    <mergeCell ref="BG871798:BG871799"/>
    <mergeCell ref="BG871836:BG871837"/>
    <mergeCell ref="BG871418:BG871419"/>
    <mergeCell ref="BG871456:BG871457"/>
    <mergeCell ref="BG871494:BG871495"/>
    <mergeCell ref="BG871532:BG871533"/>
    <mergeCell ref="BG871570:BG871571"/>
    <mergeCell ref="BG871608:BG871609"/>
    <mergeCell ref="BG871190:BG871191"/>
    <mergeCell ref="BG871228:BG871229"/>
    <mergeCell ref="BG871266:BG871267"/>
    <mergeCell ref="BG871304:BG871305"/>
    <mergeCell ref="BG871342:BG871343"/>
    <mergeCell ref="BG871380:BG871381"/>
    <mergeCell ref="BG873698:BG873699"/>
    <mergeCell ref="BG873736:BG873737"/>
    <mergeCell ref="BG873774:BG873775"/>
    <mergeCell ref="BG873812:BG873813"/>
    <mergeCell ref="BG873850:BG873851"/>
    <mergeCell ref="BG873888:BG873889"/>
    <mergeCell ref="BG873470:BG873471"/>
    <mergeCell ref="BG873508:BG873509"/>
    <mergeCell ref="BG873546:BG873547"/>
    <mergeCell ref="BG873584:BG873585"/>
    <mergeCell ref="BG873622:BG873623"/>
    <mergeCell ref="BG873660:BG873661"/>
    <mergeCell ref="BG873242:BG873243"/>
    <mergeCell ref="BG873280:BG873281"/>
    <mergeCell ref="BG873318:BG873319"/>
    <mergeCell ref="BG873356:BG873357"/>
    <mergeCell ref="BG873394:BG873395"/>
    <mergeCell ref="BG873432:BG873433"/>
    <mergeCell ref="BG873014:BG873015"/>
    <mergeCell ref="BG873052:BG873053"/>
    <mergeCell ref="BG873090:BG873091"/>
    <mergeCell ref="BG873128:BG873129"/>
    <mergeCell ref="BG873166:BG873167"/>
    <mergeCell ref="BG873204:BG873205"/>
    <mergeCell ref="BG872786:BG872787"/>
    <mergeCell ref="BG872824:BG872825"/>
    <mergeCell ref="BG872862:BG872863"/>
    <mergeCell ref="BG872900:BG872901"/>
    <mergeCell ref="BG872938:BG872939"/>
    <mergeCell ref="BG872976:BG872977"/>
    <mergeCell ref="BG872558:BG872559"/>
    <mergeCell ref="BG872596:BG872597"/>
    <mergeCell ref="BG872634:BG872635"/>
    <mergeCell ref="BG872672:BG872673"/>
    <mergeCell ref="BG872710:BG872711"/>
    <mergeCell ref="BG872748:BG872749"/>
    <mergeCell ref="BG875066:BG875067"/>
    <mergeCell ref="BG875104:BG875105"/>
    <mergeCell ref="BG875142:BG875143"/>
    <mergeCell ref="BG875180:BG875181"/>
    <mergeCell ref="BG875218:BG875219"/>
    <mergeCell ref="BG875256:BG875257"/>
    <mergeCell ref="BG874838:BG874839"/>
    <mergeCell ref="BG874876:BG874877"/>
    <mergeCell ref="BG874914:BG874915"/>
    <mergeCell ref="BG874952:BG874953"/>
    <mergeCell ref="BG874990:BG874991"/>
    <mergeCell ref="BG875028:BG875029"/>
    <mergeCell ref="BG874610:BG874611"/>
    <mergeCell ref="BG874648:BG874649"/>
    <mergeCell ref="BG874686:BG874687"/>
    <mergeCell ref="BG874724:BG874725"/>
    <mergeCell ref="BG874762:BG874763"/>
    <mergeCell ref="BG874800:BG874801"/>
    <mergeCell ref="BG874382:BG874383"/>
    <mergeCell ref="BG874420:BG874421"/>
    <mergeCell ref="BG874458:BG874459"/>
    <mergeCell ref="BG874496:BG874497"/>
    <mergeCell ref="BG874534:BG874535"/>
    <mergeCell ref="BG874572:BG874573"/>
    <mergeCell ref="BG874154:BG874155"/>
    <mergeCell ref="BG874192:BG874193"/>
    <mergeCell ref="BG874230:BG874231"/>
    <mergeCell ref="BG874268:BG874269"/>
    <mergeCell ref="BG874306:BG874307"/>
    <mergeCell ref="BG874344:BG874345"/>
    <mergeCell ref="BG873926:BG873927"/>
    <mergeCell ref="BG873964:BG873965"/>
    <mergeCell ref="BG874002:BG874003"/>
    <mergeCell ref="BG874040:BG874041"/>
    <mergeCell ref="BG874078:BG874079"/>
    <mergeCell ref="BG874116:BG874117"/>
    <mergeCell ref="BG876434:BG876435"/>
    <mergeCell ref="BG876472:BG876473"/>
    <mergeCell ref="BG876510:BG876511"/>
    <mergeCell ref="BG876548:BG876549"/>
    <mergeCell ref="BG876586:BG876587"/>
    <mergeCell ref="BG876624:BG876625"/>
    <mergeCell ref="BG876206:BG876207"/>
    <mergeCell ref="BG876244:BG876245"/>
    <mergeCell ref="BG876282:BG876283"/>
    <mergeCell ref="BG876320:BG876321"/>
    <mergeCell ref="BG876358:BG876359"/>
    <mergeCell ref="BG876396:BG876397"/>
    <mergeCell ref="BG875978:BG875979"/>
    <mergeCell ref="BG876016:BG876017"/>
    <mergeCell ref="BG876054:BG876055"/>
    <mergeCell ref="BG876092:BG876093"/>
    <mergeCell ref="BG876130:BG876131"/>
    <mergeCell ref="BG876168:BG876169"/>
    <mergeCell ref="BG875750:BG875751"/>
    <mergeCell ref="BG875788:BG875789"/>
    <mergeCell ref="BG875826:BG875827"/>
    <mergeCell ref="BG875864:BG875865"/>
    <mergeCell ref="BG875902:BG875903"/>
    <mergeCell ref="BG875940:BG875941"/>
    <mergeCell ref="BG875522:BG875523"/>
    <mergeCell ref="BG875560:BG875561"/>
    <mergeCell ref="BG875598:BG875599"/>
    <mergeCell ref="BG875636:BG875637"/>
    <mergeCell ref="BG875674:BG875675"/>
    <mergeCell ref="BG875712:BG875713"/>
    <mergeCell ref="BG875294:BG875295"/>
    <mergeCell ref="BG875332:BG875333"/>
    <mergeCell ref="BG875370:BG875371"/>
    <mergeCell ref="BG875408:BG875409"/>
    <mergeCell ref="BG875446:BG875447"/>
    <mergeCell ref="BG875484:BG875485"/>
    <mergeCell ref="BG877802:BG877803"/>
    <mergeCell ref="BG877840:BG877841"/>
    <mergeCell ref="BG877878:BG877879"/>
    <mergeCell ref="BG877916:BG877917"/>
    <mergeCell ref="BG877954:BG877955"/>
    <mergeCell ref="BG877992:BG877993"/>
    <mergeCell ref="BG877574:BG877575"/>
    <mergeCell ref="BG877612:BG877613"/>
    <mergeCell ref="BG877650:BG877651"/>
    <mergeCell ref="BG877688:BG877689"/>
    <mergeCell ref="BG877726:BG877727"/>
    <mergeCell ref="BG877764:BG877765"/>
    <mergeCell ref="BG877346:BG877347"/>
    <mergeCell ref="BG877384:BG877385"/>
    <mergeCell ref="BG877422:BG877423"/>
    <mergeCell ref="BG877460:BG877461"/>
    <mergeCell ref="BG877498:BG877499"/>
    <mergeCell ref="BG877536:BG877537"/>
    <mergeCell ref="BG877118:BG877119"/>
    <mergeCell ref="BG877156:BG877157"/>
    <mergeCell ref="BG877194:BG877195"/>
    <mergeCell ref="BG877232:BG877233"/>
    <mergeCell ref="BG877270:BG877271"/>
    <mergeCell ref="BG877308:BG877309"/>
    <mergeCell ref="BG876890:BG876891"/>
    <mergeCell ref="BG876928:BG876929"/>
    <mergeCell ref="BG876966:BG876967"/>
    <mergeCell ref="BG877004:BG877005"/>
    <mergeCell ref="BG877042:BG877043"/>
    <mergeCell ref="BG877080:BG877081"/>
    <mergeCell ref="BG876662:BG876663"/>
    <mergeCell ref="BG876700:BG876701"/>
    <mergeCell ref="BG876738:BG876739"/>
    <mergeCell ref="BG876776:BG876777"/>
    <mergeCell ref="BG876814:BG876815"/>
    <mergeCell ref="BG876852:BG876853"/>
    <mergeCell ref="BG879170:BG879171"/>
    <mergeCell ref="BG879208:BG879209"/>
    <mergeCell ref="BG879246:BG879247"/>
    <mergeCell ref="BG879284:BG879285"/>
    <mergeCell ref="BG879322:BG879323"/>
    <mergeCell ref="BG879360:BG879361"/>
    <mergeCell ref="BG878942:BG878943"/>
    <mergeCell ref="BG878980:BG878981"/>
    <mergeCell ref="BG879018:BG879019"/>
    <mergeCell ref="BG879056:BG879057"/>
    <mergeCell ref="BG879094:BG879095"/>
    <mergeCell ref="BG879132:BG879133"/>
    <mergeCell ref="BG878714:BG878715"/>
    <mergeCell ref="BG878752:BG878753"/>
    <mergeCell ref="BG878790:BG878791"/>
    <mergeCell ref="BG878828:BG878829"/>
    <mergeCell ref="BG878866:BG878867"/>
    <mergeCell ref="BG878904:BG878905"/>
    <mergeCell ref="BG878486:BG878487"/>
    <mergeCell ref="BG878524:BG878525"/>
    <mergeCell ref="BG878562:BG878563"/>
    <mergeCell ref="BG878600:BG878601"/>
    <mergeCell ref="BG878638:BG878639"/>
    <mergeCell ref="BG878676:BG878677"/>
    <mergeCell ref="BG878258:BG878259"/>
    <mergeCell ref="BG878296:BG878297"/>
    <mergeCell ref="BG878334:BG878335"/>
    <mergeCell ref="BG878372:BG878373"/>
    <mergeCell ref="BG878410:BG878411"/>
    <mergeCell ref="BG878448:BG878449"/>
    <mergeCell ref="BG878030:BG878031"/>
    <mergeCell ref="BG878068:BG878069"/>
    <mergeCell ref="BG878106:BG878107"/>
    <mergeCell ref="BG878144:BG878145"/>
    <mergeCell ref="BG878182:BG878183"/>
    <mergeCell ref="BG878220:BG878221"/>
    <mergeCell ref="BG880538:BG880539"/>
    <mergeCell ref="BG880576:BG880577"/>
    <mergeCell ref="BG880614:BG880615"/>
    <mergeCell ref="BG880652:BG880653"/>
    <mergeCell ref="BG880690:BG880691"/>
    <mergeCell ref="BG880728:BG880729"/>
    <mergeCell ref="BG880310:BG880311"/>
    <mergeCell ref="BG880348:BG880349"/>
    <mergeCell ref="BG880386:BG880387"/>
    <mergeCell ref="BG880424:BG880425"/>
    <mergeCell ref="BG880462:BG880463"/>
    <mergeCell ref="BG880500:BG880501"/>
    <mergeCell ref="BG880082:BG880083"/>
    <mergeCell ref="BG880120:BG880121"/>
    <mergeCell ref="BG880158:BG880159"/>
    <mergeCell ref="BG880196:BG880197"/>
    <mergeCell ref="BG880234:BG880235"/>
    <mergeCell ref="BG880272:BG880273"/>
    <mergeCell ref="BG879854:BG879855"/>
    <mergeCell ref="BG879892:BG879893"/>
    <mergeCell ref="BG879930:BG879931"/>
    <mergeCell ref="BG879968:BG879969"/>
    <mergeCell ref="BG880006:BG880007"/>
    <mergeCell ref="BG880044:BG880045"/>
    <mergeCell ref="BG879626:BG879627"/>
    <mergeCell ref="BG879664:BG879665"/>
    <mergeCell ref="BG879702:BG879703"/>
    <mergeCell ref="BG879740:BG879741"/>
    <mergeCell ref="BG879778:BG879779"/>
    <mergeCell ref="BG879816:BG879817"/>
    <mergeCell ref="BG879398:BG879399"/>
    <mergeCell ref="BG879436:BG879437"/>
    <mergeCell ref="BG879474:BG879475"/>
    <mergeCell ref="BG879512:BG879513"/>
    <mergeCell ref="BG879550:BG879551"/>
    <mergeCell ref="BG879588:BG879589"/>
    <mergeCell ref="BG881906:BG881907"/>
    <mergeCell ref="BG881944:BG881945"/>
    <mergeCell ref="BG881982:BG881983"/>
    <mergeCell ref="BG882020:BG882021"/>
    <mergeCell ref="BG882058:BG882059"/>
    <mergeCell ref="BG882096:BG882097"/>
    <mergeCell ref="BG881678:BG881679"/>
    <mergeCell ref="BG881716:BG881717"/>
    <mergeCell ref="BG881754:BG881755"/>
    <mergeCell ref="BG881792:BG881793"/>
    <mergeCell ref="BG881830:BG881831"/>
    <mergeCell ref="BG881868:BG881869"/>
    <mergeCell ref="BG881450:BG881451"/>
    <mergeCell ref="BG881488:BG881489"/>
    <mergeCell ref="BG881526:BG881527"/>
    <mergeCell ref="BG881564:BG881565"/>
    <mergeCell ref="BG881602:BG881603"/>
    <mergeCell ref="BG881640:BG881641"/>
    <mergeCell ref="BG881222:BG881223"/>
    <mergeCell ref="BG881260:BG881261"/>
    <mergeCell ref="BG881298:BG881299"/>
    <mergeCell ref="BG881336:BG881337"/>
    <mergeCell ref="BG881374:BG881375"/>
    <mergeCell ref="BG881412:BG881413"/>
    <mergeCell ref="BG880994:BG880995"/>
    <mergeCell ref="BG881032:BG881033"/>
    <mergeCell ref="BG881070:BG881071"/>
    <mergeCell ref="BG881108:BG881109"/>
    <mergeCell ref="BG881146:BG881147"/>
    <mergeCell ref="BG881184:BG881185"/>
    <mergeCell ref="BG880766:BG880767"/>
    <mergeCell ref="BG880804:BG880805"/>
    <mergeCell ref="BG880842:BG880843"/>
    <mergeCell ref="BG880880:BG880881"/>
    <mergeCell ref="BG880918:BG880919"/>
    <mergeCell ref="BG880956:BG880957"/>
    <mergeCell ref="BG883274:BG883275"/>
    <mergeCell ref="BG883312:BG883313"/>
    <mergeCell ref="BG883350:BG883351"/>
    <mergeCell ref="BG883388:BG883389"/>
    <mergeCell ref="BG883426:BG883427"/>
    <mergeCell ref="BG883464:BG883465"/>
    <mergeCell ref="BG883046:BG883047"/>
    <mergeCell ref="BG883084:BG883085"/>
    <mergeCell ref="BG883122:BG883123"/>
    <mergeCell ref="BG883160:BG883161"/>
    <mergeCell ref="BG883198:BG883199"/>
    <mergeCell ref="BG883236:BG883237"/>
    <mergeCell ref="BG882818:BG882819"/>
    <mergeCell ref="BG882856:BG882857"/>
    <mergeCell ref="BG882894:BG882895"/>
    <mergeCell ref="BG882932:BG882933"/>
    <mergeCell ref="BG882970:BG882971"/>
    <mergeCell ref="BG883008:BG883009"/>
    <mergeCell ref="BG882590:BG882591"/>
    <mergeCell ref="BG882628:BG882629"/>
    <mergeCell ref="BG882666:BG882667"/>
    <mergeCell ref="BG882704:BG882705"/>
    <mergeCell ref="BG882742:BG882743"/>
    <mergeCell ref="BG882780:BG882781"/>
    <mergeCell ref="BG882362:BG882363"/>
    <mergeCell ref="BG882400:BG882401"/>
    <mergeCell ref="BG882438:BG882439"/>
    <mergeCell ref="BG882476:BG882477"/>
    <mergeCell ref="BG882514:BG882515"/>
    <mergeCell ref="BG882552:BG882553"/>
    <mergeCell ref="BG882134:BG882135"/>
    <mergeCell ref="BG882172:BG882173"/>
    <mergeCell ref="BG882210:BG882211"/>
    <mergeCell ref="BG882248:BG882249"/>
    <mergeCell ref="BG882286:BG882287"/>
    <mergeCell ref="BG882324:BG882325"/>
    <mergeCell ref="BG884642:BG884643"/>
    <mergeCell ref="BG884680:BG884681"/>
    <mergeCell ref="BG884718:BG884719"/>
    <mergeCell ref="BG884756:BG884757"/>
    <mergeCell ref="BG884794:BG884795"/>
    <mergeCell ref="BG884832:BG884833"/>
    <mergeCell ref="BG884414:BG884415"/>
    <mergeCell ref="BG884452:BG884453"/>
    <mergeCell ref="BG884490:BG884491"/>
    <mergeCell ref="BG884528:BG884529"/>
    <mergeCell ref="BG884566:BG884567"/>
    <mergeCell ref="BG884604:BG884605"/>
    <mergeCell ref="BG884186:BG884187"/>
    <mergeCell ref="BG884224:BG884225"/>
    <mergeCell ref="BG884262:BG884263"/>
    <mergeCell ref="BG884300:BG884301"/>
    <mergeCell ref="BG884338:BG884339"/>
    <mergeCell ref="BG884376:BG884377"/>
    <mergeCell ref="BG883958:BG883959"/>
    <mergeCell ref="BG883996:BG883997"/>
    <mergeCell ref="BG884034:BG884035"/>
    <mergeCell ref="BG884072:BG884073"/>
    <mergeCell ref="BG884110:BG884111"/>
    <mergeCell ref="BG884148:BG884149"/>
    <mergeCell ref="BG883730:BG883731"/>
    <mergeCell ref="BG883768:BG883769"/>
    <mergeCell ref="BG883806:BG883807"/>
    <mergeCell ref="BG883844:BG883845"/>
    <mergeCell ref="BG883882:BG883883"/>
    <mergeCell ref="BG883920:BG883921"/>
    <mergeCell ref="BG883502:BG883503"/>
    <mergeCell ref="BG883540:BG883541"/>
    <mergeCell ref="BG883578:BG883579"/>
    <mergeCell ref="BG883616:BG883617"/>
    <mergeCell ref="BG883654:BG883655"/>
    <mergeCell ref="BG883692:BG883693"/>
    <mergeCell ref="BG886010:BG886011"/>
    <mergeCell ref="BG886048:BG886049"/>
    <mergeCell ref="BG886086:BG886087"/>
    <mergeCell ref="BG886124:BG886125"/>
    <mergeCell ref="BG886162:BG886163"/>
    <mergeCell ref="BG886200:BG886201"/>
    <mergeCell ref="BG885782:BG885783"/>
    <mergeCell ref="BG885820:BG885821"/>
    <mergeCell ref="BG885858:BG885859"/>
    <mergeCell ref="BG885896:BG885897"/>
    <mergeCell ref="BG885934:BG885935"/>
    <mergeCell ref="BG885972:BG885973"/>
    <mergeCell ref="BG885554:BG885555"/>
    <mergeCell ref="BG885592:BG885593"/>
    <mergeCell ref="BG885630:BG885631"/>
    <mergeCell ref="BG885668:BG885669"/>
    <mergeCell ref="BG885706:BG885707"/>
    <mergeCell ref="BG885744:BG885745"/>
    <mergeCell ref="BG885326:BG885327"/>
    <mergeCell ref="BG885364:BG885365"/>
    <mergeCell ref="BG885402:BG885403"/>
    <mergeCell ref="BG885440:BG885441"/>
    <mergeCell ref="BG885478:BG885479"/>
    <mergeCell ref="BG885516:BG885517"/>
    <mergeCell ref="BG885098:BG885099"/>
    <mergeCell ref="BG885136:BG885137"/>
    <mergeCell ref="BG885174:BG885175"/>
    <mergeCell ref="BG885212:BG885213"/>
    <mergeCell ref="BG885250:BG885251"/>
    <mergeCell ref="BG885288:BG885289"/>
    <mergeCell ref="BG884870:BG884871"/>
    <mergeCell ref="BG884908:BG884909"/>
    <mergeCell ref="BG884946:BG884947"/>
    <mergeCell ref="BG884984:BG884985"/>
    <mergeCell ref="BG885022:BG885023"/>
    <mergeCell ref="BG885060:BG885061"/>
    <mergeCell ref="BG887378:BG887379"/>
    <mergeCell ref="BG887416:BG887417"/>
    <mergeCell ref="BG887454:BG887455"/>
    <mergeCell ref="BG887492:BG887493"/>
    <mergeCell ref="BG887530:BG887531"/>
    <mergeCell ref="BG887568:BG887569"/>
    <mergeCell ref="BG887150:BG887151"/>
    <mergeCell ref="BG887188:BG887189"/>
    <mergeCell ref="BG887226:BG887227"/>
    <mergeCell ref="BG887264:BG887265"/>
    <mergeCell ref="BG887302:BG887303"/>
    <mergeCell ref="BG887340:BG887341"/>
    <mergeCell ref="BG886922:BG886923"/>
    <mergeCell ref="BG886960:BG886961"/>
    <mergeCell ref="BG886998:BG886999"/>
    <mergeCell ref="BG887036:BG887037"/>
    <mergeCell ref="BG887074:BG887075"/>
    <mergeCell ref="BG887112:BG887113"/>
    <mergeCell ref="BG886694:BG886695"/>
    <mergeCell ref="BG886732:BG886733"/>
    <mergeCell ref="BG886770:BG886771"/>
    <mergeCell ref="BG886808:BG886809"/>
    <mergeCell ref="BG886846:BG886847"/>
    <mergeCell ref="BG886884:BG886885"/>
    <mergeCell ref="BG886466:BG886467"/>
    <mergeCell ref="BG886504:BG886505"/>
    <mergeCell ref="BG886542:BG886543"/>
    <mergeCell ref="BG886580:BG886581"/>
    <mergeCell ref="BG886618:BG886619"/>
    <mergeCell ref="BG886656:BG886657"/>
    <mergeCell ref="BG886238:BG886239"/>
    <mergeCell ref="BG886276:BG886277"/>
    <mergeCell ref="BG886314:BG886315"/>
    <mergeCell ref="BG886352:BG886353"/>
    <mergeCell ref="BG886390:BG886391"/>
    <mergeCell ref="BG886428:BG886429"/>
    <mergeCell ref="BG888746:BG888747"/>
    <mergeCell ref="BG888784:BG888785"/>
    <mergeCell ref="BG888822:BG888823"/>
    <mergeCell ref="BG888860:BG888861"/>
    <mergeCell ref="BG888898:BG888899"/>
    <mergeCell ref="BG888936:BG888937"/>
    <mergeCell ref="BG888518:BG888519"/>
    <mergeCell ref="BG888556:BG888557"/>
    <mergeCell ref="BG888594:BG888595"/>
    <mergeCell ref="BG888632:BG888633"/>
    <mergeCell ref="BG888670:BG888671"/>
    <mergeCell ref="BG888708:BG888709"/>
    <mergeCell ref="BG888290:BG888291"/>
    <mergeCell ref="BG888328:BG888329"/>
    <mergeCell ref="BG888366:BG888367"/>
    <mergeCell ref="BG888404:BG888405"/>
    <mergeCell ref="BG888442:BG888443"/>
    <mergeCell ref="BG888480:BG888481"/>
    <mergeCell ref="BG888062:BG888063"/>
    <mergeCell ref="BG888100:BG888101"/>
    <mergeCell ref="BG888138:BG888139"/>
    <mergeCell ref="BG888176:BG888177"/>
    <mergeCell ref="BG888214:BG888215"/>
    <mergeCell ref="BG888252:BG888253"/>
    <mergeCell ref="BG887834:BG887835"/>
    <mergeCell ref="BG887872:BG887873"/>
    <mergeCell ref="BG887910:BG887911"/>
    <mergeCell ref="BG887948:BG887949"/>
    <mergeCell ref="BG887986:BG887987"/>
    <mergeCell ref="BG888024:BG888025"/>
    <mergeCell ref="BG887606:BG887607"/>
    <mergeCell ref="BG887644:BG887645"/>
    <mergeCell ref="BG887682:BG887683"/>
    <mergeCell ref="BG887720:BG887721"/>
    <mergeCell ref="BG887758:BG887759"/>
    <mergeCell ref="BG887796:BG887797"/>
    <mergeCell ref="BG890114:BG890115"/>
    <mergeCell ref="BG890152:BG890153"/>
    <mergeCell ref="BG890190:BG890191"/>
    <mergeCell ref="BG890228:BG890229"/>
    <mergeCell ref="BG890266:BG890267"/>
    <mergeCell ref="BG890304:BG890305"/>
    <mergeCell ref="BG889886:BG889887"/>
    <mergeCell ref="BG889924:BG889925"/>
    <mergeCell ref="BG889962:BG889963"/>
    <mergeCell ref="BG890000:BG890001"/>
    <mergeCell ref="BG890038:BG890039"/>
    <mergeCell ref="BG890076:BG890077"/>
    <mergeCell ref="BG889658:BG889659"/>
    <mergeCell ref="BG889696:BG889697"/>
    <mergeCell ref="BG889734:BG889735"/>
    <mergeCell ref="BG889772:BG889773"/>
    <mergeCell ref="BG889810:BG889811"/>
    <mergeCell ref="BG889848:BG889849"/>
    <mergeCell ref="BG889430:BG889431"/>
    <mergeCell ref="BG889468:BG889469"/>
    <mergeCell ref="BG889506:BG889507"/>
    <mergeCell ref="BG889544:BG889545"/>
    <mergeCell ref="BG889582:BG889583"/>
    <mergeCell ref="BG889620:BG889621"/>
    <mergeCell ref="BG889202:BG889203"/>
    <mergeCell ref="BG889240:BG889241"/>
    <mergeCell ref="BG889278:BG889279"/>
    <mergeCell ref="BG889316:BG889317"/>
    <mergeCell ref="BG889354:BG889355"/>
    <mergeCell ref="BG889392:BG889393"/>
    <mergeCell ref="BG888974:BG888975"/>
    <mergeCell ref="BG889012:BG889013"/>
    <mergeCell ref="BG889050:BG889051"/>
    <mergeCell ref="BG889088:BG889089"/>
    <mergeCell ref="BG889126:BG889127"/>
    <mergeCell ref="BG889164:BG889165"/>
    <mergeCell ref="BG891482:BG891483"/>
    <mergeCell ref="BG891520:BG891521"/>
    <mergeCell ref="BG891558:BG891559"/>
    <mergeCell ref="BG891596:BG891597"/>
    <mergeCell ref="BG891634:BG891635"/>
    <mergeCell ref="BG891672:BG891673"/>
    <mergeCell ref="BG891254:BG891255"/>
    <mergeCell ref="BG891292:BG891293"/>
    <mergeCell ref="BG891330:BG891331"/>
    <mergeCell ref="BG891368:BG891369"/>
    <mergeCell ref="BG891406:BG891407"/>
    <mergeCell ref="BG891444:BG891445"/>
    <mergeCell ref="BG891026:BG891027"/>
    <mergeCell ref="BG891064:BG891065"/>
    <mergeCell ref="BG891102:BG891103"/>
    <mergeCell ref="BG891140:BG891141"/>
    <mergeCell ref="BG891178:BG891179"/>
    <mergeCell ref="BG891216:BG891217"/>
    <mergeCell ref="BG890798:BG890799"/>
    <mergeCell ref="BG890836:BG890837"/>
    <mergeCell ref="BG890874:BG890875"/>
    <mergeCell ref="BG890912:BG890913"/>
    <mergeCell ref="BG890950:BG890951"/>
    <mergeCell ref="BG890988:BG890989"/>
    <mergeCell ref="BG890570:BG890571"/>
    <mergeCell ref="BG890608:BG890609"/>
    <mergeCell ref="BG890646:BG890647"/>
    <mergeCell ref="BG890684:BG890685"/>
    <mergeCell ref="BG890722:BG890723"/>
    <mergeCell ref="BG890760:BG890761"/>
    <mergeCell ref="BG890342:BG890343"/>
    <mergeCell ref="BG890380:BG890381"/>
    <mergeCell ref="BG890418:BG890419"/>
    <mergeCell ref="BG890456:BG890457"/>
    <mergeCell ref="BG890494:BG890495"/>
    <mergeCell ref="BG890532:BG890533"/>
    <mergeCell ref="BG892850:BG892851"/>
    <mergeCell ref="BG892888:BG892889"/>
    <mergeCell ref="BG892926:BG892927"/>
    <mergeCell ref="BG892964:BG892965"/>
    <mergeCell ref="BG893002:BG893003"/>
    <mergeCell ref="BG893040:BG893041"/>
    <mergeCell ref="BG892622:BG892623"/>
    <mergeCell ref="BG892660:BG892661"/>
    <mergeCell ref="BG892698:BG892699"/>
    <mergeCell ref="BG892736:BG892737"/>
    <mergeCell ref="BG892774:BG892775"/>
    <mergeCell ref="BG892812:BG892813"/>
    <mergeCell ref="BG892394:BG892395"/>
    <mergeCell ref="BG892432:BG892433"/>
    <mergeCell ref="BG892470:BG892471"/>
    <mergeCell ref="BG892508:BG892509"/>
    <mergeCell ref="BG892546:BG892547"/>
    <mergeCell ref="BG892584:BG892585"/>
    <mergeCell ref="BG892166:BG892167"/>
    <mergeCell ref="BG892204:BG892205"/>
    <mergeCell ref="BG892242:BG892243"/>
    <mergeCell ref="BG892280:BG892281"/>
    <mergeCell ref="BG892318:BG892319"/>
    <mergeCell ref="BG892356:BG892357"/>
    <mergeCell ref="BG891938:BG891939"/>
    <mergeCell ref="BG891976:BG891977"/>
    <mergeCell ref="BG892014:BG892015"/>
    <mergeCell ref="BG892052:BG892053"/>
    <mergeCell ref="BG892090:BG892091"/>
    <mergeCell ref="BG892128:BG892129"/>
    <mergeCell ref="BG891710:BG891711"/>
    <mergeCell ref="BG891748:BG891749"/>
    <mergeCell ref="BG891786:BG891787"/>
    <mergeCell ref="BG891824:BG891825"/>
    <mergeCell ref="BG891862:BG891863"/>
    <mergeCell ref="BG891900:BG891901"/>
    <mergeCell ref="BG894218:BG894219"/>
    <mergeCell ref="BG894256:BG894257"/>
    <mergeCell ref="BG894294:BG894295"/>
    <mergeCell ref="BG894332:BG894333"/>
    <mergeCell ref="BG894370:BG894371"/>
    <mergeCell ref="BG894408:BG894409"/>
    <mergeCell ref="BG893990:BG893991"/>
    <mergeCell ref="BG894028:BG894029"/>
    <mergeCell ref="BG894066:BG894067"/>
    <mergeCell ref="BG894104:BG894105"/>
    <mergeCell ref="BG894142:BG894143"/>
    <mergeCell ref="BG894180:BG894181"/>
    <mergeCell ref="BG893762:BG893763"/>
    <mergeCell ref="BG893800:BG893801"/>
    <mergeCell ref="BG893838:BG893839"/>
    <mergeCell ref="BG893876:BG893877"/>
    <mergeCell ref="BG893914:BG893915"/>
    <mergeCell ref="BG893952:BG893953"/>
    <mergeCell ref="BG893534:BG893535"/>
    <mergeCell ref="BG893572:BG893573"/>
    <mergeCell ref="BG893610:BG893611"/>
    <mergeCell ref="BG893648:BG893649"/>
    <mergeCell ref="BG893686:BG893687"/>
    <mergeCell ref="BG893724:BG893725"/>
    <mergeCell ref="BG893306:BG893307"/>
    <mergeCell ref="BG893344:BG893345"/>
    <mergeCell ref="BG893382:BG893383"/>
    <mergeCell ref="BG893420:BG893421"/>
    <mergeCell ref="BG893458:BG893459"/>
    <mergeCell ref="BG893496:BG893497"/>
    <mergeCell ref="BG893078:BG893079"/>
    <mergeCell ref="BG893116:BG893117"/>
    <mergeCell ref="BG893154:BG893155"/>
    <mergeCell ref="BG893192:BG893193"/>
    <mergeCell ref="BG893230:BG893231"/>
    <mergeCell ref="BG893268:BG893269"/>
    <mergeCell ref="BG895586:BG895587"/>
    <mergeCell ref="BG895624:BG895625"/>
    <mergeCell ref="BG895662:BG895663"/>
    <mergeCell ref="BG895700:BG895701"/>
    <mergeCell ref="BG895738:BG895739"/>
    <mergeCell ref="BG895776:BG895777"/>
    <mergeCell ref="BG895358:BG895359"/>
    <mergeCell ref="BG895396:BG895397"/>
    <mergeCell ref="BG895434:BG895435"/>
    <mergeCell ref="BG895472:BG895473"/>
    <mergeCell ref="BG895510:BG895511"/>
    <mergeCell ref="BG895548:BG895549"/>
    <mergeCell ref="BG895130:BG895131"/>
    <mergeCell ref="BG895168:BG895169"/>
    <mergeCell ref="BG895206:BG895207"/>
    <mergeCell ref="BG895244:BG895245"/>
    <mergeCell ref="BG895282:BG895283"/>
    <mergeCell ref="BG895320:BG895321"/>
    <mergeCell ref="BG894902:BG894903"/>
    <mergeCell ref="BG894940:BG894941"/>
    <mergeCell ref="BG894978:BG894979"/>
    <mergeCell ref="BG895016:BG895017"/>
    <mergeCell ref="BG895054:BG895055"/>
    <mergeCell ref="BG895092:BG895093"/>
    <mergeCell ref="BG894674:BG894675"/>
    <mergeCell ref="BG894712:BG894713"/>
    <mergeCell ref="BG894750:BG894751"/>
    <mergeCell ref="BG894788:BG894789"/>
    <mergeCell ref="BG894826:BG894827"/>
    <mergeCell ref="BG894864:BG894865"/>
    <mergeCell ref="BG894446:BG894447"/>
    <mergeCell ref="BG894484:BG894485"/>
    <mergeCell ref="BG894522:BG894523"/>
    <mergeCell ref="BG894560:BG894561"/>
    <mergeCell ref="BG894598:BG894599"/>
    <mergeCell ref="BG894636:BG894637"/>
    <mergeCell ref="BG896954:BG896955"/>
    <mergeCell ref="BG896992:BG896993"/>
    <mergeCell ref="BG897030:BG897031"/>
    <mergeCell ref="BG897068:BG897069"/>
    <mergeCell ref="BG897106:BG897107"/>
    <mergeCell ref="BG897144:BG897145"/>
    <mergeCell ref="BG896726:BG896727"/>
    <mergeCell ref="BG896764:BG896765"/>
    <mergeCell ref="BG896802:BG896803"/>
    <mergeCell ref="BG896840:BG896841"/>
    <mergeCell ref="BG896878:BG896879"/>
    <mergeCell ref="BG896916:BG896917"/>
    <mergeCell ref="BG896498:BG896499"/>
    <mergeCell ref="BG896536:BG896537"/>
    <mergeCell ref="BG896574:BG896575"/>
    <mergeCell ref="BG896612:BG896613"/>
    <mergeCell ref="BG896650:BG896651"/>
    <mergeCell ref="BG896688:BG896689"/>
    <mergeCell ref="BG896270:BG896271"/>
    <mergeCell ref="BG896308:BG896309"/>
    <mergeCell ref="BG896346:BG896347"/>
    <mergeCell ref="BG896384:BG896385"/>
    <mergeCell ref="BG896422:BG896423"/>
    <mergeCell ref="BG896460:BG896461"/>
    <mergeCell ref="BG896042:BG896043"/>
    <mergeCell ref="BG896080:BG896081"/>
    <mergeCell ref="BG896118:BG896119"/>
    <mergeCell ref="BG896156:BG896157"/>
    <mergeCell ref="BG896194:BG896195"/>
    <mergeCell ref="BG896232:BG896233"/>
    <mergeCell ref="BG895814:BG895815"/>
    <mergeCell ref="BG895852:BG895853"/>
    <mergeCell ref="BG895890:BG895891"/>
    <mergeCell ref="BG895928:BG895929"/>
    <mergeCell ref="BG895966:BG895967"/>
    <mergeCell ref="BG896004:BG896005"/>
    <mergeCell ref="BG898322:BG898323"/>
    <mergeCell ref="BG898360:BG898361"/>
    <mergeCell ref="BG898398:BG898399"/>
    <mergeCell ref="BG898436:BG898437"/>
    <mergeCell ref="BG898474:BG898475"/>
    <mergeCell ref="BG898512:BG898513"/>
    <mergeCell ref="BG898094:BG898095"/>
    <mergeCell ref="BG898132:BG898133"/>
    <mergeCell ref="BG898170:BG898171"/>
    <mergeCell ref="BG898208:BG898209"/>
    <mergeCell ref="BG898246:BG898247"/>
    <mergeCell ref="BG898284:BG898285"/>
    <mergeCell ref="BG897866:BG897867"/>
    <mergeCell ref="BG897904:BG897905"/>
    <mergeCell ref="BG897942:BG897943"/>
    <mergeCell ref="BG897980:BG897981"/>
    <mergeCell ref="BG898018:BG898019"/>
    <mergeCell ref="BG898056:BG898057"/>
    <mergeCell ref="BG897638:BG897639"/>
    <mergeCell ref="BG897676:BG897677"/>
    <mergeCell ref="BG897714:BG897715"/>
    <mergeCell ref="BG897752:BG897753"/>
    <mergeCell ref="BG897790:BG897791"/>
    <mergeCell ref="BG897828:BG897829"/>
    <mergeCell ref="BG897410:BG897411"/>
    <mergeCell ref="BG897448:BG897449"/>
    <mergeCell ref="BG897486:BG897487"/>
    <mergeCell ref="BG897524:BG897525"/>
    <mergeCell ref="BG897562:BG897563"/>
    <mergeCell ref="BG897600:BG897601"/>
    <mergeCell ref="BG897182:BG897183"/>
    <mergeCell ref="BG897220:BG897221"/>
    <mergeCell ref="BG897258:BG897259"/>
    <mergeCell ref="BG897296:BG897297"/>
    <mergeCell ref="BG897334:BG897335"/>
    <mergeCell ref="BG897372:BG897373"/>
    <mergeCell ref="BG899690:BG899691"/>
    <mergeCell ref="BG899728:BG899729"/>
    <mergeCell ref="BG899766:BG899767"/>
    <mergeCell ref="BG899804:BG899805"/>
    <mergeCell ref="BG899842:BG899843"/>
    <mergeCell ref="BG899880:BG899881"/>
    <mergeCell ref="BG899462:BG899463"/>
    <mergeCell ref="BG899500:BG899501"/>
    <mergeCell ref="BG899538:BG899539"/>
    <mergeCell ref="BG899576:BG899577"/>
    <mergeCell ref="BG899614:BG899615"/>
    <mergeCell ref="BG899652:BG899653"/>
    <mergeCell ref="BG899234:BG899235"/>
    <mergeCell ref="BG899272:BG899273"/>
    <mergeCell ref="BG899310:BG899311"/>
    <mergeCell ref="BG899348:BG899349"/>
    <mergeCell ref="BG899386:BG899387"/>
    <mergeCell ref="BG899424:BG899425"/>
    <mergeCell ref="BG899006:BG899007"/>
    <mergeCell ref="BG899044:BG899045"/>
    <mergeCell ref="BG899082:BG899083"/>
    <mergeCell ref="BG899120:BG899121"/>
    <mergeCell ref="BG899158:BG899159"/>
    <mergeCell ref="BG899196:BG899197"/>
    <mergeCell ref="BG898778:BG898779"/>
    <mergeCell ref="BG898816:BG898817"/>
    <mergeCell ref="BG898854:BG898855"/>
    <mergeCell ref="BG898892:BG898893"/>
    <mergeCell ref="BG898930:BG898931"/>
    <mergeCell ref="BG898968:BG898969"/>
    <mergeCell ref="BG898550:BG898551"/>
    <mergeCell ref="BG898588:BG898589"/>
    <mergeCell ref="BG898626:BG898627"/>
    <mergeCell ref="BG898664:BG898665"/>
    <mergeCell ref="BG898702:BG898703"/>
    <mergeCell ref="BG898740:BG898741"/>
    <mergeCell ref="BG901058:BG901059"/>
    <mergeCell ref="BG901096:BG901097"/>
    <mergeCell ref="BG901134:BG901135"/>
    <mergeCell ref="BG901172:BG901173"/>
    <mergeCell ref="BG901210:BG901211"/>
    <mergeCell ref="BG901248:BG901249"/>
    <mergeCell ref="BG900830:BG900831"/>
    <mergeCell ref="BG900868:BG900869"/>
    <mergeCell ref="BG900906:BG900907"/>
    <mergeCell ref="BG900944:BG900945"/>
    <mergeCell ref="BG900982:BG900983"/>
    <mergeCell ref="BG901020:BG901021"/>
    <mergeCell ref="BG900602:BG900603"/>
    <mergeCell ref="BG900640:BG900641"/>
    <mergeCell ref="BG900678:BG900679"/>
    <mergeCell ref="BG900716:BG900717"/>
    <mergeCell ref="BG900754:BG900755"/>
    <mergeCell ref="BG900792:BG900793"/>
    <mergeCell ref="BG900374:BG900375"/>
    <mergeCell ref="BG900412:BG900413"/>
    <mergeCell ref="BG900450:BG900451"/>
    <mergeCell ref="BG900488:BG900489"/>
    <mergeCell ref="BG900526:BG900527"/>
    <mergeCell ref="BG900564:BG900565"/>
    <mergeCell ref="BG900146:BG900147"/>
    <mergeCell ref="BG900184:BG900185"/>
    <mergeCell ref="BG900222:BG900223"/>
    <mergeCell ref="BG900260:BG900261"/>
    <mergeCell ref="BG900298:BG900299"/>
    <mergeCell ref="BG900336:BG900337"/>
    <mergeCell ref="BG899918:BG899919"/>
    <mergeCell ref="BG899956:BG899957"/>
    <mergeCell ref="BG899994:BG899995"/>
    <mergeCell ref="BG900032:BG900033"/>
    <mergeCell ref="BG900070:BG900071"/>
    <mergeCell ref="BG900108:BG900109"/>
    <mergeCell ref="BG902426:BG902427"/>
    <mergeCell ref="BG902464:BG902465"/>
    <mergeCell ref="BG902502:BG902503"/>
    <mergeCell ref="BG902540:BG902541"/>
    <mergeCell ref="BG902578:BG902579"/>
    <mergeCell ref="BG902616:BG902617"/>
    <mergeCell ref="BG902198:BG902199"/>
    <mergeCell ref="BG902236:BG902237"/>
    <mergeCell ref="BG902274:BG902275"/>
    <mergeCell ref="BG902312:BG902313"/>
    <mergeCell ref="BG902350:BG902351"/>
    <mergeCell ref="BG902388:BG902389"/>
    <mergeCell ref="BG901970:BG901971"/>
    <mergeCell ref="BG902008:BG902009"/>
    <mergeCell ref="BG902046:BG902047"/>
    <mergeCell ref="BG902084:BG902085"/>
    <mergeCell ref="BG902122:BG902123"/>
    <mergeCell ref="BG902160:BG902161"/>
    <mergeCell ref="BG901742:BG901743"/>
    <mergeCell ref="BG901780:BG901781"/>
    <mergeCell ref="BG901818:BG901819"/>
    <mergeCell ref="BG901856:BG901857"/>
    <mergeCell ref="BG901894:BG901895"/>
    <mergeCell ref="BG901932:BG901933"/>
    <mergeCell ref="BG901514:BG901515"/>
    <mergeCell ref="BG901552:BG901553"/>
    <mergeCell ref="BG901590:BG901591"/>
    <mergeCell ref="BG901628:BG901629"/>
    <mergeCell ref="BG901666:BG901667"/>
    <mergeCell ref="BG901704:BG901705"/>
    <mergeCell ref="BG901286:BG901287"/>
    <mergeCell ref="BG901324:BG901325"/>
    <mergeCell ref="BG901362:BG901363"/>
    <mergeCell ref="BG901400:BG901401"/>
    <mergeCell ref="BG901438:BG901439"/>
    <mergeCell ref="BG901476:BG901477"/>
    <mergeCell ref="BG903794:BG903795"/>
    <mergeCell ref="BG903832:BG903833"/>
    <mergeCell ref="BG903870:BG903871"/>
    <mergeCell ref="BG903908:BG903909"/>
    <mergeCell ref="BG903946:BG903947"/>
    <mergeCell ref="BG903984:BG903985"/>
    <mergeCell ref="BG903566:BG903567"/>
    <mergeCell ref="BG903604:BG903605"/>
    <mergeCell ref="BG903642:BG903643"/>
    <mergeCell ref="BG903680:BG903681"/>
    <mergeCell ref="BG903718:BG903719"/>
    <mergeCell ref="BG903756:BG903757"/>
    <mergeCell ref="BG903338:BG903339"/>
    <mergeCell ref="BG903376:BG903377"/>
    <mergeCell ref="BG903414:BG903415"/>
    <mergeCell ref="BG903452:BG903453"/>
    <mergeCell ref="BG903490:BG903491"/>
    <mergeCell ref="BG903528:BG903529"/>
    <mergeCell ref="BG903110:BG903111"/>
    <mergeCell ref="BG903148:BG903149"/>
    <mergeCell ref="BG903186:BG903187"/>
    <mergeCell ref="BG903224:BG903225"/>
    <mergeCell ref="BG903262:BG903263"/>
    <mergeCell ref="BG903300:BG903301"/>
    <mergeCell ref="BG902882:BG902883"/>
    <mergeCell ref="BG902920:BG902921"/>
    <mergeCell ref="BG902958:BG902959"/>
    <mergeCell ref="BG902996:BG902997"/>
    <mergeCell ref="BG903034:BG903035"/>
    <mergeCell ref="BG903072:BG903073"/>
    <mergeCell ref="BG902654:BG902655"/>
    <mergeCell ref="BG902692:BG902693"/>
    <mergeCell ref="BG902730:BG902731"/>
    <mergeCell ref="BG902768:BG902769"/>
    <mergeCell ref="BG902806:BG902807"/>
    <mergeCell ref="BG902844:BG902845"/>
    <mergeCell ref="BG905162:BG905163"/>
    <mergeCell ref="BG905200:BG905201"/>
    <mergeCell ref="BG905238:BG905239"/>
    <mergeCell ref="BG905276:BG905277"/>
    <mergeCell ref="BG905314:BG905315"/>
    <mergeCell ref="BG905352:BG905353"/>
    <mergeCell ref="BG904934:BG904935"/>
    <mergeCell ref="BG904972:BG904973"/>
    <mergeCell ref="BG905010:BG905011"/>
    <mergeCell ref="BG905048:BG905049"/>
    <mergeCell ref="BG905086:BG905087"/>
    <mergeCell ref="BG905124:BG905125"/>
    <mergeCell ref="BG904706:BG904707"/>
    <mergeCell ref="BG904744:BG904745"/>
    <mergeCell ref="BG904782:BG904783"/>
    <mergeCell ref="BG904820:BG904821"/>
    <mergeCell ref="BG904858:BG904859"/>
    <mergeCell ref="BG904896:BG904897"/>
    <mergeCell ref="BG904478:BG904479"/>
    <mergeCell ref="BG904516:BG904517"/>
    <mergeCell ref="BG904554:BG904555"/>
    <mergeCell ref="BG904592:BG904593"/>
    <mergeCell ref="BG904630:BG904631"/>
    <mergeCell ref="BG904668:BG904669"/>
    <mergeCell ref="BG904250:BG904251"/>
    <mergeCell ref="BG904288:BG904289"/>
    <mergeCell ref="BG904326:BG904327"/>
    <mergeCell ref="BG904364:BG904365"/>
    <mergeCell ref="BG904402:BG904403"/>
    <mergeCell ref="BG904440:BG904441"/>
    <mergeCell ref="BG904022:BG904023"/>
    <mergeCell ref="BG904060:BG904061"/>
    <mergeCell ref="BG904098:BG904099"/>
    <mergeCell ref="BG904136:BG904137"/>
    <mergeCell ref="BG904174:BG904175"/>
    <mergeCell ref="BG904212:BG904213"/>
    <mergeCell ref="BG906530:BG906531"/>
    <mergeCell ref="BG906568:BG906569"/>
    <mergeCell ref="BG906606:BG906607"/>
    <mergeCell ref="BG906644:BG906645"/>
    <mergeCell ref="BG906682:BG906683"/>
    <mergeCell ref="BG906720:BG906721"/>
    <mergeCell ref="BG906302:BG906303"/>
    <mergeCell ref="BG906340:BG906341"/>
    <mergeCell ref="BG906378:BG906379"/>
    <mergeCell ref="BG906416:BG906417"/>
    <mergeCell ref="BG906454:BG906455"/>
    <mergeCell ref="BG906492:BG906493"/>
    <mergeCell ref="BG906074:BG906075"/>
    <mergeCell ref="BG906112:BG906113"/>
    <mergeCell ref="BG906150:BG906151"/>
    <mergeCell ref="BG906188:BG906189"/>
    <mergeCell ref="BG906226:BG906227"/>
    <mergeCell ref="BG906264:BG906265"/>
    <mergeCell ref="BG905846:BG905847"/>
    <mergeCell ref="BG905884:BG905885"/>
    <mergeCell ref="BG905922:BG905923"/>
    <mergeCell ref="BG905960:BG905961"/>
    <mergeCell ref="BG905998:BG905999"/>
    <mergeCell ref="BG906036:BG906037"/>
    <mergeCell ref="BG905618:BG905619"/>
    <mergeCell ref="BG905656:BG905657"/>
    <mergeCell ref="BG905694:BG905695"/>
    <mergeCell ref="BG905732:BG905733"/>
    <mergeCell ref="BG905770:BG905771"/>
    <mergeCell ref="BG905808:BG905809"/>
    <mergeCell ref="BG905390:BG905391"/>
    <mergeCell ref="BG905428:BG905429"/>
    <mergeCell ref="BG905466:BG905467"/>
    <mergeCell ref="BG905504:BG905505"/>
    <mergeCell ref="BG905542:BG905543"/>
    <mergeCell ref="BG905580:BG905581"/>
    <mergeCell ref="BG907898:BG907899"/>
    <mergeCell ref="BG907936:BG907937"/>
    <mergeCell ref="BG907974:BG907975"/>
    <mergeCell ref="BG908012:BG908013"/>
    <mergeCell ref="BG908050:BG908051"/>
    <mergeCell ref="BG908088:BG908089"/>
    <mergeCell ref="BG907670:BG907671"/>
    <mergeCell ref="BG907708:BG907709"/>
    <mergeCell ref="BG907746:BG907747"/>
    <mergeCell ref="BG907784:BG907785"/>
    <mergeCell ref="BG907822:BG907823"/>
    <mergeCell ref="BG907860:BG907861"/>
    <mergeCell ref="BG907442:BG907443"/>
    <mergeCell ref="BG907480:BG907481"/>
    <mergeCell ref="BG907518:BG907519"/>
    <mergeCell ref="BG907556:BG907557"/>
    <mergeCell ref="BG907594:BG907595"/>
    <mergeCell ref="BG907632:BG907633"/>
    <mergeCell ref="BG907214:BG907215"/>
    <mergeCell ref="BG907252:BG907253"/>
    <mergeCell ref="BG907290:BG907291"/>
    <mergeCell ref="BG907328:BG907329"/>
    <mergeCell ref="BG907366:BG907367"/>
    <mergeCell ref="BG907404:BG907405"/>
    <mergeCell ref="BG906986:BG906987"/>
    <mergeCell ref="BG907024:BG907025"/>
    <mergeCell ref="BG907062:BG907063"/>
    <mergeCell ref="BG907100:BG907101"/>
    <mergeCell ref="BG907138:BG907139"/>
    <mergeCell ref="BG907176:BG907177"/>
    <mergeCell ref="BG906758:BG906759"/>
    <mergeCell ref="BG906796:BG906797"/>
    <mergeCell ref="BG906834:BG906835"/>
    <mergeCell ref="BG906872:BG906873"/>
    <mergeCell ref="BG906910:BG906911"/>
    <mergeCell ref="BG906948:BG906949"/>
    <mergeCell ref="BG909266:BG909267"/>
    <mergeCell ref="BG909304:BG909305"/>
    <mergeCell ref="BG909342:BG909343"/>
    <mergeCell ref="BG909380:BG909381"/>
    <mergeCell ref="BG909418:BG909419"/>
    <mergeCell ref="BG909456:BG909457"/>
    <mergeCell ref="BG909038:BG909039"/>
    <mergeCell ref="BG909076:BG909077"/>
    <mergeCell ref="BG909114:BG909115"/>
    <mergeCell ref="BG909152:BG909153"/>
    <mergeCell ref="BG909190:BG909191"/>
    <mergeCell ref="BG909228:BG909229"/>
    <mergeCell ref="BG908810:BG908811"/>
    <mergeCell ref="BG908848:BG908849"/>
    <mergeCell ref="BG908886:BG908887"/>
    <mergeCell ref="BG908924:BG908925"/>
    <mergeCell ref="BG908962:BG908963"/>
    <mergeCell ref="BG909000:BG909001"/>
    <mergeCell ref="BG908582:BG908583"/>
    <mergeCell ref="BG908620:BG908621"/>
    <mergeCell ref="BG908658:BG908659"/>
    <mergeCell ref="BG908696:BG908697"/>
    <mergeCell ref="BG908734:BG908735"/>
    <mergeCell ref="BG908772:BG908773"/>
    <mergeCell ref="BG908354:BG908355"/>
    <mergeCell ref="BG908392:BG908393"/>
    <mergeCell ref="BG908430:BG908431"/>
    <mergeCell ref="BG908468:BG908469"/>
    <mergeCell ref="BG908506:BG908507"/>
    <mergeCell ref="BG908544:BG908545"/>
    <mergeCell ref="BG908126:BG908127"/>
    <mergeCell ref="BG908164:BG908165"/>
    <mergeCell ref="BG908202:BG908203"/>
    <mergeCell ref="BG908240:BG908241"/>
    <mergeCell ref="BG908278:BG908279"/>
    <mergeCell ref="BG908316:BG908317"/>
    <mergeCell ref="BG910634:BG910635"/>
    <mergeCell ref="BG910672:BG910673"/>
    <mergeCell ref="BG910710:BG910711"/>
    <mergeCell ref="BG910748:BG910749"/>
    <mergeCell ref="BG910786:BG910787"/>
    <mergeCell ref="BG910824:BG910825"/>
    <mergeCell ref="BG910406:BG910407"/>
    <mergeCell ref="BG910444:BG910445"/>
    <mergeCell ref="BG910482:BG910483"/>
    <mergeCell ref="BG910520:BG910521"/>
    <mergeCell ref="BG910558:BG910559"/>
    <mergeCell ref="BG910596:BG910597"/>
    <mergeCell ref="BG910178:BG910179"/>
    <mergeCell ref="BG910216:BG910217"/>
    <mergeCell ref="BG910254:BG910255"/>
    <mergeCell ref="BG910292:BG910293"/>
    <mergeCell ref="BG910330:BG910331"/>
    <mergeCell ref="BG910368:BG910369"/>
    <mergeCell ref="BG909950:BG909951"/>
    <mergeCell ref="BG909988:BG909989"/>
    <mergeCell ref="BG910026:BG910027"/>
    <mergeCell ref="BG910064:BG910065"/>
    <mergeCell ref="BG910102:BG910103"/>
    <mergeCell ref="BG910140:BG910141"/>
    <mergeCell ref="BG909722:BG909723"/>
    <mergeCell ref="BG909760:BG909761"/>
    <mergeCell ref="BG909798:BG909799"/>
    <mergeCell ref="BG909836:BG909837"/>
    <mergeCell ref="BG909874:BG909875"/>
    <mergeCell ref="BG909912:BG909913"/>
    <mergeCell ref="BG909494:BG909495"/>
    <mergeCell ref="BG909532:BG909533"/>
    <mergeCell ref="BG909570:BG909571"/>
    <mergeCell ref="BG909608:BG909609"/>
    <mergeCell ref="BG909646:BG909647"/>
    <mergeCell ref="BG909684:BG909685"/>
    <mergeCell ref="BG912002:BG912003"/>
    <mergeCell ref="BG912040:BG912041"/>
    <mergeCell ref="BG912078:BG912079"/>
    <mergeCell ref="BG912116:BG912117"/>
    <mergeCell ref="BG912154:BG912155"/>
    <mergeCell ref="BG912192:BG912193"/>
    <mergeCell ref="BG911774:BG911775"/>
    <mergeCell ref="BG911812:BG911813"/>
    <mergeCell ref="BG911850:BG911851"/>
    <mergeCell ref="BG911888:BG911889"/>
    <mergeCell ref="BG911926:BG911927"/>
    <mergeCell ref="BG911964:BG911965"/>
    <mergeCell ref="BG911546:BG911547"/>
    <mergeCell ref="BG911584:BG911585"/>
    <mergeCell ref="BG911622:BG911623"/>
    <mergeCell ref="BG911660:BG911661"/>
    <mergeCell ref="BG911698:BG911699"/>
    <mergeCell ref="BG911736:BG911737"/>
    <mergeCell ref="BG911318:BG911319"/>
    <mergeCell ref="BG911356:BG911357"/>
    <mergeCell ref="BG911394:BG911395"/>
    <mergeCell ref="BG911432:BG911433"/>
    <mergeCell ref="BG911470:BG911471"/>
    <mergeCell ref="BG911508:BG911509"/>
    <mergeCell ref="BG911090:BG911091"/>
    <mergeCell ref="BG911128:BG911129"/>
    <mergeCell ref="BG911166:BG911167"/>
    <mergeCell ref="BG911204:BG911205"/>
    <mergeCell ref="BG911242:BG911243"/>
    <mergeCell ref="BG911280:BG911281"/>
    <mergeCell ref="BG910862:BG910863"/>
    <mergeCell ref="BG910900:BG910901"/>
    <mergeCell ref="BG910938:BG910939"/>
    <mergeCell ref="BG910976:BG910977"/>
    <mergeCell ref="BG911014:BG911015"/>
    <mergeCell ref="BG911052:BG911053"/>
    <mergeCell ref="BG913370:BG913371"/>
    <mergeCell ref="BG913408:BG913409"/>
    <mergeCell ref="BG913446:BG913447"/>
    <mergeCell ref="BG913484:BG913485"/>
    <mergeCell ref="BG913522:BG913523"/>
    <mergeCell ref="BG913560:BG913561"/>
    <mergeCell ref="BG913142:BG913143"/>
    <mergeCell ref="BG913180:BG913181"/>
    <mergeCell ref="BG913218:BG913219"/>
    <mergeCell ref="BG913256:BG913257"/>
    <mergeCell ref="BG913294:BG913295"/>
    <mergeCell ref="BG913332:BG913333"/>
    <mergeCell ref="BG912914:BG912915"/>
    <mergeCell ref="BG912952:BG912953"/>
    <mergeCell ref="BG912990:BG912991"/>
    <mergeCell ref="BG913028:BG913029"/>
    <mergeCell ref="BG913066:BG913067"/>
    <mergeCell ref="BG913104:BG913105"/>
    <mergeCell ref="BG912686:BG912687"/>
    <mergeCell ref="BG912724:BG912725"/>
    <mergeCell ref="BG912762:BG912763"/>
    <mergeCell ref="BG912800:BG912801"/>
    <mergeCell ref="BG912838:BG912839"/>
    <mergeCell ref="BG912876:BG912877"/>
    <mergeCell ref="BG912458:BG912459"/>
    <mergeCell ref="BG912496:BG912497"/>
    <mergeCell ref="BG912534:BG912535"/>
    <mergeCell ref="BG912572:BG912573"/>
    <mergeCell ref="BG912610:BG912611"/>
    <mergeCell ref="BG912648:BG912649"/>
    <mergeCell ref="BG912230:BG912231"/>
    <mergeCell ref="BG912268:BG912269"/>
    <mergeCell ref="BG912306:BG912307"/>
    <mergeCell ref="BG912344:BG912345"/>
    <mergeCell ref="BG912382:BG912383"/>
    <mergeCell ref="BG912420:BG912421"/>
    <mergeCell ref="BG914738:BG914739"/>
    <mergeCell ref="BG914776:BG914777"/>
    <mergeCell ref="BG914814:BG914815"/>
    <mergeCell ref="BG914852:BG914853"/>
    <mergeCell ref="BG914890:BG914891"/>
    <mergeCell ref="BG914928:BG914929"/>
    <mergeCell ref="BG914510:BG914511"/>
    <mergeCell ref="BG914548:BG914549"/>
    <mergeCell ref="BG914586:BG914587"/>
    <mergeCell ref="BG914624:BG914625"/>
    <mergeCell ref="BG914662:BG914663"/>
    <mergeCell ref="BG914700:BG914701"/>
    <mergeCell ref="BG914282:BG914283"/>
    <mergeCell ref="BG914320:BG914321"/>
    <mergeCell ref="BG914358:BG914359"/>
    <mergeCell ref="BG914396:BG914397"/>
    <mergeCell ref="BG914434:BG914435"/>
    <mergeCell ref="BG914472:BG914473"/>
    <mergeCell ref="BG914054:BG914055"/>
    <mergeCell ref="BG914092:BG914093"/>
    <mergeCell ref="BG914130:BG914131"/>
    <mergeCell ref="BG914168:BG914169"/>
    <mergeCell ref="BG914206:BG914207"/>
    <mergeCell ref="BG914244:BG914245"/>
    <mergeCell ref="BG913826:BG913827"/>
    <mergeCell ref="BG913864:BG913865"/>
    <mergeCell ref="BG913902:BG913903"/>
    <mergeCell ref="BG913940:BG913941"/>
    <mergeCell ref="BG913978:BG913979"/>
    <mergeCell ref="BG914016:BG914017"/>
    <mergeCell ref="BG913598:BG913599"/>
    <mergeCell ref="BG913636:BG913637"/>
    <mergeCell ref="BG913674:BG913675"/>
    <mergeCell ref="BG913712:BG913713"/>
    <mergeCell ref="BG913750:BG913751"/>
    <mergeCell ref="BG913788:BG913789"/>
    <mergeCell ref="BG916106:BG916107"/>
    <mergeCell ref="BG916144:BG916145"/>
    <mergeCell ref="BG916182:BG916183"/>
    <mergeCell ref="BG916220:BG916221"/>
    <mergeCell ref="BG916258:BG916259"/>
    <mergeCell ref="BG916296:BG916297"/>
    <mergeCell ref="BG915878:BG915879"/>
    <mergeCell ref="BG915916:BG915917"/>
    <mergeCell ref="BG915954:BG915955"/>
    <mergeCell ref="BG915992:BG915993"/>
    <mergeCell ref="BG916030:BG916031"/>
    <mergeCell ref="BG916068:BG916069"/>
    <mergeCell ref="BG915650:BG915651"/>
    <mergeCell ref="BG915688:BG915689"/>
    <mergeCell ref="BG915726:BG915727"/>
    <mergeCell ref="BG915764:BG915765"/>
    <mergeCell ref="BG915802:BG915803"/>
    <mergeCell ref="BG915840:BG915841"/>
    <mergeCell ref="BG915422:BG915423"/>
    <mergeCell ref="BG915460:BG915461"/>
    <mergeCell ref="BG915498:BG915499"/>
    <mergeCell ref="BG915536:BG915537"/>
    <mergeCell ref="BG915574:BG915575"/>
    <mergeCell ref="BG915612:BG915613"/>
    <mergeCell ref="BG915194:BG915195"/>
    <mergeCell ref="BG915232:BG915233"/>
    <mergeCell ref="BG915270:BG915271"/>
    <mergeCell ref="BG915308:BG915309"/>
    <mergeCell ref="BG915346:BG915347"/>
    <mergeCell ref="BG915384:BG915385"/>
    <mergeCell ref="BG914966:BG914967"/>
    <mergeCell ref="BG915004:BG915005"/>
    <mergeCell ref="BG915042:BG915043"/>
    <mergeCell ref="BG915080:BG915081"/>
    <mergeCell ref="BG915118:BG915119"/>
    <mergeCell ref="BG915156:BG915157"/>
    <mergeCell ref="BG917474:BG917475"/>
    <mergeCell ref="BG917512:BG917513"/>
    <mergeCell ref="BG917550:BG917551"/>
    <mergeCell ref="BG917588:BG917589"/>
    <mergeCell ref="BG917626:BG917627"/>
    <mergeCell ref="BG917664:BG917665"/>
    <mergeCell ref="BG917246:BG917247"/>
    <mergeCell ref="BG917284:BG917285"/>
    <mergeCell ref="BG917322:BG917323"/>
    <mergeCell ref="BG917360:BG917361"/>
    <mergeCell ref="BG917398:BG917399"/>
    <mergeCell ref="BG917436:BG917437"/>
    <mergeCell ref="BG917018:BG917019"/>
    <mergeCell ref="BG917056:BG917057"/>
    <mergeCell ref="BG917094:BG917095"/>
    <mergeCell ref="BG917132:BG917133"/>
    <mergeCell ref="BG917170:BG917171"/>
    <mergeCell ref="BG917208:BG917209"/>
    <mergeCell ref="BG916790:BG916791"/>
    <mergeCell ref="BG916828:BG916829"/>
    <mergeCell ref="BG916866:BG916867"/>
    <mergeCell ref="BG916904:BG916905"/>
    <mergeCell ref="BG916942:BG916943"/>
    <mergeCell ref="BG916980:BG916981"/>
    <mergeCell ref="BG916562:BG916563"/>
    <mergeCell ref="BG916600:BG916601"/>
    <mergeCell ref="BG916638:BG916639"/>
    <mergeCell ref="BG916676:BG916677"/>
    <mergeCell ref="BG916714:BG916715"/>
    <mergeCell ref="BG916752:BG916753"/>
    <mergeCell ref="BG916334:BG916335"/>
    <mergeCell ref="BG916372:BG916373"/>
    <mergeCell ref="BG916410:BG916411"/>
    <mergeCell ref="BG916448:BG916449"/>
    <mergeCell ref="BG916486:BG916487"/>
    <mergeCell ref="BG916524:BG916525"/>
    <mergeCell ref="BG918842:BG918843"/>
    <mergeCell ref="BG918880:BG918881"/>
    <mergeCell ref="BG918918:BG918919"/>
    <mergeCell ref="BG918956:BG918957"/>
    <mergeCell ref="BG918994:BG918995"/>
    <mergeCell ref="BG919032:BG919033"/>
    <mergeCell ref="BG918614:BG918615"/>
    <mergeCell ref="BG918652:BG918653"/>
    <mergeCell ref="BG918690:BG918691"/>
    <mergeCell ref="BG918728:BG918729"/>
    <mergeCell ref="BG918766:BG918767"/>
    <mergeCell ref="BG918804:BG918805"/>
    <mergeCell ref="BG918386:BG918387"/>
    <mergeCell ref="BG918424:BG918425"/>
    <mergeCell ref="BG918462:BG918463"/>
    <mergeCell ref="BG918500:BG918501"/>
    <mergeCell ref="BG918538:BG918539"/>
    <mergeCell ref="BG918576:BG918577"/>
    <mergeCell ref="BG918158:BG918159"/>
    <mergeCell ref="BG918196:BG918197"/>
    <mergeCell ref="BG918234:BG918235"/>
    <mergeCell ref="BG918272:BG918273"/>
    <mergeCell ref="BG918310:BG918311"/>
    <mergeCell ref="BG918348:BG918349"/>
    <mergeCell ref="BG917930:BG917931"/>
    <mergeCell ref="BG917968:BG917969"/>
    <mergeCell ref="BG918006:BG918007"/>
    <mergeCell ref="BG918044:BG918045"/>
    <mergeCell ref="BG918082:BG918083"/>
    <mergeCell ref="BG918120:BG918121"/>
    <mergeCell ref="BG917702:BG917703"/>
    <mergeCell ref="BG917740:BG917741"/>
    <mergeCell ref="BG917778:BG917779"/>
    <mergeCell ref="BG917816:BG917817"/>
    <mergeCell ref="BG917854:BG917855"/>
    <mergeCell ref="BG917892:BG917893"/>
    <mergeCell ref="BG920210:BG920211"/>
    <mergeCell ref="BG920248:BG920249"/>
    <mergeCell ref="BG920286:BG920287"/>
    <mergeCell ref="BG920324:BG920325"/>
    <mergeCell ref="BG920362:BG920363"/>
    <mergeCell ref="BG920400:BG920401"/>
    <mergeCell ref="BG919982:BG919983"/>
    <mergeCell ref="BG920020:BG920021"/>
    <mergeCell ref="BG920058:BG920059"/>
    <mergeCell ref="BG920096:BG920097"/>
    <mergeCell ref="BG920134:BG920135"/>
    <mergeCell ref="BG920172:BG920173"/>
    <mergeCell ref="BG919754:BG919755"/>
    <mergeCell ref="BG919792:BG919793"/>
    <mergeCell ref="BG919830:BG919831"/>
    <mergeCell ref="BG919868:BG919869"/>
    <mergeCell ref="BG919906:BG919907"/>
    <mergeCell ref="BG919944:BG919945"/>
    <mergeCell ref="BG919526:BG919527"/>
    <mergeCell ref="BG919564:BG919565"/>
    <mergeCell ref="BG919602:BG919603"/>
    <mergeCell ref="BG919640:BG919641"/>
    <mergeCell ref="BG919678:BG919679"/>
    <mergeCell ref="BG919716:BG919717"/>
    <mergeCell ref="BG919298:BG919299"/>
    <mergeCell ref="BG919336:BG919337"/>
    <mergeCell ref="BG919374:BG919375"/>
    <mergeCell ref="BG919412:BG919413"/>
    <mergeCell ref="BG919450:BG919451"/>
    <mergeCell ref="BG919488:BG919489"/>
    <mergeCell ref="BG919070:BG919071"/>
    <mergeCell ref="BG919108:BG919109"/>
    <mergeCell ref="BG919146:BG919147"/>
    <mergeCell ref="BG919184:BG919185"/>
    <mergeCell ref="BG919222:BG919223"/>
    <mergeCell ref="BG919260:BG919261"/>
    <mergeCell ref="BG921578:BG921579"/>
    <mergeCell ref="BG921616:BG921617"/>
    <mergeCell ref="BG921654:BG921655"/>
    <mergeCell ref="BG921692:BG921693"/>
    <mergeCell ref="BG921730:BG921731"/>
    <mergeCell ref="BG921768:BG921769"/>
    <mergeCell ref="BG921350:BG921351"/>
    <mergeCell ref="BG921388:BG921389"/>
    <mergeCell ref="BG921426:BG921427"/>
    <mergeCell ref="BG921464:BG921465"/>
    <mergeCell ref="BG921502:BG921503"/>
    <mergeCell ref="BG921540:BG921541"/>
    <mergeCell ref="BG921122:BG921123"/>
    <mergeCell ref="BG921160:BG921161"/>
    <mergeCell ref="BG921198:BG921199"/>
    <mergeCell ref="BG921236:BG921237"/>
    <mergeCell ref="BG921274:BG921275"/>
    <mergeCell ref="BG921312:BG921313"/>
    <mergeCell ref="BG920894:BG920895"/>
    <mergeCell ref="BG920932:BG920933"/>
    <mergeCell ref="BG920970:BG920971"/>
    <mergeCell ref="BG921008:BG921009"/>
    <mergeCell ref="BG921046:BG921047"/>
    <mergeCell ref="BG921084:BG921085"/>
    <mergeCell ref="BG920666:BG920667"/>
    <mergeCell ref="BG920704:BG920705"/>
    <mergeCell ref="BG920742:BG920743"/>
    <mergeCell ref="BG920780:BG920781"/>
    <mergeCell ref="BG920818:BG920819"/>
    <mergeCell ref="BG920856:BG920857"/>
    <mergeCell ref="BG920438:BG920439"/>
    <mergeCell ref="BG920476:BG920477"/>
    <mergeCell ref="BG920514:BG920515"/>
    <mergeCell ref="BG920552:BG920553"/>
    <mergeCell ref="BG920590:BG920591"/>
    <mergeCell ref="BG920628:BG920629"/>
    <mergeCell ref="BG922946:BG922947"/>
    <mergeCell ref="BG922984:BG922985"/>
    <mergeCell ref="BG923022:BG923023"/>
    <mergeCell ref="BG923060:BG923061"/>
    <mergeCell ref="BG923098:BG923099"/>
    <mergeCell ref="BG923136:BG923137"/>
    <mergeCell ref="BG922718:BG922719"/>
    <mergeCell ref="BG922756:BG922757"/>
    <mergeCell ref="BG922794:BG922795"/>
    <mergeCell ref="BG922832:BG922833"/>
    <mergeCell ref="BG922870:BG922871"/>
    <mergeCell ref="BG922908:BG922909"/>
    <mergeCell ref="BG922490:BG922491"/>
    <mergeCell ref="BG922528:BG922529"/>
    <mergeCell ref="BG922566:BG922567"/>
    <mergeCell ref="BG922604:BG922605"/>
    <mergeCell ref="BG922642:BG922643"/>
    <mergeCell ref="BG922680:BG922681"/>
    <mergeCell ref="BG922262:BG922263"/>
    <mergeCell ref="BG922300:BG922301"/>
    <mergeCell ref="BG922338:BG922339"/>
    <mergeCell ref="BG922376:BG922377"/>
    <mergeCell ref="BG922414:BG922415"/>
    <mergeCell ref="BG922452:BG922453"/>
    <mergeCell ref="BG922034:BG922035"/>
    <mergeCell ref="BG922072:BG922073"/>
    <mergeCell ref="BG922110:BG922111"/>
    <mergeCell ref="BG922148:BG922149"/>
    <mergeCell ref="BG922186:BG922187"/>
    <mergeCell ref="BG922224:BG922225"/>
    <mergeCell ref="BG921806:BG921807"/>
    <mergeCell ref="BG921844:BG921845"/>
    <mergeCell ref="BG921882:BG921883"/>
    <mergeCell ref="BG921920:BG921921"/>
    <mergeCell ref="BG921958:BG921959"/>
    <mergeCell ref="BG921996:BG921997"/>
    <mergeCell ref="BG924314:BG924315"/>
    <mergeCell ref="BG924352:BG924353"/>
    <mergeCell ref="BG924390:BG924391"/>
    <mergeCell ref="BG924428:BG924429"/>
    <mergeCell ref="BG924466:BG924467"/>
    <mergeCell ref="BG924504:BG924505"/>
    <mergeCell ref="BG924086:BG924087"/>
    <mergeCell ref="BG924124:BG924125"/>
    <mergeCell ref="BG924162:BG924163"/>
    <mergeCell ref="BG924200:BG924201"/>
    <mergeCell ref="BG924238:BG924239"/>
    <mergeCell ref="BG924276:BG924277"/>
    <mergeCell ref="BG923858:BG923859"/>
    <mergeCell ref="BG923896:BG923897"/>
    <mergeCell ref="BG923934:BG923935"/>
    <mergeCell ref="BG923972:BG923973"/>
    <mergeCell ref="BG924010:BG924011"/>
    <mergeCell ref="BG924048:BG924049"/>
    <mergeCell ref="BG923630:BG923631"/>
    <mergeCell ref="BG923668:BG923669"/>
    <mergeCell ref="BG923706:BG923707"/>
    <mergeCell ref="BG923744:BG923745"/>
    <mergeCell ref="BG923782:BG923783"/>
    <mergeCell ref="BG923820:BG923821"/>
    <mergeCell ref="BG923402:BG923403"/>
    <mergeCell ref="BG923440:BG923441"/>
    <mergeCell ref="BG923478:BG923479"/>
    <mergeCell ref="BG923516:BG923517"/>
    <mergeCell ref="BG923554:BG923555"/>
    <mergeCell ref="BG923592:BG923593"/>
    <mergeCell ref="BG923174:BG923175"/>
    <mergeCell ref="BG923212:BG923213"/>
    <mergeCell ref="BG923250:BG923251"/>
    <mergeCell ref="BG923288:BG923289"/>
    <mergeCell ref="BG923326:BG923327"/>
    <mergeCell ref="BG923364:BG923365"/>
    <mergeCell ref="BG925682:BG925683"/>
    <mergeCell ref="BG925720:BG925721"/>
    <mergeCell ref="BG925758:BG925759"/>
    <mergeCell ref="BG925796:BG925797"/>
    <mergeCell ref="BG925834:BG925835"/>
    <mergeCell ref="BG925872:BG925873"/>
    <mergeCell ref="BG925454:BG925455"/>
    <mergeCell ref="BG925492:BG925493"/>
    <mergeCell ref="BG925530:BG925531"/>
    <mergeCell ref="BG925568:BG925569"/>
    <mergeCell ref="BG925606:BG925607"/>
    <mergeCell ref="BG925644:BG925645"/>
    <mergeCell ref="BG925226:BG925227"/>
    <mergeCell ref="BG925264:BG925265"/>
    <mergeCell ref="BG925302:BG925303"/>
    <mergeCell ref="BG925340:BG925341"/>
    <mergeCell ref="BG925378:BG925379"/>
    <mergeCell ref="BG925416:BG925417"/>
    <mergeCell ref="BG924998:BG924999"/>
    <mergeCell ref="BG925036:BG925037"/>
    <mergeCell ref="BG925074:BG925075"/>
    <mergeCell ref="BG925112:BG925113"/>
    <mergeCell ref="BG925150:BG925151"/>
    <mergeCell ref="BG925188:BG925189"/>
    <mergeCell ref="BG924770:BG924771"/>
    <mergeCell ref="BG924808:BG924809"/>
    <mergeCell ref="BG924846:BG924847"/>
    <mergeCell ref="BG924884:BG924885"/>
    <mergeCell ref="BG924922:BG924923"/>
    <mergeCell ref="BG924960:BG924961"/>
    <mergeCell ref="BG924542:BG924543"/>
    <mergeCell ref="BG924580:BG924581"/>
    <mergeCell ref="BG924618:BG924619"/>
    <mergeCell ref="BG924656:BG924657"/>
    <mergeCell ref="BG924694:BG924695"/>
    <mergeCell ref="BG924732:BG924733"/>
    <mergeCell ref="BG927050:BG927051"/>
    <mergeCell ref="BG927088:BG927089"/>
    <mergeCell ref="BG927126:BG927127"/>
    <mergeCell ref="BG927164:BG927165"/>
    <mergeCell ref="BG927202:BG927203"/>
    <mergeCell ref="BG927240:BG927241"/>
    <mergeCell ref="BG926822:BG926823"/>
    <mergeCell ref="BG926860:BG926861"/>
    <mergeCell ref="BG926898:BG926899"/>
    <mergeCell ref="BG926936:BG926937"/>
    <mergeCell ref="BG926974:BG926975"/>
    <mergeCell ref="BG927012:BG927013"/>
    <mergeCell ref="BG926594:BG926595"/>
    <mergeCell ref="BG926632:BG926633"/>
    <mergeCell ref="BG926670:BG926671"/>
    <mergeCell ref="BG926708:BG926709"/>
    <mergeCell ref="BG926746:BG926747"/>
    <mergeCell ref="BG926784:BG926785"/>
    <mergeCell ref="BG926366:BG926367"/>
    <mergeCell ref="BG926404:BG926405"/>
    <mergeCell ref="BG926442:BG926443"/>
    <mergeCell ref="BG926480:BG926481"/>
    <mergeCell ref="BG926518:BG926519"/>
    <mergeCell ref="BG926556:BG926557"/>
    <mergeCell ref="BG926138:BG926139"/>
    <mergeCell ref="BG926176:BG926177"/>
    <mergeCell ref="BG926214:BG926215"/>
    <mergeCell ref="BG926252:BG926253"/>
    <mergeCell ref="BG926290:BG926291"/>
    <mergeCell ref="BG926328:BG926329"/>
    <mergeCell ref="BG925910:BG925911"/>
    <mergeCell ref="BG925948:BG925949"/>
    <mergeCell ref="BG925986:BG925987"/>
    <mergeCell ref="BG926024:BG926025"/>
    <mergeCell ref="BG926062:BG926063"/>
    <mergeCell ref="BG926100:BG926101"/>
    <mergeCell ref="BG928418:BG928419"/>
    <mergeCell ref="BG928456:BG928457"/>
    <mergeCell ref="BG928494:BG928495"/>
    <mergeCell ref="BG928532:BG928533"/>
    <mergeCell ref="BG928570:BG928571"/>
    <mergeCell ref="BG928608:BG928609"/>
    <mergeCell ref="BG928190:BG928191"/>
    <mergeCell ref="BG928228:BG928229"/>
    <mergeCell ref="BG928266:BG928267"/>
    <mergeCell ref="BG928304:BG928305"/>
    <mergeCell ref="BG928342:BG928343"/>
    <mergeCell ref="BG928380:BG928381"/>
    <mergeCell ref="BG927962:BG927963"/>
    <mergeCell ref="BG928000:BG928001"/>
    <mergeCell ref="BG928038:BG928039"/>
    <mergeCell ref="BG928076:BG928077"/>
    <mergeCell ref="BG928114:BG928115"/>
    <mergeCell ref="BG928152:BG928153"/>
    <mergeCell ref="BG927734:BG927735"/>
    <mergeCell ref="BG927772:BG927773"/>
    <mergeCell ref="BG927810:BG927811"/>
    <mergeCell ref="BG927848:BG927849"/>
    <mergeCell ref="BG927886:BG927887"/>
    <mergeCell ref="BG927924:BG927925"/>
    <mergeCell ref="BG927506:BG927507"/>
    <mergeCell ref="BG927544:BG927545"/>
    <mergeCell ref="BG927582:BG927583"/>
    <mergeCell ref="BG927620:BG927621"/>
    <mergeCell ref="BG927658:BG927659"/>
    <mergeCell ref="BG927696:BG927697"/>
    <mergeCell ref="BG927278:BG927279"/>
    <mergeCell ref="BG927316:BG927317"/>
    <mergeCell ref="BG927354:BG927355"/>
    <mergeCell ref="BG927392:BG927393"/>
    <mergeCell ref="BG927430:BG927431"/>
    <mergeCell ref="BG927468:BG927469"/>
    <mergeCell ref="BG929786:BG929787"/>
    <mergeCell ref="BG929824:BG929825"/>
    <mergeCell ref="BG929862:BG929863"/>
    <mergeCell ref="BG929900:BG929901"/>
    <mergeCell ref="BG929938:BG929939"/>
    <mergeCell ref="BG929976:BG929977"/>
    <mergeCell ref="BG929558:BG929559"/>
    <mergeCell ref="BG929596:BG929597"/>
    <mergeCell ref="BG929634:BG929635"/>
    <mergeCell ref="BG929672:BG929673"/>
    <mergeCell ref="BG929710:BG929711"/>
    <mergeCell ref="BG929748:BG929749"/>
    <mergeCell ref="BG929330:BG929331"/>
    <mergeCell ref="BG929368:BG929369"/>
    <mergeCell ref="BG929406:BG929407"/>
    <mergeCell ref="BG929444:BG929445"/>
    <mergeCell ref="BG929482:BG929483"/>
    <mergeCell ref="BG929520:BG929521"/>
    <mergeCell ref="BG929102:BG929103"/>
    <mergeCell ref="BG929140:BG929141"/>
    <mergeCell ref="BG929178:BG929179"/>
    <mergeCell ref="BG929216:BG929217"/>
    <mergeCell ref="BG929254:BG929255"/>
    <mergeCell ref="BG929292:BG929293"/>
    <mergeCell ref="BG928874:BG928875"/>
    <mergeCell ref="BG928912:BG928913"/>
    <mergeCell ref="BG928950:BG928951"/>
    <mergeCell ref="BG928988:BG928989"/>
    <mergeCell ref="BG929026:BG929027"/>
    <mergeCell ref="BG929064:BG929065"/>
    <mergeCell ref="BG928646:BG928647"/>
    <mergeCell ref="BG928684:BG928685"/>
    <mergeCell ref="BG928722:BG928723"/>
    <mergeCell ref="BG928760:BG928761"/>
    <mergeCell ref="BG928798:BG928799"/>
    <mergeCell ref="BG928836:BG928837"/>
    <mergeCell ref="BG931154:BG931155"/>
    <mergeCell ref="BG931192:BG931193"/>
    <mergeCell ref="BG931230:BG931231"/>
    <mergeCell ref="BG931268:BG931269"/>
    <mergeCell ref="BG931306:BG931307"/>
    <mergeCell ref="BG931344:BG931345"/>
    <mergeCell ref="BG930926:BG930927"/>
    <mergeCell ref="BG930964:BG930965"/>
    <mergeCell ref="BG931002:BG931003"/>
    <mergeCell ref="BG931040:BG931041"/>
    <mergeCell ref="BG931078:BG931079"/>
    <mergeCell ref="BG931116:BG931117"/>
    <mergeCell ref="BG930698:BG930699"/>
    <mergeCell ref="BG930736:BG930737"/>
    <mergeCell ref="BG930774:BG930775"/>
    <mergeCell ref="BG930812:BG930813"/>
    <mergeCell ref="BG930850:BG930851"/>
    <mergeCell ref="BG930888:BG930889"/>
    <mergeCell ref="BG930470:BG930471"/>
    <mergeCell ref="BG930508:BG930509"/>
    <mergeCell ref="BG930546:BG930547"/>
    <mergeCell ref="BG930584:BG930585"/>
    <mergeCell ref="BG930622:BG930623"/>
    <mergeCell ref="BG930660:BG930661"/>
    <mergeCell ref="BG930242:BG930243"/>
    <mergeCell ref="BG930280:BG930281"/>
    <mergeCell ref="BG930318:BG930319"/>
    <mergeCell ref="BG930356:BG930357"/>
    <mergeCell ref="BG930394:BG930395"/>
    <mergeCell ref="BG930432:BG930433"/>
    <mergeCell ref="BG930014:BG930015"/>
    <mergeCell ref="BG930052:BG930053"/>
    <mergeCell ref="BG930090:BG930091"/>
    <mergeCell ref="BG930128:BG930129"/>
    <mergeCell ref="BG930166:BG930167"/>
    <mergeCell ref="BG930204:BG930205"/>
    <mergeCell ref="BG932522:BG932523"/>
    <mergeCell ref="BG932560:BG932561"/>
    <mergeCell ref="BG932598:BG932599"/>
    <mergeCell ref="BG932636:BG932637"/>
    <mergeCell ref="BG932674:BG932675"/>
    <mergeCell ref="BG932712:BG932713"/>
    <mergeCell ref="BG932294:BG932295"/>
    <mergeCell ref="BG932332:BG932333"/>
    <mergeCell ref="BG932370:BG932371"/>
    <mergeCell ref="BG932408:BG932409"/>
    <mergeCell ref="BG932446:BG932447"/>
    <mergeCell ref="BG932484:BG932485"/>
    <mergeCell ref="BG932066:BG932067"/>
    <mergeCell ref="BG932104:BG932105"/>
    <mergeCell ref="BG932142:BG932143"/>
    <mergeCell ref="BG932180:BG932181"/>
    <mergeCell ref="BG932218:BG932219"/>
    <mergeCell ref="BG932256:BG932257"/>
    <mergeCell ref="BG931838:BG931839"/>
    <mergeCell ref="BG931876:BG931877"/>
    <mergeCell ref="BG931914:BG931915"/>
    <mergeCell ref="BG931952:BG931953"/>
    <mergeCell ref="BG931990:BG931991"/>
    <mergeCell ref="BG932028:BG932029"/>
    <mergeCell ref="BG931610:BG931611"/>
    <mergeCell ref="BG931648:BG931649"/>
    <mergeCell ref="BG931686:BG931687"/>
    <mergeCell ref="BG931724:BG931725"/>
    <mergeCell ref="BG931762:BG931763"/>
    <mergeCell ref="BG931800:BG931801"/>
    <mergeCell ref="BG931382:BG931383"/>
    <mergeCell ref="BG931420:BG931421"/>
    <mergeCell ref="BG931458:BG931459"/>
    <mergeCell ref="BG931496:BG931497"/>
    <mergeCell ref="BG931534:BG931535"/>
    <mergeCell ref="BG931572:BG931573"/>
    <mergeCell ref="BG933890:BG933891"/>
    <mergeCell ref="BG933928:BG933929"/>
    <mergeCell ref="BG933966:BG933967"/>
    <mergeCell ref="BG934004:BG934005"/>
    <mergeCell ref="BG934042:BG934043"/>
    <mergeCell ref="BG934080:BG934081"/>
    <mergeCell ref="BG933662:BG933663"/>
    <mergeCell ref="BG933700:BG933701"/>
    <mergeCell ref="BG933738:BG933739"/>
    <mergeCell ref="BG933776:BG933777"/>
    <mergeCell ref="BG933814:BG933815"/>
    <mergeCell ref="BG933852:BG933853"/>
    <mergeCell ref="BG933434:BG933435"/>
    <mergeCell ref="BG933472:BG933473"/>
    <mergeCell ref="BG933510:BG933511"/>
    <mergeCell ref="BG933548:BG933549"/>
    <mergeCell ref="BG933586:BG933587"/>
    <mergeCell ref="BG933624:BG933625"/>
    <mergeCell ref="BG933206:BG933207"/>
    <mergeCell ref="BG933244:BG933245"/>
    <mergeCell ref="BG933282:BG933283"/>
    <mergeCell ref="BG933320:BG933321"/>
    <mergeCell ref="BG933358:BG933359"/>
    <mergeCell ref="BG933396:BG933397"/>
    <mergeCell ref="BG932978:BG932979"/>
    <mergeCell ref="BG933016:BG933017"/>
    <mergeCell ref="BG933054:BG933055"/>
    <mergeCell ref="BG933092:BG933093"/>
    <mergeCell ref="BG933130:BG933131"/>
    <mergeCell ref="BG933168:BG933169"/>
    <mergeCell ref="BG932750:BG932751"/>
    <mergeCell ref="BG932788:BG932789"/>
    <mergeCell ref="BG932826:BG932827"/>
    <mergeCell ref="BG932864:BG932865"/>
    <mergeCell ref="BG932902:BG932903"/>
    <mergeCell ref="BG932940:BG932941"/>
    <mergeCell ref="BG935258:BG935259"/>
    <mergeCell ref="BG935296:BG935297"/>
    <mergeCell ref="BG935334:BG935335"/>
    <mergeCell ref="BG935372:BG935373"/>
    <mergeCell ref="BG935410:BG935411"/>
    <mergeCell ref="BG935448:BG935449"/>
    <mergeCell ref="BG935030:BG935031"/>
    <mergeCell ref="BG935068:BG935069"/>
    <mergeCell ref="BG935106:BG935107"/>
    <mergeCell ref="BG935144:BG935145"/>
    <mergeCell ref="BG935182:BG935183"/>
    <mergeCell ref="BG935220:BG935221"/>
    <mergeCell ref="BG934802:BG934803"/>
    <mergeCell ref="BG934840:BG934841"/>
    <mergeCell ref="BG934878:BG934879"/>
    <mergeCell ref="BG934916:BG934917"/>
    <mergeCell ref="BG934954:BG934955"/>
    <mergeCell ref="BG934992:BG934993"/>
    <mergeCell ref="BG934574:BG934575"/>
    <mergeCell ref="BG934612:BG934613"/>
    <mergeCell ref="BG934650:BG934651"/>
    <mergeCell ref="BG934688:BG934689"/>
    <mergeCell ref="BG934726:BG934727"/>
    <mergeCell ref="BG934764:BG934765"/>
    <mergeCell ref="BG934346:BG934347"/>
    <mergeCell ref="BG934384:BG934385"/>
    <mergeCell ref="BG934422:BG934423"/>
    <mergeCell ref="BG934460:BG934461"/>
    <mergeCell ref="BG934498:BG934499"/>
    <mergeCell ref="BG934536:BG934537"/>
    <mergeCell ref="BG934118:BG934119"/>
    <mergeCell ref="BG934156:BG934157"/>
    <mergeCell ref="BG934194:BG934195"/>
    <mergeCell ref="BG934232:BG934233"/>
    <mergeCell ref="BG934270:BG934271"/>
    <mergeCell ref="BG934308:BG934309"/>
    <mergeCell ref="BG936626:BG936627"/>
    <mergeCell ref="BG936664:BG936665"/>
    <mergeCell ref="BG936702:BG936703"/>
    <mergeCell ref="BG936740:BG936741"/>
    <mergeCell ref="BG936778:BG936779"/>
    <mergeCell ref="BG936816:BG936817"/>
    <mergeCell ref="BG936398:BG936399"/>
    <mergeCell ref="BG936436:BG936437"/>
    <mergeCell ref="BG936474:BG936475"/>
    <mergeCell ref="BG936512:BG936513"/>
    <mergeCell ref="BG936550:BG936551"/>
    <mergeCell ref="BG936588:BG936589"/>
    <mergeCell ref="BG936170:BG936171"/>
    <mergeCell ref="BG936208:BG936209"/>
    <mergeCell ref="BG936246:BG936247"/>
    <mergeCell ref="BG936284:BG936285"/>
    <mergeCell ref="BG936322:BG936323"/>
    <mergeCell ref="BG936360:BG936361"/>
    <mergeCell ref="BG935942:BG935943"/>
    <mergeCell ref="BG935980:BG935981"/>
    <mergeCell ref="BG936018:BG936019"/>
    <mergeCell ref="BG936056:BG936057"/>
    <mergeCell ref="BG936094:BG936095"/>
    <mergeCell ref="BG936132:BG936133"/>
    <mergeCell ref="BG935714:BG935715"/>
    <mergeCell ref="BG935752:BG935753"/>
    <mergeCell ref="BG935790:BG935791"/>
    <mergeCell ref="BG935828:BG935829"/>
    <mergeCell ref="BG935866:BG935867"/>
    <mergeCell ref="BG935904:BG935905"/>
    <mergeCell ref="BG935486:BG935487"/>
    <mergeCell ref="BG935524:BG935525"/>
    <mergeCell ref="BG935562:BG935563"/>
    <mergeCell ref="BG935600:BG935601"/>
    <mergeCell ref="BG935638:BG935639"/>
    <mergeCell ref="BG935676:BG935677"/>
    <mergeCell ref="BG937994:BG937995"/>
    <mergeCell ref="BG938032:BG938033"/>
    <mergeCell ref="BG938070:BG938071"/>
    <mergeCell ref="BG938108:BG938109"/>
    <mergeCell ref="BG938146:BG938147"/>
    <mergeCell ref="BG938184:BG938185"/>
    <mergeCell ref="BG937766:BG937767"/>
    <mergeCell ref="BG937804:BG937805"/>
    <mergeCell ref="BG937842:BG937843"/>
    <mergeCell ref="BG937880:BG937881"/>
    <mergeCell ref="BG937918:BG937919"/>
    <mergeCell ref="BG937956:BG937957"/>
    <mergeCell ref="BG937538:BG937539"/>
    <mergeCell ref="BG937576:BG937577"/>
    <mergeCell ref="BG937614:BG937615"/>
    <mergeCell ref="BG937652:BG937653"/>
    <mergeCell ref="BG937690:BG937691"/>
    <mergeCell ref="BG937728:BG937729"/>
    <mergeCell ref="BG937310:BG937311"/>
    <mergeCell ref="BG937348:BG937349"/>
    <mergeCell ref="BG937386:BG937387"/>
    <mergeCell ref="BG937424:BG937425"/>
    <mergeCell ref="BG937462:BG937463"/>
    <mergeCell ref="BG937500:BG937501"/>
    <mergeCell ref="BG937082:BG937083"/>
    <mergeCell ref="BG937120:BG937121"/>
    <mergeCell ref="BG937158:BG937159"/>
    <mergeCell ref="BG937196:BG937197"/>
    <mergeCell ref="BG937234:BG937235"/>
    <mergeCell ref="BG937272:BG937273"/>
    <mergeCell ref="BG936854:BG936855"/>
    <mergeCell ref="BG936892:BG936893"/>
    <mergeCell ref="BG936930:BG936931"/>
    <mergeCell ref="BG936968:BG936969"/>
    <mergeCell ref="BG937006:BG937007"/>
    <mergeCell ref="BG937044:BG937045"/>
    <mergeCell ref="BG939362:BG939363"/>
    <mergeCell ref="BG939400:BG939401"/>
    <mergeCell ref="BG939438:BG939439"/>
    <mergeCell ref="BG939476:BG939477"/>
    <mergeCell ref="BG939514:BG939515"/>
    <mergeCell ref="BG939552:BG939553"/>
    <mergeCell ref="BG939134:BG939135"/>
    <mergeCell ref="BG939172:BG939173"/>
    <mergeCell ref="BG939210:BG939211"/>
    <mergeCell ref="BG939248:BG939249"/>
    <mergeCell ref="BG939286:BG939287"/>
    <mergeCell ref="BG939324:BG939325"/>
    <mergeCell ref="BG938906:BG938907"/>
    <mergeCell ref="BG938944:BG938945"/>
    <mergeCell ref="BG938982:BG938983"/>
    <mergeCell ref="BG939020:BG939021"/>
    <mergeCell ref="BG939058:BG939059"/>
    <mergeCell ref="BG939096:BG939097"/>
    <mergeCell ref="BG938678:BG938679"/>
    <mergeCell ref="BG938716:BG938717"/>
    <mergeCell ref="BG938754:BG938755"/>
    <mergeCell ref="BG938792:BG938793"/>
    <mergeCell ref="BG938830:BG938831"/>
    <mergeCell ref="BG938868:BG938869"/>
    <mergeCell ref="BG938450:BG938451"/>
    <mergeCell ref="BG938488:BG938489"/>
    <mergeCell ref="BG938526:BG938527"/>
    <mergeCell ref="BG938564:BG938565"/>
    <mergeCell ref="BG938602:BG938603"/>
    <mergeCell ref="BG938640:BG938641"/>
    <mergeCell ref="BG938222:BG938223"/>
    <mergeCell ref="BG938260:BG938261"/>
    <mergeCell ref="BG938298:BG938299"/>
    <mergeCell ref="BG938336:BG938337"/>
    <mergeCell ref="BG938374:BG938375"/>
    <mergeCell ref="BG938412:BG938413"/>
    <mergeCell ref="BG940730:BG940731"/>
    <mergeCell ref="BG940768:BG940769"/>
    <mergeCell ref="BG940806:BG940807"/>
    <mergeCell ref="BG940844:BG940845"/>
    <mergeCell ref="BG940882:BG940883"/>
    <mergeCell ref="BG940920:BG940921"/>
    <mergeCell ref="BG940502:BG940503"/>
    <mergeCell ref="BG940540:BG940541"/>
    <mergeCell ref="BG940578:BG940579"/>
    <mergeCell ref="BG940616:BG940617"/>
    <mergeCell ref="BG940654:BG940655"/>
    <mergeCell ref="BG940692:BG940693"/>
    <mergeCell ref="BG940274:BG940275"/>
    <mergeCell ref="BG940312:BG940313"/>
    <mergeCell ref="BG940350:BG940351"/>
    <mergeCell ref="BG940388:BG940389"/>
    <mergeCell ref="BG940426:BG940427"/>
    <mergeCell ref="BG940464:BG940465"/>
    <mergeCell ref="BG940046:BG940047"/>
    <mergeCell ref="BG940084:BG940085"/>
    <mergeCell ref="BG940122:BG940123"/>
    <mergeCell ref="BG940160:BG940161"/>
    <mergeCell ref="BG940198:BG940199"/>
    <mergeCell ref="BG940236:BG940237"/>
    <mergeCell ref="BG939818:BG939819"/>
    <mergeCell ref="BG939856:BG939857"/>
    <mergeCell ref="BG939894:BG939895"/>
    <mergeCell ref="BG939932:BG939933"/>
    <mergeCell ref="BG939970:BG939971"/>
    <mergeCell ref="BG940008:BG940009"/>
    <mergeCell ref="BG939590:BG939591"/>
    <mergeCell ref="BG939628:BG939629"/>
    <mergeCell ref="BG939666:BG939667"/>
    <mergeCell ref="BG939704:BG939705"/>
    <mergeCell ref="BG939742:BG939743"/>
    <mergeCell ref="BG939780:BG939781"/>
    <mergeCell ref="BG942098:BG942099"/>
    <mergeCell ref="BG942136:BG942137"/>
    <mergeCell ref="BG942174:BG942175"/>
    <mergeCell ref="BG942212:BG942213"/>
    <mergeCell ref="BG942250:BG942251"/>
    <mergeCell ref="BG942288:BG942289"/>
    <mergeCell ref="BG941870:BG941871"/>
    <mergeCell ref="BG941908:BG941909"/>
    <mergeCell ref="BG941946:BG941947"/>
    <mergeCell ref="BG941984:BG941985"/>
    <mergeCell ref="BG942022:BG942023"/>
    <mergeCell ref="BG942060:BG942061"/>
    <mergeCell ref="BG941642:BG941643"/>
    <mergeCell ref="BG941680:BG941681"/>
    <mergeCell ref="BG941718:BG941719"/>
    <mergeCell ref="BG941756:BG941757"/>
    <mergeCell ref="BG941794:BG941795"/>
    <mergeCell ref="BG941832:BG941833"/>
    <mergeCell ref="BG941414:BG941415"/>
    <mergeCell ref="BG941452:BG941453"/>
    <mergeCell ref="BG941490:BG941491"/>
    <mergeCell ref="BG941528:BG941529"/>
    <mergeCell ref="BG941566:BG941567"/>
    <mergeCell ref="BG941604:BG941605"/>
    <mergeCell ref="BG941186:BG941187"/>
    <mergeCell ref="BG941224:BG941225"/>
    <mergeCell ref="BG941262:BG941263"/>
    <mergeCell ref="BG941300:BG941301"/>
    <mergeCell ref="BG941338:BG941339"/>
    <mergeCell ref="BG941376:BG941377"/>
    <mergeCell ref="BG940958:BG940959"/>
    <mergeCell ref="BG940996:BG940997"/>
    <mergeCell ref="BG941034:BG941035"/>
    <mergeCell ref="BG941072:BG941073"/>
    <mergeCell ref="BG941110:BG941111"/>
    <mergeCell ref="BG941148:BG941149"/>
    <mergeCell ref="BG943466:BG943467"/>
    <mergeCell ref="BG943504:BG943505"/>
    <mergeCell ref="BG943542:BG943543"/>
    <mergeCell ref="BG943580:BG943581"/>
    <mergeCell ref="BG943618:BG943619"/>
    <mergeCell ref="BG943656:BG943657"/>
    <mergeCell ref="BG943238:BG943239"/>
    <mergeCell ref="BG943276:BG943277"/>
    <mergeCell ref="BG943314:BG943315"/>
    <mergeCell ref="BG943352:BG943353"/>
    <mergeCell ref="BG943390:BG943391"/>
    <mergeCell ref="BG943428:BG943429"/>
    <mergeCell ref="BG943010:BG943011"/>
    <mergeCell ref="BG943048:BG943049"/>
    <mergeCell ref="BG943086:BG943087"/>
    <mergeCell ref="BG943124:BG943125"/>
    <mergeCell ref="BG943162:BG943163"/>
    <mergeCell ref="BG943200:BG943201"/>
    <mergeCell ref="BG942782:BG942783"/>
    <mergeCell ref="BG942820:BG942821"/>
    <mergeCell ref="BG942858:BG942859"/>
    <mergeCell ref="BG942896:BG942897"/>
    <mergeCell ref="BG942934:BG942935"/>
    <mergeCell ref="BG942972:BG942973"/>
    <mergeCell ref="BG942554:BG942555"/>
    <mergeCell ref="BG942592:BG942593"/>
    <mergeCell ref="BG942630:BG942631"/>
    <mergeCell ref="BG942668:BG942669"/>
    <mergeCell ref="BG942706:BG942707"/>
    <mergeCell ref="BG942744:BG942745"/>
    <mergeCell ref="BG942326:BG942327"/>
    <mergeCell ref="BG942364:BG942365"/>
    <mergeCell ref="BG942402:BG942403"/>
    <mergeCell ref="BG942440:BG942441"/>
    <mergeCell ref="BG942478:BG942479"/>
    <mergeCell ref="BG942516:BG942517"/>
    <mergeCell ref="BG944834:BG944835"/>
    <mergeCell ref="BG944872:BG944873"/>
    <mergeCell ref="BG944910:BG944911"/>
    <mergeCell ref="BG944948:BG944949"/>
    <mergeCell ref="BG944986:BG944987"/>
    <mergeCell ref="BG945024:BG945025"/>
    <mergeCell ref="BG944606:BG944607"/>
    <mergeCell ref="BG944644:BG944645"/>
    <mergeCell ref="BG944682:BG944683"/>
    <mergeCell ref="BG944720:BG944721"/>
    <mergeCell ref="BG944758:BG944759"/>
    <mergeCell ref="BG944796:BG944797"/>
    <mergeCell ref="BG944378:BG944379"/>
    <mergeCell ref="BG944416:BG944417"/>
    <mergeCell ref="BG944454:BG944455"/>
    <mergeCell ref="BG944492:BG944493"/>
    <mergeCell ref="BG944530:BG944531"/>
    <mergeCell ref="BG944568:BG944569"/>
    <mergeCell ref="BG944150:BG944151"/>
    <mergeCell ref="BG944188:BG944189"/>
    <mergeCell ref="BG944226:BG944227"/>
    <mergeCell ref="BG944264:BG944265"/>
    <mergeCell ref="BG944302:BG944303"/>
    <mergeCell ref="BG944340:BG944341"/>
    <mergeCell ref="BG943922:BG943923"/>
    <mergeCell ref="BG943960:BG943961"/>
    <mergeCell ref="BG943998:BG943999"/>
    <mergeCell ref="BG944036:BG944037"/>
    <mergeCell ref="BG944074:BG944075"/>
    <mergeCell ref="BG944112:BG944113"/>
    <mergeCell ref="BG943694:BG943695"/>
    <mergeCell ref="BG943732:BG943733"/>
    <mergeCell ref="BG943770:BG943771"/>
    <mergeCell ref="BG943808:BG943809"/>
    <mergeCell ref="BG943846:BG943847"/>
    <mergeCell ref="BG943884:BG943885"/>
    <mergeCell ref="BG946202:BG946203"/>
    <mergeCell ref="BG946240:BG946241"/>
    <mergeCell ref="BG946278:BG946279"/>
    <mergeCell ref="BG946316:BG946317"/>
    <mergeCell ref="BG946354:BG946355"/>
    <mergeCell ref="BG946392:BG946393"/>
    <mergeCell ref="BG945974:BG945975"/>
    <mergeCell ref="BG946012:BG946013"/>
    <mergeCell ref="BG946050:BG946051"/>
    <mergeCell ref="BG946088:BG946089"/>
    <mergeCell ref="BG946126:BG946127"/>
    <mergeCell ref="BG946164:BG946165"/>
    <mergeCell ref="BG945746:BG945747"/>
    <mergeCell ref="BG945784:BG945785"/>
    <mergeCell ref="BG945822:BG945823"/>
    <mergeCell ref="BG945860:BG945861"/>
    <mergeCell ref="BG945898:BG945899"/>
    <mergeCell ref="BG945936:BG945937"/>
    <mergeCell ref="BG945518:BG945519"/>
    <mergeCell ref="BG945556:BG945557"/>
    <mergeCell ref="BG945594:BG945595"/>
    <mergeCell ref="BG945632:BG945633"/>
    <mergeCell ref="BG945670:BG945671"/>
    <mergeCell ref="BG945708:BG945709"/>
    <mergeCell ref="BG945290:BG945291"/>
    <mergeCell ref="BG945328:BG945329"/>
    <mergeCell ref="BG945366:BG945367"/>
    <mergeCell ref="BG945404:BG945405"/>
    <mergeCell ref="BG945442:BG945443"/>
    <mergeCell ref="BG945480:BG945481"/>
    <mergeCell ref="BG945062:BG945063"/>
    <mergeCell ref="BG945100:BG945101"/>
    <mergeCell ref="BG945138:BG945139"/>
    <mergeCell ref="BG945176:BG945177"/>
    <mergeCell ref="BG945214:BG945215"/>
    <mergeCell ref="BG945252:BG945253"/>
    <mergeCell ref="BG947570:BG947571"/>
    <mergeCell ref="BG947608:BG947609"/>
    <mergeCell ref="BG947646:BG947647"/>
    <mergeCell ref="BG947684:BG947685"/>
    <mergeCell ref="BG947722:BG947723"/>
    <mergeCell ref="BG947760:BG947761"/>
    <mergeCell ref="BG947342:BG947343"/>
    <mergeCell ref="BG947380:BG947381"/>
    <mergeCell ref="BG947418:BG947419"/>
    <mergeCell ref="BG947456:BG947457"/>
    <mergeCell ref="BG947494:BG947495"/>
    <mergeCell ref="BG947532:BG947533"/>
    <mergeCell ref="BG947114:BG947115"/>
    <mergeCell ref="BG947152:BG947153"/>
    <mergeCell ref="BG947190:BG947191"/>
    <mergeCell ref="BG947228:BG947229"/>
    <mergeCell ref="BG947266:BG947267"/>
    <mergeCell ref="BG947304:BG947305"/>
    <mergeCell ref="BG946886:BG946887"/>
    <mergeCell ref="BG946924:BG946925"/>
    <mergeCell ref="BG946962:BG946963"/>
    <mergeCell ref="BG947000:BG947001"/>
    <mergeCell ref="BG947038:BG947039"/>
    <mergeCell ref="BG947076:BG947077"/>
    <mergeCell ref="BG946658:BG946659"/>
    <mergeCell ref="BG946696:BG946697"/>
    <mergeCell ref="BG946734:BG946735"/>
    <mergeCell ref="BG946772:BG946773"/>
    <mergeCell ref="BG946810:BG946811"/>
    <mergeCell ref="BG946848:BG946849"/>
    <mergeCell ref="BG946430:BG946431"/>
    <mergeCell ref="BG946468:BG946469"/>
    <mergeCell ref="BG946506:BG946507"/>
    <mergeCell ref="BG946544:BG946545"/>
    <mergeCell ref="BG946582:BG946583"/>
    <mergeCell ref="BG946620:BG946621"/>
    <mergeCell ref="BG948938:BG948939"/>
    <mergeCell ref="BG948976:BG948977"/>
    <mergeCell ref="BG949014:BG949015"/>
    <mergeCell ref="BG949052:BG949053"/>
    <mergeCell ref="BG949090:BG949091"/>
    <mergeCell ref="BG949128:BG949129"/>
    <mergeCell ref="BG948710:BG948711"/>
    <mergeCell ref="BG948748:BG948749"/>
    <mergeCell ref="BG948786:BG948787"/>
    <mergeCell ref="BG948824:BG948825"/>
    <mergeCell ref="BG948862:BG948863"/>
    <mergeCell ref="BG948900:BG948901"/>
    <mergeCell ref="BG948482:BG948483"/>
    <mergeCell ref="BG948520:BG948521"/>
    <mergeCell ref="BG948558:BG948559"/>
    <mergeCell ref="BG948596:BG948597"/>
    <mergeCell ref="BG948634:BG948635"/>
    <mergeCell ref="BG948672:BG948673"/>
    <mergeCell ref="BG948254:BG948255"/>
    <mergeCell ref="BG948292:BG948293"/>
    <mergeCell ref="BG948330:BG948331"/>
    <mergeCell ref="BG948368:BG948369"/>
    <mergeCell ref="BG948406:BG948407"/>
    <mergeCell ref="BG948444:BG948445"/>
    <mergeCell ref="BG948026:BG948027"/>
    <mergeCell ref="BG948064:BG948065"/>
    <mergeCell ref="BG948102:BG948103"/>
    <mergeCell ref="BG948140:BG948141"/>
    <mergeCell ref="BG948178:BG948179"/>
    <mergeCell ref="BG948216:BG948217"/>
    <mergeCell ref="BG947798:BG947799"/>
    <mergeCell ref="BG947836:BG947837"/>
    <mergeCell ref="BG947874:BG947875"/>
    <mergeCell ref="BG947912:BG947913"/>
    <mergeCell ref="BG947950:BG947951"/>
    <mergeCell ref="BG947988:BG947989"/>
    <mergeCell ref="BG950306:BG950307"/>
    <mergeCell ref="BG950344:BG950345"/>
    <mergeCell ref="BG950382:BG950383"/>
    <mergeCell ref="BG950420:BG950421"/>
    <mergeCell ref="BG950458:BG950459"/>
    <mergeCell ref="BG950496:BG950497"/>
    <mergeCell ref="BG950078:BG950079"/>
    <mergeCell ref="BG950116:BG950117"/>
    <mergeCell ref="BG950154:BG950155"/>
    <mergeCell ref="BG950192:BG950193"/>
    <mergeCell ref="BG950230:BG950231"/>
    <mergeCell ref="BG950268:BG950269"/>
    <mergeCell ref="BG949850:BG949851"/>
    <mergeCell ref="BG949888:BG949889"/>
    <mergeCell ref="BG949926:BG949927"/>
    <mergeCell ref="BG949964:BG949965"/>
    <mergeCell ref="BG950002:BG950003"/>
    <mergeCell ref="BG950040:BG950041"/>
    <mergeCell ref="BG949622:BG949623"/>
    <mergeCell ref="BG949660:BG949661"/>
    <mergeCell ref="BG949698:BG949699"/>
    <mergeCell ref="BG949736:BG949737"/>
    <mergeCell ref="BG949774:BG949775"/>
    <mergeCell ref="BG949812:BG949813"/>
    <mergeCell ref="BG949394:BG949395"/>
    <mergeCell ref="BG949432:BG949433"/>
    <mergeCell ref="BG949470:BG949471"/>
    <mergeCell ref="BG949508:BG949509"/>
    <mergeCell ref="BG949546:BG949547"/>
    <mergeCell ref="BG949584:BG949585"/>
    <mergeCell ref="BG949166:BG949167"/>
    <mergeCell ref="BG949204:BG949205"/>
    <mergeCell ref="BG949242:BG949243"/>
    <mergeCell ref="BG949280:BG949281"/>
    <mergeCell ref="BG949318:BG949319"/>
    <mergeCell ref="BG949356:BG949357"/>
    <mergeCell ref="BG951674:BG951675"/>
    <mergeCell ref="BG951712:BG951713"/>
    <mergeCell ref="BG951750:BG951751"/>
    <mergeCell ref="BG951788:BG951789"/>
    <mergeCell ref="BG951826:BG951827"/>
    <mergeCell ref="BG951864:BG951865"/>
    <mergeCell ref="BG951446:BG951447"/>
    <mergeCell ref="BG951484:BG951485"/>
    <mergeCell ref="BG951522:BG951523"/>
    <mergeCell ref="BG951560:BG951561"/>
    <mergeCell ref="BG951598:BG951599"/>
    <mergeCell ref="BG951636:BG951637"/>
    <mergeCell ref="BG951218:BG951219"/>
    <mergeCell ref="BG951256:BG951257"/>
    <mergeCell ref="BG951294:BG951295"/>
    <mergeCell ref="BG951332:BG951333"/>
    <mergeCell ref="BG951370:BG951371"/>
    <mergeCell ref="BG951408:BG951409"/>
    <mergeCell ref="BG950990:BG950991"/>
    <mergeCell ref="BG951028:BG951029"/>
    <mergeCell ref="BG951066:BG951067"/>
    <mergeCell ref="BG951104:BG951105"/>
    <mergeCell ref="BG951142:BG951143"/>
    <mergeCell ref="BG951180:BG951181"/>
    <mergeCell ref="BG950762:BG950763"/>
    <mergeCell ref="BG950800:BG950801"/>
    <mergeCell ref="BG950838:BG950839"/>
    <mergeCell ref="BG950876:BG950877"/>
    <mergeCell ref="BG950914:BG950915"/>
    <mergeCell ref="BG950952:BG950953"/>
    <mergeCell ref="BG950534:BG950535"/>
    <mergeCell ref="BG950572:BG950573"/>
    <mergeCell ref="BG950610:BG950611"/>
    <mergeCell ref="BG950648:BG950649"/>
    <mergeCell ref="BG950686:BG950687"/>
    <mergeCell ref="BG950724:BG950725"/>
    <mergeCell ref="BG953042:BG953043"/>
    <mergeCell ref="BG953080:BG953081"/>
    <mergeCell ref="BG953118:BG953119"/>
    <mergeCell ref="BG953156:BG953157"/>
    <mergeCell ref="BG953194:BG953195"/>
    <mergeCell ref="BG953232:BG953233"/>
    <mergeCell ref="BG952814:BG952815"/>
    <mergeCell ref="BG952852:BG952853"/>
    <mergeCell ref="BG952890:BG952891"/>
    <mergeCell ref="BG952928:BG952929"/>
    <mergeCell ref="BG952966:BG952967"/>
    <mergeCell ref="BG953004:BG953005"/>
    <mergeCell ref="BG952586:BG952587"/>
    <mergeCell ref="BG952624:BG952625"/>
    <mergeCell ref="BG952662:BG952663"/>
    <mergeCell ref="BG952700:BG952701"/>
    <mergeCell ref="BG952738:BG952739"/>
    <mergeCell ref="BG952776:BG952777"/>
    <mergeCell ref="BG952358:BG952359"/>
    <mergeCell ref="BG952396:BG952397"/>
    <mergeCell ref="BG952434:BG952435"/>
    <mergeCell ref="BG952472:BG952473"/>
    <mergeCell ref="BG952510:BG952511"/>
    <mergeCell ref="BG952548:BG952549"/>
    <mergeCell ref="BG952130:BG952131"/>
    <mergeCell ref="BG952168:BG952169"/>
    <mergeCell ref="BG952206:BG952207"/>
    <mergeCell ref="BG952244:BG952245"/>
    <mergeCell ref="BG952282:BG952283"/>
    <mergeCell ref="BG952320:BG952321"/>
    <mergeCell ref="BG951902:BG951903"/>
    <mergeCell ref="BG951940:BG951941"/>
    <mergeCell ref="BG951978:BG951979"/>
    <mergeCell ref="BG952016:BG952017"/>
    <mergeCell ref="BG952054:BG952055"/>
    <mergeCell ref="BG952092:BG952093"/>
    <mergeCell ref="BG954410:BG954411"/>
    <mergeCell ref="BG954448:BG954449"/>
    <mergeCell ref="BG954486:BG954487"/>
    <mergeCell ref="BG954524:BG954525"/>
    <mergeCell ref="BG954562:BG954563"/>
    <mergeCell ref="BG954600:BG954601"/>
    <mergeCell ref="BG954182:BG954183"/>
    <mergeCell ref="BG954220:BG954221"/>
    <mergeCell ref="BG954258:BG954259"/>
    <mergeCell ref="BG954296:BG954297"/>
    <mergeCell ref="BG954334:BG954335"/>
    <mergeCell ref="BG954372:BG954373"/>
    <mergeCell ref="BG953954:BG953955"/>
    <mergeCell ref="BG953992:BG953993"/>
    <mergeCell ref="BG954030:BG954031"/>
    <mergeCell ref="BG954068:BG954069"/>
    <mergeCell ref="BG954106:BG954107"/>
    <mergeCell ref="BG954144:BG954145"/>
    <mergeCell ref="BG953726:BG953727"/>
    <mergeCell ref="BG953764:BG953765"/>
    <mergeCell ref="BG953802:BG953803"/>
    <mergeCell ref="BG953840:BG953841"/>
    <mergeCell ref="BG953878:BG953879"/>
    <mergeCell ref="BG953916:BG953917"/>
    <mergeCell ref="BG953498:BG953499"/>
    <mergeCell ref="BG953536:BG953537"/>
    <mergeCell ref="BG953574:BG953575"/>
    <mergeCell ref="BG953612:BG953613"/>
    <mergeCell ref="BG953650:BG953651"/>
    <mergeCell ref="BG953688:BG953689"/>
    <mergeCell ref="BG953270:BG953271"/>
    <mergeCell ref="BG953308:BG953309"/>
    <mergeCell ref="BG953346:BG953347"/>
    <mergeCell ref="BG953384:BG953385"/>
    <mergeCell ref="BG953422:BG953423"/>
    <mergeCell ref="BG953460:BG953461"/>
    <mergeCell ref="BG955778:BG955779"/>
    <mergeCell ref="BG955816:BG955817"/>
    <mergeCell ref="BG955854:BG955855"/>
    <mergeCell ref="BG955892:BG955893"/>
    <mergeCell ref="BG955930:BG955931"/>
    <mergeCell ref="BG955968:BG955969"/>
    <mergeCell ref="BG955550:BG955551"/>
    <mergeCell ref="BG955588:BG955589"/>
    <mergeCell ref="BG955626:BG955627"/>
    <mergeCell ref="BG955664:BG955665"/>
    <mergeCell ref="BG955702:BG955703"/>
    <mergeCell ref="BG955740:BG955741"/>
    <mergeCell ref="BG955322:BG955323"/>
    <mergeCell ref="BG955360:BG955361"/>
    <mergeCell ref="BG955398:BG955399"/>
    <mergeCell ref="BG955436:BG955437"/>
    <mergeCell ref="BG955474:BG955475"/>
    <mergeCell ref="BG955512:BG955513"/>
    <mergeCell ref="BG955094:BG955095"/>
    <mergeCell ref="BG955132:BG955133"/>
    <mergeCell ref="BG955170:BG955171"/>
    <mergeCell ref="BG955208:BG955209"/>
    <mergeCell ref="BG955246:BG955247"/>
    <mergeCell ref="BG955284:BG955285"/>
    <mergeCell ref="BG954866:BG954867"/>
    <mergeCell ref="BG954904:BG954905"/>
    <mergeCell ref="BG954942:BG954943"/>
    <mergeCell ref="BG954980:BG954981"/>
    <mergeCell ref="BG955018:BG955019"/>
    <mergeCell ref="BG955056:BG955057"/>
    <mergeCell ref="BG954638:BG954639"/>
    <mergeCell ref="BG954676:BG954677"/>
    <mergeCell ref="BG954714:BG954715"/>
    <mergeCell ref="BG954752:BG954753"/>
    <mergeCell ref="BG954790:BG954791"/>
    <mergeCell ref="BG954828:BG954829"/>
    <mergeCell ref="BG957146:BG957147"/>
    <mergeCell ref="BG957184:BG957185"/>
    <mergeCell ref="BG957222:BG957223"/>
    <mergeCell ref="BG957260:BG957261"/>
    <mergeCell ref="BG957298:BG957299"/>
    <mergeCell ref="BG957336:BG957337"/>
    <mergeCell ref="BG956918:BG956919"/>
    <mergeCell ref="BG956956:BG956957"/>
    <mergeCell ref="BG956994:BG956995"/>
    <mergeCell ref="BG957032:BG957033"/>
    <mergeCell ref="BG957070:BG957071"/>
    <mergeCell ref="BG957108:BG957109"/>
    <mergeCell ref="BG956690:BG956691"/>
    <mergeCell ref="BG956728:BG956729"/>
    <mergeCell ref="BG956766:BG956767"/>
    <mergeCell ref="BG956804:BG956805"/>
    <mergeCell ref="BG956842:BG956843"/>
    <mergeCell ref="BG956880:BG956881"/>
    <mergeCell ref="BG956462:BG956463"/>
    <mergeCell ref="BG956500:BG956501"/>
    <mergeCell ref="BG956538:BG956539"/>
    <mergeCell ref="BG956576:BG956577"/>
    <mergeCell ref="BG956614:BG956615"/>
    <mergeCell ref="BG956652:BG956653"/>
    <mergeCell ref="BG956234:BG956235"/>
    <mergeCell ref="BG956272:BG956273"/>
    <mergeCell ref="BG956310:BG956311"/>
    <mergeCell ref="BG956348:BG956349"/>
    <mergeCell ref="BG956386:BG956387"/>
    <mergeCell ref="BG956424:BG956425"/>
    <mergeCell ref="BG956006:BG956007"/>
    <mergeCell ref="BG956044:BG956045"/>
    <mergeCell ref="BG956082:BG956083"/>
    <mergeCell ref="BG956120:BG956121"/>
    <mergeCell ref="BG956158:BG956159"/>
    <mergeCell ref="BG956196:BG956197"/>
    <mergeCell ref="BG958514:BG958515"/>
    <mergeCell ref="BG958552:BG958553"/>
    <mergeCell ref="BG958590:BG958591"/>
    <mergeCell ref="BG958628:BG958629"/>
    <mergeCell ref="BG958666:BG958667"/>
    <mergeCell ref="BG958704:BG958705"/>
    <mergeCell ref="BG958286:BG958287"/>
    <mergeCell ref="BG958324:BG958325"/>
    <mergeCell ref="BG958362:BG958363"/>
    <mergeCell ref="BG958400:BG958401"/>
    <mergeCell ref="BG958438:BG958439"/>
    <mergeCell ref="BG958476:BG958477"/>
    <mergeCell ref="BG958058:BG958059"/>
    <mergeCell ref="BG958096:BG958097"/>
    <mergeCell ref="BG958134:BG958135"/>
    <mergeCell ref="BG958172:BG958173"/>
    <mergeCell ref="BG958210:BG958211"/>
    <mergeCell ref="BG958248:BG958249"/>
    <mergeCell ref="BG957830:BG957831"/>
    <mergeCell ref="BG957868:BG957869"/>
    <mergeCell ref="BG957906:BG957907"/>
    <mergeCell ref="BG957944:BG957945"/>
    <mergeCell ref="BG957982:BG957983"/>
    <mergeCell ref="BG958020:BG958021"/>
    <mergeCell ref="BG957602:BG957603"/>
    <mergeCell ref="BG957640:BG957641"/>
    <mergeCell ref="BG957678:BG957679"/>
    <mergeCell ref="BG957716:BG957717"/>
    <mergeCell ref="BG957754:BG957755"/>
    <mergeCell ref="BG957792:BG957793"/>
    <mergeCell ref="BG957374:BG957375"/>
    <mergeCell ref="BG957412:BG957413"/>
    <mergeCell ref="BG957450:BG957451"/>
    <mergeCell ref="BG957488:BG957489"/>
    <mergeCell ref="BG957526:BG957527"/>
    <mergeCell ref="BG957564:BG957565"/>
    <mergeCell ref="BG959882:BG959883"/>
    <mergeCell ref="BG959920:BG959921"/>
    <mergeCell ref="BG959958:BG959959"/>
    <mergeCell ref="BG959996:BG959997"/>
    <mergeCell ref="BG960034:BG960035"/>
    <mergeCell ref="BG960072:BG960073"/>
    <mergeCell ref="BG959654:BG959655"/>
    <mergeCell ref="BG959692:BG959693"/>
    <mergeCell ref="BG959730:BG959731"/>
    <mergeCell ref="BG959768:BG959769"/>
    <mergeCell ref="BG959806:BG959807"/>
    <mergeCell ref="BG959844:BG959845"/>
    <mergeCell ref="BG959426:BG959427"/>
    <mergeCell ref="BG959464:BG959465"/>
    <mergeCell ref="BG959502:BG959503"/>
    <mergeCell ref="BG959540:BG959541"/>
    <mergeCell ref="BG959578:BG959579"/>
    <mergeCell ref="BG959616:BG959617"/>
    <mergeCell ref="BG959198:BG959199"/>
    <mergeCell ref="BG959236:BG959237"/>
    <mergeCell ref="BG959274:BG959275"/>
    <mergeCell ref="BG959312:BG959313"/>
    <mergeCell ref="BG959350:BG959351"/>
    <mergeCell ref="BG959388:BG959389"/>
    <mergeCell ref="BG958970:BG958971"/>
    <mergeCell ref="BG959008:BG959009"/>
    <mergeCell ref="BG959046:BG959047"/>
    <mergeCell ref="BG959084:BG959085"/>
    <mergeCell ref="BG959122:BG959123"/>
    <mergeCell ref="BG959160:BG959161"/>
    <mergeCell ref="BG958742:BG958743"/>
    <mergeCell ref="BG958780:BG958781"/>
    <mergeCell ref="BG958818:BG958819"/>
    <mergeCell ref="BG958856:BG958857"/>
    <mergeCell ref="BG958894:BG958895"/>
    <mergeCell ref="BG958932:BG958933"/>
    <mergeCell ref="BG961250:BG961251"/>
    <mergeCell ref="BG961288:BG961289"/>
    <mergeCell ref="BG961326:BG961327"/>
    <mergeCell ref="BG961364:BG961365"/>
    <mergeCell ref="BG961402:BG961403"/>
    <mergeCell ref="BG961440:BG961441"/>
    <mergeCell ref="BG961022:BG961023"/>
    <mergeCell ref="BG961060:BG961061"/>
    <mergeCell ref="BG961098:BG961099"/>
    <mergeCell ref="BG961136:BG961137"/>
    <mergeCell ref="BG961174:BG961175"/>
    <mergeCell ref="BG961212:BG961213"/>
    <mergeCell ref="BG960794:BG960795"/>
    <mergeCell ref="BG960832:BG960833"/>
    <mergeCell ref="BG960870:BG960871"/>
    <mergeCell ref="BG960908:BG960909"/>
    <mergeCell ref="BG960946:BG960947"/>
    <mergeCell ref="BG960984:BG960985"/>
    <mergeCell ref="BG960566:BG960567"/>
    <mergeCell ref="BG960604:BG960605"/>
    <mergeCell ref="BG960642:BG960643"/>
    <mergeCell ref="BG960680:BG960681"/>
    <mergeCell ref="BG960718:BG960719"/>
    <mergeCell ref="BG960756:BG960757"/>
    <mergeCell ref="BG960338:BG960339"/>
    <mergeCell ref="BG960376:BG960377"/>
    <mergeCell ref="BG960414:BG960415"/>
    <mergeCell ref="BG960452:BG960453"/>
    <mergeCell ref="BG960490:BG960491"/>
    <mergeCell ref="BG960528:BG960529"/>
    <mergeCell ref="BG960110:BG960111"/>
    <mergeCell ref="BG960148:BG960149"/>
    <mergeCell ref="BG960186:BG960187"/>
    <mergeCell ref="BG960224:BG960225"/>
    <mergeCell ref="BG960262:BG960263"/>
    <mergeCell ref="BG960300:BG960301"/>
    <mergeCell ref="BG962618:BG962619"/>
    <mergeCell ref="BG962656:BG962657"/>
    <mergeCell ref="BG962694:BG962695"/>
    <mergeCell ref="BG962732:BG962733"/>
    <mergeCell ref="BG962770:BG962771"/>
    <mergeCell ref="BG962808:BG962809"/>
    <mergeCell ref="BG962390:BG962391"/>
    <mergeCell ref="BG962428:BG962429"/>
    <mergeCell ref="BG962466:BG962467"/>
    <mergeCell ref="BG962504:BG962505"/>
    <mergeCell ref="BG962542:BG962543"/>
    <mergeCell ref="BG962580:BG962581"/>
    <mergeCell ref="BG962162:BG962163"/>
    <mergeCell ref="BG962200:BG962201"/>
    <mergeCell ref="BG962238:BG962239"/>
    <mergeCell ref="BG962276:BG962277"/>
    <mergeCell ref="BG962314:BG962315"/>
    <mergeCell ref="BG962352:BG962353"/>
    <mergeCell ref="BG961934:BG961935"/>
    <mergeCell ref="BG961972:BG961973"/>
    <mergeCell ref="BG962010:BG962011"/>
    <mergeCell ref="BG962048:BG962049"/>
    <mergeCell ref="BG962086:BG962087"/>
    <mergeCell ref="BG962124:BG962125"/>
    <mergeCell ref="BG961706:BG961707"/>
    <mergeCell ref="BG961744:BG961745"/>
    <mergeCell ref="BG961782:BG961783"/>
    <mergeCell ref="BG961820:BG961821"/>
    <mergeCell ref="BG961858:BG961859"/>
    <mergeCell ref="BG961896:BG961897"/>
    <mergeCell ref="BG961478:BG961479"/>
    <mergeCell ref="BG961516:BG961517"/>
    <mergeCell ref="BG961554:BG961555"/>
    <mergeCell ref="BG961592:BG961593"/>
    <mergeCell ref="BG961630:BG961631"/>
    <mergeCell ref="BG961668:BG961669"/>
    <mergeCell ref="BG963986:BG963987"/>
    <mergeCell ref="BG964024:BG964025"/>
    <mergeCell ref="BG964062:BG964063"/>
    <mergeCell ref="BG964100:BG964101"/>
    <mergeCell ref="BG964138:BG964139"/>
    <mergeCell ref="BG964176:BG964177"/>
    <mergeCell ref="BG963758:BG963759"/>
    <mergeCell ref="BG963796:BG963797"/>
    <mergeCell ref="BG963834:BG963835"/>
    <mergeCell ref="BG963872:BG963873"/>
    <mergeCell ref="BG963910:BG963911"/>
    <mergeCell ref="BG963948:BG963949"/>
    <mergeCell ref="BG963530:BG963531"/>
    <mergeCell ref="BG963568:BG963569"/>
    <mergeCell ref="BG963606:BG963607"/>
    <mergeCell ref="BG963644:BG963645"/>
    <mergeCell ref="BG963682:BG963683"/>
    <mergeCell ref="BG963720:BG963721"/>
    <mergeCell ref="BG963302:BG963303"/>
    <mergeCell ref="BG963340:BG963341"/>
    <mergeCell ref="BG963378:BG963379"/>
    <mergeCell ref="BG963416:BG963417"/>
    <mergeCell ref="BG963454:BG963455"/>
    <mergeCell ref="BG963492:BG963493"/>
    <mergeCell ref="BG963074:BG963075"/>
    <mergeCell ref="BG963112:BG963113"/>
    <mergeCell ref="BG963150:BG963151"/>
    <mergeCell ref="BG963188:BG963189"/>
    <mergeCell ref="BG963226:BG963227"/>
    <mergeCell ref="BG963264:BG963265"/>
    <mergeCell ref="BG962846:BG962847"/>
    <mergeCell ref="BG962884:BG962885"/>
    <mergeCell ref="BG962922:BG962923"/>
    <mergeCell ref="BG962960:BG962961"/>
    <mergeCell ref="BG962998:BG962999"/>
    <mergeCell ref="BG963036:BG963037"/>
    <mergeCell ref="BG965354:BG965355"/>
    <mergeCell ref="BG965392:BG965393"/>
    <mergeCell ref="BG965430:BG965431"/>
    <mergeCell ref="BG965468:BG965469"/>
    <mergeCell ref="BG965506:BG965507"/>
    <mergeCell ref="BG965544:BG965545"/>
    <mergeCell ref="BG965126:BG965127"/>
    <mergeCell ref="BG965164:BG965165"/>
    <mergeCell ref="BG965202:BG965203"/>
    <mergeCell ref="BG965240:BG965241"/>
    <mergeCell ref="BG965278:BG965279"/>
    <mergeCell ref="BG965316:BG965317"/>
    <mergeCell ref="BG964898:BG964899"/>
    <mergeCell ref="BG964936:BG964937"/>
    <mergeCell ref="BG964974:BG964975"/>
    <mergeCell ref="BG965012:BG965013"/>
    <mergeCell ref="BG965050:BG965051"/>
    <mergeCell ref="BG965088:BG965089"/>
    <mergeCell ref="BG964670:BG964671"/>
    <mergeCell ref="BG964708:BG964709"/>
    <mergeCell ref="BG964746:BG964747"/>
    <mergeCell ref="BG964784:BG964785"/>
    <mergeCell ref="BG964822:BG964823"/>
    <mergeCell ref="BG964860:BG964861"/>
    <mergeCell ref="BG964442:BG964443"/>
    <mergeCell ref="BG964480:BG964481"/>
    <mergeCell ref="BG964518:BG964519"/>
    <mergeCell ref="BG964556:BG964557"/>
    <mergeCell ref="BG964594:BG964595"/>
    <mergeCell ref="BG964632:BG964633"/>
    <mergeCell ref="BG964214:BG964215"/>
    <mergeCell ref="BG964252:BG964253"/>
    <mergeCell ref="BG964290:BG964291"/>
    <mergeCell ref="BG964328:BG964329"/>
    <mergeCell ref="BG964366:BG964367"/>
    <mergeCell ref="BG964404:BG964405"/>
    <mergeCell ref="BG966722:BG966723"/>
    <mergeCell ref="BG966760:BG966761"/>
    <mergeCell ref="BG966798:BG966799"/>
    <mergeCell ref="BG966836:BG966837"/>
    <mergeCell ref="BG966874:BG966875"/>
    <mergeCell ref="BG966912:BG966913"/>
    <mergeCell ref="BG966494:BG966495"/>
    <mergeCell ref="BG966532:BG966533"/>
    <mergeCell ref="BG966570:BG966571"/>
    <mergeCell ref="BG966608:BG966609"/>
    <mergeCell ref="BG966646:BG966647"/>
    <mergeCell ref="BG966684:BG966685"/>
    <mergeCell ref="BG966266:BG966267"/>
    <mergeCell ref="BG966304:BG966305"/>
    <mergeCell ref="BG966342:BG966343"/>
    <mergeCell ref="BG966380:BG966381"/>
    <mergeCell ref="BG966418:BG966419"/>
    <mergeCell ref="BG966456:BG966457"/>
    <mergeCell ref="BG966038:BG966039"/>
    <mergeCell ref="BG966076:BG966077"/>
    <mergeCell ref="BG966114:BG966115"/>
    <mergeCell ref="BG966152:BG966153"/>
    <mergeCell ref="BG966190:BG966191"/>
    <mergeCell ref="BG966228:BG966229"/>
    <mergeCell ref="BG965810:BG965811"/>
    <mergeCell ref="BG965848:BG965849"/>
    <mergeCell ref="BG965886:BG965887"/>
    <mergeCell ref="BG965924:BG965925"/>
    <mergeCell ref="BG965962:BG965963"/>
    <mergeCell ref="BG966000:BG966001"/>
    <mergeCell ref="BG965582:BG965583"/>
    <mergeCell ref="BG965620:BG965621"/>
    <mergeCell ref="BG965658:BG965659"/>
    <mergeCell ref="BG965696:BG965697"/>
    <mergeCell ref="BG965734:BG965735"/>
    <mergeCell ref="BG965772:BG965773"/>
    <mergeCell ref="BG968090:BG968091"/>
    <mergeCell ref="BG968128:BG968129"/>
    <mergeCell ref="BG968166:BG968167"/>
    <mergeCell ref="BG968204:BG968205"/>
    <mergeCell ref="BG968242:BG968243"/>
    <mergeCell ref="BG968280:BG968281"/>
    <mergeCell ref="BG967862:BG967863"/>
    <mergeCell ref="BG967900:BG967901"/>
    <mergeCell ref="BG967938:BG967939"/>
    <mergeCell ref="BG967976:BG967977"/>
    <mergeCell ref="BG968014:BG968015"/>
    <mergeCell ref="BG968052:BG968053"/>
    <mergeCell ref="BG967634:BG967635"/>
    <mergeCell ref="BG967672:BG967673"/>
    <mergeCell ref="BG967710:BG967711"/>
    <mergeCell ref="BG967748:BG967749"/>
    <mergeCell ref="BG967786:BG967787"/>
    <mergeCell ref="BG967824:BG967825"/>
    <mergeCell ref="BG967406:BG967407"/>
    <mergeCell ref="BG967444:BG967445"/>
    <mergeCell ref="BG967482:BG967483"/>
    <mergeCell ref="BG967520:BG967521"/>
    <mergeCell ref="BG967558:BG967559"/>
    <mergeCell ref="BG967596:BG967597"/>
    <mergeCell ref="BG967178:BG967179"/>
    <mergeCell ref="BG967216:BG967217"/>
    <mergeCell ref="BG967254:BG967255"/>
    <mergeCell ref="BG967292:BG967293"/>
    <mergeCell ref="BG967330:BG967331"/>
    <mergeCell ref="BG967368:BG967369"/>
    <mergeCell ref="BG966950:BG966951"/>
    <mergeCell ref="BG966988:BG966989"/>
    <mergeCell ref="BG967026:BG967027"/>
    <mergeCell ref="BG967064:BG967065"/>
    <mergeCell ref="BG967102:BG967103"/>
    <mergeCell ref="BG967140:BG967141"/>
    <mergeCell ref="BG969458:BG969459"/>
    <mergeCell ref="BG969496:BG969497"/>
    <mergeCell ref="BG969534:BG969535"/>
    <mergeCell ref="BG969572:BG969573"/>
    <mergeCell ref="BG969610:BG969611"/>
    <mergeCell ref="BG969648:BG969649"/>
    <mergeCell ref="BG969230:BG969231"/>
    <mergeCell ref="BG969268:BG969269"/>
    <mergeCell ref="BG969306:BG969307"/>
    <mergeCell ref="BG969344:BG969345"/>
    <mergeCell ref="BG969382:BG969383"/>
    <mergeCell ref="BG969420:BG969421"/>
    <mergeCell ref="BG969002:BG969003"/>
    <mergeCell ref="BG969040:BG969041"/>
    <mergeCell ref="BG969078:BG969079"/>
    <mergeCell ref="BG969116:BG969117"/>
    <mergeCell ref="BG969154:BG969155"/>
    <mergeCell ref="BG969192:BG969193"/>
    <mergeCell ref="BG968774:BG968775"/>
    <mergeCell ref="BG968812:BG968813"/>
    <mergeCell ref="BG968850:BG968851"/>
    <mergeCell ref="BG968888:BG968889"/>
    <mergeCell ref="BG968926:BG968927"/>
    <mergeCell ref="BG968964:BG968965"/>
    <mergeCell ref="BG968546:BG968547"/>
    <mergeCell ref="BG968584:BG968585"/>
    <mergeCell ref="BG968622:BG968623"/>
    <mergeCell ref="BG968660:BG968661"/>
    <mergeCell ref="BG968698:BG968699"/>
    <mergeCell ref="BG968736:BG968737"/>
    <mergeCell ref="BG968318:BG968319"/>
    <mergeCell ref="BG968356:BG968357"/>
    <mergeCell ref="BG968394:BG968395"/>
    <mergeCell ref="BG968432:BG968433"/>
    <mergeCell ref="BG968470:BG968471"/>
    <mergeCell ref="BG968508:BG968509"/>
    <mergeCell ref="BG970826:BG970827"/>
    <mergeCell ref="BG970864:BG970865"/>
    <mergeCell ref="BG970902:BG970903"/>
    <mergeCell ref="BG970940:BG970941"/>
    <mergeCell ref="BG970978:BG970979"/>
    <mergeCell ref="BG971016:BG971017"/>
    <mergeCell ref="BG970598:BG970599"/>
    <mergeCell ref="BG970636:BG970637"/>
    <mergeCell ref="BG970674:BG970675"/>
    <mergeCell ref="BG970712:BG970713"/>
    <mergeCell ref="BG970750:BG970751"/>
    <mergeCell ref="BG970788:BG970789"/>
    <mergeCell ref="BG970370:BG970371"/>
    <mergeCell ref="BG970408:BG970409"/>
    <mergeCell ref="BG970446:BG970447"/>
    <mergeCell ref="BG970484:BG970485"/>
    <mergeCell ref="BG970522:BG970523"/>
    <mergeCell ref="BG970560:BG970561"/>
    <mergeCell ref="BG970142:BG970143"/>
    <mergeCell ref="BG970180:BG970181"/>
    <mergeCell ref="BG970218:BG970219"/>
    <mergeCell ref="BG970256:BG970257"/>
    <mergeCell ref="BG970294:BG970295"/>
    <mergeCell ref="BG970332:BG970333"/>
    <mergeCell ref="BG969914:BG969915"/>
    <mergeCell ref="BG969952:BG969953"/>
    <mergeCell ref="BG969990:BG969991"/>
    <mergeCell ref="BG970028:BG970029"/>
    <mergeCell ref="BG970066:BG970067"/>
    <mergeCell ref="BG970104:BG970105"/>
    <mergeCell ref="BG969686:BG969687"/>
    <mergeCell ref="BG969724:BG969725"/>
    <mergeCell ref="BG969762:BG969763"/>
    <mergeCell ref="BG969800:BG969801"/>
    <mergeCell ref="BG969838:BG969839"/>
    <mergeCell ref="BG969876:BG969877"/>
    <mergeCell ref="BG972194:BG972195"/>
    <mergeCell ref="BG972232:BG972233"/>
    <mergeCell ref="BG972270:BG972271"/>
    <mergeCell ref="BG972308:BG972309"/>
    <mergeCell ref="BG972346:BG972347"/>
    <mergeCell ref="BG972384:BG972385"/>
    <mergeCell ref="BG971966:BG971967"/>
    <mergeCell ref="BG972004:BG972005"/>
    <mergeCell ref="BG972042:BG972043"/>
    <mergeCell ref="BG972080:BG972081"/>
    <mergeCell ref="BG972118:BG972119"/>
    <mergeCell ref="BG972156:BG972157"/>
    <mergeCell ref="BG971738:BG971739"/>
    <mergeCell ref="BG971776:BG971777"/>
    <mergeCell ref="BG971814:BG971815"/>
    <mergeCell ref="BG971852:BG971853"/>
    <mergeCell ref="BG971890:BG971891"/>
    <mergeCell ref="BG971928:BG971929"/>
    <mergeCell ref="BG971510:BG971511"/>
    <mergeCell ref="BG971548:BG971549"/>
    <mergeCell ref="BG971586:BG971587"/>
    <mergeCell ref="BG971624:BG971625"/>
    <mergeCell ref="BG971662:BG971663"/>
    <mergeCell ref="BG971700:BG971701"/>
    <mergeCell ref="BG971282:BG971283"/>
    <mergeCell ref="BG971320:BG971321"/>
    <mergeCell ref="BG971358:BG971359"/>
    <mergeCell ref="BG971396:BG971397"/>
    <mergeCell ref="BG971434:BG971435"/>
    <mergeCell ref="BG971472:BG971473"/>
    <mergeCell ref="BG971054:BG971055"/>
    <mergeCell ref="BG971092:BG971093"/>
    <mergeCell ref="BG971130:BG971131"/>
    <mergeCell ref="BG971168:BG971169"/>
    <mergeCell ref="BG971206:BG971207"/>
    <mergeCell ref="BG971244:BG971245"/>
    <mergeCell ref="BG973562:BG973563"/>
    <mergeCell ref="BG973600:BG973601"/>
    <mergeCell ref="BG973638:BG973639"/>
    <mergeCell ref="BG973676:BG973677"/>
    <mergeCell ref="BG973714:BG973715"/>
    <mergeCell ref="BG973752:BG973753"/>
    <mergeCell ref="BG973334:BG973335"/>
    <mergeCell ref="BG973372:BG973373"/>
    <mergeCell ref="BG973410:BG973411"/>
    <mergeCell ref="BG973448:BG973449"/>
    <mergeCell ref="BG973486:BG973487"/>
    <mergeCell ref="BG973524:BG973525"/>
    <mergeCell ref="BG973106:BG973107"/>
    <mergeCell ref="BG973144:BG973145"/>
    <mergeCell ref="BG973182:BG973183"/>
    <mergeCell ref="BG973220:BG973221"/>
    <mergeCell ref="BG973258:BG973259"/>
    <mergeCell ref="BG973296:BG973297"/>
    <mergeCell ref="BG972878:BG972879"/>
    <mergeCell ref="BG972916:BG972917"/>
    <mergeCell ref="BG972954:BG972955"/>
    <mergeCell ref="BG972992:BG972993"/>
    <mergeCell ref="BG973030:BG973031"/>
    <mergeCell ref="BG973068:BG973069"/>
    <mergeCell ref="BG972650:BG972651"/>
    <mergeCell ref="BG972688:BG972689"/>
    <mergeCell ref="BG972726:BG972727"/>
    <mergeCell ref="BG972764:BG972765"/>
    <mergeCell ref="BG972802:BG972803"/>
    <mergeCell ref="BG972840:BG972841"/>
    <mergeCell ref="BG972422:BG972423"/>
    <mergeCell ref="BG972460:BG972461"/>
    <mergeCell ref="BG972498:BG972499"/>
    <mergeCell ref="BG972536:BG972537"/>
    <mergeCell ref="BG972574:BG972575"/>
    <mergeCell ref="BG972612:BG972613"/>
    <mergeCell ref="BG974930:BG974931"/>
    <mergeCell ref="BG974968:BG974969"/>
    <mergeCell ref="BG975006:BG975007"/>
    <mergeCell ref="BG975044:BG975045"/>
    <mergeCell ref="BG975082:BG975083"/>
    <mergeCell ref="BG975120:BG975121"/>
    <mergeCell ref="BG974702:BG974703"/>
    <mergeCell ref="BG974740:BG974741"/>
    <mergeCell ref="BG974778:BG974779"/>
    <mergeCell ref="BG974816:BG974817"/>
    <mergeCell ref="BG974854:BG974855"/>
    <mergeCell ref="BG974892:BG974893"/>
    <mergeCell ref="BG974474:BG974475"/>
    <mergeCell ref="BG974512:BG974513"/>
    <mergeCell ref="BG974550:BG974551"/>
    <mergeCell ref="BG974588:BG974589"/>
    <mergeCell ref="BG974626:BG974627"/>
    <mergeCell ref="BG974664:BG974665"/>
    <mergeCell ref="BG974246:BG974247"/>
    <mergeCell ref="BG974284:BG974285"/>
    <mergeCell ref="BG974322:BG974323"/>
    <mergeCell ref="BG974360:BG974361"/>
    <mergeCell ref="BG974398:BG974399"/>
    <mergeCell ref="BG974436:BG974437"/>
    <mergeCell ref="BG974018:BG974019"/>
    <mergeCell ref="BG974056:BG974057"/>
    <mergeCell ref="BG974094:BG974095"/>
    <mergeCell ref="BG974132:BG974133"/>
    <mergeCell ref="BG974170:BG974171"/>
    <mergeCell ref="BG974208:BG974209"/>
    <mergeCell ref="BG973790:BG973791"/>
    <mergeCell ref="BG973828:BG973829"/>
    <mergeCell ref="BG973866:BG973867"/>
    <mergeCell ref="BG973904:BG973905"/>
    <mergeCell ref="BG973942:BG973943"/>
    <mergeCell ref="BG973980:BG973981"/>
    <mergeCell ref="BG976298:BG976299"/>
    <mergeCell ref="BG976336:BG976337"/>
    <mergeCell ref="BG976374:BG976375"/>
    <mergeCell ref="BG976412:BG976413"/>
    <mergeCell ref="BG976450:BG976451"/>
    <mergeCell ref="BG976488:BG976489"/>
    <mergeCell ref="BG976070:BG976071"/>
    <mergeCell ref="BG976108:BG976109"/>
    <mergeCell ref="BG976146:BG976147"/>
    <mergeCell ref="BG976184:BG976185"/>
    <mergeCell ref="BG976222:BG976223"/>
    <mergeCell ref="BG976260:BG976261"/>
    <mergeCell ref="BG975842:BG975843"/>
    <mergeCell ref="BG975880:BG975881"/>
    <mergeCell ref="BG975918:BG975919"/>
    <mergeCell ref="BG975956:BG975957"/>
    <mergeCell ref="BG975994:BG975995"/>
    <mergeCell ref="BG976032:BG976033"/>
    <mergeCell ref="BG975614:BG975615"/>
    <mergeCell ref="BG975652:BG975653"/>
    <mergeCell ref="BG975690:BG975691"/>
    <mergeCell ref="BG975728:BG975729"/>
    <mergeCell ref="BG975766:BG975767"/>
    <mergeCell ref="BG975804:BG975805"/>
    <mergeCell ref="BG975386:BG975387"/>
    <mergeCell ref="BG975424:BG975425"/>
    <mergeCell ref="BG975462:BG975463"/>
    <mergeCell ref="BG975500:BG975501"/>
    <mergeCell ref="BG975538:BG975539"/>
    <mergeCell ref="BG975576:BG975577"/>
    <mergeCell ref="BG975158:BG975159"/>
    <mergeCell ref="BG975196:BG975197"/>
    <mergeCell ref="BG975234:BG975235"/>
    <mergeCell ref="BG975272:BG975273"/>
    <mergeCell ref="BG975310:BG975311"/>
    <mergeCell ref="BG975348:BG975349"/>
    <mergeCell ref="BG977666:BG977667"/>
    <mergeCell ref="BG977704:BG977705"/>
    <mergeCell ref="BG977742:BG977743"/>
    <mergeCell ref="BG977780:BG977781"/>
    <mergeCell ref="BG977818:BG977819"/>
    <mergeCell ref="BG977856:BG977857"/>
    <mergeCell ref="BG977438:BG977439"/>
    <mergeCell ref="BG977476:BG977477"/>
    <mergeCell ref="BG977514:BG977515"/>
    <mergeCell ref="BG977552:BG977553"/>
    <mergeCell ref="BG977590:BG977591"/>
    <mergeCell ref="BG977628:BG977629"/>
    <mergeCell ref="BG977210:BG977211"/>
    <mergeCell ref="BG977248:BG977249"/>
    <mergeCell ref="BG977286:BG977287"/>
    <mergeCell ref="BG977324:BG977325"/>
    <mergeCell ref="BG977362:BG977363"/>
    <mergeCell ref="BG977400:BG977401"/>
    <mergeCell ref="BG976982:BG976983"/>
    <mergeCell ref="BG977020:BG977021"/>
    <mergeCell ref="BG977058:BG977059"/>
    <mergeCell ref="BG977096:BG977097"/>
    <mergeCell ref="BG977134:BG977135"/>
    <mergeCell ref="BG977172:BG977173"/>
    <mergeCell ref="BG976754:BG976755"/>
    <mergeCell ref="BG976792:BG976793"/>
    <mergeCell ref="BG976830:BG976831"/>
    <mergeCell ref="BG976868:BG976869"/>
    <mergeCell ref="BG976906:BG976907"/>
    <mergeCell ref="BG976944:BG976945"/>
    <mergeCell ref="BG976526:BG976527"/>
    <mergeCell ref="BG976564:BG976565"/>
    <mergeCell ref="BG976602:BG976603"/>
    <mergeCell ref="BG976640:BG976641"/>
    <mergeCell ref="BG976678:BG976679"/>
    <mergeCell ref="BG976716:BG976717"/>
    <mergeCell ref="BG979034:BG979035"/>
    <mergeCell ref="BG979072:BG979073"/>
    <mergeCell ref="BG979110:BG979111"/>
    <mergeCell ref="BG979148:BG979149"/>
    <mergeCell ref="BG979186:BG979187"/>
    <mergeCell ref="BG979224:BG979225"/>
    <mergeCell ref="BG978806:BG978807"/>
    <mergeCell ref="BG978844:BG978845"/>
    <mergeCell ref="BG978882:BG978883"/>
    <mergeCell ref="BG978920:BG978921"/>
    <mergeCell ref="BG978958:BG978959"/>
    <mergeCell ref="BG978996:BG978997"/>
    <mergeCell ref="BG978578:BG978579"/>
    <mergeCell ref="BG978616:BG978617"/>
    <mergeCell ref="BG978654:BG978655"/>
    <mergeCell ref="BG978692:BG978693"/>
    <mergeCell ref="BG978730:BG978731"/>
    <mergeCell ref="BG978768:BG978769"/>
    <mergeCell ref="BG978350:BG978351"/>
    <mergeCell ref="BG978388:BG978389"/>
    <mergeCell ref="BG978426:BG978427"/>
    <mergeCell ref="BG978464:BG978465"/>
    <mergeCell ref="BG978502:BG978503"/>
    <mergeCell ref="BG978540:BG978541"/>
    <mergeCell ref="BG978122:BG978123"/>
    <mergeCell ref="BG978160:BG978161"/>
    <mergeCell ref="BG978198:BG978199"/>
    <mergeCell ref="BG978236:BG978237"/>
    <mergeCell ref="BG978274:BG978275"/>
    <mergeCell ref="BG978312:BG978313"/>
    <mergeCell ref="BG977894:BG977895"/>
    <mergeCell ref="BG977932:BG977933"/>
    <mergeCell ref="BG977970:BG977971"/>
    <mergeCell ref="BG978008:BG978009"/>
    <mergeCell ref="BG978046:BG978047"/>
    <mergeCell ref="BG978084:BG978085"/>
    <mergeCell ref="BG980402:BG980403"/>
    <mergeCell ref="BG980440:BG980441"/>
    <mergeCell ref="BG980478:BG980479"/>
    <mergeCell ref="BG980516:BG980517"/>
    <mergeCell ref="BG980554:BG980555"/>
    <mergeCell ref="BG980592:BG980593"/>
    <mergeCell ref="BG980174:BG980175"/>
    <mergeCell ref="BG980212:BG980213"/>
    <mergeCell ref="BG980250:BG980251"/>
    <mergeCell ref="BG980288:BG980289"/>
    <mergeCell ref="BG980326:BG980327"/>
    <mergeCell ref="BG980364:BG980365"/>
    <mergeCell ref="BG979946:BG979947"/>
    <mergeCell ref="BG979984:BG979985"/>
    <mergeCell ref="BG980022:BG980023"/>
    <mergeCell ref="BG980060:BG980061"/>
    <mergeCell ref="BG980098:BG980099"/>
    <mergeCell ref="BG980136:BG980137"/>
    <mergeCell ref="BG979718:BG979719"/>
    <mergeCell ref="BG979756:BG979757"/>
    <mergeCell ref="BG979794:BG979795"/>
    <mergeCell ref="BG979832:BG979833"/>
    <mergeCell ref="BG979870:BG979871"/>
    <mergeCell ref="BG979908:BG979909"/>
    <mergeCell ref="BG979490:BG979491"/>
    <mergeCell ref="BG979528:BG979529"/>
    <mergeCell ref="BG979566:BG979567"/>
    <mergeCell ref="BG979604:BG979605"/>
    <mergeCell ref="BG979642:BG979643"/>
    <mergeCell ref="BG979680:BG979681"/>
    <mergeCell ref="BG979262:BG979263"/>
    <mergeCell ref="BG979300:BG979301"/>
    <mergeCell ref="BG979338:BG979339"/>
    <mergeCell ref="BG979376:BG979377"/>
    <mergeCell ref="BG979414:BG979415"/>
    <mergeCell ref="BG979452:BG979453"/>
    <mergeCell ref="BG981770:BG981771"/>
    <mergeCell ref="BG981808:BG981809"/>
    <mergeCell ref="BG981846:BG981847"/>
    <mergeCell ref="BG981884:BG981885"/>
    <mergeCell ref="BG981922:BG981923"/>
    <mergeCell ref="BG981960:BG981961"/>
    <mergeCell ref="BG981542:BG981543"/>
    <mergeCell ref="BG981580:BG981581"/>
    <mergeCell ref="BG981618:BG981619"/>
    <mergeCell ref="BG981656:BG981657"/>
    <mergeCell ref="BG981694:BG981695"/>
    <mergeCell ref="BG981732:BG981733"/>
    <mergeCell ref="BG981314:BG981315"/>
    <mergeCell ref="BG981352:BG981353"/>
    <mergeCell ref="BG981390:BG981391"/>
    <mergeCell ref="BG981428:BG981429"/>
    <mergeCell ref="BG981466:BG981467"/>
    <mergeCell ref="BG981504:BG981505"/>
    <mergeCell ref="BG981086:BG981087"/>
    <mergeCell ref="BG981124:BG981125"/>
    <mergeCell ref="BG981162:BG981163"/>
    <mergeCell ref="BG981200:BG981201"/>
    <mergeCell ref="BG981238:BG981239"/>
    <mergeCell ref="BG981276:BG981277"/>
    <mergeCell ref="BG980858:BG980859"/>
    <mergeCell ref="BG980896:BG980897"/>
    <mergeCell ref="BG980934:BG980935"/>
    <mergeCell ref="BG980972:BG980973"/>
    <mergeCell ref="BG981010:BG981011"/>
    <mergeCell ref="BG981048:BG981049"/>
    <mergeCell ref="BG980630:BG980631"/>
    <mergeCell ref="BG980668:BG980669"/>
    <mergeCell ref="BG980706:BG980707"/>
    <mergeCell ref="BG980744:BG980745"/>
    <mergeCell ref="BG980782:BG980783"/>
    <mergeCell ref="BG980820:BG980821"/>
    <mergeCell ref="BG983138:BG983139"/>
    <mergeCell ref="BG983176:BG983177"/>
    <mergeCell ref="BG983214:BG983215"/>
    <mergeCell ref="BG983252:BG983253"/>
    <mergeCell ref="BG983290:BG983291"/>
    <mergeCell ref="BG983328:BG983329"/>
    <mergeCell ref="BG982910:BG982911"/>
    <mergeCell ref="BG982948:BG982949"/>
    <mergeCell ref="BG982986:BG982987"/>
    <mergeCell ref="BG983024:BG983025"/>
    <mergeCell ref="BG983062:BG983063"/>
    <mergeCell ref="BG983100:BG983101"/>
    <mergeCell ref="BG982682:BG982683"/>
    <mergeCell ref="BG982720:BG982721"/>
    <mergeCell ref="BG982758:BG982759"/>
    <mergeCell ref="BG982796:BG982797"/>
    <mergeCell ref="BG982834:BG982835"/>
    <mergeCell ref="BG982872:BG982873"/>
    <mergeCell ref="BG982454:BG982455"/>
    <mergeCell ref="BG982492:BG982493"/>
    <mergeCell ref="BG982530:BG982531"/>
    <mergeCell ref="BG982568:BG982569"/>
    <mergeCell ref="BG982606:BG982607"/>
    <mergeCell ref="BG982644:BG982645"/>
    <mergeCell ref="BG982226:BG982227"/>
    <mergeCell ref="BG982264:BG982265"/>
    <mergeCell ref="BG982302:BG982303"/>
    <mergeCell ref="BG982340:BG982341"/>
    <mergeCell ref="BG982378:BG982379"/>
    <mergeCell ref="BG982416:BG982417"/>
    <mergeCell ref="BG981998:BG981999"/>
    <mergeCell ref="BG982036:BG982037"/>
    <mergeCell ref="BG982074:BG982075"/>
    <mergeCell ref="BG982112:BG982113"/>
    <mergeCell ref="BG982150:BG982151"/>
    <mergeCell ref="BG982188:BG982189"/>
    <mergeCell ref="BG984506:BG984507"/>
    <mergeCell ref="BG984544:BG984545"/>
    <mergeCell ref="BG984582:BG984583"/>
    <mergeCell ref="BG984620:BG984621"/>
    <mergeCell ref="BG984658:BG984659"/>
    <mergeCell ref="BG984696:BG984697"/>
    <mergeCell ref="BG984278:BG984279"/>
    <mergeCell ref="BG984316:BG984317"/>
    <mergeCell ref="BG984354:BG984355"/>
    <mergeCell ref="BG984392:BG984393"/>
    <mergeCell ref="BG984430:BG984431"/>
    <mergeCell ref="BG984468:BG984469"/>
    <mergeCell ref="BG984050:BG984051"/>
    <mergeCell ref="BG984088:BG984089"/>
    <mergeCell ref="BG984126:BG984127"/>
    <mergeCell ref="BG984164:BG984165"/>
    <mergeCell ref="BG984202:BG984203"/>
    <mergeCell ref="BG984240:BG984241"/>
    <mergeCell ref="BG983822:BG983823"/>
    <mergeCell ref="BG983860:BG983861"/>
    <mergeCell ref="BG983898:BG983899"/>
    <mergeCell ref="BG983936:BG983937"/>
    <mergeCell ref="BG983974:BG983975"/>
    <mergeCell ref="BG984012:BG984013"/>
    <mergeCell ref="BG983594:BG983595"/>
    <mergeCell ref="BG983632:BG983633"/>
    <mergeCell ref="BG983670:BG983671"/>
    <mergeCell ref="BG983708:BG983709"/>
    <mergeCell ref="BG983746:BG983747"/>
    <mergeCell ref="BG983784:BG983785"/>
    <mergeCell ref="BG983366:BG983367"/>
    <mergeCell ref="BG983404:BG983405"/>
    <mergeCell ref="BG983442:BG983443"/>
    <mergeCell ref="BG983480:BG983481"/>
    <mergeCell ref="BG983518:BG983519"/>
    <mergeCell ref="BG983556:BG983557"/>
    <mergeCell ref="BG985874:BG985875"/>
    <mergeCell ref="BG985912:BG985913"/>
    <mergeCell ref="BG985950:BG985951"/>
    <mergeCell ref="BG985988:BG985989"/>
    <mergeCell ref="BG986026:BG986027"/>
    <mergeCell ref="BG986064:BG986065"/>
    <mergeCell ref="BG985646:BG985647"/>
    <mergeCell ref="BG985684:BG985685"/>
    <mergeCell ref="BG985722:BG985723"/>
    <mergeCell ref="BG985760:BG985761"/>
    <mergeCell ref="BG985798:BG985799"/>
    <mergeCell ref="BG985836:BG985837"/>
    <mergeCell ref="BG985418:BG985419"/>
    <mergeCell ref="BG985456:BG985457"/>
    <mergeCell ref="BG985494:BG985495"/>
    <mergeCell ref="BG985532:BG985533"/>
    <mergeCell ref="BG985570:BG985571"/>
    <mergeCell ref="BG985608:BG985609"/>
    <mergeCell ref="BG985190:BG985191"/>
    <mergeCell ref="BG985228:BG985229"/>
    <mergeCell ref="BG985266:BG985267"/>
    <mergeCell ref="BG985304:BG985305"/>
    <mergeCell ref="BG985342:BG985343"/>
    <mergeCell ref="BG985380:BG985381"/>
    <mergeCell ref="BG984962:BG984963"/>
    <mergeCell ref="BG985000:BG985001"/>
    <mergeCell ref="BG985038:BG985039"/>
    <mergeCell ref="BG985076:BG985077"/>
    <mergeCell ref="BG985114:BG985115"/>
    <mergeCell ref="BG985152:BG985153"/>
    <mergeCell ref="BG984734:BG984735"/>
    <mergeCell ref="BG984772:BG984773"/>
    <mergeCell ref="BG984810:BG984811"/>
    <mergeCell ref="BG984848:BG984849"/>
    <mergeCell ref="BG984886:BG984887"/>
    <mergeCell ref="BG984924:BG984925"/>
    <mergeCell ref="BG987242:BG987243"/>
    <mergeCell ref="BG987280:BG987281"/>
    <mergeCell ref="BG987318:BG987319"/>
    <mergeCell ref="BG987356:BG987357"/>
    <mergeCell ref="BG987394:BG987395"/>
    <mergeCell ref="BG987432:BG987433"/>
    <mergeCell ref="BG987014:BG987015"/>
    <mergeCell ref="BG987052:BG987053"/>
    <mergeCell ref="BG987090:BG987091"/>
    <mergeCell ref="BG987128:BG987129"/>
    <mergeCell ref="BG987166:BG987167"/>
    <mergeCell ref="BG987204:BG987205"/>
    <mergeCell ref="BG986786:BG986787"/>
    <mergeCell ref="BG986824:BG986825"/>
    <mergeCell ref="BG986862:BG986863"/>
    <mergeCell ref="BG986900:BG986901"/>
    <mergeCell ref="BG986938:BG986939"/>
    <mergeCell ref="BG986976:BG986977"/>
    <mergeCell ref="BG986558:BG986559"/>
    <mergeCell ref="BG986596:BG986597"/>
    <mergeCell ref="BG986634:BG986635"/>
    <mergeCell ref="BG986672:BG986673"/>
    <mergeCell ref="BG986710:BG986711"/>
    <mergeCell ref="BG986748:BG986749"/>
    <mergeCell ref="BG986330:BG986331"/>
    <mergeCell ref="BG986368:BG986369"/>
    <mergeCell ref="BG986406:BG986407"/>
    <mergeCell ref="BG986444:BG986445"/>
    <mergeCell ref="BG986482:BG986483"/>
    <mergeCell ref="BG986520:BG986521"/>
    <mergeCell ref="BG986102:BG986103"/>
    <mergeCell ref="BG986140:BG986141"/>
    <mergeCell ref="BG986178:BG986179"/>
    <mergeCell ref="BG986216:BG986217"/>
    <mergeCell ref="BG986254:BG986255"/>
    <mergeCell ref="BG986292:BG986293"/>
    <mergeCell ref="BG988610:BG988611"/>
    <mergeCell ref="BG988648:BG988649"/>
    <mergeCell ref="BG988686:BG988687"/>
    <mergeCell ref="BG988724:BG988725"/>
    <mergeCell ref="BG988762:BG988763"/>
    <mergeCell ref="BG988800:BG988801"/>
    <mergeCell ref="BG988382:BG988383"/>
    <mergeCell ref="BG988420:BG988421"/>
    <mergeCell ref="BG988458:BG988459"/>
    <mergeCell ref="BG988496:BG988497"/>
    <mergeCell ref="BG988534:BG988535"/>
    <mergeCell ref="BG988572:BG988573"/>
    <mergeCell ref="BG988154:BG988155"/>
    <mergeCell ref="BG988192:BG988193"/>
    <mergeCell ref="BG988230:BG988231"/>
    <mergeCell ref="BG988268:BG988269"/>
    <mergeCell ref="BG988306:BG988307"/>
    <mergeCell ref="BG988344:BG988345"/>
    <mergeCell ref="BG987926:BG987927"/>
    <mergeCell ref="BG987964:BG987965"/>
    <mergeCell ref="BG988002:BG988003"/>
    <mergeCell ref="BG988040:BG988041"/>
    <mergeCell ref="BG988078:BG988079"/>
    <mergeCell ref="BG988116:BG988117"/>
    <mergeCell ref="BG987698:BG987699"/>
    <mergeCell ref="BG987736:BG987737"/>
    <mergeCell ref="BG987774:BG987775"/>
    <mergeCell ref="BG987812:BG987813"/>
    <mergeCell ref="BG987850:BG987851"/>
    <mergeCell ref="BG987888:BG987889"/>
    <mergeCell ref="BG987470:BG987471"/>
    <mergeCell ref="BG987508:BG987509"/>
    <mergeCell ref="BG987546:BG987547"/>
    <mergeCell ref="BG987584:BG987585"/>
    <mergeCell ref="BG987622:BG987623"/>
    <mergeCell ref="BG987660:BG987661"/>
    <mergeCell ref="BG989978:BG989979"/>
    <mergeCell ref="BG990016:BG990017"/>
    <mergeCell ref="BG990054:BG990055"/>
    <mergeCell ref="BG990092:BG990093"/>
    <mergeCell ref="BG990130:BG990131"/>
    <mergeCell ref="BG990168:BG990169"/>
    <mergeCell ref="BG989750:BG989751"/>
    <mergeCell ref="BG989788:BG989789"/>
    <mergeCell ref="BG989826:BG989827"/>
    <mergeCell ref="BG989864:BG989865"/>
    <mergeCell ref="BG989902:BG989903"/>
    <mergeCell ref="BG989940:BG989941"/>
    <mergeCell ref="BG989522:BG989523"/>
    <mergeCell ref="BG989560:BG989561"/>
    <mergeCell ref="BG989598:BG989599"/>
    <mergeCell ref="BG989636:BG989637"/>
    <mergeCell ref="BG989674:BG989675"/>
    <mergeCell ref="BG989712:BG989713"/>
    <mergeCell ref="BG989294:BG989295"/>
    <mergeCell ref="BG989332:BG989333"/>
    <mergeCell ref="BG989370:BG989371"/>
    <mergeCell ref="BG989408:BG989409"/>
    <mergeCell ref="BG989446:BG989447"/>
    <mergeCell ref="BG989484:BG989485"/>
    <mergeCell ref="BG989066:BG989067"/>
    <mergeCell ref="BG989104:BG989105"/>
    <mergeCell ref="BG989142:BG989143"/>
    <mergeCell ref="BG989180:BG989181"/>
    <mergeCell ref="BG989218:BG989219"/>
    <mergeCell ref="BG989256:BG989257"/>
    <mergeCell ref="BG988838:BG988839"/>
    <mergeCell ref="BG988876:BG988877"/>
    <mergeCell ref="BG988914:BG988915"/>
    <mergeCell ref="BG988952:BG988953"/>
    <mergeCell ref="BG988990:BG988991"/>
    <mergeCell ref="BG989028:BG989029"/>
    <mergeCell ref="BG991346:BG991347"/>
    <mergeCell ref="BG991384:BG991385"/>
    <mergeCell ref="BG991422:BG991423"/>
    <mergeCell ref="BG991460:BG991461"/>
    <mergeCell ref="BG991498:BG991499"/>
    <mergeCell ref="BG991536:BG991537"/>
    <mergeCell ref="BG991118:BG991119"/>
    <mergeCell ref="BG991156:BG991157"/>
    <mergeCell ref="BG991194:BG991195"/>
    <mergeCell ref="BG991232:BG991233"/>
    <mergeCell ref="BG991270:BG991271"/>
    <mergeCell ref="BG991308:BG991309"/>
    <mergeCell ref="BG990890:BG990891"/>
    <mergeCell ref="BG990928:BG990929"/>
    <mergeCell ref="BG990966:BG990967"/>
    <mergeCell ref="BG991004:BG991005"/>
    <mergeCell ref="BG991042:BG991043"/>
    <mergeCell ref="BG991080:BG991081"/>
    <mergeCell ref="BG990662:BG990663"/>
    <mergeCell ref="BG990700:BG990701"/>
    <mergeCell ref="BG990738:BG990739"/>
    <mergeCell ref="BG990776:BG990777"/>
    <mergeCell ref="BG990814:BG990815"/>
    <mergeCell ref="BG990852:BG990853"/>
    <mergeCell ref="BG990434:BG990435"/>
    <mergeCell ref="BG990472:BG990473"/>
    <mergeCell ref="BG990510:BG990511"/>
    <mergeCell ref="BG990548:BG990549"/>
    <mergeCell ref="BG990586:BG990587"/>
    <mergeCell ref="BG990624:BG990625"/>
    <mergeCell ref="BG990206:BG990207"/>
    <mergeCell ref="BG990244:BG990245"/>
    <mergeCell ref="BG990282:BG990283"/>
    <mergeCell ref="BG990320:BG990321"/>
    <mergeCell ref="BG990358:BG990359"/>
    <mergeCell ref="BG990396:BG990397"/>
    <mergeCell ref="BG992714:BG992715"/>
    <mergeCell ref="BG992752:BG992753"/>
    <mergeCell ref="BG992790:BG992791"/>
    <mergeCell ref="BG992828:BG992829"/>
    <mergeCell ref="BG992866:BG992867"/>
    <mergeCell ref="BG992904:BG992905"/>
    <mergeCell ref="BG992486:BG992487"/>
    <mergeCell ref="BG992524:BG992525"/>
    <mergeCell ref="BG992562:BG992563"/>
    <mergeCell ref="BG992600:BG992601"/>
    <mergeCell ref="BG992638:BG992639"/>
    <mergeCell ref="BG992676:BG992677"/>
    <mergeCell ref="BG992258:BG992259"/>
    <mergeCell ref="BG992296:BG992297"/>
    <mergeCell ref="BG992334:BG992335"/>
    <mergeCell ref="BG992372:BG992373"/>
    <mergeCell ref="BG992410:BG992411"/>
    <mergeCell ref="BG992448:BG992449"/>
    <mergeCell ref="BG992030:BG992031"/>
    <mergeCell ref="BG992068:BG992069"/>
    <mergeCell ref="BG992106:BG992107"/>
    <mergeCell ref="BG992144:BG992145"/>
    <mergeCell ref="BG992182:BG992183"/>
    <mergeCell ref="BG992220:BG992221"/>
    <mergeCell ref="BG991802:BG991803"/>
    <mergeCell ref="BG991840:BG991841"/>
    <mergeCell ref="BG991878:BG991879"/>
    <mergeCell ref="BG991916:BG991917"/>
    <mergeCell ref="BG991954:BG991955"/>
    <mergeCell ref="BG991992:BG991993"/>
    <mergeCell ref="BG991574:BG991575"/>
    <mergeCell ref="BG991612:BG991613"/>
    <mergeCell ref="BG991650:BG991651"/>
    <mergeCell ref="BG991688:BG991689"/>
    <mergeCell ref="BG991726:BG991727"/>
    <mergeCell ref="BG991764:BG991765"/>
    <mergeCell ref="BG994082:BG994083"/>
    <mergeCell ref="BG994120:BG994121"/>
    <mergeCell ref="BG994158:BG994159"/>
    <mergeCell ref="BG994196:BG994197"/>
    <mergeCell ref="BG994234:BG994235"/>
    <mergeCell ref="BG994272:BG994273"/>
    <mergeCell ref="BG993854:BG993855"/>
    <mergeCell ref="BG993892:BG993893"/>
    <mergeCell ref="BG993930:BG993931"/>
    <mergeCell ref="BG993968:BG993969"/>
    <mergeCell ref="BG994006:BG994007"/>
    <mergeCell ref="BG994044:BG994045"/>
    <mergeCell ref="BG993626:BG993627"/>
    <mergeCell ref="BG993664:BG993665"/>
    <mergeCell ref="BG993702:BG993703"/>
    <mergeCell ref="BG993740:BG993741"/>
    <mergeCell ref="BG993778:BG993779"/>
    <mergeCell ref="BG993816:BG993817"/>
    <mergeCell ref="BG993398:BG993399"/>
    <mergeCell ref="BG993436:BG993437"/>
    <mergeCell ref="BG993474:BG993475"/>
    <mergeCell ref="BG993512:BG993513"/>
    <mergeCell ref="BG993550:BG993551"/>
    <mergeCell ref="BG993588:BG993589"/>
    <mergeCell ref="BG993170:BG993171"/>
    <mergeCell ref="BG993208:BG993209"/>
    <mergeCell ref="BG993246:BG993247"/>
    <mergeCell ref="BG993284:BG993285"/>
    <mergeCell ref="BG993322:BG993323"/>
    <mergeCell ref="BG993360:BG993361"/>
    <mergeCell ref="BG992942:BG992943"/>
    <mergeCell ref="BG992980:BG992981"/>
    <mergeCell ref="BG993018:BG993019"/>
    <mergeCell ref="BG993056:BG993057"/>
    <mergeCell ref="BG993094:BG993095"/>
    <mergeCell ref="BG993132:BG993133"/>
    <mergeCell ref="BG995450:BG995451"/>
    <mergeCell ref="BG995488:BG995489"/>
    <mergeCell ref="BG995526:BG995527"/>
    <mergeCell ref="BG995564:BG995565"/>
    <mergeCell ref="BG995602:BG995603"/>
    <mergeCell ref="BG995640:BG995641"/>
    <mergeCell ref="BG995222:BG995223"/>
    <mergeCell ref="BG995260:BG995261"/>
    <mergeCell ref="BG995298:BG995299"/>
    <mergeCell ref="BG995336:BG995337"/>
    <mergeCell ref="BG995374:BG995375"/>
    <mergeCell ref="BG995412:BG995413"/>
    <mergeCell ref="BG994994:BG994995"/>
    <mergeCell ref="BG995032:BG995033"/>
    <mergeCell ref="BG995070:BG995071"/>
    <mergeCell ref="BG995108:BG995109"/>
    <mergeCell ref="BG995146:BG995147"/>
    <mergeCell ref="BG995184:BG995185"/>
    <mergeCell ref="BG994766:BG994767"/>
    <mergeCell ref="BG994804:BG994805"/>
    <mergeCell ref="BG994842:BG994843"/>
    <mergeCell ref="BG994880:BG994881"/>
    <mergeCell ref="BG994918:BG994919"/>
    <mergeCell ref="BG994956:BG994957"/>
    <mergeCell ref="BG994538:BG994539"/>
    <mergeCell ref="BG994576:BG994577"/>
    <mergeCell ref="BG994614:BG994615"/>
    <mergeCell ref="BG994652:BG994653"/>
    <mergeCell ref="BG994690:BG994691"/>
    <mergeCell ref="BG994728:BG994729"/>
    <mergeCell ref="BG994310:BG994311"/>
    <mergeCell ref="BG994348:BG994349"/>
    <mergeCell ref="BG994386:BG994387"/>
    <mergeCell ref="BG994424:BG994425"/>
    <mergeCell ref="BG994462:BG994463"/>
    <mergeCell ref="BG994500:BG994501"/>
    <mergeCell ref="BG996818:BG996819"/>
    <mergeCell ref="BG996856:BG996857"/>
    <mergeCell ref="BG996894:BG996895"/>
    <mergeCell ref="BG996932:BG996933"/>
    <mergeCell ref="BG996970:BG996971"/>
    <mergeCell ref="BG997008:BG997009"/>
    <mergeCell ref="BG996590:BG996591"/>
    <mergeCell ref="BG996628:BG996629"/>
    <mergeCell ref="BG996666:BG996667"/>
    <mergeCell ref="BG996704:BG996705"/>
    <mergeCell ref="BG996742:BG996743"/>
    <mergeCell ref="BG996780:BG996781"/>
    <mergeCell ref="BG996362:BG996363"/>
    <mergeCell ref="BG996400:BG996401"/>
    <mergeCell ref="BG996438:BG996439"/>
    <mergeCell ref="BG996476:BG996477"/>
    <mergeCell ref="BG996514:BG996515"/>
    <mergeCell ref="BG996552:BG996553"/>
    <mergeCell ref="BG996134:BG996135"/>
    <mergeCell ref="BG996172:BG996173"/>
    <mergeCell ref="BG996210:BG996211"/>
    <mergeCell ref="BG996248:BG996249"/>
    <mergeCell ref="BG996286:BG996287"/>
    <mergeCell ref="BG996324:BG996325"/>
    <mergeCell ref="BG995906:BG995907"/>
    <mergeCell ref="BG995944:BG995945"/>
    <mergeCell ref="BG995982:BG995983"/>
    <mergeCell ref="BG996020:BG996021"/>
    <mergeCell ref="BG996058:BG996059"/>
    <mergeCell ref="BG996096:BG996097"/>
    <mergeCell ref="BG995678:BG995679"/>
    <mergeCell ref="BG995716:BG995717"/>
    <mergeCell ref="BG995754:BG995755"/>
    <mergeCell ref="BG995792:BG995793"/>
    <mergeCell ref="BG995830:BG995831"/>
    <mergeCell ref="BG995868:BG995869"/>
    <mergeCell ref="BG998186:BG998187"/>
    <mergeCell ref="BG998224:BG998225"/>
    <mergeCell ref="BG998262:BG998263"/>
    <mergeCell ref="BG998300:BG998301"/>
    <mergeCell ref="BG998338:BG998339"/>
    <mergeCell ref="BG998376:BG998377"/>
    <mergeCell ref="BG997958:BG997959"/>
    <mergeCell ref="BG997996:BG997997"/>
    <mergeCell ref="BG998034:BG998035"/>
    <mergeCell ref="BG998072:BG998073"/>
    <mergeCell ref="BG998110:BG998111"/>
    <mergeCell ref="BG998148:BG998149"/>
    <mergeCell ref="BG997730:BG997731"/>
    <mergeCell ref="BG997768:BG997769"/>
    <mergeCell ref="BG997806:BG997807"/>
    <mergeCell ref="BG997844:BG997845"/>
    <mergeCell ref="BG997882:BG997883"/>
    <mergeCell ref="BG997920:BG997921"/>
    <mergeCell ref="BG997502:BG997503"/>
    <mergeCell ref="BG997540:BG997541"/>
    <mergeCell ref="BG997578:BG997579"/>
    <mergeCell ref="BG997616:BG997617"/>
    <mergeCell ref="BG997654:BG997655"/>
    <mergeCell ref="BG997692:BG997693"/>
    <mergeCell ref="BG997274:BG997275"/>
    <mergeCell ref="BG997312:BG997313"/>
    <mergeCell ref="BG997350:BG997351"/>
    <mergeCell ref="BG997388:BG997389"/>
    <mergeCell ref="BG997426:BG997427"/>
    <mergeCell ref="BG997464:BG997465"/>
    <mergeCell ref="BG997046:BG997047"/>
    <mergeCell ref="BG997084:BG997085"/>
    <mergeCell ref="BG997122:BG997123"/>
    <mergeCell ref="BG997160:BG997161"/>
    <mergeCell ref="BG997198:BG997199"/>
    <mergeCell ref="BG997236:BG997237"/>
    <mergeCell ref="BG999554:BG999555"/>
    <mergeCell ref="BG999592:BG999593"/>
    <mergeCell ref="BG999630:BG999631"/>
    <mergeCell ref="BG999668:BG999669"/>
    <mergeCell ref="BG999706:BG999707"/>
    <mergeCell ref="BG999744:BG999745"/>
    <mergeCell ref="BG999326:BG999327"/>
    <mergeCell ref="BG999364:BG999365"/>
    <mergeCell ref="BG999402:BG999403"/>
    <mergeCell ref="BG999440:BG999441"/>
    <mergeCell ref="BG999478:BG999479"/>
    <mergeCell ref="BG999516:BG999517"/>
    <mergeCell ref="BG999098:BG999099"/>
    <mergeCell ref="BG999136:BG999137"/>
    <mergeCell ref="BG999174:BG999175"/>
    <mergeCell ref="BG999212:BG999213"/>
    <mergeCell ref="BG999250:BG999251"/>
    <mergeCell ref="BG999288:BG999289"/>
    <mergeCell ref="BG998870:BG998871"/>
    <mergeCell ref="BG998908:BG998909"/>
    <mergeCell ref="BG998946:BG998947"/>
    <mergeCell ref="BG998984:BG998985"/>
    <mergeCell ref="BG999022:BG999023"/>
    <mergeCell ref="BG999060:BG999061"/>
    <mergeCell ref="BG998642:BG998643"/>
    <mergeCell ref="BG998680:BG998681"/>
    <mergeCell ref="BG998718:BG998719"/>
    <mergeCell ref="BG998756:BG998757"/>
    <mergeCell ref="BG998794:BG998795"/>
    <mergeCell ref="BG998832:BG998833"/>
    <mergeCell ref="BG998414:BG998415"/>
    <mergeCell ref="BG998452:BG998453"/>
    <mergeCell ref="BG998490:BG998491"/>
    <mergeCell ref="BG998528:BG998529"/>
    <mergeCell ref="BG998566:BG998567"/>
    <mergeCell ref="BG998604:BG998605"/>
    <mergeCell ref="BG1000922:BG1000923"/>
    <mergeCell ref="BG1000960:BG1000961"/>
    <mergeCell ref="BG1000998:BG1000999"/>
    <mergeCell ref="BG1001036:BG1001037"/>
    <mergeCell ref="BG1001074:BG1001075"/>
    <mergeCell ref="BG1001112:BG1001113"/>
    <mergeCell ref="BG1000694:BG1000695"/>
    <mergeCell ref="BG1000732:BG1000733"/>
    <mergeCell ref="BG1000770:BG1000771"/>
    <mergeCell ref="BG1000808:BG1000809"/>
    <mergeCell ref="BG1000846:BG1000847"/>
    <mergeCell ref="BG1000884:BG1000885"/>
    <mergeCell ref="BG1000466:BG1000467"/>
    <mergeCell ref="BG1000504:BG1000505"/>
    <mergeCell ref="BG1000542:BG1000543"/>
    <mergeCell ref="BG1000580:BG1000581"/>
    <mergeCell ref="BG1000618:BG1000619"/>
    <mergeCell ref="BG1000656:BG1000657"/>
    <mergeCell ref="BG1000238:BG1000239"/>
    <mergeCell ref="BG1000276:BG1000277"/>
    <mergeCell ref="BG1000314:BG1000315"/>
    <mergeCell ref="BG1000352:BG1000353"/>
    <mergeCell ref="BG1000390:BG1000391"/>
    <mergeCell ref="BG1000428:BG1000429"/>
    <mergeCell ref="BG1000010:BG1000011"/>
    <mergeCell ref="BG1000048:BG1000049"/>
    <mergeCell ref="BG1000086:BG1000087"/>
    <mergeCell ref="BG1000124:BG1000125"/>
    <mergeCell ref="BG1000162:BG1000163"/>
    <mergeCell ref="BG1000200:BG1000201"/>
    <mergeCell ref="BG999782:BG999783"/>
    <mergeCell ref="BG999820:BG999821"/>
    <mergeCell ref="BG999858:BG999859"/>
    <mergeCell ref="BG999896:BG999897"/>
    <mergeCell ref="BG999934:BG999935"/>
    <mergeCell ref="BG999972:BG999973"/>
    <mergeCell ref="BG1002290:BG1002291"/>
    <mergeCell ref="BG1002328:BG1002329"/>
    <mergeCell ref="BG1002366:BG1002367"/>
    <mergeCell ref="BG1002404:BG1002405"/>
    <mergeCell ref="BG1002442:BG1002443"/>
    <mergeCell ref="BG1002480:BG1002481"/>
    <mergeCell ref="BG1002062:BG1002063"/>
    <mergeCell ref="BG1002100:BG1002101"/>
    <mergeCell ref="BG1002138:BG1002139"/>
    <mergeCell ref="BG1002176:BG1002177"/>
    <mergeCell ref="BG1002214:BG1002215"/>
    <mergeCell ref="BG1002252:BG1002253"/>
    <mergeCell ref="BG1001834:BG1001835"/>
    <mergeCell ref="BG1001872:BG1001873"/>
    <mergeCell ref="BG1001910:BG1001911"/>
    <mergeCell ref="BG1001948:BG1001949"/>
    <mergeCell ref="BG1001986:BG1001987"/>
    <mergeCell ref="BG1002024:BG1002025"/>
    <mergeCell ref="BG1001606:BG1001607"/>
    <mergeCell ref="BG1001644:BG1001645"/>
    <mergeCell ref="BG1001682:BG1001683"/>
    <mergeCell ref="BG1001720:BG1001721"/>
    <mergeCell ref="BG1001758:BG1001759"/>
    <mergeCell ref="BG1001796:BG1001797"/>
    <mergeCell ref="BG1001378:BG1001379"/>
    <mergeCell ref="BG1001416:BG1001417"/>
    <mergeCell ref="BG1001454:BG1001455"/>
    <mergeCell ref="BG1001492:BG1001493"/>
    <mergeCell ref="BG1001530:BG1001531"/>
    <mergeCell ref="BG1001568:BG1001569"/>
    <mergeCell ref="BG1001150:BG1001151"/>
    <mergeCell ref="BG1001188:BG1001189"/>
    <mergeCell ref="BG1001226:BG1001227"/>
    <mergeCell ref="BG1001264:BG1001265"/>
    <mergeCell ref="BG1001302:BG1001303"/>
    <mergeCell ref="BG1001340:BG1001341"/>
    <mergeCell ref="BG1003658:BG1003659"/>
    <mergeCell ref="BG1003696:BG1003697"/>
    <mergeCell ref="BG1003734:BG1003735"/>
    <mergeCell ref="BG1003772:BG1003773"/>
    <mergeCell ref="BG1003810:BG1003811"/>
    <mergeCell ref="BG1003848:BG1003849"/>
    <mergeCell ref="BG1003430:BG1003431"/>
    <mergeCell ref="BG1003468:BG1003469"/>
    <mergeCell ref="BG1003506:BG1003507"/>
    <mergeCell ref="BG1003544:BG1003545"/>
    <mergeCell ref="BG1003582:BG1003583"/>
    <mergeCell ref="BG1003620:BG1003621"/>
    <mergeCell ref="BG1003202:BG1003203"/>
    <mergeCell ref="BG1003240:BG1003241"/>
    <mergeCell ref="BG1003278:BG1003279"/>
    <mergeCell ref="BG1003316:BG1003317"/>
    <mergeCell ref="BG1003354:BG1003355"/>
    <mergeCell ref="BG1003392:BG1003393"/>
    <mergeCell ref="BG1002974:BG1002975"/>
    <mergeCell ref="BG1003012:BG1003013"/>
    <mergeCell ref="BG1003050:BG1003051"/>
    <mergeCell ref="BG1003088:BG1003089"/>
    <mergeCell ref="BG1003126:BG1003127"/>
    <mergeCell ref="BG1003164:BG1003165"/>
    <mergeCell ref="BG1002746:BG1002747"/>
    <mergeCell ref="BG1002784:BG1002785"/>
    <mergeCell ref="BG1002822:BG1002823"/>
    <mergeCell ref="BG1002860:BG1002861"/>
    <mergeCell ref="BG1002898:BG1002899"/>
    <mergeCell ref="BG1002936:BG1002937"/>
    <mergeCell ref="BG1002518:BG1002519"/>
    <mergeCell ref="BG1002556:BG1002557"/>
    <mergeCell ref="BG1002594:BG1002595"/>
    <mergeCell ref="BG1002632:BG1002633"/>
    <mergeCell ref="BG1002670:BG1002671"/>
    <mergeCell ref="BG1002708:BG1002709"/>
    <mergeCell ref="BG1005026:BG1005027"/>
    <mergeCell ref="BG1005064:BG1005065"/>
    <mergeCell ref="BG1005102:BG1005103"/>
    <mergeCell ref="BG1005140:BG1005141"/>
    <mergeCell ref="BG1005178:BG1005179"/>
    <mergeCell ref="BG1005216:BG1005217"/>
    <mergeCell ref="BG1004798:BG1004799"/>
    <mergeCell ref="BG1004836:BG1004837"/>
    <mergeCell ref="BG1004874:BG1004875"/>
    <mergeCell ref="BG1004912:BG1004913"/>
    <mergeCell ref="BG1004950:BG1004951"/>
    <mergeCell ref="BG1004988:BG1004989"/>
    <mergeCell ref="BG1004570:BG1004571"/>
    <mergeCell ref="BG1004608:BG1004609"/>
    <mergeCell ref="BG1004646:BG1004647"/>
    <mergeCell ref="BG1004684:BG1004685"/>
    <mergeCell ref="BG1004722:BG1004723"/>
    <mergeCell ref="BG1004760:BG1004761"/>
    <mergeCell ref="BG1004342:BG1004343"/>
    <mergeCell ref="BG1004380:BG1004381"/>
    <mergeCell ref="BG1004418:BG1004419"/>
    <mergeCell ref="BG1004456:BG1004457"/>
    <mergeCell ref="BG1004494:BG1004495"/>
    <mergeCell ref="BG1004532:BG1004533"/>
    <mergeCell ref="BG1004114:BG1004115"/>
    <mergeCell ref="BG1004152:BG1004153"/>
    <mergeCell ref="BG1004190:BG1004191"/>
    <mergeCell ref="BG1004228:BG1004229"/>
    <mergeCell ref="BG1004266:BG1004267"/>
    <mergeCell ref="BG1004304:BG1004305"/>
    <mergeCell ref="BG1003886:BG1003887"/>
    <mergeCell ref="BG1003924:BG1003925"/>
    <mergeCell ref="BG1003962:BG1003963"/>
    <mergeCell ref="BG1004000:BG1004001"/>
    <mergeCell ref="BG1004038:BG1004039"/>
    <mergeCell ref="BG1004076:BG1004077"/>
    <mergeCell ref="BG1006394:BG1006395"/>
    <mergeCell ref="BG1006432:BG1006433"/>
    <mergeCell ref="BG1006470:BG1006471"/>
    <mergeCell ref="BG1006508:BG1006509"/>
    <mergeCell ref="BG1006546:BG1006547"/>
    <mergeCell ref="BG1006584:BG1006585"/>
    <mergeCell ref="BG1006166:BG1006167"/>
    <mergeCell ref="BG1006204:BG1006205"/>
    <mergeCell ref="BG1006242:BG1006243"/>
    <mergeCell ref="BG1006280:BG1006281"/>
    <mergeCell ref="BG1006318:BG1006319"/>
    <mergeCell ref="BG1006356:BG1006357"/>
    <mergeCell ref="BG1005938:BG1005939"/>
    <mergeCell ref="BG1005976:BG1005977"/>
    <mergeCell ref="BG1006014:BG1006015"/>
    <mergeCell ref="BG1006052:BG1006053"/>
    <mergeCell ref="BG1006090:BG1006091"/>
    <mergeCell ref="BG1006128:BG1006129"/>
    <mergeCell ref="BG1005710:BG1005711"/>
    <mergeCell ref="BG1005748:BG1005749"/>
    <mergeCell ref="BG1005786:BG1005787"/>
    <mergeCell ref="BG1005824:BG1005825"/>
    <mergeCell ref="BG1005862:BG1005863"/>
    <mergeCell ref="BG1005900:BG1005901"/>
    <mergeCell ref="BG1005482:BG1005483"/>
    <mergeCell ref="BG1005520:BG1005521"/>
    <mergeCell ref="BG1005558:BG1005559"/>
    <mergeCell ref="BG1005596:BG1005597"/>
    <mergeCell ref="BG1005634:BG1005635"/>
    <mergeCell ref="BG1005672:BG1005673"/>
    <mergeCell ref="BG1005254:BG1005255"/>
    <mergeCell ref="BG1005292:BG1005293"/>
    <mergeCell ref="BG1005330:BG1005331"/>
    <mergeCell ref="BG1005368:BG1005369"/>
    <mergeCell ref="BG1005406:BG1005407"/>
    <mergeCell ref="BG1005444:BG1005445"/>
    <mergeCell ref="BG1007762:BG1007763"/>
    <mergeCell ref="BG1007800:BG1007801"/>
    <mergeCell ref="BG1007838:BG1007839"/>
    <mergeCell ref="BG1007876:BG1007877"/>
    <mergeCell ref="BG1007914:BG1007915"/>
    <mergeCell ref="BG1007952:BG1007953"/>
    <mergeCell ref="BG1007534:BG1007535"/>
    <mergeCell ref="BG1007572:BG1007573"/>
    <mergeCell ref="BG1007610:BG1007611"/>
    <mergeCell ref="BG1007648:BG1007649"/>
    <mergeCell ref="BG1007686:BG1007687"/>
    <mergeCell ref="BG1007724:BG1007725"/>
    <mergeCell ref="BG1007306:BG1007307"/>
    <mergeCell ref="BG1007344:BG1007345"/>
    <mergeCell ref="BG1007382:BG1007383"/>
    <mergeCell ref="BG1007420:BG1007421"/>
    <mergeCell ref="BG1007458:BG1007459"/>
    <mergeCell ref="BG1007496:BG1007497"/>
    <mergeCell ref="BG1007078:BG1007079"/>
    <mergeCell ref="BG1007116:BG1007117"/>
    <mergeCell ref="BG1007154:BG1007155"/>
    <mergeCell ref="BG1007192:BG1007193"/>
    <mergeCell ref="BG1007230:BG1007231"/>
    <mergeCell ref="BG1007268:BG1007269"/>
    <mergeCell ref="BG1006850:BG1006851"/>
    <mergeCell ref="BG1006888:BG1006889"/>
    <mergeCell ref="BG1006926:BG1006927"/>
    <mergeCell ref="BG1006964:BG1006965"/>
    <mergeCell ref="BG1007002:BG1007003"/>
    <mergeCell ref="BG1007040:BG1007041"/>
    <mergeCell ref="BG1006622:BG1006623"/>
    <mergeCell ref="BG1006660:BG1006661"/>
    <mergeCell ref="BG1006698:BG1006699"/>
    <mergeCell ref="BG1006736:BG1006737"/>
    <mergeCell ref="BG1006774:BG1006775"/>
    <mergeCell ref="BG1006812:BG1006813"/>
    <mergeCell ref="BG1009130:BG1009131"/>
    <mergeCell ref="BG1009168:BG1009169"/>
    <mergeCell ref="BG1009206:BG1009207"/>
    <mergeCell ref="BG1009244:BG1009245"/>
    <mergeCell ref="BG1009282:BG1009283"/>
    <mergeCell ref="BG1009320:BG1009321"/>
    <mergeCell ref="BG1008902:BG1008903"/>
    <mergeCell ref="BG1008940:BG1008941"/>
    <mergeCell ref="BG1008978:BG1008979"/>
    <mergeCell ref="BG1009016:BG1009017"/>
    <mergeCell ref="BG1009054:BG1009055"/>
    <mergeCell ref="BG1009092:BG1009093"/>
    <mergeCell ref="BG1008674:BG1008675"/>
    <mergeCell ref="BG1008712:BG1008713"/>
    <mergeCell ref="BG1008750:BG1008751"/>
    <mergeCell ref="BG1008788:BG1008789"/>
    <mergeCell ref="BG1008826:BG1008827"/>
    <mergeCell ref="BG1008864:BG1008865"/>
    <mergeCell ref="BG1008446:BG1008447"/>
    <mergeCell ref="BG1008484:BG1008485"/>
    <mergeCell ref="BG1008522:BG1008523"/>
    <mergeCell ref="BG1008560:BG1008561"/>
    <mergeCell ref="BG1008598:BG1008599"/>
    <mergeCell ref="BG1008636:BG1008637"/>
    <mergeCell ref="BG1008218:BG1008219"/>
    <mergeCell ref="BG1008256:BG1008257"/>
    <mergeCell ref="BG1008294:BG1008295"/>
    <mergeCell ref="BG1008332:BG1008333"/>
    <mergeCell ref="BG1008370:BG1008371"/>
    <mergeCell ref="BG1008408:BG1008409"/>
    <mergeCell ref="BG1007990:BG1007991"/>
    <mergeCell ref="BG1008028:BG1008029"/>
    <mergeCell ref="BG1008066:BG1008067"/>
    <mergeCell ref="BG1008104:BG1008105"/>
    <mergeCell ref="BG1008142:BG1008143"/>
    <mergeCell ref="BG1008180:BG1008181"/>
    <mergeCell ref="BG1010498:BG1010499"/>
    <mergeCell ref="BG1010536:BG1010537"/>
    <mergeCell ref="BG1010574:BG1010575"/>
    <mergeCell ref="BG1010612:BG1010613"/>
    <mergeCell ref="BG1010650:BG1010651"/>
    <mergeCell ref="BG1010688:BG1010689"/>
    <mergeCell ref="BG1010270:BG1010271"/>
    <mergeCell ref="BG1010308:BG1010309"/>
    <mergeCell ref="BG1010346:BG1010347"/>
    <mergeCell ref="BG1010384:BG1010385"/>
    <mergeCell ref="BG1010422:BG1010423"/>
    <mergeCell ref="BG1010460:BG1010461"/>
    <mergeCell ref="BG1010042:BG1010043"/>
    <mergeCell ref="BG1010080:BG1010081"/>
    <mergeCell ref="BG1010118:BG1010119"/>
    <mergeCell ref="BG1010156:BG1010157"/>
    <mergeCell ref="BG1010194:BG1010195"/>
    <mergeCell ref="BG1010232:BG1010233"/>
    <mergeCell ref="BG1009814:BG1009815"/>
    <mergeCell ref="BG1009852:BG1009853"/>
    <mergeCell ref="BG1009890:BG1009891"/>
    <mergeCell ref="BG1009928:BG1009929"/>
    <mergeCell ref="BG1009966:BG1009967"/>
    <mergeCell ref="BG1010004:BG1010005"/>
    <mergeCell ref="BG1009586:BG1009587"/>
    <mergeCell ref="BG1009624:BG1009625"/>
    <mergeCell ref="BG1009662:BG1009663"/>
    <mergeCell ref="BG1009700:BG1009701"/>
    <mergeCell ref="BG1009738:BG1009739"/>
    <mergeCell ref="BG1009776:BG1009777"/>
    <mergeCell ref="BG1009358:BG1009359"/>
    <mergeCell ref="BG1009396:BG1009397"/>
    <mergeCell ref="BG1009434:BG1009435"/>
    <mergeCell ref="BG1009472:BG1009473"/>
    <mergeCell ref="BG1009510:BG1009511"/>
    <mergeCell ref="BG1009548:BG1009549"/>
    <mergeCell ref="BG1011866:BG1011867"/>
    <mergeCell ref="BG1011904:BG1011905"/>
    <mergeCell ref="BG1011942:BG1011943"/>
    <mergeCell ref="BG1011980:BG1011981"/>
    <mergeCell ref="BG1012018:BG1012019"/>
    <mergeCell ref="BG1012056:BG1012057"/>
    <mergeCell ref="BG1011638:BG1011639"/>
    <mergeCell ref="BG1011676:BG1011677"/>
    <mergeCell ref="BG1011714:BG1011715"/>
    <mergeCell ref="BG1011752:BG1011753"/>
    <mergeCell ref="BG1011790:BG1011791"/>
    <mergeCell ref="BG1011828:BG1011829"/>
    <mergeCell ref="BG1011410:BG1011411"/>
    <mergeCell ref="BG1011448:BG1011449"/>
    <mergeCell ref="BG1011486:BG1011487"/>
    <mergeCell ref="BG1011524:BG1011525"/>
    <mergeCell ref="BG1011562:BG1011563"/>
    <mergeCell ref="BG1011600:BG1011601"/>
    <mergeCell ref="BG1011182:BG1011183"/>
    <mergeCell ref="BG1011220:BG1011221"/>
    <mergeCell ref="BG1011258:BG1011259"/>
    <mergeCell ref="BG1011296:BG1011297"/>
    <mergeCell ref="BG1011334:BG1011335"/>
    <mergeCell ref="BG1011372:BG1011373"/>
    <mergeCell ref="BG1010954:BG1010955"/>
    <mergeCell ref="BG1010992:BG1010993"/>
    <mergeCell ref="BG1011030:BG1011031"/>
    <mergeCell ref="BG1011068:BG1011069"/>
    <mergeCell ref="BG1011106:BG1011107"/>
    <mergeCell ref="BG1011144:BG1011145"/>
    <mergeCell ref="BG1010726:BG1010727"/>
    <mergeCell ref="BG1010764:BG1010765"/>
    <mergeCell ref="BG1010802:BG1010803"/>
    <mergeCell ref="BG1010840:BG1010841"/>
    <mergeCell ref="BG1010878:BG1010879"/>
    <mergeCell ref="BG1010916:BG1010917"/>
    <mergeCell ref="BG1013234:BG1013235"/>
    <mergeCell ref="BG1013272:BG1013273"/>
    <mergeCell ref="BG1013310:BG1013311"/>
    <mergeCell ref="BG1013348:BG1013349"/>
    <mergeCell ref="BG1013386:BG1013387"/>
    <mergeCell ref="BG1013424:BG1013425"/>
    <mergeCell ref="BG1013006:BG1013007"/>
    <mergeCell ref="BG1013044:BG1013045"/>
    <mergeCell ref="BG1013082:BG1013083"/>
    <mergeCell ref="BG1013120:BG1013121"/>
    <mergeCell ref="BG1013158:BG1013159"/>
    <mergeCell ref="BG1013196:BG1013197"/>
    <mergeCell ref="BG1012778:BG1012779"/>
    <mergeCell ref="BG1012816:BG1012817"/>
    <mergeCell ref="BG1012854:BG1012855"/>
    <mergeCell ref="BG1012892:BG1012893"/>
    <mergeCell ref="BG1012930:BG1012931"/>
    <mergeCell ref="BG1012968:BG1012969"/>
    <mergeCell ref="BG1012550:BG1012551"/>
    <mergeCell ref="BG1012588:BG1012589"/>
    <mergeCell ref="BG1012626:BG1012627"/>
    <mergeCell ref="BG1012664:BG1012665"/>
    <mergeCell ref="BG1012702:BG1012703"/>
    <mergeCell ref="BG1012740:BG1012741"/>
    <mergeCell ref="BG1012322:BG1012323"/>
    <mergeCell ref="BG1012360:BG1012361"/>
    <mergeCell ref="BG1012398:BG1012399"/>
    <mergeCell ref="BG1012436:BG1012437"/>
    <mergeCell ref="BG1012474:BG1012475"/>
    <mergeCell ref="BG1012512:BG1012513"/>
    <mergeCell ref="BG1012094:BG1012095"/>
    <mergeCell ref="BG1012132:BG1012133"/>
    <mergeCell ref="BG1012170:BG1012171"/>
    <mergeCell ref="BG1012208:BG1012209"/>
    <mergeCell ref="BG1012246:BG1012247"/>
    <mergeCell ref="BG1012284:BG1012285"/>
    <mergeCell ref="BG1014602:BG1014603"/>
    <mergeCell ref="BG1014640:BG1014641"/>
    <mergeCell ref="BG1014678:BG1014679"/>
    <mergeCell ref="BG1014716:BG1014717"/>
    <mergeCell ref="BG1014754:BG1014755"/>
    <mergeCell ref="BG1014792:BG1014793"/>
    <mergeCell ref="BG1014374:BG1014375"/>
    <mergeCell ref="BG1014412:BG1014413"/>
    <mergeCell ref="BG1014450:BG1014451"/>
    <mergeCell ref="BG1014488:BG1014489"/>
    <mergeCell ref="BG1014526:BG1014527"/>
    <mergeCell ref="BG1014564:BG1014565"/>
    <mergeCell ref="BG1014146:BG1014147"/>
    <mergeCell ref="BG1014184:BG1014185"/>
    <mergeCell ref="BG1014222:BG1014223"/>
    <mergeCell ref="BG1014260:BG1014261"/>
    <mergeCell ref="BG1014298:BG1014299"/>
    <mergeCell ref="BG1014336:BG1014337"/>
    <mergeCell ref="BG1013918:BG1013919"/>
    <mergeCell ref="BG1013956:BG1013957"/>
    <mergeCell ref="BG1013994:BG1013995"/>
    <mergeCell ref="BG1014032:BG1014033"/>
    <mergeCell ref="BG1014070:BG1014071"/>
    <mergeCell ref="BG1014108:BG1014109"/>
    <mergeCell ref="BG1013690:BG1013691"/>
    <mergeCell ref="BG1013728:BG1013729"/>
    <mergeCell ref="BG1013766:BG1013767"/>
    <mergeCell ref="BG1013804:BG1013805"/>
    <mergeCell ref="BG1013842:BG1013843"/>
    <mergeCell ref="BG1013880:BG1013881"/>
    <mergeCell ref="BG1013462:BG1013463"/>
    <mergeCell ref="BG1013500:BG1013501"/>
    <mergeCell ref="BG1013538:BG1013539"/>
    <mergeCell ref="BG1013576:BG1013577"/>
    <mergeCell ref="BG1013614:BG1013615"/>
    <mergeCell ref="BG1013652:BG1013653"/>
    <mergeCell ref="BG1015970:BG1015971"/>
    <mergeCell ref="BG1016008:BG1016009"/>
    <mergeCell ref="BG1016046:BG1016047"/>
    <mergeCell ref="BG1016084:BG1016085"/>
    <mergeCell ref="BG1016122:BG1016123"/>
    <mergeCell ref="BG1016160:BG1016161"/>
    <mergeCell ref="BG1015742:BG1015743"/>
    <mergeCell ref="BG1015780:BG1015781"/>
    <mergeCell ref="BG1015818:BG1015819"/>
    <mergeCell ref="BG1015856:BG1015857"/>
    <mergeCell ref="BG1015894:BG1015895"/>
    <mergeCell ref="BG1015932:BG1015933"/>
    <mergeCell ref="BG1015514:BG1015515"/>
    <mergeCell ref="BG1015552:BG1015553"/>
    <mergeCell ref="BG1015590:BG1015591"/>
    <mergeCell ref="BG1015628:BG1015629"/>
    <mergeCell ref="BG1015666:BG1015667"/>
    <mergeCell ref="BG1015704:BG1015705"/>
    <mergeCell ref="BG1015286:BG1015287"/>
    <mergeCell ref="BG1015324:BG1015325"/>
    <mergeCell ref="BG1015362:BG1015363"/>
    <mergeCell ref="BG1015400:BG1015401"/>
    <mergeCell ref="BG1015438:BG1015439"/>
    <mergeCell ref="BG1015476:BG1015477"/>
    <mergeCell ref="BG1015058:BG1015059"/>
    <mergeCell ref="BG1015096:BG1015097"/>
    <mergeCell ref="BG1015134:BG1015135"/>
    <mergeCell ref="BG1015172:BG1015173"/>
    <mergeCell ref="BG1015210:BG1015211"/>
    <mergeCell ref="BG1015248:BG1015249"/>
    <mergeCell ref="BG1014830:BG1014831"/>
    <mergeCell ref="BG1014868:BG1014869"/>
    <mergeCell ref="BG1014906:BG1014907"/>
    <mergeCell ref="BG1014944:BG1014945"/>
    <mergeCell ref="BG1014982:BG1014983"/>
    <mergeCell ref="BG1015020:BG1015021"/>
    <mergeCell ref="BG1017338:BG1017339"/>
    <mergeCell ref="BG1017376:BG1017377"/>
    <mergeCell ref="BG1017414:BG1017415"/>
    <mergeCell ref="BG1017452:BG1017453"/>
    <mergeCell ref="BG1017490:BG1017491"/>
    <mergeCell ref="BG1017528:BG1017529"/>
    <mergeCell ref="BG1017110:BG1017111"/>
    <mergeCell ref="BG1017148:BG1017149"/>
    <mergeCell ref="BG1017186:BG1017187"/>
    <mergeCell ref="BG1017224:BG1017225"/>
    <mergeCell ref="BG1017262:BG1017263"/>
    <mergeCell ref="BG1017300:BG1017301"/>
    <mergeCell ref="BG1016882:BG1016883"/>
    <mergeCell ref="BG1016920:BG1016921"/>
    <mergeCell ref="BG1016958:BG1016959"/>
    <mergeCell ref="BG1016996:BG1016997"/>
    <mergeCell ref="BG1017034:BG1017035"/>
    <mergeCell ref="BG1017072:BG1017073"/>
    <mergeCell ref="BG1016654:BG1016655"/>
    <mergeCell ref="BG1016692:BG1016693"/>
    <mergeCell ref="BG1016730:BG1016731"/>
    <mergeCell ref="BG1016768:BG1016769"/>
    <mergeCell ref="BG1016806:BG1016807"/>
    <mergeCell ref="BG1016844:BG1016845"/>
    <mergeCell ref="BG1016426:BG1016427"/>
    <mergeCell ref="BG1016464:BG1016465"/>
    <mergeCell ref="BG1016502:BG1016503"/>
    <mergeCell ref="BG1016540:BG1016541"/>
    <mergeCell ref="BG1016578:BG1016579"/>
    <mergeCell ref="BG1016616:BG1016617"/>
    <mergeCell ref="BG1016198:BG1016199"/>
    <mergeCell ref="BG1016236:BG1016237"/>
    <mergeCell ref="BG1016274:BG1016275"/>
    <mergeCell ref="BG1016312:BG1016313"/>
    <mergeCell ref="BG1016350:BG1016351"/>
    <mergeCell ref="BG1016388:BG1016389"/>
    <mergeCell ref="BG1018706:BG1018707"/>
    <mergeCell ref="BG1018744:BG1018745"/>
    <mergeCell ref="BG1018782:BG1018783"/>
    <mergeCell ref="BG1018820:BG1018821"/>
    <mergeCell ref="BG1018858:BG1018859"/>
    <mergeCell ref="BG1018896:BG1018897"/>
    <mergeCell ref="BG1018478:BG1018479"/>
    <mergeCell ref="BG1018516:BG1018517"/>
    <mergeCell ref="BG1018554:BG1018555"/>
    <mergeCell ref="BG1018592:BG1018593"/>
    <mergeCell ref="BG1018630:BG1018631"/>
    <mergeCell ref="BG1018668:BG1018669"/>
    <mergeCell ref="BG1018250:BG1018251"/>
    <mergeCell ref="BG1018288:BG1018289"/>
    <mergeCell ref="BG1018326:BG1018327"/>
    <mergeCell ref="BG1018364:BG1018365"/>
    <mergeCell ref="BG1018402:BG1018403"/>
    <mergeCell ref="BG1018440:BG1018441"/>
    <mergeCell ref="BG1018022:BG1018023"/>
    <mergeCell ref="BG1018060:BG1018061"/>
    <mergeCell ref="BG1018098:BG1018099"/>
    <mergeCell ref="BG1018136:BG1018137"/>
    <mergeCell ref="BG1018174:BG1018175"/>
    <mergeCell ref="BG1018212:BG1018213"/>
    <mergeCell ref="BG1017794:BG1017795"/>
    <mergeCell ref="BG1017832:BG1017833"/>
    <mergeCell ref="BG1017870:BG1017871"/>
    <mergeCell ref="BG1017908:BG1017909"/>
    <mergeCell ref="BG1017946:BG1017947"/>
    <mergeCell ref="BG1017984:BG1017985"/>
    <mergeCell ref="BG1017566:BG1017567"/>
    <mergeCell ref="BG1017604:BG1017605"/>
    <mergeCell ref="BG1017642:BG1017643"/>
    <mergeCell ref="BG1017680:BG1017681"/>
    <mergeCell ref="BG1017718:BG1017719"/>
    <mergeCell ref="BG1017756:BG1017757"/>
    <mergeCell ref="BG1020074:BG1020075"/>
    <mergeCell ref="BG1020112:BG1020113"/>
    <mergeCell ref="BG1020150:BG1020151"/>
    <mergeCell ref="BG1020188:BG1020189"/>
    <mergeCell ref="BG1020226:BG1020227"/>
    <mergeCell ref="BG1020264:BG1020265"/>
    <mergeCell ref="BG1019846:BG1019847"/>
    <mergeCell ref="BG1019884:BG1019885"/>
    <mergeCell ref="BG1019922:BG1019923"/>
    <mergeCell ref="BG1019960:BG1019961"/>
    <mergeCell ref="BG1019998:BG1019999"/>
    <mergeCell ref="BG1020036:BG1020037"/>
    <mergeCell ref="BG1019618:BG1019619"/>
    <mergeCell ref="BG1019656:BG1019657"/>
    <mergeCell ref="BG1019694:BG1019695"/>
    <mergeCell ref="BG1019732:BG1019733"/>
    <mergeCell ref="BG1019770:BG1019771"/>
    <mergeCell ref="BG1019808:BG1019809"/>
    <mergeCell ref="BG1019390:BG1019391"/>
    <mergeCell ref="BG1019428:BG1019429"/>
    <mergeCell ref="BG1019466:BG1019467"/>
    <mergeCell ref="BG1019504:BG1019505"/>
    <mergeCell ref="BG1019542:BG1019543"/>
    <mergeCell ref="BG1019580:BG1019581"/>
    <mergeCell ref="BG1019162:BG1019163"/>
    <mergeCell ref="BG1019200:BG1019201"/>
    <mergeCell ref="BG1019238:BG1019239"/>
    <mergeCell ref="BG1019276:BG1019277"/>
    <mergeCell ref="BG1019314:BG1019315"/>
    <mergeCell ref="BG1019352:BG1019353"/>
    <mergeCell ref="BG1018934:BG1018935"/>
    <mergeCell ref="BG1018972:BG1018973"/>
    <mergeCell ref="BG1019010:BG1019011"/>
    <mergeCell ref="BG1019048:BG1019049"/>
    <mergeCell ref="BG1019086:BG1019087"/>
    <mergeCell ref="BG1019124:BG1019125"/>
    <mergeCell ref="BG1021442:BG1021443"/>
    <mergeCell ref="BG1021480:BG1021481"/>
    <mergeCell ref="BG1021518:BG1021519"/>
    <mergeCell ref="BG1021556:BG1021557"/>
    <mergeCell ref="BG1021594:BG1021595"/>
    <mergeCell ref="BG1021632:BG1021633"/>
    <mergeCell ref="BG1021214:BG1021215"/>
    <mergeCell ref="BG1021252:BG1021253"/>
    <mergeCell ref="BG1021290:BG1021291"/>
    <mergeCell ref="BG1021328:BG1021329"/>
    <mergeCell ref="BG1021366:BG1021367"/>
    <mergeCell ref="BG1021404:BG1021405"/>
    <mergeCell ref="BG1020986:BG1020987"/>
    <mergeCell ref="BG1021024:BG1021025"/>
    <mergeCell ref="BG1021062:BG1021063"/>
    <mergeCell ref="BG1021100:BG1021101"/>
    <mergeCell ref="BG1021138:BG1021139"/>
    <mergeCell ref="BG1021176:BG1021177"/>
    <mergeCell ref="BG1020758:BG1020759"/>
    <mergeCell ref="BG1020796:BG1020797"/>
    <mergeCell ref="BG1020834:BG1020835"/>
    <mergeCell ref="BG1020872:BG1020873"/>
    <mergeCell ref="BG1020910:BG1020911"/>
    <mergeCell ref="BG1020948:BG1020949"/>
    <mergeCell ref="BG1020530:BG1020531"/>
    <mergeCell ref="BG1020568:BG1020569"/>
    <mergeCell ref="BG1020606:BG1020607"/>
    <mergeCell ref="BG1020644:BG1020645"/>
    <mergeCell ref="BG1020682:BG1020683"/>
    <mergeCell ref="BG1020720:BG1020721"/>
    <mergeCell ref="BG1020302:BG1020303"/>
    <mergeCell ref="BG1020340:BG1020341"/>
    <mergeCell ref="BG1020378:BG1020379"/>
    <mergeCell ref="BG1020416:BG1020417"/>
    <mergeCell ref="BG1020454:BG1020455"/>
    <mergeCell ref="BG1020492:BG1020493"/>
    <mergeCell ref="BG1022810:BG1022811"/>
    <mergeCell ref="BG1022848:BG1022849"/>
    <mergeCell ref="BG1022886:BG1022887"/>
    <mergeCell ref="BG1022924:BG1022925"/>
    <mergeCell ref="BG1022962:BG1022963"/>
    <mergeCell ref="BG1023000:BG1023001"/>
    <mergeCell ref="BG1022582:BG1022583"/>
    <mergeCell ref="BG1022620:BG1022621"/>
    <mergeCell ref="BG1022658:BG1022659"/>
    <mergeCell ref="BG1022696:BG1022697"/>
    <mergeCell ref="BG1022734:BG1022735"/>
    <mergeCell ref="BG1022772:BG1022773"/>
    <mergeCell ref="BG1022354:BG1022355"/>
    <mergeCell ref="BG1022392:BG1022393"/>
    <mergeCell ref="BG1022430:BG1022431"/>
    <mergeCell ref="BG1022468:BG1022469"/>
    <mergeCell ref="BG1022506:BG1022507"/>
    <mergeCell ref="BG1022544:BG1022545"/>
    <mergeCell ref="BG1022126:BG1022127"/>
    <mergeCell ref="BG1022164:BG1022165"/>
    <mergeCell ref="BG1022202:BG1022203"/>
    <mergeCell ref="BG1022240:BG1022241"/>
    <mergeCell ref="BG1022278:BG1022279"/>
    <mergeCell ref="BG1022316:BG1022317"/>
    <mergeCell ref="BG1021898:BG1021899"/>
    <mergeCell ref="BG1021936:BG1021937"/>
    <mergeCell ref="BG1021974:BG1021975"/>
    <mergeCell ref="BG1022012:BG1022013"/>
    <mergeCell ref="BG1022050:BG1022051"/>
    <mergeCell ref="BG1022088:BG1022089"/>
    <mergeCell ref="BG1021670:BG1021671"/>
    <mergeCell ref="BG1021708:BG1021709"/>
    <mergeCell ref="BG1021746:BG1021747"/>
    <mergeCell ref="BG1021784:BG1021785"/>
    <mergeCell ref="BG1021822:BG1021823"/>
    <mergeCell ref="BG1021860:BG1021861"/>
    <mergeCell ref="BG1024178:BG1024179"/>
    <mergeCell ref="BG1024216:BG1024217"/>
    <mergeCell ref="BG1024254:BG1024255"/>
    <mergeCell ref="BG1024292:BG1024293"/>
    <mergeCell ref="BG1024330:BG1024331"/>
    <mergeCell ref="BG1024368:BG1024369"/>
    <mergeCell ref="BG1023950:BG1023951"/>
    <mergeCell ref="BG1023988:BG1023989"/>
    <mergeCell ref="BG1024026:BG1024027"/>
    <mergeCell ref="BG1024064:BG1024065"/>
    <mergeCell ref="BG1024102:BG1024103"/>
    <mergeCell ref="BG1024140:BG1024141"/>
    <mergeCell ref="BG1023722:BG1023723"/>
    <mergeCell ref="BG1023760:BG1023761"/>
    <mergeCell ref="BG1023798:BG1023799"/>
    <mergeCell ref="BG1023836:BG1023837"/>
    <mergeCell ref="BG1023874:BG1023875"/>
    <mergeCell ref="BG1023912:BG1023913"/>
    <mergeCell ref="BG1023494:BG1023495"/>
    <mergeCell ref="BG1023532:BG1023533"/>
    <mergeCell ref="BG1023570:BG1023571"/>
    <mergeCell ref="BG1023608:BG1023609"/>
    <mergeCell ref="BG1023646:BG1023647"/>
    <mergeCell ref="BG1023684:BG1023685"/>
    <mergeCell ref="BG1023266:BG1023267"/>
    <mergeCell ref="BG1023304:BG1023305"/>
    <mergeCell ref="BG1023342:BG1023343"/>
    <mergeCell ref="BG1023380:BG1023381"/>
    <mergeCell ref="BG1023418:BG1023419"/>
    <mergeCell ref="BG1023456:BG1023457"/>
    <mergeCell ref="BG1023038:BG1023039"/>
    <mergeCell ref="BG1023076:BG1023077"/>
    <mergeCell ref="BG1023114:BG1023115"/>
    <mergeCell ref="BG1023152:BG1023153"/>
    <mergeCell ref="BG1023190:BG1023191"/>
    <mergeCell ref="BG1023228:BG1023229"/>
    <mergeCell ref="BG1025546:BG1025547"/>
    <mergeCell ref="BG1025584:BG1025585"/>
    <mergeCell ref="BG1025622:BG1025623"/>
    <mergeCell ref="BG1025660:BG1025661"/>
    <mergeCell ref="BG1025698:BG1025699"/>
    <mergeCell ref="BG1025736:BG1025737"/>
    <mergeCell ref="BG1025318:BG1025319"/>
    <mergeCell ref="BG1025356:BG1025357"/>
    <mergeCell ref="BG1025394:BG1025395"/>
    <mergeCell ref="BG1025432:BG1025433"/>
    <mergeCell ref="BG1025470:BG1025471"/>
    <mergeCell ref="BG1025508:BG1025509"/>
    <mergeCell ref="BG1025090:BG1025091"/>
    <mergeCell ref="BG1025128:BG1025129"/>
    <mergeCell ref="BG1025166:BG1025167"/>
    <mergeCell ref="BG1025204:BG1025205"/>
    <mergeCell ref="BG1025242:BG1025243"/>
    <mergeCell ref="BG1025280:BG1025281"/>
    <mergeCell ref="BG1024862:BG1024863"/>
    <mergeCell ref="BG1024900:BG1024901"/>
    <mergeCell ref="BG1024938:BG1024939"/>
    <mergeCell ref="BG1024976:BG1024977"/>
    <mergeCell ref="BG1025014:BG1025015"/>
    <mergeCell ref="BG1025052:BG1025053"/>
    <mergeCell ref="BG1024634:BG1024635"/>
    <mergeCell ref="BG1024672:BG1024673"/>
    <mergeCell ref="BG1024710:BG1024711"/>
    <mergeCell ref="BG1024748:BG1024749"/>
    <mergeCell ref="BG1024786:BG1024787"/>
    <mergeCell ref="BG1024824:BG1024825"/>
    <mergeCell ref="BG1024406:BG1024407"/>
    <mergeCell ref="BG1024444:BG1024445"/>
    <mergeCell ref="BG1024482:BG1024483"/>
    <mergeCell ref="BG1024520:BG1024521"/>
    <mergeCell ref="BG1024558:BG1024559"/>
    <mergeCell ref="BG1024596:BG1024597"/>
    <mergeCell ref="BG1026914:BG1026915"/>
    <mergeCell ref="BG1026952:BG1026953"/>
    <mergeCell ref="BG1026990:BG1026991"/>
    <mergeCell ref="BG1027028:BG1027029"/>
    <mergeCell ref="BG1027066:BG1027067"/>
    <mergeCell ref="BG1027104:BG1027105"/>
    <mergeCell ref="BG1026686:BG1026687"/>
    <mergeCell ref="BG1026724:BG1026725"/>
    <mergeCell ref="BG1026762:BG1026763"/>
    <mergeCell ref="BG1026800:BG1026801"/>
    <mergeCell ref="BG1026838:BG1026839"/>
    <mergeCell ref="BG1026876:BG1026877"/>
    <mergeCell ref="BG1026458:BG1026459"/>
    <mergeCell ref="BG1026496:BG1026497"/>
    <mergeCell ref="BG1026534:BG1026535"/>
    <mergeCell ref="BG1026572:BG1026573"/>
    <mergeCell ref="BG1026610:BG1026611"/>
    <mergeCell ref="BG1026648:BG1026649"/>
    <mergeCell ref="BG1026230:BG1026231"/>
    <mergeCell ref="BG1026268:BG1026269"/>
    <mergeCell ref="BG1026306:BG1026307"/>
    <mergeCell ref="BG1026344:BG1026345"/>
    <mergeCell ref="BG1026382:BG1026383"/>
    <mergeCell ref="BG1026420:BG1026421"/>
    <mergeCell ref="BG1026002:BG1026003"/>
    <mergeCell ref="BG1026040:BG1026041"/>
    <mergeCell ref="BG1026078:BG1026079"/>
    <mergeCell ref="BG1026116:BG1026117"/>
    <mergeCell ref="BG1026154:BG1026155"/>
    <mergeCell ref="BG1026192:BG1026193"/>
    <mergeCell ref="BG1025774:BG1025775"/>
    <mergeCell ref="BG1025812:BG1025813"/>
    <mergeCell ref="BG1025850:BG1025851"/>
    <mergeCell ref="BG1025888:BG1025889"/>
    <mergeCell ref="BG1025926:BG1025927"/>
    <mergeCell ref="BG1025964:BG1025965"/>
    <mergeCell ref="BG1028282:BG1028283"/>
    <mergeCell ref="BG1028320:BG1028321"/>
    <mergeCell ref="BG1028358:BG1028359"/>
    <mergeCell ref="BG1028396:BG1028397"/>
    <mergeCell ref="BG1028434:BG1028435"/>
    <mergeCell ref="BG1028472:BG1028473"/>
    <mergeCell ref="BG1028054:BG1028055"/>
    <mergeCell ref="BG1028092:BG1028093"/>
    <mergeCell ref="BG1028130:BG1028131"/>
    <mergeCell ref="BG1028168:BG1028169"/>
    <mergeCell ref="BG1028206:BG1028207"/>
    <mergeCell ref="BG1028244:BG1028245"/>
    <mergeCell ref="BG1027826:BG1027827"/>
    <mergeCell ref="BG1027864:BG1027865"/>
    <mergeCell ref="BG1027902:BG1027903"/>
    <mergeCell ref="BG1027940:BG1027941"/>
    <mergeCell ref="BG1027978:BG1027979"/>
    <mergeCell ref="BG1028016:BG1028017"/>
    <mergeCell ref="BG1027598:BG1027599"/>
    <mergeCell ref="BG1027636:BG1027637"/>
    <mergeCell ref="BG1027674:BG1027675"/>
    <mergeCell ref="BG1027712:BG1027713"/>
    <mergeCell ref="BG1027750:BG1027751"/>
    <mergeCell ref="BG1027788:BG1027789"/>
    <mergeCell ref="BG1027370:BG1027371"/>
    <mergeCell ref="BG1027408:BG1027409"/>
    <mergeCell ref="BG1027446:BG1027447"/>
    <mergeCell ref="BG1027484:BG1027485"/>
    <mergeCell ref="BG1027522:BG1027523"/>
    <mergeCell ref="BG1027560:BG1027561"/>
    <mergeCell ref="BG1027142:BG1027143"/>
    <mergeCell ref="BG1027180:BG1027181"/>
    <mergeCell ref="BG1027218:BG1027219"/>
    <mergeCell ref="BG1027256:BG1027257"/>
    <mergeCell ref="BG1027294:BG1027295"/>
    <mergeCell ref="BG1027332:BG1027333"/>
    <mergeCell ref="BG1029650:BG1029651"/>
    <mergeCell ref="BG1029688:BG1029689"/>
    <mergeCell ref="BG1029726:BG1029727"/>
    <mergeCell ref="BG1029764:BG1029765"/>
    <mergeCell ref="BG1029802:BG1029803"/>
    <mergeCell ref="BG1029840:BG1029841"/>
    <mergeCell ref="BG1029422:BG1029423"/>
    <mergeCell ref="BG1029460:BG1029461"/>
    <mergeCell ref="BG1029498:BG1029499"/>
    <mergeCell ref="BG1029536:BG1029537"/>
    <mergeCell ref="BG1029574:BG1029575"/>
    <mergeCell ref="BG1029612:BG1029613"/>
    <mergeCell ref="BG1029194:BG1029195"/>
    <mergeCell ref="BG1029232:BG1029233"/>
    <mergeCell ref="BG1029270:BG1029271"/>
    <mergeCell ref="BG1029308:BG1029309"/>
    <mergeCell ref="BG1029346:BG1029347"/>
    <mergeCell ref="BG1029384:BG1029385"/>
    <mergeCell ref="BG1028966:BG1028967"/>
    <mergeCell ref="BG1029004:BG1029005"/>
    <mergeCell ref="BG1029042:BG1029043"/>
    <mergeCell ref="BG1029080:BG1029081"/>
    <mergeCell ref="BG1029118:BG1029119"/>
    <mergeCell ref="BG1029156:BG1029157"/>
    <mergeCell ref="BG1028738:BG1028739"/>
    <mergeCell ref="BG1028776:BG1028777"/>
    <mergeCell ref="BG1028814:BG1028815"/>
    <mergeCell ref="BG1028852:BG1028853"/>
    <mergeCell ref="BG1028890:BG1028891"/>
    <mergeCell ref="BG1028928:BG1028929"/>
    <mergeCell ref="BG1028510:BG1028511"/>
    <mergeCell ref="BG1028548:BG1028549"/>
    <mergeCell ref="BG1028586:BG1028587"/>
    <mergeCell ref="BG1028624:BG1028625"/>
    <mergeCell ref="BG1028662:BG1028663"/>
    <mergeCell ref="BG1028700:BG1028701"/>
    <mergeCell ref="BG1031018:BG1031019"/>
    <mergeCell ref="BG1031056:BG1031057"/>
    <mergeCell ref="BG1031094:BG1031095"/>
    <mergeCell ref="BG1031132:BG1031133"/>
    <mergeCell ref="BG1031170:BG1031171"/>
    <mergeCell ref="BG1031208:BG1031209"/>
    <mergeCell ref="BG1030790:BG1030791"/>
    <mergeCell ref="BG1030828:BG1030829"/>
    <mergeCell ref="BG1030866:BG1030867"/>
    <mergeCell ref="BG1030904:BG1030905"/>
    <mergeCell ref="BG1030942:BG1030943"/>
    <mergeCell ref="BG1030980:BG1030981"/>
    <mergeCell ref="BG1030562:BG1030563"/>
    <mergeCell ref="BG1030600:BG1030601"/>
    <mergeCell ref="BG1030638:BG1030639"/>
    <mergeCell ref="BG1030676:BG1030677"/>
    <mergeCell ref="BG1030714:BG1030715"/>
    <mergeCell ref="BG1030752:BG1030753"/>
    <mergeCell ref="BG1030334:BG1030335"/>
    <mergeCell ref="BG1030372:BG1030373"/>
    <mergeCell ref="BG1030410:BG1030411"/>
    <mergeCell ref="BG1030448:BG1030449"/>
    <mergeCell ref="BG1030486:BG1030487"/>
    <mergeCell ref="BG1030524:BG1030525"/>
    <mergeCell ref="BG1030106:BG1030107"/>
    <mergeCell ref="BG1030144:BG1030145"/>
    <mergeCell ref="BG1030182:BG1030183"/>
    <mergeCell ref="BG1030220:BG1030221"/>
    <mergeCell ref="BG1030258:BG1030259"/>
    <mergeCell ref="BG1030296:BG1030297"/>
    <mergeCell ref="BG1029878:BG1029879"/>
    <mergeCell ref="BG1029916:BG1029917"/>
    <mergeCell ref="BG1029954:BG1029955"/>
    <mergeCell ref="BG1029992:BG1029993"/>
    <mergeCell ref="BG1030030:BG1030031"/>
    <mergeCell ref="BG1030068:BG1030069"/>
    <mergeCell ref="BG1032386:BG1032387"/>
    <mergeCell ref="BG1032424:BG1032425"/>
    <mergeCell ref="BG1032462:BG1032463"/>
    <mergeCell ref="BG1032500:BG1032501"/>
    <mergeCell ref="BG1032538:BG1032539"/>
    <mergeCell ref="BG1032576:BG1032577"/>
    <mergeCell ref="BG1032158:BG1032159"/>
    <mergeCell ref="BG1032196:BG1032197"/>
    <mergeCell ref="BG1032234:BG1032235"/>
    <mergeCell ref="BG1032272:BG1032273"/>
    <mergeCell ref="BG1032310:BG1032311"/>
    <mergeCell ref="BG1032348:BG1032349"/>
    <mergeCell ref="BG1031930:BG1031931"/>
    <mergeCell ref="BG1031968:BG1031969"/>
    <mergeCell ref="BG1032006:BG1032007"/>
    <mergeCell ref="BG1032044:BG1032045"/>
    <mergeCell ref="BG1032082:BG1032083"/>
    <mergeCell ref="BG1032120:BG1032121"/>
    <mergeCell ref="BG1031702:BG1031703"/>
    <mergeCell ref="BG1031740:BG1031741"/>
    <mergeCell ref="BG1031778:BG1031779"/>
    <mergeCell ref="BG1031816:BG1031817"/>
    <mergeCell ref="BG1031854:BG1031855"/>
    <mergeCell ref="BG1031892:BG1031893"/>
    <mergeCell ref="BG1031474:BG1031475"/>
    <mergeCell ref="BG1031512:BG1031513"/>
    <mergeCell ref="BG1031550:BG1031551"/>
    <mergeCell ref="BG1031588:BG1031589"/>
    <mergeCell ref="BG1031626:BG1031627"/>
    <mergeCell ref="BG1031664:BG1031665"/>
    <mergeCell ref="BG1031246:BG1031247"/>
    <mergeCell ref="BG1031284:BG1031285"/>
    <mergeCell ref="BG1031322:BG1031323"/>
    <mergeCell ref="BG1031360:BG1031361"/>
    <mergeCell ref="BG1031398:BG1031399"/>
    <mergeCell ref="BG1031436:BG1031437"/>
    <mergeCell ref="BG1033754:BG1033755"/>
    <mergeCell ref="BG1033792:BG1033793"/>
    <mergeCell ref="BG1033830:BG1033831"/>
    <mergeCell ref="BG1033868:BG1033869"/>
    <mergeCell ref="BG1033906:BG1033907"/>
    <mergeCell ref="BG1033944:BG1033945"/>
    <mergeCell ref="BG1033526:BG1033527"/>
    <mergeCell ref="BG1033564:BG1033565"/>
    <mergeCell ref="BG1033602:BG1033603"/>
    <mergeCell ref="BG1033640:BG1033641"/>
    <mergeCell ref="BG1033678:BG1033679"/>
    <mergeCell ref="BG1033716:BG1033717"/>
    <mergeCell ref="BG1033298:BG1033299"/>
    <mergeCell ref="BG1033336:BG1033337"/>
    <mergeCell ref="BG1033374:BG1033375"/>
    <mergeCell ref="BG1033412:BG1033413"/>
    <mergeCell ref="BG1033450:BG1033451"/>
    <mergeCell ref="BG1033488:BG1033489"/>
    <mergeCell ref="BG1033070:BG1033071"/>
    <mergeCell ref="BG1033108:BG1033109"/>
    <mergeCell ref="BG1033146:BG1033147"/>
    <mergeCell ref="BG1033184:BG1033185"/>
    <mergeCell ref="BG1033222:BG1033223"/>
    <mergeCell ref="BG1033260:BG1033261"/>
    <mergeCell ref="BG1032842:BG1032843"/>
    <mergeCell ref="BG1032880:BG1032881"/>
    <mergeCell ref="BG1032918:BG1032919"/>
    <mergeCell ref="BG1032956:BG1032957"/>
    <mergeCell ref="BG1032994:BG1032995"/>
    <mergeCell ref="BG1033032:BG1033033"/>
    <mergeCell ref="BG1032614:BG1032615"/>
    <mergeCell ref="BG1032652:BG1032653"/>
    <mergeCell ref="BG1032690:BG1032691"/>
    <mergeCell ref="BG1032728:BG1032729"/>
    <mergeCell ref="BG1032766:BG1032767"/>
    <mergeCell ref="BG1032804:BG1032805"/>
    <mergeCell ref="BG1035122:BG1035123"/>
    <mergeCell ref="BG1035160:BG1035161"/>
    <mergeCell ref="BG1035198:BG1035199"/>
    <mergeCell ref="BG1035236:BG1035237"/>
    <mergeCell ref="BG1035274:BG1035275"/>
    <mergeCell ref="BG1035312:BG1035313"/>
    <mergeCell ref="BG1034894:BG1034895"/>
    <mergeCell ref="BG1034932:BG1034933"/>
    <mergeCell ref="BG1034970:BG1034971"/>
    <mergeCell ref="BG1035008:BG1035009"/>
    <mergeCell ref="BG1035046:BG1035047"/>
    <mergeCell ref="BG1035084:BG1035085"/>
    <mergeCell ref="BG1034666:BG1034667"/>
    <mergeCell ref="BG1034704:BG1034705"/>
    <mergeCell ref="BG1034742:BG1034743"/>
    <mergeCell ref="BG1034780:BG1034781"/>
    <mergeCell ref="BG1034818:BG1034819"/>
    <mergeCell ref="BG1034856:BG1034857"/>
    <mergeCell ref="BG1034438:BG1034439"/>
    <mergeCell ref="BG1034476:BG1034477"/>
    <mergeCell ref="BG1034514:BG1034515"/>
    <mergeCell ref="BG1034552:BG1034553"/>
    <mergeCell ref="BG1034590:BG1034591"/>
    <mergeCell ref="BG1034628:BG1034629"/>
    <mergeCell ref="BG1034210:BG1034211"/>
    <mergeCell ref="BG1034248:BG1034249"/>
    <mergeCell ref="BG1034286:BG1034287"/>
    <mergeCell ref="BG1034324:BG1034325"/>
    <mergeCell ref="BG1034362:BG1034363"/>
    <mergeCell ref="BG1034400:BG1034401"/>
    <mergeCell ref="BG1033982:BG1033983"/>
    <mergeCell ref="BG1034020:BG1034021"/>
    <mergeCell ref="BG1034058:BG1034059"/>
    <mergeCell ref="BG1034096:BG1034097"/>
    <mergeCell ref="BG1034134:BG1034135"/>
    <mergeCell ref="BG1034172:BG1034173"/>
    <mergeCell ref="BG1036490:BG1036491"/>
    <mergeCell ref="BG1036528:BG1036529"/>
    <mergeCell ref="BG1036566:BG1036567"/>
    <mergeCell ref="BG1036604:BG1036605"/>
    <mergeCell ref="BG1036642:BG1036643"/>
    <mergeCell ref="BG1036680:BG1036681"/>
    <mergeCell ref="BG1036262:BG1036263"/>
    <mergeCell ref="BG1036300:BG1036301"/>
    <mergeCell ref="BG1036338:BG1036339"/>
    <mergeCell ref="BG1036376:BG1036377"/>
    <mergeCell ref="BG1036414:BG1036415"/>
    <mergeCell ref="BG1036452:BG1036453"/>
    <mergeCell ref="BG1036034:BG1036035"/>
    <mergeCell ref="BG1036072:BG1036073"/>
    <mergeCell ref="BG1036110:BG1036111"/>
    <mergeCell ref="BG1036148:BG1036149"/>
    <mergeCell ref="BG1036186:BG1036187"/>
    <mergeCell ref="BG1036224:BG1036225"/>
    <mergeCell ref="BG1035806:BG1035807"/>
    <mergeCell ref="BG1035844:BG1035845"/>
    <mergeCell ref="BG1035882:BG1035883"/>
    <mergeCell ref="BG1035920:BG1035921"/>
    <mergeCell ref="BG1035958:BG1035959"/>
    <mergeCell ref="BG1035996:BG1035997"/>
    <mergeCell ref="BG1035578:BG1035579"/>
    <mergeCell ref="BG1035616:BG1035617"/>
    <mergeCell ref="BG1035654:BG1035655"/>
    <mergeCell ref="BG1035692:BG1035693"/>
    <mergeCell ref="BG1035730:BG1035731"/>
    <mergeCell ref="BG1035768:BG1035769"/>
    <mergeCell ref="BG1035350:BG1035351"/>
    <mergeCell ref="BG1035388:BG1035389"/>
    <mergeCell ref="BG1035426:BG1035427"/>
    <mergeCell ref="BG1035464:BG1035465"/>
    <mergeCell ref="BG1035502:BG1035503"/>
    <mergeCell ref="BG1035540:BG1035541"/>
    <mergeCell ref="BG1037858:BG1037859"/>
    <mergeCell ref="BG1037896:BG1037897"/>
    <mergeCell ref="BG1037934:BG1037935"/>
    <mergeCell ref="BG1037972:BG1037973"/>
    <mergeCell ref="BG1038010:BG1038011"/>
    <mergeCell ref="BG1038048:BG1038049"/>
    <mergeCell ref="BG1037630:BG1037631"/>
    <mergeCell ref="BG1037668:BG1037669"/>
    <mergeCell ref="BG1037706:BG1037707"/>
    <mergeCell ref="BG1037744:BG1037745"/>
    <mergeCell ref="BG1037782:BG1037783"/>
    <mergeCell ref="BG1037820:BG1037821"/>
    <mergeCell ref="BG1037402:BG1037403"/>
    <mergeCell ref="BG1037440:BG1037441"/>
    <mergeCell ref="BG1037478:BG1037479"/>
    <mergeCell ref="BG1037516:BG1037517"/>
    <mergeCell ref="BG1037554:BG1037555"/>
    <mergeCell ref="BG1037592:BG1037593"/>
    <mergeCell ref="BG1037174:BG1037175"/>
    <mergeCell ref="BG1037212:BG1037213"/>
    <mergeCell ref="BG1037250:BG1037251"/>
    <mergeCell ref="BG1037288:BG1037289"/>
    <mergeCell ref="BG1037326:BG1037327"/>
    <mergeCell ref="BG1037364:BG1037365"/>
    <mergeCell ref="BG1036946:BG1036947"/>
    <mergeCell ref="BG1036984:BG1036985"/>
    <mergeCell ref="BG1037022:BG1037023"/>
    <mergeCell ref="BG1037060:BG1037061"/>
    <mergeCell ref="BG1037098:BG1037099"/>
    <mergeCell ref="BG1037136:BG1037137"/>
    <mergeCell ref="BG1036718:BG1036719"/>
    <mergeCell ref="BG1036756:BG1036757"/>
    <mergeCell ref="BG1036794:BG1036795"/>
    <mergeCell ref="BG1036832:BG1036833"/>
    <mergeCell ref="BG1036870:BG1036871"/>
    <mergeCell ref="BG1036908:BG1036909"/>
    <mergeCell ref="BG1039226:BG1039227"/>
    <mergeCell ref="BG1039264:BG1039265"/>
    <mergeCell ref="BG1039302:BG1039303"/>
    <mergeCell ref="BG1039340:BG1039341"/>
    <mergeCell ref="BG1039378:BG1039379"/>
    <mergeCell ref="BG1039416:BG1039417"/>
    <mergeCell ref="BG1038998:BG1038999"/>
    <mergeCell ref="BG1039036:BG1039037"/>
    <mergeCell ref="BG1039074:BG1039075"/>
    <mergeCell ref="BG1039112:BG1039113"/>
    <mergeCell ref="BG1039150:BG1039151"/>
    <mergeCell ref="BG1039188:BG1039189"/>
    <mergeCell ref="BG1038770:BG1038771"/>
    <mergeCell ref="BG1038808:BG1038809"/>
    <mergeCell ref="BG1038846:BG1038847"/>
    <mergeCell ref="BG1038884:BG1038885"/>
    <mergeCell ref="BG1038922:BG1038923"/>
    <mergeCell ref="BG1038960:BG1038961"/>
    <mergeCell ref="BG1038542:BG1038543"/>
    <mergeCell ref="BG1038580:BG1038581"/>
    <mergeCell ref="BG1038618:BG1038619"/>
    <mergeCell ref="BG1038656:BG1038657"/>
    <mergeCell ref="BG1038694:BG1038695"/>
    <mergeCell ref="BG1038732:BG1038733"/>
    <mergeCell ref="BG1038314:BG1038315"/>
    <mergeCell ref="BG1038352:BG1038353"/>
    <mergeCell ref="BG1038390:BG1038391"/>
    <mergeCell ref="BG1038428:BG1038429"/>
    <mergeCell ref="BG1038466:BG1038467"/>
    <mergeCell ref="BG1038504:BG1038505"/>
    <mergeCell ref="BG1038086:BG1038087"/>
    <mergeCell ref="BG1038124:BG1038125"/>
    <mergeCell ref="BG1038162:BG1038163"/>
    <mergeCell ref="BG1038200:BG1038201"/>
    <mergeCell ref="BG1038238:BG1038239"/>
    <mergeCell ref="BG1038276:BG1038277"/>
    <mergeCell ref="BG1040594:BG1040595"/>
    <mergeCell ref="BG1040632:BG1040633"/>
    <mergeCell ref="BG1040670:BG1040671"/>
    <mergeCell ref="BG1040708:BG1040709"/>
    <mergeCell ref="BG1040746:BG1040747"/>
    <mergeCell ref="BG1040784:BG1040785"/>
    <mergeCell ref="BG1040366:BG1040367"/>
    <mergeCell ref="BG1040404:BG1040405"/>
    <mergeCell ref="BG1040442:BG1040443"/>
    <mergeCell ref="BG1040480:BG1040481"/>
    <mergeCell ref="BG1040518:BG1040519"/>
    <mergeCell ref="BG1040556:BG1040557"/>
    <mergeCell ref="BG1040138:BG1040139"/>
    <mergeCell ref="BG1040176:BG1040177"/>
    <mergeCell ref="BG1040214:BG1040215"/>
    <mergeCell ref="BG1040252:BG1040253"/>
    <mergeCell ref="BG1040290:BG1040291"/>
    <mergeCell ref="BG1040328:BG1040329"/>
    <mergeCell ref="BG1039910:BG1039911"/>
    <mergeCell ref="BG1039948:BG1039949"/>
    <mergeCell ref="BG1039986:BG1039987"/>
    <mergeCell ref="BG1040024:BG1040025"/>
    <mergeCell ref="BG1040062:BG1040063"/>
    <mergeCell ref="BG1040100:BG1040101"/>
    <mergeCell ref="BG1039682:BG1039683"/>
    <mergeCell ref="BG1039720:BG1039721"/>
    <mergeCell ref="BG1039758:BG1039759"/>
    <mergeCell ref="BG1039796:BG1039797"/>
    <mergeCell ref="BG1039834:BG1039835"/>
    <mergeCell ref="BG1039872:BG1039873"/>
    <mergeCell ref="BG1039454:BG1039455"/>
    <mergeCell ref="BG1039492:BG1039493"/>
    <mergeCell ref="BG1039530:BG1039531"/>
    <mergeCell ref="BG1039568:BG1039569"/>
    <mergeCell ref="BG1039606:BG1039607"/>
    <mergeCell ref="BG1039644:BG1039645"/>
    <mergeCell ref="BG1041962:BG1041963"/>
    <mergeCell ref="BG1042000:BG1042001"/>
    <mergeCell ref="BG1042038:BG1042039"/>
    <mergeCell ref="BG1042076:BG1042077"/>
    <mergeCell ref="BG1042114:BG1042115"/>
    <mergeCell ref="BG1042152:BG1042153"/>
    <mergeCell ref="BG1041734:BG1041735"/>
    <mergeCell ref="BG1041772:BG1041773"/>
    <mergeCell ref="BG1041810:BG1041811"/>
    <mergeCell ref="BG1041848:BG1041849"/>
    <mergeCell ref="BG1041886:BG1041887"/>
    <mergeCell ref="BG1041924:BG1041925"/>
    <mergeCell ref="BG1041506:BG1041507"/>
    <mergeCell ref="BG1041544:BG1041545"/>
    <mergeCell ref="BG1041582:BG1041583"/>
    <mergeCell ref="BG1041620:BG1041621"/>
    <mergeCell ref="BG1041658:BG1041659"/>
    <mergeCell ref="BG1041696:BG1041697"/>
    <mergeCell ref="BG1041278:BG1041279"/>
    <mergeCell ref="BG1041316:BG1041317"/>
    <mergeCell ref="BG1041354:BG1041355"/>
    <mergeCell ref="BG1041392:BG1041393"/>
    <mergeCell ref="BG1041430:BG1041431"/>
    <mergeCell ref="BG1041468:BG1041469"/>
    <mergeCell ref="BG1041050:BG1041051"/>
    <mergeCell ref="BG1041088:BG1041089"/>
    <mergeCell ref="BG1041126:BG1041127"/>
    <mergeCell ref="BG1041164:BG1041165"/>
    <mergeCell ref="BG1041202:BG1041203"/>
    <mergeCell ref="BG1041240:BG1041241"/>
    <mergeCell ref="BG1040822:BG1040823"/>
    <mergeCell ref="BG1040860:BG1040861"/>
    <mergeCell ref="BG1040898:BG1040899"/>
    <mergeCell ref="BG1040936:BG1040937"/>
    <mergeCell ref="BG1040974:BG1040975"/>
    <mergeCell ref="BG1041012:BG1041013"/>
    <mergeCell ref="BG1043330:BG1043331"/>
    <mergeCell ref="BG1043368:BG1043369"/>
    <mergeCell ref="BG1043406:BG1043407"/>
    <mergeCell ref="BG1043444:BG1043445"/>
    <mergeCell ref="BG1043482:BG1043483"/>
    <mergeCell ref="BG1043520:BG1043521"/>
    <mergeCell ref="BG1043102:BG1043103"/>
    <mergeCell ref="BG1043140:BG1043141"/>
    <mergeCell ref="BG1043178:BG1043179"/>
    <mergeCell ref="BG1043216:BG1043217"/>
    <mergeCell ref="BG1043254:BG1043255"/>
    <mergeCell ref="BG1043292:BG1043293"/>
    <mergeCell ref="BG1042874:BG1042875"/>
    <mergeCell ref="BG1042912:BG1042913"/>
    <mergeCell ref="BG1042950:BG1042951"/>
    <mergeCell ref="BG1042988:BG1042989"/>
    <mergeCell ref="BG1043026:BG1043027"/>
    <mergeCell ref="BG1043064:BG1043065"/>
    <mergeCell ref="BG1042646:BG1042647"/>
    <mergeCell ref="BG1042684:BG1042685"/>
    <mergeCell ref="BG1042722:BG1042723"/>
    <mergeCell ref="BG1042760:BG1042761"/>
    <mergeCell ref="BG1042798:BG1042799"/>
    <mergeCell ref="BG1042836:BG1042837"/>
    <mergeCell ref="BG1042418:BG1042419"/>
    <mergeCell ref="BG1042456:BG1042457"/>
    <mergeCell ref="BG1042494:BG1042495"/>
    <mergeCell ref="BG1042532:BG1042533"/>
    <mergeCell ref="BG1042570:BG1042571"/>
    <mergeCell ref="BG1042608:BG1042609"/>
    <mergeCell ref="BG1042190:BG1042191"/>
    <mergeCell ref="BG1042228:BG1042229"/>
    <mergeCell ref="BG1042266:BG1042267"/>
    <mergeCell ref="BG1042304:BG1042305"/>
    <mergeCell ref="BG1042342:BG1042343"/>
    <mergeCell ref="BG1042380:BG1042381"/>
    <mergeCell ref="BG1044698:BG1044699"/>
    <mergeCell ref="BG1044736:BG1044737"/>
    <mergeCell ref="BG1044774:BG1044775"/>
    <mergeCell ref="BG1044812:BG1044813"/>
    <mergeCell ref="BG1044850:BG1044851"/>
    <mergeCell ref="BG1044888:BG1044889"/>
    <mergeCell ref="BG1044470:BG1044471"/>
    <mergeCell ref="BG1044508:BG1044509"/>
    <mergeCell ref="BG1044546:BG1044547"/>
    <mergeCell ref="BG1044584:BG1044585"/>
    <mergeCell ref="BG1044622:BG1044623"/>
    <mergeCell ref="BG1044660:BG1044661"/>
    <mergeCell ref="BG1044242:BG1044243"/>
    <mergeCell ref="BG1044280:BG1044281"/>
    <mergeCell ref="BG1044318:BG1044319"/>
    <mergeCell ref="BG1044356:BG1044357"/>
    <mergeCell ref="BG1044394:BG1044395"/>
    <mergeCell ref="BG1044432:BG1044433"/>
    <mergeCell ref="BG1044014:BG1044015"/>
    <mergeCell ref="BG1044052:BG1044053"/>
    <mergeCell ref="BG1044090:BG1044091"/>
    <mergeCell ref="BG1044128:BG1044129"/>
    <mergeCell ref="BG1044166:BG1044167"/>
    <mergeCell ref="BG1044204:BG1044205"/>
    <mergeCell ref="BG1043786:BG1043787"/>
    <mergeCell ref="BG1043824:BG1043825"/>
    <mergeCell ref="BG1043862:BG1043863"/>
    <mergeCell ref="BG1043900:BG1043901"/>
    <mergeCell ref="BG1043938:BG1043939"/>
    <mergeCell ref="BG1043976:BG1043977"/>
    <mergeCell ref="BG1043558:BG1043559"/>
    <mergeCell ref="BG1043596:BG1043597"/>
    <mergeCell ref="BG1043634:BG1043635"/>
    <mergeCell ref="BG1043672:BG1043673"/>
    <mergeCell ref="BG1043710:BG1043711"/>
    <mergeCell ref="BG1043748:BG1043749"/>
    <mergeCell ref="BG1046142:BG1046143"/>
    <mergeCell ref="BG1046180:BG1046181"/>
    <mergeCell ref="BG1046218:BG1046219"/>
    <mergeCell ref="BG1046256:BG1046257"/>
    <mergeCell ref="BG1045838:BG1045839"/>
    <mergeCell ref="BG1045876:BG1045877"/>
    <mergeCell ref="BG1045914:BG1045915"/>
    <mergeCell ref="BG1045952:BG1045953"/>
    <mergeCell ref="BG1045990:BG1045991"/>
    <mergeCell ref="BG1046028:BG1046029"/>
    <mergeCell ref="BG1045610:BG1045611"/>
    <mergeCell ref="BG1045648:BG1045649"/>
    <mergeCell ref="BG1045686:BG1045687"/>
    <mergeCell ref="BG1045724:BG1045725"/>
    <mergeCell ref="BG1045762:BG1045763"/>
    <mergeCell ref="BG1045800:BG1045801"/>
    <mergeCell ref="BG1045382:BG1045383"/>
    <mergeCell ref="BG1045420:BG1045421"/>
    <mergeCell ref="BG1045458:BG1045459"/>
    <mergeCell ref="BG1045496:BG1045497"/>
    <mergeCell ref="BG1045534:BG1045535"/>
    <mergeCell ref="BG1045572:BG1045573"/>
    <mergeCell ref="BG1045154:BG1045155"/>
    <mergeCell ref="BG1045192:BG1045193"/>
    <mergeCell ref="BG1045230:BG1045231"/>
    <mergeCell ref="BG1045268:BG1045269"/>
    <mergeCell ref="BG1045306:BG1045307"/>
    <mergeCell ref="BG1045344:BG1045345"/>
    <mergeCell ref="BG1044926:BG1044927"/>
    <mergeCell ref="BG1044964:BG1044965"/>
    <mergeCell ref="BG1045002:BG1045003"/>
    <mergeCell ref="BG1045040:BG1045041"/>
    <mergeCell ref="BG1045078:BG1045079"/>
    <mergeCell ref="BG1045116:BG1045117"/>
    <mergeCell ref="BG1048574:BG1048575"/>
    <mergeCell ref="A36:A37"/>
    <mergeCell ref="BG1048346:BG1048347"/>
    <mergeCell ref="BG1048384:BG1048385"/>
    <mergeCell ref="BG1048422:BG1048423"/>
    <mergeCell ref="BG1048460:BG1048461"/>
    <mergeCell ref="BG1048498:BG1048499"/>
    <mergeCell ref="BG1048536:BG1048537"/>
    <mergeCell ref="BG1048118:BG1048119"/>
    <mergeCell ref="BG1048156:BG1048157"/>
    <mergeCell ref="BG1048194:BG1048195"/>
    <mergeCell ref="BG1048232:BG1048233"/>
    <mergeCell ref="BG1048270:BG1048271"/>
    <mergeCell ref="BG1048308:BG1048309"/>
    <mergeCell ref="BG1047890:BG1047891"/>
    <mergeCell ref="BG1047928:BG1047929"/>
    <mergeCell ref="BG1047966:BG1047967"/>
    <mergeCell ref="BG1048004:BG1048005"/>
    <mergeCell ref="BG1048042:BG1048043"/>
    <mergeCell ref="BG1048080:BG1048081"/>
    <mergeCell ref="BG1047662:BG1047663"/>
    <mergeCell ref="BG1047700:BG1047701"/>
    <mergeCell ref="BG1047738:BG1047739"/>
    <mergeCell ref="BG1047776:BG1047777"/>
    <mergeCell ref="BG1047814:BG1047815"/>
    <mergeCell ref="BG1047852:BG1047853"/>
    <mergeCell ref="BG1047434:BG1047435"/>
    <mergeCell ref="BG1047472:BG1047473"/>
    <mergeCell ref="BG1047510:BG1047511"/>
    <mergeCell ref="BG1047548:BG1047549"/>
    <mergeCell ref="BG1047586:BG1047587"/>
    <mergeCell ref="BG1047624:BG1047625"/>
    <mergeCell ref="BG1047206:BG1047207"/>
    <mergeCell ref="BG1047244:BG1047245"/>
    <mergeCell ref="BG1047282:BG1047283"/>
    <mergeCell ref="BG1047320:BG1047321"/>
    <mergeCell ref="BG1047358:BG1047359"/>
    <mergeCell ref="BG1047396:BG1047397"/>
    <mergeCell ref="BG1046978:BG1046979"/>
    <mergeCell ref="BG1047016:BG1047017"/>
    <mergeCell ref="BG1047054:BG1047055"/>
    <mergeCell ref="BG1047092:BG1047093"/>
    <mergeCell ref="BG1047130:BG1047131"/>
    <mergeCell ref="BG1047168:BG1047169"/>
    <mergeCell ref="BG1046750:BG1046751"/>
    <mergeCell ref="BG1046788:BG1046789"/>
    <mergeCell ref="BG1046826:BG1046827"/>
    <mergeCell ref="BG1046864:BG1046865"/>
    <mergeCell ref="BG1046902:BG1046903"/>
    <mergeCell ref="BG1046940:BG1046941"/>
    <mergeCell ref="BG1046522:BG1046523"/>
    <mergeCell ref="BG1046560:BG1046561"/>
    <mergeCell ref="BG1046598:BG1046599"/>
    <mergeCell ref="BG1046636:BG1046637"/>
    <mergeCell ref="BG1046674:BG1046675"/>
    <mergeCell ref="BG1046712:BG1046713"/>
    <mergeCell ref="BG1046294:BG1046295"/>
    <mergeCell ref="BG1046332:BG1046333"/>
    <mergeCell ref="BG1046370:BG1046371"/>
    <mergeCell ref="BG1046408:BG1046409"/>
    <mergeCell ref="BG1046446:BG1046447"/>
    <mergeCell ref="BG1046484:BG1046485"/>
    <mergeCell ref="BG1046066:BG1046067"/>
    <mergeCell ref="BG1046104:BG1046105"/>
  </mergeCells>
  <conditionalFormatting sqref="K3">
    <cfRule type="cellIs" dxfId="278" priority="28" operator="equal">
      <formula>"More than 72 Hours"</formula>
    </cfRule>
  </conditionalFormatting>
  <conditionalFormatting sqref="K3:K37">
    <cfRule type="cellIs" dxfId="277" priority="24" operator="equal">
      <formula>"Escalated( مصعدة)"</formula>
    </cfRule>
    <cfRule type="cellIs" dxfId="276" priority="25" operator="equal">
      <formula>"24 Hours"</formula>
    </cfRule>
    <cfRule type="cellIs" dxfId="275" priority="26" operator="equal">
      <formula>"48 Hours"</formula>
    </cfRule>
    <cfRule type="cellIs" dxfId="274" priority="27" operator="equal">
      <formula>"72 Hours"</formula>
    </cfRule>
  </conditionalFormatting>
  <conditionalFormatting sqref="K4:K37">
    <cfRule type="cellIs" dxfId="273" priority="32" operator="equal">
      <formula>"More than 72 hours"</formula>
    </cfRule>
  </conditionalFormatting>
  <conditionalFormatting sqref="BE3:BE37">
    <cfRule type="cellIs" dxfId="272" priority="22" operator="equal">
      <formula>"Patient"</formula>
    </cfRule>
    <cfRule type="cellIs" dxfId="271" priority="23" operator="equal">
      <formula>"Hospital"</formula>
    </cfRule>
  </conditionalFormatting>
  <conditionalFormatting sqref="BI77">
    <cfRule type="cellIs" dxfId="270" priority="29" operator="equal">
      <formula>"Dissatisfied"</formula>
    </cfRule>
    <cfRule type="cellIs" dxfId="269" priority="30" operator="equal">
      <formula>"Neutral"</formula>
    </cfRule>
    <cfRule type="cellIs" dxfId="268" priority="31" operator="equal">
      <formula>"Satisfied"</formula>
    </cfRule>
  </conditionalFormatting>
  <conditionalFormatting sqref="BQ3:BQ9">
    <cfRule type="cellIs" dxfId="267" priority="17" operator="equal">
      <formula>"Escalated( مصعدة)"</formula>
    </cfRule>
    <cfRule type="cellIs" dxfId="266" priority="18" operator="equal">
      <formula>"24 Hours"</formula>
    </cfRule>
    <cfRule type="cellIs" dxfId="265" priority="19" operator="equal">
      <formula>"48 Hours"</formula>
    </cfRule>
    <cfRule type="cellIs" dxfId="264" priority="20" operator="equal">
      <formula>"72 Hours"</formula>
    </cfRule>
    <cfRule type="cellIs" dxfId="263" priority="21" operator="equal">
      <formula>"More than 72 hours"</formula>
    </cfRule>
  </conditionalFormatting>
  <conditionalFormatting sqref="CB3:CB15">
    <cfRule type="cellIs" dxfId="262" priority="12" operator="equal">
      <formula>"Escalated( مصعدة)"</formula>
    </cfRule>
    <cfRule type="cellIs" dxfId="261" priority="13" operator="equal">
      <formula>"24 Hours"</formula>
    </cfRule>
    <cfRule type="cellIs" dxfId="260" priority="14" operator="equal">
      <formula>"48 Hours"</formula>
    </cfRule>
    <cfRule type="cellIs" dxfId="259" priority="15" operator="equal">
      <formula>"72 Hours"</formula>
    </cfRule>
    <cfRule type="cellIs" dxfId="258" priority="16" operator="equal">
      <formula>"More than 72 hours"</formula>
    </cfRule>
  </conditionalFormatting>
  <conditionalFormatting sqref="CM3">
    <cfRule type="cellIs" dxfId="257" priority="6" operator="equal">
      <formula>"More than 72 Hours"</formula>
    </cfRule>
  </conditionalFormatting>
  <conditionalFormatting sqref="CM3:CM10">
    <cfRule type="cellIs" dxfId="256" priority="2" operator="equal">
      <formula>"Escalated( مصعدة)"</formula>
    </cfRule>
    <cfRule type="cellIs" dxfId="255" priority="3" operator="equal">
      <formula>"24 Hours"</formula>
    </cfRule>
    <cfRule type="cellIs" dxfId="254" priority="4" operator="equal">
      <formula>"48 Hours"</formula>
    </cfRule>
    <cfRule type="cellIs" dxfId="253" priority="5" operator="equal">
      <formula>"72 Hours"</formula>
    </cfRule>
  </conditionalFormatting>
  <conditionalFormatting sqref="CM4:CM10">
    <cfRule type="cellIs" dxfId="252" priority="1" operator="equal">
      <formula>"More than 72 hours"</formula>
    </cfRule>
  </conditionalFormatting>
  <conditionalFormatting sqref="CX3:CX9">
    <cfRule type="cellIs" dxfId="251" priority="7" operator="equal">
      <formula>"Escalated( مصعدة)"</formula>
    </cfRule>
    <cfRule type="cellIs" dxfId="250" priority="8" operator="equal">
      <formula>"24 Hours"</formula>
    </cfRule>
    <cfRule type="cellIs" dxfId="249" priority="9" operator="equal">
      <formula>"48 Hours"</formula>
    </cfRule>
    <cfRule type="cellIs" dxfId="248" priority="10" operator="equal">
      <formula>"72 Hours"</formula>
    </cfRule>
    <cfRule type="cellIs" dxfId="247" priority="11" operator="equal">
      <formula>"More than 72 hours"</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BE7EF-9A8C-47FC-8E89-A10599C7ED33}">
  <dimension ref="A1:GN143"/>
  <sheetViews>
    <sheetView zoomScale="70" zoomScaleNormal="70" workbookViewId="0">
      <selection activeCell="CX29" sqref="CX29"/>
    </sheetView>
  </sheetViews>
  <sheetFormatPr defaultColWidth="9.5703125" defaultRowHeight="15"/>
  <cols>
    <col min="1" max="1" width="11.140625" style="749" bestFit="1" customWidth="1"/>
    <col min="2" max="2" width="6.7109375" style="704" customWidth="1"/>
    <col min="3" max="3" width="13.28515625" style="713" customWidth="1"/>
    <col min="4" max="4" width="16.5703125" style="704" bestFit="1" customWidth="1"/>
    <col min="5" max="5" width="19" style="704" bestFit="1" customWidth="1"/>
    <col min="6" max="6" width="15.42578125" style="704" bestFit="1" customWidth="1"/>
    <col min="7" max="7" width="17.7109375" style="704" customWidth="1"/>
    <col min="8" max="8" width="29.140625" style="704" bestFit="1" customWidth="1"/>
    <col min="9" max="9" width="28.140625" style="704" bestFit="1" customWidth="1"/>
    <col min="10" max="10" width="18" style="704" customWidth="1"/>
    <col min="11" max="11" width="16.42578125" style="704" bestFit="1" customWidth="1"/>
    <col min="12" max="12" width="26" style="704" customWidth="1"/>
    <col min="13" max="13" width="19.140625" style="704" customWidth="1"/>
    <col min="14" max="14" width="16" style="704" customWidth="1"/>
    <col min="15" max="15" width="28.7109375" style="704" customWidth="1"/>
    <col min="16" max="16" width="20.5703125" style="704" customWidth="1"/>
    <col min="17" max="17" width="39.42578125" style="704" customWidth="1"/>
    <col min="18" max="18" width="17.85546875" style="704" customWidth="1"/>
    <col min="19" max="19" width="16.42578125" style="704" customWidth="1"/>
    <col min="20" max="20" width="28.7109375" style="704" customWidth="1"/>
    <col min="21" max="21" width="12.5703125" style="704" customWidth="1"/>
    <col min="22" max="22" width="16" style="704" customWidth="1"/>
    <col min="23" max="23" width="28.140625" style="720" customWidth="1"/>
    <col min="24" max="24" width="27.42578125" style="704" customWidth="1"/>
    <col min="25" max="25" width="14.5703125" style="704" customWidth="1"/>
    <col min="26" max="26" width="16" style="704" customWidth="1"/>
    <col min="27" max="27" width="26.140625" style="704" customWidth="1"/>
    <col min="28" max="28" width="28.28515625" style="704" customWidth="1"/>
    <col min="29" max="29" width="12.7109375" style="704" customWidth="1"/>
    <col min="30" max="30" width="16" style="704" customWidth="1"/>
    <col min="31" max="31" width="25" style="704" customWidth="1"/>
    <col min="32" max="32" width="30" style="704" bestFit="1" customWidth="1"/>
    <col min="33" max="33" width="14.42578125" style="704" customWidth="1"/>
    <col min="34" max="35" width="16" style="704" customWidth="1"/>
    <col min="36" max="36" width="26" style="704" customWidth="1"/>
    <col min="37" max="37" width="29.5703125" style="721" customWidth="1"/>
    <col min="38" max="38" width="13" style="704" customWidth="1"/>
    <col min="39" max="39" width="16" style="704" customWidth="1"/>
    <col min="40" max="40" width="26.140625" style="704" customWidth="1"/>
    <col min="41" max="41" width="36.7109375" style="704" customWidth="1"/>
    <col min="42" max="42" width="16.5703125" style="722" customWidth="1"/>
    <col min="43" max="43" width="21.140625" style="704" customWidth="1"/>
    <col min="44" max="44" width="36.7109375" style="704" customWidth="1"/>
    <col min="45" max="45" width="28.7109375" style="721" customWidth="1"/>
    <col min="46" max="46" width="15.5703125" style="722" customWidth="1"/>
    <col min="47" max="47" width="31.140625" style="704" customWidth="1"/>
    <col min="48" max="48" width="10.42578125" style="704" customWidth="1"/>
    <col min="49" max="49" width="50.7109375" style="704" customWidth="1"/>
    <col min="50" max="53" width="28.42578125" style="713" customWidth="1"/>
    <col min="54" max="54" width="33.7109375" style="713" customWidth="1"/>
    <col min="55" max="55" width="30" style="704" customWidth="1"/>
    <col min="56" max="56" width="32.5703125" style="704" bestFit="1" customWidth="1"/>
    <col min="57" max="57" width="27.140625" style="704" bestFit="1" customWidth="1"/>
    <col min="58" max="58" width="37.7109375" style="704" customWidth="1"/>
    <col min="60" max="60" width="9.5703125" style="704"/>
    <col min="61" max="61" width="24.28515625" style="704" customWidth="1"/>
    <col min="62" max="62" width="27.140625" style="704" bestFit="1" customWidth="1"/>
    <col min="63" max="63" width="18.5703125" style="704" bestFit="1" customWidth="1"/>
    <col min="64" max="64" width="16.7109375" style="704" bestFit="1" customWidth="1"/>
    <col min="65" max="65" width="14.7109375" style="704" customWidth="1"/>
    <col min="66" max="66" width="21.85546875" style="704" bestFit="1" customWidth="1"/>
    <col min="67" max="67" width="19.7109375" style="704" bestFit="1" customWidth="1"/>
    <col min="68" max="68" width="20.7109375" style="704" bestFit="1" customWidth="1"/>
    <col min="69" max="69" width="14" style="704" customWidth="1"/>
    <col min="70" max="70" width="12.28515625" style="704" bestFit="1" customWidth="1"/>
    <col min="71" max="71" width="9.5703125" style="704"/>
    <col min="72" max="72" width="16" style="704" customWidth="1"/>
    <col min="73" max="73" width="15" style="704" bestFit="1" customWidth="1"/>
    <col min="74" max="74" width="15.28515625" style="704" bestFit="1" customWidth="1"/>
    <col min="75" max="75" width="18.28515625" style="704" customWidth="1"/>
    <col min="76" max="76" width="14.5703125" style="704" customWidth="1"/>
    <col min="77" max="77" width="18.7109375" style="704" bestFit="1" customWidth="1"/>
    <col min="78" max="78" width="18.85546875" style="704" bestFit="1" customWidth="1"/>
    <col min="79" max="79" width="20.7109375" style="704" bestFit="1" customWidth="1"/>
    <col min="80" max="80" width="20.28515625" style="704" bestFit="1" customWidth="1"/>
    <col min="81" max="81" width="12.28515625" style="704" bestFit="1" customWidth="1"/>
    <col min="82" max="82" width="9.5703125" style="704"/>
    <col min="83" max="83" width="20.5703125" style="704" customWidth="1"/>
    <col min="84" max="84" width="23.140625" style="704" bestFit="1" customWidth="1"/>
    <col min="85" max="85" width="15" style="704" bestFit="1" customWidth="1"/>
    <col min="86" max="86" width="16.28515625" style="704" bestFit="1" customWidth="1"/>
    <col min="87" max="88" width="15" style="704" bestFit="1" customWidth="1"/>
    <col min="89" max="89" width="20" style="704" bestFit="1" customWidth="1"/>
    <col min="90" max="90" width="20.7109375" style="704" bestFit="1" customWidth="1"/>
    <col min="91" max="91" width="20.28515625" style="704" bestFit="1" customWidth="1"/>
    <col min="92" max="92" width="12.28515625" style="704" bestFit="1" customWidth="1"/>
    <col min="93" max="93" width="9.5703125" style="704"/>
    <col min="94" max="94" width="17" style="704" bestFit="1" customWidth="1"/>
    <col min="95" max="95" width="23.140625" style="704" bestFit="1" customWidth="1"/>
    <col min="96" max="96" width="15" style="704" bestFit="1" customWidth="1"/>
    <col min="97" max="97" width="16.7109375" style="704" bestFit="1" customWidth="1"/>
    <col min="98" max="98" width="17.28515625" style="704" customWidth="1"/>
    <col min="99" max="99" width="25.140625" style="704" bestFit="1" customWidth="1"/>
    <col min="100" max="100" width="18.28515625" style="704" bestFit="1" customWidth="1"/>
    <col min="101" max="101" width="20.7109375" style="704" customWidth="1"/>
    <col min="102" max="102" width="21.42578125" style="704" bestFit="1" customWidth="1"/>
    <col min="103" max="103" width="19.140625" style="704" bestFit="1" customWidth="1"/>
    <col min="104" max="105" width="19.85546875" style="704" bestFit="1" customWidth="1"/>
    <col min="106" max="16384" width="9.5703125" style="704"/>
  </cols>
  <sheetData>
    <row r="1" spans="1:105" s="680" customFormat="1" ht="36.75" customHeight="1">
      <c r="A1" s="1003" t="s">
        <v>400</v>
      </c>
      <c r="B1" s="1003" t="s">
        <v>401</v>
      </c>
      <c r="C1" s="1005" t="s">
        <v>402</v>
      </c>
      <c r="D1" s="1001" t="s">
        <v>403</v>
      </c>
      <c r="E1" s="1001" t="s">
        <v>404</v>
      </c>
      <c r="F1" s="1001" t="s">
        <v>405</v>
      </c>
      <c r="G1" s="1001" t="s">
        <v>406</v>
      </c>
      <c r="H1" s="1001" t="s">
        <v>407</v>
      </c>
      <c r="I1" s="1001" t="s">
        <v>408</v>
      </c>
      <c r="J1" s="1001" t="s">
        <v>409</v>
      </c>
      <c r="K1" s="678" t="s">
        <v>410</v>
      </c>
      <c r="L1" s="990" t="s">
        <v>411</v>
      </c>
      <c r="M1" s="990"/>
      <c r="N1" s="991" t="s">
        <v>412</v>
      </c>
      <c r="O1" s="990" t="s">
        <v>413</v>
      </c>
      <c r="P1" s="990"/>
      <c r="Q1" s="990" t="s">
        <v>414</v>
      </c>
      <c r="R1" s="990"/>
      <c r="S1" s="991" t="s">
        <v>412</v>
      </c>
      <c r="T1" s="998" t="s">
        <v>415</v>
      </c>
      <c r="U1" s="998"/>
      <c r="V1" s="991" t="s">
        <v>412</v>
      </c>
      <c r="W1" s="999" t="s">
        <v>416</v>
      </c>
      <c r="X1" s="997" t="s">
        <v>417</v>
      </c>
      <c r="Y1" s="997"/>
      <c r="Z1" s="991" t="s">
        <v>412</v>
      </c>
      <c r="AA1" s="988" t="s">
        <v>418</v>
      </c>
      <c r="AB1" s="990" t="s">
        <v>419</v>
      </c>
      <c r="AC1" s="990"/>
      <c r="AD1" s="991" t="s">
        <v>412</v>
      </c>
      <c r="AE1" s="988" t="s">
        <v>420</v>
      </c>
      <c r="AF1" s="990" t="s">
        <v>421</v>
      </c>
      <c r="AG1" s="990"/>
      <c r="AH1" s="991" t="s">
        <v>412</v>
      </c>
      <c r="AI1" s="995" t="s">
        <v>422</v>
      </c>
      <c r="AJ1" s="988" t="s">
        <v>423</v>
      </c>
      <c r="AK1" s="990" t="s">
        <v>424</v>
      </c>
      <c r="AL1" s="990"/>
      <c r="AM1" s="991" t="s">
        <v>412</v>
      </c>
      <c r="AN1" s="988" t="s">
        <v>425</v>
      </c>
      <c r="AO1" s="990" t="s">
        <v>426</v>
      </c>
      <c r="AP1" s="990"/>
      <c r="AQ1" s="988" t="s">
        <v>427</v>
      </c>
      <c r="AR1" s="990" t="s">
        <v>428</v>
      </c>
      <c r="AS1" s="990"/>
      <c r="AT1" s="991" t="s">
        <v>412</v>
      </c>
      <c r="AU1" s="993" t="s">
        <v>429</v>
      </c>
      <c r="AV1" s="986" t="s">
        <v>430</v>
      </c>
      <c r="AW1" s="986" t="s">
        <v>431</v>
      </c>
      <c r="AX1" s="986" t="s">
        <v>432</v>
      </c>
      <c r="AY1" s="986" t="s">
        <v>2</v>
      </c>
      <c r="AZ1" s="986" t="s">
        <v>3</v>
      </c>
      <c r="BA1" s="986" t="s">
        <v>4</v>
      </c>
      <c r="BB1" s="982" t="s">
        <v>433</v>
      </c>
      <c r="BC1" s="982" t="s">
        <v>434</v>
      </c>
      <c r="BD1" s="984" t="s">
        <v>435</v>
      </c>
      <c r="BE1" s="984" t="s">
        <v>436</v>
      </c>
      <c r="BF1" s="984" t="s">
        <v>437</v>
      </c>
      <c r="BH1" s="679"/>
      <c r="BJ1" s="978" t="s">
        <v>402</v>
      </c>
      <c r="BK1" s="976" t="s">
        <v>403</v>
      </c>
      <c r="BL1" s="976" t="s">
        <v>404</v>
      </c>
      <c r="BM1" s="976" t="s">
        <v>405</v>
      </c>
      <c r="BN1" s="976" t="s">
        <v>406</v>
      </c>
      <c r="BO1" s="976" t="s">
        <v>407</v>
      </c>
      <c r="BP1" s="978" t="s">
        <v>408</v>
      </c>
      <c r="BQ1" s="976" t="s">
        <v>409</v>
      </c>
      <c r="BR1" s="980" t="s">
        <v>410</v>
      </c>
      <c r="BU1" s="978" t="s">
        <v>402</v>
      </c>
      <c r="BV1" s="976" t="s">
        <v>403</v>
      </c>
      <c r="BW1" s="976" t="s">
        <v>404</v>
      </c>
      <c r="BX1" s="976" t="s">
        <v>405</v>
      </c>
      <c r="BY1" s="976" t="s">
        <v>406</v>
      </c>
      <c r="BZ1" s="976" t="s">
        <v>407</v>
      </c>
      <c r="CA1" s="978" t="s">
        <v>408</v>
      </c>
      <c r="CB1" s="976" t="s">
        <v>409</v>
      </c>
      <c r="CC1" s="980" t="s">
        <v>410</v>
      </c>
      <c r="CF1" s="978" t="s">
        <v>402</v>
      </c>
      <c r="CG1" s="976" t="s">
        <v>403</v>
      </c>
      <c r="CH1" s="976" t="s">
        <v>404</v>
      </c>
      <c r="CI1" s="976" t="s">
        <v>405</v>
      </c>
      <c r="CJ1" s="976" t="s">
        <v>406</v>
      </c>
      <c r="CK1" s="976" t="s">
        <v>407</v>
      </c>
      <c r="CL1" s="978" t="s">
        <v>408</v>
      </c>
      <c r="CM1" s="976" t="s">
        <v>409</v>
      </c>
      <c r="CN1" s="980" t="s">
        <v>410</v>
      </c>
      <c r="CQ1" s="978" t="s">
        <v>402</v>
      </c>
      <c r="CR1" s="976" t="s">
        <v>403</v>
      </c>
      <c r="CS1" s="976" t="s">
        <v>404</v>
      </c>
      <c r="CT1" s="976" t="s">
        <v>405</v>
      </c>
      <c r="CU1" s="976" t="s">
        <v>406</v>
      </c>
      <c r="CV1" s="976" t="s">
        <v>407</v>
      </c>
      <c r="CW1" s="978" t="s">
        <v>408</v>
      </c>
      <c r="CX1" s="976" t="s">
        <v>409</v>
      </c>
      <c r="CY1" s="980" t="s">
        <v>410</v>
      </c>
    </row>
    <row r="2" spans="1:105" s="683" customFormat="1" ht="12.75" customHeight="1">
      <c r="A2" s="1004"/>
      <c r="B2" s="1004"/>
      <c r="C2" s="1006"/>
      <c r="D2" s="1002"/>
      <c r="E2" s="1002"/>
      <c r="F2" s="1002"/>
      <c r="G2" s="1002"/>
      <c r="H2" s="1002"/>
      <c r="I2" s="1002"/>
      <c r="J2" s="1002"/>
      <c r="K2" s="678" t="s">
        <v>410</v>
      </c>
      <c r="L2" s="681" t="s">
        <v>438</v>
      </c>
      <c r="M2" s="682" t="s">
        <v>439</v>
      </c>
      <c r="N2" s="992"/>
      <c r="O2" s="681" t="s">
        <v>438</v>
      </c>
      <c r="P2" s="682" t="s">
        <v>439</v>
      </c>
      <c r="Q2" s="681" t="s">
        <v>438</v>
      </c>
      <c r="R2" s="682" t="s">
        <v>439</v>
      </c>
      <c r="S2" s="992"/>
      <c r="T2" s="681" t="s">
        <v>438</v>
      </c>
      <c r="U2" s="682" t="s">
        <v>439</v>
      </c>
      <c r="V2" s="992"/>
      <c r="W2" s="1000"/>
      <c r="X2" s="681" t="s">
        <v>438</v>
      </c>
      <c r="Y2" s="682" t="s">
        <v>439</v>
      </c>
      <c r="Z2" s="992"/>
      <c r="AA2" s="989"/>
      <c r="AB2" s="681" t="s">
        <v>438</v>
      </c>
      <c r="AC2" s="682" t="s">
        <v>439</v>
      </c>
      <c r="AD2" s="992"/>
      <c r="AE2" s="989"/>
      <c r="AF2" s="681" t="s">
        <v>438</v>
      </c>
      <c r="AG2" s="682" t="s">
        <v>439</v>
      </c>
      <c r="AH2" s="992"/>
      <c r="AI2" s="996"/>
      <c r="AJ2" s="989"/>
      <c r="AK2" s="681" t="s">
        <v>438</v>
      </c>
      <c r="AL2" s="682" t="s">
        <v>439</v>
      </c>
      <c r="AM2" s="992"/>
      <c r="AN2" s="989"/>
      <c r="AO2" s="681" t="s">
        <v>438</v>
      </c>
      <c r="AP2" s="682" t="s">
        <v>439</v>
      </c>
      <c r="AQ2" s="989"/>
      <c r="AR2" s="681" t="s">
        <v>438</v>
      </c>
      <c r="AS2" s="682" t="s">
        <v>439</v>
      </c>
      <c r="AT2" s="992"/>
      <c r="AU2" s="994"/>
      <c r="AV2" s="987"/>
      <c r="AW2" s="987"/>
      <c r="AX2" s="987"/>
      <c r="AY2" s="987"/>
      <c r="AZ2" s="987"/>
      <c r="BA2" s="987"/>
      <c r="BB2" s="983"/>
      <c r="BC2" s="983"/>
      <c r="BD2" s="985"/>
      <c r="BE2" s="985"/>
      <c r="BF2" s="985"/>
      <c r="BG2" s="107"/>
      <c r="BJ2" s="979"/>
      <c r="BK2" s="977"/>
      <c r="BL2" s="977"/>
      <c r="BM2" s="977"/>
      <c r="BN2" s="977"/>
      <c r="BO2" s="977"/>
      <c r="BP2" s="979"/>
      <c r="BQ2" s="977"/>
      <c r="BR2" s="981"/>
      <c r="BU2" s="979"/>
      <c r="BV2" s="977"/>
      <c r="BW2" s="977"/>
      <c r="BX2" s="977"/>
      <c r="BY2" s="977"/>
      <c r="BZ2" s="977"/>
      <c r="CA2" s="979"/>
      <c r="CB2" s="977"/>
      <c r="CC2" s="981"/>
      <c r="CF2" s="979"/>
      <c r="CG2" s="977"/>
      <c r="CH2" s="977"/>
      <c r="CI2" s="977"/>
      <c r="CJ2" s="977"/>
      <c r="CK2" s="977"/>
      <c r="CL2" s="979"/>
      <c r="CM2" s="977"/>
      <c r="CN2" s="981"/>
      <c r="CQ2" s="979"/>
      <c r="CR2" s="977"/>
      <c r="CS2" s="977"/>
      <c r="CT2" s="977"/>
      <c r="CU2" s="977"/>
      <c r="CV2" s="977"/>
      <c r="CW2" s="979"/>
      <c r="CX2" s="977"/>
      <c r="CY2" s="981"/>
    </row>
    <row r="3" spans="1:105" ht="15" customHeight="1">
      <c r="A3" s="1128">
        <v>1</v>
      </c>
      <c r="B3" s="684">
        <v>1</v>
      </c>
      <c r="C3" s="444">
        <v>1481</v>
      </c>
      <c r="D3" s="424">
        <v>30238739</v>
      </c>
      <c r="E3" s="424" t="s">
        <v>495</v>
      </c>
      <c r="F3" s="424" t="s">
        <v>496</v>
      </c>
      <c r="G3" s="424" t="s">
        <v>513</v>
      </c>
      <c r="H3" s="424" t="s">
        <v>493</v>
      </c>
      <c r="I3" s="425">
        <v>45139.76666666667</v>
      </c>
      <c r="J3" s="424" t="s">
        <v>528</v>
      </c>
      <c r="K3" s="95" t="s">
        <v>17</v>
      </c>
      <c r="L3" s="685">
        <v>45139</v>
      </c>
      <c r="M3" s="686">
        <v>0.76458333333333328</v>
      </c>
      <c r="N3" s="695" t="s">
        <v>528</v>
      </c>
      <c r="O3" s="685">
        <v>45139</v>
      </c>
      <c r="P3" s="686">
        <v>0.76666666666666672</v>
      </c>
      <c r="Q3" s="685">
        <v>45139</v>
      </c>
      <c r="R3" s="686">
        <v>0.29444444444444445</v>
      </c>
      <c r="S3" s="695" t="s">
        <v>528</v>
      </c>
      <c r="T3" s="750">
        <v>45143</v>
      </c>
      <c r="U3" s="711">
        <v>0.76111111111111107</v>
      </c>
      <c r="V3" s="695" t="s">
        <v>528</v>
      </c>
      <c r="W3" s="688">
        <f t="shared" ref="W3:W45" si="0">(U3+T3)-(P3+O3)</f>
        <v>3.9944444444408873</v>
      </c>
      <c r="X3" s="689">
        <v>45146</v>
      </c>
      <c r="Y3" s="690">
        <v>0.52430555555555558</v>
      </c>
      <c r="Z3" s="687" t="s">
        <v>528</v>
      </c>
      <c r="AA3" s="691">
        <f t="shared" ref="AA3:AA45" si="1">(Y3+X3)-(U3+T3)</f>
        <v>2.7631944444437977</v>
      </c>
      <c r="AB3" s="689"/>
      <c r="AC3" s="690"/>
      <c r="AD3" s="687"/>
      <c r="AE3" s="691">
        <f t="shared" ref="AE3:AE45" si="2">(AC3+AB3)-(Y3+X3)</f>
        <v>-45146.524305555555</v>
      </c>
      <c r="AF3" s="692"/>
      <c r="AG3" s="693"/>
      <c r="AH3" s="694"/>
      <c r="AI3" s="687"/>
      <c r="AJ3" s="691">
        <f t="shared" ref="AJ3:AJ45" si="3">(AG3+AF3)-(U3+T3)</f>
        <v>-45143.761111111111</v>
      </c>
      <c r="AK3" s="692"/>
      <c r="AL3" s="693"/>
      <c r="AM3" s="694"/>
      <c r="AN3" s="691">
        <f t="shared" ref="AN3:AN45" si="4">(AL3+AK3)-(U3+T3)</f>
        <v>-45143.761111111111</v>
      </c>
      <c r="AO3" s="692">
        <v>45147</v>
      </c>
      <c r="AP3" s="711">
        <v>0.48194444444444445</v>
      </c>
      <c r="AQ3" s="698">
        <f t="shared" ref="AQ3:AQ45" si="5">(AP3+AO3)-(U3+T3)</f>
        <v>3.7208333333328483</v>
      </c>
      <c r="AR3" s="692">
        <v>45147</v>
      </c>
      <c r="AS3" s="711">
        <v>0.48194444444444445</v>
      </c>
      <c r="AT3" s="695" t="s">
        <v>528</v>
      </c>
      <c r="AU3" s="14">
        <f t="shared" ref="AU3:AU45" si="6">(AS3+AR3)-(U3+T3)</f>
        <v>3.7208333333328483</v>
      </c>
      <c r="AV3" s="701"/>
      <c r="AW3" s="701"/>
      <c r="AX3" s="701" t="s">
        <v>27</v>
      </c>
      <c r="AY3" s="701" t="s">
        <v>35</v>
      </c>
      <c r="AZ3" s="701" t="s">
        <v>102</v>
      </c>
      <c r="BA3" s="701" t="s">
        <v>346</v>
      </c>
      <c r="BB3" s="702" t="s">
        <v>1449</v>
      </c>
      <c r="BC3" s="568" t="s">
        <v>1450</v>
      </c>
      <c r="BD3" s="19"/>
      <c r="BE3" s="703" t="s">
        <v>89</v>
      </c>
      <c r="BF3" s="703"/>
      <c r="BJ3" s="444">
        <v>1502</v>
      </c>
      <c r="BK3" s="424">
        <v>30273225</v>
      </c>
      <c r="BL3" s="424" t="s">
        <v>505</v>
      </c>
      <c r="BM3" s="424" t="s">
        <v>502</v>
      </c>
      <c r="BN3" s="424" t="s">
        <v>497</v>
      </c>
      <c r="BO3" s="424" t="s">
        <v>503</v>
      </c>
      <c r="BP3" s="425">
        <v>45145.834722222222</v>
      </c>
      <c r="BQ3" s="424" t="s">
        <v>528</v>
      </c>
      <c r="BR3" s="446" t="s">
        <v>5</v>
      </c>
      <c r="BS3" s="705"/>
      <c r="BT3" s="705"/>
      <c r="BU3" s="448">
        <v>1491</v>
      </c>
      <c r="BV3" s="424">
        <v>30265515</v>
      </c>
      <c r="BW3" s="424" t="s">
        <v>529</v>
      </c>
      <c r="BX3" s="424" t="s">
        <v>506</v>
      </c>
      <c r="BY3" s="424" t="s">
        <v>507</v>
      </c>
      <c r="BZ3" s="424" t="s">
        <v>482</v>
      </c>
      <c r="CA3" s="425">
        <v>45143.768750000003</v>
      </c>
      <c r="CB3" s="424" t="s">
        <v>528</v>
      </c>
      <c r="CC3" s="446" t="s">
        <v>0</v>
      </c>
      <c r="CD3" s="705"/>
      <c r="CE3" s="705"/>
      <c r="CF3" s="444">
        <v>1493</v>
      </c>
      <c r="CG3" s="424">
        <v>20322703</v>
      </c>
      <c r="CH3" s="424" t="s">
        <v>501</v>
      </c>
      <c r="CI3" s="424" t="s">
        <v>506</v>
      </c>
      <c r="CJ3" s="424" t="s">
        <v>517</v>
      </c>
      <c r="CK3" s="424" t="s">
        <v>518</v>
      </c>
      <c r="CL3" s="425">
        <v>45144.821527777778</v>
      </c>
      <c r="CM3" s="424" t="s">
        <v>528</v>
      </c>
      <c r="CN3" s="446" t="s">
        <v>17</v>
      </c>
      <c r="CO3" s="705"/>
      <c r="CP3" s="705"/>
      <c r="CQ3" s="444">
        <v>1481</v>
      </c>
      <c r="CR3" s="424">
        <v>30238739</v>
      </c>
      <c r="CS3" s="424" t="s">
        <v>495</v>
      </c>
      <c r="CT3" s="424" t="s">
        <v>496</v>
      </c>
      <c r="CU3" s="424" t="s">
        <v>513</v>
      </c>
      <c r="CV3" s="424" t="s">
        <v>493</v>
      </c>
      <c r="CW3" s="425">
        <v>45139.76666666667</v>
      </c>
      <c r="CX3" s="424" t="s">
        <v>528</v>
      </c>
      <c r="CY3" s="95" t="s">
        <v>17</v>
      </c>
    </row>
    <row r="4" spans="1:105" ht="15" customHeight="1">
      <c r="A4" s="1130"/>
      <c r="B4" s="684">
        <v>2</v>
      </c>
      <c r="C4" s="448">
        <v>1482</v>
      </c>
      <c r="D4" s="424">
        <v>1749128</v>
      </c>
      <c r="E4" s="424" t="s">
        <v>495</v>
      </c>
      <c r="F4" s="424" t="s">
        <v>496</v>
      </c>
      <c r="G4" s="424" t="s">
        <v>497</v>
      </c>
      <c r="H4" s="424" t="s">
        <v>534</v>
      </c>
      <c r="I4" s="425">
        <v>45140.806250000001</v>
      </c>
      <c r="J4" s="424" t="s">
        <v>528</v>
      </c>
      <c r="K4" s="446" t="s">
        <v>5</v>
      </c>
      <c r="L4" s="685">
        <v>45140</v>
      </c>
      <c r="M4" s="686">
        <v>0.7993055555555556</v>
      </c>
      <c r="N4" s="695" t="s">
        <v>528</v>
      </c>
      <c r="O4" s="685">
        <v>45140</v>
      </c>
      <c r="P4" s="686">
        <v>0.80625000000000002</v>
      </c>
      <c r="Q4" s="685">
        <v>45150</v>
      </c>
      <c r="R4" s="686">
        <v>0.26527777777777778</v>
      </c>
      <c r="S4" s="695" t="s">
        <v>528</v>
      </c>
      <c r="T4" s="750">
        <v>45150</v>
      </c>
      <c r="U4" s="711">
        <v>0.76597222222222217</v>
      </c>
      <c r="V4" s="695" t="s">
        <v>528</v>
      </c>
      <c r="W4" s="688">
        <f t="shared" si="0"/>
        <v>9.9597222222218988</v>
      </c>
      <c r="X4" s="689">
        <v>45152</v>
      </c>
      <c r="Y4" s="690">
        <v>0.63541666666666663</v>
      </c>
      <c r="Z4" s="687" t="s">
        <v>528</v>
      </c>
      <c r="AA4" s="691">
        <f t="shared" si="1"/>
        <v>1.8694444444408873</v>
      </c>
      <c r="AB4" s="689"/>
      <c r="AC4" s="690"/>
      <c r="AD4" s="687"/>
      <c r="AE4" s="691">
        <f t="shared" si="2"/>
        <v>-45152.635416666664</v>
      </c>
      <c r="AF4" s="692"/>
      <c r="AG4" s="695"/>
      <c r="AH4" s="695"/>
      <c r="AI4" s="687"/>
      <c r="AJ4" s="691">
        <f t="shared" si="3"/>
        <v>-45150.765972222223</v>
      </c>
      <c r="AK4" s="692"/>
      <c r="AL4" s="695"/>
      <c r="AM4" s="695"/>
      <c r="AN4" s="691">
        <f t="shared" si="4"/>
        <v>-45150.765972222223</v>
      </c>
      <c r="AO4" s="692">
        <v>45152</v>
      </c>
      <c r="AP4" s="711">
        <v>0.63541666666666663</v>
      </c>
      <c r="AQ4" s="698">
        <f t="shared" si="5"/>
        <v>1.8694444444408873</v>
      </c>
      <c r="AR4" s="692">
        <v>45152</v>
      </c>
      <c r="AS4" s="711">
        <v>0.63541666666666663</v>
      </c>
      <c r="AT4" s="695" t="s">
        <v>528</v>
      </c>
      <c r="AU4" s="14">
        <f t="shared" si="6"/>
        <v>1.8694444444408873</v>
      </c>
      <c r="AV4" s="701"/>
      <c r="AW4" s="701"/>
      <c r="AX4" s="701" t="s">
        <v>9</v>
      </c>
      <c r="AY4" s="701" t="s">
        <v>11</v>
      </c>
      <c r="AZ4" s="701" t="s">
        <v>31</v>
      </c>
      <c r="BA4" s="701" t="s">
        <v>78</v>
      </c>
      <c r="BB4" s="702" t="s">
        <v>1451</v>
      </c>
      <c r="BC4" s="702" t="s">
        <v>1452</v>
      </c>
      <c r="BD4" s="19"/>
      <c r="BE4" s="703" t="s">
        <v>89</v>
      </c>
      <c r="BF4" s="703"/>
      <c r="BJ4" s="444">
        <v>1509</v>
      </c>
      <c r="BK4" s="424">
        <v>2331653879</v>
      </c>
      <c r="BL4" s="424" t="s">
        <v>505</v>
      </c>
      <c r="BM4" s="424" t="s">
        <v>496</v>
      </c>
      <c r="BN4" s="424" t="s">
        <v>507</v>
      </c>
      <c r="BO4" s="424" t="s">
        <v>483</v>
      </c>
      <c r="BP4" s="425">
        <v>45147.521527777775</v>
      </c>
      <c r="BQ4" s="424" t="s">
        <v>528</v>
      </c>
      <c r="BR4" s="446" t="s">
        <v>5</v>
      </c>
      <c r="BS4" s="705"/>
      <c r="BT4" s="705"/>
      <c r="BU4" s="448">
        <v>1517</v>
      </c>
      <c r="BV4" s="424">
        <v>30269476</v>
      </c>
      <c r="BW4" s="424" t="s">
        <v>529</v>
      </c>
      <c r="BX4" s="424" t="s">
        <v>496</v>
      </c>
      <c r="BY4" s="424" t="s">
        <v>507</v>
      </c>
      <c r="BZ4" s="424" t="s">
        <v>482</v>
      </c>
      <c r="CA4" s="425">
        <v>45150.439583333333</v>
      </c>
      <c r="CB4" s="424" t="s">
        <v>528</v>
      </c>
      <c r="CC4" s="446" t="s">
        <v>0</v>
      </c>
      <c r="CD4" s="705"/>
      <c r="CE4" s="705"/>
      <c r="CF4" s="444">
        <v>1498</v>
      </c>
      <c r="CG4" s="424">
        <v>30152492</v>
      </c>
      <c r="CH4" s="424" t="s">
        <v>501</v>
      </c>
      <c r="CI4" s="424" t="s">
        <v>496</v>
      </c>
      <c r="CJ4" s="424" t="s">
        <v>497</v>
      </c>
      <c r="CK4" s="445" t="s">
        <v>465</v>
      </c>
      <c r="CL4" s="425">
        <v>45145.76458333333</v>
      </c>
      <c r="CM4" s="424" t="s">
        <v>528</v>
      </c>
      <c r="CN4" s="446" t="s">
        <v>8</v>
      </c>
      <c r="CO4" s="705"/>
      <c r="CP4" s="705"/>
      <c r="CQ4" s="448">
        <v>1482</v>
      </c>
      <c r="CR4" s="424">
        <v>1749128</v>
      </c>
      <c r="CS4" s="424" t="s">
        <v>495</v>
      </c>
      <c r="CT4" s="424" t="s">
        <v>496</v>
      </c>
      <c r="CU4" s="424" t="s">
        <v>497</v>
      </c>
      <c r="CV4" s="424" t="s">
        <v>534</v>
      </c>
      <c r="CW4" s="425">
        <v>45140.806250000001</v>
      </c>
      <c r="CX4" s="424" t="s">
        <v>528</v>
      </c>
      <c r="CY4" s="446" t="s">
        <v>5</v>
      </c>
    </row>
    <row r="5" spans="1:105" ht="15" customHeight="1">
      <c r="A5" s="1130"/>
      <c r="B5" s="708">
        <v>3</v>
      </c>
      <c r="C5" s="444">
        <v>1488</v>
      </c>
      <c r="D5" s="424">
        <v>30271305</v>
      </c>
      <c r="E5" s="424" t="s">
        <v>495</v>
      </c>
      <c r="F5" s="424" t="s">
        <v>496</v>
      </c>
      <c r="G5" s="424" t="s">
        <v>497</v>
      </c>
      <c r="H5" s="424" t="s">
        <v>471</v>
      </c>
      <c r="I5" s="425">
        <v>45141.89166666667</v>
      </c>
      <c r="J5" s="424" t="s">
        <v>528</v>
      </c>
      <c r="K5" s="446" t="s">
        <v>17</v>
      </c>
      <c r="L5" s="685">
        <v>45141</v>
      </c>
      <c r="M5" s="686">
        <v>0.8125</v>
      </c>
      <c r="N5" s="695" t="s">
        <v>528</v>
      </c>
      <c r="O5" s="685">
        <v>45141</v>
      </c>
      <c r="P5" s="686">
        <v>0.89166666666666672</v>
      </c>
      <c r="Q5" s="685">
        <v>45143</v>
      </c>
      <c r="R5" s="686">
        <v>0.7583333333333333</v>
      </c>
      <c r="S5" s="695" t="s">
        <v>528</v>
      </c>
      <c r="T5" s="750">
        <v>45143</v>
      </c>
      <c r="U5" s="711">
        <v>0.75902777777777775</v>
      </c>
      <c r="V5" s="695" t="s">
        <v>528</v>
      </c>
      <c r="W5" s="688">
        <f t="shared" si="0"/>
        <v>1.867361111108039</v>
      </c>
      <c r="X5" s="689">
        <v>45146</v>
      </c>
      <c r="Y5" s="690">
        <v>0.52500000000000002</v>
      </c>
      <c r="Z5" s="687" t="s">
        <v>528</v>
      </c>
      <c r="AA5" s="691">
        <f t="shared" si="1"/>
        <v>2.765972222223354</v>
      </c>
      <c r="AB5" s="689">
        <v>45147</v>
      </c>
      <c r="AC5" s="690">
        <v>0.48055555555555557</v>
      </c>
      <c r="AD5" s="687" t="s">
        <v>528</v>
      </c>
      <c r="AE5" s="691">
        <f t="shared" si="2"/>
        <v>0.95555555555620231</v>
      </c>
      <c r="AF5" s="692">
        <v>45150</v>
      </c>
      <c r="AG5" s="714">
        <v>0.4236111111111111</v>
      </c>
      <c r="AH5" s="695" t="s">
        <v>528</v>
      </c>
      <c r="AI5" s="687" t="s">
        <v>1453</v>
      </c>
      <c r="AJ5" s="691">
        <f t="shared" si="3"/>
        <v>6.6645833333313931</v>
      </c>
      <c r="AK5" s="692"/>
      <c r="AL5" s="695"/>
      <c r="AM5" s="695"/>
      <c r="AN5" s="691">
        <f t="shared" si="4"/>
        <v>-45143.759027777778</v>
      </c>
      <c r="AO5" s="696"/>
      <c r="AP5" s="697"/>
      <c r="AQ5" s="698">
        <f t="shared" si="5"/>
        <v>-45143.759027777778</v>
      </c>
      <c r="AR5" s="692"/>
      <c r="AS5" s="711"/>
      <c r="AT5" s="695" t="s">
        <v>528</v>
      </c>
      <c r="AU5" s="14">
        <f t="shared" si="6"/>
        <v>-45143.759027777778</v>
      </c>
      <c r="AV5" s="701">
        <v>4920</v>
      </c>
      <c r="AW5" s="701" t="s">
        <v>1454</v>
      </c>
      <c r="AX5" s="701" t="s">
        <v>9</v>
      </c>
      <c r="AY5" s="701" t="s">
        <v>11</v>
      </c>
      <c r="AZ5" s="701" t="s">
        <v>37</v>
      </c>
      <c r="BA5" s="701" t="s">
        <v>96</v>
      </c>
      <c r="BB5" s="702" t="s">
        <v>1455</v>
      </c>
      <c r="BC5" s="702" t="s">
        <v>1456</v>
      </c>
      <c r="BD5" s="19"/>
      <c r="BE5" s="703" t="s">
        <v>89</v>
      </c>
      <c r="BF5" s="703"/>
      <c r="BJ5" s="444">
        <v>1513</v>
      </c>
      <c r="BK5" s="424">
        <v>30280557</v>
      </c>
      <c r="BL5" s="424" t="s">
        <v>505</v>
      </c>
      <c r="BM5" s="424" t="s">
        <v>496</v>
      </c>
      <c r="BN5" s="424" t="s">
        <v>507</v>
      </c>
      <c r="BO5" s="424" t="s">
        <v>483</v>
      </c>
      <c r="BP5" s="425">
        <v>45148.529166666667</v>
      </c>
      <c r="BQ5" s="424" t="s">
        <v>528</v>
      </c>
      <c r="BR5" s="446" t="s">
        <v>5</v>
      </c>
      <c r="BS5" s="705"/>
      <c r="BT5" s="705"/>
      <c r="BU5" s="423">
        <v>1518</v>
      </c>
      <c r="BV5" s="424">
        <v>20343473</v>
      </c>
      <c r="BW5" s="424" t="s">
        <v>529</v>
      </c>
      <c r="BX5" s="424" t="s">
        <v>496</v>
      </c>
      <c r="BY5" s="424" t="s">
        <v>507</v>
      </c>
      <c r="BZ5" s="424" t="s">
        <v>482</v>
      </c>
      <c r="CA5" s="425">
        <v>45150.546527777777</v>
      </c>
      <c r="CB5" s="424" t="s">
        <v>528</v>
      </c>
      <c r="CC5" s="446" t="s">
        <v>0</v>
      </c>
      <c r="CD5" s="705"/>
      <c r="CE5" s="705"/>
      <c r="CF5" s="444">
        <v>1515</v>
      </c>
      <c r="CG5" s="424">
        <v>1575689</v>
      </c>
      <c r="CH5" s="424" t="s">
        <v>501</v>
      </c>
      <c r="CI5" s="424" t="s">
        <v>496</v>
      </c>
      <c r="CJ5" s="424" t="s">
        <v>497</v>
      </c>
      <c r="CK5" s="424" t="s">
        <v>516</v>
      </c>
      <c r="CL5" s="425">
        <v>45150.617361111108</v>
      </c>
      <c r="CM5" s="424" t="s">
        <v>528</v>
      </c>
      <c r="CN5" s="446" t="s">
        <v>17</v>
      </c>
      <c r="CO5" s="705"/>
      <c r="CP5" s="705"/>
      <c r="CQ5" s="444">
        <v>1488</v>
      </c>
      <c r="CR5" s="424">
        <v>30271305</v>
      </c>
      <c r="CS5" s="424" t="s">
        <v>495</v>
      </c>
      <c r="CT5" s="424" t="s">
        <v>496</v>
      </c>
      <c r="CU5" s="424" t="s">
        <v>497</v>
      </c>
      <c r="CV5" s="424" t="s">
        <v>471</v>
      </c>
      <c r="CW5" s="425">
        <v>45141.89166666667</v>
      </c>
      <c r="CX5" s="424" t="s">
        <v>528</v>
      </c>
      <c r="CY5" s="446" t="s">
        <v>17</v>
      </c>
    </row>
    <row r="6" spans="1:105" ht="14.25" customHeight="1">
      <c r="A6" s="1130"/>
      <c r="B6" s="684">
        <v>4</v>
      </c>
      <c r="C6" s="448">
        <v>1491</v>
      </c>
      <c r="D6" s="424">
        <v>30265515</v>
      </c>
      <c r="E6" s="424" t="s">
        <v>529</v>
      </c>
      <c r="F6" s="424" t="s">
        <v>506</v>
      </c>
      <c r="G6" s="424" t="s">
        <v>507</v>
      </c>
      <c r="H6" s="424" t="s">
        <v>482</v>
      </c>
      <c r="I6" s="425">
        <v>45143.768750000003</v>
      </c>
      <c r="J6" s="424" t="s">
        <v>528</v>
      </c>
      <c r="K6" s="446" t="s">
        <v>0</v>
      </c>
      <c r="L6" s="685">
        <v>45143</v>
      </c>
      <c r="M6" s="686">
        <v>0.76875000000000004</v>
      </c>
      <c r="N6" s="695" t="s">
        <v>528</v>
      </c>
      <c r="O6" s="685">
        <v>45143</v>
      </c>
      <c r="P6" s="686">
        <v>0.76875000000000004</v>
      </c>
      <c r="Q6" s="685"/>
      <c r="R6" s="686"/>
      <c r="S6" s="695"/>
      <c r="T6" s="685">
        <v>45143</v>
      </c>
      <c r="U6" s="686">
        <v>0.81666666666666665</v>
      </c>
      <c r="V6" s="695" t="s">
        <v>528</v>
      </c>
      <c r="W6" s="688">
        <f t="shared" si="0"/>
        <v>4.7916666662786156E-2</v>
      </c>
      <c r="X6" s="689"/>
      <c r="Y6" s="690"/>
      <c r="Z6" s="687"/>
      <c r="AA6" s="691">
        <f t="shared" si="1"/>
        <v>-45143.816666666666</v>
      </c>
      <c r="AB6" s="689"/>
      <c r="AC6" s="690"/>
      <c r="AD6" s="687"/>
      <c r="AE6" s="691">
        <f t="shared" si="2"/>
        <v>0</v>
      </c>
      <c r="AF6" s="692"/>
      <c r="AG6" s="695"/>
      <c r="AH6" s="695"/>
      <c r="AI6" s="687"/>
      <c r="AJ6" s="691">
        <f t="shared" si="3"/>
        <v>-45143.816666666666</v>
      </c>
      <c r="AK6" s="692"/>
      <c r="AL6" s="695"/>
      <c r="AM6" s="695"/>
      <c r="AN6" s="691">
        <f t="shared" si="4"/>
        <v>-45143.816666666666</v>
      </c>
      <c r="AO6" s="692">
        <v>45143</v>
      </c>
      <c r="AP6" s="711">
        <v>0.81666666666666676</v>
      </c>
      <c r="AQ6" s="698">
        <f t="shared" si="5"/>
        <v>0</v>
      </c>
      <c r="AR6" s="692">
        <v>45143</v>
      </c>
      <c r="AS6" s="711">
        <v>0.81666666666666676</v>
      </c>
      <c r="AT6" s="695" t="s">
        <v>528</v>
      </c>
      <c r="AU6" s="14">
        <f t="shared" si="6"/>
        <v>0</v>
      </c>
      <c r="AV6" s="701"/>
      <c r="AW6" s="701"/>
      <c r="AX6" s="701" t="s">
        <v>27</v>
      </c>
      <c r="AY6" s="701" t="s">
        <v>29</v>
      </c>
      <c r="AZ6" s="701" t="s">
        <v>76</v>
      </c>
      <c r="BA6" s="701" t="s">
        <v>272</v>
      </c>
      <c r="BB6" s="702" t="s">
        <v>1457</v>
      </c>
      <c r="BC6" s="702" t="s">
        <v>1458</v>
      </c>
      <c r="BD6" s="19"/>
      <c r="BE6" s="703" t="s">
        <v>89</v>
      </c>
      <c r="BF6" s="703"/>
      <c r="BJ6" s="448">
        <v>1516</v>
      </c>
      <c r="BK6" s="424">
        <v>30281797</v>
      </c>
      <c r="BL6" s="424" t="s">
        <v>505</v>
      </c>
      <c r="BM6" s="424" t="s">
        <v>496</v>
      </c>
      <c r="BN6" s="424" t="s">
        <v>507</v>
      </c>
      <c r="BO6" s="424" t="s">
        <v>483</v>
      </c>
      <c r="BP6" s="425">
        <v>45150.393750000003</v>
      </c>
      <c r="BQ6" s="424" t="s">
        <v>528</v>
      </c>
      <c r="BR6" s="446" t="s">
        <v>0</v>
      </c>
      <c r="BS6" s="705"/>
      <c r="BT6" s="705"/>
      <c r="BU6" s="423">
        <v>1519</v>
      </c>
      <c r="BV6" s="454">
        <v>1133647</v>
      </c>
      <c r="BW6" s="454" t="s">
        <v>529</v>
      </c>
      <c r="BX6" s="454" t="s">
        <v>496</v>
      </c>
      <c r="BY6" s="454" t="s">
        <v>507</v>
      </c>
      <c r="BZ6" s="454" t="s">
        <v>482</v>
      </c>
      <c r="CA6" s="455">
        <v>45150.558333333334</v>
      </c>
      <c r="CB6" s="454" t="s">
        <v>528</v>
      </c>
      <c r="CC6" s="446" t="s">
        <v>0</v>
      </c>
      <c r="CD6" s="705"/>
      <c r="CE6" s="705"/>
      <c r="CF6" s="444">
        <v>1521</v>
      </c>
      <c r="CG6" s="424">
        <v>30133549</v>
      </c>
      <c r="CH6" s="424" t="s">
        <v>501</v>
      </c>
      <c r="CI6" s="424" t="s">
        <v>506</v>
      </c>
      <c r="CJ6" s="424" t="s">
        <v>497</v>
      </c>
      <c r="CK6" s="424" t="s">
        <v>469</v>
      </c>
      <c r="CL6" s="425">
        <v>45150.831944444442</v>
      </c>
      <c r="CM6" s="424" t="s">
        <v>528</v>
      </c>
      <c r="CN6" s="446" t="s">
        <v>17</v>
      </c>
      <c r="CO6" s="705"/>
      <c r="CP6" s="705"/>
      <c r="CQ6" s="423">
        <v>1501</v>
      </c>
      <c r="CR6" s="424">
        <v>30103349</v>
      </c>
      <c r="CS6" s="424" t="s">
        <v>495</v>
      </c>
      <c r="CT6" s="424" t="s">
        <v>506</v>
      </c>
      <c r="CU6" s="424" t="s">
        <v>507</v>
      </c>
      <c r="CV6" s="424" t="s">
        <v>485</v>
      </c>
      <c r="CW6" s="425">
        <v>45145.809027777781</v>
      </c>
      <c r="CX6" s="424" t="s">
        <v>528</v>
      </c>
      <c r="CY6" s="446" t="s">
        <v>8</v>
      </c>
    </row>
    <row r="7" spans="1:105" s="710" customFormat="1" ht="14.25" customHeight="1">
      <c r="A7" s="1130"/>
      <c r="B7" s="684">
        <v>5</v>
      </c>
      <c r="C7" s="444">
        <v>1493</v>
      </c>
      <c r="D7" s="424">
        <v>20322703</v>
      </c>
      <c r="E7" s="424" t="s">
        <v>501</v>
      </c>
      <c r="F7" s="424" t="s">
        <v>506</v>
      </c>
      <c r="G7" s="424" t="s">
        <v>517</v>
      </c>
      <c r="H7" s="424" t="s">
        <v>518</v>
      </c>
      <c r="I7" s="425">
        <v>45144.821527777778</v>
      </c>
      <c r="J7" s="424" t="s">
        <v>528</v>
      </c>
      <c r="K7" s="446" t="s">
        <v>17</v>
      </c>
      <c r="L7" s="685">
        <v>45144</v>
      </c>
      <c r="M7" s="686">
        <v>0.81666666666666665</v>
      </c>
      <c r="N7" s="695" t="s">
        <v>528</v>
      </c>
      <c r="O7" s="685">
        <v>45144</v>
      </c>
      <c r="P7" s="686">
        <v>0.82152777777777775</v>
      </c>
      <c r="Q7" s="685">
        <v>45146</v>
      </c>
      <c r="R7" s="686">
        <v>8.3333333333333332E-3</v>
      </c>
      <c r="S7" s="695" t="s">
        <v>528</v>
      </c>
      <c r="T7" s="750">
        <v>45146</v>
      </c>
      <c r="U7" s="711">
        <v>0.50902777777777775</v>
      </c>
      <c r="V7" s="695" t="s">
        <v>528</v>
      </c>
      <c r="W7" s="688">
        <f t="shared" si="0"/>
        <v>1.6875</v>
      </c>
      <c r="X7" s="689">
        <v>45147</v>
      </c>
      <c r="Y7" s="690">
        <v>0.4826388888888889</v>
      </c>
      <c r="Z7" s="687" t="s">
        <v>528</v>
      </c>
      <c r="AA7" s="691">
        <f t="shared" si="1"/>
        <v>0.97361111111240461</v>
      </c>
      <c r="AB7" s="685">
        <v>45150</v>
      </c>
      <c r="AC7" s="690">
        <v>0.42638888888888887</v>
      </c>
      <c r="AD7" s="687" t="s">
        <v>528</v>
      </c>
      <c r="AE7" s="691">
        <f t="shared" si="2"/>
        <v>2.9437499999985448</v>
      </c>
      <c r="AF7" s="692">
        <v>45153</v>
      </c>
      <c r="AG7" s="714">
        <v>0.59791666666666665</v>
      </c>
      <c r="AH7" s="695" t="s">
        <v>528</v>
      </c>
      <c r="AI7" s="687" t="s">
        <v>1453</v>
      </c>
      <c r="AJ7" s="691">
        <f t="shared" si="3"/>
        <v>7.0888888888875954</v>
      </c>
      <c r="AK7" s="692">
        <v>45172</v>
      </c>
      <c r="AL7" s="711">
        <v>0.7416666666666667</v>
      </c>
      <c r="AM7" s="695" t="s">
        <v>498</v>
      </c>
      <c r="AN7" s="691">
        <f t="shared" si="4"/>
        <v>26.232638888890506</v>
      </c>
      <c r="AO7" s="696"/>
      <c r="AP7" s="697"/>
      <c r="AQ7" s="698">
        <f t="shared" si="5"/>
        <v>-45146.509027777778</v>
      </c>
      <c r="AR7" s="692"/>
      <c r="AS7" s="711"/>
      <c r="AT7" s="695"/>
      <c r="AU7" s="14">
        <f t="shared" si="6"/>
        <v>-45146.509027777778</v>
      </c>
      <c r="AV7" s="701"/>
      <c r="AW7" s="701"/>
      <c r="AX7" s="701" t="s">
        <v>27</v>
      </c>
      <c r="AY7" s="701" t="s">
        <v>29</v>
      </c>
      <c r="AZ7" s="701" t="s">
        <v>68</v>
      </c>
      <c r="BA7" s="701" t="s">
        <v>226</v>
      </c>
      <c r="BB7" s="702" t="s">
        <v>1459</v>
      </c>
      <c r="BC7" s="702" t="s">
        <v>1460</v>
      </c>
      <c r="BD7" s="19"/>
      <c r="BE7" s="703" t="s">
        <v>89</v>
      </c>
      <c r="BF7" s="703"/>
      <c r="BJ7" s="423">
        <v>1527</v>
      </c>
      <c r="BK7" s="424">
        <v>30279689</v>
      </c>
      <c r="BL7" s="424" t="s">
        <v>505</v>
      </c>
      <c r="BM7" s="424" t="s">
        <v>496</v>
      </c>
      <c r="BN7" s="424" t="s">
        <v>497</v>
      </c>
      <c r="BO7" s="424" t="s">
        <v>667</v>
      </c>
      <c r="BP7" s="425">
        <v>45153.52847222222</v>
      </c>
      <c r="BQ7" s="424" t="s">
        <v>528</v>
      </c>
      <c r="BR7" s="446" t="s">
        <v>0</v>
      </c>
      <c r="BS7" s="705"/>
      <c r="BT7" s="705"/>
      <c r="BU7" s="448">
        <v>1520</v>
      </c>
      <c r="BV7" s="454">
        <v>584956</v>
      </c>
      <c r="BW7" s="454" t="s">
        <v>529</v>
      </c>
      <c r="BX7" s="454" t="s">
        <v>496</v>
      </c>
      <c r="BY7" s="454" t="s">
        <v>507</v>
      </c>
      <c r="BZ7" s="454" t="s">
        <v>482</v>
      </c>
      <c r="CA7" s="455">
        <v>45150.570833333331</v>
      </c>
      <c r="CB7" s="454" t="s">
        <v>528</v>
      </c>
      <c r="CC7" s="446" t="s">
        <v>0</v>
      </c>
      <c r="CD7" s="705"/>
      <c r="CE7" s="705"/>
      <c r="CF7" s="448">
        <v>1523</v>
      </c>
      <c r="CG7" s="424">
        <v>1208101475</v>
      </c>
      <c r="CH7" s="424" t="s">
        <v>501</v>
      </c>
      <c r="CI7" s="424" t="s">
        <v>496</v>
      </c>
      <c r="CJ7" s="424" t="s">
        <v>507</v>
      </c>
      <c r="CK7" s="424" t="s">
        <v>481</v>
      </c>
      <c r="CL7" s="425">
        <v>45153.413194444445</v>
      </c>
      <c r="CM7" s="424" t="s">
        <v>528</v>
      </c>
      <c r="CN7" s="446" t="s">
        <v>17</v>
      </c>
      <c r="CO7" s="705"/>
      <c r="CP7" s="705"/>
      <c r="CQ7" s="444">
        <v>1504</v>
      </c>
      <c r="CR7" s="424">
        <v>30055171</v>
      </c>
      <c r="CS7" s="424" t="s">
        <v>495</v>
      </c>
      <c r="CT7" s="424" t="s">
        <v>496</v>
      </c>
      <c r="CU7" s="424" t="s">
        <v>497</v>
      </c>
      <c r="CV7" s="424" t="s">
        <v>471</v>
      </c>
      <c r="CW7" s="425">
        <v>45146.818749999999</v>
      </c>
      <c r="CX7" s="424" t="s">
        <v>528</v>
      </c>
      <c r="CY7" s="446" t="s">
        <v>17</v>
      </c>
      <c r="CZ7" s="704"/>
    </row>
    <row r="8" spans="1:105" ht="14.25" customHeight="1">
      <c r="A8" s="1130"/>
      <c r="B8" s="684">
        <v>6</v>
      </c>
      <c r="C8" s="444">
        <v>1498</v>
      </c>
      <c r="D8" s="424">
        <v>30152492</v>
      </c>
      <c r="E8" s="424" t="s">
        <v>501</v>
      </c>
      <c r="F8" s="424" t="s">
        <v>496</v>
      </c>
      <c r="G8" s="424" t="s">
        <v>497</v>
      </c>
      <c r="H8" s="445" t="s">
        <v>465</v>
      </c>
      <c r="I8" s="425">
        <v>45145.76458333333</v>
      </c>
      <c r="J8" s="424" t="s">
        <v>528</v>
      </c>
      <c r="K8" s="446" t="s">
        <v>8</v>
      </c>
      <c r="L8" s="685">
        <v>45145</v>
      </c>
      <c r="M8" s="686">
        <v>0.7583333333333333</v>
      </c>
      <c r="N8" s="695" t="s">
        <v>528</v>
      </c>
      <c r="O8" s="685">
        <v>45145</v>
      </c>
      <c r="P8" s="686">
        <v>0.76458333333333328</v>
      </c>
      <c r="Q8" s="685">
        <v>45147</v>
      </c>
      <c r="R8" s="686">
        <v>0.24791666666666667</v>
      </c>
      <c r="S8" s="695" t="s">
        <v>528</v>
      </c>
      <c r="T8" s="750">
        <v>45147</v>
      </c>
      <c r="U8" s="711">
        <v>0.76944444444444438</v>
      </c>
      <c r="V8" s="695" t="s">
        <v>528</v>
      </c>
      <c r="W8" s="688">
        <f t="shared" si="0"/>
        <v>2.0048611111124046</v>
      </c>
      <c r="X8" s="685">
        <v>45148</v>
      </c>
      <c r="Y8" s="690">
        <v>0.81527777777777777</v>
      </c>
      <c r="Z8" s="687" t="s">
        <v>528</v>
      </c>
      <c r="AA8" s="691">
        <f t="shared" si="1"/>
        <v>1.0458333333372138</v>
      </c>
      <c r="AB8" s="685">
        <v>45148</v>
      </c>
      <c r="AC8" s="690">
        <v>0.86319444444444449</v>
      </c>
      <c r="AD8" s="687" t="s">
        <v>528</v>
      </c>
      <c r="AE8" s="691">
        <f t="shared" si="2"/>
        <v>4.7916666662786156E-2</v>
      </c>
      <c r="AF8" s="692">
        <v>45150</v>
      </c>
      <c r="AG8" s="714">
        <v>0.43958333333333338</v>
      </c>
      <c r="AH8" s="695" t="s">
        <v>528</v>
      </c>
      <c r="AI8" s="687" t="s">
        <v>1453</v>
      </c>
      <c r="AJ8" s="691">
        <f t="shared" si="3"/>
        <v>2.6701388888905058</v>
      </c>
      <c r="AK8" s="692"/>
      <c r="AL8" s="695"/>
      <c r="AM8" s="695"/>
      <c r="AN8" s="691">
        <f t="shared" si="4"/>
        <v>-45147.769444444442</v>
      </c>
      <c r="AO8" s="692">
        <v>45187</v>
      </c>
      <c r="AP8" s="711">
        <v>0.39097222222222222</v>
      </c>
      <c r="AQ8" s="698">
        <f t="shared" si="5"/>
        <v>39.621527777781012</v>
      </c>
      <c r="AR8" s="692">
        <v>45187</v>
      </c>
      <c r="AS8" s="711">
        <v>0.39097222222222222</v>
      </c>
      <c r="AT8" s="695" t="s">
        <v>498</v>
      </c>
      <c r="AU8" s="14">
        <f t="shared" si="6"/>
        <v>39.621527777781012</v>
      </c>
      <c r="AV8" s="701">
        <v>11936</v>
      </c>
      <c r="AW8" s="701" t="s">
        <v>1461</v>
      </c>
      <c r="AX8" s="701" t="s">
        <v>27</v>
      </c>
      <c r="AY8" s="701" t="s">
        <v>35</v>
      </c>
      <c r="AZ8" s="701" t="s">
        <v>94</v>
      </c>
      <c r="BA8" s="701" t="s">
        <v>322</v>
      </c>
      <c r="BB8" s="702" t="s">
        <v>1462</v>
      </c>
      <c r="BC8" s="702" t="s">
        <v>1463</v>
      </c>
      <c r="BD8" s="19"/>
      <c r="BE8" s="703" t="s">
        <v>89</v>
      </c>
      <c r="BF8" s="703"/>
      <c r="BJ8" s="444">
        <v>1530</v>
      </c>
      <c r="BK8" s="424">
        <v>30282384</v>
      </c>
      <c r="BL8" s="424" t="s">
        <v>505</v>
      </c>
      <c r="BM8" s="424" t="s">
        <v>496</v>
      </c>
      <c r="BN8" s="424" t="s">
        <v>497</v>
      </c>
      <c r="BO8" s="424" t="s">
        <v>667</v>
      </c>
      <c r="BP8" s="425">
        <v>45154.504861111112</v>
      </c>
      <c r="BQ8" s="424" t="s">
        <v>528</v>
      </c>
      <c r="BR8" s="446" t="s">
        <v>5</v>
      </c>
      <c r="BS8" s="705"/>
      <c r="BT8" s="705"/>
      <c r="BU8" s="448">
        <v>1522</v>
      </c>
      <c r="BV8" s="424">
        <v>20337407</v>
      </c>
      <c r="BW8" s="424" t="s">
        <v>529</v>
      </c>
      <c r="BX8" s="424" t="s">
        <v>506</v>
      </c>
      <c r="BY8" s="424" t="s">
        <v>507</v>
      </c>
      <c r="BZ8" s="424" t="s">
        <v>482</v>
      </c>
      <c r="CA8" s="425">
        <v>45151.427083333336</v>
      </c>
      <c r="CB8" s="424" t="s">
        <v>528</v>
      </c>
      <c r="CC8" s="446" t="s">
        <v>0</v>
      </c>
      <c r="CD8" s="705"/>
      <c r="CE8" s="705"/>
      <c r="CF8" s="444">
        <v>1533</v>
      </c>
      <c r="CG8" s="424">
        <v>30183371</v>
      </c>
      <c r="CH8" s="424" t="s">
        <v>501</v>
      </c>
      <c r="CI8" s="424" t="s">
        <v>496</v>
      </c>
      <c r="CJ8" s="424" t="s">
        <v>497</v>
      </c>
      <c r="CK8" s="424" t="s">
        <v>1464</v>
      </c>
      <c r="CL8" s="425">
        <v>45158.90902777778</v>
      </c>
      <c r="CM8" s="424" t="s">
        <v>528</v>
      </c>
      <c r="CN8" s="446" t="s">
        <v>17</v>
      </c>
      <c r="CO8" s="705"/>
      <c r="CP8" s="705"/>
      <c r="CQ8" s="448">
        <v>1506</v>
      </c>
      <c r="CR8" s="424">
        <v>30281797</v>
      </c>
      <c r="CS8" s="424" t="s">
        <v>495</v>
      </c>
      <c r="CT8" s="424" t="s">
        <v>496</v>
      </c>
      <c r="CU8" s="424" t="s">
        <v>507</v>
      </c>
      <c r="CV8" s="424" t="s">
        <v>483</v>
      </c>
      <c r="CW8" s="425">
        <v>45147.467361111114</v>
      </c>
      <c r="CX8" s="424" t="s">
        <v>528</v>
      </c>
      <c r="CY8" s="446" t="s">
        <v>5</v>
      </c>
      <c r="CZ8" s="710"/>
    </row>
    <row r="9" spans="1:105" ht="15" customHeight="1">
      <c r="A9" s="1130"/>
      <c r="B9" s="708">
        <v>7</v>
      </c>
      <c r="C9" s="423">
        <v>1501</v>
      </c>
      <c r="D9" s="424">
        <v>30103349</v>
      </c>
      <c r="E9" s="424" t="s">
        <v>495</v>
      </c>
      <c r="F9" s="424" t="s">
        <v>506</v>
      </c>
      <c r="G9" s="424" t="s">
        <v>507</v>
      </c>
      <c r="H9" s="424" t="s">
        <v>485</v>
      </c>
      <c r="I9" s="425">
        <v>45145.809027777781</v>
      </c>
      <c r="J9" s="424" t="s">
        <v>528</v>
      </c>
      <c r="K9" s="446" t="s">
        <v>8</v>
      </c>
      <c r="L9" s="685">
        <v>45145</v>
      </c>
      <c r="M9" s="686">
        <v>0.80486111111111114</v>
      </c>
      <c r="N9" s="695" t="s">
        <v>528</v>
      </c>
      <c r="O9" s="685">
        <v>45145</v>
      </c>
      <c r="P9" s="686">
        <v>0.80902777777777779</v>
      </c>
      <c r="Q9" s="685">
        <v>45146</v>
      </c>
      <c r="R9" s="686">
        <v>0.52708333333333335</v>
      </c>
      <c r="S9" s="695" t="s">
        <v>528</v>
      </c>
      <c r="T9" s="750">
        <v>45146</v>
      </c>
      <c r="U9" s="711">
        <v>0.52777777777777779</v>
      </c>
      <c r="V9" s="695" t="s">
        <v>528</v>
      </c>
      <c r="W9" s="688">
        <f t="shared" si="0"/>
        <v>0.71875</v>
      </c>
      <c r="X9" s="689"/>
      <c r="Y9" s="690"/>
      <c r="Z9" s="687"/>
      <c r="AA9" s="691">
        <f t="shared" si="1"/>
        <v>-45146.527777777781</v>
      </c>
      <c r="AB9" s="689"/>
      <c r="AC9" s="690"/>
      <c r="AD9" s="687"/>
      <c r="AE9" s="691">
        <f t="shared" si="2"/>
        <v>0</v>
      </c>
      <c r="AF9" s="692"/>
      <c r="AG9" s="695"/>
      <c r="AH9" s="695"/>
      <c r="AI9" s="687"/>
      <c r="AJ9" s="691">
        <f t="shared" si="3"/>
        <v>-45146.527777777781</v>
      </c>
      <c r="AK9" s="692"/>
      <c r="AL9" s="695"/>
      <c r="AM9" s="695"/>
      <c r="AN9" s="691">
        <f t="shared" si="4"/>
        <v>-45146.527777777781</v>
      </c>
      <c r="AO9" s="692">
        <v>45148</v>
      </c>
      <c r="AP9" s="711">
        <v>0.86249999999999993</v>
      </c>
      <c r="AQ9" s="698">
        <f t="shared" si="5"/>
        <v>2.3347222222218988</v>
      </c>
      <c r="AR9" s="692">
        <v>45148</v>
      </c>
      <c r="AS9" s="711">
        <v>0.86249999999999993</v>
      </c>
      <c r="AT9" s="695" t="s">
        <v>528</v>
      </c>
      <c r="AU9" s="14">
        <f t="shared" si="6"/>
        <v>2.3347222222218988</v>
      </c>
      <c r="AV9" s="701"/>
      <c r="AW9" s="701" t="s">
        <v>1465</v>
      </c>
      <c r="AX9" s="701" t="s">
        <v>18</v>
      </c>
      <c r="AY9" s="701" t="s">
        <v>41</v>
      </c>
      <c r="AZ9" s="701" t="s">
        <v>110</v>
      </c>
      <c r="BA9" s="701" t="s">
        <v>368</v>
      </c>
      <c r="BB9" s="702" t="s">
        <v>1466</v>
      </c>
      <c r="BC9" s="702" t="s">
        <v>1467</v>
      </c>
      <c r="BD9" s="19"/>
      <c r="BE9" s="703" t="s">
        <v>89</v>
      </c>
      <c r="BF9" s="703"/>
      <c r="BJ9" s="448">
        <v>1531</v>
      </c>
      <c r="BK9" s="424">
        <v>30233814</v>
      </c>
      <c r="BL9" s="424" t="s">
        <v>505</v>
      </c>
      <c r="BM9" s="424" t="s">
        <v>496</v>
      </c>
      <c r="BN9" s="424" t="s">
        <v>497</v>
      </c>
      <c r="BO9" s="424" t="s">
        <v>667</v>
      </c>
      <c r="BP9" s="425">
        <v>45154.834027777775</v>
      </c>
      <c r="BQ9" s="424" t="s">
        <v>528</v>
      </c>
      <c r="BR9" s="446" t="s">
        <v>0</v>
      </c>
      <c r="BS9" s="705"/>
      <c r="BT9" s="705"/>
      <c r="BU9" s="444">
        <v>1526</v>
      </c>
      <c r="BV9" s="424">
        <v>30182453</v>
      </c>
      <c r="BW9" s="424" t="s">
        <v>529</v>
      </c>
      <c r="BX9" s="424" t="s">
        <v>496</v>
      </c>
      <c r="BY9" s="424" t="s">
        <v>507</v>
      </c>
      <c r="BZ9" s="424" t="s">
        <v>482</v>
      </c>
      <c r="CA9" s="425">
        <v>45153.488888888889</v>
      </c>
      <c r="CB9" s="424" t="s">
        <v>528</v>
      </c>
      <c r="CC9" s="446" t="s">
        <v>17</v>
      </c>
      <c r="CD9" s="705"/>
      <c r="CE9" s="705"/>
      <c r="CF9" s="444">
        <v>1537</v>
      </c>
      <c r="CG9" s="424">
        <v>1243182</v>
      </c>
      <c r="CH9" s="424" t="s">
        <v>501</v>
      </c>
      <c r="CI9" s="424" t="s">
        <v>502</v>
      </c>
      <c r="CJ9" s="424" t="s">
        <v>497</v>
      </c>
      <c r="CK9" s="424" t="s">
        <v>1468</v>
      </c>
      <c r="CL9" s="425">
        <v>45158.832638888889</v>
      </c>
      <c r="CM9" s="424" t="s">
        <v>528</v>
      </c>
      <c r="CN9" s="446" t="s">
        <v>17</v>
      </c>
      <c r="CO9" s="705"/>
      <c r="CP9" s="705"/>
      <c r="CQ9" s="444">
        <v>1508</v>
      </c>
      <c r="CR9" s="424">
        <v>30275731</v>
      </c>
      <c r="CS9" s="424" t="s">
        <v>495</v>
      </c>
      <c r="CT9" s="424" t="s">
        <v>496</v>
      </c>
      <c r="CU9" s="424" t="s">
        <v>507</v>
      </c>
      <c r="CV9" s="424" t="s">
        <v>483</v>
      </c>
      <c r="CW9" s="425">
        <v>45147.536111111112</v>
      </c>
      <c r="CX9" s="424" t="s">
        <v>528</v>
      </c>
      <c r="CY9" s="446" t="s">
        <v>17</v>
      </c>
    </row>
    <row r="10" spans="1:105" ht="15" customHeight="1">
      <c r="A10" s="1129"/>
      <c r="B10" s="684">
        <v>8</v>
      </c>
      <c r="C10" s="444">
        <v>1502</v>
      </c>
      <c r="D10" s="424">
        <v>30273225</v>
      </c>
      <c r="E10" s="424" t="s">
        <v>505</v>
      </c>
      <c r="F10" s="424" t="s">
        <v>502</v>
      </c>
      <c r="G10" s="424" t="s">
        <v>497</v>
      </c>
      <c r="H10" s="424" t="s">
        <v>503</v>
      </c>
      <c r="I10" s="425">
        <v>45145.834722222222</v>
      </c>
      <c r="J10" s="424" t="s">
        <v>528</v>
      </c>
      <c r="K10" s="446" t="s">
        <v>5</v>
      </c>
      <c r="L10" s="685">
        <v>45145</v>
      </c>
      <c r="M10" s="686">
        <v>0.83472222222222225</v>
      </c>
      <c r="N10" s="695" t="s">
        <v>528</v>
      </c>
      <c r="O10" s="685">
        <v>45145</v>
      </c>
      <c r="P10" s="686">
        <v>0.83472222222222225</v>
      </c>
      <c r="Q10" s="685">
        <v>45145</v>
      </c>
      <c r="R10" s="686">
        <v>0.84513888888888888</v>
      </c>
      <c r="S10" s="695" t="s">
        <v>528</v>
      </c>
      <c r="T10" s="750">
        <v>45145</v>
      </c>
      <c r="U10" s="711">
        <v>0.84513888888888899</v>
      </c>
      <c r="V10" s="695" t="s">
        <v>528</v>
      </c>
      <c r="W10" s="688">
        <f t="shared" si="0"/>
        <v>1.0416666664241347E-2</v>
      </c>
      <c r="X10" s="689"/>
      <c r="Y10" s="690"/>
      <c r="Z10" s="687"/>
      <c r="AA10" s="691">
        <f t="shared" si="1"/>
        <v>-45145.845138888886</v>
      </c>
      <c r="AB10" s="689"/>
      <c r="AC10" s="690"/>
      <c r="AD10" s="687"/>
      <c r="AE10" s="691">
        <f t="shared" si="2"/>
        <v>0</v>
      </c>
      <c r="AF10" s="692"/>
      <c r="AG10" s="695"/>
      <c r="AH10" s="695"/>
      <c r="AI10" s="687"/>
      <c r="AJ10" s="691">
        <f t="shared" si="3"/>
        <v>-45145.845138888886</v>
      </c>
      <c r="AK10" s="692"/>
      <c r="AL10" s="695"/>
      <c r="AM10" s="695"/>
      <c r="AN10" s="691">
        <f t="shared" si="4"/>
        <v>-45145.845138888886</v>
      </c>
      <c r="AO10" s="696">
        <v>45147</v>
      </c>
      <c r="AP10" s="697">
        <v>0.50138888888888888</v>
      </c>
      <c r="AQ10" s="698">
        <f t="shared" si="5"/>
        <v>1.65625</v>
      </c>
      <c r="AR10" s="692">
        <v>45147</v>
      </c>
      <c r="AS10" s="711">
        <v>0.47986111111111113</v>
      </c>
      <c r="AT10" s="695" t="s">
        <v>528</v>
      </c>
      <c r="AU10" s="14">
        <f t="shared" si="6"/>
        <v>1.6347222222248092</v>
      </c>
      <c r="AV10" s="701"/>
      <c r="AW10" s="701"/>
      <c r="AX10" s="701" t="s">
        <v>18</v>
      </c>
      <c r="AY10" s="701" t="s">
        <v>48</v>
      </c>
      <c r="AZ10" s="701" t="s">
        <v>118</v>
      </c>
      <c r="BA10" s="701" t="s">
        <v>378</v>
      </c>
      <c r="BB10" s="702" t="s">
        <v>1469</v>
      </c>
      <c r="BC10" s="702" t="s">
        <v>1470</v>
      </c>
      <c r="BD10" s="19"/>
      <c r="BE10" s="703" t="s">
        <v>89</v>
      </c>
      <c r="BF10" s="703"/>
      <c r="BJ10" s="448">
        <v>1536</v>
      </c>
      <c r="BK10" s="424">
        <v>30279230</v>
      </c>
      <c r="BL10" s="424" t="s">
        <v>505</v>
      </c>
      <c r="BM10" s="424" t="s">
        <v>506</v>
      </c>
      <c r="BN10" s="424" t="s">
        <v>513</v>
      </c>
      <c r="BO10" s="424" t="s">
        <v>1192</v>
      </c>
      <c r="BP10" s="425">
        <v>45158.591666666667</v>
      </c>
      <c r="BQ10" s="424" t="s">
        <v>528</v>
      </c>
      <c r="BR10" s="446" t="s">
        <v>0</v>
      </c>
      <c r="BS10" s="705"/>
      <c r="BT10" s="705"/>
      <c r="BU10" s="448">
        <v>1550</v>
      </c>
      <c r="BV10" s="424">
        <v>30078665</v>
      </c>
      <c r="BW10" s="424" t="s">
        <v>529</v>
      </c>
      <c r="BX10" s="424" t="s">
        <v>496</v>
      </c>
      <c r="BY10" s="424" t="s">
        <v>507</v>
      </c>
      <c r="BZ10" s="424" t="s">
        <v>482</v>
      </c>
      <c r="CA10" s="425">
        <v>45162.61041666667</v>
      </c>
      <c r="CB10" s="424" t="s">
        <v>528</v>
      </c>
      <c r="CC10" s="446" t="s">
        <v>0</v>
      </c>
      <c r="CD10" s="705"/>
      <c r="CE10" s="705"/>
      <c r="CF10" s="444">
        <v>1554</v>
      </c>
      <c r="CG10" s="424">
        <v>30033812</v>
      </c>
      <c r="CH10" s="424" t="s">
        <v>501</v>
      </c>
      <c r="CI10" s="424" t="s">
        <v>502</v>
      </c>
      <c r="CJ10" s="424" t="s">
        <v>497</v>
      </c>
      <c r="CK10" s="424" t="s">
        <v>503</v>
      </c>
      <c r="CL10" s="425">
        <v>45165.527777777781</v>
      </c>
      <c r="CM10" s="424" t="s">
        <v>498</v>
      </c>
      <c r="CN10" s="446" t="s">
        <v>17</v>
      </c>
      <c r="CO10" s="705"/>
      <c r="CP10" s="705"/>
      <c r="CQ10" s="423">
        <v>1512</v>
      </c>
      <c r="CR10" s="424">
        <v>30152492</v>
      </c>
      <c r="CS10" s="424" t="s">
        <v>495</v>
      </c>
      <c r="CT10" s="424" t="s">
        <v>496</v>
      </c>
      <c r="CU10" s="424" t="s">
        <v>507</v>
      </c>
      <c r="CV10" s="424" t="s">
        <v>483</v>
      </c>
      <c r="CW10" s="425">
        <v>45147.863194444442</v>
      </c>
      <c r="CX10" s="424" t="s">
        <v>528</v>
      </c>
      <c r="CY10" s="446" t="s">
        <v>8</v>
      </c>
    </row>
    <row r="11" spans="1:105" ht="15" customHeight="1">
      <c r="A11" s="1128">
        <v>2</v>
      </c>
      <c r="B11" s="684">
        <v>9</v>
      </c>
      <c r="C11" s="444">
        <v>1504</v>
      </c>
      <c r="D11" s="424">
        <v>30055171</v>
      </c>
      <c r="E11" s="424" t="s">
        <v>495</v>
      </c>
      <c r="F11" s="424" t="s">
        <v>496</v>
      </c>
      <c r="G11" s="424" t="s">
        <v>497</v>
      </c>
      <c r="H11" s="424" t="s">
        <v>471</v>
      </c>
      <c r="I11" s="425">
        <v>45146.818749999999</v>
      </c>
      <c r="J11" s="424" t="s">
        <v>528</v>
      </c>
      <c r="K11" s="446" t="s">
        <v>17</v>
      </c>
      <c r="L11" s="685">
        <v>45146</v>
      </c>
      <c r="M11" s="686">
        <v>0.80763888888888891</v>
      </c>
      <c r="N11" s="695" t="s">
        <v>528</v>
      </c>
      <c r="O11" s="685">
        <v>45146</v>
      </c>
      <c r="P11" s="686">
        <v>0.81874999999999998</v>
      </c>
      <c r="Q11" s="685">
        <v>45150</v>
      </c>
      <c r="R11" s="686">
        <v>0.32361111111111113</v>
      </c>
      <c r="S11" s="695" t="s">
        <v>528</v>
      </c>
      <c r="T11" s="750">
        <v>45150</v>
      </c>
      <c r="U11" s="711">
        <v>0.82500000000000007</v>
      </c>
      <c r="V11" s="695" t="s">
        <v>528</v>
      </c>
      <c r="W11" s="688">
        <f t="shared" si="0"/>
        <v>4.0062499999985448</v>
      </c>
      <c r="X11" s="689"/>
      <c r="Y11" s="690"/>
      <c r="Z11" s="687"/>
      <c r="AA11" s="691">
        <f t="shared" si="1"/>
        <v>-45150.824999999997</v>
      </c>
      <c r="AB11" s="689"/>
      <c r="AC11" s="690"/>
      <c r="AD11" s="687"/>
      <c r="AE11" s="691">
        <f t="shared" si="2"/>
        <v>0</v>
      </c>
      <c r="AF11" s="692"/>
      <c r="AG11" s="695"/>
      <c r="AH11" s="695"/>
      <c r="AI11" s="687"/>
      <c r="AJ11" s="691">
        <f t="shared" si="3"/>
        <v>-45150.824999999997</v>
      </c>
      <c r="AK11" s="692">
        <v>45174</v>
      </c>
      <c r="AL11" s="714">
        <v>0.42777777777777781</v>
      </c>
      <c r="AM11" s="695" t="s">
        <v>498</v>
      </c>
      <c r="AN11" s="691">
        <f t="shared" si="4"/>
        <v>23.602777777778101</v>
      </c>
      <c r="AO11" s="751"/>
      <c r="AP11" s="697"/>
      <c r="AQ11" s="698">
        <f t="shared" si="5"/>
        <v>-45150.824999999997</v>
      </c>
      <c r="AR11" s="692"/>
      <c r="AS11" s="711"/>
      <c r="AT11" s="695"/>
      <c r="AU11" s="14">
        <f t="shared" si="6"/>
        <v>-45150.824999999997</v>
      </c>
      <c r="AV11" s="700">
        <v>8825</v>
      </c>
      <c r="AW11" s="752" t="s">
        <v>1471</v>
      </c>
      <c r="AX11" s="701" t="s">
        <v>27</v>
      </c>
      <c r="AY11" s="701" t="s">
        <v>29</v>
      </c>
      <c r="AZ11" s="701" t="s">
        <v>76</v>
      </c>
      <c r="BA11" s="701" t="s">
        <v>276</v>
      </c>
      <c r="BB11" s="702" t="s">
        <v>1472</v>
      </c>
      <c r="BC11" s="702" t="s">
        <v>1473</v>
      </c>
      <c r="BD11" s="19"/>
      <c r="BE11" s="703" t="s">
        <v>89</v>
      </c>
      <c r="BF11" s="703"/>
      <c r="BJ11" s="448">
        <v>1549</v>
      </c>
      <c r="BK11" s="424">
        <v>30225100</v>
      </c>
      <c r="BL11" s="424" t="s">
        <v>505</v>
      </c>
      <c r="BM11" s="424" t="s">
        <v>502</v>
      </c>
      <c r="BN11" s="424" t="s">
        <v>507</v>
      </c>
      <c r="BO11" s="424" t="s">
        <v>484</v>
      </c>
      <c r="BP11" s="425">
        <v>45162.399305555555</v>
      </c>
      <c r="BQ11" s="424" t="s">
        <v>528</v>
      </c>
      <c r="BR11" s="446" t="s">
        <v>0</v>
      </c>
      <c r="BS11" s="705"/>
      <c r="BT11" s="705"/>
      <c r="BU11" s="705"/>
      <c r="BV11" s="705"/>
      <c r="BW11" s="705"/>
      <c r="BX11" s="705"/>
      <c r="BY11" s="705"/>
      <c r="BZ11" s="705"/>
      <c r="CA11" s="705"/>
      <c r="CB11" s="705"/>
      <c r="CC11" s="705"/>
      <c r="CD11" s="705"/>
      <c r="CE11" s="705"/>
      <c r="CF11" s="448">
        <v>1555</v>
      </c>
      <c r="CG11" s="424">
        <v>30036675</v>
      </c>
      <c r="CH11" s="424" t="s">
        <v>501</v>
      </c>
      <c r="CI11" s="424" t="s">
        <v>506</v>
      </c>
      <c r="CJ11" s="424" t="s">
        <v>497</v>
      </c>
      <c r="CK11" s="424" t="s">
        <v>535</v>
      </c>
      <c r="CL11" s="425">
        <v>45165.805555555555</v>
      </c>
      <c r="CM11" s="424" t="s">
        <v>498</v>
      </c>
      <c r="CN11" s="446" t="s">
        <v>5</v>
      </c>
      <c r="CO11" s="705"/>
      <c r="CP11" s="705"/>
      <c r="CQ11" s="444">
        <v>1525</v>
      </c>
      <c r="CR11" s="424">
        <v>30093798</v>
      </c>
      <c r="CS11" s="424" t="s">
        <v>495</v>
      </c>
      <c r="CT11" s="424" t="s">
        <v>496</v>
      </c>
      <c r="CU11" s="424" t="s">
        <v>497</v>
      </c>
      <c r="CV11" s="424" t="s">
        <v>1376</v>
      </c>
      <c r="CW11" s="425">
        <v>45153.49722222222</v>
      </c>
      <c r="CX11" s="424" t="s">
        <v>528</v>
      </c>
      <c r="CY11" s="446" t="s">
        <v>17</v>
      </c>
    </row>
    <row r="12" spans="1:105" ht="15" customHeight="1">
      <c r="A12" s="1130"/>
      <c r="B12" s="684">
        <v>10</v>
      </c>
      <c r="C12" s="448">
        <v>1506</v>
      </c>
      <c r="D12" s="424">
        <v>30281797</v>
      </c>
      <c r="E12" s="424" t="s">
        <v>495</v>
      </c>
      <c r="F12" s="424" t="s">
        <v>496</v>
      </c>
      <c r="G12" s="424" t="s">
        <v>507</v>
      </c>
      <c r="H12" s="424" t="s">
        <v>483</v>
      </c>
      <c r="I12" s="425">
        <v>45147.467361111114</v>
      </c>
      <c r="J12" s="424" t="s">
        <v>528</v>
      </c>
      <c r="K12" s="446" t="s">
        <v>5</v>
      </c>
      <c r="L12" s="685">
        <v>45147</v>
      </c>
      <c r="M12" s="686">
        <v>0.46736111111111112</v>
      </c>
      <c r="N12" s="695" t="s">
        <v>528</v>
      </c>
      <c r="O12" s="685">
        <v>45147</v>
      </c>
      <c r="P12" s="686">
        <v>0.46736111111111112</v>
      </c>
      <c r="Q12" s="685">
        <v>45147</v>
      </c>
      <c r="R12" s="686">
        <v>0.47847222222222224</v>
      </c>
      <c r="S12" s="695" t="s">
        <v>528</v>
      </c>
      <c r="T12" s="750">
        <v>45147</v>
      </c>
      <c r="U12" s="711">
        <v>0.47847222222222219</v>
      </c>
      <c r="V12" s="695" t="s">
        <v>528</v>
      </c>
      <c r="W12" s="688">
        <f t="shared" si="0"/>
        <v>1.1111111110949423E-2</v>
      </c>
      <c r="X12" s="689"/>
      <c r="Y12" s="690"/>
      <c r="Z12" s="687"/>
      <c r="AA12" s="691">
        <f t="shared" si="1"/>
        <v>-45147.478472222225</v>
      </c>
      <c r="AB12" s="689"/>
      <c r="AC12" s="690"/>
      <c r="AD12" s="687"/>
      <c r="AE12" s="691">
        <f t="shared" si="2"/>
        <v>0</v>
      </c>
      <c r="AF12" s="692"/>
      <c r="AG12" s="695"/>
      <c r="AH12" s="695"/>
      <c r="AI12" s="687"/>
      <c r="AJ12" s="691">
        <f t="shared" si="3"/>
        <v>-45147.478472222225</v>
      </c>
      <c r="AK12" s="692"/>
      <c r="AL12" s="695"/>
      <c r="AM12" s="695"/>
      <c r="AN12" s="691">
        <f t="shared" si="4"/>
        <v>-45147.478472222225</v>
      </c>
      <c r="AO12" s="692">
        <v>45148</v>
      </c>
      <c r="AP12" s="711">
        <v>0.86388888888888893</v>
      </c>
      <c r="AQ12" s="698">
        <f t="shared" si="5"/>
        <v>1.3854166666642413</v>
      </c>
      <c r="AR12" s="692">
        <v>45148</v>
      </c>
      <c r="AS12" s="711">
        <v>0.86388888888888893</v>
      </c>
      <c r="AT12" s="695" t="s">
        <v>528</v>
      </c>
      <c r="AU12" s="14">
        <f t="shared" si="6"/>
        <v>1.3854166666642413</v>
      </c>
      <c r="AV12" s="701">
        <v>14421</v>
      </c>
      <c r="AW12" s="701" t="s">
        <v>1474</v>
      </c>
      <c r="AX12" s="701" t="s">
        <v>27</v>
      </c>
      <c r="AY12" s="701" t="s">
        <v>29</v>
      </c>
      <c r="AZ12" s="701" t="s">
        <v>76</v>
      </c>
      <c r="BA12" s="701" t="s">
        <v>272</v>
      </c>
      <c r="BB12" s="702" t="s">
        <v>1475</v>
      </c>
      <c r="BC12" s="702" t="s">
        <v>1476</v>
      </c>
      <c r="BD12" s="19"/>
      <c r="BE12" s="703" t="s">
        <v>84</v>
      </c>
      <c r="BF12" s="703"/>
      <c r="BJ12" s="448">
        <v>1557</v>
      </c>
      <c r="BK12" s="424">
        <v>1810690</v>
      </c>
      <c r="BL12" s="424" t="s">
        <v>505</v>
      </c>
      <c r="BM12" s="424" t="s">
        <v>496</v>
      </c>
      <c r="BN12" s="424" t="s">
        <v>507</v>
      </c>
      <c r="BO12" s="424" t="s">
        <v>486</v>
      </c>
      <c r="BP12" s="425">
        <v>45166.604861111111</v>
      </c>
      <c r="BQ12" s="424" t="s">
        <v>498</v>
      </c>
      <c r="BR12" s="446" t="s">
        <v>0</v>
      </c>
      <c r="BS12" s="705"/>
      <c r="BT12" s="705"/>
      <c r="BU12" s="705"/>
      <c r="BV12" s="705"/>
      <c r="BW12" s="705"/>
      <c r="BX12" s="705"/>
      <c r="BY12" s="705"/>
      <c r="BZ12" s="705"/>
      <c r="CA12" s="705"/>
      <c r="CB12" s="705"/>
      <c r="CC12" s="705"/>
      <c r="CD12" s="705"/>
      <c r="CE12" s="705"/>
      <c r="CF12"/>
      <c r="CG12"/>
      <c r="CH12"/>
      <c r="CI12"/>
      <c r="CJ12"/>
      <c r="CK12"/>
      <c r="CL12"/>
      <c r="CM12"/>
      <c r="CN12"/>
      <c r="CO12" s="705"/>
      <c r="CP12" s="705"/>
      <c r="CQ12" s="448">
        <v>1528</v>
      </c>
      <c r="CR12" s="424">
        <v>1163766</v>
      </c>
      <c r="CS12" s="424" t="s">
        <v>495</v>
      </c>
      <c r="CT12" s="424" t="s">
        <v>496</v>
      </c>
      <c r="CU12" s="424" t="s">
        <v>497</v>
      </c>
      <c r="CV12" s="424" t="s">
        <v>1213</v>
      </c>
      <c r="CW12" s="425">
        <v>45153.537499999999</v>
      </c>
      <c r="CX12" s="424" t="s">
        <v>528</v>
      </c>
      <c r="CY12" s="446" t="s">
        <v>17</v>
      </c>
    </row>
    <row r="13" spans="1:105" ht="15" customHeight="1">
      <c r="A13" s="1130"/>
      <c r="B13" s="708">
        <v>11</v>
      </c>
      <c r="C13" s="444">
        <v>1508</v>
      </c>
      <c r="D13" s="424">
        <v>30275731</v>
      </c>
      <c r="E13" s="424" t="s">
        <v>495</v>
      </c>
      <c r="F13" s="424" t="s">
        <v>496</v>
      </c>
      <c r="G13" s="424" t="s">
        <v>507</v>
      </c>
      <c r="H13" s="424" t="s">
        <v>483</v>
      </c>
      <c r="I13" s="425">
        <v>45147.536111111112</v>
      </c>
      <c r="J13" s="424" t="s">
        <v>528</v>
      </c>
      <c r="K13" s="446" t="s">
        <v>17</v>
      </c>
      <c r="L13" s="685">
        <v>45147</v>
      </c>
      <c r="M13" s="686">
        <v>0.5131944444444444</v>
      </c>
      <c r="N13" s="695" t="s">
        <v>528</v>
      </c>
      <c r="O13" s="685">
        <v>45147</v>
      </c>
      <c r="P13" s="686">
        <v>0.53611111111111109</v>
      </c>
      <c r="Q13" s="685">
        <v>45150</v>
      </c>
      <c r="R13" s="686">
        <v>0.3347222222222222</v>
      </c>
      <c r="S13" s="695" t="s">
        <v>528</v>
      </c>
      <c r="T13" s="750">
        <v>45150</v>
      </c>
      <c r="U13" s="711">
        <v>0.8520833333333333</v>
      </c>
      <c r="V13" s="695" t="s">
        <v>528</v>
      </c>
      <c r="W13" s="688">
        <f t="shared" si="0"/>
        <v>3.3159722222189885</v>
      </c>
      <c r="X13" s="685">
        <v>45153</v>
      </c>
      <c r="Y13" s="690">
        <v>0.59305555555555556</v>
      </c>
      <c r="Z13" s="687" t="s">
        <v>528</v>
      </c>
      <c r="AA13" s="691">
        <f t="shared" si="1"/>
        <v>2.7409722222218988</v>
      </c>
      <c r="AB13" s="685">
        <v>45153</v>
      </c>
      <c r="AC13" s="690">
        <v>0.59444444444444444</v>
      </c>
      <c r="AD13" s="687" t="s">
        <v>528</v>
      </c>
      <c r="AE13" s="691">
        <f t="shared" si="2"/>
        <v>1.3888888934161514E-3</v>
      </c>
      <c r="AF13" s="692">
        <v>45174</v>
      </c>
      <c r="AG13" s="714">
        <v>0.42708333333333331</v>
      </c>
      <c r="AH13" s="695" t="s">
        <v>498</v>
      </c>
      <c r="AI13" s="687" t="s">
        <v>1453</v>
      </c>
      <c r="AJ13" s="691">
        <f t="shared" si="3"/>
        <v>23.575000000004366</v>
      </c>
      <c r="AK13" s="692"/>
      <c r="AL13" s="695"/>
      <c r="AM13" s="695"/>
      <c r="AN13" s="691">
        <f t="shared" si="4"/>
        <v>-45150.852083333331</v>
      </c>
      <c r="AO13" s="751"/>
      <c r="AP13" s="697"/>
      <c r="AQ13" s="698">
        <f t="shared" si="5"/>
        <v>-45150.852083333331</v>
      </c>
      <c r="AR13" s="692"/>
      <c r="AS13" s="711"/>
      <c r="AT13" s="695"/>
      <c r="AU13" s="14">
        <f t="shared" si="6"/>
        <v>-45150.852083333331</v>
      </c>
      <c r="AV13" s="701"/>
      <c r="AW13" s="701"/>
      <c r="AX13" s="701" t="s">
        <v>9</v>
      </c>
      <c r="AY13" s="701" t="s">
        <v>11</v>
      </c>
      <c r="AZ13" s="701" t="s">
        <v>22</v>
      </c>
      <c r="BA13" s="701" t="s">
        <v>62</v>
      </c>
      <c r="BB13" s="702" t="s">
        <v>1477</v>
      </c>
      <c r="BC13" s="702" t="s">
        <v>1478</v>
      </c>
      <c r="BD13" s="19"/>
      <c r="BE13" s="703" t="s">
        <v>89</v>
      </c>
      <c r="BF13" s="703"/>
      <c r="BJ13" s="448">
        <v>1567</v>
      </c>
      <c r="BK13" s="424">
        <v>1051749297</v>
      </c>
      <c r="BL13" s="424" t="s">
        <v>505</v>
      </c>
      <c r="BM13" s="424" t="s">
        <v>496</v>
      </c>
      <c r="BN13" s="424" t="s">
        <v>507</v>
      </c>
      <c r="BO13" s="424" t="s">
        <v>486</v>
      </c>
      <c r="BP13" s="425">
        <v>45169.454861111109</v>
      </c>
      <c r="BQ13" s="424" t="s">
        <v>498</v>
      </c>
      <c r="BR13" s="446" t="s">
        <v>0</v>
      </c>
      <c r="BS13" s="705"/>
      <c r="BT13" s="705"/>
      <c r="CC13" s="705"/>
      <c r="CD13" s="705"/>
      <c r="CE13" s="705"/>
      <c r="CF13"/>
      <c r="CG13"/>
      <c r="CH13"/>
      <c r="CI13"/>
      <c r="CJ13"/>
      <c r="CK13"/>
      <c r="CL13"/>
      <c r="CM13"/>
      <c r="CN13"/>
      <c r="CO13" s="705"/>
      <c r="CP13" s="705"/>
      <c r="CQ13" s="444">
        <v>1529</v>
      </c>
      <c r="CR13" s="424">
        <v>1163766</v>
      </c>
      <c r="CS13" s="424" t="s">
        <v>495</v>
      </c>
      <c r="CT13" s="424" t="s">
        <v>496</v>
      </c>
      <c r="CU13" s="424" t="s">
        <v>497</v>
      </c>
      <c r="CV13" s="424" t="s">
        <v>1213</v>
      </c>
      <c r="CW13" s="425">
        <v>45153.537499999999</v>
      </c>
      <c r="CX13" s="424" t="s">
        <v>528</v>
      </c>
      <c r="CY13" s="446" t="s">
        <v>17</v>
      </c>
    </row>
    <row r="14" spans="1:105" ht="15" customHeight="1">
      <c r="A14" s="1130"/>
      <c r="B14" s="684">
        <v>12</v>
      </c>
      <c r="C14" s="444">
        <v>1509</v>
      </c>
      <c r="D14" s="424">
        <v>2331653879</v>
      </c>
      <c r="E14" s="424" t="s">
        <v>505</v>
      </c>
      <c r="F14" s="424" t="s">
        <v>496</v>
      </c>
      <c r="G14" s="424" t="s">
        <v>507</v>
      </c>
      <c r="H14" s="424" t="s">
        <v>483</v>
      </c>
      <c r="I14" s="425">
        <v>45147.521527777775</v>
      </c>
      <c r="J14" s="424" t="s">
        <v>528</v>
      </c>
      <c r="K14" s="446" t="s">
        <v>5</v>
      </c>
      <c r="L14" s="685">
        <v>45147</v>
      </c>
      <c r="M14" s="686">
        <v>0.52152777777777781</v>
      </c>
      <c r="N14" s="695" t="s">
        <v>528</v>
      </c>
      <c r="O14" s="685">
        <v>45147</v>
      </c>
      <c r="P14" s="686">
        <v>0.52152777777777781</v>
      </c>
      <c r="Q14" s="685">
        <v>45147</v>
      </c>
      <c r="R14" s="686">
        <v>0.52500000000000002</v>
      </c>
      <c r="S14" s="695" t="s">
        <v>528</v>
      </c>
      <c r="T14" s="750">
        <v>45147</v>
      </c>
      <c r="U14" s="711">
        <v>0.52500000000000002</v>
      </c>
      <c r="V14" s="695" t="s">
        <v>528</v>
      </c>
      <c r="W14" s="688">
        <f t="shared" si="0"/>
        <v>3.4722222262644209E-3</v>
      </c>
      <c r="X14" s="689"/>
      <c r="Y14" s="690"/>
      <c r="Z14" s="687"/>
      <c r="AA14" s="691">
        <f t="shared" si="1"/>
        <v>-45147.525000000001</v>
      </c>
      <c r="AB14" s="689"/>
      <c r="AC14" s="690"/>
      <c r="AD14" s="687"/>
      <c r="AE14" s="691">
        <f t="shared" si="2"/>
        <v>0</v>
      </c>
      <c r="AF14" s="692"/>
      <c r="AG14" s="695"/>
      <c r="AH14" s="695"/>
      <c r="AI14" s="687"/>
      <c r="AJ14" s="691">
        <f t="shared" si="3"/>
        <v>-45147.525000000001</v>
      </c>
      <c r="AK14" s="692">
        <v>45148</v>
      </c>
      <c r="AL14" s="714">
        <v>0.52847222222222223</v>
      </c>
      <c r="AM14" s="695" t="s">
        <v>498</v>
      </c>
      <c r="AN14" s="691">
        <f t="shared" si="4"/>
        <v>1.0034722222189885</v>
      </c>
      <c r="AO14" s="696"/>
      <c r="AP14" s="697"/>
      <c r="AQ14" s="698">
        <f t="shared" si="5"/>
        <v>-45147.525000000001</v>
      </c>
      <c r="AR14" s="692"/>
      <c r="AS14" s="711"/>
      <c r="AT14" s="695"/>
      <c r="AU14" s="14">
        <f t="shared" si="6"/>
        <v>-45147.525000000001</v>
      </c>
      <c r="AV14" s="701"/>
      <c r="AW14" s="701"/>
      <c r="AX14" s="701" t="s">
        <v>27</v>
      </c>
      <c r="AY14" s="701" t="s">
        <v>29</v>
      </c>
      <c r="AZ14" s="701" t="s">
        <v>90</v>
      </c>
      <c r="BA14" s="701" t="s">
        <v>310</v>
      </c>
      <c r="BB14" s="702" t="s">
        <v>1479</v>
      </c>
      <c r="BC14" s="702" t="s">
        <v>1480</v>
      </c>
      <c r="BD14" s="19"/>
      <c r="BE14" s="703" t="s">
        <v>89</v>
      </c>
      <c r="BF14" s="703"/>
      <c r="BJ14" s="448">
        <v>1568</v>
      </c>
      <c r="BK14" s="424">
        <v>1051749297</v>
      </c>
      <c r="BL14" s="424" t="s">
        <v>505</v>
      </c>
      <c r="BM14" s="424" t="s">
        <v>496</v>
      </c>
      <c r="BN14" s="424" t="s">
        <v>507</v>
      </c>
      <c r="BO14" s="424" t="s">
        <v>486</v>
      </c>
      <c r="BP14" s="425">
        <v>45169.470833333333</v>
      </c>
      <c r="BQ14" s="424" t="s">
        <v>528</v>
      </c>
      <c r="BR14" s="446" t="s">
        <v>0</v>
      </c>
      <c r="BS14" s="705"/>
      <c r="BT14" s="705"/>
      <c r="CC14" s="705"/>
      <c r="CD14" s="705"/>
      <c r="CE14" s="705"/>
      <c r="CF14"/>
      <c r="CG14"/>
      <c r="CH14"/>
      <c r="CI14"/>
      <c r="CJ14"/>
      <c r="CK14"/>
      <c r="CL14"/>
      <c r="CM14"/>
      <c r="CN14"/>
      <c r="CO14" s="705"/>
      <c r="CP14" s="705"/>
      <c r="CQ14" s="444">
        <v>1542</v>
      </c>
      <c r="CR14" s="424">
        <v>30053324</v>
      </c>
      <c r="CS14" s="424" t="s">
        <v>495</v>
      </c>
      <c r="CT14" s="424" t="s">
        <v>496</v>
      </c>
      <c r="CU14" s="424" t="s">
        <v>507</v>
      </c>
      <c r="CV14" s="424" t="s">
        <v>482</v>
      </c>
      <c r="CW14" s="425">
        <v>45160.548611111109</v>
      </c>
      <c r="CX14" s="424" t="s">
        <v>528</v>
      </c>
      <c r="CY14" s="446" t="s">
        <v>17</v>
      </c>
    </row>
    <row r="15" spans="1:105" ht="15" customHeight="1">
      <c r="A15" s="1130"/>
      <c r="B15" s="684">
        <v>13</v>
      </c>
      <c r="C15" s="423">
        <v>1512</v>
      </c>
      <c r="D15" s="424">
        <v>30152492</v>
      </c>
      <c r="E15" s="424" t="s">
        <v>495</v>
      </c>
      <c r="F15" s="424" t="s">
        <v>496</v>
      </c>
      <c r="G15" s="424" t="s">
        <v>507</v>
      </c>
      <c r="H15" s="424" t="s">
        <v>483</v>
      </c>
      <c r="I15" s="425">
        <v>45147.863194444442</v>
      </c>
      <c r="J15" s="424" t="s">
        <v>528</v>
      </c>
      <c r="K15" s="446" t="s">
        <v>8</v>
      </c>
      <c r="L15" s="685">
        <v>45147</v>
      </c>
      <c r="M15" s="686">
        <v>0.86319444444444449</v>
      </c>
      <c r="N15" s="695" t="s">
        <v>528</v>
      </c>
      <c r="O15" s="685">
        <v>45147</v>
      </c>
      <c r="P15" s="686">
        <v>0.86319444444444449</v>
      </c>
      <c r="Q15" s="685">
        <v>45147</v>
      </c>
      <c r="R15" s="686">
        <v>0.87361111111111112</v>
      </c>
      <c r="S15" s="695" t="s">
        <v>528</v>
      </c>
      <c r="T15" s="750">
        <v>45147</v>
      </c>
      <c r="U15" s="711">
        <v>0.87361111111111101</v>
      </c>
      <c r="V15" s="695" t="s">
        <v>528</v>
      </c>
      <c r="W15" s="688">
        <f t="shared" si="0"/>
        <v>1.0416666671517305E-2</v>
      </c>
      <c r="X15" s="689"/>
      <c r="Y15" s="690"/>
      <c r="Z15" s="687"/>
      <c r="AA15" s="691">
        <f t="shared" si="1"/>
        <v>-45147.873611111114</v>
      </c>
      <c r="AB15" s="689"/>
      <c r="AC15" s="690"/>
      <c r="AD15" s="687"/>
      <c r="AE15" s="691">
        <f t="shared" si="2"/>
        <v>0</v>
      </c>
      <c r="AF15" s="692"/>
      <c r="AG15" s="695"/>
      <c r="AH15" s="695"/>
      <c r="AI15" s="687"/>
      <c r="AJ15" s="691">
        <f t="shared" si="3"/>
        <v>-45147.873611111114</v>
      </c>
      <c r="AK15" s="692"/>
      <c r="AL15" s="695"/>
      <c r="AM15" s="695"/>
      <c r="AN15" s="691">
        <f t="shared" si="4"/>
        <v>-45147.873611111114</v>
      </c>
      <c r="AO15" s="692">
        <v>45150</v>
      </c>
      <c r="AP15" s="711">
        <v>0.53888888888888886</v>
      </c>
      <c r="AQ15" s="698">
        <f t="shared" si="5"/>
        <v>2.6652777777781012</v>
      </c>
      <c r="AR15" s="692">
        <v>45150</v>
      </c>
      <c r="AS15" s="711">
        <v>0.53888888888888886</v>
      </c>
      <c r="AT15" s="695" t="s">
        <v>528</v>
      </c>
      <c r="AU15" s="14">
        <f t="shared" si="6"/>
        <v>2.6652777777781012</v>
      </c>
      <c r="AV15" s="701"/>
      <c r="AW15" s="701"/>
      <c r="AX15" s="701" t="s">
        <v>27</v>
      </c>
      <c r="AY15" s="701" t="s">
        <v>35</v>
      </c>
      <c r="AZ15" s="701" t="s">
        <v>94</v>
      </c>
      <c r="BA15" s="701" t="s">
        <v>322</v>
      </c>
      <c r="BB15" s="702" t="s">
        <v>1481</v>
      </c>
      <c r="BC15" s="702" t="s">
        <v>1482</v>
      </c>
      <c r="BD15" s="19"/>
      <c r="BE15" s="703" t="s">
        <v>89</v>
      </c>
      <c r="BF15" s="703"/>
      <c r="BR15" s="705"/>
      <c r="BS15" s="705"/>
      <c r="BT15" s="705"/>
      <c r="CC15" s="705"/>
      <c r="CD15" s="705"/>
      <c r="CE15" s="705"/>
      <c r="CF15" s="705"/>
      <c r="CG15" s="705"/>
      <c r="CH15" s="705"/>
      <c r="CI15" s="705"/>
      <c r="CJ15" s="705"/>
      <c r="CK15" s="705"/>
      <c r="CL15" s="705"/>
      <c r="CM15" s="705"/>
      <c r="CN15" s="705"/>
      <c r="CO15" s="705"/>
      <c r="CP15" s="705"/>
      <c r="CQ15" s="444">
        <v>1558</v>
      </c>
      <c r="CR15" s="424">
        <v>30042971</v>
      </c>
      <c r="CS15" s="424" t="s">
        <v>495</v>
      </c>
      <c r="CT15" s="424" t="s">
        <v>502</v>
      </c>
      <c r="CU15" s="424" t="s">
        <v>497</v>
      </c>
      <c r="CV15" s="424" t="s">
        <v>503</v>
      </c>
      <c r="CW15" s="425">
        <v>45166.65347222222</v>
      </c>
      <c r="CX15" s="424" t="s">
        <v>498</v>
      </c>
      <c r="CY15" s="446" t="s">
        <v>17</v>
      </c>
    </row>
    <row r="16" spans="1:105" ht="15" customHeight="1">
      <c r="A16" s="1130"/>
      <c r="B16" s="684">
        <v>14</v>
      </c>
      <c r="C16" s="444">
        <v>1513</v>
      </c>
      <c r="D16" s="424">
        <v>30280557</v>
      </c>
      <c r="E16" s="424" t="s">
        <v>505</v>
      </c>
      <c r="F16" s="424" t="s">
        <v>496</v>
      </c>
      <c r="G16" s="424" t="s">
        <v>507</v>
      </c>
      <c r="H16" s="424" t="s">
        <v>483</v>
      </c>
      <c r="I16" s="425">
        <v>45148.529166666667</v>
      </c>
      <c r="J16" s="424" t="s">
        <v>528</v>
      </c>
      <c r="K16" s="446" t="s">
        <v>5</v>
      </c>
      <c r="L16" s="685">
        <v>45148</v>
      </c>
      <c r="M16" s="686">
        <v>0.52916666666666667</v>
      </c>
      <c r="N16" s="695" t="s">
        <v>528</v>
      </c>
      <c r="O16" s="685">
        <v>45148</v>
      </c>
      <c r="P16" s="686" t="s">
        <v>1483</v>
      </c>
      <c r="Q16" s="685">
        <v>45148</v>
      </c>
      <c r="R16" s="686">
        <v>0.80069444444444449</v>
      </c>
      <c r="S16" s="695" t="s">
        <v>528</v>
      </c>
      <c r="T16" s="750">
        <v>45148</v>
      </c>
      <c r="U16" s="711">
        <v>0.80069444444444438</v>
      </c>
      <c r="V16" s="695" t="s">
        <v>528</v>
      </c>
      <c r="W16" s="688" t="e">
        <f t="shared" si="0"/>
        <v>#VALUE!</v>
      </c>
      <c r="X16" s="689"/>
      <c r="Y16" s="690"/>
      <c r="Z16" s="687"/>
      <c r="AA16" s="691">
        <f t="shared" si="1"/>
        <v>-45148.800694444442</v>
      </c>
      <c r="AB16" s="689"/>
      <c r="AC16" s="690"/>
      <c r="AD16" s="687"/>
      <c r="AE16" s="691">
        <f t="shared" si="2"/>
        <v>0</v>
      </c>
      <c r="AF16" s="692"/>
      <c r="AG16" s="714"/>
      <c r="AH16" s="695"/>
      <c r="AI16" s="687"/>
      <c r="AJ16" s="691">
        <f t="shared" si="3"/>
        <v>-45148.800694444442</v>
      </c>
      <c r="AK16" s="692"/>
      <c r="AL16" s="695"/>
      <c r="AM16" s="695"/>
      <c r="AN16" s="691">
        <f t="shared" si="4"/>
        <v>-45148.800694444442</v>
      </c>
      <c r="AO16" s="692">
        <v>45150</v>
      </c>
      <c r="AP16" s="711">
        <v>0.53680555555555554</v>
      </c>
      <c r="AQ16" s="698">
        <f t="shared" si="5"/>
        <v>1.7361111111167702</v>
      </c>
      <c r="AR16" s="692">
        <v>45150</v>
      </c>
      <c r="AS16" s="711">
        <v>0.53680555555555554</v>
      </c>
      <c r="AT16" s="695" t="s">
        <v>528</v>
      </c>
      <c r="AU16" s="14">
        <f t="shared" si="6"/>
        <v>1.7361111111167702</v>
      </c>
      <c r="AV16" s="701"/>
      <c r="AW16" s="701"/>
      <c r="AX16" s="701" t="s">
        <v>27</v>
      </c>
      <c r="AY16" s="701" t="s">
        <v>29</v>
      </c>
      <c r="AZ16" s="701" t="s">
        <v>90</v>
      </c>
      <c r="BA16" s="701" t="s">
        <v>310</v>
      </c>
      <c r="BB16" s="702" t="s">
        <v>1484</v>
      </c>
      <c r="BC16" s="702" t="s">
        <v>1480</v>
      </c>
      <c r="BD16" s="19"/>
      <c r="BE16" s="703" t="s">
        <v>89</v>
      </c>
      <c r="BF16" s="703"/>
      <c r="BR16" s="705"/>
      <c r="BS16" s="705"/>
      <c r="BT16" s="705"/>
      <c r="CC16" s="705"/>
      <c r="CD16" s="705"/>
      <c r="CE16" s="705"/>
      <c r="CF16" s="705"/>
      <c r="CG16" s="705"/>
      <c r="CH16" s="705"/>
      <c r="CI16" s="705"/>
      <c r="CJ16" s="705"/>
      <c r="CK16" s="705"/>
      <c r="CL16" s="705"/>
      <c r="CM16" s="705"/>
      <c r="CN16" s="705"/>
      <c r="CO16" s="705"/>
      <c r="CP16" s="705"/>
      <c r="CQ16" s="444">
        <v>1566</v>
      </c>
      <c r="CR16" s="424">
        <v>1588466</v>
      </c>
      <c r="CS16" s="424" t="s">
        <v>495</v>
      </c>
      <c r="CT16" s="424" t="s">
        <v>496</v>
      </c>
      <c r="CU16" s="424" t="s">
        <v>497</v>
      </c>
      <c r="CV16" s="424" t="s">
        <v>536</v>
      </c>
      <c r="CW16" s="425">
        <v>45170.475694444445</v>
      </c>
      <c r="CX16" s="424" t="s">
        <v>498</v>
      </c>
      <c r="CY16" s="446" t="s">
        <v>17</v>
      </c>
      <c r="CZ16"/>
      <c r="DA16"/>
    </row>
    <row r="17" spans="1:106" ht="15" customHeight="1">
      <c r="A17" s="1130"/>
      <c r="B17" s="708">
        <v>15</v>
      </c>
      <c r="C17" s="444">
        <v>1515</v>
      </c>
      <c r="D17" s="424">
        <v>1575689</v>
      </c>
      <c r="E17" s="424" t="s">
        <v>501</v>
      </c>
      <c r="F17" s="424" t="s">
        <v>496</v>
      </c>
      <c r="G17" s="424" t="s">
        <v>497</v>
      </c>
      <c r="H17" s="424" t="s">
        <v>516</v>
      </c>
      <c r="I17" s="425">
        <v>45150.617361111108</v>
      </c>
      <c r="J17" s="424" t="s">
        <v>528</v>
      </c>
      <c r="K17" s="446" t="s">
        <v>17</v>
      </c>
      <c r="L17" s="685">
        <v>45148</v>
      </c>
      <c r="M17" s="686">
        <v>0.85555555555555551</v>
      </c>
      <c r="N17" s="695" t="s">
        <v>528</v>
      </c>
      <c r="O17" s="685">
        <v>45150</v>
      </c>
      <c r="P17" s="686">
        <v>0.61736111111111114</v>
      </c>
      <c r="Q17" s="685">
        <v>45150</v>
      </c>
      <c r="R17" s="686">
        <v>0.33680555555555558</v>
      </c>
      <c r="S17" s="695" t="s">
        <v>528</v>
      </c>
      <c r="T17" s="750">
        <v>45150</v>
      </c>
      <c r="U17" s="711">
        <v>0.85277777777777775</v>
      </c>
      <c r="V17" s="695" t="s">
        <v>528</v>
      </c>
      <c r="W17" s="688">
        <f t="shared" si="0"/>
        <v>0.23541666667006211</v>
      </c>
      <c r="X17" s="689">
        <v>45151</v>
      </c>
      <c r="Y17" s="690">
        <v>0.46736111111111112</v>
      </c>
      <c r="Z17" s="687" t="s">
        <v>528</v>
      </c>
      <c r="AA17" s="691">
        <f t="shared" si="1"/>
        <v>0.61458333333575865</v>
      </c>
      <c r="AB17" s="685">
        <v>45152</v>
      </c>
      <c r="AC17" s="690">
        <v>0.57847222222222228</v>
      </c>
      <c r="AD17" s="687" t="s">
        <v>528</v>
      </c>
      <c r="AE17" s="691">
        <f t="shared" si="2"/>
        <v>1.1111111111094942</v>
      </c>
      <c r="AF17" s="692">
        <v>45153</v>
      </c>
      <c r="AG17" s="714">
        <v>0.59236111111111112</v>
      </c>
      <c r="AH17" s="695" t="s">
        <v>528</v>
      </c>
      <c r="AI17" s="687" t="s">
        <v>1453</v>
      </c>
      <c r="AJ17" s="691">
        <f t="shared" si="3"/>
        <v>2.7395833333357587</v>
      </c>
      <c r="AK17" s="692"/>
      <c r="AL17" s="695"/>
      <c r="AM17" s="695"/>
      <c r="AN17" s="691">
        <f t="shared" si="4"/>
        <v>-45150.852777777778</v>
      </c>
      <c r="AO17" s="696"/>
      <c r="AP17" s="697"/>
      <c r="AQ17" s="698">
        <f t="shared" si="5"/>
        <v>-45150.852777777778</v>
      </c>
      <c r="AR17" s="692"/>
      <c r="AS17" s="711"/>
      <c r="AT17" s="695"/>
      <c r="AU17" s="14">
        <f t="shared" si="6"/>
        <v>-45150.852777777778</v>
      </c>
      <c r="AV17" s="701">
        <v>2892</v>
      </c>
      <c r="AW17" s="701" t="s">
        <v>1485</v>
      </c>
      <c r="AX17" s="701" t="s">
        <v>9</v>
      </c>
      <c r="AY17" s="701" t="s">
        <v>11</v>
      </c>
      <c r="AZ17" s="701" t="s">
        <v>31</v>
      </c>
      <c r="BA17" s="701" t="s">
        <v>70</v>
      </c>
      <c r="BB17" s="702" t="s">
        <v>1486</v>
      </c>
      <c r="BC17" s="702" t="s">
        <v>1487</v>
      </c>
      <c r="BD17" s="19"/>
      <c r="BE17" s="703" t="s">
        <v>89</v>
      </c>
      <c r="BF17" s="703"/>
      <c r="BR17" s="705"/>
      <c r="BS17" s="705"/>
      <c r="BT17" s="705"/>
      <c r="CC17" s="705"/>
      <c r="CD17" s="705"/>
      <c r="CE17" s="705"/>
      <c r="CN17" s="705"/>
      <c r="CO17" s="705"/>
      <c r="CP17" s="705"/>
      <c r="CQ17" s="705"/>
      <c r="CR17" s="705"/>
      <c r="CS17" s="705"/>
      <c r="CT17" s="705"/>
      <c r="CU17" s="705"/>
      <c r="CV17" s="705"/>
      <c r="CW17" s="705"/>
      <c r="CX17" s="705"/>
      <c r="CY17" s="705"/>
    </row>
    <row r="18" spans="1:106" ht="15" customHeight="1">
      <c r="A18" s="1130"/>
      <c r="B18" s="684">
        <v>16</v>
      </c>
      <c r="C18" s="448">
        <v>1516</v>
      </c>
      <c r="D18" s="424">
        <v>30281797</v>
      </c>
      <c r="E18" s="424" t="s">
        <v>505</v>
      </c>
      <c r="F18" s="424" t="s">
        <v>496</v>
      </c>
      <c r="G18" s="424" t="s">
        <v>507</v>
      </c>
      <c r="H18" s="424" t="s">
        <v>483</v>
      </c>
      <c r="I18" s="425">
        <v>45150.393750000003</v>
      </c>
      <c r="J18" s="424" t="s">
        <v>528</v>
      </c>
      <c r="K18" s="446" t="s">
        <v>0</v>
      </c>
      <c r="L18" s="685">
        <v>45150</v>
      </c>
      <c r="M18" s="686">
        <v>0.39374999999999999</v>
      </c>
      <c r="N18" s="695" t="s">
        <v>528</v>
      </c>
      <c r="O18" s="685">
        <v>45150</v>
      </c>
      <c r="P18" s="686">
        <v>0.39374999999999999</v>
      </c>
      <c r="Q18" s="685"/>
      <c r="R18" s="686"/>
      <c r="S18" s="695" t="s">
        <v>528</v>
      </c>
      <c r="T18" s="750">
        <v>45150</v>
      </c>
      <c r="U18" s="711">
        <v>0.39374999999999999</v>
      </c>
      <c r="V18" s="695" t="s">
        <v>528</v>
      </c>
      <c r="W18" s="688">
        <f t="shared" si="0"/>
        <v>0</v>
      </c>
      <c r="X18" s="689"/>
      <c r="Y18" s="690"/>
      <c r="Z18" s="687"/>
      <c r="AA18" s="691">
        <f t="shared" si="1"/>
        <v>-45150.393750000003</v>
      </c>
      <c r="AB18" s="689"/>
      <c r="AC18" s="690"/>
      <c r="AD18" s="687"/>
      <c r="AE18" s="691">
        <f t="shared" si="2"/>
        <v>0</v>
      </c>
      <c r="AF18" s="692"/>
      <c r="AG18" s="695"/>
      <c r="AH18" s="695"/>
      <c r="AI18" s="687"/>
      <c r="AJ18" s="691">
        <f t="shared" si="3"/>
        <v>-45150.393750000003</v>
      </c>
      <c r="AK18" s="692"/>
      <c r="AL18" s="695"/>
      <c r="AM18" s="695"/>
      <c r="AN18" s="691">
        <f t="shared" si="4"/>
        <v>-45150.393750000003</v>
      </c>
      <c r="AO18" s="692">
        <v>45150</v>
      </c>
      <c r="AP18" s="711">
        <v>0.40625</v>
      </c>
      <c r="AQ18" s="698">
        <f t="shared" si="5"/>
        <v>1.2499999997089617E-2</v>
      </c>
      <c r="AR18" s="692">
        <v>45150</v>
      </c>
      <c r="AS18" s="711">
        <v>0.40625</v>
      </c>
      <c r="AT18" s="695" t="s">
        <v>528</v>
      </c>
      <c r="AU18" s="14">
        <f t="shared" si="6"/>
        <v>1.2499999997089617E-2</v>
      </c>
      <c r="AV18" s="701"/>
      <c r="AW18" s="715"/>
      <c r="AX18" s="701" t="s">
        <v>27</v>
      </c>
      <c r="AY18" s="701" t="s">
        <v>29</v>
      </c>
      <c r="AZ18" s="701" t="s">
        <v>76</v>
      </c>
      <c r="BA18" s="701" t="s">
        <v>276</v>
      </c>
      <c r="BB18" s="702" t="s">
        <v>1488</v>
      </c>
      <c r="BC18" s="702" t="s">
        <v>1489</v>
      </c>
      <c r="BD18" s="19"/>
      <c r="BE18" s="703" t="s">
        <v>84</v>
      </c>
      <c r="BF18" s="703"/>
      <c r="BR18" s="705"/>
      <c r="BS18" s="705"/>
      <c r="BT18" s="705"/>
      <c r="CC18" s="705"/>
      <c r="CD18" s="705"/>
      <c r="CE18" s="705"/>
      <c r="CN18" s="705"/>
      <c r="CO18" s="705"/>
      <c r="CP18" s="705"/>
      <c r="CQ18" s="705"/>
      <c r="CR18" s="705"/>
      <c r="CS18" s="705"/>
      <c r="CT18" s="705"/>
      <c r="CU18" s="705"/>
      <c r="CV18" s="705"/>
      <c r="CW18" s="705"/>
      <c r="CX18" s="705"/>
      <c r="CY18" s="705"/>
      <c r="CZ18"/>
      <c r="DA18"/>
      <c r="DB18"/>
    </row>
    <row r="19" spans="1:106" ht="15" customHeight="1">
      <c r="A19" s="1130"/>
      <c r="B19" s="684">
        <v>17</v>
      </c>
      <c r="C19" s="448">
        <v>1517</v>
      </c>
      <c r="D19" s="424">
        <v>30269476</v>
      </c>
      <c r="E19" s="424" t="s">
        <v>529</v>
      </c>
      <c r="F19" s="424" t="s">
        <v>496</v>
      </c>
      <c r="G19" s="424" t="s">
        <v>507</v>
      </c>
      <c r="H19" s="424" t="s">
        <v>482</v>
      </c>
      <c r="I19" s="425">
        <v>45150.439583333333</v>
      </c>
      <c r="J19" s="424" t="s">
        <v>528</v>
      </c>
      <c r="K19" s="446" t="s">
        <v>0</v>
      </c>
      <c r="L19" s="685">
        <v>45150</v>
      </c>
      <c r="M19" s="686">
        <v>0.43958333333333333</v>
      </c>
      <c r="N19" s="695" t="s">
        <v>528</v>
      </c>
      <c r="O19" s="685">
        <v>45150</v>
      </c>
      <c r="P19" s="686">
        <v>0.43958333333333333</v>
      </c>
      <c r="Q19" s="685"/>
      <c r="R19" s="686"/>
      <c r="S19" s="695" t="s">
        <v>528</v>
      </c>
      <c r="T19" s="750">
        <v>45150</v>
      </c>
      <c r="U19" s="711">
        <v>0.45416666666666666</v>
      </c>
      <c r="V19" s="695" t="s">
        <v>528</v>
      </c>
      <c r="W19" s="688">
        <f t="shared" si="0"/>
        <v>1.4583333337213844E-2</v>
      </c>
      <c r="X19" s="689"/>
      <c r="Y19" s="690"/>
      <c r="Z19" s="687"/>
      <c r="AA19" s="691">
        <f t="shared" si="1"/>
        <v>-45150.45416666667</v>
      </c>
      <c r="AB19" s="689"/>
      <c r="AC19" s="690"/>
      <c r="AD19" s="687"/>
      <c r="AE19" s="691">
        <f t="shared" si="2"/>
        <v>0</v>
      </c>
      <c r="AF19" s="692"/>
      <c r="AG19" s="695"/>
      <c r="AH19" s="695"/>
      <c r="AI19" s="687"/>
      <c r="AJ19" s="691">
        <f t="shared" si="3"/>
        <v>-45150.45416666667</v>
      </c>
      <c r="AK19" s="692"/>
      <c r="AL19" s="695"/>
      <c r="AM19" s="695"/>
      <c r="AN19" s="691">
        <f t="shared" si="4"/>
        <v>-45150.45416666667</v>
      </c>
      <c r="AO19" s="692">
        <v>45150</v>
      </c>
      <c r="AP19" s="711">
        <v>0.79375000000000007</v>
      </c>
      <c r="AQ19" s="698">
        <f t="shared" si="5"/>
        <v>0.3395833333270275</v>
      </c>
      <c r="AR19" s="692">
        <v>45150</v>
      </c>
      <c r="AS19" s="711">
        <v>0.79375000000000007</v>
      </c>
      <c r="AT19" s="695" t="s">
        <v>528</v>
      </c>
      <c r="AU19" s="14">
        <f t="shared" si="6"/>
        <v>0.3395833333270275</v>
      </c>
      <c r="AV19" s="701"/>
      <c r="AW19" s="701"/>
      <c r="AX19" s="701" t="s">
        <v>27</v>
      </c>
      <c r="AY19" s="701" t="s">
        <v>29</v>
      </c>
      <c r="AZ19" s="701" t="s">
        <v>76</v>
      </c>
      <c r="BA19" s="701" t="s">
        <v>276</v>
      </c>
      <c r="BB19" s="702" t="s">
        <v>1490</v>
      </c>
      <c r="BC19" s="702" t="s">
        <v>1491</v>
      </c>
      <c r="BD19" s="19"/>
      <c r="BE19" s="703" t="s">
        <v>89</v>
      </c>
      <c r="BF19" s="703"/>
      <c r="BR19" s="705"/>
      <c r="BS19" s="705"/>
      <c r="BT19" s="705"/>
      <c r="CC19" s="705"/>
      <c r="CD19" s="705"/>
      <c r="CE19" s="705"/>
      <c r="CN19" s="705"/>
      <c r="CO19" s="705"/>
      <c r="CP19" s="705"/>
      <c r="CQ19" s="705"/>
      <c r="CR19" s="705"/>
      <c r="CS19" s="705"/>
      <c r="CT19" s="705"/>
      <c r="CU19" s="705"/>
      <c r="CV19" s="705"/>
      <c r="CW19" s="705"/>
      <c r="CX19" s="705"/>
      <c r="CY19" s="705"/>
      <c r="CZ19"/>
      <c r="DA19"/>
      <c r="DB19"/>
    </row>
    <row r="20" spans="1:106" ht="15" customHeight="1">
      <c r="A20" s="1130"/>
      <c r="B20" s="684">
        <v>18</v>
      </c>
      <c r="C20" s="423">
        <v>1518</v>
      </c>
      <c r="D20" s="424">
        <v>20343473</v>
      </c>
      <c r="E20" s="424" t="s">
        <v>529</v>
      </c>
      <c r="F20" s="424" t="s">
        <v>496</v>
      </c>
      <c r="G20" s="424" t="s">
        <v>507</v>
      </c>
      <c r="H20" s="424" t="s">
        <v>482</v>
      </c>
      <c r="I20" s="425">
        <v>45150.546527777777</v>
      </c>
      <c r="J20" s="424" t="s">
        <v>528</v>
      </c>
      <c r="K20" s="446" t="s">
        <v>0</v>
      </c>
      <c r="L20" s="685">
        <v>45150</v>
      </c>
      <c r="M20" s="686">
        <v>0.54652777777777772</v>
      </c>
      <c r="N20" s="695" t="s">
        <v>528</v>
      </c>
      <c r="O20" s="685">
        <v>45150</v>
      </c>
      <c r="P20" s="686">
        <v>0.54652777777777772</v>
      </c>
      <c r="Q20" s="685"/>
      <c r="R20" s="686"/>
      <c r="S20" s="695" t="s">
        <v>528</v>
      </c>
      <c r="T20" s="750">
        <v>45150</v>
      </c>
      <c r="U20" s="711">
        <v>0.55763888888888891</v>
      </c>
      <c r="V20" s="695" t="s">
        <v>528</v>
      </c>
      <c r="W20" s="688">
        <f t="shared" si="0"/>
        <v>1.1111111110949423E-2</v>
      </c>
      <c r="X20" s="689"/>
      <c r="Y20" s="690"/>
      <c r="Z20" s="687"/>
      <c r="AA20" s="691">
        <f t="shared" si="1"/>
        <v>-45150.557638888888</v>
      </c>
      <c r="AB20" s="689"/>
      <c r="AC20" s="690"/>
      <c r="AD20" s="687"/>
      <c r="AE20" s="691">
        <f t="shared" si="2"/>
        <v>0</v>
      </c>
      <c r="AF20" s="692"/>
      <c r="AG20" s="695"/>
      <c r="AH20" s="695"/>
      <c r="AI20" s="687"/>
      <c r="AJ20" s="691">
        <f t="shared" si="3"/>
        <v>-45150.557638888888</v>
      </c>
      <c r="AK20" s="692"/>
      <c r="AL20" s="695"/>
      <c r="AM20" s="695"/>
      <c r="AN20" s="691">
        <f t="shared" si="4"/>
        <v>-45150.557638888888</v>
      </c>
      <c r="AO20" s="692">
        <v>45151</v>
      </c>
      <c r="AP20" s="711">
        <v>0.4548611111111111</v>
      </c>
      <c r="AQ20" s="698">
        <f t="shared" si="5"/>
        <v>0.89722222222189885</v>
      </c>
      <c r="AR20" s="692">
        <v>45151</v>
      </c>
      <c r="AS20" s="711">
        <v>0.4548611111111111</v>
      </c>
      <c r="AT20" s="695" t="s">
        <v>528</v>
      </c>
      <c r="AU20" s="14">
        <f t="shared" si="6"/>
        <v>0.89722222222189885</v>
      </c>
      <c r="AV20" s="701"/>
      <c r="AW20" s="701"/>
      <c r="AX20" s="701" t="s">
        <v>27</v>
      </c>
      <c r="AY20" s="701" t="s">
        <v>29</v>
      </c>
      <c r="AZ20" s="701" t="s">
        <v>76</v>
      </c>
      <c r="BA20" s="701" t="s">
        <v>276</v>
      </c>
      <c r="BB20" s="702" t="s">
        <v>1492</v>
      </c>
      <c r="BC20" s="702" t="s">
        <v>1493</v>
      </c>
      <c r="BD20" s="19"/>
      <c r="BE20" s="703" t="s">
        <v>89</v>
      </c>
      <c r="BF20" s="703"/>
      <c r="BR20" s="705"/>
      <c r="BS20" s="705"/>
      <c r="BT20" s="705"/>
      <c r="CC20" s="705"/>
      <c r="CD20" s="705"/>
      <c r="CE20" s="705"/>
      <c r="CN20" s="705"/>
      <c r="CO20" s="705"/>
      <c r="CP20" s="705"/>
      <c r="CQ20" s="705"/>
      <c r="CR20" s="705"/>
      <c r="CS20" s="705"/>
      <c r="CT20" s="705"/>
      <c r="CU20" s="705"/>
      <c r="CV20" s="705"/>
      <c r="CW20" s="705"/>
      <c r="CX20" s="705"/>
      <c r="CY20" s="705"/>
      <c r="CZ20"/>
      <c r="DA20"/>
      <c r="DB20"/>
    </row>
    <row r="21" spans="1:106" ht="15" customHeight="1">
      <c r="A21" s="1130"/>
      <c r="B21" s="708">
        <v>19</v>
      </c>
      <c r="C21" s="423">
        <v>1519</v>
      </c>
      <c r="D21" s="454">
        <v>1133647</v>
      </c>
      <c r="E21" s="454" t="s">
        <v>529</v>
      </c>
      <c r="F21" s="454" t="s">
        <v>496</v>
      </c>
      <c r="G21" s="454" t="s">
        <v>507</v>
      </c>
      <c r="H21" s="454" t="s">
        <v>482</v>
      </c>
      <c r="I21" s="455">
        <v>45150.558333333334</v>
      </c>
      <c r="J21" s="454" t="s">
        <v>528</v>
      </c>
      <c r="K21" s="446" t="s">
        <v>0</v>
      </c>
      <c r="L21" s="685">
        <v>45150</v>
      </c>
      <c r="M21" s="686">
        <v>5.8333333333333334E-2</v>
      </c>
      <c r="N21" s="695" t="s">
        <v>528</v>
      </c>
      <c r="O21" s="685">
        <v>45150</v>
      </c>
      <c r="P21" s="686">
        <v>5.8333333333333334E-2</v>
      </c>
      <c r="Q21" s="685"/>
      <c r="R21" s="686"/>
      <c r="S21" s="695" t="s">
        <v>528</v>
      </c>
      <c r="T21" s="750">
        <v>45150</v>
      </c>
      <c r="U21" s="711">
        <v>0.5708333333333333</v>
      </c>
      <c r="V21" s="695" t="s">
        <v>528</v>
      </c>
      <c r="W21" s="688">
        <f t="shared" si="0"/>
        <v>0.51249999999708962</v>
      </c>
      <c r="X21" s="689"/>
      <c r="Y21" s="690"/>
      <c r="Z21" s="687"/>
      <c r="AA21" s="691">
        <f t="shared" si="1"/>
        <v>-45150.570833333331</v>
      </c>
      <c r="AB21" s="689"/>
      <c r="AC21" s="690"/>
      <c r="AD21" s="687"/>
      <c r="AE21" s="691">
        <f t="shared" si="2"/>
        <v>0</v>
      </c>
      <c r="AF21" s="692"/>
      <c r="AG21" s="714"/>
      <c r="AH21" s="695"/>
      <c r="AI21" s="687"/>
      <c r="AJ21" s="691">
        <f t="shared" si="3"/>
        <v>-45150.570833333331</v>
      </c>
      <c r="AK21" s="692"/>
      <c r="AL21" s="695"/>
      <c r="AM21" s="695"/>
      <c r="AN21" s="691">
        <f t="shared" si="4"/>
        <v>-45150.570833333331</v>
      </c>
      <c r="AO21" s="692">
        <v>45151</v>
      </c>
      <c r="AP21" s="711">
        <v>0.4680555555555555</v>
      </c>
      <c r="AQ21" s="698">
        <f t="shared" si="5"/>
        <v>0.89722222222189885</v>
      </c>
      <c r="AR21" s="692">
        <v>45151</v>
      </c>
      <c r="AS21" s="711">
        <v>0.4680555555555555</v>
      </c>
      <c r="AT21" s="695" t="s">
        <v>528</v>
      </c>
      <c r="AU21" s="14">
        <f t="shared" si="6"/>
        <v>0.89722222222189885</v>
      </c>
      <c r="AV21" s="701"/>
      <c r="AW21" s="701"/>
      <c r="AX21" s="701" t="s">
        <v>27</v>
      </c>
      <c r="AY21" s="701" t="s">
        <v>29</v>
      </c>
      <c r="AZ21" s="701" t="s">
        <v>76</v>
      </c>
      <c r="BA21" s="701" t="s">
        <v>276</v>
      </c>
      <c r="BB21" s="702" t="s">
        <v>1494</v>
      </c>
      <c r="BC21" s="702" t="s">
        <v>1495</v>
      </c>
      <c r="BD21" s="19"/>
      <c r="BE21" s="703" t="s">
        <v>84</v>
      </c>
      <c r="BF21" s="703"/>
      <c r="BR21" s="705"/>
      <c r="BS21" s="705"/>
      <c r="BT21" s="705"/>
      <c r="CC21" s="705"/>
      <c r="CD21" s="705"/>
      <c r="CE21" s="705"/>
      <c r="CN21" s="705"/>
      <c r="CO21" s="705"/>
      <c r="CP21" s="705"/>
      <c r="CQ21" s="705"/>
      <c r="CR21" s="705"/>
      <c r="CS21" s="705"/>
      <c r="CT21" s="705"/>
      <c r="CU21" s="705"/>
      <c r="CV21" s="705"/>
      <c r="CW21" s="705"/>
      <c r="CX21" s="705"/>
      <c r="CY21" s="705"/>
      <c r="CZ21"/>
      <c r="DA21"/>
      <c r="DB21"/>
    </row>
    <row r="22" spans="1:106" ht="15" customHeight="1">
      <c r="A22" s="1130"/>
      <c r="B22" s="684">
        <v>20</v>
      </c>
      <c r="C22" s="448">
        <v>1520</v>
      </c>
      <c r="D22" s="454">
        <v>584956</v>
      </c>
      <c r="E22" s="454" t="s">
        <v>529</v>
      </c>
      <c r="F22" s="454" t="s">
        <v>496</v>
      </c>
      <c r="G22" s="454" t="s">
        <v>507</v>
      </c>
      <c r="H22" s="454" t="s">
        <v>482</v>
      </c>
      <c r="I22" s="455">
        <v>45150.570833333331</v>
      </c>
      <c r="J22" s="454" t="s">
        <v>528</v>
      </c>
      <c r="K22" s="446" t="s">
        <v>0</v>
      </c>
      <c r="L22" s="685">
        <v>45150</v>
      </c>
      <c r="M22" s="686">
        <v>0.5708333333333333</v>
      </c>
      <c r="N22" s="695" t="s">
        <v>528</v>
      </c>
      <c r="O22" s="685">
        <v>45150</v>
      </c>
      <c r="P22" s="686">
        <v>0.5708333333333333</v>
      </c>
      <c r="Q22" s="685"/>
      <c r="R22" s="686"/>
      <c r="S22" s="695" t="s">
        <v>528</v>
      </c>
      <c r="T22" s="750">
        <v>45150</v>
      </c>
      <c r="U22" s="711">
        <v>0.57986111111111105</v>
      </c>
      <c r="V22" s="695" t="s">
        <v>528</v>
      </c>
      <c r="W22" s="688">
        <f t="shared" si="0"/>
        <v>9.0277777781011537E-3</v>
      </c>
      <c r="X22" s="689"/>
      <c r="Y22" s="690"/>
      <c r="Z22" s="687"/>
      <c r="AA22" s="691">
        <f t="shared" si="1"/>
        <v>-45150.579861111109</v>
      </c>
      <c r="AB22" s="689"/>
      <c r="AC22" s="690"/>
      <c r="AD22" s="687"/>
      <c r="AE22" s="691">
        <f t="shared" si="2"/>
        <v>0</v>
      </c>
      <c r="AF22" s="692"/>
      <c r="AG22" s="695"/>
      <c r="AH22" s="695"/>
      <c r="AI22" s="687"/>
      <c r="AJ22" s="691">
        <f t="shared" si="3"/>
        <v>-45150.579861111109</v>
      </c>
      <c r="AK22" s="692"/>
      <c r="AL22" s="695"/>
      <c r="AM22" s="695"/>
      <c r="AN22" s="691">
        <f t="shared" si="4"/>
        <v>-45150.579861111109</v>
      </c>
      <c r="AO22" s="692">
        <v>45150</v>
      </c>
      <c r="AP22" s="711">
        <v>0.80902777777777779</v>
      </c>
      <c r="AQ22" s="698">
        <f t="shared" si="5"/>
        <v>0.22916666667151731</v>
      </c>
      <c r="AR22" s="692">
        <v>45150</v>
      </c>
      <c r="AS22" s="711">
        <v>0.80902777777777779</v>
      </c>
      <c r="AT22" s="695" t="s">
        <v>528</v>
      </c>
      <c r="AU22" s="14">
        <f t="shared" si="6"/>
        <v>0.22916666667151731</v>
      </c>
      <c r="AV22" s="701"/>
      <c r="AW22" s="701"/>
      <c r="AX22" s="701" t="s">
        <v>27</v>
      </c>
      <c r="AY22" s="701" t="s">
        <v>29</v>
      </c>
      <c r="AZ22" s="701" t="s">
        <v>76</v>
      </c>
      <c r="BA22" s="701" t="s">
        <v>276</v>
      </c>
      <c r="BB22" s="702" t="s">
        <v>1496</v>
      </c>
      <c r="BC22" s="702" t="s">
        <v>1497</v>
      </c>
      <c r="BD22" s="19"/>
      <c r="BE22" s="703" t="s">
        <v>89</v>
      </c>
      <c r="BF22" s="703"/>
      <c r="BJ22" s="25" t="s">
        <v>440</v>
      </c>
      <c r="BK22" s="26" t="s">
        <v>441</v>
      </c>
      <c r="BL22" s="27" t="s">
        <v>442</v>
      </c>
      <c r="BM22" s="28" t="s">
        <v>0</v>
      </c>
      <c r="BN22" s="29" t="s">
        <v>5</v>
      </c>
      <c r="BO22" s="30" t="s">
        <v>8</v>
      </c>
      <c r="BP22" s="31" t="s">
        <v>443</v>
      </c>
      <c r="BQ22" s="32" t="s">
        <v>444</v>
      </c>
      <c r="BR22" s="705"/>
      <c r="BS22" s="705"/>
      <c r="BT22" s="705"/>
      <c r="BU22" s="25" t="s">
        <v>440</v>
      </c>
      <c r="BV22" s="26" t="s">
        <v>441</v>
      </c>
      <c r="BW22" s="27" t="s">
        <v>442</v>
      </c>
      <c r="BX22" s="28" t="s">
        <v>0</v>
      </c>
      <c r="BY22" s="29" t="s">
        <v>5</v>
      </c>
      <c r="BZ22" s="30" t="s">
        <v>8</v>
      </c>
      <c r="CA22" s="31" t="s">
        <v>443</v>
      </c>
      <c r="CB22" s="32" t="s">
        <v>444</v>
      </c>
      <c r="CC22" s="705"/>
      <c r="CD22" s="705"/>
      <c r="CE22" s="705"/>
      <c r="CF22" s="25" t="s">
        <v>440</v>
      </c>
      <c r="CG22" s="26" t="s">
        <v>441</v>
      </c>
      <c r="CH22" s="27" t="s">
        <v>442</v>
      </c>
      <c r="CI22" s="28" t="s">
        <v>0</v>
      </c>
      <c r="CJ22" s="29" t="s">
        <v>5</v>
      </c>
      <c r="CK22" s="30" t="s">
        <v>8</v>
      </c>
      <c r="CL22" s="31" t="s">
        <v>443</v>
      </c>
      <c r="CM22" s="32" t="s">
        <v>444</v>
      </c>
      <c r="CN22" s="705"/>
      <c r="CO22" s="705"/>
      <c r="CP22" s="705"/>
      <c r="CQ22" s="25" t="s">
        <v>440</v>
      </c>
      <c r="CR22" s="26" t="s">
        <v>441</v>
      </c>
      <c r="CS22" s="27" t="s">
        <v>442</v>
      </c>
      <c r="CT22" s="28" t="s">
        <v>0</v>
      </c>
      <c r="CU22" s="29" t="s">
        <v>5</v>
      </c>
      <c r="CV22" s="30" t="s">
        <v>8</v>
      </c>
      <c r="CW22" s="31" t="s">
        <v>443</v>
      </c>
      <c r="CX22" s="32" t="s">
        <v>444</v>
      </c>
      <c r="CY22" s="705"/>
      <c r="CZ22"/>
      <c r="DA22"/>
      <c r="DB22"/>
    </row>
    <row r="23" spans="1:106" ht="17.25" customHeight="1">
      <c r="A23" s="1130"/>
      <c r="B23" s="684">
        <v>21</v>
      </c>
      <c r="C23" s="444">
        <v>1521</v>
      </c>
      <c r="D23" s="424">
        <v>30133549</v>
      </c>
      <c r="E23" s="424" t="s">
        <v>501</v>
      </c>
      <c r="F23" s="424" t="s">
        <v>506</v>
      </c>
      <c r="G23" s="424" t="s">
        <v>497</v>
      </c>
      <c r="H23" s="424" t="s">
        <v>469</v>
      </c>
      <c r="I23" s="425">
        <v>45150.831944444442</v>
      </c>
      <c r="J23" s="424" t="s">
        <v>528</v>
      </c>
      <c r="K23" s="446" t="s">
        <v>17</v>
      </c>
      <c r="L23" s="685">
        <v>45150</v>
      </c>
      <c r="M23" s="686">
        <v>0.78819444444444442</v>
      </c>
      <c r="N23" s="695" t="s">
        <v>528</v>
      </c>
      <c r="O23" s="685">
        <v>45150</v>
      </c>
      <c r="P23" s="686">
        <v>0.83194444444444449</v>
      </c>
      <c r="Q23" s="685"/>
      <c r="R23" s="686"/>
      <c r="S23" s="695" t="s">
        <v>528</v>
      </c>
      <c r="T23" s="750">
        <v>45157</v>
      </c>
      <c r="U23" s="711">
        <v>0.40625</v>
      </c>
      <c r="V23" s="695" t="s">
        <v>528</v>
      </c>
      <c r="W23" s="688">
        <f t="shared" si="0"/>
        <v>6.5743055555576575</v>
      </c>
      <c r="X23" s="689"/>
      <c r="Y23" s="690"/>
      <c r="Z23" s="687"/>
      <c r="AA23" s="691">
        <f t="shared" si="1"/>
        <v>-45157.40625</v>
      </c>
      <c r="AB23" s="689"/>
      <c r="AC23" s="690"/>
      <c r="AD23" s="687"/>
      <c r="AE23" s="691">
        <f t="shared" si="2"/>
        <v>0</v>
      </c>
      <c r="AF23" s="692"/>
      <c r="AG23" s="695"/>
      <c r="AH23" s="695"/>
      <c r="AI23" s="687"/>
      <c r="AJ23" s="691">
        <f t="shared" si="3"/>
        <v>-45157.40625</v>
      </c>
      <c r="AK23" s="692">
        <v>45187</v>
      </c>
      <c r="AL23" s="711">
        <v>0.39305555555555555</v>
      </c>
      <c r="AM23" s="695" t="s">
        <v>498</v>
      </c>
      <c r="AN23" s="691">
        <f t="shared" si="4"/>
        <v>29.986805555556202</v>
      </c>
      <c r="AO23" s="696"/>
      <c r="AP23" s="697"/>
      <c r="AQ23" s="698">
        <f t="shared" si="5"/>
        <v>-45157.40625</v>
      </c>
      <c r="AR23" s="692"/>
      <c r="AS23" s="711"/>
      <c r="AT23" s="695"/>
      <c r="AU23" s="14">
        <f t="shared" si="6"/>
        <v>-45157.40625</v>
      </c>
      <c r="AV23" s="700">
        <v>6860</v>
      </c>
      <c r="AW23" s="701" t="s">
        <v>1498</v>
      </c>
      <c r="AX23" s="701" t="s">
        <v>18</v>
      </c>
      <c r="AY23" s="701" t="s">
        <v>48</v>
      </c>
      <c r="AZ23" s="701" t="s">
        <v>118</v>
      </c>
      <c r="BA23" s="701" t="s">
        <v>380</v>
      </c>
      <c r="BB23" s="702" t="s">
        <v>1499</v>
      </c>
      <c r="BC23" s="702" t="s">
        <v>1500</v>
      </c>
      <c r="BD23" s="19"/>
      <c r="BE23" s="703" t="s">
        <v>89</v>
      </c>
      <c r="BF23" s="703"/>
      <c r="BJ23" s="69" t="s">
        <v>528</v>
      </c>
      <c r="BK23" s="34">
        <v>10</v>
      </c>
      <c r="BL23" s="90">
        <f>BK23/BK25</f>
        <v>0.83333333333333337</v>
      </c>
      <c r="BM23" s="36">
        <v>6</v>
      </c>
      <c r="BN23" s="36">
        <v>4</v>
      </c>
      <c r="BO23" s="36"/>
      <c r="BP23" s="36"/>
      <c r="BQ23" s="37">
        <f t="shared" ref="BQ23:BQ24" si="7">BK23</f>
        <v>10</v>
      </c>
      <c r="BR23" s="705"/>
      <c r="BS23" s="705"/>
      <c r="BT23" s="705"/>
      <c r="BU23" s="69" t="s">
        <v>528</v>
      </c>
      <c r="BV23" s="34">
        <v>8</v>
      </c>
      <c r="BW23" s="35">
        <f ca="1">BV23/BV25</f>
        <v>0</v>
      </c>
      <c r="BX23" s="36">
        <v>7</v>
      </c>
      <c r="BY23" s="36"/>
      <c r="BZ23" s="36"/>
      <c r="CA23" s="36">
        <v>1</v>
      </c>
      <c r="CB23" s="37">
        <f>BV23</f>
        <v>8</v>
      </c>
      <c r="CC23" s="705"/>
      <c r="CD23" s="705"/>
      <c r="CE23" s="705"/>
      <c r="CF23" s="69" t="s">
        <v>528</v>
      </c>
      <c r="CG23" s="34">
        <v>7</v>
      </c>
      <c r="CH23" s="35">
        <f>CG23/CG25</f>
        <v>0.77777777777777779</v>
      </c>
      <c r="CI23" s="36"/>
      <c r="CJ23" s="36"/>
      <c r="CK23" s="36">
        <v>1</v>
      </c>
      <c r="CL23" s="36">
        <v>6</v>
      </c>
      <c r="CM23" s="37">
        <f>CG23</f>
        <v>7</v>
      </c>
      <c r="CN23" s="705"/>
      <c r="CO23" s="705"/>
      <c r="CP23" s="705"/>
      <c r="CQ23" s="69" t="s">
        <v>528</v>
      </c>
      <c r="CR23" s="34">
        <v>12</v>
      </c>
      <c r="CS23" s="35">
        <f>CR23/CR25</f>
        <v>0.8571428571428571</v>
      </c>
      <c r="CT23" s="36"/>
      <c r="CU23" s="36">
        <v>2</v>
      </c>
      <c r="CV23" s="36">
        <v>2</v>
      </c>
      <c r="CW23" s="36">
        <v>8</v>
      </c>
      <c r="CX23" s="37">
        <f>CR23</f>
        <v>12</v>
      </c>
      <c r="CY23" s="705"/>
      <c r="CZ23"/>
      <c r="DA23"/>
      <c r="DB23"/>
    </row>
    <row r="24" spans="1:106" ht="15" customHeight="1">
      <c r="A24" s="1129"/>
      <c r="B24" s="684">
        <v>22</v>
      </c>
      <c r="C24" s="448">
        <v>1522</v>
      </c>
      <c r="D24" s="424">
        <v>20337407</v>
      </c>
      <c r="E24" s="424" t="s">
        <v>529</v>
      </c>
      <c r="F24" s="424" t="s">
        <v>506</v>
      </c>
      <c r="G24" s="424" t="s">
        <v>507</v>
      </c>
      <c r="H24" s="424" t="s">
        <v>482</v>
      </c>
      <c r="I24" s="425">
        <v>45151.427083333336</v>
      </c>
      <c r="J24" s="424" t="s">
        <v>528</v>
      </c>
      <c r="K24" s="446" t="s">
        <v>0</v>
      </c>
      <c r="L24" s="685">
        <v>45151</v>
      </c>
      <c r="M24" s="686">
        <v>0.42708333333333331</v>
      </c>
      <c r="N24" s="695" t="s">
        <v>528</v>
      </c>
      <c r="O24" s="685">
        <v>45151</v>
      </c>
      <c r="P24" s="686">
        <v>0.42708333333333331</v>
      </c>
      <c r="Q24" s="685"/>
      <c r="R24" s="686"/>
      <c r="S24" s="695" t="s">
        <v>528</v>
      </c>
      <c r="T24" s="750">
        <v>45151</v>
      </c>
      <c r="U24" s="711">
        <v>0.42986111111111108</v>
      </c>
      <c r="V24" s="695" t="s">
        <v>528</v>
      </c>
      <c r="W24" s="688">
        <f t="shared" si="0"/>
        <v>2.7777777722803876E-3</v>
      </c>
      <c r="X24" s="689"/>
      <c r="Y24" s="690"/>
      <c r="Z24" s="687"/>
      <c r="AA24" s="691">
        <f t="shared" si="1"/>
        <v>-45151.429861111108</v>
      </c>
      <c r="AB24" s="689"/>
      <c r="AC24" s="690"/>
      <c r="AD24" s="687"/>
      <c r="AE24" s="691">
        <f t="shared" si="2"/>
        <v>0</v>
      </c>
      <c r="AF24" s="692"/>
      <c r="AG24" s="695"/>
      <c r="AH24" s="695"/>
      <c r="AI24" s="687"/>
      <c r="AJ24" s="691">
        <f t="shared" si="3"/>
        <v>-45151.429861111108</v>
      </c>
      <c r="AK24" s="692"/>
      <c r="AL24" s="695"/>
      <c r="AM24" s="695"/>
      <c r="AN24" s="691">
        <f t="shared" si="4"/>
        <v>-45151.429861111108</v>
      </c>
      <c r="AO24" s="692">
        <v>45151</v>
      </c>
      <c r="AP24" s="711">
        <v>0.43055555555555558</v>
      </c>
      <c r="AQ24" s="698">
        <f t="shared" si="5"/>
        <v>6.944444467080757E-4</v>
      </c>
      <c r="AR24" s="692">
        <v>45151</v>
      </c>
      <c r="AS24" s="711">
        <v>0.43055555555555558</v>
      </c>
      <c r="AT24" s="695" t="s">
        <v>528</v>
      </c>
      <c r="AU24" s="14">
        <f t="shared" si="6"/>
        <v>6.944444467080757E-4</v>
      </c>
      <c r="AV24" s="701"/>
      <c r="AW24" s="701"/>
      <c r="AX24" s="701" t="s">
        <v>27</v>
      </c>
      <c r="AY24" s="701" t="s">
        <v>29</v>
      </c>
      <c r="AZ24" s="701" t="s">
        <v>76</v>
      </c>
      <c r="BA24" s="701" t="s">
        <v>276</v>
      </c>
      <c r="BB24" s="702" t="s">
        <v>1501</v>
      </c>
      <c r="BC24" s="702" t="s">
        <v>1495</v>
      </c>
      <c r="BD24" s="19"/>
      <c r="BE24" s="703" t="s">
        <v>89</v>
      </c>
      <c r="BF24" s="703"/>
      <c r="BJ24" s="69" t="s">
        <v>498</v>
      </c>
      <c r="BK24" s="34">
        <v>2</v>
      </c>
      <c r="BL24" s="90">
        <f>BK24/BK25</f>
        <v>0.16666666666666666</v>
      </c>
      <c r="BM24" s="36">
        <v>2</v>
      </c>
      <c r="BN24" s="36"/>
      <c r="BO24" s="36"/>
      <c r="BP24" s="36"/>
      <c r="BQ24" s="37">
        <f t="shared" si="7"/>
        <v>2</v>
      </c>
      <c r="BR24" s="705"/>
      <c r="BS24" s="705"/>
      <c r="BT24" s="705"/>
      <c r="BU24" s="69" t="s">
        <v>498</v>
      </c>
      <c r="BV24" s="34"/>
      <c r="BW24" s="35">
        <f ca="1">BV24/BV25</f>
        <v>0</v>
      </c>
      <c r="BX24" s="36"/>
      <c r="BY24" s="36"/>
      <c r="BZ24" s="36"/>
      <c r="CA24" s="36"/>
      <c r="CB24" s="37">
        <f>BV24</f>
        <v>0</v>
      </c>
      <c r="CC24" s="705"/>
      <c r="CD24" s="705"/>
      <c r="CE24" s="705"/>
      <c r="CF24" s="69" t="s">
        <v>498</v>
      </c>
      <c r="CG24" s="34">
        <v>2</v>
      </c>
      <c r="CH24" s="35">
        <f>CG24/CG25</f>
        <v>0.22222222222222221</v>
      </c>
      <c r="CI24" s="36"/>
      <c r="CJ24" s="36">
        <v>1</v>
      </c>
      <c r="CK24" s="36"/>
      <c r="CL24" s="36">
        <v>1</v>
      </c>
      <c r="CM24" s="37">
        <f t="shared" ref="CM24" si="8">CG24</f>
        <v>2</v>
      </c>
      <c r="CN24" s="705"/>
      <c r="CO24" s="705"/>
      <c r="CP24" s="705"/>
      <c r="CQ24" s="69" t="s">
        <v>498</v>
      </c>
      <c r="CR24" s="34">
        <v>2</v>
      </c>
      <c r="CS24" s="35">
        <f>CR24/CR25</f>
        <v>0.14285714285714285</v>
      </c>
      <c r="CT24" s="36"/>
      <c r="CU24" s="36"/>
      <c r="CV24" s="36"/>
      <c r="CW24" s="36">
        <v>2</v>
      </c>
      <c r="CX24" s="37">
        <f t="shared" ref="CX24" si="9">CR24</f>
        <v>2</v>
      </c>
      <c r="CY24" s="705"/>
      <c r="CZ24"/>
      <c r="DA24"/>
      <c r="DB24"/>
    </row>
    <row r="25" spans="1:106" ht="15" customHeight="1">
      <c r="A25" s="1128">
        <v>3</v>
      </c>
      <c r="B25" s="708">
        <v>23</v>
      </c>
      <c r="C25" s="448">
        <v>1523</v>
      </c>
      <c r="D25" s="424">
        <v>1208101475</v>
      </c>
      <c r="E25" s="424" t="s">
        <v>501</v>
      </c>
      <c r="F25" s="424" t="s">
        <v>496</v>
      </c>
      <c r="G25" s="424" t="s">
        <v>507</v>
      </c>
      <c r="H25" s="424" t="s">
        <v>481</v>
      </c>
      <c r="I25" s="425">
        <v>45153.413194444445</v>
      </c>
      <c r="J25" s="424" t="s">
        <v>528</v>
      </c>
      <c r="K25" s="446" t="s">
        <v>17</v>
      </c>
      <c r="L25" s="685">
        <v>45153</v>
      </c>
      <c r="M25" s="686">
        <v>0.40833333333333333</v>
      </c>
      <c r="N25" s="695" t="s">
        <v>528</v>
      </c>
      <c r="O25" s="685">
        <v>45153</v>
      </c>
      <c r="P25" s="686">
        <v>0.41319444444444442</v>
      </c>
      <c r="Q25" s="685"/>
      <c r="R25" s="686"/>
      <c r="S25" s="695" t="s">
        <v>528</v>
      </c>
      <c r="T25" s="750">
        <v>45153</v>
      </c>
      <c r="U25" s="711">
        <v>0.74652777777777779</v>
      </c>
      <c r="V25" s="695" t="s">
        <v>528</v>
      </c>
      <c r="W25" s="688">
        <f t="shared" si="0"/>
        <v>0.33333333333575865</v>
      </c>
      <c r="X25" s="689"/>
      <c r="Y25" s="690"/>
      <c r="Z25" s="687"/>
      <c r="AA25" s="691">
        <f t="shared" si="1"/>
        <v>-45153.746527777781</v>
      </c>
      <c r="AB25" s="689"/>
      <c r="AC25" s="690"/>
      <c r="AD25" s="687"/>
      <c r="AE25" s="691">
        <f t="shared" si="2"/>
        <v>0</v>
      </c>
      <c r="AF25" s="692"/>
      <c r="AG25" s="695"/>
      <c r="AH25" s="695"/>
      <c r="AI25" s="687"/>
      <c r="AJ25" s="691">
        <f t="shared" si="3"/>
        <v>-45153.746527777781</v>
      </c>
      <c r="AK25" s="692">
        <v>45172</v>
      </c>
      <c r="AL25" s="714">
        <v>0.82430555555555562</v>
      </c>
      <c r="AM25" s="695" t="s">
        <v>498</v>
      </c>
      <c r="AN25" s="691">
        <f t="shared" si="4"/>
        <v>19.077777777776646</v>
      </c>
      <c r="AO25" s="696"/>
      <c r="AP25" s="697"/>
      <c r="AQ25" s="698">
        <f t="shared" si="5"/>
        <v>-45153.746527777781</v>
      </c>
      <c r="AR25" s="692"/>
      <c r="AS25" s="711"/>
      <c r="AT25" s="695"/>
      <c r="AU25" s="14">
        <f t="shared" si="6"/>
        <v>-45153.746527777781</v>
      </c>
      <c r="AV25" s="701"/>
      <c r="AW25" s="701"/>
      <c r="AX25" s="701" t="s">
        <v>27</v>
      </c>
      <c r="AY25" s="701" t="s">
        <v>35</v>
      </c>
      <c r="AZ25" s="701" t="s">
        <v>106</v>
      </c>
      <c r="BA25" s="701" t="s">
        <v>364</v>
      </c>
      <c r="BB25" s="702" t="s">
        <v>1502</v>
      </c>
      <c r="BC25" s="702" t="s">
        <v>1503</v>
      </c>
      <c r="BD25" s="19"/>
      <c r="BE25" s="703" t="s">
        <v>89</v>
      </c>
      <c r="BF25" s="703"/>
      <c r="BJ25" s="38" t="s">
        <v>444</v>
      </c>
      <c r="BK25" s="39">
        <f t="shared" ref="BK25:BQ25" si="10">SUBTOTAL(9,BK23:BK24)</f>
        <v>12</v>
      </c>
      <c r="BL25" s="40">
        <f t="shared" si="10"/>
        <v>1</v>
      </c>
      <c r="BM25" s="89">
        <f t="shared" si="10"/>
        <v>8</v>
      </c>
      <c r="BN25" s="89">
        <f t="shared" si="10"/>
        <v>4</v>
      </c>
      <c r="BO25" s="89">
        <f t="shared" si="10"/>
        <v>0</v>
      </c>
      <c r="BP25" s="89">
        <f t="shared" si="10"/>
        <v>0</v>
      </c>
      <c r="BQ25" s="39">
        <f t="shared" si="10"/>
        <v>12</v>
      </c>
      <c r="BR25" s="705"/>
      <c r="BS25" s="705"/>
      <c r="BT25" s="705"/>
      <c r="BU25" s="38" t="s">
        <v>444</v>
      </c>
      <c r="BV25" s="39">
        <f ca="1">SUBTOTAL(9,BV23:BV25)</f>
        <v>0</v>
      </c>
      <c r="BW25" s="40">
        <f ca="1">SUBTOTAL(9,BW23:BW25)</f>
        <v>0</v>
      </c>
      <c r="BX25" s="89">
        <f ca="1">SUM(BX23:BX25)</f>
        <v>7</v>
      </c>
      <c r="BY25" s="89">
        <f ca="1">SUM(BY23:BY25)</f>
        <v>0</v>
      </c>
      <c r="BZ25" s="89">
        <f ca="1">SUM(BZ23:BZ25)</f>
        <v>0</v>
      </c>
      <c r="CA25" s="89">
        <f ca="1">SUM(CA23:CA25)</f>
        <v>1</v>
      </c>
      <c r="CB25" s="39">
        <f ca="1">SUBTOTAL(9,CB23:CB25)</f>
        <v>0</v>
      </c>
      <c r="CC25" s="705"/>
      <c r="CD25" s="705"/>
      <c r="CE25" s="705"/>
      <c r="CF25" s="38" t="s">
        <v>444</v>
      </c>
      <c r="CG25" s="39">
        <f>CG23+CG24</f>
        <v>9</v>
      </c>
      <c r="CH25" s="856">
        <f>CH23+CH24</f>
        <v>1</v>
      </c>
      <c r="CI25" s="91">
        <f ca="1">SUBTOTAL(9,CI23:CI25)</f>
        <v>0</v>
      </c>
      <c r="CJ25" s="91">
        <f ca="1">SUBTOTAL(9,CJ23:CJ25)</f>
        <v>1</v>
      </c>
      <c r="CK25" s="91">
        <f ca="1">SUBTOTAL(9,CK23:CK25)</f>
        <v>1</v>
      </c>
      <c r="CL25" s="91">
        <f ca="1">SUBTOTAL(9,CL23:CL25)</f>
        <v>7</v>
      </c>
      <c r="CM25" s="39">
        <f ca="1">SUM(CI25:CL25)</f>
        <v>9</v>
      </c>
      <c r="CN25" s="705"/>
      <c r="CO25" s="705"/>
      <c r="CP25" s="705"/>
      <c r="CQ25" s="38" t="s">
        <v>444</v>
      </c>
      <c r="CR25" s="39">
        <f>CR23+CR24</f>
        <v>14</v>
      </c>
      <c r="CS25" s="856">
        <f>CS23+CS24</f>
        <v>1</v>
      </c>
      <c r="CT25" s="91">
        <f>SUM(CT23:CT24)</f>
        <v>0</v>
      </c>
      <c r="CU25" s="91">
        <f t="shared" ref="CU25:CW25" si="11">SUM(CU23:CU24)</f>
        <v>2</v>
      </c>
      <c r="CV25" s="91">
        <f t="shared" si="11"/>
        <v>2</v>
      </c>
      <c r="CW25" s="91">
        <f t="shared" si="11"/>
        <v>10</v>
      </c>
      <c r="CX25" s="39">
        <f>SUM(CT25:CW25)</f>
        <v>14</v>
      </c>
      <c r="CY25" s="705"/>
      <c r="CZ25"/>
      <c r="DA25"/>
      <c r="DB25"/>
    </row>
    <row r="26" spans="1:106" ht="15" customHeight="1">
      <c r="A26" s="1130"/>
      <c r="B26" s="684">
        <v>24</v>
      </c>
      <c r="C26" s="444">
        <v>1525</v>
      </c>
      <c r="D26" s="424">
        <v>30093798</v>
      </c>
      <c r="E26" s="424" t="s">
        <v>495</v>
      </c>
      <c r="F26" s="424" t="s">
        <v>496</v>
      </c>
      <c r="G26" s="424" t="s">
        <v>497</v>
      </c>
      <c r="H26" s="424" t="s">
        <v>1376</v>
      </c>
      <c r="I26" s="425">
        <v>45153.49722222222</v>
      </c>
      <c r="J26" s="424" t="s">
        <v>528</v>
      </c>
      <c r="K26" s="446" t="s">
        <v>17</v>
      </c>
      <c r="L26" s="685">
        <v>45153</v>
      </c>
      <c r="M26" s="686">
        <v>0.45555555555555555</v>
      </c>
      <c r="N26" s="695" t="s">
        <v>528</v>
      </c>
      <c r="O26" s="685">
        <v>45153</v>
      </c>
      <c r="P26" s="686">
        <v>0.49722222222222223</v>
      </c>
      <c r="Q26" s="685"/>
      <c r="R26" s="686"/>
      <c r="S26" s="695" t="s">
        <v>528</v>
      </c>
      <c r="T26" s="750">
        <v>45153</v>
      </c>
      <c r="U26" s="711">
        <v>0.82638888888888884</v>
      </c>
      <c r="V26" s="695" t="s">
        <v>528</v>
      </c>
      <c r="W26" s="688">
        <f t="shared" si="0"/>
        <v>0.32916666667006211</v>
      </c>
      <c r="X26" s="689"/>
      <c r="Y26" s="690"/>
      <c r="Z26" s="687"/>
      <c r="AA26" s="691">
        <f t="shared" si="1"/>
        <v>-45153.826388888891</v>
      </c>
      <c r="AB26" s="689"/>
      <c r="AC26" s="690"/>
      <c r="AD26" s="687"/>
      <c r="AE26" s="691">
        <f t="shared" si="2"/>
        <v>0</v>
      </c>
      <c r="AF26" s="692"/>
      <c r="AG26" s="695"/>
      <c r="AH26" s="695"/>
      <c r="AI26" s="687"/>
      <c r="AJ26" s="691">
        <f t="shared" si="3"/>
        <v>-45153.826388888891</v>
      </c>
      <c r="AK26" s="692">
        <v>45174</v>
      </c>
      <c r="AL26" s="714">
        <v>0.42430555555555555</v>
      </c>
      <c r="AM26" s="695" t="s">
        <v>498</v>
      </c>
      <c r="AN26" s="691">
        <f t="shared" si="4"/>
        <v>20.597916666665697</v>
      </c>
      <c r="AO26" s="696"/>
      <c r="AP26" s="697"/>
      <c r="AQ26" s="698">
        <f t="shared" si="5"/>
        <v>-45153.826388888891</v>
      </c>
      <c r="AR26" s="692"/>
      <c r="AS26" s="711"/>
      <c r="AT26" s="695"/>
      <c r="AU26" s="14">
        <f t="shared" si="6"/>
        <v>-45153.826388888891</v>
      </c>
      <c r="AV26" s="701"/>
      <c r="AW26" s="715"/>
      <c r="AX26" s="701" t="s">
        <v>18</v>
      </c>
      <c r="AY26" s="701" t="s">
        <v>41</v>
      </c>
      <c r="AZ26" s="701" t="s">
        <v>110</v>
      </c>
      <c r="BA26" s="701" t="s">
        <v>366</v>
      </c>
      <c r="BB26" s="702" t="s">
        <v>1504</v>
      </c>
      <c r="BC26" s="702" t="s">
        <v>1505</v>
      </c>
      <c r="BD26" s="19"/>
      <c r="BE26" s="703" t="s">
        <v>89</v>
      </c>
      <c r="BF26" s="703"/>
      <c r="BR26" s="705"/>
      <c r="BS26" s="705"/>
      <c r="BT26" s="705"/>
      <c r="CC26" s="705"/>
      <c r="CD26" s="705"/>
      <c r="CE26" s="705"/>
      <c r="CN26" s="705"/>
      <c r="CO26" s="705"/>
      <c r="CP26" s="705"/>
      <c r="CY26" s="705"/>
      <c r="CZ26"/>
      <c r="DA26"/>
      <c r="DB26"/>
    </row>
    <row r="27" spans="1:106" ht="15" customHeight="1">
      <c r="A27" s="1130"/>
      <c r="B27" s="684">
        <v>25</v>
      </c>
      <c r="C27" s="444">
        <v>1526</v>
      </c>
      <c r="D27" s="424">
        <v>30182453</v>
      </c>
      <c r="E27" s="424" t="s">
        <v>529</v>
      </c>
      <c r="F27" s="424" t="s">
        <v>496</v>
      </c>
      <c r="G27" s="424" t="s">
        <v>507</v>
      </c>
      <c r="H27" s="424" t="s">
        <v>482</v>
      </c>
      <c r="I27" s="425">
        <v>45153.488888888889</v>
      </c>
      <c r="J27" s="424" t="s">
        <v>528</v>
      </c>
      <c r="K27" s="446" t="s">
        <v>17</v>
      </c>
      <c r="L27" s="685">
        <v>45153</v>
      </c>
      <c r="M27" s="686">
        <v>0.48888888888888887</v>
      </c>
      <c r="N27" s="695" t="s">
        <v>528</v>
      </c>
      <c r="O27" s="685">
        <v>45153</v>
      </c>
      <c r="P27" s="686">
        <v>0.48888888888888887</v>
      </c>
      <c r="Q27" s="685"/>
      <c r="R27" s="686"/>
      <c r="S27" s="695" t="s">
        <v>528</v>
      </c>
      <c r="T27" s="750">
        <v>45153</v>
      </c>
      <c r="U27" s="711">
        <v>0.52847222222222223</v>
      </c>
      <c r="V27" s="695" t="s">
        <v>528</v>
      </c>
      <c r="W27" s="688">
        <f t="shared" si="0"/>
        <v>3.9583333331393078E-2</v>
      </c>
      <c r="X27" s="689"/>
      <c r="Y27" s="690"/>
      <c r="Z27" s="687"/>
      <c r="AA27" s="691">
        <f t="shared" si="1"/>
        <v>-45153.52847222222</v>
      </c>
      <c r="AB27" s="689"/>
      <c r="AC27" s="690"/>
      <c r="AD27" s="687"/>
      <c r="AE27" s="691">
        <f t="shared" si="2"/>
        <v>0</v>
      </c>
      <c r="AF27" s="692"/>
      <c r="AG27" s="695"/>
      <c r="AH27" s="695"/>
      <c r="AI27" s="687"/>
      <c r="AJ27" s="691">
        <f t="shared" si="3"/>
        <v>-45153.52847222222</v>
      </c>
      <c r="AK27" s="692">
        <v>45162</v>
      </c>
      <c r="AL27" s="714">
        <v>0.50277777777777777</v>
      </c>
      <c r="AM27" s="695" t="s">
        <v>528</v>
      </c>
      <c r="AN27" s="691">
        <f t="shared" si="4"/>
        <v>8.9743055555591127</v>
      </c>
      <c r="AO27" s="696"/>
      <c r="AP27" s="697"/>
      <c r="AQ27" s="698">
        <f t="shared" si="5"/>
        <v>-45153.52847222222</v>
      </c>
      <c r="AR27" s="692"/>
      <c r="AS27" s="711"/>
      <c r="AT27" s="695"/>
      <c r="AU27" s="14">
        <f t="shared" si="6"/>
        <v>-45153.52847222222</v>
      </c>
      <c r="AV27" s="701"/>
      <c r="AW27" s="701"/>
      <c r="AX27" s="701" t="s">
        <v>27</v>
      </c>
      <c r="AY27" s="701" t="s">
        <v>29</v>
      </c>
      <c r="AZ27" s="701" t="s">
        <v>76</v>
      </c>
      <c r="BA27" s="701" t="s">
        <v>276</v>
      </c>
      <c r="BB27" s="702" t="s">
        <v>1506</v>
      </c>
      <c r="BC27" s="702" t="s">
        <v>1507</v>
      </c>
      <c r="BD27" s="19"/>
      <c r="BE27" s="703" t="s">
        <v>89</v>
      </c>
      <c r="BF27" s="703"/>
      <c r="BR27" s="705"/>
      <c r="BS27" s="705"/>
      <c r="BT27" s="705"/>
      <c r="CC27" s="705"/>
      <c r="CD27" s="705"/>
      <c r="CE27" s="705"/>
      <c r="CN27" s="705"/>
      <c r="CO27" s="705"/>
      <c r="CP27" s="705"/>
      <c r="CY27" s="705"/>
      <c r="CZ27"/>
      <c r="DA27"/>
      <c r="DB27"/>
    </row>
    <row r="28" spans="1:106" ht="15" customHeight="1">
      <c r="A28" s="1130"/>
      <c r="B28" s="684">
        <v>26</v>
      </c>
      <c r="C28" s="423">
        <v>1527</v>
      </c>
      <c r="D28" s="424">
        <v>30279689</v>
      </c>
      <c r="E28" s="424" t="s">
        <v>505</v>
      </c>
      <c r="F28" s="424" t="s">
        <v>496</v>
      </c>
      <c r="G28" s="424" t="s">
        <v>497</v>
      </c>
      <c r="H28" s="424" t="s">
        <v>667</v>
      </c>
      <c r="I28" s="425">
        <v>45153.52847222222</v>
      </c>
      <c r="J28" s="424" t="s">
        <v>528</v>
      </c>
      <c r="K28" s="446" t="s">
        <v>0</v>
      </c>
      <c r="L28" s="685">
        <v>45153</v>
      </c>
      <c r="M28" s="686">
        <v>0.52847222222222223</v>
      </c>
      <c r="N28" s="695" t="s">
        <v>528</v>
      </c>
      <c r="O28" s="685">
        <v>45153</v>
      </c>
      <c r="P28" s="686">
        <v>0.52847222222222223</v>
      </c>
      <c r="Q28" s="685"/>
      <c r="R28" s="686"/>
      <c r="S28" s="695" t="s">
        <v>528</v>
      </c>
      <c r="T28" s="750">
        <v>45153</v>
      </c>
      <c r="U28" s="711">
        <v>0.53749999999999998</v>
      </c>
      <c r="V28" s="695" t="s">
        <v>528</v>
      </c>
      <c r="W28" s="688">
        <f t="shared" si="0"/>
        <v>9.0277777781011537E-3</v>
      </c>
      <c r="X28" s="689"/>
      <c r="Y28" s="690"/>
      <c r="Z28" s="687"/>
      <c r="AA28" s="691">
        <f t="shared" si="1"/>
        <v>-45153.537499999999</v>
      </c>
      <c r="AB28" s="689"/>
      <c r="AC28" s="690"/>
      <c r="AD28" s="687"/>
      <c r="AE28" s="691">
        <f t="shared" si="2"/>
        <v>0</v>
      </c>
      <c r="AF28" s="692"/>
      <c r="AG28" s="695"/>
      <c r="AH28" s="695"/>
      <c r="AI28" s="687"/>
      <c r="AJ28" s="691">
        <f t="shared" si="3"/>
        <v>-45153.537499999999</v>
      </c>
      <c r="AK28" s="692"/>
      <c r="AL28" s="695"/>
      <c r="AM28" s="695"/>
      <c r="AN28" s="691">
        <f t="shared" si="4"/>
        <v>-45153.537499999999</v>
      </c>
      <c r="AO28" s="692">
        <v>45154</v>
      </c>
      <c r="AP28" s="711">
        <v>0.50069444444444444</v>
      </c>
      <c r="AQ28" s="698">
        <f t="shared" si="5"/>
        <v>0.96319444444816327</v>
      </c>
      <c r="AR28" s="692">
        <v>45154</v>
      </c>
      <c r="AS28" s="711">
        <v>0.50069444444444444</v>
      </c>
      <c r="AT28" s="695" t="s">
        <v>528</v>
      </c>
      <c r="AU28" s="14">
        <f t="shared" si="6"/>
        <v>0.96319444444816327</v>
      </c>
      <c r="AV28" s="701"/>
      <c r="AW28" s="701"/>
      <c r="AX28" s="701" t="s">
        <v>27</v>
      </c>
      <c r="AY28" s="701" t="s">
        <v>29</v>
      </c>
      <c r="AZ28" s="701" t="s">
        <v>90</v>
      </c>
      <c r="BA28" s="701" t="s">
        <v>314</v>
      </c>
      <c r="BB28" s="702" t="s">
        <v>1508</v>
      </c>
      <c r="BC28" s="702" t="s">
        <v>1509</v>
      </c>
      <c r="BD28" s="19"/>
      <c r="BE28" s="703" t="s">
        <v>89</v>
      </c>
      <c r="BF28" s="703"/>
      <c r="BJ28" s="42" t="s">
        <v>445</v>
      </c>
      <c r="BK28" s="32">
        <f>BK25</f>
        <v>12</v>
      </c>
      <c r="BL28" s="43">
        <f>BK28/44</f>
        <v>0.27272727272727271</v>
      </c>
      <c r="BM28" s="44"/>
      <c r="BN28" s="45"/>
      <c r="BO28" s="45"/>
      <c r="BP28" s="45"/>
      <c r="BQ28" s="45"/>
      <c r="BR28" s="705"/>
      <c r="BS28" s="705"/>
      <c r="BT28" s="705"/>
      <c r="BU28" s="42" t="s">
        <v>446</v>
      </c>
      <c r="BV28" s="32">
        <f ca="1">BV25</f>
        <v>8</v>
      </c>
      <c r="BW28" s="43">
        <f ca="1">BV28/44</f>
        <v>0.18181818181818182</v>
      </c>
      <c r="BX28" s="44"/>
      <c r="BY28" s="45"/>
      <c r="BZ28" s="45"/>
      <c r="CA28" s="45"/>
      <c r="CB28" s="45"/>
      <c r="CC28" s="705"/>
      <c r="CD28" s="705"/>
      <c r="CE28" s="705"/>
      <c r="CK28"/>
      <c r="CL28"/>
      <c r="CM28"/>
      <c r="CN28" s="705"/>
      <c r="CO28" s="705"/>
      <c r="CP28" s="705"/>
      <c r="CY28" s="705"/>
      <c r="CZ28"/>
      <c r="DA28"/>
      <c r="DB28"/>
    </row>
    <row r="29" spans="1:106" ht="15" customHeight="1">
      <c r="A29" s="1130"/>
      <c r="B29" s="708">
        <v>27</v>
      </c>
      <c r="C29" s="448">
        <v>1528</v>
      </c>
      <c r="D29" s="424">
        <v>1163766</v>
      </c>
      <c r="E29" s="424" t="s">
        <v>495</v>
      </c>
      <c r="F29" s="424" t="s">
        <v>496</v>
      </c>
      <c r="G29" s="424" t="s">
        <v>497</v>
      </c>
      <c r="H29" s="424" t="s">
        <v>1213</v>
      </c>
      <c r="I29" s="425">
        <v>45153.537499999999</v>
      </c>
      <c r="J29" s="424" t="s">
        <v>528</v>
      </c>
      <c r="K29" s="446" t="s">
        <v>17</v>
      </c>
      <c r="L29" s="685">
        <v>45153</v>
      </c>
      <c r="M29" s="686">
        <v>0.53749999999999998</v>
      </c>
      <c r="N29" s="695" t="s">
        <v>528</v>
      </c>
      <c r="O29" s="685">
        <v>45153</v>
      </c>
      <c r="P29" s="686">
        <v>0.53749999999999998</v>
      </c>
      <c r="Q29" s="685"/>
      <c r="R29" s="686"/>
      <c r="S29" s="695" t="s">
        <v>528</v>
      </c>
      <c r="T29" s="750">
        <v>45153</v>
      </c>
      <c r="U29" s="711">
        <v>0.53749999999999998</v>
      </c>
      <c r="V29" s="695" t="s">
        <v>528</v>
      </c>
      <c r="W29" s="688">
        <f t="shared" si="0"/>
        <v>0</v>
      </c>
      <c r="X29" s="689"/>
      <c r="Y29" s="690"/>
      <c r="Z29" s="687"/>
      <c r="AA29" s="691">
        <f t="shared" si="1"/>
        <v>-45153.537499999999</v>
      </c>
      <c r="AB29" s="689"/>
      <c r="AC29" s="690"/>
      <c r="AD29" s="687"/>
      <c r="AE29" s="691">
        <f t="shared" si="2"/>
        <v>0</v>
      </c>
      <c r="AF29" s="692"/>
      <c r="AG29" s="695"/>
      <c r="AH29" s="695"/>
      <c r="AI29" s="687"/>
      <c r="AJ29" s="691">
        <f t="shared" si="3"/>
        <v>-45153.537499999999</v>
      </c>
      <c r="AK29" s="692">
        <v>45174</v>
      </c>
      <c r="AL29" s="711">
        <v>0.42430555555555555</v>
      </c>
      <c r="AM29" s="695" t="s">
        <v>528</v>
      </c>
      <c r="AN29" s="691">
        <f>(AL29+AK29)-(U29+T29)</f>
        <v>20.886805555557657</v>
      </c>
      <c r="AO29" s="692"/>
      <c r="AP29" s="711"/>
      <c r="AQ29" s="698">
        <f>(AP29+AO29)-(U29+T29)</f>
        <v>-45153.537499999999</v>
      </c>
      <c r="AR29" s="692"/>
      <c r="AS29" s="711"/>
      <c r="AT29" s="695"/>
      <c r="AU29" s="14">
        <f t="shared" si="6"/>
        <v>-45153.537499999999</v>
      </c>
      <c r="AV29" s="701" t="s">
        <v>1721</v>
      </c>
      <c r="AW29" s="701" t="s">
        <v>1398</v>
      </c>
      <c r="AX29" s="701" t="s">
        <v>9</v>
      </c>
      <c r="AY29" s="701" t="s">
        <v>11</v>
      </c>
      <c r="AZ29" s="701" t="s">
        <v>13</v>
      </c>
      <c r="BA29" s="701" t="s">
        <v>15</v>
      </c>
      <c r="BB29" s="702" t="s">
        <v>1510</v>
      </c>
      <c r="BC29" s="702" t="s">
        <v>1511</v>
      </c>
      <c r="BD29" s="19"/>
      <c r="BE29" s="703" t="s">
        <v>89</v>
      </c>
      <c r="BF29" s="703"/>
      <c r="BJ29" s="46"/>
      <c r="BK29" s="46"/>
      <c r="BL29" s="46"/>
      <c r="BM29" s="46"/>
      <c r="BN29" s="45"/>
      <c r="BO29" s="45"/>
      <c r="BP29" s="45"/>
      <c r="BQ29" s="45"/>
      <c r="BR29" s="705"/>
      <c r="BS29" s="705"/>
      <c r="BT29" s="705"/>
      <c r="BU29" s="46"/>
      <c r="BV29" s="46"/>
      <c r="BW29" s="46"/>
      <c r="BX29" s="46"/>
      <c r="BY29" s="45"/>
      <c r="BZ29" s="45"/>
      <c r="CA29" s="45"/>
      <c r="CB29" s="45"/>
      <c r="CC29" s="705"/>
      <c r="CD29" s="705"/>
      <c r="CE29" s="705"/>
      <c r="CF29" s="42" t="s">
        <v>89</v>
      </c>
      <c r="CG29" s="32">
        <f>CG25</f>
        <v>9</v>
      </c>
      <c r="CH29" s="43">
        <f>CG29/48</f>
        <v>0.1875</v>
      </c>
      <c r="CI29" s="44"/>
      <c r="CJ29" s="45"/>
      <c r="CK29"/>
      <c r="CL29"/>
      <c r="CM29"/>
      <c r="CN29"/>
      <c r="CO29" s="705"/>
      <c r="CP29" s="705"/>
      <c r="CQ29" s="42" t="s">
        <v>447</v>
      </c>
      <c r="CR29" s="32">
        <f>CR25</f>
        <v>14</v>
      </c>
      <c r="CS29" s="43">
        <f>CR29/44</f>
        <v>0.31818181818181818</v>
      </c>
      <c r="CT29" s="44"/>
      <c r="CU29" s="45"/>
      <c r="CV29" s="45"/>
      <c r="CW29" s="45"/>
      <c r="CX29" s="45"/>
      <c r="CY29" s="705"/>
      <c r="CZ29"/>
      <c r="DA29"/>
      <c r="DB29"/>
    </row>
    <row r="30" spans="1:106" ht="15" customHeight="1">
      <c r="A30" s="1130"/>
      <c r="B30" s="684">
        <v>28</v>
      </c>
      <c r="C30" s="444">
        <v>1529</v>
      </c>
      <c r="D30" s="424">
        <v>1163766</v>
      </c>
      <c r="E30" s="424" t="s">
        <v>495</v>
      </c>
      <c r="F30" s="424" t="s">
        <v>496</v>
      </c>
      <c r="G30" s="424" t="s">
        <v>497</v>
      </c>
      <c r="H30" s="424" t="s">
        <v>1213</v>
      </c>
      <c r="I30" s="425">
        <v>45153.537499999999</v>
      </c>
      <c r="J30" s="424" t="s">
        <v>528</v>
      </c>
      <c r="K30" s="446" t="s">
        <v>17</v>
      </c>
      <c r="L30" s="685">
        <v>45153</v>
      </c>
      <c r="M30" s="686">
        <v>0.53749999999999998</v>
      </c>
      <c r="N30" s="695" t="s">
        <v>528</v>
      </c>
      <c r="O30" s="685">
        <v>45153</v>
      </c>
      <c r="P30" s="686">
        <v>0.53749999999999998</v>
      </c>
      <c r="Q30" s="685"/>
      <c r="R30" s="686"/>
      <c r="S30" s="695" t="s">
        <v>528</v>
      </c>
      <c r="T30" s="750">
        <v>45153</v>
      </c>
      <c r="U30" s="711">
        <v>0.59027777777777779</v>
      </c>
      <c r="V30" s="695" t="s">
        <v>528</v>
      </c>
      <c r="W30" s="688">
        <f t="shared" si="0"/>
        <v>5.2777777782466728E-2</v>
      </c>
      <c r="X30" s="689"/>
      <c r="Y30" s="690"/>
      <c r="Z30" s="687"/>
      <c r="AA30" s="691">
        <f t="shared" si="1"/>
        <v>-45153.590277777781</v>
      </c>
      <c r="AB30" s="689"/>
      <c r="AC30" s="690"/>
      <c r="AD30" s="687"/>
      <c r="AE30" s="691">
        <f t="shared" si="2"/>
        <v>0</v>
      </c>
      <c r="AF30" s="692"/>
      <c r="AG30" s="695"/>
      <c r="AH30" s="695"/>
      <c r="AI30" s="687"/>
      <c r="AJ30" s="691">
        <f t="shared" si="3"/>
        <v>-45153.590277777781</v>
      </c>
      <c r="AK30" s="692">
        <v>45174</v>
      </c>
      <c r="AL30" s="711">
        <v>0.42638888888888887</v>
      </c>
      <c r="AM30" s="695" t="s">
        <v>498</v>
      </c>
      <c r="AN30" s="691">
        <f t="shared" si="4"/>
        <v>20.836111111108039</v>
      </c>
      <c r="AO30" s="696"/>
      <c r="AP30" s="697"/>
      <c r="AQ30" s="698">
        <f t="shared" si="5"/>
        <v>-45153.590277777781</v>
      </c>
      <c r="AR30" s="692"/>
      <c r="AS30" s="711"/>
      <c r="AT30" s="695"/>
      <c r="AU30" s="14">
        <f t="shared" si="6"/>
        <v>-45153.590277777781</v>
      </c>
      <c r="AV30" s="701" t="s">
        <v>1721</v>
      </c>
      <c r="AW30" s="701" t="s">
        <v>1398</v>
      </c>
      <c r="AX30" s="701" t="s">
        <v>9</v>
      </c>
      <c r="AY30" s="701" t="s">
        <v>11</v>
      </c>
      <c r="AZ30" s="701" t="s">
        <v>13</v>
      </c>
      <c r="BA30" s="701" t="s">
        <v>15</v>
      </c>
      <c r="BB30" s="702" t="s">
        <v>1510</v>
      </c>
      <c r="BC30" s="702" t="s">
        <v>1511</v>
      </c>
      <c r="BD30" s="19"/>
      <c r="BE30" s="703" t="s">
        <v>89</v>
      </c>
      <c r="BF30" s="703"/>
      <c r="BJ30" s="47" t="s">
        <v>0</v>
      </c>
      <c r="BK30" s="29" t="s">
        <v>5</v>
      </c>
      <c r="BL30" s="30" t="s">
        <v>8</v>
      </c>
      <c r="BM30" s="31" t="s">
        <v>443</v>
      </c>
      <c r="BN30" s="45"/>
      <c r="BO30" s="45"/>
      <c r="BP30" s="45"/>
      <c r="BQ30" s="45"/>
      <c r="BR30" s="705"/>
      <c r="BS30" s="705"/>
      <c r="BT30" s="705"/>
      <c r="BU30" s="47" t="s">
        <v>0</v>
      </c>
      <c r="BV30" s="29" t="s">
        <v>5</v>
      </c>
      <c r="BW30" s="30" t="s">
        <v>8</v>
      </c>
      <c r="BX30" s="31" t="s">
        <v>443</v>
      </c>
      <c r="BY30" s="45"/>
      <c r="BZ30" s="45"/>
      <c r="CA30" s="45"/>
      <c r="CB30" s="45"/>
      <c r="CC30" s="705"/>
      <c r="CD30" s="705"/>
      <c r="CE30" s="705"/>
      <c r="CF30" s="46"/>
      <c r="CG30" s="46"/>
      <c r="CH30" s="46"/>
      <c r="CI30" s="46"/>
      <c r="CJ30" s="45"/>
      <c r="CK30"/>
      <c r="CL30"/>
      <c r="CM30"/>
      <c r="CN30"/>
      <c r="CO30" s="705"/>
      <c r="CP30" s="705"/>
      <c r="CQ30" s="46"/>
      <c r="CR30" s="46"/>
      <c r="CS30" s="46"/>
      <c r="CT30" s="46"/>
      <c r="CU30" s="45"/>
      <c r="CV30" s="45"/>
      <c r="CW30" s="45"/>
      <c r="CX30" s="45"/>
      <c r="CY30" s="705"/>
      <c r="CZ30"/>
      <c r="DA30"/>
      <c r="DB30"/>
    </row>
    <row r="31" spans="1:106" ht="15" customHeight="1">
      <c r="A31" s="1130"/>
      <c r="B31" s="684">
        <v>29</v>
      </c>
      <c r="C31" s="444">
        <v>1530</v>
      </c>
      <c r="D31" s="424">
        <v>30282384</v>
      </c>
      <c r="E31" s="424" t="s">
        <v>505</v>
      </c>
      <c r="F31" s="424" t="s">
        <v>496</v>
      </c>
      <c r="G31" s="424" t="s">
        <v>497</v>
      </c>
      <c r="H31" s="424" t="s">
        <v>667</v>
      </c>
      <c r="I31" s="425">
        <v>45154.504861111112</v>
      </c>
      <c r="J31" s="424" t="s">
        <v>528</v>
      </c>
      <c r="K31" s="446" t="s">
        <v>5</v>
      </c>
      <c r="L31" s="685">
        <v>45154</v>
      </c>
      <c r="M31" s="686">
        <v>0.50486111111111109</v>
      </c>
      <c r="N31" s="695" t="s">
        <v>528</v>
      </c>
      <c r="O31" s="685">
        <v>45154</v>
      </c>
      <c r="P31" s="686">
        <v>0.50486111111111109</v>
      </c>
      <c r="Q31" s="685"/>
      <c r="R31" s="686"/>
      <c r="S31" s="695" t="s">
        <v>528</v>
      </c>
      <c r="T31" s="750">
        <v>45154</v>
      </c>
      <c r="U31" s="711">
        <v>0.53263888888888888</v>
      </c>
      <c r="V31" s="695" t="s">
        <v>528</v>
      </c>
      <c r="W31" s="688">
        <f t="shared" si="0"/>
        <v>2.7777777773735579E-2</v>
      </c>
      <c r="X31" s="689"/>
      <c r="Y31" s="690"/>
      <c r="Z31" s="687"/>
      <c r="AA31" s="691">
        <f t="shared" si="1"/>
        <v>-45154.532638888886</v>
      </c>
      <c r="AB31" s="689"/>
      <c r="AC31" s="690"/>
      <c r="AD31" s="687"/>
      <c r="AE31" s="691">
        <f t="shared" si="2"/>
        <v>0</v>
      </c>
      <c r="AF31" s="692"/>
      <c r="AG31" s="695"/>
      <c r="AH31" s="695"/>
      <c r="AI31" s="687"/>
      <c r="AJ31" s="691">
        <f t="shared" si="3"/>
        <v>-45154.532638888886</v>
      </c>
      <c r="AK31" s="692"/>
      <c r="AL31" s="695"/>
      <c r="AM31" s="695"/>
      <c r="AN31" s="691">
        <f t="shared" si="4"/>
        <v>-45154.532638888886</v>
      </c>
      <c r="AO31" s="692">
        <v>45155</v>
      </c>
      <c r="AP31" s="711">
        <v>0.7680555555555556</v>
      </c>
      <c r="AQ31" s="698">
        <f t="shared" si="5"/>
        <v>1.2354166666700621</v>
      </c>
      <c r="AR31" s="692">
        <v>45155</v>
      </c>
      <c r="AS31" s="711">
        <v>0.7680555555555556</v>
      </c>
      <c r="AT31" s="695" t="s">
        <v>528</v>
      </c>
      <c r="AU31" s="14">
        <f t="shared" si="6"/>
        <v>1.2354166666700621</v>
      </c>
      <c r="AV31" s="701"/>
      <c r="AW31" s="701"/>
      <c r="AX31" s="701" t="s">
        <v>27</v>
      </c>
      <c r="AY31" s="701" t="s">
        <v>29</v>
      </c>
      <c r="AZ31" s="701" t="s">
        <v>90</v>
      </c>
      <c r="BA31" s="701" t="s">
        <v>314</v>
      </c>
      <c r="BB31" s="702" t="s">
        <v>1512</v>
      </c>
      <c r="BC31" s="702" t="s">
        <v>1513</v>
      </c>
      <c r="BD31" s="19"/>
      <c r="BE31" s="703" t="s">
        <v>89</v>
      </c>
      <c r="BF31" s="703"/>
      <c r="BJ31" s="48">
        <f>BM25</f>
        <v>8</v>
      </c>
      <c r="BK31" s="41">
        <f>BN25</f>
        <v>4</v>
      </c>
      <c r="BL31" s="41">
        <f>BO25</f>
        <v>0</v>
      </c>
      <c r="BM31" s="41">
        <f>BP25</f>
        <v>0</v>
      </c>
      <c r="BN31" s="45"/>
      <c r="BO31" s="45"/>
      <c r="BP31" s="45"/>
      <c r="BQ31" s="45"/>
      <c r="BR31" s="705"/>
      <c r="BS31" s="705"/>
      <c r="BT31" s="705"/>
      <c r="BU31" s="48">
        <f ca="1">BX25</f>
        <v>7</v>
      </c>
      <c r="BV31" s="41">
        <f ca="1">BY25</f>
        <v>0</v>
      </c>
      <c r="BW31" s="41">
        <f ca="1">BZ25</f>
        <v>0</v>
      </c>
      <c r="BX31" s="41">
        <f ca="1">CA25</f>
        <v>1</v>
      </c>
      <c r="BY31" s="45"/>
      <c r="BZ31" s="45"/>
      <c r="CA31" s="45"/>
      <c r="CB31" s="45"/>
      <c r="CC31" s="705"/>
      <c r="CD31" s="705"/>
      <c r="CE31" s="705"/>
      <c r="CF31" s="47" t="s">
        <v>0</v>
      </c>
      <c r="CG31" s="29" t="s">
        <v>5</v>
      </c>
      <c r="CH31" s="30" t="s">
        <v>8</v>
      </c>
      <c r="CI31" s="31" t="s">
        <v>443</v>
      </c>
      <c r="CJ31" s="45"/>
      <c r="CK31"/>
      <c r="CL31"/>
      <c r="CM31"/>
      <c r="CN31"/>
      <c r="CO31" s="705"/>
      <c r="CP31" s="705"/>
      <c r="CQ31" s="47" t="s">
        <v>0</v>
      </c>
      <c r="CR31" s="29" t="s">
        <v>5</v>
      </c>
      <c r="CS31" s="30" t="s">
        <v>8</v>
      </c>
      <c r="CT31" s="31" t="s">
        <v>443</v>
      </c>
      <c r="CU31" s="45"/>
      <c r="CV31" s="45"/>
      <c r="CW31" s="45"/>
      <c r="CX31" s="45"/>
      <c r="CY31" s="705"/>
      <c r="CZ31"/>
      <c r="DA31"/>
      <c r="DB31"/>
    </row>
    <row r="32" spans="1:106" ht="15" customHeight="1">
      <c r="A32" s="1130"/>
      <c r="B32" s="684">
        <v>30</v>
      </c>
      <c r="C32" s="448">
        <v>1531</v>
      </c>
      <c r="D32" s="424">
        <v>30233814</v>
      </c>
      <c r="E32" s="424" t="s">
        <v>505</v>
      </c>
      <c r="F32" s="424" t="s">
        <v>496</v>
      </c>
      <c r="G32" s="424" t="s">
        <v>497</v>
      </c>
      <c r="H32" s="424" t="s">
        <v>667</v>
      </c>
      <c r="I32" s="425">
        <v>45154.834027777775</v>
      </c>
      <c r="J32" s="424" t="s">
        <v>528</v>
      </c>
      <c r="K32" s="446" t="s">
        <v>0</v>
      </c>
      <c r="L32" s="685">
        <v>45154</v>
      </c>
      <c r="M32" s="686">
        <v>0.83402777777777781</v>
      </c>
      <c r="N32" s="695" t="s">
        <v>528</v>
      </c>
      <c r="O32" s="685">
        <v>45154</v>
      </c>
      <c r="P32" s="686">
        <v>0.83402777777777781</v>
      </c>
      <c r="Q32" s="685"/>
      <c r="R32" s="686"/>
      <c r="S32" s="695" t="s">
        <v>528</v>
      </c>
      <c r="T32" s="750">
        <v>45155</v>
      </c>
      <c r="U32" s="711">
        <v>0.41666666666666669</v>
      </c>
      <c r="V32" s="695" t="s">
        <v>528</v>
      </c>
      <c r="W32" s="688">
        <f t="shared" si="0"/>
        <v>0.58263888888905058</v>
      </c>
      <c r="X32" s="689"/>
      <c r="Y32" s="690"/>
      <c r="Z32" s="687"/>
      <c r="AA32" s="691">
        <f t="shared" si="1"/>
        <v>-45155.416666666664</v>
      </c>
      <c r="AB32" s="689"/>
      <c r="AC32" s="690"/>
      <c r="AD32" s="687"/>
      <c r="AE32" s="691">
        <f t="shared" si="2"/>
        <v>0</v>
      </c>
      <c r="AF32" s="692"/>
      <c r="AG32" s="695"/>
      <c r="AH32" s="695"/>
      <c r="AI32" s="687"/>
      <c r="AJ32" s="691">
        <f t="shared" si="3"/>
        <v>-45155.416666666664</v>
      </c>
      <c r="AK32" s="692"/>
      <c r="AL32" s="695"/>
      <c r="AM32" s="695"/>
      <c r="AN32" s="691">
        <f t="shared" si="4"/>
        <v>-45155.416666666664</v>
      </c>
      <c r="AO32" s="692">
        <v>45155</v>
      </c>
      <c r="AP32" s="711">
        <v>0.51736111111111105</v>
      </c>
      <c r="AQ32" s="698">
        <f t="shared" si="5"/>
        <v>0.10069444444525288</v>
      </c>
      <c r="AR32" s="692">
        <v>45155</v>
      </c>
      <c r="AS32" s="711">
        <v>0.51736111111111105</v>
      </c>
      <c r="AT32" s="695" t="s">
        <v>528</v>
      </c>
      <c r="AU32" s="14">
        <f t="shared" si="6"/>
        <v>0.10069444444525288</v>
      </c>
      <c r="AV32" s="701"/>
      <c r="AW32" s="701"/>
      <c r="AX32" s="701" t="s">
        <v>9</v>
      </c>
      <c r="AY32" s="701" t="s">
        <v>20</v>
      </c>
      <c r="AZ32" s="701" t="s">
        <v>50</v>
      </c>
      <c r="BA32" s="701" t="s">
        <v>150</v>
      </c>
      <c r="BB32" s="702" t="s">
        <v>1514</v>
      </c>
      <c r="BC32" s="702" t="s">
        <v>1515</v>
      </c>
      <c r="BD32" s="19"/>
      <c r="BE32" s="703" t="s">
        <v>89</v>
      </c>
      <c r="BF32" s="703"/>
      <c r="BJ32" s="49">
        <f>BJ31/BK28</f>
        <v>0.66666666666666663</v>
      </c>
      <c r="BK32" s="49">
        <f>BK31/BK28</f>
        <v>0.33333333333333331</v>
      </c>
      <c r="BL32" s="49">
        <f>BL31/BK28</f>
        <v>0</v>
      </c>
      <c r="BM32" s="49">
        <f>BM31/BK28</f>
        <v>0</v>
      </c>
      <c r="BN32" s="45"/>
      <c r="BO32" s="45"/>
      <c r="BP32" s="45"/>
      <c r="BQ32" s="45"/>
      <c r="BR32" s="705"/>
      <c r="BS32" s="705"/>
      <c r="BT32" s="705"/>
      <c r="BU32" s="49">
        <f ca="1">BU31/BV28</f>
        <v>0.875</v>
      </c>
      <c r="BV32" s="49">
        <f ca="1">BV31/BV28</f>
        <v>0</v>
      </c>
      <c r="BW32" s="49">
        <f ca="1">BW31/BV28</f>
        <v>0</v>
      </c>
      <c r="BX32" s="49">
        <f ca="1">BX31/BV28</f>
        <v>0.125</v>
      </c>
      <c r="BY32" s="45"/>
      <c r="BZ32" s="45"/>
      <c r="CA32" s="45"/>
      <c r="CB32" s="45"/>
      <c r="CC32" s="705"/>
      <c r="CD32" s="705"/>
      <c r="CE32" s="705"/>
      <c r="CF32" s="48">
        <f ca="1">CI25</f>
        <v>0</v>
      </c>
      <c r="CG32" s="41">
        <f ca="1">CJ25</f>
        <v>1</v>
      </c>
      <c r="CH32" s="41">
        <f ca="1">CK25</f>
        <v>1</v>
      </c>
      <c r="CI32" s="41">
        <f ca="1">CL25</f>
        <v>7</v>
      </c>
      <c r="CJ32" s="45"/>
      <c r="CK32"/>
      <c r="CL32"/>
      <c r="CM32"/>
      <c r="CN32"/>
      <c r="CO32" s="705"/>
      <c r="CP32" s="705"/>
      <c r="CQ32" s="48">
        <f>CT25</f>
        <v>0</v>
      </c>
      <c r="CR32" s="41">
        <f>CU25</f>
        <v>2</v>
      </c>
      <c r="CS32" s="41">
        <f>CV25</f>
        <v>2</v>
      </c>
      <c r="CT32" s="41">
        <f>CW25</f>
        <v>10</v>
      </c>
      <c r="CU32" s="45"/>
      <c r="CV32" s="45"/>
      <c r="CW32" s="45"/>
      <c r="CX32" s="45"/>
      <c r="CY32" s="705"/>
      <c r="CZ32"/>
      <c r="DA32"/>
      <c r="DB32"/>
    </row>
    <row r="33" spans="1:188" ht="15" customHeight="1">
      <c r="A33" s="1130"/>
      <c r="B33" s="708">
        <v>31</v>
      </c>
      <c r="C33" s="444">
        <v>1533</v>
      </c>
      <c r="D33" s="424">
        <v>30183371</v>
      </c>
      <c r="E33" s="424" t="s">
        <v>501</v>
      </c>
      <c r="F33" s="424" t="s">
        <v>496</v>
      </c>
      <c r="G33" s="424" t="s">
        <v>497</v>
      </c>
      <c r="H33" s="424" t="s">
        <v>1464</v>
      </c>
      <c r="I33" s="425">
        <v>45158.90902777778</v>
      </c>
      <c r="J33" s="424" t="s">
        <v>528</v>
      </c>
      <c r="K33" s="446" t="s">
        <v>17</v>
      </c>
      <c r="L33" s="685">
        <v>45157</v>
      </c>
      <c r="M33" s="686">
        <v>0.48402777777777778</v>
      </c>
      <c r="N33" s="695" t="s">
        <v>528</v>
      </c>
      <c r="O33" s="685">
        <v>45158</v>
      </c>
      <c r="P33" s="686">
        <v>0.90902777777777777</v>
      </c>
      <c r="Q33" s="685"/>
      <c r="R33" s="686"/>
      <c r="S33" s="695" t="s">
        <v>528</v>
      </c>
      <c r="T33" s="750">
        <v>45167</v>
      </c>
      <c r="U33" s="711">
        <v>0.68680555555555556</v>
      </c>
      <c r="V33" s="695" t="s">
        <v>528</v>
      </c>
      <c r="W33" s="688">
        <f t="shared" si="0"/>
        <v>8.7777777777737356</v>
      </c>
      <c r="X33" s="685">
        <v>45168</v>
      </c>
      <c r="Y33" s="690">
        <v>0.74722222222222223</v>
      </c>
      <c r="Z33" s="687" t="s">
        <v>498</v>
      </c>
      <c r="AA33" s="691">
        <f t="shared" si="1"/>
        <v>1.0604166666671517</v>
      </c>
      <c r="AB33" s="685">
        <v>45174</v>
      </c>
      <c r="AC33" s="690">
        <v>0.43819444444444444</v>
      </c>
      <c r="AD33" s="687" t="s">
        <v>498</v>
      </c>
      <c r="AE33" s="691">
        <f t="shared" si="2"/>
        <v>5.6909722222262644</v>
      </c>
      <c r="AF33" s="692">
        <v>45176</v>
      </c>
      <c r="AG33" s="714">
        <v>0.50208333333333333</v>
      </c>
      <c r="AH33" s="695" t="s">
        <v>498</v>
      </c>
      <c r="AI33" s="687" t="s">
        <v>1453</v>
      </c>
      <c r="AJ33" s="691">
        <f t="shared" si="3"/>
        <v>8.8152777777795563</v>
      </c>
      <c r="AK33" s="692">
        <v>45187</v>
      </c>
      <c r="AL33" s="714">
        <v>0.38819444444444445</v>
      </c>
      <c r="AM33" s="695" t="s">
        <v>498</v>
      </c>
      <c r="AN33" s="691">
        <f t="shared" si="4"/>
        <v>19.701388888890506</v>
      </c>
      <c r="AO33" s="696"/>
      <c r="AP33" s="697"/>
      <c r="AQ33" s="698">
        <f t="shared" si="5"/>
        <v>-45167.686805555553</v>
      </c>
      <c r="AR33" s="692"/>
      <c r="AS33" s="711"/>
      <c r="AT33" s="695"/>
      <c r="AU33" s="14">
        <f t="shared" si="6"/>
        <v>-45167.686805555553</v>
      </c>
      <c r="AV33" s="701"/>
      <c r="AW33" s="701"/>
      <c r="AX33" s="701" t="s">
        <v>9</v>
      </c>
      <c r="AY33" s="701" t="s">
        <v>11</v>
      </c>
      <c r="AZ33" s="701" t="s">
        <v>13</v>
      </c>
      <c r="BA33" s="701" t="s">
        <v>45</v>
      </c>
      <c r="BB33" s="702" t="s">
        <v>1516</v>
      </c>
      <c r="BC33" s="702" t="s">
        <v>1517</v>
      </c>
      <c r="BD33" s="19"/>
      <c r="BE33" s="703" t="s">
        <v>89</v>
      </c>
      <c r="BF33" s="703"/>
      <c r="BJ33" s="51" t="s">
        <v>448</v>
      </c>
      <c r="BK33" s="32">
        <v>1</v>
      </c>
      <c r="BL33" s="43">
        <f>BK33/BK36</f>
        <v>8.3333333333333329E-2</v>
      </c>
      <c r="BM33" s="44"/>
      <c r="BN33" s="45"/>
      <c r="BO33" s="45"/>
      <c r="BP33" s="45"/>
      <c r="BQ33" s="45"/>
      <c r="BR33" s="705"/>
      <c r="BS33" s="705"/>
      <c r="BT33" s="705"/>
      <c r="BU33" s="51" t="s">
        <v>448</v>
      </c>
      <c r="BV33" s="32">
        <v>2</v>
      </c>
      <c r="BW33" s="43">
        <f>BV33/BV36</f>
        <v>0.25</v>
      </c>
      <c r="BX33" s="44"/>
      <c r="BY33" s="45"/>
      <c r="BZ33" s="45"/>
      <c r="CA33" s="45"/>
      <c r="CB33" s="45"/>
      <c r="CC33" s="705"/>
      <c r="CD33" s="705"/>
      <c r="CE33" s="705"/>
      <c r="CF33" s="44"/>
      <c r="CG33" s="44"/>
      <c r="CH33" s="44"/>
      <c r="CI33" s="44"/>
      <c r="CJ33" s="50"/>
      <c r="CK33"/>
      <c r="CL33"/>
      <c r="CM33"/>
      <c r="CN33"/>
      <c r="CO33" s="705"/>
      <c r="CP33" s="705"/>
      <c r="CQ33" s="59"/>
      <c r="CR33" s="59"/>
      <c r="CS33" s="59"/>
      <c r="CT33" s="59"/>
      <c r="CU33" s="45"/>
      <c r="CV33" s="45"/>
      <c r="CW33" s="45"/>
      <c r="CX33" s="45"/>
      <c r="CY33" s="705"/>
      <c r="CZ33"/>
      <c r="DA33"/>
      <c r="DB33"/>
    </row>
    <row r="34" spans="1:188" ht="15" customHeight="1">
      <c r="A34" s="1130"/>
      <c r="B34" s="684">
        <v>32</v>
      </c>
      <c r="C34" s="448">
        <v>1536</v>
      </c>
      <c r="D34" s="424">
        <v>30279230</v>
      </c>
      <c r="E34" s="424" t="s">
        <v>505</v>
      </c>
      <c r="F34" s="424" t="s">
        <v>506</v>
      </c>
      <c r="G34" s="424" t="s">
        <v>513</v>
      </c>
      <c r="H34" s="424" t="s">
        <v>1192</v>
      </c>
      <c r="I34" s="425">
        <v>45158.591666666667</v>
      </c>
      <c r="J34" s="424" t="s">
        <v>528</v>
      </c>
      <c r="K34" s="446" t="s">
        <v>0</v>
      </c>
      <c r="L34" s="685">
        <v>45158</v>
      </c>
      <c r="M34" s="686">
        <v>0.59166666666666667</v>
      </c>
      <c r="N34" s="695" t="s">
        <v>528</v>
      </c>
      <c r="O34" s="685">
        <v>45158</v>
      </c>
      <c r="P34" s="686">
        <v>0.59166666666666667</v>
      </c>
      <c r="Q34" s="685"/>
      <c r="R34" s="686"/>
      <c r="S34" s="695" t="s">
        <v>528</v>
      </c>
      <c r="T34" s="750">
        <v>45158</v>
      </c>
      <c r="U34" s="711">
        <v>0.59166666666666667</v>
      </c>
      <c r="V34" s="695" t="s">
        <v>528</v>
      </c>
      <c r="W34" s="688">
        <f t="shared" si="0"/>
        <v>0</v>
      </c>
      <c r="X34" s="689"/>
      <c r="Y34" s="690"/>
      <c r="Z34" s="687"/>
      <c r="AA34" s="691">
        <f t="shared" si="1"/>
        <v>-45158.591666666667</v>
      </c>
      <c r="AB34" s="689"/>
      <c r="AC34" s="690"/>
      <c r="AD34" s="687"/>
      <c r="AE34" s="691">
        <f t="shared" si="2"/>
        <v>0</v>
      </c>
      <c r="AF34" s="692"/>
      <c r="AG34" s="695"/>
      <c r="AH34" s="695"/>
      <c r="AI34" s="687"/>
      <c r="AJ34" s="691">
        <f t="shared" si="3"/>
        <v>-45158.591666666667</v>
      </c>
      <c r="AK34" s="692"/>
      <c r="AL34" s="695"/>
      <c r="AM34" s="695"/>
      <c r="AN34" s="691">
        <f t="shared" si="4"/>
        <v>-45158.591666666667</v>
      </c>
      <c r="AO34" s="692">
        <v>45158</v>
      </c>
      <c r="AP34" s="711">
        <v>0.73263888888888884</v>
      </c>
      <c r="AQ34" s="698">
        <f t="shared" si="5"/>
        <v>0.14097222222335404</v>
      </c>
      <c r="AR34" s="692">
        <v>45158</v>
      </c>
      <c r="AS34" s="711">
        <v>0.73263888888888884</v>
      </c>
      <c r="AT34" s="695" t="s">
        <v>528</v>
      </c>
      <c r="AU34" s="14">
        <f t="shared" si="6"/>
        <v>0.14097222222335404</v>
      </c>
      <c r="AV34" s="701">
        <v>13131</v>
      </c>
      <c r="AW34" s="701" t="s">
        <v>1518</v>
      </c>
      <c r="AX34" s="701" t="s">
        <v>27</v>
      </c>
      <c r="AY34" s="701" t="s">
        <v>29</v>
      </c>
      <c r="AZ34" s="701" t="s">
        <v>90</v>
      </c>
      <c r="BA34" s="701" t="s">
        <v>314</v>
      </c>
      <c r="BB34" s="702" t="s">
        <v>1519</v>
      </c>
      <c r="BC34" s="702" t="s">
        <v>1520</v>
      </c>
      <c r="BD34" s="19"/>
      <c r="BE34" s="703" t="s">
        <v>89</v>
      </c>
      <c r="BF34" s="703"/>
      <c r="BJ34" s="48" t="s">
        <v>449</v>
      </c>
      <c r="BK34" s="41">
        <v>9</v>
      </c>
      <c r="BL34" s="43">
        <f>BK34/BK36</f>
        <v>0.75</v>
      </c>
      <c r="BM34" s="52"/>
      <c r="BN34" s="45"/>
      <c r="BO34" s="45"/>
      <c r="BP34" s="45"/>
      <c r="BQ34" s="45"/>
      <c r="BR34" s="705"/>
      <c r="BS34" s="705"/>
      <c r="BT34" s="705"/>
      <c r="BU34" s="48" t="s">
        <v>449</v>
      </c>
      <c r="BV34" s="41">
        <v>6</v>
      </c>
      <c r="BW34" s="43">
        <f>BV34/BV36</f>
        <v>0.75</v>
      </c>
      <c r="BX34" s="52"/>
      <c r="BY34" s="45"/>
      <c r="BZ34" s="45"/>
      <c r="CA34" s="45"/>
      <c r="CB34" s="45"/>
      <c r="CC34" s="705"/>
      <c r="CD34" s="705"/>
      <c r="CE34" s="705"/>
      <c r="CF34" s="51" t="s">
        <v>448</v>
      </c>
      <c r="CG34" s="32">
        <v>3</v>
      </c>
      <c r="CH34" s="43">
        <f>CG34/CG37</f>
        <v>0.33333333333333331</v>
      </c>
      <c r="CI34" s="44"/>
      <c r="CJ34"/>
      <c r="CK34"/>
      <c r="CL34"/>
      <c r="CM34"/>
      <c r="CN34"/>
      <c r="CO34" s="705"/>
      <c r="CP34" s="705"/>
      <c r="CQ34" s="44"/>
      <c r="CR34" s="44"/>
      <c r="CS34" s="44"/>
      <c r="CT34" s="44"/>
      <c r="CU34" s="50"/>
      <c r="CV34" s="45"/>
      <c r="CW34"/>
      <c r="CX34"/>
      <c r="CY34"/>
      <c r="CZ34"/>
      <c r="DA34"/>
      <c r="DB34"/>
    </row>
    <row r="35" spans="1:188" ht="15" customHeight="1">
      <c r="A35" s="1129"/>
      <c r="B35" s="684">
        <v>33</v>
      </c>
      <c r="C35" s="444">
        <v>1537</v>
      </c>
      <c r="D35" s="424">
        <v>1243182</v>
      </c>
      <c r="E35" s="424" t="s">
        <v>501</v>
      </c>
      <c r="F35" s="424" t="s">
        <v>502</v>
      </c>
      <c r="G35" s="424" t="s">
        <v>497</v>
      </c>
      <c r="H35" s="424" t="s">
        <v>1468</v>
      </c>
      <c r="I35" s="425">
        <v>45158.832638888889</v>
      </c>
      <c r="J35" s="424" t="s">
        <v>528</v>
      </c>
      <c r="K35" s="446" t="s">
        <v>17</v>
      </c>
      <c r="L35" s="685">
        <v>45158</v>
      </c>
      <c r="M35" s="686">
        <v>0.82013888888888886</v>
      </c>
      <c r="N35" s="695" t="s">
        <v>498</v>
      </c>
      <c r="O35" s="685">
        <v>45158</v>
      </c>
      <c r="P35" s="686">
        <v>0.83263888888888893</v>
      </c>
      <c r="Q35" s="685"/>
      <c r="R35" s="686"/>
      <c r="S35" s="695" t="s">
        <v>498</v>
      </c>
      <c r="T35" s="750">
        <v>45160</v>
      </c>
      <c r="U35" s="711">
        <v>0.78819444444444453</v>
      </c>
      <c r="V35" s="695" t="s">
        <v>498</v>
      </c>
      <c r="W35" s="688">
        <f t="shared" si="0"/>
        <v>1.9555555555562023</v>
      </c>
      <c r="X35" s="689"/>
      <c r="Y35" s="690"/>
      <c r="Z35" s="687"/>
      <c r="AA35" s="691">
        <f t="shared" si="1"/>
        <v>-45160.788194444445</v>
      </c>
      <c r="AB35" s="689"/>
      <c r="AC35" s="690"/>
      <c r="AD35" s="687"/>
      <c r="AE35" s="691">
        <f t="shared" si="2"/>
        <v>0</v>
      </c>
      <c r="AF35" s="692"/>
      <c r="AG35" s="695"/>
      <c r="AH35" s="695"/>
      <c r="AI35" s="687"/>
      <c r="AJ35" s="691">
        <f t="shared" si="3"/>
        <v>-45160.788194444445</v>
      </c>
      <c r="AK35" s="692"/>
      <c r="AL35" s="695"/>
      <c r="AM35" s="695"/>
      <c r="AN35" s="691">
        <f t="shared" si="4"/>
        <v>-45160.788194444445</v>
      </c>
      <c r="AO35" s="692">
        <v>45455</v>
      </c>
      <c r="AP35" s="711">
        <v>0.6333333333333333</v>
      </c>
      <c r="AQ35" s="698">
        <f t="shared" si="5"/>
        <v>294.84513888888614</v>
      </c>
      <c r="AR35" s="692">
        <v>45455</v>
      </c>
      <c r="AS35" s="711">
        <v>0.6333333333333333</v>
      </c>
      <c r="AT35" s="695" t="s">
        <v>528</v>
      </c>
      <c r="AU35" s="14">
        <f t="shared" si="6"/>
        <v>294.84513888888614</v>
      </c>
      <c r="AV35" s="701"/>
      <c r="AW35" s="701"/>
      <c r="AX35" s="701" t="s">
        <v>9</v>
      </c>
      <c r="AY35" s="701" t="s">
        <v>11</v>
      </c>
      <c r="AZ35" s="701" t="s">
        <v>31</v>
      </c>
      <c r="BA35" s="701" t="s">
        <v>78</v>
      </c>
      <c r="BB35" s="702" t="s">
        <v>1521</v>
      </c>
      <c r="BC35" s="702" t="s">
        <v>1522</v>
      </c>
      <c r="BD35" s="19"/>
      <c r="BE35" s="703" t="s">
        <v>89</v>
      </c>
      <c r="BF35" s="703"/>
      <c r="BJ35" s="48" t="s">
        <v>450</v>
      </c>
      <c r="BK35" s="41">
        <v>2</v>
      </c>
      <c r="BL35" s="43">
        <f>BK35/BK36</f>
        <v>0.16666666666666666</v>
      </c>
      <c r="BM35" s="52"/>
      <c r="BN35" s="45"/>
      <c r="BO35" s="45"/>
      <c r="BP35" s="45"/>
      <c r="BQ35" s="45"/>
      <c r="BR35" s="705"/>
      <c r="BS35" s="705"/>
      <c r="BT35" s="705"/>
      <c r="BU35" s="48" t="s">
        <v>450</v>
      </c>
      <c r="BV35" s="41"/>
      <c r="BW35" s="43">
        <f>BV35/BV36</f>
        <v>0</v>
      </c>
      <c r="BX35" s="52"/>
      <c r="BY35" s="45"/>
      <c r="BZ35" s="45"/>
      <c r="CA35" s="45"/>
      <c r="CB35" s="45"/>
      <c r="CC35" s="705"/>
      <c r="CD35" s="705"/>
      <c r="CE35" s="705"/>
      <c r="CF35" s="48" t="s">
        <v>449</v>
      </c>
      <c r="CG35" s="41">
        <v>4</v>
      </c>
      <c r="CH35" s="43">
        <f>CG35/CG37</f>
        <v>0.44444444444444442</v>
      </c>
      <c r="CI35" s="52"/>
      <c r="CJ35"/>
      <c r="CK35"/>
      <c r="CL35"/>
      <c r="CM35"/>
      <c r="CN35"/>
      <c r="CO35" s="705"/>
      <c r="CP35" s="705"/>
      <c r="CQ35" s="51" t="s">
        <v>448</v>
      </c>
      <c r="CR35" s="32">
        <v>1</v>
      </c>
      <c r="CS35" s="43">
        <f>CR35/CR38</f>
        <v>7.1428571428571425E-2</v>
      </c>
      <c r="CT35" s="44"/>
      <c r="CU35" s="45"/>
      <c r="CV35" s="45"/>
      <c r="CW35"/>
      <c r="CX35"/>
      <c r="CY35"/>
    </row>
    <row r="36" spans="1:188" ht="15" customHeight="1">
      <c r="A36" s="1128">
        <v>4</v>
      </c>
      <c r="B36" s="684">
        <v>34</v>
      </c>
      <c r="C36" s="444">
        <v>1542</v>
      </c>
      <c r="D36" s="424">
        <v>30053324</v>
      </c>
      <c r="E36" s="424" t="s">
        <v>495</v>
      </c>
      <c r="F36" s="424" t="s">
        <v>496</v>
      </c>
      <c r="G36" s="424" t="s">
        <v>507</v>
      </c>
      <c r="H36" s="424" t="s">
        <v>482</v>
      </c>
      <c r="I36" s="425">
        <v>45160.548611111109</v>
      </c>
      <c r="J36" s="424" t="s">
        <v>528</v>
      </c>
      <c r="K36" s="446" t="s">
        <v>17</v>
      </c>
      <c r="L36" s="685">
        <v>45160</v>
      </c>
      <c r="M36" s="686">
        <v>0.54861111111111116</v>
      </c>
      <c r="N36" s="695" t="s">
        <v>528</v>
      </c>
      <c r="O36" s="685">
        <v>45160</v>
      </c>
      <c r="P36" s="686">
        <v>0.54861111111111116</v>
      </c>
      <c r="Q36" s="685"/>
      <c r="R36" s="686"/>
      <c r="S36" s="695" t="s">
        <v>528</v>
      </c>
      <c r="T36" s="750">
        <v>45160</v>
      </c>
      <c r="U36" s="711">
        <v>0.66666666666666663</v>
      </c>
      <c r="V36" s="695" t="s">
        <v>528</v>
      </c>
      <c r="W36" s="688">
        <f t="shared" si="0"/>
        <v>0.11805555555474712</v>
      </c>
      <c r="X36" s="689"/>
      <c r="Y36" s="690"/>
      <c r="Z36" s="687"/>
      <c r="AA36" s="691">
        <f t="shared" si="1"/>
        <v>-45160.666666666664</v>
      </c>
      <c r="AB36" s="689"/>
      <c r="AC36" s="690"/>
      <c r="AD36" s="687"/>
      <c r="AE36" s="691">
        <f t="shared" si="2"/>
        <v>0</v>
      </c>
      <c r="AF36" s="692"/>
      <c r="AG36" s="695"/>
      <c r="AH36" s="695"/>
      <c r="AI36" s="687"/>
      <c r="AJ36" s="691">
        <f t="shared" si="3"/>
        <v>-45160.666666666664</v>
      </c>
      <c r="AK36" s="692"/>
      <c r="AL36" s="695"/>
      <c r="AM36" s="695"/>
      <c r="AN36" s="691">
        <f t="shared" si="4"/>
        <v>-45160.666666666664</v>
      </c>
      <c r="AO36" s="692">
        <v>45165</v>
      </c>
      <c r="AP36" s="711">
        <v>0.50069444444444444</v>
      </c>
      <c r="AQ36" s="698">
        <f t="shared" si="5"/>
        <v>4.8340277777824667</v>
      </c>
      <c r="AR36" s="692">
        <v>45165</v>
      </c>
      <c r="AS36" s="711">
        <v>0.50069444444444444</v>
      </c>
      <c r="AT36" s="695" t="s">
        <v>528</v>
      </c>
      <c r="AU36" s="14">
        <f t="shared" si="6"/>
        <v>4.8340277777824667</v>
      </c>
      <c r="AV36" s="701"/>
      <c r="AW36" s="701"/>
      <c r="AX36" s="701" t="s">
        <v>27</v>
      </c>
      <c r="AY36" s="701" t="s">
        <v>48</v>
      </c>
      <c r="AZ36" s="701" t="s">
        <v>118</v>
      </c>
      <c r="BA36" s="701" t="s">
        <v>380</v>
      </c>
      <c r="BB36" s="702" t="s">
        <v>1523</v>
      </c>
      <c r="BC36" s="702" t="s">
        <v>1524</v>
      </c>
      <c r="BD36" s="19"/>
      <c r="BE36" s="703" t="s">
        <v>89</v>
      </c>
      <c r="BF36" s="703"/>
      <c r="BJ36" s="54" t="s">
        <v>444</v>
      </c>
      <c r="BK36" s="55">
        <f>BK33+BK34+BK35</f>
        <v>12</v>
      </c>
      <c r="BL36" s="56">
        <f>SUM(BL33:BL35)</f>
        <v>1</v>
      </c>
      <c r="BM36" s="46"/>
      <c r="BN36" s="45"/>
      <c r="BO36" s="45"/>
      <c r="BP36" s="45"/>
      <c r="BQ36" s="45"/>
      <c r="BR36" s="705"/>
      <c r="BS36" s="705"/>
      <c r="BT36" s="705"/>
      <c r="BU36" s="54" t="s">
        <v>444</v>
      </c>
      <c r="BV36" s="55">
        <f>BV33+BV34+BV35</f>
        <v>8</v>
      </c>
      <c r="BW36" s="56">
        <f>SUM(BW33:BW35)</f>
        <v>1</v>
      </c>
      <c r="BX36" s="46"/>
      <c r="BY36" s="45"/>
      <c r="BZ36" s="45"/>
      <c r="CA36" s="45"/>
      <c r="CB36" s="45"/>
      <c r="CC36" s="705"/>
      <c r="CD36" s="705"/>
      <c r="CE36" s="705"/>
      <c r="CF36" s="48" t="s">
        <v>450</v>
      </c>
      <c r="CG36" s="41">
        <v>2</v>
      </c>
      <c r="CH36" s="43">
        <f>CG36/CG37</f>
        <v>0.22222222222222221</v>
      </c>
      <c r="CI36" s="52"/>
      <c r="CJ36"/>
      <c r="CK36"/>
      <c r="CL36"/>
      <c r="CM36"/>
      <c r="CN36"/>
      <c r="CO36" s="705"/>
      <c r="CP36" s="705"/>
      <c r="CQ36" s="48" t="s">
        <v>449</v>
      </c>
      <c r="CR36" s="41">
        <v>12</v>
      </c>
      <c r="CS36" s="43">
        <f>CR36/CR38</f>
        <v>0.8571428571428571</v>
      </c>
      <c r="CT36" s="52"/>
      <c r="CU36" s="45"/>
      <c r="CV36" s="45"/>
      <c r="CW36"/>
      <c r="CX36"/>
      <c r="CY36"/>
    </row>
    <row r="37" spans="1:188" ht="15" customHeight="1">
      <c r="A37" s="1130"/>
      <c r="B37" s="708">
        <v>35</v>
      </c>
      <c r="C37" s="448">
        <v>1549</v>
      </c>
      <c r="D37" s="424">
        <v>30225100</v>
      </c>
      <c r="E37" s="424" t="s">
        <v>505</v>
      </c>
      <c r="F37" s="424" t="s">
        <v>502</v>
      </c>
      <c r="G37" s="424" t="s">
        <v>507</v>
      </c>
      <c r="H37" s="424" t="s">
        <v>484</v>
      </c>
      <c r="I37" s="425">
        <v>45162.399305555555</v>
      </c>
      <c r="J37" s="424" t="s">
        <v>528</v>
      </c>
      <c r="K37" s="446" t="s">
        <v>0</v>
      </c>
      <c r="L37" s="685">
        <v>45162</v>
      </c>
      <c r="M37" s="686">
        <v>0.39930555555555558</v>
      </c>
      <c r="N37" s="695" t="s">
        <v>528</v>
      </c>
      <c r="O37" s="685">
        <v>45162</v>
      </c>
      <c r="P37" s="686">
        <v>0.39930555555555558</v>
      </c>
      <c r="Q37" s="685"/>
      <c r="R37" s="686"/>
      <c r="S37" s="695" t="s">
        <v>528</v>
      </c>
      <c r="T37" s="750">
        <v>45162</v>
      </c>
      <c r="U37" s="711">
        <v>0.45</v>
      </c>
      <c r="V37" s="695" t="s">
        <v>528</v>
      </c>
      <c r="W37" s="688">
        <f t="shared" si="0"/>
        <v>5.0694444442342501E-2</v>
      </c>
      <c r="X37" s="689"/>
      <c r="Y37" s="690"/>
      <c r="Z37" s="687"/>
      <c r="AA37" s="691">
        <f t="shared" si="1"/>
        <v>-45162.45</v>
      </c>
      <c r="AB37" s="689"/>
      <c r="AC37" s="690"/>
      <c r="AD37" s="687"/>
      <c r="AE37" s="691">
        <f t="shared" si="2"/>
        <v>0</v>
      </c>
      <c r="AF37" s="692"/>
      <c r="AG37" s="695"/>
      <c r="AH37" s="695"/>
      <c r="AI37" s="687"/>
      <c r="AJ37" s="691">
        <f t="shared" si="3"/>
        <v>-45162.45</v>
      </c>
      <c r="AK37" s="692"/>
      <c r="AL37" s="695"/>
      <c r="AM37" s="695"/>
      <c r="AN37" s="691">
        <f t="shared" si="4"/>
        <v>-45162.45</v>
      </c>
      <c r="AO37" s="692">
        <v>45162</v>
      </c>
      <c r="AP37" s="711">
        <v>0.73611111111111116</v>
      </c>
      <c r="AQ37" s="698">
        <f t="shared" si="5"/>
        <v>0.28611111111240461</v>
      </c>
      <c r="AR37" s="692">
        <v>45162</v>
      </c>
      <c r="AS37" s="711">
        <v>0.73611111111111116</v>
      </c>
      <c r="AT37" s="695" t="s">
        <v>528</v>
      </c>
      <c r="AU37" s="14">
        <f t="shared" si="6"/>
        <v>0.28611111111240461</v>
      </c>
      <c r="AV37" s="701"/>
      <c r="AW37" s="701"/>
      <c r="AX37" s="701" t="s">
        <v>27</v>
      </c>
      <c r="AY37" s="701" t="s">
        <v>35</v>
      </c>
      <c r="AZ37" s="701" t="s">
        <v>106</v>
      </c>
      <c r="BA37" s="701" t="s">
        <v>362</v>
      </c>
      <c r="BB37" s="702" t="s">
        <v>1525</v>
      </c>
      <c r="BC37" s="702" t="s">
        <v>1526</v>
      </c>
      <c r="BD37" s="19"/>
      <c r="BE37" s="703" t="s">
        <v>89</v>
      </c>
      <c r="BF37" s="703"/>
      <c r="BJ37" s="48" t="s">
        <v>451</v>
      </c>
      <c r="BK37" s="41">
        <v>5</v>
      </c>
      <c r="BL37" s="57">
        <f>BK37/BK39</f>
        <v>0.41666666666666669</v>
      </c>
      <c r="BM37" s="46"/>
      <c r="BN37" s="45"/>
      <c r="BO37" s="45"/>
      <c r="BP37" s="45"/>
      <c r="BQ37" s="45"/>
      <c r="BR37" s="705"/>
      <c r="BS37" s="705"/>
      <c r="BT37" s="705"/>
      <c r="BU37" s="48" t="s">
        <v>451</v>
      </c>
      <c r="BV37" s="41"/>
      <c r="BW37" s="57">
        <f>BV37/BV40</f>
        <v>0</v>
      </c>
      <c r="BX37" s="46"/>
      <c r="BY37" s="45"/>
      <c r="BZ37" s="45"/>
      <c r="CA37" s="45"/>
      <c r="CB37" s="45"/>
      <c r="CC37" s="705"/>
      <c r="CD37" s="705"/>
      <c r="CE37" s="705"/>
      <c r="CF37" s="54" t="s">
        <v>444</v>
      </c>
      <c r="CG37" s="55">
        <f>CG34+CG35+CG36</f>
        <v>9</v>
      </c>
      <c r="CH37" s="56">
        <f>SUM(CH34:CH36)</f>
        <v>0.99999999999999989</v>
      </c>
      <c r="CI37" s="46"/>
      <c r="CJ37"/>
      <c r="CK37"/>
      <c r="CL37"/>
      <c r="CM37"/>
      <c r="CN37"/>
      <c r="CO37" s="705"/>
      <c r="CP37" s="705"/>
      <c r="CQ37" s="48" t="s">
        <v>450</v>
      </c>
      <c r="CR37" s="41">
        <v>1</v>
      </c>
      <c r="CS37" s="43">
        <f>CR37/CR38</f>
        <v>7.1428571428571425E-2</v>
      </c>
      <c r="CT37" s="52"/>
      <c r="CU37" s="45"/>
      <c r="CV37" s="45"/>
      <c r="CW37"/>
      <c r="CX37"/>
      <c r="CY37"/>
    </row>
    <row r="38" spans="1:188" ht="15" customHeight="1">
      <c r="A38" s="1130"/>
      <c r="B38" s="684">
        <v>36</v>
      </c>
      <c r="C38" s="448">
        <v>1550</v>
      </c>
      <c r="D38" s="424">
        <v>30078665</v>
      </c>
      <c r="E38" s="424" t="s">
        <v>529</v>
      </c>
      <c r="F38" s="424" t="s">
        <v>496</v>
      </c>
      <c r="G38" s="424" t="s">
        <v>507</v>
      </c>
      <c r="H38" s="424" t="s">
        <v>482</v>
      </c>
      <c r="I38" s="425">
        <v>45162.61041666667</v>
      </c>
      <c r="J38" s="424" t="s">
        <v>528</v>
      </c>
      <c r="K38" s="446" t="s">
        <v>0</v>
      </c>
      <c r="L38" s="685">
        <v>45162</v>
      </c>
      <c r="M38" s="686">
        <v>0.61041666666666672</v>
      </c>
      <c r="N38" s="695" t="s">
        <v>528</v>
      </c>
      <c r="O38" s="685">
        <v>45162</v>
      </c>
      <c r="P38" s="686">
        <v>0.61041666666666672</v>
      </c>
      <c r="Q38" s="685"/>
      <c r="R38" s="686"/>
      <c r="S38" s="695" t="s">
        <v>528</v>
      </c>
      <c r="T38" s="750">
        <v>45162</v>
      </c>
      <c r="U38" s="711">
        <v>0.61041666666666672</v>
      </c>
      <c r="V38" s="695" t="s">
        <v>528</v>
      </c>
      <c r="W38" s="688">
        <f t="shared" si="0"/>
        <v>0</v>
      </c>
      <c r="X38" s="689"/>
      <c r="Y38" s="690"/>
      <c r="Z38" s="687"/>
      <c r="AA38" s="691">
        <f t="shared" si="1"/>
        <v>-45162.61041666667</v>
      </c>
      <c r="AB38" s="689"/>
      <c r="AC38" s="690"/>
      <c r="AD38" s="687"/>
      <c r="AE38" s="691">
        <f t="shared" si="2"/>
        <v>0</v>
      </c>
      <c r="AF38" s="692"/>
      <c r="AG38" s="695"/>
      <c r="AH38" s="695"/>
      <c r="AI38" s="687"/>
      <c r="AJ38" s="691">
        <f t="shared" si="3"/>
        <v>-45162.61041666667</v>
      </c>
      <c r="AK38" s="692"/>
      <c r="AL38" s="695"/>
      <c r="AM38" s="695"/>
      <c r="AN38" s="691">
        <f t="shared" si="4"/>
        <v>-45162.61041666667</v>
      </c>
      <c r="AO38" s="692">
        <v>45162</v>
      </c>
      <c r="AP38" s="711">
        <v>0.66388888888888886</v>
      </c>
      <c r="AQ38" s="698">
        <f t="shared" si="5"/>
        <v>5.3472222221898846E-2</v>
      </c>
      <c r="AR38" s="692">
        <v>45162</v>
      </c>
      <c r="AS38" s="711">
        <v>0.66388888888888886</v>
      </c>
      <c r="AT38" s="695" t="s">
        <v>528</v>
      </c>
      <c r="AU38" s="14">
        <f t="shared" si="6"/>
        <v>5.3472222221898846E-2</v>
      </c>
      <c r="AV38" s="701"/>
      <c r="AW38" s="701"/>
      <c r="AX38" s="701" t="s">
        <v>27</v>
      </c>
      <c r="AY38" s="701" t="s">
        <v>35</v>
      </c>
      <c r="AZ38" s="701" t="s">
        <v>106</v>
      </c>
      <c r="BA38" s="701" t="s">
        <v>362</v>
      </c>
      <c r="BB38" s="702" t="s">
        <v>1527</v>
      </c>
      <c r="BC38" s="702" t="s">
        <v>1528</v>
      </c>
      <c r="BD38" s="19"/>
      <c r="BE38" s="703" t="s">
        <v>89</v>
      </c>
      <c r="BF38" s="703"/>
      <c r="BJ38" s="48" t="s">
        <v>452</v>
      </c>
      <c r="BK38" s="41">
        <v>7</v>
      </c>
      <c r="BL38" s="57">
        <f>BK38/BK39</f>
        <v>0.58333333333333337</v>
      </c>
      <c r="BM38" s="46"/>
      <c r="BN38" s="45"/>
      <c r="BO38" s="45"/>
      <c r="BP38" s="45"/>
      <c r="BQ38" s="45"/>
      <c r="BR38" s="705"/>
      <c r="BS38" s="705"/>
      <c r="BT38" s="705"/>
      <c r="BU38" s="48" t="s">
        <v>452</v>
      </c>
      <c r="BV38" s="41">
        <v>8</v>
      </c>
      <c r="BW38" s="57">
        <f>BV38/BV40</f>
        <v>1</v>
      </c>
      <c r="BX38" s="46"/>
      <c r="BY38" s="45"/>
      <c r="BZ38" s="45"/>
      <c r="CA38" s="45"/>
      <c r="CB38" s="45"/>
      <c r="CC38" s="705"/>
      <c r="CD38" s="705"/>
      <c r="CE38" s="705"/>
      <c r="CF38" s="48" t="s">
        <v>451</v>
      </c>
      <c r="CG38" s="41">
        <v>7</v>
      </c>
      <c r="CH38" s="57">
        <f>CG38/CG42</f>
        <v>0.77777777777777779</v>
      </c>
      <c r="CI38" s="46"/>
      <c r="CJ38"/>
      <c r="CK38"/>
      <c r="CL38"/>
      <c r="CM38"/>
      <c r="CN38"/>
      <c r="CO38" s="705"/>
      <c r="CP38" s="705"/>
      <c r="CQ38" s="54" t="s">
        <v>444</v>
      </c>
      <c r="CR38" s="55">
        <f>CR35+CR36+CR37</f>
        <v>14</v>
      </c>
      <c r="CS38" s="56">
        <f>SUM(CS35:CS37)</f>
        <v>0.99999999999999989</v>
      </c>
      <c r="CT38" s="46"/>
      <c r="CU38" s="45"/>
      <c r="CV38" s="45"/>
      <c r="CW38"/>
      <c r="CX38"/>
      <c r="CY38"/>
    </row>
    <row r="39" spans="1:188" ht="15.75" customHeight="1">
      <c r="A39" s="1130"/>
      <c r="B39" s="684">
        <v>37</v>
      </c>
      <c r="C39" s="444">
        <v>1554</v>
      </c>
      <c r="D39" s="424">
        <v>30033812</v>
      </c>
      <c r="E39" s="424" t="s">
        <v>501</v>
      </c>
      <c r="F39" s="424" t="s">
        <v>502</v>
      </c>
      <c r="G39" s="424" t="s">
        <v>497</v>
      </c>
      <c r="H39" s="424" t="s">
        <v>503</v>
      </c>
      <c r="I39" s="425">
        <v>45165.527777777781</v>
      </c>
      <c r="J39" s="424" t="s">
        <v>498</v>
      </c>
      <c r="K39" s="446" t="s">
        <v>17</v>
      </c>
      <c r="L39" s="685">
        <v>45165</v>
      </c>
      <c r="M39" s="686">
        <v>0.48055555555555557</v>
      </c>
      <c r="N39" s="695" t="s">
        <v>498</v>
      </c>
      <c r="O39" s="685">
        <v>45165</v>
      </c>
      <c r="P39" s="686">
        <v>0.52777777777777779</v>
      </c>
      <c r="Q39" s="685"/>
      <c r="R39" s="686"/>
      <c r="S39" s="695" t="s">
        <v>498</v>
      </c>
      <c r="T39" s="750">
        <v>45174</v>
      </c>
      <c r="U39" s="711">
        <v>0.76458333333333339</v>
      </c>
      <c r="V39" s="695" t="s">
        <v>498</v>
      </c>
      <c r="W39" s="688">
        <f t="shared" si="0"/>
        <v>9.2368055555489263</v>
      </c>
      <c r="X39" s="689"/>
      <c r="Y39" s="690"/>
      <c r="Z39" s="687"/>
      <c r="AA39" s="691">
        <f t="shared" si="1"/>
        <v>-45174.76458333333</v>
      </c>
      <c r="AB39" s="689"/>
      <c r="AC39" s="690"/>
      <c r="AD39" s="687"/>
      <c r="AE39" s="691">
        <f t="shared" si="2"/>
        <v>0</v>
      </c>
      <c r="AF39" s="692"/>
      <c r="AG39" s="695"/>
      <c r="AH39" s="695"/>
      <c r="AI39" s="687"/>
      <c r="AJ39" s="691">
        <f t="shared" si="3"/>
        <v>-45174.76458333333</v>
      </c>
      <c r="AK39" s="692"/>
      <c r="AL39" s="695"/>
      <c r="AM39" s="695"/>
      <c r="AN39" s="691">
        <f t="shared" si="4"/>
        <v>-45174.76458333333</v>
      </c>
      <c r="AO39" s="692">
        <v>45187</v>
      </c>
      <c r="AP39" s="711">
        <v>0.39444444444444443</v>
      </c>
      <c r="AQ39" s="698">
        <f t="shared" si="5"/>
        <v>12.629861111112405</v>
      </c>
      <c r="AR39" s="692">
        <v>45187</v>
      </c>
      <c r="AS39" s="711">
        <v>0.39444444444444443</v>
      </c>
      <c r="AT39" s="695" t="s">
        <v>498</v>
      </c>
      <c r="AU39" s="14">
        <f t="shared" si="6"/>
        <v>12.629861111112405</v>
      </c>
      <c r="AV39" s="701"/>
      <c r="AW39" s="701"/>
      <c r="AX39" s="701" t="s">
        <v>9</v>
      </c>
      <c r="AY39" s="701" t="s">
        <v>20</v>
      </c>
      <c r="AZ39" s="701" t="s">
        <v>55</v>
      </c>
      <c r="BA39" s="701" t="s">
        <v>164</v>
      </c>
      <c r="BB39" s="702" t="s">
        <v>1529</v>
      </c>
      <c r="BC39" s="702" t="s">
        <v>1530</v>
      </c>
      <c r="BD39" s="19"/>
      <c r="BE39" s="703" t="s">
        <v>89</v>
      </c>
      <c r="BF39" s="703"/>
      <c r="BJ39" s="54" t="s">
        <v>444</v>
      </c>
      <c r="BK39" s="55">
        <f>BK37+BK38+BJ55</f>
        <v>12</v>
      </c>
      <c r="BL39" s="56">
        <f>BL37+BL38+BK55</f>
        <v>1</v>
      </c>
      <c r="BM39" s="46"/>
      <c r="BN39" s="45"/>
      <c r="BO39" s="45"/>
      <c r="BP39" s="45"/>
      <c r="BQ39" s="45"/>
      <c r="BR39" s="705"/>
      <c r="BS39" s="705"/>
      <c r="BT39" s="705"/>
      <c r="BU39" s="48" t="s">
        <v>453</v>
      </c>
      <c r="BV39" s="41"/>
      <c r="BW39" s="57">
        <f>BV39/BV40</f>
        <v>0</v>
      </c>
      <c r="BX39" s="46"/>
      <c r="BY39" s="45"/>
      <c r="BZ39" s="45"/>
      <c r="CA39" s="45"/>
      <c r="CB39" s="45"/>
      <c r="CC39" s="705"/>
      <c r="CD39" s="705"/>
      <c r="CE39" s="705"/>
      <c r="CF39" s="48" t="s">
        <v>452</v>
      </c>
      <c r="CG39" s="41">
        <v>1</v>
      </c>
      <c r="CH39" s="57">
        <f>CG39/CG42</f>
        <v>0.1111111111111111</v>
      </c>
      <c r="CI39" s="46"/>
      <c r="CJ39"/>
      <c r="CK39"/>
      <c r="CL39"/>
      <c r="CM39"/>
      <c r="CN39"/>
      <c r="CO39" s="705"/>
      <c r="CP39" s="705"/>
      <c r="CQ39" s="48" t="s">
        <v>451</v>
      </c>
      <c r="CR39" s="41">
        <v>8</v>
      </c>
      <c r="CS39" s="57">
        <f>CR39/CR43</f>
        <v>0.5714285714285714</v>
      </c>
      <c r="CT39" s="46"/>
      <c r="CU39" s="45"/>
      <c r="CV39" s="45"/>
      <c r="CW39"/>
      <c r="CX39"/>
      <c r="CY39"/>
    </row>
    <row r="40" spans="1:188" ht="15" customHeight="1">
      <c r="A40" s="1130"/>
      <c r="B40" s="684">
        <v>38</v>
      </c>
      <c r="C40" s="448">
        <v>1555</v>
      </c>
      <c r="D40" s="424">
        <v>30036675</v>
      </c>
      <c r="E40" s="424" t="s">
        <v>501</v>
      </c>
      <c r="F40" s="424" t="s">
        <v>506</v>
      </c>
      <c r="G40" s="424" t="s">
        <v>497</v>
      </c>
      <c r="H40" s="424" t="s">
        <v>535</v>
      </c>
      <c r="I40" s="425">
        <v>45165.805555555555</v>
      </c>
      <c r="J40" s="424" t="s">
        <v>498</v>
      </c>
      <c r="K40" s="446" t="s">
        <v>5</v>
      </c>
      <c r="L40" s="685">
        <v>45165</v>
      </c>
      <c r="M40" s="686">
        <v>0.80208333333333337</v>
      </c>
      <c r="N40" s="695" t="s">
        <v>498</v>
      </c>
      <c r="O40" s="685">
        <v>45165</v>
      </c>
      <c r="P40" s="686">
        <v>0.80555555555555558</v>
      </c>
      <c r="Q40" s="685"/>
      <c r="R40" s="686"/>
      <c r="S40" s="695" t="s">
        <v>498</v>
      </c>
      <c r="T40" s="750">
        <v>45166</v>
      </c>
      <c r="U40" s="711">
        <v>0.80069444444444438</v>
      </c>
      <c r="V40" s="695" t="s">
        <v>498</v>
      </c>
      <c r="W40" s="688">
        <f t="shared" si="0"/>
        <v>0.99513888888759539</v>
      </c>
      <c r="X40" s="689"/>
      <c r="Y40" s="690"/>
      <c r="Z40" s="687"/>
      <c r="AA40" s="691">
        <f t="shared" si="1"/>
        <v>-45166.800694444442</v>
      </c>
      <c r="AB40" s="689"/>
      <c r="AC40" s="690"/>
      <c r="AD40" s="687"/>
      <c r="AE40" s="691">
        <f t="shared" si="2"/>
        <v>0</v>
      </c>
      <c r="AF40" s="692"/>
      <c r="AG40" s="695"/>
      <c r="AH40" s="695"/>
      <c r="AI40" s="687"/>
      <c r="AJ40" s="691">
        <f t="shared" si="3"/>
        <v>-45166.800694444442</v>
      </c>
      <c r="AK40" s="692"/>
      <c r="AL40" s="695"/>
      <c r="AM40" s="695"/>
      <c r="AN40" s="691">
        <f t="shared" si="4"/>
        <v>-45166.800694444442</v>
      </c>
      <c r="AO40" s="692">
        <v>45168</v>
      </c>
      <c r="AP40" s="711">
        <v>0.74236111111111114</v>
      </c>
      <c r="AQ40" s="698">
        <f t="shared" si="5"/>
        <v>1.9416666666656965</v>
      </c>
      <c r="AR40" s="692">
        <v>45168</v>
      </c>
      <c r="AS40" s="711">
        <v>0.74236111111111114</v>
      </c>
      <c r="AT40" s="695" t="s">
        <v>498</v>
      </c>
      <c r="AU40" s="14">
        <f t="shared" si="6"/>
        <v>1.9416666666656965</v>
      </c>
      <c r="AV40" s="701"/>
      <c r="AW40" s="701"/>
      <c r="AX40" s="701" t="s">
        <v>9</v>
      </c>
      <c r="AY40" s="701" t="s">
        <v>20</v>
      </c>
      <c r="AZ40" s="701" t="s">
        <v>50</v>
      </c>
      <c r="BA40" s="701" t="s">
        <v>132</v>
      </c>
      <c r="BB40" s="702" t="s">
        <v>1531</v>
      </c>
      <c r="BC40" s="702" t="s">
        <v>1532</v>
      </c>
      <c r="BD40" s="19"/>
      <c r="BE40" s="703" t="s">
        <v>89</v>
      </c>
      <c r="BF40" s="703"/>
      <c r="BN40" s="45"/>
      <c r="BO40" s="45"/>
      <c r="BP40" s="45"/>
      <c r="BQ40" s="45"/>
      <c r="BR40" s="705"/>
      <c r="BS40" s="705"/>
      <c r="BT40" s="705"/>
      <c r="BU40" s="54" t="s">
        <v>444</v>
      </c>
      <c r="BV40" s="55">
        <f>BV37+BV38+BV39</f>
        <v>8</v>
      </c>
      <c r="BW40" s="56">
        <f>BW37+BW38++BW39</f>
        <v>1</v>
      </c>
      <c r="BX40" s="46"/>
      <c r="BY40" s="45"/>
      <c r="BZ40" s="45"/>
      <c r="CA40" s="45"/>
      <c r="CB40" s="45"/>
      <c r="CC40" s="705"/>
      <c r="CD40" s="705"/>
      <c r="CE40" s="705"/>
      <c r="CF40" s="48" t="s">
        <v>454</v>
      </c>
      <c r="CG40" s="41"/>
      <c r="CH40" s="57">
        <f>CG40/CG42</f>
        <v>0</v>
      </c>
      <c r="CI40" s="46"/>
      <c r="CJ40"/>
      <c r="CK40"/>
      <c r="CL40"/>
      <c r="CM40"/>
      <c r="CN40"/>
      <c r="CO40" s="705"/>
      <c r="CP40" s="705"/>
      <c r="CQ40" s="48" t="s">
        <v>452</v>
      </c>
      <c r="CR40" s="41">
        <v>5</v>
      </c>
      <c r="CS40" s="57">
        <f>CR40/CR43</f>
        <v>0.35714285714285715</v>
      </c>
      <c r="CT40" s="46"/>
      <c r="CU40" s="45"/>
      <c r="CV40" s="45"/>
      <c r="CW40"/>
      <c r="CX40"/>
      <c r="CY40"/>
    </row>
    <row r="41" spans="1:188" ht="15" customHeight="1">
      <c r="A41" s="1130"/>
      <c r="B41" s="708">
        <v>39</v>
      </c>
      <c r="C41" s="448">
        <v>1557</v>
      </c>
      <c r="D41" s="424">
        <v>1810690</v>
      </c>
      <c r="E41" s="424" t="s">
        <v>505</v>
      </c>
      <c r="F41" s="424" t="s">
        <v>496</v>
      </c>
      <c r="G41" s="424" t="s">
        <v>507</v>
      </c>
      <c r="H41" s="424" t="s">
        <v>486</v>
      </c>
      <c r="I41" s="425">
        <v>45166.604861111111</v>
      </c>
      <c r="J41" s="424" t="s">
        <v>498</v>
      </c>
      <c r="K41" s="446" t="s">
        <v>0</v>
      </c>
      <c r="L41" s="685">
        <v>45166</v>
      </c>
      <c r="M41" s="686">
        <v>0.60486111111111107</v>
      </c>
      <c r="N41" s="695" t="s">
        <v>498</v>
      </c>
      <c r="O41" s="685">
        <v>45166</v>
      </c>
      <c r="P41" s="686">
        <v>0.60486111111111107</v>
      </c>
      <c r="Q41" s="685"/>
      <c r="R41" s="686"/>
      <c r="S41" s="695" t="s">
        <v>498</v>
      </c>
      <c r="T41" s="750">
        <v>45166</v>
      </c>
      <c r="U41" s="711">
        <v>0.60486111111111118</v>
      </c>
      <c r="V41" s="695" t="s">
        <v>498</v>
      </c>
      <c r="W41" s="688">
        <f t="shared" si="0"/>
        <v>0</v>
      </c>
      <c r="X41" s="689"/>
      <c r="Y41" s="690"/>
      <c r="Z41" s="687"/>
      <c r="AA41" s="691">
        <f t="shared" si="1"/>
        <v>-45166.604861111111</v>
      </c>
      <c r="AB41" s="689"/>
      <c r="AC41" s="690"/>
      <c r="AD41" s="687"/>
      <c r="AE41" s="691">
        <f t="shared" si="2"/>
        <v>0</v>
      </c>
      <c r="AF41" s="692"/>
      <c r="AG41" s="695"/>
      <c r="AH41" s="695"/>
      <c r="AI41" s="687"/>
      <c r="AJ41" s="691">
        <f t="shared" si="3"/>
        <v>-45166.604861111111</v>
      </c>
      <c r="AK41" s="692"/>
      <c r="AL41" s="695"/>
      <c r="AM41" s="695"/>
      <c r="AN41" s="691">
        <f t="shared" si="4"/>
        <v>-45166.604861111111</v>
      </c>
      <c r="AO41" s="692">
        <v>45166</v>
      </c>
      <c r="AP41" s="711">
        <v>0.60833333333333328</v>
      </c>
      <c r="AQ41" s="698">
        <f t="shared" si="5"/>
        <v>3.4722222189884633E-3</v>
      </c>
      <c r="AR41" s="692">
        <v>45166</v>
      </c>
      <c r="AS41" s="711">
        <v>0.60833333333333328</v>
      </c>
      <c r="AT41" s="695" t="s">
        <v>528</v>
      </c>
      <c r="AU41" s="14">
        <f t="shared" si="6"/>
        <v>3.4722222189884633E-3</v>
      </c>
      <c r="AV41" s="700">
        <v>4918</v>
      </c>
      <c r="AW41" s="715" t="s">
        <v>1533</v>
      </c>
      <c r="AX41" s="701" t="s">
        <v>27</v>
      </c>
      <c r="AY41" s="701" t="s">
        <v>29</v>
      </c>
      <c r="AZ41" s="715" t="s">
        <v>90</v>
      </c>
      <c r="BA41" s="715" t="s">
        <v>314</v>
      </c>
      <c r="BB41" s="702" t="s">
        <v>1534</v>
      </c>
      <c r="BC41" s="702" t="s">
        <v>1535</v>
      </c>
      <c r="BD41" s="19"/>
      <c r="BE41" s="703" t="s">
        <v>89</v>
      </c>
      <c r="BF41" s="703"/>
      <c r="BJ41" s="705"/>
      <c r="BK41" s="705"/>
      <c r="BL41" s="705"/>
      <c r="BM41" s="705"/>
      <c r="BN41" s="705"/>
      <c r="BO41" s="705"/>
      <c r="BP41" s="705"/>
      <c r="BQ41" s="705"/>
      <c r="BR41" s="705"/>
      <c r="BS41" s="705"/>
      <c r="BT41" s="705"/>
      <c r="BU41" s="705"/>
      <c r="BV41" s="705"/>
      <c r="BW41" s="705"/>
      <c r="BX41" s="705"/>
      <c r="BY41" s="705"/>
      <c r="BZ41" s="705"/>
      <c r="CA41" s="705"/>
      <c r="CB41" s="705"/>
      <c r="CC41" s="705"/>
      <c r="CD41" s="705"/>
      <c r="CE41" s="705"/>
      <c r="CF41" s="48" t="s">
        <v>455</v>
      </c>
      <c r="CG41" s="41">
        <v>1</v>
      </c>
      <c r="CH41" s="57">
        <f>CG41/CG42</f>
        <v>0.1111111111111111</v>
      </c>
      <c r="CI41" s="705"/>
      <c r="CJ41"/>
      <c r="CK41"/>
      <c r="CL41"/>
      <c r="CM41"/>
      <c r="CN41"/>
      <c r="CO41" s="705"/>
      <c r="CP41" s="705"/>
      <c r="CQ41" s="48" t="s">
        <v>454</v>
      </c>
      <c r="CR41" s="41">
        <v>1</v>
      </c>
      <c r="CS41" s="57">
        <f>CR41/CR43</f>
        <v>7.1428571428571425E-2</v>
      </c>
      <c r="CT41" s="46"/>
      <c r="CU41" s="45"/>
      <c r="CV41" s="45"/>
      <c r="CW41"/>
      <c r="CX41"/>
      <c r="CY41"/>
    </row>
    <row r="42" spans="1:188" ht="15" customHeight="1">
      <c r="A42" s="1129"/>
      <c r="B42" s="684">
        <v>40</v>
      </c>
      <c r="C42" s="444">
        <v>1558</v>
      </c>
      <c r="D42" s="424">
        <v>30042971</v>
      </c>
      <c r="E42" s="424" t="s">
        <v>495</v>
      </c>
      <c r="F42" s="424" t="s">
        <v>502</v>
      </c>
      <c r="G42" s="424" t="s">
        <v>497</v>
      </c>
      <c r="H42" s="424" t="s">
        <v>503</v>
      </c>
      <c r="I42" s="425">
        <v>45166.65347222222</v>
      </c>
      <c r="J42" s="424" t="s">
        <v>498</v>
      </c>
      <c r="K42" s="446" t="s">
        <v>17</v>
      </c>
      <c r="L42" s="685">
        <v>45166</v>
      </c>
      <c r="M42" s="686">
        <v>0.64513888888888893</v>
      </c>
      <c r="N42" s="695" t="s">
        <v>498</v>
      </c>
      <c r="O42" s="685">
        <v>45166</v>
      </c>
      <c r="P42" s="686">
        <v>0.65347222222222223</v>
      </c>
      <c r="Q42" s="685"/>
      <c r="R42" s="686"/>
      <c r="S42" s="695" t="s">
        <v>498</v>
      </c>
      <c r="T42" s="750">
        <v>45174</v>
      </c>
      <c r="U42" s="711">
        <v>0.77222222222222225</v>
      </c>
      <c r="V42" s="695" t="s">
        <v>498</v>
      </c>
      <c r="W42" s="688">
        <f t="shared" si="0"/>
        <v>8.1187500000014552</v>
      </c>
      <c r="X42" s="689"/>
      <c r="Y42" s="690"/>
      <c r="Z42" s="687"/>
      <c r="AA42" s="691">
        <f t="shared" si="1"/>
        <v>-45174.772222222222</v>
      </c>
      <c r="AB42" s="689"/>
      <c r="AC42" s="690"/>
      <c r="AD42" s="687"/>
      <c r="AE42" s="691">
        <f t="shared" si="2"/>
        <v>0</v>
      </c>
      <c r="AF42" s="692"/>
      <c r="AG42" s="695"/>
      <c r="AH42" s="695"/>
      <c r="AI42" s="687"/>
      <c r="AJ42" s="691">
        <f t="shared" si="3"/>
        <v>-45174.772222222222</v>
      </c>
      <c r="AK42" s="692"/>
      <c r="AL42" s="695"/>
      <c r="AM42" s="695"/>
      <c r="AN42" s="691">
        <f t="shared" si="4"/>
        <v>-45174.772222222222</v>
      </c>
      <c r="AO42" s="692">
        <v>45187</v>
      </c>
      <c r="AP42" s="711">
        <v>0.39374999999999999</v>
      </c>
      <c r="AQ42" s="698">
        <f t="shared" si="5"/>
        <v>12.621527777781012</v>
      </c>
      <c r="AR42" s="692">
        <v>45187</v>
      </c>
      <c r="AS42" s="711">
        <v>0.39374999999999999</v>
      </c>
      <c r="AT42" s="695" t="s">
        <v>498</v>
      </c>
      <c r="AU42" s="14">
        <f t="shared" si="6"/>
        <v>12.621527777781012</v>
      </c>
      <c r="AV42" s="701"/>
      <c r="AW42" s="701"/>
      <c r="AX42" s="701" t="s">
        <v>9</v>
      </c>
      <c r="AY42" s="701" t="s">
        <v>11</v>
      </c>
      <c r="AZ42" s="701" t="s">
        <v>13</v>
      </c>
      <c r="BA42" s="701" t="s">
        <v>15</v>
      </c>
      <c r="BB42" s="702" t="s">
        <v>1536</v>
      </c>
      <c r="BC42" s="702" t="s">
        <v>1537</v>
      </c>
      <c r="BD42" s="19"/>
      <c r="BE42" s="703" t="s">
        <v>89</v>
      </c>
      <c r="BF42" s="703"/>
      <c r="BJ42" s="705"/>
      <c r="BK42" s="705"/>
      <c r="BL42" s="705"/>
      <c r="BM42" s="705"/>
      <c r="BN42" s="705"/>
      <c r="BO42" s="705"/>
      <c r="BP42" s="705"/>
      <c r="BQ42" s="705"/>
      <c r="BR42" s="705"/>
      <c r="BS42" s="705"/>
      <c r="BT42" s="705"/>
      <c r="BU42" s="705"/>
      <c r="BV42"/>
      <c r="BW42"/>
      <c r="BX42"/>
      <c r="BY42" s="705"/>
      <c r="BZ42" s="705"/>
      <c r="CA42" s="705"/>
      <c r="CB42" s="705"/>
      <c r="CC42" s="705"/>
      <c r="CD42" s="705"/>
      <c r="CE42" s="705"/>
      <c r="CF42" s="54" t="s">
        <v>444</v>
      </c>
      <c r="CG42" s="55">
        <f>CG38+CG39+CG40+CG41</f>
        <v>9</v>
      </c>
      <c r="CH42" s="56">
        <f>CH38+CH39+CH40+CH41</f>
        <v>1</v>
      </c>
      <c r="CI42" s="705"/>
      <c r="CJ42"/>
      <c r="CK42"/>
      <c r="CL42"/>
      <c r="CM42"/>
      <c r="CN42"/>
      <c r="CO42" s="705"/>
      <c r="CP42" s="705"/>
      <c r="CQ42" s="48" t="s">
        <v>455</v>
      </c>
      <c r="CR42" s="41"/>
      <c r="CS42" s="57">
        <f>CR42/CR43</f>
        <v>0</v>
      </c>
      <c r="CT42" s="705"/>
      <c r="CU42" s="705"/>
      <c r="CV42" s="705"/>
      <c r="CW42"/>
      <c r="CX42"/>
      <c r="CY42"/>
    </row>
    <row r="43" spans="1:188" ht="15" customHeight="1">
      <c r="A43" s="1128">
        <v>5</v>
      </c>
      <c r="B43" s="684">
        <v>41</v>
      </c>
      <c r="C43" s="444">
        <v>1566</v>
      </c>
      <c r="D43" s="424">
        <v>1588466</v>
      </c>
      <c r="E43" s="424" t="s">
        <v>495</v>
      </c>
      <c r="F43" s="424" t="s">
        <v>496</v>
      </c>
      <c r="G43" s="424" t="s">
        <v>497</v>
      </c>
      <c r="H43" s="424" t="s">
        <v>536</v>
      </c>
      <c r="I43" s="425">
        <v>45170.475694444445</v>
      </c>
      <c r="J43" s="424" t="s">
        <v>498</v>
      </c>
      <c r="K43" s="446" t="s">
        <v>17</v>
      </c>
      <c r="L43" s="685">
        <v>45169</v>
      </c>
      <c r="M43" s="686">
        <v>0.37569444444444444</v>
      </c>
      <c r="N43" s="695" t="s">
        <v>498</v>
      </c>
      <c r="O43" s="685">
        <v>45170</v>
      </c>
      <c r="P43" s="686">
        <v>0.47569444444444442</v>
      </c>
      <c r="Q43" s="685"/>
      <c r="R43" s="686"/>
      <c r="S43" s="695" t="s">
        <v>498</v>
      </c>
      <c r="T43" s="750">
        <v>45174</v>
      </c>
      <c r="U43" s="711">
        <v>0.44722222222222219</v>
      </c>
      <c r="V43" s="695" t="s">
        <v>498</v>
      </c>
      <c r="W43" s="688">
        <f t="shared" si="0"/>
        <v>3.9715277777795563</v>
      </c>
      <c r="X43" s="689"/>
      <c r="Y43" s="690"/>
      <c r="Z43" s="687"/>
      <c r="AA43" s="691">
        <f t="shared" si="1"/>
        <v>-45174.447222222225</v>
      </c>
      <c r="AB43" s="689"/>
      <c r="AC43" s="690"/>
      <c r="AD43" s="687"/>
      <c r="AE43" s="691">
        <f t="shared" si="2"/>
        <v>0</v>
      </c>
      <c r="AF43" s="692"/>
      <c r="AG43" s="695"/>
      <c r="AH43" s="695"/>
      <c r="AI43" s="687"/>
      <c r="AJ43" s="691">
        <f t="shared" si="3"/>
        <v>-45174.447222222225</v>
      </c>
      <c r="AK43" s="692"/>
      <c r="AL43" s="695"/>
      <c r="AM43" s="695"/>
      <c r="AN43" s="691">
        <f t="shared" si="4"/>
        <v>-45174.447222222225</v>
      </c>
      <c r="AO43" s="692">
        <v>45178</v>
      </c>
      <c r="AP43" s="711">
        <v>0.73611111111111116</v>
      </c>
      <c r="AQ43" s="698">
        <f t="shared" si="5"/>
        <v>4.288888888884685</v>
      </c>
      <c r="AR43" s="692">
        <v>45178</v>
      </c>
      <c r="AS43" s="711">
        <v>0.73611111111111116</v>
      </c>
      <c r="AT43" s="695" t="s">
        <v>498</v>
      </c>
      <c r="AU43" s="14">
        <f t="shared" si="6"/>
        <v>4.288888888884685</v>
      </c>
      <c r="AV43" s="701"/>
      <c r="AW43" s="701"/>
      <c r="AX43" s="701" t="s">
        <v>9</v>
      </c>
      <c r="AY43" s="701" t="s">
        <v>11</v>
      </c>
      <c r="AZ43" s="701" t="s">
        <v>37</v>
      </c>
      <c r="BA43" s="701" t="s">
        <v>96</v>
      </c>
      <c r="BB43" s="702" t="s">
        <v>1538</v>
      </c>
      <c r="BC43" s="702" t="s">
        <v>1539</v>
      </c>
      <c r="BD43" s="19"/>
      <c r="BE43" s="703" t="s">
        <v>89</v>
      </c>
      <c r="BF43" s="703"/>
      <c r="BJ43" s="705"/>
      <c r="BK43" s="705"/>
      <c r="BL43" s="705"/>
      <c r="BM43" s="705"/>
      <c r="BN43" s="705"/>
      <c r="BO43" s="705"/>
      <c r="BP43" s="705"/>
      <c r="BQ43" s="705"/>
      <c r="BR43" s="705"/>
      <c r="BS43" s="705"/>
      <c r="BT43" s="705"/>
      <c r="BV43"/>
      <c r="BW43"/>
      <c r="BX43"/>
      <c r="CD43" s="705"/>
      <c r="CE43" s="705"/>
      <c r="CF43" s="705"/>
      <c r="CG43" s="705"/>
      <c r="CH43" s="705"/>
      <c r="CI43" s="705"/>
      <c r="CJ43"/>
      <c r="CK43"/>
      <c r="CL43"/>
      <c r="CM43"/>
      <c r="CN43"/>
      <c r="CO43" s="705"/>
      <c r="CP43" s="705"/>
      <c r="CQ43" s="54" t="s">
        <v>444</v>
      </c>
      <c r="CR43" s="55">
        <f>CR39+CR40+CR41+CR42</f>
        <v>14</v>
      </c>
      <c r="CS43" s="56">
        <f>CS39+CS40+CS41+CS42</f>
        <v>1</v>
      </c>
      <c r="CT43" s="705"/>
      <c r="CU43" s="705"/>
      <c r="CV43" s="705"/>
      <c r="CW43"/>
      <c r="CX43"/>
      <c r="CY43"/>
    </row>
    <row r="44" spans="1:188" ht="15" customHeight="1">
      <c r="A44" s="1130"/>
      <c r="B44" s="684">
        <v>42</v>
      </c>
      <c r="C44" s="448">
        <v>1567</v>
      </c>
      <c r="D44" s="424">
        <v>1051749297</v>
      </c>
      <c r="E44" s="424" t="s">
        <v>505</v>
      </c>
      <c r="F44" s="424" t="s">
        <v>496</v>
      </c>
      <c r="G44" s="424" t="s">
        <v>507</v>
      </c>
      <c r="H44" s="424" t="s">
        <v>486</v>
      </c>
      <c r="I44" s="425">
        <v>45169.454861111109</v>
      </c>
      <c r="J44" s="424" t="s">
        <v>498</v>
      </c>
      <c r="K44" s="446" t="s">
        <v>0</v>
      </c>
      <c r="L44" s="685">
        <v>45169</v>
      </c>
      <c r="M44" s="686">
        <v>0.4548611111111111</v>
      </c>
      <c r="N44" s="695" t="s">
        <v>498</v>
      </c>
      <c r="O44" s="685">
        <v>45169</v>
      </c>
      <c r="P44" s="686">
        <v>0.4548611111111111</v>
      </c>
      <c r="Q44" s="685"/>
      <c r="R44" s="686"/>
      <c r="S44" s="695" t="s">
        <v>498</v>
      </c>
      <c r="T44" s="750">
        <v>45169</v>
      </c>
      <c r="U44" s="711">
        <v>0.4548611111111111</v>
      </c>
      <c r="V44" s="695" t="s">
        <v>498</v>
      </c>
      <c r="W44" s="688">
        <f t="shared" si="0"/>
        <v>0</v>
      </c>
      <c r="X44" s="689"/>
      <c r="Y44" s="690"/>
      <c r="Z44" s="687"/>
      <c r="AA44" s="691">
        <f t="shared" si="1"/>
        <v>-45169.454861111109</v>
      </c>
      <c r="AB44" s="689"/>
      <c r="AC44" s="690"/>
      <c r="AD44" s="687"/>
      <c r="AE44" s="691">
        <f t="shared" si="2"/>
        <v>0</v>
      </c>
      <c r="AF44" s="692"/>
      <c r="AG44" s="695"/>
      <c r="AH44" s="695"/>
      <c r="AI44" s="687"/>
      <c r="AJ44" s="691">
        <f t="shared" si="3"/>
        <v>-45169.454861111109</v>
      </c>
      <c r="AK44" s="692">
        <v>45169</v>
      </c>
      <c r="AL44" s="714">
        <v>0.47083333333333338</v>
      </c>
      <c r="AM44" s="695" t="s">
        <v>528</v>
      </c>
      <c r="AN44" s="691">
        <f t="shared" si="4"/>
        <v>1.5972222223354038E-2</v>
      </c>
      <c r="AO44" s="696"/>
      <c r="AP44" s="697"/>
      <c r="AQ44" s="698">
        <f t="shared" si="5"/>
        <v>-45169.454861111109</v>
      </c>
      <c r="AR44" s="692"/>
      <c r="AS44" s="711"/>
      <c r="AT44" s="695"/>
      <c r="AU44" s="14">
        <f t="shared" si="6"/>
        <v>-45169.454861111109</v>
      </c>
      <c r="AV44" s="701"/>
      <c r="AW44" s="701"/>
      <c r="AX44" s="701" t="s">
        <v>27</v>
      </c>
      <c r="AY44" s="701" t="s">
        <v>29</v>
      </c>
      <c r="AZ44" s="701" t="s">
        <v>90</v>
      </c>
      <c r="BA44" s="701" t="s">
        <v>312</v>
      </c>
      <c r="BB44" s="702" t="s">
        <v>1540</v>
      </c>
      <c r="BC44" s="702" t="s">
        <v>1541</v>
      </c>
      <c r="BD44" s="19"/>
      <c r="BE44" s="703" t="s">
        <v>89</v>
      </c>
      <c r="BF44" s="703"/>
      <c r="BJ44" s="705"/>
      <c r="BK44" s="705"/>
      <c r="BL44" s="705"/>
      <c r="BM44" s="705"/>
      <c r="BN44" s="705"/>
      <c r="BO44" s="705"/>
      <c r="BP44" s="705"/>
      <c r="BQ44" s="705"/>
      <c r="BR44" s="705"/>
      <c r="BS44" s="705"/>
      <c r="BT44" s="705"/>
      <c r="BU44" s="705"/>
      <c r="BV44"/>
      <c r="BW44"/>
      <c r="BX44"/>
      <c r="BY44" s="705"/>
      <c r="BZ44" s="705"/>
      <c r="CA44" s="705"/>
      <c r="CB44" s="705"/>
      <c r="CC44" s="705"/>
      <c r="CD44" s="705"/>
      <c r="CE44" s="705"/>
      <c r="CF44" s="705"/>
      <c r="CG44" s="705"/>
      <c r="CH44" s="705"/>
      <c r="CI44" s="705"/>
      <c r="CJ44"/>
      <c r="CK44"/>
      <c r="CL44"/>
      <c r="CM44"/>
      <c r="CN44"/>
      <c r="CO44" s="705"/>
      <c r="CP44" s="705"/>
      <c r="CQ44" s="705"/>
      <c r="CR44" s="705"/>
      <c r="CS44" s="705"/>
      <c r="CT44" s="705"/>
      <c r="CU44" s="705"/>
      <c r="CV44" s="705"/>
      <c r="CW44"/>
      <c r="CX44"/>
      <c r="CY44"/>
    </row>
    <row r="45" spans="1:188" ht="15" customHeight="1">
      <c r="A45" s="1129"/>
      <c r="B45" s="708">
        <v>43</v>
      </c>
      <c r="C45" s="448">
        <v>1568</v>
      </c>
      <c r="D45" s="424">
        <v>1051749297</v>
      </c>
      <c r="E45" s="424" t="s">
        <v>505</v>
      </c>
      <c r="F45" s="424" t="s">
        <v>496</v>
      </c>
      <c r="G45" s="424" t="s">
        <v>507</v>
      </c>
      <c r="H45" s="424" t="s">
        <v>486</v>
      </c>
      <c r="I45" s="425">
        <v>45169.470833333333</v>
      </c>
      <c r="J45" s="424" t="s">
        <v>528</v>
      </c>
      <c r="K45" s="446" t="s">
        <v>0</v>
      </c>
      <c r="L45" s="685">
        <v>45169</v>
      </c>
      <c r="M45" s="686">
        <v>0.47083333333333333</v>
      </c>
      <c r="N45" s="695" t="s">
        <v>528</v>
      </c>
      <c r="O45" s="685">
        <v>45169</v>
      </c>
      <c r="P45" s="686">
        <v>0.47083333333333333</v>
      </c>
      <c r="Q45" s="685"/>
      <c r="R45" s="686"/>
      <c r="S45" s="695" t="s">
        <v>528</v>
      </c>
      <c r="T45" s="750">
        <v>45169</v>
      </c>
      <c r="U45" s="711">
        <v>0.50069444444444444</v>
      </c>
      <c r="V45" s="695" t="s">
        <v>528</v>
      </c>
      <c r="W45" s="688">
        <f t="shared" si="0"/>
        <v>2.9861111113859806E-2</v>
      </c>
      <c r="X45" s="689"/>
      <c r="Y45" s="690"/>
      <c r="Z45" s="687"/>
      <c r="AA45" s="691">
        <f t="shared" si="1"/>
        <v>-45169.500694444447</v>
      </c>
      <c r="AB45" s="689"/>
      <c r="AC45" s="690"/>
      <c r="AD45" s="687"/>
      <c r="AE45" s="691">
        <f t="shared" si="2"/>
        <v>0</v>
      </c>
      <c r="AF45" s="692"/>
      <c r="AG45" s="695"/>
      <c r="AH45" s="695"/>
      <c r="AI45" s="687"/>
      <c r="AJ45" s="691">
        <f t="shared" si="3"/>
        <v>-45169.500694444447</v>
      </c>
      <c r="AK45" s="692"/>
      <c r="AL45" s="695"/>
      <c r="AM45" s="695"/>
      <c r="AN45" s="691">
        <f t="shared" si="4"/>
        <v>-45169.500694444447</v>
      </c>
      <c r="AO45" s="692">
        <v>45169</v>
      </c>
      <c r="AP45" s="711">
        <v>0.58958333333333335</v>
      </c>
      <c r="AQ45" s="698">
        <f t="shared" si="5"/>
        <v>8.8888888887595385E-2</v>
      </c>
      <c r="AR45" s="692">
        <v>45169</v>
      </c>
      <c r="AS45" s="711">
        <v>0.58958333333333335</v>
      </c>
      <c r="AT45" s="695" t="s">
        <v>528</v>
      </c>
      <c r="AU45" s="14">
        <f t="shared" si="6"/>
        <v>8.8888888887595385E-2</v>
      </c>
      <c r="AV45" s="701"/>
      <c r="AW45" s="701"/>
      <c r="AX45" s="701" t="s">
        <v>27</v>
      </c>
      <c r="AY45" s="701" t="s">
        <v>29</v>
      </c>
      <c r="AZ45" s="701" t="s">
        <v>90</v>
      </c>
      <c r="BA45" s="701" t="s">
        <v>312</v>
      </c>
      <c r="BB45" s="702" t="s">
        <v>1540</v>
      </c>
      <c r="BC45" s="702" t="s">
        <v>1541</v>
      </c>
      <c r="BD45" s="19"/>
      <c r="BE45" s="703" t="s">
        <v>89</v>
      </c>
      <c r="BF45" s="703"/>
      <c r="BJ45" s="705"/>
      <c r="BK45" s="705"/>
      <c r="BL45" s="705"/>
      <c r="BM45" s="705"/>
      <c r="BN45" s="705"/>
      <c r="BO45" s="705"/>
      <c r="BP45" s="705"/>
      <c r="BQ45" s="705"/>
      <c r="BR45" s="705"/>
      <c r="BS45" s="705"/>
      <c r="BT45" s="705"/>
      <c r="BU45" s="705"/>
      <c r="BV45"/>
      <c r="BW45"/>
      <c r="BX45"/>
      <c r="BY45" s="705"/>
      <c r="BZ45" s="705"/>
      <c r="CA45" s="705"/>
      <c r="CB45" s="705"/>
      <c r="CC45" s="705"/>
      <c r="CD45" s="705"/>
      <c r="CE45" s="705"/>
      <c r="CF45" s="705"/>
      <c r="CG45" s="705"/>
      <c r="CH45" s="705"/>
      <c r="CI45" s="705"/>
      <c r="CJ45"/>
      <c r="CK45"/>
      <c r="CL45"/>
      <c r="CM45"/>
      <c r="CN45"/>
      <c r="CO45" s="705"/>
      <c r="CP45" s="705"/>
      <c r="CQ45" s="705"/>
      <c r="CR45" s="705"/>
      <c r="CS45" s="705"/>
      <c r="CT45" s="705"/>
      <c r="CU45" s="705"/>
      <c r="CV45" s="705"/>
      <c r="CW45"/>
      <c r="CX45"/>
      <c r="CY45"/>
    </row>
    <row r="46" spans="1:188" ht="15" customHeight="1">
      <c r="A46" s="718"/>
      <c r="B46" s="718"/>
      <c r="C46" s="719"/>
      <c r="K46" s="718"/>
      <c r="AS46" s="718"/>
      <c r="AU46"/>
      <c r="BI46" s="705"/>
      <c r="BJ46" s="705"/>
      <c r="BK46" s="705"/>
      <c r="BL46" s="705"/>
      <c r="BM46" s="705"/>
      <c r="BN46" s="705"/>
      <c r="BO46" s="705"/>
      <c r="BP46" s="705"/>
      <c r="BQ46" s="705"/>
      <c r="BR46" s="705"/>
      <c r="BS46" s="705"/>
      <c r="BT46" s="705"/>
      <c r="BU46"/>
      <c r="BV46"/>
      <c r="BW46"/>
      <c r="BX46" s="705"/>
      <c r="BY46" s="705"/>
      <c r="BZ46" s="705"/>
      <c r="CA46" s="705"/>
      <c r="CB46" s="705"/>
      <c r="CC46" s="705"/>
      <c r="CD46" s="705"/>
      <c r="CE46" s="705"/>
      <c r="CF46" s="705"/>
      <c r="CG46" s="705"/>
      <c r="CH46" s="705"/>
      <c r="CI46"/>
      <c r="CJ46"/>
      <c r="CK46"/>
      <c r="CL46" s="705"/>
      <c r="CM46" s="705"/>
      <c r="CN46" s="705"/>
      <c r="CO46" s="705"/>
      <c r="CP46" s="705"/>
      <c r="CQ46" s="705"/>
      <c r="CR46" s="705"/>
      <c r="CS46" s="705"/>
      <c r="CT46" s="705"/>
      <c r="CU46" s="705"/>
      <c r="CV46"/>
      <c r="CW46"/>
      <c r="CX46"/>
    </row>
    <row r="47" spans="1:188" s="724" customFormat="1" ht="15" customHeight="1" thickBot="1">
      <c r="A47" s="723"/>
      <c r="C47" s="725"/>
      <c r="K47" s="726"/>
      <c r="AR47"/>
      <c r="AS47"/>
      <c r="AT47"/>
      <c r="AU47"/>
      <c r="BI47" s="705"/>
      <c r="BJ47" s="705"/>
      <c r="BK47" s="705"/>
      <c r="BL47" s="705"/>
      <c r="BM47" s="705"/>
      <c r="BN47" s="705"/>
      <c r="BO47" s="705"/>
      <c r="BP47" s="705"/>
      <c r="BQ47" s="705"/>
      <c r="BR47" s="705"/>
      <c r="BS47" s="705"/>
      <c r="BT47" s="705"/>
      <c r="BU47"/>
      <c r="BV47"/>
      <c r="BW47"/>
      <c r="BX47" s="705"/>
      <c r="BY47" s="705"/>
      <c r="BZ47" s="705"/>
      <c r="CA47" s="705"/>
      <c r="CB47" s="705"/>
      <c r="CC47" s="705"/>
      <c r="CD47" s="705"/>
      <c r="CE47" s="705"/>
      <c r="CF47" s="705"/>
      <c r="CG47" s="705"/>
      <c r="CH47" s="705"/>
      <c r="CI47" s="705"/>
      <c r="CJ47" s="705"/>
      <c r="CK47" s="705"/>
      <c r="CL47" s="705"/>
      <c r="CM47" s="705"/>
      <c r="CN47" s="705"/>
      <c r="CO47" s="705"/>
      <c r="CP47" s="705"/>
      <c r="CQ47" s="705"/>
      <c r="CR47" s="705"/>
      <c r="CS47" s="705"/>
      <c r="CT47" s="705"/>
      <c r="CU47" s="705"/>
      <c r="CV47"/>
      <c r="CW47"/>
      <c r="CX47"/>
      <c r="CY47" s="704"/>
    </row>
    <row r="48" spans="1:188" s="724" customFormat="1" ht="30.75" thickBot="1">
      <c r="C48" s="65"/>
      <c r="D48" s="65"/>
      <c r="H48" s="65"/>
      <c r="K48" s="65"/>
      <c r="L48" s="468" t="s">
        <v>440</v>
      </c>
      <c r="M48" s="469" t="s">
        <v>441</v>
      </c>
      <c r="N48" s="470" t="s">
        <v>442</v>
      </c>
      <c r="O48" s="471" t="s">
        <v>0</v>
      </c>
      <c r="P48" s="472" t="s">
        <v>5</v>
      </c>
      <c r="Q48" s="473" t="s">
        <v>8</v>
      </c>
      <c r="R48" s="474" t="s">
        <v>443</v>
      </c>
      <c r="S48" s="475" t="s">
        <v>444</v>
      </c>
      <c r="T48" s="44"/>
      <c r="U48" s="974" t="s">
        <v>456</v>
      </c>
      <c r="V48" s="975"/>
      <c r="W48" s="66" t="s">
        <v>457</v>
      </c>
      <c r="X48" s="727" t="s">
        <v>458</v>
      </c>
      <c r="Y48" s="727" t="s">
        <v>457</v>
      </c>
      <c r="Z48" s="68" t="s">
        <v>444</v>
      </c>
      <c r="AA48" s="705"/>
      <c r="AB48" s="705"/>
      <c r="AC48" s="705"/>
      <c r="AD48" s="705"/>
      <c r="AE48" s="705"/>
      <c r="AF48" s="468" t="s">
        <v>459</v>
      </c>
      <c r="AG48" s="475" t="s">
        <v>460</v>
      </c>
      <c r="AH48" s="475" t="s">
        <v>461</v>
      </c>
      <c r="AI48" s="475" t="s">
        <v>462</v>
      </c>
      <c r="AJ48" s="477" t="s">
        <v>463</v>
      </c>
      <c r="AK48" s="705"/>
      <c r="AL48" s="705"/>
      <c r="AM48" s="705"/>
      <c r="AN48" s="705"/>
      <c r="AO48" s="953" t="s">
        <v>451</v>
      </c>
      <c r="AP48" s="954"/>
      <c r="AQ48" s="479" t="s">
        <v>464</v>
      </c>
      <c r="AR48"/>
      <c r="AS48"/>
      <c r="AT48"/>
      <c r="AU48"/>
      <c r="AV48" s="705"/>
      <c r="AW48" s="705"/>
      <c r="AX48" s="705"/>
      <c r="AY48" s="705"/>
      <c r="AZ48" s="705"/>
      <c r="BA48" s="705"/>
      <c r="BB48" s="705"/>
      <c r="BC48" s="705"/>
      <c r="BD48" s="480" t="s">
        <v>1151</v>
      </c>
      <c r="BE48" s="480">
        <f>B58</f>
        <v>43</v>
      </c>
      <c r="BF48" s="705"/>
      <c r="BH48" s="44"/>
      <c r="BI48" s="705"/>
      <c r="BJ48" s="705"/>
      <c r="BK48" s="705"/>
      <c r="BL48" s="705"/>
      <c r="BM48" s="705"/>
      <c r="BN48" s="705"/>
      <c r="BO48" s="705"/>
      <c r="BP48" s="705"/>
      <c r="BQ48" s="705"/>
      <c r="BR48" s="705"/>
      <c r="BS48" s="705"/>
      <c r="BT48" s="705"/>
      <c r="BU48"/>
      <c r="BV48"/>
      <c r="BW48"/>
      <c r="BX48" s="705"/>
      <c r="BY48" s="705"/>
      <c r="BZ48" s="705"/>
      <c r="CA48" s="705"/>
      <c r="CB48" s="705"/>
      <c r="CC48" s="705"/>
      <c r="CD48" s="705"/>
      <c r="CE48" s="705"/>
      <c r="CF48" s="705"/>
      <c r="CG48" s="705"/>
      <c r="CH48" s="705"/>
      <c r="CI48" s="705"/>
      <c r="CJ48" s="705"/>
      <c r="CK48" s="705"/>
      <c r="CL48" s="705"/>
      <c r="CM48" s="705"/>
      <c r="CN48" s="705"/>
      <c r="CO48" s="705"/>
      <c r="CP48" s="705"/>
      <c r="CQ48" s="705"/>
      <c r="CR48" s="705"/>
      <c r="CS48" s="705"/>
      <c r="CT48" s="705"/>
      <c r="CU48" s="705"/>
      <c r="CV48"/>
      <c r="CW48"/>
      <c r="CX48"/>
      <c r="CY48" s="70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c r="EQ48" s="44"/>
      <c r="ER48" s="44"/>
      <c r="ES48" s="44"/>
      <c r="ET48" s="44"/>
      <c r="EU48" s="44"/>
      <c r="EV48" s="44"/>
      <c r="EW48" s="44"/>
      <c r="EX48" s="44"/>
      <c r="EY48" s="44"/>
      <c r="EZ48" s="44"/>
      <c r="FA48" s="44"/>
      <c r="FB48" s="44"/>
      <c r="FC48" s="44"/>
      <c r="FD48" s="44"/>
      <c r="FE48" s="44"/>
      <c r="FF48" s="44"/>
      <c r="FG48" s="44"/>
      <c r="FH48" s="44"/>
      <c r="FI48" s="44"/>
      <c r="FJ48" s="44"/>
      <c r="FK48" s="44"/>
      <c r="FL48" s="44"/>
      <c r="FM48" s="44"/>
      <c r="FN48" s="44"/>
      <c r="FO48" s="44"/>
      <c r="FP48" s="44"/>
      <c r="FQ48" s="44"/>
      <c r="FR48" s="44"/>
      <c r="FS48" s="44"/>
      <c r="FT48" s="44"/>
      <c r="FU48" s="44"/>
      <c r="FV48" s="44"/>
      <c r="FW48" s="44"/>
      <c r="FX48" s="44"/>
      <c r="FY48" s="44"/>
      <c r="FZ48" s="44"/>
      <c r="GA48" s="44"/>
      <c r="GB48" s="44"/>
      <c r="GC48" s="44"/>
      <c r="GD48" s="44"/>
      <c r="GE48" s="44"/>
      <c r="GF48" s="44"/>
    </row>
    <row r="49" spans="1:188" s="724" customFormat="1" ht="16.5" thickBot="1">
      <c r="A49" s="383" t="s">
        <v>1152</v>
      </c>
      <c r="B49" s="481">
        <v>8</v>
      </c>
      <c r="C49" s="65"/>
      <c r="D49" s="65"/>
      <c r="E49" s="482" t="s">
        <v>446</v>
      </c>
      <c r="F49" s="483">
        <v>12</v>
      </c>
      <c r="G49" s="728">
        <f>F49/F53</f>
        <v>0.27906976744186046</v>
      </c>
      <c r="H49" s="65"/>
      <c r="I49" s="953" t="s">
        <v>451</v>
      </c>
      <c r="J49" s="954"/>
      <c r="K49" s="65"/>
      <c r="L49" s="485" t="s">
        <v>528</v>
      </c>
      <c r="M49" s="958">
        <v>36</v>
      </c>
      <c r="N49" s="960">
        <f>M49/M53</f>
        <v>0.83720930232558144</v>
      </c>
      <c r="O49" s="729">
        <v>13</v>
      </c>
      <c r="P49" s="729">
        <v>6</v>
      </c>
      <c r="Q49" s="729">
        <v>3</v>
      </c>
      <c r="R49" s="729">
        <v>14</v>
      </c>
      <c r="S49" s="487">
        <f>O50+P50+Q50+R50</f>
        <v>1</v>
      </c>
      <c r="T49" s="44"/>
      <c r="U49" s="69" t="s">
        <v>528</v>
      </c>
      <c r="V49" s="729">
        <v>16</v>
      </c>
      <c r="W49" s="730">
        <f>V49/Z51</f>
        <v>0.37209302325581395</v>
      </c>
      <c r="X49" s="729">
        <v>20</v>
      </c>
      <c r="Y49" s="730">
        <f>X49/Z51</f>
        <v>0.46511627906976744</v>
      </c>
      <c r="Z49" s="731">
        <f>X49+V49</f>
        <v>36</v>
      </c>
      <c r="AA49" s="705"/>
      <c r="AB49" s="705"/>
      <c r="AC49" s="705"/>
      <c r="AD49" s="705"/>
      <c r="AE49" s="705"/>
      <c r="AF49" s="970">
        <v>6</v>
      </c>
      <c r="AG49" s="729">
        <v>2</v>
      </c>
      <c r="AH49" s="729"/>
      <c r="AI49" s="729">
        <v>1</v>
      </c>
      <c r="AJ49" s="490" t="s">
        <v>528</v>
      </c>
      <c r="AK49" s="705"/>
      <c r="AL49" s="705"/>
      <c r="AM49" s="705"/>
      <c r="AN49" s="705"/>
      <c r="AO49" s="491" t="s">
        <v>667</v>
      </c>
      <c r="AP49" s="492">
        <v>3</v>
      </c>
      <c r="AQ49" s="70">
        <f t="shared" ref="AQ49:AQ61" si="12">AVERAGE(AR49:AX49)</f>
        <v>0.66766666666666674</v>
      </c>
      <c r="AR49" s="71">
        <v>0.69</v>
      </c>
      <c r="AS49" s="71">
        <v>1.22</v>
      </c>
      <c r="AT49" s="71">
        <v>9.2999999999999999E-2</v>
      </c>
      <c r="AU49" s="71"/>
      <c r="AV49" s="71"/>
      <c r="AW49" s="71"/>
      <c r="AX49" s="71"/>
      <c r="AY49" s="71"/>
      <c r="AZ49" s="71"/>
      <c r="BA49" s="71"/>
      <c r="BB49" s="71"/>
      <c r="BC49" s="705"/>
      <c r="BD49" s="493" t="s">
        <v>1153</v>
      </c>
      <c r="BE49" s="494"/>
      <c r="BF49" s="705"/>
      <c r="BH49" s="44"/>
      <c r="BI49" s="705"/>
      <c r="BJ49" s="705"/>
      <c r="BK49" s="705"/>
      <c r="BL49" s="705"/>
      <c r="BM49" s="705"/>
      <c r="BN49" s="705"/>
      <c r="BO49" s="705"/>
      <c r="BP49" s="705"/>
      <c r="BQ49" s="705"/>
      <c r="BR49" s="705"/>
      <c r="BS49" s="705"/>
      <c r="BT49" s="705"/>
      <c r="BU49"/>
      <c r="BV49"/>
      <c r="BW49"/>
      <c r="BX49" s="705"/>
      <c r="BY49" s="705"/>
      <c r="BZ49" s="705"/>
      <c r="CA49" s="705"/>
      <c r="CB49" s="705"/>
      <c r="CC49" s="705"/>
      <c r="CD49" s="705"/>
      <c r="CE49" s="704"/>
      <c r="CF49" s="704"/>
      <c r="CG49" s="704"/>
      <c r="CH49" s="704"/>
      <c r="CI49" s="704"/>
      <c r="CJ49" s="704"/>
      <c r="CK49" s="704"/>
      <c r="CL49" s="704"/>
      <c r="CM49" s="704"/>
      <c r="CN49" s="705"/>
      <c r="CO49" s="705"/>
      <c r="CP49" s="705"/>
      <c r="CQ49" s="705"/>
      <c r="CR49" s="705"/>
      <c r="CS49" s="705"/>
      <c r="CT49" s="705"/>
      <c r="CU49" s="705"/>
      <c r="CV49"/>
      <c r="CW49"/>
      <c r="CX49"/>
      <c r="CY49" s="704"/>
      <c r="CZ49" s="44"/>
      <c r="DA49" s="44"/>
      <c r="DB49" s="44"/>
      <c r="DC49" s="44"/>
      <c r="DD49" s="44"/>
      <c r="DE49" s="44"/>
      <c r="DF49" s="44"/>
      <c r="DG49" s="44"/>
      <c r="DH49" s="44"/>
      <c r="DI49" s="44"/>
      <c r="DJ49" s="44"/>
      <c r="DK49" s="44"/>
      <c r="DL49" s="44"/>
      <c r="DM49" s="44"/>
      <c r="DN49" s="44"/>
      <c r="DO49" s="44"/>
      <c r="DP49" s="44"/>
      <c r="DQ49" s="44"/>
      <c r="DR49" s="44"/>
      <c r="DS49" s="44"/>
      <c r="DT49" s="44"/>
      <c r="DU49" s="44"/>
      <c r="DV49" s="44"/>
      <c r="DW49" s="44"/>
      <c r="DX49" s="44"/>
      <c r="DY49" s="44"/>
      <c r="DZ49" s="44"/>
      <c r="EA49" s="44"/>
      <c r="EB49" s="44"/>
      <c r="EC49" s="44"/>
      <c r="ED49" s="44"/>
      <c r="EE49" s="44"/>
      <c r="EF49" s="44"/>
      <c r="EG49" s="44"/>
      <c r="EH49" s="44"/>
      <c r="EI49" s="44"/>
      <c r="EJ49" s="44"/>
      <c r="EK49" s="44"/>
      <c r="EL49" s="44"/>
      <c r="EM49" s="44"/>
      <c r="EN49" s="44"/>
      <c r="EO49" s="44"/>
      <c r="EP49" s="44"/>
      <c r="EQ49" s="44"/>
      <c r="ER49" s="44"/>
      <c r="ES49" s="44"/>
      <c r="ET49" s="44"/>
      <c r="EU49" s="44"/>
      <c r="EV49" s="44"/>
      <c r="EW49" s="44"/>
      <c r="EX49" s="44"/>
      <c r="EY49" s="44"/>
      <c r="EZ49" s="44"/>
      <c r="FA49" s="44"/>
      <c r="FB49" s="44"/>
      <c r="FC49" s="44"/>
      <c r="FD49" s="44"/>
      <c r="FE49" s="44"/>
      <c r="FF49" s="44"/>
      <c r="FG49" s="44"/>
      <c r="FH49" s="44"/>
      <c r="FI49" s="44"/>
      <c r="FJ49" s="44"/>
      <c r="FK49" s="44"/>
      <c r="FL49" s="44"/>
      <c r="FM49" s="44"/>
      <c r="FN49" s="44"/>
      <c r="FO49" s="44"/>
      <c r="FP49" s="44"/>
      <c r="FQ49" s="44"/>
      <c r="FR49" s="44"/>
      <c r="FS49" s="44"/>
      <c r="FT49" s="44"/>
      <c r="FU49" s="44"/>
      <c r="FV49" s="44"/>
      <c r="FW49" s="44"/>
      <c r="FX49" s="44"/>
      <c r="FY49" s="44"/>
      <c r="FZ49" s="44"/>
      <c r="GA49" s="44"/>
      <c r="GB49" s="44"/>
      <c r="GC49" s="44"/>
      <c r="GD49" s="44"/>
      <c r="GE49" s="44"/>
      <c r="GF49" s="44"/>
    </row>
    <row r="50" spans="1:188" s="724" customFormat="1" ht="16.5" thickBot="1">
      <c r="A50" s="495" t="s">
        <v>1154</v>
      </c>
      <c r="B50" s="496">
        <v>14</v>
      </c>
      <c r="C50" s="65"/>
      <c r="D50" s="65"/>
      <c r="E50" s="497" t="s">
        <v>445</v>
      </c>
      <c r="F50" s="498">
        <v>8</v>
      </c>
      <c r="G50" s="732">
        <f>F50/F53</f>
        <v>0.18604651162790697</v>
      </c>
      <c r="H50" s="65"/>
      <c r="I50" s="491" t="s">
        <v>667</v>
      </c>
      <c r="J50" s="492">
        <v>3</v>
      </c>
      <c r="K50" s="65"/>
      <c r="L50" s="733" t="s">
        <v>457</v>
      </c>
      <c r="M50" s="959"/>
      <c r="N50" s="961"/>
      <c r="O50" s="730">
        <f>O49/M49</f>
        <v>0.3611111111111111</v>
      </c>
      <c r="P50" s="730">
        <f>P49/M49</f>
        <v>0.16666666666666666</v>
      </c>
      <c r="Q50" s="730">
        <f>Q49/M49</f>
        <v>8.3333333333333329E-2</v>
      </c>
      <c r="R50" s="730">
        <f>R49/M49</f>
        <v>0.3888888888888889</v>
      </c>
      <c r="S50" s="503"/>
      <c r="T50" s="44"/>
      <c r="U50" s="69" t="s">
        <v>498</v>
      </c>
      <c r="V50" s="729">
        <v>5</v>
      </c>
      <c r="W50" s="730">
        <f>V50/Z51</f>
        <v>0.11627906976744186</v>
      </c>
      <c r="X50" s="729">
        <v>2</v>
      </c>
      <c r="Y50" s="730">
        <f>X50/Z51</f>
        <v>4.6511627906976744E-2</v>
      </c>
      <c r="Z50" s="731">
        <f>V50+X50</f>
        <v>7</v>
      </c>
      <c r="AA50" s="705"/>
      <c r="AB50" s="705"/>
      <c r="AC50" s="705"/>
      <c r="AD50" s="705"/>
      <c r="AE50" s="705"/>
      <c r="AF50" s="972"/>
      <c r="AG50" s="753"/>
      <c r="AH50" s="753"/>
      <c r="AI50" s="753">
        <v>3</v>
      </c>
      <c r="AJ50" s="509" t="s">
        <v>498</v>
      </c>
      <c r="AK50" s="705"/>
      <c r="AL50" s="705"/>
      <c r="AM50" s="705"/>
      <c r="AN50" s="705"/>
      <c r="AO50" s="504" t="s">
        <v>465</v>
      </c>
      <c r="AP50" s="505">
        <v>1</v>
      </c>
      <c r="AQ50" s="70">
        <f t="shared" si="12"/>
        <v>39.6</v>
      </c>
      <c r="AR50" s="724">
        <v>39.6</v>
      </c>
      <c r="AU50" s="734"/>
      <c r="AV50" s="71"/>
      <c r="AW50" s="72"/>
      <c r="AX50" s="72"/>
      <c r="AY50" s="734"/>
      <c r="AZ50" s="71"/>
      <c r="BA50" s="72"/>
      <c r="BB50" s="72"/>
      <c r="BC50" s="705"/>
      <c r="BD50" s="493" t="s">
        <v>1155</v>
      </c>
      <c r="BE50" s="494"/>
      <c r="BF50" s="705"/>
      <c r="BH50" s="44"/>
      <c r="BI50" s="704"/>
      <c r="BJ50" s="704"/>
      <c r="BK50" s="704"/>
      <c r="BL50" s="704"/>
      <c r="BM50" s="704"/>
      <c r="BN50" s="704"/>
      <c r="BO50" s="704"/>
      <c r="BP50" s="704"/>
      <c r="BQ50" s="704"/>
      <c r="BR50" s="704"/>
      <c r="BS50" s="704"/>
      <c r="BT50" s="705"/>
      <c r="BU50"/>
      <c r="BV50"/>
      <c r="BW50"/>
      <c r="BX50" s="705"/>
      <c r="BY50" s="705"/>
      <c r="BZ50" s="705"/>
      <c r="CA50" s="705"/>
      <c r="CB50" s="705"/>
      <c r="CC50" s="704"/>
      <c r="CD50" s="704"/>
      <c r="CE50" s="705"/>
      <c r="CF50" s="705"/>
      <c r="CG50" s="705"/>
      <c r="CH50" s="705"/>
      <c r="CI50" s="705"/>
      <c r="CJ50" s="705"/>
      <c r="CK50" s="705"/>
      <c r="CL50" s="705"/>
      <c r="CM50" s="705"/>
      <c r="CN50" s="704"/>
      <c r="CO50" s="704"/>
      <c r="CP50" s="704"/>
      <c r="CQ50" s="704"/>
      <c r="CR50" s="704"/>
      <c r="CS50" s="704"/>
      <c r="CT50" s="704"/>
      <c r="CU50" s="704"/>
      <c r="CV50"/>
      <c r="CW50"/>
      <c r="CX50"/>
      <c r="CY50" s="704"/>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F50" s="44"/>
      <c r="FG50" s="44"/>
      <c r="FH50" s="44"/>
      <c r="FI50" s="44"/>
      <c r="FJ50" s="44"/>
      <c r="FK50" s="44"/>
      <c r="FL50" s="44"/>
      <c r="FM50" s="44"/>
      <c r="FN50" s="44"/>
      <c r="FO50" s="44"/>
      <c r="FP50" s="44"/>
      <c r="FQ50" s="44"/>
      <c r="FR50" s="44"/>
      <c r="FS50" s="44"/>
      <c r="FT50" s="44"/>
      <c r="FU50" s="44"/>
      <c r="FV50" s="44"/>
      <c r="FW50" s="44"/>
      <c r="FX50" s="44"/>
      <c r="FY50" s="44"/>
      <c r="FZ50" s="44"/>
      <c r="GA50" s="44"/>
      <c r="GB50" s="44"/>
      <c r="GC50" s="44"/>
      <c r="GD50" s="44"/>
      <c r="GE50" s="44"/>
      <c r="GF50" s="44"/>
    </row>
    <row r="51" spans="1:188" s="724" customFormat="1" ht="16.5" thickBot="1">
      <c r="A51" s="495" t="s">
        <v>1156</v>
      </c>
      <c r="B51" s="496">
        <v>11</v>
      </c>
      <c r="C51" s="73"/>
      <c r="D51" s="65"/>
      <c r="E51" s="507" t="s">
        <v>467</v>
      </c>
      <c r="F51" s="498">
        <v>14</v>
      </c>
      <c r="G51" s="732">
        <f>F51/F53</f>
        <v>0.32558139534883723</v>
      </c>
      <c r="H51" s="65"/>
      <c r="I51" s="504" t="s">
        <v>465</v>
      </c>
      <c r="J51" s="505">
        <v>1</v>
      </c>
      <c r="K51" s="65"/>
      <c r="L51" s="485" t="s">
        <v>498</v>
      </c>
      <c r="M51" s="958">
        <v>7</v>
      </c>
      <c r="N51" s="960">
        <f>M51/M53</f>
        <v>0.16279069767441862</v>
      </c>
      <c r="O51" s="729">
        <v>2</v>
      </c>
      <c r="P51" s="729">
        <v>1</v>
      </c>
      <c r="Q51" s="729"/>
      <c r="R51" s="729">
        <v>4</v>
      </c>
      <c r="S51" s="487">
        <f>O52+P52+Q52+R52</f>
        <v>1</v>
      </c>
      <c r="T51" s="44"/>
      <c r="U51" s="75" t="s">
        <v>444</v>
      </c>
      <c r="V51" s="737">
        <f>SUM(V49:V50)</f>
        <v>21</v>
      </c>
      <c r="W51" s="76">
        <f>W49+W50</f>
        <v>0.48837209302325579</v>
      </c>
      <c r="X51" s="737">
        <f>X49+X50</f>
        <v>22</v>
      </c>
      <c r="Y51" s="738">
        <f>Y49+Y50</f>
        <v>0.51162790697674421</v>
      </c>
      <c r="Z51" s="78">
        <f>Z49+Z50</f>
        <v>43</v>
      </c>
      <c r="AA51" s="705"/>
      <c r="AB51" s="705"/>
      <c r="AC51" s="705"/>
      <c r="AD51" s="705"/>
      <c r="AE51" s="705"/>
      <c r="AK51" s="705"/>
      <c r="AL51" s="705"/>
      <c r="AM51" s="705"/>
      <c r="AN51" s="705"/>
      <c r="AO51" s="504" t="s">
        <v>503</v>
      </c>
      <c r="AP51" s="505">
        <v>3</v>
      </c>
      <c r="AQ51" s="74">
        <f>AVERAGE(AR51:AX51)</f>
        <v>8.9533333333333331</v>
      </c>
      <c r="AR51" s="71">
        <v>1.64</v>
      </c>
      <c r="AS51" s="72">
        <v>12.62</v>
      </c>
      <c r="AT51" s="72">
        <v>12.6</v>
      </c>
      <c r="AU51" s="71"/>
      <c r="AV51" s="71"/>
      <c r="AW51" s="72"/>
      <c r="AX51" s="71"/>
      <c r="AY51" s="71"/>
      <c r="AZ51" s="71"/>
      <c r="BA51" s="72"/>
      <c r="BB51" s="71"/>
      <c r="BC51" s="705"/>
      <c r="BD51" s="736" t="s">
        <v>1157</v>
      </c>
      <c r="BE51" s="494"/>
      <c r="BF51" s="705"/>
      <c r="BH51" s="44"/>
      <c r="BI51" s="705"/>
      <c r="BJ51" s="705"/>
      <c r="BK51" s="705"/>
      <c r="BL51" s="705"/>
      <c r="BM51" s="705"/>
      <c r="BN51" s="705"/>
      <c r="BO51" s="705"/>
      <c r="BP51" s="705"/>
      <c r="BQ51" s="705"/>
      <c r="BR51" s="705"/>
      <c r="BS51" s="705"/>
      <c r="BT51" s="705"/>
      <c r="BU51"/>
      <c r="BV51"/>
      <c r="BW51"/>
      <c r="BX51" s="705"/>
      <c r="BY51" s="705"/>
      <c r="BZ51" s="705"/>
      <c r="CA51" s="705"/>
      <c r="CB51" s="705"/>
      <c r="CC51" s="705"/>
      <c r="CD51" s="705"/>
      <c r="CE51" s="705"/>
      <c r="CF51" s="705"/>
      <c r="CG51" s="705"/>
      <c r="CH51" s="705"/>
      <c r="CI51" s="705"/>
      <c r="CJ51" s="705"/>
      <c r="CK51" s="705"/>
      <c r="CL51" s="705"/>
      <c r="CM51" s="705"/>
      <c r="CN51" s="705"/>
      <c r="CO51" s="705"/>
      <c r="CP51" s="705"/>
      <c r="CQ51" s="705"/>
      <c r="CR51" s="705"/>
      <c r="CS51" s="705"/>
      <c r="CT51" s="705"/>
      <c r="CU51" s="705"/>
      <c r="CV51"/>
      <c r="CW51"/>
      <c r="CX51"/>
      <c r="CY51" s="70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F51" s="44"/>
      <c r="FG51" s="44"/>
      <c r="FH51" s="44"/>
      <c r="FI51" s="44"/>
      <c r="FJ51" s="44"/>
      <c r="FK51" s="44"/>
      <c r="FL51" s="44"/>
      <c r="FM51" s="44"/>
      <c r="FN51" s="44"/>
      <c r="FO51" s="44"/>
      <c r="FP51" s="44"/>
      <c r="FQ51" s="44"/>
      <c r="FR51" s="44"/>
      <c r="FS51" s="44"/>
      <c r="FT51" s="44"/>
      <c r="FU51" s="44"/>
      <c r="FV51" s="44"/>
      <c r="FW51" s="44"/>
      <c r="FX51" s="44"/>
      <c r="FY51" s="44"/>
      <c r="FZ51" s="44"/>
      <c r="GA51" s="44"/>
      <c r="GB51" s="44"/>
      <c r="GC51" s="44"/>
      <c r="GD51" s="44"/>
      <c r="GE51" s="44"/>
      <c r="GF51" s="44"/>
    </row>
    <row r="52" spans="1:188" s="724" customFormat="1" ht="15.75">
      <c r="A52" s="495" t="s">
        <v>1158</v>
      </c>
      <c r="B52" s="496">
        <v>7</v>
      </c>
      <c r="C52" s="65"/>
      <c r="D52" s="65"/>
      <c r="E52" s="511" t="s">
        <v>1159</v>
      </c>
      <c r="F52" s="498">
        <v>9</v>
      </c>
      <c r="G52" s="732">
        <f>F52/F53</f>
        <v>0.20930232558139536</v>
      </c>
      <c r="H52" s="65"/>
      <c r="I52" s="504" t="s">
        <v>503</v>
      </c>
      <c r="J52" s="505">
        <v>3</v>
      </c>
      <c r="K52" s="65"/>
      <c r="L52" s="733" t="s">
        <v>457</v>
      </c>
      <c r="M52" s="959"/>
      <c r="N52" s="961"/>
      <c r="O52" s="730">
        <f>O51/M51</f>
        <v>0.2857142857142857</v>
      </c>
      <c r="P52" s="730">
        <f>P51/M51</f>
        <v>0.14285714285714285</v>
      </c>
      <c r="Q52" s="730">
        <f>Q51/M51</f>
        <v>0</v>
      </c>
      <c r="R52" s="730">
        <f>R51/M51</f>
        <v>0.5714285714285714</v>
      </c>
      <c r="S52" s="503"/>
      <c r="T52" s="44"/>
      <c r="U52"/>
      <c r="V52"/>
      <c r="W52"/>
      <c r="X52"/>
      <c r="Y52"/>
      <c r="Z52"/>
      <c r="AA52" s="705"/>
      <c r="AB52" s="705"/>
      <c r="AC52" s="705"/>
      <c r="AD52" s="705"/>
      <c r="AE52" s="705"/>
      <c r="AK52" s="705"/>
      <c r="AL52" s="705"/>
      <c r="AM52" s="705"/>
      <c r="AN52" s="705"/>
      <c r="AO52" s="504" t="s">
        <v>516</v>
      </c>
      <c r="AP52" s="505">
        <v>1</v>
      </c>
      <c r="AQ52" s="74">
        <f t="shared" si="12"/>
        <v>2.72</v>
      </c>
      <c r="AR52" s="71">
        <v>2.72</v>
      </c>
      <c r="AS52" s="72"/>
      <c r="AT52" s="71"/>
      <c r="AU52" s="71"/>
      <c r="AV52" s="71"/>
      <c r="AW52" s="72"/>
      <c r="AX52" s="71"/>
      <c r="AY52" s="71"/>
      <c r="AZ52" s="71"/>
      <c r="BA52" s="72"/>
      <c r="BB52" s="71"/>
      <c r="BC52"/>
      <c r="BD52" s="736" t="s">
        <v>1160</v>
      </c>
      <c r="BE52" s="494"/>
      <c r="BF52" s="705"/>
      <c r="BH52" s="44"/>
      <c r="BI52" s="705"/>
      <c r="BJ52" s="705"/>
      <c r="BK52" s="705"/>
      <c r="BL52" s="705"/>
      <c r="BM52" s="705"/>
      <c r="BN52" s="705"/>
      <c r="BO52" s="705"/>
      <c r="BP52" s="705"/>
      <c r="BQ52" s="705"/>
      <c r="BR52" s="705"/>
      <c r="BS52" s="705"/>
      <c r="BT52" s="705"/>
      <c r="BU52"/>
      <c r="BV52"/>
      <c r="BW52"/>
      <c r="BX52" s="705"/>
      <c r="BY52" s="705"/>
      <c r="BZ52" s="705"/>
      <c r="CA52" s="705"/>
      <c r="CB52" s="705"/>
      <c r="CC52" s="705"/>
      <c r="CD52" s="705"/>
      <c r="CE52" s="705"/>
      <c r="CF52" s="705"/>
      <c r="CG52" s="705"/>
      <c r="CH52" s="705"/>
      <c r="CI52" s="705"/>
      <c r="CJ52" s="705"/>
      <c r="CK52" s="705"/>
      <c r="CL52" s="705"/>
      <c r="CM52" s="705"/>
      <c r="CN52" s="705"/>
      <c r="CO52" s="705"/>
      <c r="CP52" s="705"/>
      <c r="CQ52" s="705"/>
      <c r="CR52" s="705"/>
      <c r="CS52" s="705"/>
      <c r="CT52" s="705"/>
      <c r="CU52" s="705"/>
      <c r="CV52" s="705"/>
      <c r="CW52" s="705"/>
      <c r="CX52" s="705"/>
      <c r="CY52" s="704"/>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c r="EQ52" s="44"/>
      <c r="ER52" s="44"/>
      <c r="ES52" s="44"/>
      <c r="ET52" s="44"/>
      <c r="EU52" s="44"/>
      <c r="EV52" s="44"/>
      <c r="EW52" s="44"/>
      <c r="EX52" s="44"/>
      <c r="EY52" s="44"/>
      <c r="EZ52" s="44"/>
      <c r="FA52" s="44"/>
      <c r="FB52" s="44"/>
      <c r="FC52" s="44"/>
      <c r="FD52" s="44"/>
      <c r="FE52" s="44"/>
      <c r="FF52" s="44"/>
      <c r="FG52" s="44"/>
      <c r="FH52" s="44"/>
      <c r="FI52" s="44"/>
      <c r="FJ52" s="44"/>
      <c r="FK52" s="44"/>
      <c r="FL52" s="44"/>
      <c r="FM52" s="44"/>
      <c r="FN52" s="44"/>
      <c r="FO52" s="44"/>
      <c r="FP52" s="44"/>
      <c r="FQ52" s="44"/>
      <c r="FR52" s="44"/>
      <c r="FS52" s="44"/>
      <c r="FT52" s="44"/>
      <c r="FU52" s="44"/>
      <c r="FV52" s="44"/>
      <c r="FW52" s="44"/>
      <c r="FX52" s="44"/>
      <c r="FY52" s="44"/>
      <c r="FZ52" s="44"/>
      <c r="GA52" s="44"/>
      <c r="GB52" s="44"/>
      <c r="GC52" s="44"/>
      <c r="GD52" s="44"/>
      <c r="GE52" s="44"/>
      <c r="GF52" s="44"/>
    </row>
    <row r="53" spans="1:188" s="724" customFormat="1" ht="16.5" thickBot="1">
      <c r="A53" s="495" t="s">
        <v>1161</v>
      </c>
      <c r="B53" s="496">
        <v>3</v>
      </c>
      <c r="C53" s="65"/>
      <c r="D53" s="65"/>
      <c r="E53" s="514" t="s">
        <v>444</v>
      </c>
      <c r="F53" s="515">
        <f>F49+F50+F51+F52</f>
        <v>43</v>
      </c>
      <c r="G53" s="516">
        <f>G49+G50+G51+G52</f>
        <v>1</v>
      </c>
      <c r="H53" s="65"/>
      <c r="I53" s="504" t="s">
        <v>516</v>
      </c>
      <c r="J53" s="505">
        <v>1</v>
      </c>
      <c r="K53" s="65"/>
      <c r="L53" s="962" t="s">
        <v>444</v>
      </c>
      <c r="M53" s="964">
        <f t="shared" ref="M53:R53" si="13">M49+M51</f>
        <v>43</v>
      </c>
      <c r="N53" s="966">
        <f t="shared" si="13"/>
        <v>1</v>
      </c>
      <c r="O53" s="739">
        <f t="shared" si="13"/>
        <v>15</v>
      </c>
      <c r="P53" s="739">
        <f t="shared" si="13"/>
        <v>7</v>
      </c>
      <c r="Q53" s="739">
        <f t="shared" si="13"/>
        <v>3</v>
      </c>
      <c r="R53" s="739">
        <f t="shared" si="13"/>
        <v>18</v>
      </c>
      <c r="S53" s="968">
        <f>O54+P54+Q54+R54</f>
        <v>1</v>
      </c>
      <c r="T53" s="44"/>
      <c r="AA53" s="705"/>
      <c r="AB53" s="705"/>
      <c r="AC53" s="705"/>
      <c r="AD53" s="705"/>
      <c r="AE53" s="705"/>
      <c r="AF53" s="80"/>
      <c r="AG53" s="80"/>
      <c r="AH53" s="741"/>
      <c r="AI53" s="741"/>
      <c r="AJ53" s="741"/>
      <c r="AK53" s="705"/>
      <c r="AL53" s="705"/>
      <c r="AM53" s="705"/>
      <c r="AN53" s="705"/>
      <c r="AO53" s="504" t="s">
        <v>469</v>
      </c>
      <c r="AP53" s="505">
        <v>1</v>
      </c>
      <c r="AQ53" s="74">
        <f t="shared" si="12"/>
        <v>29.9</v>
      </c>
      <c r="AR53" s="71">
        <v>29.9</v>
      </c>
      <c r="AS53" s="72"/>
      <c r="AT53" s="71"/>
      <c r="AU53" s="71"/>
      <c r="AV53" s="71"/>
      <c r="AW53" s="72"/>
      <c r="AX53" s="71"/>
      <c r="AY53" s="71"/>
      <c r="AZ53" s="71"/>
      <c r="BA53" s="72"/>
      <c r="BB53" s="71"/>
      <c r="BC53"/>
      <c r="BD53" s="517" t="s">
        <v>47</v>
      </c>
      <c r="BE53" s="494"/>
      <c r="BF53" s="705"/>
      <c r="BH53" s="44"/>
      <c r="BI53" s="705"/>
      <c r="BJ53" s="705"/>
      <c r="BK53" s="705"/>
      <c r="BL53" s="705"/>
      <c r="BM53" s="705"/>
      <c r="BN53" s="705"/>
      <c r="BO53" s="705"/>
      <c r="BP53" s="705"/>
      <c r="BQ53" s="705"/>
      <c r="BR53" s="705"/>
      <c r="BS53" s="705"/>
      <c r="BT53" s="705"/>
      <c r="BU53"/>
      <c r="BV53"/>
      <c r="BW53"/>
      <c r="BX53" s="705"/>
      <c r="BY53" s="705"/>
      <c r="BZ53" s="705"/>
      <c r="CA53" s="705"/>
      <c r="CB53" s="705"/>
      <c r="CC53" s="705"/>
      <c r="CD53" s="705"/>
      <c r="CE53" s="705"/>
      <c r="CF53" s="705"/>
      <c r="CG53" s="705"/>
      <c r="CH53" s="705"/>
      <c r="CI53" s="705"/>
      <c r="CJ53" s="705"/>
      <c r="CK53" s="705"/>
      <c r="CL53" s="705"/>
      <c r="CM53" s="705"/>
      <c r="CN53" s="705"/>
      <c r="CO53" s="705"/>
      <c r="CP53" s="705"/>
      <c r="CQ53" s="705"/>
      <c r="CR53" s="705"/>
      <c r="CS53" s="705"/>
      <c r="CT53" s="705"/>
      <c r="CU53" s="705"/>
      <c r="CV53" s="705"/>
      <c r="CW53" s="705"/>
      <c r="CX53" s="705"/>
      <c r="CY53"/>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c r="EQ53" s="44"/>
      <c r="ER53" s="44"/>
      <c r="ES53" s="44"/>
      <c r="ET53" s="44"/>
      <c r="EU53" s="44"/>
      <c r="EV53" s="44"/>
      <c r="EW53" s="44"/>
      <c r="EX53" s="44"/>
      <c r="EY53" s="44"/>
      <c r="EZ53" s="44"/>
      <c r="FA53" s="44"/>
      <c r="FB53" s="44"/>
      <c r="FC53" s="44"/>
      <c r="FD53" s="44"/>
      <c r="FE53" s="44"/>
      <c r="FF53" s="44"/>
      <c r="FG53" s="44"/>
      <c r="FH53" s="44"/>
      <c r="FI53" s="44"/>
      <c r="FJ53" s="44"/>
      <c r="FK53" s="44"/>
      <c r="FL53" s="44"/>
      <c r="FM53" s="44"/>
      <c r="FN53" s="44"/>
      <c r="FO53" s="44"/>
      <c r="FP53" s="44"/>
      <c r="FQ53" s="44"/>
      <c r="FR53" s="44"/>
      <c r="FS53" s="44"/>
      <c r="FT53" s="44"/>
      <c r="FU53" s="44"/>
      <c r="FV53" s="44"/>
      <c r="FW53" s="44"/>
      <c r="FX53" s="44"/>
      <c r="FY53" s="44"/>
      <c r="FZ53" s="44"/>
      <c r="GA53" s="44"/>
      <c r="GB53" s="44"/>
      <c r="GC53" s="44"/>
      <c r="GD53" s="44"/>
      <c r="GE53" s="44"/>
      <c r="GF53" s="44"/>
    </row>
    <row r="54" spans="1:188" s="724" customFormat="1" ht="16.5" thickBot="1">
      <c r="A54" s="518" t="s">
        <v>444</v>
      </c>
      <c r="B54" s="519">
        <f>SUM(B49:B53)</f>
        <v>43</v>
      </c>
      <c r="C54" s="65"/>
      <c r="D54" s="65"/>
      <c r="E54" s="520" t="s">
        <v>448</v>
      </c>
      <c r="F54" s="498">
        <v>7</v>
      </c>
      <c r="G54" s="728">
        <f>F54/F57</f>
        <v>0.16279069767441862</v>
      </c>
      <c r="H54" s="65"/>
      <c r="I54" s="504" t="s">
        <v>469</v>
      </c>
      <c r="J54" s="505">
        <v>1</v>
      </c>
      <c r="K54" s="65"/>
      <c r="L54" s="963"/>
      <c r="M54" s="965"/>
      <c r="N54" s="967"/>
      <c r="O54" s="740">
        <f>O53/M53</f>
        <v>0.34883720930232559</v>
      </c>
      <c r="P54" s="740">
        <f>P53/M53</f>
        <v>0.16279069767441862</v>
      </c>
      <c r="Q54" s="740">
        <f>Q53/M53</f>
        <v>6.9767441860465115E-2</v>
      </c>
      <c r="R54" s="740">
        <f>R53/M53</f>
        <v>0.41860465116279072</v>
      </c>
      <c r="S54" s="969"/>
      <c r="T54" s="44"/>
      <c r="Z54"/>
      <c r="AA54" s="705"/>
      <c r="AB54" s="705"/>
      <c r="AC54" s="705"/>
      <c r="AD54" s="705"/>
      <c r="AE54" s="705"/>
      <c r="AF54" s="468" t="s">
        <v>472</v>
      </c>
      <c r="AG54" s="475" t="s">
        <v>460</v>
      </c>
      <c r="AH54" s="475" t="s">
        <v>461</v>
      </c>
      <c r="AI54" s="475" t="s">
        <v>462</v>
      </c>
      <c r="AJ54" s="477" t="s">
        <v>463</v>
      </c>
      <c r="AK54" s="705"/>
      <c r="AL54" s="705"/>
      <c r="AM54" s="705"/>
      <c r="AN54" s="705"/>
      <c r="AO54" s="504" t="s">
        <v>1376</v>
      </c>
      <c r="AP54" s="505">
        <v>1</v>
      </c>
      <c r="AQ54" s="74">
        <f t="shared" si="12"/>
        <v>20.6</v>
      </c>
      <c r="AR54" s="71">
        <v>20.6</v>
      </c>
      <c r="AS54" s="72"/>
      <c r="AT54" s="71"/>
      <c r="AU54" s="71"/>
      <c r="AV54" s="71"/>
      <c r="AW54" s="72"/>
      <c r="AX54" s="71"/>
      <c r="AY54" s="71"/>
      <c r="AZ54" s="71"/>
      <c r="BA54" s="72"/>
      <c r="BB54" s="71"/>
      <c r="BC54"/>
      <c r="BD54" s="517" t="s">
        <v>54</v>
      </c>
      <c r="BE54" s="494"/>
      <c r="BF54" s="705"/>
      <c r="BH54" s="44"/>
      <c r="BI54" s="705"/>
      <c r="BJ54" s="705"/>
      <c r="BK54" s="705"/>
      <c r="BL54" s="705"/>
      <c r="BM54" s="705"/>
      <c r="BN54" s="705"/>
      <c r="BO54" s="705"/>
      <c r="BP54" s="705"/>
      <c r="BQ54" s="705"/>
      <c r="BR54" s="705"/>
      <c r="BS54" s="705"/>
      <c r="BT54" s="705"/>
      <c r="BU54"/>
      <c r="BV54"/>
      <c r="BW54"/>
      <c r="BX54" s="705"/>
      <c r="BY54" s="705"/>
      <c r="BZ54" s="705"/>
      <c r="CA54" s="705"/>
      <c r="CB54" s="705"/>
      <c r="CC54" s="705"/>
      <c r="CD54" s="705"/>
      <c r="CE54" s="705"/>
      <c r="CF54" s="705"/>
      <c r="CG54" s="705"/>
      <c r="CH54" s="705"/>
      <c r="CI54" s="705"/>
      <c r="CJ54" s="705"/>
      <c r="CK54" s="705"/>
      <c r="CL54" s="705"/>
      <c r="CM54" s="705"/>
      <c r="CN54" s="705"/>
      <c r="CO54" s="705"/>
      <c r="CP54" s="705"/>
      <c r="CQ54" s="705"/>
      <c r="CR54" s="705"/>
      <c r="CS54" s="705"/>
      <c r="CT54" s="705"/>
      <c r="CU54" s="705"/>
      <c r="CV54" s="705"/>
      <c r="CW54" s="705"/>
      <c r="CX54" s="705"/>
      <c r="CY54" s="4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c r="EN54" s="44"/>
      <c r="EO54" s="44"/>
      <c r="EP54" s="44"/>
      <c r="EQ54" s="44"/>
      <c r="ER54" s="44"/>
      <c r="ES54" s="44"/>
      <c r="ET54" s="44"/>
      <c r="EU54" s="44"/>
      <c r="EV54" s="44"/>
      <c r="EW54" s="44"/>
      <c r="EX54" s="44"/>
      <c r="EY54" s="44"/>
      <c r="EZ54" s="44"/>
      <c r="FA54" s="44"/>
      <c r="FB54" s="44"/>
      <c r="FC54" s="44"/>
      <c r="FD54" s="44"/>
      <c r="FE54" s="44"/>
      <c r="FF54" s="44"/>
      <c r="FG54" s="44"/>
      <c r="FH54" s="44"/>
      <c r="FI54" s="44"/>
      <c r="FJ54" s="44"/>
      <c r="FK54" s="44"/>
      <c r="FL54" s="44"/>
      <c r="FM54" s="44"/>
      <c r="FN54" s="44"/>
      <c r="FO54" s="44"/>
      <c r="FP54" s="44"/>
      <c r="FQ54" s="44"/>
      <c r="FR54" s="44"/>
      <c r="FS54" s="44"/>
      <c r="FT54" s="44"/>
      <c r="FU54" s="44"/>
      <c r="FV54" s="44"/>
      <c r="FW54" s="44"/>
      <c r="FX54" s="44"/>
      <c r="FY54" s="44"/>
      <c r="FZ54" s="44"/>
      <c r="GA54" s="44"/>
      <c r="GB54" s="44"/>
      <c r="GC54" s="44"/>
      <c r="GD54" s="44"/>
      <c r="GE54" s="44"/>
      <c r="GF54" s="44"/>
    </row>
    <row r="55" spans="1:188" s="724" customFormat="1" ht="16.5" thickBot="1">
      <c r="C55" s="65"/>
      <c r="D55" s="65"/>
      <c r="E55" s="520" t="s">
        <v>449</v>
      </c>
      <c r="F55" s="498">
        <v>31</v>
      </c>
      <c r="G55" s="732">
        <f>F55/F57</f>
        <v>0.72093023255813948</v>
      </c>
      <c r="H55" s="65"/>
      <c r="I55" s="504" t="s">
        <v>1376</v>
      </c>
      <c r="J55" s="505">
        <v>1</v>
      </c>
      <c r="K55" s="65"/>
      <c r="L55" s="65"/>
      <c r="M55" s="65"/>
      <c r="N55" s="65"/>
      <c r="O55" s="65"/>
      <c r="P55" s="65"/>
      <c r="Q55" s="65"/>
      <c r="R55" s="44"/>
      <c r="S55" s="44"/>
      <c r="T55" s="44"/>
      <c r="U55"/>
      <c r="V55"/>
      <c r="W55"/>
      <c r="X55"/>
      <c r="Y55"/>
      <c r="Z55"/>
      <c r="AA55" s="705"/>
      <c r="AB55" s="705"/>
      <c r="AC55" s="705"/>
      <c r="AD55" s="705"/>
      <c r="AE55" s="705"/>
      <c r="AF55" s="970">
        <v>11</v>
      </c>
      <c r="AG55" s="729"/>
      <c r="AH55" s="729">
        <v>1</v>
      </c>
      <c r="AI55" s="729">
        <v>2</v>
      </c>
      <c r="AJ55" s="490" t="s">
        <v>528</v>
      </c>
      <c r="AK55" s="705"/>
      <c r="AL55" s="705"/>
      <c r="AM55" s="705"/>
      <c r="AN55" s="705"/>
      <c r="AO55" s="754" t="s">
        <v>1464</v>
      </c>
      <c r="AP55" s="505">
        <v>1</v>
      </c>
      <c r="AQ55" s="74">
        <f t="shared" si="12"/>
        <v>19.7</v>
      </c>
      <c r="AR55" s="71">
        <v>19.7</v>
      </c>
      <c r="AS55" s="72"/>
      <c r="AT55" s="71"/>
      <c r="AU55" s="71"/>
      <c r="AV55" s="71"/>
      <c r="AW55" s="72"/>
      <c r="AX55" s="71"/>
      <c r="AY55" s="71"/>
      <c r="AZ55" s="71"/>
      <c r="BA55" s="72"/>
      <c r="BB55" s="71"/>
      <c r="BC55"/>
      <c r="BD55" s="517" t="s">
        <v>59</v>
      </c>
      <c r="BE55" s="494"/>
      <c r="BF55" s="705"/>
      <c r="BH55" s="44"/>
      <c r="BI55" s="705"/>
      <c r="BJ55" s="705"/>
      <c r="BK55" s="705"/>
      <c r="BL55" s="705"/>
      <c r="BM55" s="705"/>
      <c r="BN55" s="705"/>
      <c r="BO55" s="705"/>
      <c r="BP55" s="705"/>
      <c r="BQ55" s="705"/>
      <c r="BR55" s="705"/>
      <c r="BS55" s="705"/>
      <c r="BT55" s="705"/>
      <c r="BU55" s="705"/>
      <c r="BV55" s="705"/>
      <c r="BW55" s="705"/>
      <c r="BX55" s="705"/>
      <c r="BY55" s="705"/>
      <c r="BZ55" s="705"/>
      <c r="CA55" s="705"/>
      <c r="CB55" s="705"/>
      <c r="CC55" s="705"/>
      <c r="CD55" s="705"/>
      <c r="CE55" s="705"/>
      <c r="CF55" s="705"/>
      <c r="CG55" s="705"/>
      <c r="CH55" s="705"/>
      <c r="CI55" s="705"/>
      <c r="CJ55" s="705"/>
      <c r="CK55" s="705"/>
      <c r="CL55" s="705"/>
      <c r="CM55" s="705"/>
      <c r="CN55" s="705"/>
      <c r="CO55" s="705"/>
      <c r="CP55" s="705"/>
      <c r="CQ55" s="705"/>
      <c r="CR55" s="705"/>
      <c r="CS55" s="705"/>
      <c r="CT55" s="705"/>
      <c r="CU55" s="705"/>
      <c r="CV55" s="705"/>
      <c r="CW55" s="705"/>
      <c r="CX55" s="705"/>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row>
    <row r="56" spans="1:188" s="724" customFormat="1" ht="16.5" thickBot="1">
      <c r="A56" s="383" t="s">
        <v>473</v>
      </c>
      <c r="B56" s="481">
        <v>28</v>
      </c>
      <c r="C56" s="73"/>
      <c r="D56" s="65"/>
      <c r="E56" s="520" t="s">
        <v>450</v>
      </c>
      <c r="F56" s="498">
        <v>5</v>
      </c>
      <c r="G56" s="732">
        <f>F56/F57</f>
        <v>0.11627906976744186</v>
      </c>
      <c r="H56" s="65"/>
      <c r="I56" s="754" t="s">
        <v>1464</v>
      </c>
      <c r="J56" s="505">
        <v>1</v>
      </c>
      <c r="K56" s="65"/>
      <c r="L56" s="65"/>
      <c r="M56" s="65"/>
      <c r="N56" s="65"/>
      <c r="O56" s="65"/>
      <c r="P56" s="65"/>
      <c r="Q56" s="65"/>
      <c r="R56" s="44"/>
      <c r="S56" s="44"/>
      <c r="T56" s="44"/>
      <c r="U56" s="65"/>
      <c r="V56" s="65"/>
      <c r="W56" s="65"/>
      <c r="X56" s="65"/>
      <c r="Y56" s="65"/>
      <c r="Z56"/>
      <c r="AA56" s="705"/>
      <c r="AB56" s="705"/>
      <c r="AC56" s="705"/>
      <c r="AD56" s="705"/>
      <c r="AE56" s="705"/>
      <c r="AF56" s="972"/>
      <c r="AG56" s="753"/>
      <c r="AH56" s="753">
        <v>1</v>
      </c>
      <c r="AI56" s="753">
        <v>7</v>
      </c>
      <c r="AJ56" s="509" t="s">
        <v>498</v>
      </c>
      <c r="AK56" s="705"/>
      <c r="AL56" s="705"/>
      <c r="AM56" s="705"/>
      <c r="AN56" s="705"/>
      <c r="AO56" s="855" t="s">
        <v>1468</v>
      </c>
      <c r="AP56" s="756">
        <v>1</v>
      </c>
      <c r="AQ56" s="74">
        <f t="shared" si="12"/>
        <v>294.83999999999997</v>
      </c>
      <c r="AR56" s="71">
        <v>294.83999999999997</v>
      </c>
      <c r="AS56" s="71"/>
      <c r="AT56" s="71"/>
      <c r="AU56" s="71"/>
      <c r="AV56" s="71"/>
      <c r="AW56" s="71"/>
      <c r="AX56" s="71"/>
      <c r="AY56" s="71"/>
      <c r="AZ56" s="71"/>
      <c r="BA56" s="71"/>
      <c r="BB56" s="71"/>
      <c r="BC56"/>
      <c r="BD56" s="524" t="s">
        <v>1162</v>
      </c>
      <c r="BE56" s="494"/>
      <c r="BF56" s="705"/>
      <c r="BH56" s="44"/>
      <c r="BI56" s="705"/>
      <c r="BJ56" s="705"/>
      <c r="BK56" s="705"/>
      <c r="BL56" s="705"/>
      <c r="BM56" s="705"/>
      <c r="BN56" s="705"/>
      <c r="BO56" s="705"/>
      <c r="BP56" s="705"/>
      <c r="BQ56" s="705"/>
      <c r="BR56" s="705"/>
      <c r="BS56" s="705"/>
      <c r="BT56" s="705"/>
      <c r="BU56" s="705"/>
      <c r="BV56" s="705"/>
      <c r="BW56" s="705"/>
      <c r="BX56" s="705"/>
      <c r="BY56" s="705"/>
      <c r="BZ56" s="705"/>
      <c r="CA56" s="705"/>
      <c r="CB56" s="705"/>
      <c r="CC56" s="705"/>
      <c r="CD56" s="705"/>
      <c r="CE56" s="705"/>
      <c r="CF56" s="705"/>
      <c r="CG56" s="705"/>
      <c r="CH56" s="705"/>
      <c r="CI56" s="705"/>
      <c r="CJ56" s="705"/>
      <c r="CK56" s="705"/>
      <c r="CL56" s="705"/>
      <c r="CM56" s="705"/>
      <c r="CN56" s="705"/>
      <c r="CO56" s="705"/>
      <c r="CP56" s="705"/>
      <c r="CQ56" s="705"/>
      <c r="CR56" s="705"/>
      <c r="CS56" s="705"/>
      <c r="CT56" s="705"/>
      <c r="CU56" s="705"/>
      <c r="CV56" s="705"/>
      <c r="CW56" s="705"/>
      <c r="CX56" s="705"/>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F56" s="44"/>
      <c r="FG56" s="44"/>
      <c r="FH56" s="44"/>
      <c r="FI56" s="44"/>
      <c r="FJ56" s="44"/>
      <c r="FK56" s="44"/>
      <c r="FL56" s="44"/>
      <c r="FM56" s="44"/>
      <c r="FN56" s="44"/>
      <c r="FO56" s="44"/>
      <c r="FP56" s="44"/>
      <c r="FQ56" s="44"/>
      <c r="FR56" s="44"/>
      <c r="FS56" s="44"/>
      <c r="FT56" s="44"/>
      <c r="FU56" s="44"/>
      <c r="FV56" s="44"/>
      <c r="FW56" s="44"/>
      <c r="FX56" s="44"/>
      <c r="FY56" s="44"/>
      <c r="FZ56" s="44"/>
      <c r="GA56" s="44"/>
      <c r="GB56" s="44"/>
      <c r="GC56" s="44"/>
      <c r="GD56" s="44"/>
      <c r="GE56" s="44"/>
      <c r="GF56" s="44"/>
    </row>
    <row r="57" spans="1:188" s="724" customFormat="1" ht="16.5" thickBot="1">
      <c r="A57" s="495" t="s">
        <v>475</v>
      </c>
      <c r="B57" s="496">
        <v>15</v>
      </c>
      <c r="C57" s="65"/>
      <c r="D57" s="65"/>
      <c r="E57" s="525" t="s">
        <v>444</v>
      </c>
      <c r="F57" s="526">
        <f>F54+F55+F56</f>
        <v>43</v>
      </c>
      <c r="G57" s="516">
        <f>G54+G55+G56</f>
        <v>1</v>
      </c>
      <c r="H57" s="65"/>
      <c r="I57" s="755" t="s">
        <v>1468</v>
      </c>
      <c r="J57" s="756">
        <v>1</v>
      </c>
      <c r="K57" s="65"/>
      <c r="L57" s="65"/>
      <c r="M57" s="81"/>
      <c r="N57"/>
      <c r="O57" s="65"/>
      <c r="P57" s="65"/>
      <c r="Q57" s="65"/>
      <c r="R57" s="44"/>
      <c r="S57" s="44"/>
      <c r="T57" s="44"/>
      <c r="U57" s="44"/>
      <c r="V57" s="705"/>
      <c r="W57" s="705"/>
      <c r="X57" s="705"/>
      <c r="Y57" s="705"/>
      <c r="Z57" s="705"/>
      <c r="AA57" s="705"/>
      <c r="AB57" s="705"/>
      <c r="AC57" s="705"/>
      <c r="AD57" s="705"/>
      <c r="AL57" s="705"/>
      <c r="AM57" s="705"/>
      <c r="AN57" s="705"/>
      <c r="AO57" s="757" t="s">
        <v>534</v>
      </c>
      <c r="AP57" s="505">
        <v>1</v>
      </c>
      <c r="AQ57" s="74">
        <f t="shared" si="12"/>
        <v>1.85</v>
      </c>
      <c r="AR57" s="71">
        <v>1.85</v>
      </c>
      <c r="AS57" s="71"/>
      <c r="AT57" s="71"/>
      <c r="AU57" s="71"/>
      <c r="AV57" s="71"/>
      <c r="AW57" s="71"/>
      <c r="AX57" s="71"/>
      <c r="AY57" s="71"/>
      <c r="AZ57" s="71"/>
      <c r="BA57" s="71"/>
      <c r="BB57" s="71"/>
      <c r="BC57"/>
      <c r="BD57" s="527" t="s">
        <v>1163</v>
      </c>
      <c r="BE57" s="528" t="e">
        <f>(BE53/BE50)*100</f>
        <v>#DIV/0!</v>
      </c>
      <c r="BF57" s="705"/>
      <c r="BH57" s="44"/>
      <c r="BI57" s="705"/>
      <c r="BJ57" s="705"/>
      <c r="BK57" s="705"/>
      <c r="BL57" s="705"/>
      <c r="BM57" s="705"/>
      <c r="BN57" s="705"/>
      <c r="BO57" s="705"/>
      <c r="BP57" s="705"/>
      <c r="BQ57" s="705"/>
      <c r="BR57" s="705"/>
      <c r="BS57" s="705"/>
      <c r="BT57" s="705"/>
      <c r="BU57" s="705"/>
      <c r="BV57" s="705"/>
      <c r="BW57" s="705"/>
      <c r="BX57" s="705"/>
      <c r="BY57" s="705"/>
      <c r="BZ57" s="705"/>
      <c r="CA57" s="705"/>
      <c r="CB57" s="705"/>
      <c r="CC57" s="705"/>
      <c r="CD57" s="705"/>
      <c r="CE57" s="705"/>
      <c r="CF57" s="705"/>
      <c r="CG57" s="705"/>
      <c r="CH57" s="705"/>
      <c r="CI57" s="705"/>
      <c r="CJ57" s="705"/>
      <c r="CK57" s="705"/>
      <c r="CL57" s="705"/>
      <c r="CM57" s="705"/>
      <c r="CN57" s="705"/>
      <c r="CO57" s="705"/>
      <c r="CP57" s="705"/>
      <c r="CQ57" s="705"/>
      <c r="CR57" s="705"/>
      <c r="CS57" s="705"/>
      <c r="CT57" s="705"/>
      <c r="CU57" s="705"/>
      <c r="CV57" s="705"/>
      <c r="CW57" s="705"/>
      <c r="CX57" s="705"/>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c r="EN57" s="44"/>
      <c r="EO57" s="44"/>
      <c r="EP57" s="44"/>
      <c r="EQ57" s="44"/>
      <c r="ER57" s="44"/>
      <c r="ES57" s="44"/>
      <c r="ET57" s="44"/>
      <c r="EU57" s="44"/>
      <c r="EV57" s="44"/>
      <c r="EW57" s="44"/>
      <c r="EX57" s="44"/>
      <c r="EY57" s="44"/>
      <c r="EZ57" s="44"/>
      <c r="FA57" s="44"/>
      <c r="FB57" s="44"/>
      <c r="FC57" s="44"/>
      <c r="FD57" s="44"/>
      <c r="FE57" s="44"/>
      <c r="FF57" s="44"/>
      <c r="FG57" s="44"/>
      <c r="FH57" s="44"/>
      <c r="FI57" s="44"/>
      <c r="FJ57" s="44"/>
      <c r="FK57" s="44"/>
      <c r="FL57" s="44"/>
      <c r="FM57" s="44"/>
      <c r="FN57" s="44"/>
      <c r="FO57" s="44"/>
      <c r="FP57" s="44"/>
      <c r="FQ57" s="44"/>
      <c r="FR57" s="44"/>
      <c r="FS57" s="44"/>
      <c r="FT57" s="44"/>
      <c r="FU57" s="44"/>
      <c r="FV57" s="44"/>
      <c r="FW57" s="44"/>
      <c r="FX57" s="44"/>
      <c r="FY57" s="44"/>
      <c r="FZ57" s="44"/>
      <c r="GA57" s="44"/>
      <c r="GB57" s="44"/>
      <c r="GC57" s="44"/>
      <c r="GD57" s="44"/>
      <c r="GE57" s="44"/>
      <c r="GF57" s="44"/>
    </row>
    <row r="58" spans="1:188" s="724" customFormat="1" ht="16.5" thickBot="1">
      <c r="A58" s="518" t="s">
        <v>444</v>
      </c>
      <c r="B58" s="519">
        <f>B56+B57</f>
        <v>43</v>
      </c>
      <c r="C58" s="65"/>
      <c r="D58" s="65"/>
      <c r="E58" s="520" t="s">
        <v>451</v>
      </c>
      <c r="F58" s="498">
        <v>19</v>
      </c>
      <c r="G58" s="742">
        <f>F58/F62</f>
        <v>0.44186046511627908</v>
      </c>
      <c r="H58" s="65"/>
      <c r="I58" s="757" t="s">
        <v>534</v>
      </c>
      <c r="J58" s="505">
        <v>1</v>
      </c>
      <c r="K58" s="65"/>
      <c r="L58" s="65"/>
      <c r="M58" s="81"/>
      <c r="N58"/>
      <c r="O58" s="65"/>
      <c r="P58" s="65"/>
      <c r="Q58" s="65"/>
      <c r="R58" s="44"/>
      <c r="S58" s="44"/>
      <c r="T58" s="44"/>
      <c r="U58" s="44"/>
      <c r="V58" s="705"/>
      <c r="W58" s="705"/>
      <c r="X58" s="705"/>
      <c r="Y58" s="705"/>
      <c r="Z58" s="705"/>
      <c r="AA58" s="705"/>
      <c r="AB58" s="705"/>
      <c r="AC58" s="705"/>
      <c r="AD58" s="705"/>
      <c r="AL58" s="705"/>
      <c r="AM58" s="705"/>
      <c r="AN58" s="705"/>
      <c r="AO58" s="504" t="s">
        <v>471</v>
      </c>
      <c r="AP58" s="505">
        <v>2</v>
      </c>
      <c r="AQ58" s="74">
        <f t="shared" si="12"/>
        <v>15.115</v>
      </c>
      <c r="AR58" s="72">
        <v>6.64</v>
      </c>
      <c r="AS58" s="71">
        <v>23.59</v>
      </c>
      <c r="AT58" s="71"/>
      <c r="AU58" s="71"/>
      <c r="AV58" s="72"/>
      <c r="AW58" s="71"/>
      <c r="AX58" s="71"/>
      <c r="AY58" s="71"/>
      <c r="AZ58" s="72"/>
      <c r="BA58" s="71"/>
      <c r="BB58" s="71"/>
      <c r="BC58"/>
      <c r="BD58" s="527" t="s">
        <v>1164</v>
      </c>
      <c r="BE58" s="528">
        <f>BE50/BE48</f>
        <v>0</v>
      </c>
      <c r="BF58" s="705"/>
      <c r="BH58" s="44"/>
      <c r="BI58" s="705"/>
      <c r="BJ58" s="705"/>
      <c r="BK58" s="705"/>
      <c r="BL58" s="705"/>
      <c r="BM58" s="705"/>
      <c r="BN58" s="705"/>
      <c r="BO58" s="705"/>
      <c r="BP58" s="705"/>
      <c r="BQ58" s="705"/>
      <c r="BR58" s="705"/>
      <c r="BS58" s="705"/>
      <c r="BT58" s="705"/>
      <c r="BU58" s="705"/>
      <c r="BV58" s="705"/>
      <c r="BW58" s="705"/>
      <c r="BX58" s="705"/>
      <c r="BY58" s="705"/>
      <c r="BZ58" s="705"/>
      <c r="CA58" s="705"/>
      <c r="CB58" s="705"/>
      <c r="CC58" s="705"/>
      <c r="CD58" s="705"/>
      <c r="CE58" s="705"/>
      <c r="CF58" s="705"/>
      <c r="CG58" s="705"/>
      <c r="CH58" s="705"/>
      <c r="CI58" s="705"/>
      <c r="CJ58" s="705"/>
      <c r="CK58" s="705"/>
      <c r="CL58" s="705"/>
      <c r="CM58" s="705"/>
      <c r="CN58" s="705"/>
      <c r="CO58" s="705"/>
      <c r="CP58" s="705"/>
      <c r="CQ58" s="705"/>
      <c r="CR58" s="705"/>
      <c r="CS58" s="705"/>
      <c r="CT58" s="705"/>
      <c r="CU58" s="705"/>
      <c r="CV58" s="705"/>
      <c r="CW58" s="705"/>
      <c r="CX58" s="705"/>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c r="GD58" s="44"/>
      <c r="GE58" s="44"/>
      <c r="GF58" s="44"/>
    </row>
    <row r="59" spans="1:188" s="724" customFormat="1" ht="15.75">
      <c r="A59" s="65"/>
      <c r="B59" s="65"/>
      <c r="C59" s="65"/>
      <c r="D59" s="65"/>
      <c r="E59" s="520" t="s">
        <v>452</v>
      </c>
      <c r="F59" s="498">
        <v>21</v>
      </c>
      <c r="G59" s="732">
        <f>F59/F62</f>
        <v>0.48837209302325579</v>
      </c>
      <c r="H59" s="65"/>
      <c r="I59" s="504" t="s">
        <v>471</v>
      </c>
      <c r="J59" s="505">
        <v>2</v>
      </c>
      <c r="K59" s="65"/>
      <c r="L59" s="65"/>
      <c r="M59" s="81"/>
      <c r="N59"/>
      <c r="O59" s="65"/>
      <c r="P59" s="65"/>
      <c r="Q59" s="65"/>
      <c r="R59" s="44"/>
      <c r="S59" s="44"/>
      <c r="T59" s="44"/>
      <c r="U59" s="44"/>
      <c r="V59" s="705"/>
      <c r="W59" s="705"/>
      <c r="X59" s="705"/>
      <c r="Y59" s="705"/>
      <c r="Z59" s="705"/>
      <c r="AA59" s="705"/>
      <c r="AB59" s="705"/>
      <c r="AC59" s="705"/>
      <c r="AD59" s="705"/>
      <c r="AE59" s="705"/>
      <c r="AK59" s="705"/>
      <c r="AL59" s="705"/>
      <c r="AM59" s="705"/>
      <c r="AN59" s="705"/>
      <c r="AO59" s="504" t="s">
        <v>536</v>
      </c>
      <c r="AP59" s="505">
        <v>1</v>
      </c>
      <c r="AQ59" s="74">
        <f t="shared" si="12"/>
        <v>4.2699999999999996</v>
      </c>
      <c r="AR59" s="71">
        <v>4.2699999999999996</v>
      </c>
      <c r="AS59" s="72"/>
      <c r="AT59" s="71"/>
      <c r="AU59" s="71"/>
      <c r="AV59" s="71"/>
      <c r="AW59" s="72"/>
      <c r="AX59" s="71"/>
      <c r="AY59" s="71"/>
      <c r="AZ59" s="71"/>
      <c r="BA59" s="72"/>
      <c r="BB59" s="71"/>
      <c r="BC59"/>
      <c r="BD59"/>
      <c r="BE59" s="44"/>
      <c r="BF59" s="705"/>
      <c r="BH59" s="44"/>
      <c r="BI59" s="705"/>
      <c r="BJ59" s="705"/>
      <c r="BK59" s="705"/>
      <c r="BL59" s="705"/>
      <c r="BM59" s="705"/>
      <c r="BN59" s="705"/>
      <c r="BO59" s="705"/>
      <c r="BP59" s="705"/>
      <c r="BQ59" s="705"/>
      <c r="BR59" s="705"/>
      <c r="BS59" s="705"/>
      <c r="BT59" s="705"/>
      <c r="BU59" s="705"/>
      <c r="BV59" s="705"/>
      <c r="BW59" s="705"/>
      <c r="BX59" s="705"/>
      <c r="BY59" s="705"/>
      <c r="BZ59" s="705"/>
      <c r="CA59" s="705"/>
      <c r="CB59" s="705"/>
      <c r="CC59" s="705"/>
      <c r="CD59" s="705"/>
      <c r="CE59" s="705"/>
      <c r="CF59" s="705"/>
      <c r="CG59" s="705"/>
      <c r="CH59"/>
      <c r="CI59"/>
      <c r="CJ59"/>
      <c r="CK59"/>
      <c r="CL59"/>
      <c r="CM59" s="705"/>
      <c r="CN59" s="705"/>
      <c r="CO59" s="705"/>
      <c r="CP59" s="705"/>
      <c r="CQ59" s="705"/>
      <c r="CR59" s="705"/>
      <c r="CS59" s="705"/>
      <c r="CT59" s="705"/>
      <c r="CU59" s="705"/>
      <c r="CV59" s="705"/>
      <c r="CW59" s="705"/>
      <c r="CX59" s="705"/>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44"/>
      <c r="GC59" s="44"/>
      <c r="GD59" s="44"/>
      <c r="GE59" s="44"/>
      <c r="GF59" s="44"/>
    </row>
    <row r="60" spans="1:188" s="724" customFormat="1" ht="16.5" thickBot="1">
      <c r="A60" s="65"/>
      <c r="B60" s="65"/>
      <c r="C60" s="65"/>
      <c r="D60" s="65"/>
      <c r="E60" s="520" t="s">
        <v>453</v>
      </c>
      <c r="F60" s="498">
        <v>2</v>
      </c>
      <c r="G60" s="732">
        <f>F60/F62</f>
        <v>4.6511627906976744E-2</v>
      </c>
      <c r="H60" s="65"/>
      <c r="I60" s="504" t="s">
        <v>536</v>
      </c>
      <c r="J60" s="505">
        <v>1</v>
      </c>
      <c r="K60" s="65"/>
      <c r="L60" s="65"/>
      <c r="M60" s="65"/>
      <c r="N60" s="65"/>
      <c r="O60" s="65"/>
      <c r="P60" s="65"/>
      <c r="Q60" s="65"/>
      <c r="R60" s="44"/>
      <c r="S60" s="44"/>
      <c r="T60" s="44"/>
      <c r="U60" s="44"/>
      <c r="V60" s="705"/>
      <c r="W60" s="705"/>
      <c r="X60" s="705"/>
      <c r="Y60" s="705"/>
      <c r="Z60" s="705"/>
      <c r="AA60" s="705"/>
      <c r="AB60" s="705"/>
      <c r="AC60" s="705"/>
      <c r="AD60" s="705"/>
      <c r="AE60" s="705"/>
      <c r="AF60"/>
      <c r="AG60"/>
      <c r="AH60"/>
      <c r="AI60"/>
      <c r="AJ60"/>
      <c r="AK60" s="705"/>
      <c r="AL60" s="705"/>
      <c r="AM60" s="705"/>
      <c r="AN60" s="705"/>
      <c r="AO60" s="504" t="s">
        <v>1213</v>
      </c>
      <c r="AP60" s="505">
        <v>2</v>
      </c>
      <c r="AQ60" s="74">
        <f t="shared" si="12"/>
        <v>20.84</v>
      </c>
      <c r="AR60" s="71">
        <v>20.88</v>
      </c>
      <c r="AS60" s="72">
        <v>20.8</v>
      </c>
      <c r="AT60" s="72"/>
      <c r="AU60" s="71"/>
      <c r="AV60" s="71"/>
      <c r="AW60" s="72"/>
      <c r="AX60" s="72"/>
      <c r="AY60" s="71"/>
      <c r="AZ60" s="71"/>
      <c r="BA60" s="72"/>
      <c r="BB60" s="72"/>
      <c r="BC60"/>
      <c r="BD60"/>
      <c r="BE60" s="44"/>
      <c r="BF60" s="705"/>
      <c r="BH60" s="44"/>
      <c r="BI60" s="705"/>
      <c r="BJ60" s="705"/>
      <c r="BK60" s="705"/>
      <c r="BL60" s="705"/>
      <c r="BM60" s="705"/>
      <c r="BN60" s="705"/>
      <c r="BO60" s="705"/>
      <c r="BP60" s="705"/>
      <c r="BQ60" s="705"/>
      <c r="BR60" s="705"/>
      <c r="BS60" s="705"/>
      <c r="BT60" s="705"/>
      <c r="BU60" s="705"/>
      <c r="BV60" s="705"/>
      <c r="BW60" s="705"/>
      <c r="BX60" s="705"/>
      <c r="BY60" s="705"/>
      <c r="BZ60" s="705"/>
      <c r="CA60" s="705"/>
      <c r="CB60" s="705"/>
      <c r="CC60" s="705"/>
      <c r="CD60" s="705"/>
      <c r="CE60" s="705"/>
      <c r="CF60" s="705"/>
      <c r="CG60" s="705"/>
      <c r="CH60"/>
      <c r="CI60"/>
      <c r="CJ60"/>
      <c r="CK60"/>
      <c r="CL60"/>
      <c r="CM60"/>
      <c r="CN60" s="705"/>
      <c r="CO60" s="705"/>
      <c r="CP60" s="705"/>
      <c r="CQ60" s="705"/>
      <c r="CR60" s="705"/>
      <c r="CS60" s="705"/>
      <c r="CT60" s="705"/>
      <c r="CU60" s="705"/>
      <c r="CV60" s="705"/>
      <c r="CW60" s="705"/>
      <c r="CX60" s="705"/>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c r="EQ60" s="44"/>
      <c r="ER60" s="44"/>
      <c r="ES60" s="44"/>
      <c r="ET60" s="44"/>
      <c r="EU60" s="44"/>
      <c r="EV60" s="44"/>
      <c r="EW60" s="44"/>
      <c r="EX60" s="44"/>
      <c r="EY60" s="44"/>
      <c r="EZ60" s="44"/>
      <c r="FA60" s="44"/>
      <c r="FB60" s="44"/>
      <c r="FC60" s="44"/>
      <c r="FD60" s="44"/>
      <c r="FE60" s="44"/>
      <c r="FF60" s="44"/>
      <c r="FG60" s="44"/>
      <c r="FH60" s="44"/>
      <c r="FI60" s="44"/>
      <c r="FJ60" s="44"/>
      <c r="FK60" s="44"/>
      <c r="FL60" s="44"/>
      <c r="FM60" s="44"/>
      <c r="FN60" s="44"/>
      <c r="FO60" s="44"/>
      <c r="FP60" s="44"/>
      <c r="FQ60" s="44"/>
      <c r="FR60" s="44"/>
      <c r="FS60" s="44"/>
      <c r="FT60" s="44"/>
      <c r="FU60" s="44"/>
      <c r="FV60" s="44"/>
      <c r="FW60" s="44"/>
      <c r="FX60" s="44"/>
      <c r="FY60" s="44"/>
      <c r="FZ60" s="44"/>
      <c r="GA60" s="44"/>
      <c r="GB60" s="44"/>
      <c r="GC60" s="44"/>
      <c r="GD60" s="44"/>
      <c r="GE60" s="44"/>
      <c r="GF60" s="44"/>
    </row>
    <row r="61" spans="1:188" s="724" customFormat="1" ht="15.75">
      <c r="A61" s="65"/>
      <c r="B61" s="65"/>
      <c r="C61" s="65"/>
      <c r="D61" s="65"/>
      <c r="E61" s="520" t="s">
        <v>477</v>
      </c>
      <c r="F61" s="498">
        <v>1</v>
      </c>
      <c r="G61" s="732">
        <f>F61/F62</f>
        <v>2.3255813953488372E-2</v>
      </c>
      <c r="H61" s="65"/>
      <c r="I61" s="504" t="s">
        <v>1213</v>
      </c>
      <c r="J61" s="505">
        <v>2</v>
      </c>
      <c r="K61" s="65"/>
      <c r="L61"/>
      <c r="M61"/>
      <c r="N61"/>
      <c r="O61" s="65"/>
      <c r="P61" s="65"/>
      <c r="Q61" s="65"/>
      <c r="R61" s="44"/>
      <c r="S61" s="44"/>
      <c r="T61" s="44"/>
      <c r="U61" s="44"/>
      <c r="V61" s="705"/>
      <c r="W61" s="705"/>
      <c r="X61" s="705"/>
      <c r="Y61" s="705"/>
      <c r="Z61" s="705"/>
      <c r="AA61" s="705"/>
      <c r="AB61" s="705"/>
      <c r="AC61" s="705"/>
      <c r="AD61" s="705"/>
      <c r="AE61" s="705"/>
      <c r="AF61" s="533" t="s">
        <v>478</v>
      </c>
      <c r="AG61" s="534">
        <f>AF49</f>
        <v>6</v>
      </c>
      <c r="AH61"/>
      <c r="AI61"/>
      <c r="AJ61"/>
      <c r="AK61" s="705"/>
      <c r="AL61" s="705"/>
      <c r="AM61" s="705"/>
      <c r="AN61" s="705"/>
      <c r="AO61" s="504" t="s">
        <v>535</v>
      </c>
      <c r="AP61" s="505">
        <v>1</v>
      </c>
      <c r="AQ61" s="74">
        <f t="shared" si="12"/>
        <v>1.93</v>
      </c>
      <c r="AR61" s="71">
        <v>1.93</v>
      </c>
      <c r="AS61" s="71"/>
      <c r="AT61" s="71"/>
      <c r="AU61" s="71"/>
      <c r="AV61" s="71"/>
      <c r="AW61" s="71"/>
      <c r="AX61" s="71"/>
      <c r="AY61" s="71"/>
      <c r="AZ61" s="71"/>
      <c r="BA61" s="71"/>
      <c r="BB61" s="71"/>
      <c r="BC61"/>
      <c r="BD61" s="955" t="s">
        <v>436</v>
      </c>
      <c r="BE61" s="956"/>
      <c r="BF61" s="957"/>
      <c r="BH61" s="44"/>
      <c r="BI61" s="705"/>
      <c r="BJ61" s="705"/>
      <c r="BK61" s="705"/>
      <c r="BL61" s="705"/>
      <c r="BM61" s="705"/>
      <c r="BN61" s="705"/>
      <c r="BO61" s="705"/>
      <c r="BP61" s="705"/>
      <c r="BQ61" s="705"/>
      <c r="BR61" s="705"/>
      <c r="BS61" s="705"/>
      <c r="BT61" s="705"/>
      <c r="BU61" s="705"/>
      <c r="BV61" s="705"/>
      <c r="BW61" s="705"/>
      <c r="BX61" s="705"/>
      <c r="BY61" s="705"/>
      <c r="BZ61" s="705"/>
      <c r="CA61" s="705"/>
      <c r="CB61" s="705"/>
      <c r="CC61" s="705"/>
      <c r="CD61" s="705"/>
      <c r="CE61"/>
      <c r="CF61"/>
      <c r="CG61"/>
      <c r="CH61"/>
      <c r="CI61"/>
      <c r="CJ61"/>
      <c r="CK61"/>
      <c r="CL61"/>
      <c r="CM61"/>
      <c r="CN61" s="705"/>
      <c r="CO61" s="705"/>
      <c r="CP61" s="705"/>
      <c r="CQ61" s="705"/>
      <c r="CR61" s="705"/>
      <c r="CS61" s="705"/>
      <c r="CT61" s="705"/>
      <c r="CU61" s="705"/>
      <c r="CV61" s="705"/>
      <c r="CW61" s="705"/>
      <c r="CX61" s="705"/>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c r="EN61" s="44"/>
      <c r="EO61" s="44"/>
      <c r="EP61" s="44"/>
      <c r="EQ61" s="44"/>
      <c r="ER61" s="44"/>
      <c r="ES61" s="44"/>
      <c r="ET61" s="44"/>
      <c r="EU61" s="44"/>
      <c r="EV61" s="44"/>
      <c r="EW61" s="44"/>
      <c r="EX61" s="44"/>
      <c r="EY61" s="44"/>
      <c r="EZ61" s="44"/>
      <c r="FA61" s="44"/>
      <c r="FB61" s="44"/>
      <c r="FC61" s="44"/>
      <c r="FD61" s="44"/>
      <c r="FE61" s="44"/>
      <c r="FF61" s="44"/>
      <c r="FG61" s="44"/>
      <c r="FH61" s="44"/>
      <c r="FI61" s="44"/>
      <c r="FJ61" s="44"/>
      <c r="FK61" s="44"/>
      <c r="FL61" s="44"/>
      <c r="FM61" s="44"/>
      <c r="FN61" s="44"/>
      <c r="FO61" s="44"/>
      <c r="FP61" s="44"/>
      <c r="FQ61" s="44"/>
      <c r="FR61" s="44"/>
      <c r="FS61" s="44"/>
      <c r="FT61" s="44"/>
      <c r="FU61" s="44"/>
      <c r="FV61" s="44"/>
      <c r="FW61" s="44"/>
      <c r="FX61" s="44"/>
      <c r="FY61" s="44"/>
      <c r="FZ61" s="44"/>
      <c r="GA61" s="44"/>
      <c r="GB61" s="44"/>
      <c r="GC61" s="44"/>
      <c r="GD61" s="44"/>
      <c r="GE61" s="44"/>
      <c r="GF61" s="44"/>
    </row>
    <row r="62" spans="1:188" s="724" customFormat="1" ht="16.5" thickBot="1">
      <c r="A62" s="65"/>
      <c r="B62" s="65"/>
      <c r="C62" s="65"/>
      <c r="D62" s="65"/>
      <c r="E62" s="514" t="s">
        <v>444</v>
      </c>
      <c r="F62" s="515">
        <f>F58+F59+F60+F61</f>
        <v>43</v>
      </c>
      <c r="G62" s="516">
        <f>G58+G59+G60+G61</f>
        <v>1</v>
      </c>
      <c r="H62" s="65"/>
      <c r="I62" s="504" t="s">
        <v>535</v>
      </c>
      <c r="J62" s="505">
        <v>1</v>
      </c>
      <c r="K62" s="65"/>
      <c r="L62"/>
      <c r="M62"/>
      <c r="N62"/>
      <c r="O62" s="65"/>
      <c r="P62" s="65"/>
      <c r="Q62" s="65"/>
      <c r="R62" s="44"/>
      <c r="S62" s="44"/>
      <c r="T62" s="44"/>
      <c r="U62" s="44"/>
      <c r="V62" s="705"/>
      <c r="W62" s="705"/>
      <c r="X62" s="705"/>
      <c r="Y62" s="705"/>
      <c r="Z62" s="705"/>
      <c r="AA62" s="705"/>
      <c r="AB62" s="705"/>
      <c r="AC62" s="705"/>
      <c r="AD62" s="705"/>
      <c r="AE62" s="705"/>
      <c r="AF62" s="537" t="s">
        <v>479</v>
      </c>
      <c r="AG62" s="538">
        <f>AF55</f>
        <v>11</v>
      </c>
      <c r="AH62"/>
      <c r="AI62"/>
      <c r="AJ62"/>
      <c r="AK62" s="705"/>
      <c r="AL62" s="705"/>
      <c r="AM62" s="705"/>
      <c r="AN62" s="705"/>
      <c r="AO62" s="557" t="s">
        <v>444</v>
      </c>
      <c r="AP62" s="87">
        <f>SUM(AP49:AP61)</f>
        <v>19</v>
      </c>
      <c r="AQ62" s="44"/>
      <c r="AR62" s="44"/>
      <c r="AS62" s="52"/>
      <c r="AT62" s="52"/>
      <c r="AU62" s="52"/>
      <c r="AV62" s="705"/>
      <c r="AW62" s="705"/>
      <c r="AX62" s="705"/>
      <c r="AY62" s="705"/>
      <c r="AZ62" s="705"/>
      <c r="BA62" s="705"/>
      <c r="BB62" s="705"/>
      <c r="BC62"/>
      <c r="BD62" s="743" t="s">
        <v>1165</v>
      </c>
      <c r="BE62" s="92">
        <v>3</v>
      </c>
      <c r="BF62" s="758">
        <f>BE62/BE64</f>
        <v>6.9767441860465115E-2</v>
      </c>
      <c r="BH62" s="44"/>
      <c r="BI62" s="705"/>
      <c r="BJ62" s="705"/>
      <c r="BK62" s="705"/>
      <c r="BL62" s="705"/>
      <c r="BM62" s="705"/>
      <c r="BN62" s="705"/>
      <c r="BO62" s="705"/>
      <c r="BP62" s="705"/>
      <c r="BQ62" s="705"/>
      <c r="BR62" s="705"/>
      <c r="BS62" s="705"/>
      <c r="BT62" s="705"/>
      <c r="BU62" s="705"/>
      <c r="BV62" s="705"/>
      <c r="BW62" s="705"/>
      <c r="BX62" s="705"/>
      <c r="BY62" s="705"/>
      <c r="BZ62" s="705"/>
      <c r="CA62" s="705"/>
      <c r="CB62" s="705"/>
      <c r="CC62" s="705"/>
      <c r="CD62" s="705"/>
      <c r="CE62"/>
      <c r="CF62"/>
      <c r="CG62"/>
      <c r="CH62" s="44"/>
      <c r="CI62" s="44"/>
      <c r="CJ62" s="44"/>
      <c r="CK62" s="52"/>
      <c r="CL62" s="52"/>
      <c r="CM62"/>
      <c r="CN62" s="705"/>
      <c r="CO62" s="705"/>
      <c r="CP62" s="705"/>
      <c r="CQ62" s="705"/>
      <c r="CR62" s="705"/>
      <c r="CS62" s="705"/>
      <c r="CT62" s="705"/>
      <c r="CU62" s="705"/>
      <c r="CV62" s="705"/>
      <c r="CW62" s="705"/>
      <c r="CX62" s="705"/>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c r="EQ62" s="44"/>
      <c r="ER62" s="44"/>
      <c r="ES62" s="44"/>
      <c r="ET62" s="44"/>
      <c r="EU62" s="44"/>
      <c r="EV62" s="44"/>
      <c r="EW62" s="44"/>
      <c r="EX62" s="44"/>
      <c r="EY62" s="44"/>
      <c r="EZ62" s="44"/>
      <c r="FA62" s="44"/>
      <c r="FB62" s="44"/>
      <c r="FC62" s="44"/>
      <c r="FD62" s="44"/>
      <c r="FE62" s="44"/>
      <c r="FF62" s="44"/>
      <c r="FG62" s="44"/>
      <c r="FH62" s="44"/>
      <c r="FI62" s="44"/>
      <c r="FJ62" s="44"/>
      <c r="FK62" s="44"/>
      <c r="FL62" s="44"/>
      <c r="FM62" s="44"/>
      <c r="FN62" s="44"/>
      <c r="FO62" s="44"/>
      <c r="FP62" s="44"/>
      <c r="FQ62" s="44"/>
      <c r="FR62" s="44"/>
      <c r="FS62" s="44"/>
      <c r="FT62" s="44"/>
      <c r="FU62" s="44"/>
      <c r="FV62" s="44"/>
      <c r="FW62" s="44"/>
      <c r="FX62" s="44"/>
      <c r="FY62" s="44"/>
      <c r="FZ62" s="44"/>
      <c r="GA62" s="44"/>
    </row>
    <row r="63" spans="1:188" s="724" customFormat="1" ht="16.5" thickBot="1">
      <c r="A63" s="65"/>
      <c r="B63" s="65"/>
      <c r="C63" s="65"/>
      <c r="D63" s="81"/>
      <c r="E63"/>
      <c r="F63" s="65"/>
      <c r="G63" s="65"/>
      <c r="H63" s="65"/>
      <c r="I63" s="530" t="s">
        <v>444</v>
      </c>
      <c r="J63" s="82">
        <f>SUM(J50:J62)</f>
        <v>19</v>
      </c>
      <c r="K63" s="65"/>
      <c r="L63"/>
      <c r="M63"/>
      <c r="N63"/>
      <c r="O63"/>
      <c r="P63"/>
      <c r="Q63"/>
      <c r="R63"/>
      <c r="S63" s="44"/>
      <c r="T63" s="44"/>
      <c r="U63" s="44"/>
      <c r="V63" s="705"/>
      <c r="W63" s="705"/>
      <c r="X63" s="705"/>
      <c r="Y63" s="705"/>
      <c r="Z63" s="705"/>
      <c r="AA63" s="705"/>
      <c r="AB63" s="705"/>
      <c r="AC63" s="705"/>
      <c r="AD63" s="705"/>
      <c r="AE63" s="705"/>
      <c r="AF63" s="539"/>
      <c r="AG63" s="539"/>
      <c r="AH63"/>
      <c r="AI63"/>
      <c r="AJ63"/>
      <c r="AK63" s="705"/>
      <c r="AL63" s="705"/>
      <c r="AM63" s="705"/>
      <c r="AN63" s="705"/>
      <c r="AO63" s="65"/>
      <c r="AP63" s="65"/>
      <c r="AQ63" s="52"/>
      <c r="AR63" s="52"/>
      <c r="AS63" s="52"/>
      <c r="AT63" s="705"/>
      <c r="AU63" s="705"/>
      <c r="AV63" s="705"/>
      <c r="AW63" s="705"/>
      <c r="AX63" s="705"/>
      <c r="AY63" s="705"/>
      <c r="AZ63" s="705"/>
      <c r="BA63" s="705"/>
      <c r="BB63" s="705"/>
      <c r="BC63"/>
      <c r="BD63" s="743" t="s">
        <v>1166</v>
      </c>
      <c r="BE63" s="92">
        <v>40</v>
      </c>
      <c r="BF63" s="758">
        <f>BE63/BE64</f>
        <v>0.93023255813953487</v>
      </c>
      <c r="BH63" s="44"/>
      <c r="BI63" s="705"/>
      <c r="BJ63" s="705"/>
      <c r="BK63" s="705"/>
      <c r="BL63" s="705"/>
      <c r="BM63" s="705"/>
      <c r="BN63" s="705"/>
      <c r="BO63" s="705"/>
      <c r="BP63" s="705"/>
      <c r="BQ63" s="705"/>
      <c r="BR63" s="705"/>
      <c r="BS63" s="705"/>
      <c r="BT63" s="705"/>
      <c r="BU63" s="705"/>
      <c r="BV63" s="705"/>
      <c r="BW63" s="705"/>
      <c r="BX63" s="705"/>
      <c r="BY63" s="705"/>
      <c r="BZ63" s="705"/>
      <c r="CA63" s="705"/>
      <c r="CB63" s="705"/>
      <c r="CC63" s="705"/>
      <c r="CD63" s="705"/>
      <c r="CE63"/>
      <c r="CF63"/>
      <c r="CG63"/>
      <c r="CH63" s="44"/>
      <c r="CI63" s="44"/>
      <c r="CJ63" s="44"/>
      <c r="CK63" s="52"/>
      <c r="CL63" s="52"/>
      <c r="CM63" s="52"/>
      <c r="CN63" s="705"/>
      <c r="CO63" s="705"/>
      <c r="CP63" s="705"/>
      <c r="CQ63" s="705"/>
      <c r="CR63" s="705"/>
      <c r="CS63" s="705"/>
      <c r="CT63" s="705"/>
      <c r="CU63" s="705"/>
      <c r="CV63" s="705"/>
      <c r="CW63" s="705"/>
      <c r="CX63" s="705"/>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c r="EN63" s="44"/>
      <c r="EO63" s="44"/>
      <c r="EP63" s="44"/>
      <c r="EQ63" s="44"/>
      <c r="ER63" s="44"/>
      <c r="ES63" s="44"/>
      <c r="ET63" s="44"/>
      <c r="EU63" s="44"/>
      <c r="EV63" s="44"/>
      <c r="EW63" s="44"/>
      <c r="EX63" s="44"/>
      <c r="EY63" s="44"/>
      <c r="EZ63" s="44"/>
      <c r="FA63" s="44"/>
      <c r="FB63" s="44"/>
      <c r="FC63" s="44"/>
      <c r="FD63" s="44"/>
      <c r="FE63" s="44"/>
      <c r="FF63" s="44"/>
      <c r="FG63" s="44"/>
      <c r="FH63" s="44"/>
      <c r="FI63" s="44"/>
      <c r="FJ63" s="44"/>
      <c r="FK63" s="44"/>
      <c r="FL63" s="44"/>
      <c r="FM63" s="44"/>
      <c r="FN63" s="44"/>
      <c r="FO63" s="44"/>
      <c r="FP63" s="44"/>
      <c r="FQ63" s="44"/>
      <c r="FR63" s="44"/>
      <c r="FS63" s="44"/>
      <c r="FT63" s="44"/>
      <c r="FU63" s="44"/>
      <c r="FV63" s="44"/>
      <c r="FW63" s="44"/>
      <c r="FX63" s="44"/>
      <c r="FY63" s="44"/>
    </row>
    <row r="64" spans="1:188" s="724" customFormat="1" ht="16.5" thickBot="1">
      <c r="A64" s="65"/>
      <c r="B64" s="65"/>
      <c r="C64" s="65"/>
      <c r="D64" s="81"/>
      <c r="E64"/>
      <c r="F64" s="65"/>
      <c r="G64" s="65"/>
      <c r="H64" s="65"/>
      <c r="I64" s="65"/>
      <c r="J64" s="65"/>
      <c r="K64" s="65"/>
      <c r="L64"/>
      <c r="M64"/>
      <c r="N64"/>
      <c r="O64"/>
      <c r="P64"/>
      <c r="Q64"/>
      <c r="R64"/>
      <c r="S64" s="44"/>
      <c r="T64" s="44"/>
      <c r="U64" s="44"/>
      <c r="V64" s="705"/>
      <c r="W64" s="705"/>
      <c r="X64" s="705"/>
      <c r="Y64" s="705"/>
      <c r="Z64" s="705"/>
      <c r="AA64" s="705"/>
      <c r="AB64" s="705"/>
      <c r="AC64" s="705"/>
      <c r="AD64" s="705"/>
      <c r="AE64" s="705"/>
      <c r="AF64" s="744" t="s">
        <v>1167</v>
      </c>
      <c r="AG64" s="543" t="s">
        <v>1168</v>
      </c>
      <c r="AH64" s="543" t="s">
        <v>457</v>
      </c>
      <c r="AI64" s="718"/>
      <c r="AJ64" s="718"/>
      <c r="AK64" s="705"/>
      <c r="AL64" s="705"/>
      <c r="AM64" s="705"/>
      <c r="AN64" s="705"/>
      <c r="AO64" s="953" t="s">
        <v>480</v>
      </c>
      <c r="AP64" s="954"/>
      <c r="AQ64" s="83" t="s">
        <v>464</v>
      </c>
      <c r="AR64" s="65"/>
      <c r="AS64" s="65"/>
      <c r="AT64" s="65"/>
      <c r="AU64" s="65"/>
      <c r="AV64" s="52"/>
      <c r="AW64" s="52"/>
      <c r="AX64" s="52"/>
      <c r="AY64" s="52"/>
      <c r="AZ64" s="52"/>
      <c r="BA64" s="52"/>
      <c r="BB64" s="705"/>
      <c r="BC64"/>
      <c r="BD64" s="541" t="s">
        <v>444</v>
      </c>
      <c r="BE64" s="480">
        <f>BE63+BE62</f>
        <v>43</v>
      </c>
      <c r="BF64" s="480">
        <f>BF62+BF63</f>
        <v>1</v>
      </c>
      <c r="BH64" s="44"/>
      <c r="BI64" s="705"/>
      <c r="BJ64" s="705"/>
      <c r="BK64" s="705"/>
      <c r="BL64" s="705"/>
      <c r="BM64" s="705"/>
      <c r="BN64" s="705"/>
      <c r="BO64" s="705"/>
      <c r="BP64" s="705"/>
      <c r="BQ64" s="705"/>
      <c r="BR64" s="705"/>
      <c r="BS64" s="705"/>
      <c r="BT64" s="705"/>
      <c r="BU64" s="705"/>
      <c r="BV64" s="705"/>
      <c r="BW64" s="705"/>
      <c r="BX64" s="705"/>
      <c r="BY64" s="705"/>
      <c r="BZ64" s="705"/>
      <c r="CA64" s="705"/>
      <c r="CB64" s="705"/>
      <c r="CC64" s="705"/>
      <c r="CD64" s="705"/>
      <c r="CE64" s="44"/>
      <c r="CF64" s="44"/>
      <c r="CG64" s="44"/>
      <c r="CH64" s="44"/>
      <c r="CI64" s="44"/>
      <c r="CJ64" s="44"/>
      <c r="CK64" s="52"/>
      <c r="CL64" s="52"/>
      <c r="CM64" s="52"/>
      <c r="CN64" s="705"/>
      <c r="CO64" s="705"/>
      <c r="CP64" s="705"/>
      <c r="CQ64" s="705"/>
      <c r="CR64" s="705"/>
      <c r="CS64" s="705"/>
      <c r="CT64" s="705"/>
      <c r="CU64" s="705"/>
      <c r="CV64" s="705"/>
      <c r="CW64" s="705"/>
      <c r="CX64" s="705"/>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c r="EG64" s="44"/>
      <c r="EH64" s="44"/>
      <c r="EI64" s="44"/>
      <c r="EJ64" s="44"/>
      <c r="EK64" s="44"/>
      <c r="EL64" s="44"/>
      <c r="EM64" s="44"/>
      <c r="EN64" s="44"/>
      <c r="EO64" s="44"/>
      <c r="EP64" s="44"/>
      <c r="EQ64" s="44"/>
      <c r="ER64" s="44"/>
      <c r="ES64" s="44"/>
      <c r="ET64" s="44"/>
      <c r="EU64" s="44"/>
      <c r="EV64" s="44"/>
      <c r="EW64" s="44"/>
      <c r="EX64" s="44"/>
      <c r="EY64" s="44"/>
      <c r="EZ64" s="44"/>
      <c r="FA64" s="44"/>
      <c r="FB64" s="44"/>
      <c r="FC64" s="44"/>
      <c r="FD64" s="44"/>
      <c r="FE64" s="44"/>
      <c r="FF64" s="44"/>
      <c r="FG64" s="44"/>
      <c r="FH64" s="44"/>
      <c r="FI64" s="44"/>
      <c r="FJ64" s="44"/>
      <c r="FK64" s="44"/>
      <c r="FL64" s="44"/>
      <c r="FM64" s="44"/>
      <c r="FN64" s="44"/>
      <c r="FO64" s="44"/>
      <c r="FP64" s="44"/>
      <c r="FQ64" s="44"/>
      <c r="FR64" s="44"/>
      <c r="FS64" s="44"/>
      <c r="FT64" s="44"/>
      <c r="FU64" s="44"/>
      <c r="FV64" s="44"/>
      <c r="FW64" s="44"/>
      <c r="FX64" s="44"/>
      <c r="FY64" s="44"/>
      <c r="FZ64" s="44"/>
      <c r="GA64" s="44"/>
      <c r="GB64" s="44"/>
      <c r="GC64" s="44"/>
      <c r="GD64" s="44"/>
    </row>
    <row r="65" spans="1:192" s="724" customFormat="1" ht="16.5" thickBot="1">
      <c r="A65" s="65"/>
      <c r="B65" s="65"/>
      <c r="C65" s="65"/>
      <c r="D65" s="81"/>
      <c r="E65" s="852" t="s">
        <v>1447</v>
      </c>
      <c r="F65" s="853">
        <f>F51+F52</f>
        <v>23</v>
      </c>
      <c r="G65" s="728">
        <f>F65/F57</f>
        <v>0.53488372093023251</v>
      </c>
      <c r="H65" s="65"/>
      <c r="I65" s="953" t="s">
        <v>480</v>
      </c>
      <c r="J65" s="954"/>
      <c r="K65"/>
      <c r="L65"/>
      <c r="M65"/>
      <c r="N65"/>
      <c r="O65" s="65"/>
      <c r="P65" s="65"/>
      <c r="Q65" s="65"/>
      <c r="R65" s="44"/>
      <c r="S65" s="44"/>
      <c r="T65" s="44"/>
      <c r="U65" s="44"/>
      <c r="V65" s="705"/>
      <c r="W65" s="705"/>
      <c r="X65" s="705"/>
      <c r="Y65" s="705"/>
      <c r="Z65" s="705"/>
      <c r="AA65" s="705"/>
      <c r="AB65" s="705"/>
      <c r="AC65" s="705"/>
      <c r="AD65" s="705"/>
      <c r="AE65" s="705"/>
      <c r="AF65" s="544" t="s">
        <v>1169</v>
      </c>
      <c r="AG65" s="545"/>
      <c r="AH65" s="551">
        <f ca="1">AG65/AG67</f>
        <v>0</v>
      </c>
      <c r="AI65" s="718"/>
      <c r="AJ65" s="718"/>
      <c r="AK65" s="705"/>
      <c r="AL65" s="705"/>
      <c r="AM65" s="705"/>
      <c r="AN65" s="705"/>
      <c r="AO65" s="658" t="s">
        <v>482</v>
      </c>
      <c r="AP65" s="84">
        <v>9</v>
      </c>
      <c r="AQ65" s="74">
        <f>AVERAGE(AR65:AW65)</f>
        <v>0.39256833333333335</v>
      </c>
      <c r="AR65" s="85">
        <v>4.4999999999999998E-2</v>
      </c>
      <c r="AS65" s="85">
        <v>0.33</v>
      </c>
      <c r="AT65" s="85">
        <v>0.88</v>
      </c>
      <c r="AU65" s="540">
        <v>0.88</v>
      </c>
      <c r="AV65" s="85">
        <v>0.22</v>
      </c>
      <c r="AW65" s="85">
        <v>4.0999999999999999E-4</v>
      </c>
      <c r="AX65" s="85">
        <v>8.9670000000000005</v>
      </c>
      <c r="AY65" s="540">
        <v>4.83</v>
      </c>
      <c r="AZ65" s="85">
        <v>4.87E-2</v>
      </c>
      <c r="BA65" s="85"/>
      <c r="BB65" s="85"/>
      <c r="BC65"/>
      <c r="BD65"/>
      <c r="BE65" s="44"/>
      <c r="BF65" s="44"/>
      <c r="BH65" s="44"/>
      <c r="BI65" s="705"/>
      <c r="BJ65" s="705"/>
      <c r="BK65" s="705"/>
      <c r="BL65" s="705"/>
      <c r="BM65" s="705"/>
      <c r="BN65" s="705"/>
      <c r="BO65" s="705"/>
      <c r="BP65" s="705"/>
      <c r="BQ65" s="705"/>
      <c r="BR65" s="705"/>
      <c r="BS65" s="705"/>
      <c r="BT65" s="705"/>
      <c r="BU65" s="705"/>
      <c r="BV65" s="705"/>
      <c r="BW65" s="705"/>
      <c r="BX65" s="705"/>
      <c r="BY65" s="705"/>
      <c r="BZ65" s="705"/>
      <c r="CA65" s="705"/>
      <c r="CB65" s="705"/>
      <c r="CC65" s="705"/>
      <c r="CD65" s="705"/>
      <c r="CE65" s="44"/>
      <c r="CF65" s="44"/>
      <c r="CG65" s="44"/>
      <c r="CH65" s="44"/>
      <c r="CI65" s="44"/>
      <c r="CJ65" s="44"/>
      <c r="CK65" s="52"/>
      <c r="CL65" s="52"/>
      <c r="CM65" s="52"/>
      <c r="CN65" s="705"/>
      <c r="CO65" s="705"/>
      <c r="CP65" s="705"/>
      <c r="CQ65" s="705"/>
      <c r="CR65" s="705"/>
      <c r="CS65" s="705"/>
      <c r="CT65" s="705"/>
      <c r="CU65" s="705"/>
      <c r="CV65" s="705"/>
      <c r="CW65" s="705"/>
      <c r="CX65" s="705"/>
      <c r="CY65" s="44"/>
      <c r="CZ65" s="44"/>
      <c r="DA65" s="44"/>
      <c r="DB65" s="44"/>
      <c r="DC65" s="44"/>
      <c r="DD65" s="44"/>
      <c r="DE65" s="44"/>
      <c r="DF65" s="44"/>
      <c r="DG65" s="44"/>
      <c r="DH65" s="44"/>
      <c r="DI65" s="44"/>
      <c r="DJ65" s="44"/>
      <c r="DK65" s="44"/>
      <c r="DL65" s="44"/>
      <c r="DM65" s="44"/>
      <c r="DN65" s="44"/>
      <c r="DO65" s="44"/>
      <c r="DP65" s="44"/>
      <c r="DQ65" s="44"/>
      <c r="DR65" s="44"/>
      <c r="DS65" s="44"/>
      <c r="DT65" s="44"/>
      <c r="DU65" s="44"/>
      <c r="DV65" s="44"/>
      <c r="DW65" s="44"/>
      <c r="DX65" s="44"/>
      <c r="DY65" s="44"/>
      <c r="DZ65" s="44"/>
      <c r="EA65" s="44"/>
      <c r="EB65" s="44"/>
      <c r="EC65" s="44"/>
      <c r="ED65" s="44"/>
      <c r="EE65" s="44"/>
      <c r="EF65" s="44"/>
      <c r="EG65" s="44"/>
      <c r="EH65" s="44"/>
      <c r="EI65" s="44"/>
      <c r="EJ65" s="44"/>
      <c r="EK65" s="44"/>
      <c r="EL65" s="44"/>
      <c r="EM65" s="44"/>
      <c r="EN65" s="44"/>
      <c r="EO65" s="44"/>
      <c r="EP65" s="44"/>
      <c r="EQ65" s="44"/>
      <c r="ER65" s="44"/>
      <c r="ES65" s="44"/>
      <c r="ET65" s="44"/>
      <c r="EU65" s="44"/>
      <c r="EV65" s="44"/>
      <c r="EW65" s="44"/>
      <c r="EX65" s="44"/>
      <c r="EY65" s="44"/>
      <c r="EZ65" s="44"/>
      <c r="FA65" s="44"/>
      <c r="FB65" s="44"/>
      <c r="FC65" s="44"/>
      <c r="FD65" s="44"/>
      <c r="FE65" s="44"/>
      <c r="FF65" s="44"/>
      <c r="FG65" s="44"/>
      <c r="FH65" s="44"/>
      <c r="FI65" s="44"/>
      <c r="FJ65" s="44"/>
      <c r="FK65" s="44"/>
      <c r="FL65" s="44"/>
      <c r="FM65" s="44"/>
      <c r="FN65" s="44"/>
      <c r="FO65" s="44"/>
      <c r="FP65" s="44"/>
      <c r="FQ65" s="44"/>
      <c r="FR65" s="44"/>
      <c r="FS65" s="44"/>
      <c r="FT65" s="44"/>
      <c r="FU65" s="44"/>
      <c r="FV65" s="44"/>
      <c r="FW65" s="44"/>
      <c r="FX65" s="44"/>
      <c r="FY65" s="44"/>
      <c r="FZ65" s="44"/>
      <c r="GA65" s="44"/>
      <c r="GB65" s="44"/>
      <c r="GC65" s="44"/>
      <c r="GD65" s="44"/>
    </row>
    <row r="66" spans="1:192" s="724" customFormat="1" ht="16.5" thickBot="1">
      <c r="A66" s="65"/>
      <c r="B66" s="65"/>
      <c r="C66" s="65"/>
      <c r="D66" s="81"/>
      <c r="E66" s="525" t="s">
        <v>1448</v>
      </c>
      <c r="F66" s="191">
        <f>F49+F50</f>
        <v>20</v>
      </c>
      <c r="G66" s="851">
        <f>F66/F53</f>
        <v>0.46511627906976744</v>
      </c>
      <c r="H66" s="65"/>
      <c r="I66" s="658" t="s">
        <v>482</v>
      </c>
      <c r="J66" s="84">
        <v>9</v>
      </c>
      <c r="K66"/>
      <c r="L66"/>
      <c r="M66"/>
      <c r="N66"/>
      <c r="O66" s="65"/>
      <c r="P66" s="65"/>
      <c r="Q66" s="65"/>
      <c r="R66" s="44"/>
      <c r="S66" s="44"/>
      <c r="T66" s="44"/>
      <c r="U66" s="44"/>
      <c r="V66" s="705"/>
      <c r="W66" s="705"/>
      <c r="X66" s="705"/>
      <c r="Y66" s="705"/>
      <c r="Z66" s="705"/>
      <c r="AA66" s="705"/>
      <c r="AB66" s="705"/>
      <c r="AC66" s="705"/>
      <c r="AD66" s="705"/>
      <c r="AE66" s="705"/>
      <c r="AF66" s="548" t="s">
        <v>1171</v>
      </c>
      <c r="AG66" s="550"/>
      <c r="AH66" s="551">
        <f ca="1">AG66/AG67</f>
        <v>0</v>
      </c>
      <c r="AI66" s="65"/>
      <c r="AJ66" s="65"/>
      <c r="AK66" s="705"/>
      <c r="AL66" s="705"/>
      <c r="AM66" s="705"/>
      <c r="AN66" s="705"/>
      <c r="AO66" s="658" t="s">
        <v>483</v>
      </c>
      <c r="AP66" s="84">
        <v>6</v>
      </c>
      <c r="AQ66" s="74">
        <f>AVERAGE(AR66:AW66)</f>
        <v>5.052083333333333</v>
      </c>
      <c r="AR66" s="85">
        <v>1.38</v>
      </c>
      <c r="AS66" s="85">
        <v>23.56</v>
      </c>
      <c r="AT66" s="71">
        <v>1</v>
      </c>
      <c r="AU66" s="540">
        <v>2.64</v>
      </c>
      <c r="AV66" s="85">
        <v>1.7250000000000001</v>
      </c>
      <c r="AW66" s="85">
        <v>7.4999999999999997E-3</v>
      </c>
      <c r="AX66" s="71"/>
      <c r="AY66" s="540"/>
      <c r="AZ66" s="85"/>
      <c r="BA66" s="85"/>
      <c r="BB66" s="71"/>
      <c r="BC66"/>
      <c r="BD66" s="705"/>
      <c r="BE66" s="44"/>
      <c r="BF66" s="705"/>
      <c r="BH66" s="44"/>
      <c r="BI66" s="705"/>
      <c r="BJ66" s="705"/>
      <c r="BK66" s="705"/>
      <c r="BL66" s="705"/>
      <c r="BM66" s="705"/>
      <c r="BN66" s="705"/>
      <c r="BO66" s="705"/>
      <c r="BP66" s="705"/>
      <c r="BQ66" s="705"/>
      <c r="BR66" s="705"/>
      <c r="BS66" s="705"/>
      <c r="BT66" s="705"/>
      <c r="BU66" s="705"/>
      <c r="BV66" s="705"/>
      <c r="BW66" s="705"/>
      <c r="BX66" s="705"/>
      <c r="BY66" s="705"/>
      <c r="BZ66" s="705"/>
      <c r="CA66" s="705"/>
      <c r="CB66" s="705"/>
      <c r="CC66" s="705"/>
      <c r="CD66" s="705"/>
      <c r="CE66" s="44"/>
      <c r="CF66" s="44"/>
      <c r="CG66" s="44"/>
      <c r="CH66" s="44"/>
      <c r="CI66" s="44"/>
      <c r="CJ66" s="44"/>
      <c r="CK66" s="52"/>
      <c r="CL66" s="52"/>
      <c r="CM66" s="52"/>
      <c r="CN66" s="705"/>
      <c r="CO66" s="705"/>
      <c r="CP66" s="705"/>
      <c r="CQ66" s="705"/>
      <c r="CR66" s="705"/>
      <c r="CS66" s="705"/>
      <c r="CT66" s="705"/>
      <c r="CU66" s="705"/>
      <c r="CV66" s="705"/>
      <c r="CW66" s="705"/>
      <c r="CX66" s="705"/>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c r="EN66" s="44"/>
      <c r="EO66" s="44"/>
      <c r="EP66" s="44"/>
      <c r="EQ66" s="44"/>
      <c r="ER66" s="44"/>
      <c r="ES66" s="44"/>
      <c r="ET66" s="44"/>
      <c r="EU66" s="44"/>
      <c r="EV66" s="44"/>
      <c r="EW66" s="44"/>
      <c r="EX66" s="44"/>
      <c r="EY66" s="44"/>
      <c r="EZ66" s="44"/>
      <c r="FA66" s="44"/>
      <c r="FB66" s="44"/>
      <c r="FC66" s="44"/>
      <c r="FD66" s="44"/>
      <c r="FE66" s="44"/>
      <c r="FF66" s="44"/>
      <c r="FG66" s="44"/>
      <c r="FH66" s="44"/>
      <c r="FI66" s="44"/>
      <c r="FJ66" s="44"/>
      <c r="FK66" s="44"/>
      <c r="FL66" s="44"/>
      <c r="FM66" s="44"/>
      <c r="FN66" s="44"/>
      <c r="FO66" s="44"/>
      <c r="FP66" s="44"/>
      <c r="FQ66" s="44"/>
      <c r="FR66" s="44"/>
      <c r="FS66" s="44"/>
      <c r="FT66" s="44"/>
      <c r="FU66" s="44"/>
      <c r="FV66" s="44"/>
      <c r="FW66" s="44"/>
      <c r="FX66" s="44"/>
      <c r="FY66" s="44"/>
      <c r="FZ66" s="44"/>
      <c r="GA66" s="44"/>
      <c r="GB66" s="44"/>
      <c r="GC66" s="44"/>
      <c r="GD66" s="44"/>
      <c r="GE66" s="44"/>
      <c r="GF66" s="44"/>
    </row>
    <row r="67" spans="1:192" s="724" customFormat="1" ht="15.75">
      <c r="A67" s="65"/>
      <c r="B67" s="65"/>
      <c r="C67" s="65"/>
      <c r="D67" s="81"/>
      <c r="E67"/>
      <c r="F67" s="65"/>
      <c r="G67" s="65"/>
      <c r="H67" s="65"/>
      <c r="I67" s="658" t="s">
        <v>483</v>
      </c>
      <c r="J67" s="84">
        <v>6</v>
      </c>
      <c r="K67"/>
      <c r="L67"/>
      <c r="M67"/>
      <c r="N67"/>
      <c r="O67" s="65"/>
      <c r="P67" s="65"/>
      <c r="Q67" s="65"/>
      <c r="R67" s="44"/>
      <c r="S67" s="44"/>
      <c r="T67" s="44"/>
      <c r="U67" s="44"/>
      <c r="V67"/>
      <c r="W67"/>
      <c r="X67"/>
      <c r="Y67"/>
      <c r="Z67"/>
      <c r="AA67" s="705"/>
      <c r="AB67" s="705"/>
      <c r="AC67" s="705"/>
      <c r="AD67" s="705"/>
      <c r="AE67" s="705"/>
      <c r="AF67" s="553" t="s">
        <v>1172</v>
      </c>
      <c r="AG67" s="553">
        <f ca="1">AG65+#REF!+AG67</f>
        <v>0</v>
      </c>
      <c r="AH67" s="553">
        <f ca="1">AH65+AH66</f>
        <v>0</v>
      </c>
      <c r="AI67" s="65"/>
      <c r="AJ67" s="65"/>
      <c r="AK67" s="705"/>
      <c r="AL67" s="705"/>
      <c r="AM67" s="705"/>
      <c r="AN67" s="705"/>
      <c r="AO67" s="658" t="s">
        <v>484</v>
      </c>
      <c r="AP67" s="84">
        <v>1</v>
      </c>
      <c r="AQ67" s="74">
        <f>AVERAGE(AR67:AW67)</f>
        <v>0.27</v>
      </c>
      <c r="AR67" s="85">
        <v>0.27</v>
      </c>
      <c r="AS67" s="85"/>
      <c r="AT67" s="85"/>
      <c r="AU67" s="549"/>
      <c r="AV67" s="85"/>
      <c r="AW67" s="85"/>
      <c r="AX67" s="85"/>
      <c r="AY67" s="549"/>
      <c r="AZ67" s="85"/>
      <c r="BA67" s="85"/>
      <c r="BB67" s="85"/>
      <c r="BC67"/>
      <c r="BD67" s="705"/>
      <c r="BE67" s="44"/>
      <c r="BF67" s="705"/>
      <c r="BH67" s="44"/>
      <c r="BI67" s="705"/>
      <c r="BJ67" s="705"/>
      <c r="BK67" s="705"/>
      <c r="BL67" s="705"/>
      <c r="BM67" s="705"/>
      <c r="BN67" s="705"/>
      <c r="BO67" s="705"/>
      <c r="BP67" s="705"/>
      <c r="BQ67" s="705"/>
      <c r="BR67" s="705"/>
      <c r="BS67" s="705"/>
      <c r="BT67" s="705"/>
      <c r="BU67" s="705"/>
      <c r="BV67" s="705"/>
      <c r="BW67" s="705"/>
      <c r="BX67" s="705"/>
      <c r="BY67" s="705"/>
      <c r="BZ67" s="705"/>
      <c r="CA67" s="705"/>
      <c r="CB67" s="705"/>
      <c r="CC67" s="705"/>
      <c r="CD67" s="705"/>
      <c r="CE67" s="44"/>
      <c r="CF67" s="44"/>
      <c r="CG67" s="44"/>
      <c r="CH67" s="44"/>
      <c r="CI67" s="44"/>
      <c r="CJ67" s="44"/>
      <c r="CK67" s="52"/>
      <c r="CL67" s="52"/>
      <c r="CM67" s="52"/>
      <c r="CN67" s="705"/>
      <c r="CO67" s="705"/>
      <c r="CP67" s="705"/>
      <c r="CQ67" s="705"/>
      <c r="CR67" s="705"/>
      <c r="CS67" s="705"/>
      <c r="CT67" s="705"/>
      <c r="CU67" s="705"/>
      <c r="CV67" s="705"/>
      <c r="CW67" s="705"/>
      <c r="CX67" s="705"/>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c r="EN67" s="44"/>
      <c r="EO67" s="44"/>
      <c r="EP67" s="44"/>
      <c r="EQ67" s="44"/>
      <c r="ER67" s="44"/>
      <c r="ES67" s="44"/>
      <c r="ET67" s="44"/>
      <c r="EU67" s="44"/>
      <c r="EV67" s="44"/>
      <c r="EW67" s="44"/>
      <c r="EX67" s="44"/>
      <c r="EY67" s="44"/>
      <c r="EZ67" s="44"/>
      <c r="FA67" s="44"/>
      <c r="FB67" s="44"/>
      <c r="FC67" s="44"/>
      <c r="FD67" s="44"/>
      <c r="FE67" s="44"/>
      <c r="FF67" s="44"/>
      <c r="FG67" s="44"/>
      <c r="FH67" s="44"/>
      <c r="FI67" s="44"/>
      <c r="FJ67" s="44"/>
      <c r="FK67" s="44"/>
      <c r="FL67" s="44"/>
      <c r="FM67" s="44"/>
      <c r="FN67" s="44"/>
      <c r="FO67" s="44"/>
      <c r="FP67" s="44"/>
      <c r="FQ67" s="44"/>
      <c r="FR67" s="44"/>
      <c r="FS67" s="44"/>
      <c r="FT67" s="44"/>
      <c r="FU67" s="44"/>
      <c r="FV67" s="44"/>
      <c r="FW67" s="44"/>
      <c r="FX67" s="44"/>
      <c r="FY67" s="44"/>
      <c r="FZ67" s="44"/>
      <c r="GA67" s="44"/>
      <c r="GB67" s="44"/>
      <c r="GC67" s="44"/>
      <c r="GD67" s="44"/>
      <c r="GE67" s="44"/>
      <c r="GF67" s="44"/>
    </row>
    <row r="68" spans="1:192" s="724" customFormat="1" ht="15.75">
      <c r="A68" s="65"/>
      <c r="B68" s="65"/>
      <c r="C68" s="65"/>
      <c r="D68" s="81"/>
      <c r="E68"/>
      <c r="F68" s="65"/>
      <c r="G68" s="65"/>
      <c r="H68" s="65"/>
      <c r="I68" s="658" t="s">
        <v>484</v>
      </c>
      <c r="J68" s="84">
        <v>1</v>
      </c>
      <c r="K68"/>
      <c r="L68"/>
      <c r="M68"/>
      <c r="N68"/>
      <c r="O68" s="65"/>
      <c r="P68" s="65"/>
      <c r="Q68" s="65"/>
      <c r="R68" s="44"/>
      <c r="S68" s="44"/>
      <c r="T68" s="44"/>
      <c r="U68" s="44"/>
      <c r="V68"/>
      <c r="W68"/>
      <c r="X68"/>
      <c r="Y68"/>
      <c r="Z68"/>
      <c r="AA68"/>
      <c r="AB68"/>
      <c r="AC68"/>
      <c r="AD68" s="705"/>
      <c r="AE68" s="705"/>
      <c r="AI68"/>
      <c r="AJ68"/>
      <c r="AK68" s="705"/>
      <c r="AL68" s="705"/>
      <c r="AM68" s="705"/>
      <c r="AN68" s="705"/>
      <c r="AO68" s="658" t="s">
        <v>1542</v>
      </c>
      <c r="AP68" s="84">
        <v>2</v>
      </c>
      <c r="AQ68" s="74">
        <f>AVERAGE(AR68:AW68)</f>
        <v>14.274999999999999</v>
      </c>
      <c r="AR68" s="85">
        <v>26.22</v>
      </c>
      <c r="AS68" s="85">
        <v>2.33</v>
      </c>
      <c r="AT68" s="85"/>
      <c r="AU68" s="552"/>
      <c r="AV68" s="85"/>
      <c r="AW68" s="85"/>
      <c r="AX68" s="85"/>
      <c r="AY68" s="552"/>
      <c r="AZ68" s="85"/>
      <c r="BA68" s="85"/>
      <c r="BB68" s="85"/>
      <c r="BC68"/>
      <c r="BD68" s="705"/>
      <c r="BE68" s="44"/>
      <c r="BF68" s="705"/>
      <c r="BH68" s="44"/>
      <c r="BI68" s="705"/>
      <c r="BJ68" s="705"/>
      <c r="BK68" s="705"/>
      <c r="BL68" s="705"/>
      <c r="BM68" s="705"/>
      <c r="BN68" s="705"/>
      <c r="BO68" s="705"/>
      <c r="BP68" s="705"/>
      <c r="BQ68" s="705"/>
      <c r="BR68" s="705"/>
      <c r="BS68" s="705"/>
      <c r="BT68"/>
      <c r="BU68"/>
      <c r="BV68"/>
      <c r="BW68"/>
      <c r="BX68"/>
      <c r="BY68"/>
      <c r="BZ68"/>
      <c r="CA68"/>
      <c r="CB68" s="705"/>
      <c r="CC68" s="705"/>
      <c r="CD68" s="705"/>
      <c r="CE68" s="44"/>
      <c r="CF68" s="44"/>
      <c r="CG68" s="44"/>
      <c r="CH68" s="44"/>
      <c r="CI68" s="44"/>
      <c r="CJ68" s="44"/>
      <c r="CK68" s="52"/>
      <c r="CL68" s="52"/>
      <c r="CM68" s="52"/>
      <c r="CN68" s="705"/>
      <c r="CO68" s="705"/>
      <c r="CP68" s="705"/>
      <c r="CQ68" s="705"/>
      <c r="CR68" s="705"/>
      <c r="CS68" s="705"/>
      <c r="CT68" s="705"/>
      <c r="CU68" s="705"/>
      <c r="CV68" s="705"/>
      <c r="CW68" s="705"/>
      <c r="CX68" s="705"/>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c r="EN68" s="44"/>
      <c r="EO68" s="44"/>
      <c r="EP68" s="44"/>
      <c r="EQ68" s="44"/>
      <c r="ER68" s="44"/>
      <c r="ES68" s="44"/>
      <c r="ET68" s="44"/>
      <c r="EU68" s="44"/>
      <c r="EV68" s="44"/>
      <c r="EW68" s="44"/>
      <c r="EX68" s="44"/>
      <c r="EY68" s="44"/>
      <c r="EZ68" s="44"/>
      <c r="FA68" s="44"/>
      <c r="FB68" s="44"/>
      <c r="FC68" s="44"/>
      <c r="FD68" s="44"/>
      <c r="FE68" s="44"/>
      <c r="FF68" s="44"/>
      <c r="FG68" s="44"/>
      <c r="FH68" s="44"/>
      <c r="FI68" s="44"/>
      <c r="FJ68" s="44"/>
      <c r="FK68" s="44"/>
      <c r="FL68" s="44"/>
      <c r="FM68" s="44"/>
      <c r="FN68" s="44"/>
      <c r="FO68" s="44"/>
      <c r="FP68" s="44"/>
      <c r="FQ68" s="44"/>
      <c r="FR68" s="44"/>
      <c r="FS68" s="44"/>
      <c r="FT68" s="44"/>
      <c r="FU68" s="44"/>
      <c r="FV68" s="44"/>
      <c r="FW68" s="44"/>
      <c r="FX68" s="44"/>
      <c r="FY68" s="44"/>
      <c r="FZ68" s="44"/>
      <c r="GA68" s="44"/>
      <c r="GB68" s="44"/>
      <c r="GC68" s="44"/>
      <c r="GD68" s="44"/>
      <c r="GE68" s="44"/>
      <c r="GF68" s="44"/>
    </row>
    <row r="69" spans="1:192" s="724" customFormat="1" ht="15.75">
      <c r="A69" s="65"/>
      <c r="B69" s="65"/>
      <c r="C69" s="65"/>
      <c r="D69" s="65"/>
      <c r="E69" s="65"/>
      <c r="F69" s="65"/>
      <c r="G69" s="65"/>
      <c r="H69" s="65"/>
      <c r="I69" s="658" t="s">
        <v>1542</v>
      </c>
      <c r="J69" s="84">
        <v>2</v>
      </c>
      <c r="K69"/>
      <c r="L69"/>
      <c r="M69"/>
      <c r="N69"/>
      <c r="O69" s="65"/>
      <c r="P69" s="65"/>
      <c r="Q69" s="65"/>
      <c r="R69" s="44"/>
      <c r="S69" s="44"/>
      <c r="T69" s="44"/>
      <c r="U69" s="44"/>
      <c r="V69"/>
      <c r="W69"/>
      <c r="X69"/>
      <c r="Y69"/>
      <c r="Z69"/>
      <c r="AA69"/>
      <c r="AB69"/>
      <c r="AC69"/>
      <c r="AD69"/>
      <c r="AE69" s="705"/>
      <c r="AI69"/>
      <c r="AJ69"/>
      <c r="AK69"/>
      <c r="AL69"/>
      <c r="AM69"/>
      <c r="AN69"/>
      <c r="AO69" s="658" t="s">
        <v>486</v>
      </c>
      <c r="AP69" s="84">
        <v>3</v>
      </c>
      <c r="AQ69" s="74">
        <f>AVERAGE(AR69:BB69)</f>
        <v>3.0333333333333334E-2</v>
      </c>
      <c r="AR69" s="71">
        <v>2E-3</v>
      </c>
      <c r="AS69" s="86">
        <v>8.9999999999999993E-3</v>
      </c>
      <c r="AT69" s="86">
        <v>0.08</v>
      </c>
      <c r="AU69" s="554"/>
      <c r="AV69" s="71"/>
      <c r="AW69" s="86"/>
      <c r="AX69" s="86"/>
      <c r="AY69" s="554"/>
      <c r="AZ69" s="71"/>
      <c r="BA69" s="86"/>
      <c r="BB69" s="86"/>
      <c r="BC69" s="705"/>
      <c r="BD69" s="705"/>
      <c r="BE69" s="44"/>
      <c r="BF69" s="705"/>
      <c r="BH69" s="44"/>
      <c r="BI69" s="705"/>
      <c r="BJ69" s="705"/>
      <c r="BK69" s="705"/>
      <c r="BL69" s="705"/>
      <c r="BM69" s="705"/>
      <c r="BN69" s="705"/>
      <c r="BO69" s="705"/>
      <c r="BP69" s="705"/>
      <c r="BQ69" s="705"/>
      <c r="BR69" s="705"/>
      <c r="BS69" s="705"/>
      <c r="BT69"/>
      <c r="BU69"/>
      <c r="BV69"/>
      <c r="BW69"/>
      <c r="BX69"/>
      <c r="BY69"/>
      <c r="BZ69"/>
      <c r="CA69"/>
      <c r="CB69"/>
      <c r="CC69" s="705"/>
      <c r="CD69" s="705"/>
      <c r="CE69" s="44"/>
      <c r="CF69" s="44"/>
      <c r="CG69" s="44"/>
      <c r="CH69" s="44"/>
      <c r="CI69" s="44"/>
      <c r="CJ69" s="44"/>
      <c r="CK69" s="52"/>
      <c r="CL69" s="52"/>
      <c r="CM69" s="52"/>
      <c r="CN69" s="705"/>
      <c r="CO69" s="705"/>
      <c r="CP69" s="705"/>
      <c r="CQ69" s="705"/>
      <c r="CR69" s="705"/>
      <c r="CS69" s="705"/>
      <c r="CT69" s="705"/>
      <c r="CU69" s="705"/>
      <c r="CV69" s="705"/>
      <c r="CW69" s="705"/>
      <c r="CX69" s="705"/>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c r="EN69" s="44"/>
      <c r="EO69" s="44"/>
      <c r="EP69" s="44"/>
      <c r="EQ69" s="44"/>
      <c r="ER69" s="44"/>
      <c r="ES69" s="44"/>
      <c r="ET69" s="44"/>
      <c r="EU69" s="44"/>
      <c r="EV69" s="44"/>
      <c r="EW69" s="44"/>
      <c r="EX69" s="44"/>
      <c r="EY69" s="44"/>
      <c r="EZ69" s="44"/>
      <c r="FA69" s="44"/>
      <c r="FB69" s="44"/>
      <c r="FC69" s="44"/>
      <c r="FD69" s="44"/>
      <c r="FE69" s="44"/>
      <c r="FF69" s="44"/>
      <c r="FG69" s="44"/>
      <c r="FH69" s="44"/>
      <c r="FI69" s="44"/>
      <c r="FJ69" s="44"/>
      <c r="FK69" s="44"/>
      <c r="FL69" s="44"/>
      <c r="FM69" s="44"/>
      <c r="FN69" s="44"/>
      <c r="FO69" s="44"/>
      <c r="FP69" s="44"/>
      <c r="FQ69" s="44"/>
      <c r="FR69" s="44"/>
      <c r="FS69" s="44"/>
      <c r="FT69" s="44"/>
      <c r="FU69" s="44"/>
      <c r="FV69" s="44"/>
      <c r="FW69" s="44"/>
      <c r="FX69" s="44"/>
      <c r="FY69" s="44"/>
      <c r="FZ69" s="44"/>
      <c r="GA69" s="44"/>
      <c r="GB69" s="44"/>
      <c r="GC69" s="44"/>
      <c r="GD69" s="44"/>
      <c r="GE69" s="44"/>
      <c r="GF69" s="44"/>
    </row>
    <row r="70" spans="1:192" s="724" customFormat="1" ht="15.75">
      <c r="A70" s="65"/>
      <c r="B70" s="65"/>
      <c r="C70" s="65"/>
      <c r="D70" s="65"/>
      <c r="E70" s="65"/>
      <c r="F70" s="65"/>
      <c r="G70" s="65"/>
      <c r="H70" s="65"/>
      <c r="I70" s="658" t="s">
        <v>486</v>
      </c>
      <c r="J70" s="84">
        <v>3</v>
      </c>
      <c r="K70"/>
      <c r="L70"/>
      <c r="M70"/>
      <c r="N70"/>
      <c r="O70" s="65"/>
      <c r="P70" s="65"/>
      <c r="Q70" s="65"/>
      <c r="R70" s="44"/>
      <c r="S70" s="44"/>
      <c r="T70" s="44"/>
      <c r="U70" s="44"/>
      <c r="V70" s="44"/>
      <c r="W70" s="44"/>
      <c r="X70" s="44"/>
      <c r="Y70" s="44"/>
      <c r="Z70" s="44"/>
      <c r="AA70"/>
      <c r="AB70"/>
      <c r="AC70"/>
      <c r="AD70"/>
      <c r="AE70" s="705"/>
      <c r="AI70" s="44"/>
      <c r="AJ70" s="44"/>
      <c r="AK70"/>
      <c r="AL70"/>
      <c r="AM70"/>
      <c r="AN70"/>
      <c r="AO70" s="658" t="s">
        <v>481</v>
      </c>
      <c r="AP70" s="84">
        <v>1</v>
      </c>
      <c r="AQ70" s="74">
        <f>AVERAGE(AR70:AW70)</f>
        <v>19.059999999999999</v>
      </c>
      <c r="AR70" s="85">
        <v>19.059999999999999</v>
      </c>
      <c r="AS70" s="85"/>
      <c r="AT70" s="85"/>
      <c r="AU70" s="556"/>
      <c r="AV70" s="85"/>
      <c r="AW70" s="85"/>
      <c r="AX70" s="85"/>
      <c r="AY70" s="556"/>
      <c r="AZ70" s="85"/>
      <c r="BA70" s="85"/>
      <c r="BB70" s="85"/>
      <c r="BC70" s="705"/>
      <c r="BD70"/>
      <c r="BE70" s="44"/>
      <c r="BF70"/>
      <c r="BH70" s="44"/>
      <c r="BI70" s="705"/>
      <c r="BJ70" s="705"/>
      <c r="BK70" s="705"/>
      <c r="BL70" s="705"/>
      <c r="BM70" s="705"/>
      <c r="BN70" s="705"/>
      <c r="BO70" s="705"/>
      <c r="BP70" s="705"/>
      <c r="BQ70" s="705"/>
      <c r="BR70" s="705"/>
      <c r="BS70" s="705"/>
      <c r="BT70"/>
      <c r="BU70"/>
      <c r="BV70"/>
      <c r="BW70"/>
      <c r="BX70"/>
      <c r="BY70"/>
      <c r="BZ70"/>
      <c r="CA70"/>
      <c r="CB70"/>
      <c r="CC70" s="705"/>
      <c r="CD70" s="705"/>
      <c r="CE70" s="44"/>
      <c r="CF70" s="44"/>
      <c r="CG70" s="44"/>
      <c r="CH70" s="44"/>
      <c r="CI70" s="44"/>
      <c r="CJ70" s="44"/>
      <c r="CK70" s="52"/>
      <c r="CL70" s="52"/>
      <c r="CM70" s="52"/>
      <c r="CN70" s="705"/>
      <c r="CO70" s="705"/>
      <c r="CP70" s="705"/>
      <c r="CQ70" s="705"/>
      <c r="CR70" s="705"/>
      <c r="CS70" s="705"/>
      <c r="CT70" s="705"/>
      <c r="CU70" s="705"/>
      <c r="CV70" s="705"/>
      <c r="CW70" s="705"/>
      <c r="CX70" s="705"/>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c r="EQ70" s="44"/>
      <c r="ER70" s="44"/>
      <c r="ES70" s="44"/>
      <c r="ET70" s="44"/>
      <c r="EU70" s="44"/>
      <c r="EV70" s="44"/>
      <c r="EW70" s="44"/>
      <c r="EX70" s="44"/>
      <c r="EY70" s="44"/>
      <c r="EZ70" s="44"/>
      <c r="FA70" s="44"/>
      <c r="FB70" s="44"/>
      <c r="FC70" s="44"/>
      <c r="FD70" s="44"/>
      <c r="FE70" s="44"/>
      <c r="FF70" s="44"/>
      <c r="FG70" s="44"/>
      <c r="FH70" s="44"/>
      <c r="FI70" s="44"/>
      <c r="FJ70" s="44"/>
      <c r="FK70" s="44"/>
      <c r="FL70" s="44"/>
      <c r="FM70" s="44"/>
      <c r="FN70" s="44"/>
      <c r="FO70" s="44"/>
      <c r="FP70" s="44"/>
      <c r="FQ70" s="44"/>
      <c r="FR70" s="44"/>
      <c r="FS70" s="44"/>
      <c r="FT70" s="44"/>
      <c r="FU70" s="44"/>
      <c r="FV70" s="44"/>
      <c r="FW70" s="44"/>
      <c r="FX70" s="44"/>
      <c r="FY70" s="44"/>
      <c r="FZ70" s="44"/>
      <c r="GA70" s="44"/>
      <c r="GB70" s="44"/>
      <c r="GC70" s="44"/>
      <c r="GD70" s="44"/>
      <c r="GE70" s="44"/>
      <c r="GF70" s="44"/>
    </row>
    <row r="71" spans="1:192" s="724" customFormat="1" ht="16.5" thickBot="1">
      <c r="A71" s="65"/>
      <c r="B71" s="65"/>
      <c r="C71" s="65"/>
      <c r="D71" s="65"/>
      <c r="E71" s="65"/>
      <c r="F71" s="65"/>
      <c r="G71" s="65"/>
      <c r="H71" s="65"/>
      <c r="I71" s="658" t="s">
        <v>481</v>
      </c>
      <c r="J71" s="84">
        <v>1</v>
      </c>
      <c r="K71"/>
      <c r="L71"/>
      <c r="M71"/>
      <c r="N71"/>
      <c r="O71" s="65"/>
      <c r="P71" s="65"/>
      <c r="Q71" s="65"/>
      <c r="R71" s="65"/>
      <c r="S71" s="44"/>
      <c r="T71" s="44"/>
      <c r="U71" s="44"/>
      <c r="V71" s="44"/>
      <c r="W71" s="44"/>
      <c r="X71" s="44"/>
      <c r="Y71" s="44"/>
      <c r="Z71" s="44"/>
      <c r="AA71" s="44"/>
      <c r="AB71" s="44"/>
      <c r="AC71" s="44"/>
      <c r="AD71" s="44"/>
      <c r="AE71" s="705"/>
      <c r="AI71" s="44"/>
      <c r="AJ71" s="44"/>
      <c r="AK71" s="44"/>
      <c r="AL71" s="44"/>
      <c r="AM71" s="44"/>
      <c r="AN71" s="44"/>
      <c r="AO71" s="557" t="s">
        <v>444</v>
      </c>
      <c r="AP71" s="87">
        <f>SUM(AP65:AP70)</f>
        <v>22</v>
      </c>
      <c r="AR71"/>
      <c r="AV71" s="44"/>
      <c r="AW71" s="44"/>
      <c r="AX71" s="52"/>
      <c r="AY71" s="52"/>
      <c r="AZ71" s="52"/>
      <c r="BA71" s="52"/>
      <c r="BB71" s="52"/>
      <c r="BC71" s="705"/>
      <c r="BD71"/>
      <c r="BE71" s="44"/>
      <c r="BF71"/>
      <c r="BH71" s="44"/>
      <c r="BI71" s="705"/>
      <c r="BJ71" s="705"/>
      <c r="BK71" s="705"/>
      <c r="BL71" s="705"/>
      <c r="BM71" s="705"/>
      <c r="BN71" s="705"/>
      <c r="BO71" s="705"/>
      <c r="BP71" s="705"/>
      <c r="BQ71" s="705"/>
      <c r="BR71" s="705"/>
      <c r="BS71" s="705"/>
      <c r="BT71" s="44"/>
      <c r="BU71" s="44"/>
      <c r="BV71" s="44"/>
      <c r="BW71" s="44"/>
      <c r="BX71" s="44"/>
      <c r="BY71" s="44"/>
      <c r="BZ71" s="44"/>
      <c r="CA71" s="44"/>
      <c r="CB71" s="44"/>
      <c r="CC71" s="705"/>
      <c r="CD71" s="705"/>
      <c r="CE71" s="44"/>
      <c r="CF71" s="44"/>
      <c r="CG71" s="44"/>
      <c r="CH71" s="44"/>
      <c r="CI71" s="44"/>
      <c r="CJ71" s="44"/>
      <c r="CK71" s="52"/>
      <c r="CL71" s="52"/>
      <c r="CM71" s="52"/>
      <c r="CN71" s="705"/>
      <c r="CO71" s="705"/>
      <c r="CP71" s="705"/>
      <c r="CQ71" s="705"/>
      <c r="CR71" s="705"/>
      <c r="CS71" s="705"/>
      <c r="CT71" s="705"/>
      <c r="CU71" s="705"/>
      <c r="CV71" s="705"/>
      <c r="CW71" s="705"/>
      <c r="CX71" s="705"/>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c r="EQ71" s="44"/>
      <c r="ER71" s="44"/>
      <c r="ES71" s="44"/>
      <c r="ET71" s="44"/>
      <c r="EU71" s="44"/>
      <c r="EV71" s="44"/>
      <c r="EW71" s="44"/>
      <c r="EX71" s="44"/>
      <c r="EY71" s="44"/>
      <c r="EZ71" s="44"/>
      <c r="FA71" s="44"/>
      <c r="FB71" s="44"/>
      <c r="FC71" s="44"/>
      <c r="FD71" s="44"/>
      <c r="FE71" s="44"/>
      <c r="FF71" s="44"/>
      <c r="FG71" s="44"/>
      <c r="FH71" s="44"/>
      <c r="FI71" s="44"/>
      <c r="FJ71" s="44"/>
      <c r="FK71" s="44"/>
      <c r="FL71" s="44"/>
      <c r="FM71" s="44"/>
      <c r="FN71" s="44"/>
      <c r="FO71" s="44"/>
      <c r="FP71" s="44"/>
      <c r="FQ71" s="44"/>
      <c r="FR71" s="44"/>
      <c r="FS71" s="44"/>
      <c r="FT71" s="44"/>
      <c r="FU71" s="44"/>
      <c r="FV71" s="44"/>
      <c r="FW71" s="44"/>
      <c r="FX71" s="44"/>
      <c r="FY71" s="44"/>
      <c r="FZ71" s="44"/>
      <c r="GA71" s="44"/>
      <c r="GB71" s="44"/>
      <c r="GC71" s="44"/>
      <c r="GD71" s="44"/>
      <c r="GE71" s="44"/>
      <c r="GF71" s="44"/>
    </row>
    <row r="72" spans="1:192" s="724" customFormat="1" ht="16.5" thickBot="1">
      <c r="A72" s="65"/>
      <c r="B72" s="65"/>
      <c r="C72" s="65"/>
      <c r="D72" s="65"/>
      <c r="E72" s="65"/>
      <c r="F72" s="65"/>
      <c r="G72" s="65"/>
      <c r="H72" s="65"/>
      <c r="I72" s="557" t="s">
        <v>444</v>
      </c>
      <c r="J72" s="87">
        <f>SUM(J66:J71)</f>
        <v>22</v>
      </c>
      <c r="K72"/>
      <c r="L72"/>
      <c r="M72"/>
      <c r="N72"/>
      <c r="O72" s="65"/>
      <c r="P72" s="65"/>
      <c r="Q72" s="65"/>
      <c r="R72" s="65"/>
      <c r="S72" s="44"/>
      <c r="T72" s="44"/>
      <c r="U72" s="44"/>
      <c r="V72" s="44"/>
      <c r="W72" s="44"/>
      <c r="X72" s="44"/>
      <c r="Y72" s="44"/>
      <c r="Z72" s="44"/>
      <c r="AA72" s="44"/>
      <c r="AB72" s="44"/>
      <c r="AC72" s="44"/>
      <c r="AD72" s="44"/>
      <c r="AE72"/>
      <c r="AF72"/>
      <c r="AG72" s="44"/>
      <c r="AH72" s="44"/>
      <c r="AI72" s="44"/>
      <c r="AJ72" s="44"/>
      <c r="AK72" s="44"/>
      <c r="AL72" s="44"/>
      <c r="AM72" s="44"/>
      <c r="AN72" s="44"/>
      <c r="AO72"/>
      <c r="AP72"/>
      <c r="AQ72"/>
      <c r="AR72"/>
      <c r="AS72"/>
      <c r="AT72"/>
      <c r="AU72"/>
      <c r="AV72" s="44"/>
      <c r="AW72" s="44"/>
      <c r="AX72" s="52"/>
      <c r="AY72" s="52"/>
      <c r="AZ72" s="52"/>
      <c r="BA72" s="52"/>
      <c r="BB72" s="52"/>
      <c r="BC72"/>
      <c r="BD72" s="44"/>
      <c r="BE72" s="44"/>
      <c r="BF72" s="44"/>
      <c r="BH72" s="44"/>
      <c r="BI72" s="705"/>
      <c r="BJ72" s="705"/>
      <c r="BK72" s="705"/>
      <c r="BL72" s="705"/>
      <c r="BM72" s="705"/>
      <c r="BN72" s="705"/>
      <c r="BO72" s="705"/>
      <c r="BP72" s="705"/>
      <c r="BQ72" s="705"/>
      <c r="BR72" s="705"/>
      <c r="BS72" s="705"/>
      <c r="BT72" s="44"/>
      <c r="BU72" s="44"/>
      <c r="BV72" s="44"/>
      <c r="BW72" s="44"/>
      <c r="BX72" s="44"/>
      <c r="BY72" s="44"/>
      <c r="BZ72" s="44"/>
      <c r="CA72" s="44"/>
      <c r="CB72" s="44"/>
      <c r="CC72" s="705"/>
      <c r="CD72" s="705"/>
      <c r="CE72" s="44"/>
      <c r="CF72" s="44"/>
      <c r="CG72" s="44"/>
      <c r="CH72" s="44"/>
      <c r="CI72" s="44"/>
      <c r="CJ72" s="44"/>
      <c r="CK72" s="52"/>
      <c r="CL72" s="52"/>
      <c r="CM72" s="52"/>
      <c r="CN72" s="705"/>
      <c r="CO72" s="705"/>
      <c r="CP72" s="705"/>
      <c r="CQ72" s="705"/>
      <c r="CR72" s="705"/>
      <c r="CS72" s="705"/>
      <c r="CT72" s="705"/>
      <c r="CU72" s="705"/>
      <c r="CV72" s="705"/>
      <c r="CW72" s="705"/>
      <c r="CX72" s="705"/>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c r="EN72" s="44"/>
      <c r="EO72" s="44"/>
      <c r="EP72" s="44"/>
      <c r="EQ72" s="44"/>
      <c r="ER72" s="44"/>
      <c r="ES72" s="44"/>
      <c r="ET72" s="44"/>
      <c r="EU72" s="44"/>
      <c r="EV72" s="44"/>
      <c r="EW72" s="44"/>
      <c r="EX72" s="44"/>
      <c r="EY72" s="44"/>
      <c r="EZ72" s="44"/>
      <c r="FA72" s="44"/>
      <c r="FB72" s="44"/>
      <c r="FC72" s="44"/>
      <c r="FD72" s="44"/>
      <c r="FE72" s="44"/>
      <c r="FF72" s="44"/>
      <c r="FG72" s="44"/>
      <c r="FH72" s="44"/>
      <c r="FI72" s="44"/>
      <c r="FJ72" s="44"/>
      <c r="FK72" s="44"/>
      <c r="FL72" s="44"/>
      <c r="FM72" s="44"/>
      <c r="FN72" s="44"/>
      <c r="FO72" s="44"/>
      <c r="FP72" s="44"/>
      <c r="FQ72" s="44"/>
      <c r="FR72" s="44"/>
      <c r="FS72" s="44"/>
      <c r="FT72" s="44"/>
      <c r="FU72" s="44"/>
      <c r="FV72" s="44"/>
      <c r="FW72" s="44"/>
      <c r="FX72" s="44"/>
      <c r="FY72" s="44"/>
      <c r="FZ72" s="44"/>
      <c r="GA72" s="44"/>
      <c r="GB72" s="44"/>
      <c r="GC72" s="44"/>
      <c r="GD72" s="44"/>
      <c r="GE72" s="44"/>
      <c r="GF72" s="44"/>
    </row>
    <row r="73" spans="1:192" s="724" customFormat="1" ht="16.5" thickBot="1">
      <c r="A73" s="65"/>
      <c r="B73" s="65"/>
      <c r="C73" s="65"/>
      <c r="D73" s="65"/>
      <c r="E73" s="65"/>
      <c r="F73" s="65"/>
      <c r="G73" s="65"/>
      <c r="H73"/>
      <c r="I73"/>
      <c r="J73"/>
      <c r="K73"/>
      <c r="L73"/>
      <c r="M73"/>
      <c r="N73"/>
      <c r="O73" s="65"/>
      <c r="P73" s="65"/>
      <c r="Q73" s="65"/>
      <c r="R73" s="65"/>
      <c r="S73" s="44"/>
      <c r="T73" s="44"/>
      <c r="U73" s="44"/>
      <c r="V73" s="44"/>
      <c r="W73" s="44"/>
      <c r="X73" s="44"/>
      <c r="Y73" s="44"/>
      <c r="Z73" s="44"/>
      <c r="AA73" s="44"/>
      <c r="AB73" s="44"/>
      <c r="AC73" s="44"/>
      <c r="AD73" s="44"/>
      <c r="AE73"/>
      <c r="AF73"/>
      <c r="AG73" s="44"/>
      <c r="AH73" s="44"/>
      <c r="AI73" s="44"/>
      <c r="AJ73" s="44"/>
      <c r="AK73" s="44"/>
      <c r="AL73" s="44"/>
      <c r="AM73" s="44"/>
      <c r="AN73" s="44"/>
      <c r="AO73" s="1039" t="s">
        <v>453</v>
      </c>
      <c r="AP73" s="1040"/>
      <c r="AQ73" s="83" t="s">
        <v>464</v>
      </c>
      <c r="AR73"/>
      <c r="AS73"/>
      <c r="AT73"/>
      <c r="AU73"/>
      <c r="AV73" s="44"/>
      <c r="AW73" s="44"/>
      <c r="AX73" s="52"/>
      <c r="AY73" s="52"/>
      <c r="AZ73" s="52"/>
      <c r="BA73" s="52"/>
      <c r="BB73" s="52"/>
      <c r="BC73"/>
      <c r="BD73" s="44"/>
      <c r="BE73" s="44"/>
      <c r="BF73" s="44"/>
      <c r="BH73" s="44"/>
      <c r="BI73"/>
      <c r="BJ73"/>
      <c r="BK73"/>
      <c r="BL73"/>
      <c r="BM73"/>
      <c r="BN73"/>
      <c r="BO73"/>
      <c r="BP73"/>
      <c r="BQ73" s="705"/>
      <c r="BR73" s="705"/>
      <c r="BS73" s="705"/>
      <c r="BT73" s="44"/>
      <c r="BU73" s="44"/>
      <c r="BV73" s="44"/>
      <c r="BW73" s="44"/>
      <c r="BX73" s="44"/>
      <c r="BY73" s="44"/>
      <c r="BZ73" s="44"/>
      <c r="CA73" s="44"/>
      <c r="CB73" s="44"/>
      <c r="CC73" s="705"/>
      <c r="CD73" s="705"/>
      <c r="CE73" s="44"/>
      <c r="CF73" s="44"/>
      <c r="CG73" s="44"/>
      <c r="CH73" s="44"/>
      <c r="CI73" s="44"/>
      <c r="CJ73" s="44"/>
      <c r="CK73" s="52"/>
      <c r="CL73" s="52"/>
      <c r="CM73" s="52"/>
      <c r="CN73" s="705"/>
      <c r="CO73" s="705"/>
      <c r="CP73" s="705"/>
      <c r="CQ73" s="705"/>
      <c r="CR73" s="705"/>
      <c r="CS73" s="705"/>
      <c r="CT73" s="705"/>
      <c r="CU73" s="705"/>
      <c r="CV73" s="705"/>
      <c r="CW73" s="705"/>
      <c r="CX73" s="705"/>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c r="GD73" s="44"/>
      <c r="GE73" s="44"/>
      <c r="GF73" s="44"/>
    </row>
    <row r="74" spans="1:192" s="724" customFormat="1" ht="15.75">
      <c r="A74" s="65"/>
      <c r="B74" s="65"/>
      <c r="C74" s="65"/>
      <c r="D74" s="65"/>
      <c r="E74" s="65"/>
      <c r="F74" s="65"/>
      <c r="G74" s="65"/>
      <c r="H74" s="65"/>
      <c r="I74" s="1126" t="s">
        <v>453</v>
      </c>
      <c r="J74" s="1127"/>
      <c r="K74"/>
      <c r="L74"/>
      <c r="M74"/>
      <c r="N74"/>
      <c r="O74" s="65"/>
      <c r="P74" s="65"/>
      <c r="Q74" s="65"/>
      <c r="R74" s="65"/>
      <c r="S74" s="44"/>
      <c r="T74" s="44"/>
      <c r="U74" s="44"/>
      <c r="V74" s="44"/>
      <c r="W74" s="44"/>
      <c r="X74" s="44"/>
      <c r="Y74" s="44"/>
      <c r="Z74" s="44"/>
      <c r="AA74" s="44"/>
      <c r="AB74" s="44"/>
      <c r="AC74" s="44"/>
      <c r="AD74" s="44"/>
      <c r="AE74"/>
      <c r="AF74" s="44"/>
      <c r="AG74" s="44"/>
      <c r="AH74" s="44"/>
      <c r="AI74" s="44"/>
      <c r="AJ74" s="44"/>
      <c r="AK74" s="44"/>
      <c r="AL74" s="44"/>
      <c r="AM74" s="44"/>
      <c r="AN74" s="44"/>
      <c r="AO74" s="663" t="s">
        <v>493</v>
      </c>
      <c r="AP74" s="664">
        <v>1</v>
      </c>
      <c r="AQ74" s="70">
        <f t="shared" ref="AQ74:AQ75" si="14">AVERAGE(AR74:AT74)</f>
        <v>3.72</v>
      </c>
      <c r="AR74" s="85">
        <v>3.72</v>
      </c>
      <c r="AS74" s="85"/>
      <c r="AT74" s="85"/>
      <c r="AU74" s="85"/>
      <c r="AV74" s="85"/>
      <c r="AW74" s="85"/>
      <c r="AX74" s="85"/>
      <c r="AY74" s="85"/>
      <c r="AZ74" s="85"/>
      <c r="BA74" s="85"/>
      <c r="BB74" s="85"/>
      <c r="BC74"/>
      <c r="BD74" s="44"/>
      <c r="BE74" s="44"/>
      <c r="BF74" s="44"/>
      <c r="BH74" s="44"/>
      <c r="BI74"/>
      <c r="BJ74"/>
      <c r="BK74"/>
      <c r="BL74"/>
      <c r="BM74"/>
      <c r="BN74"/>
      <c r="BO74"/>
      <c r="BP74"/>
      <c r="BQ74"/>
      <c r="BR74" s="705"/>
      <c r="BS74" s="705"/>
      <c r="BT74" s="44"/>
      <c r="BU74" s="44"/>
      <c r="BV74" s="44"/>
      <c r="BW74" s="44"/>
      <c r="BX74" s="44"/>
      <c r="BY74" s="44"/>
      <c r="BZ74" s="44"/>
      <c r="CA74" s="44"/>
      <c r="CB74" s="44"/>
      <c r="CC74" s="705"/>
      <c r="CD74" s="705"/>
      <c r="CE74" s="44"/>
      <c r="CF74" s="44"/>
      <c r="CG74" s="44"/>
      <c r="CH74" s="44"/>
      <c r="CI74" s="44"/>
      <c r="CJ74" s="44"/>
      <c r="CK74" s="52"/>
      <c r="CL74" s="52"/>
      <c r="CM74" s="52"/>
      <c r="CN74" s="705"/>
      <c r="CO74" s="705"/>
      <c r="CP74" s="705"/>
      <c r="CQ74" s="705"/>
      <c r="CR74" s="705"/>
      <c r="CS74" s="705"/>
      <c r="CT74" s="705"/>
      <c r="CU74" s="705"/>
      <c r="CV74" s="705"/>
      <c r="CW74" s="705"/>
      <c r="CX74" s="705"/>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c r="GD74" s="44"/>
      <c r="GE74" s="44"/>
      <c r="GF74" s="44"/>
    </row>
    <row r="75" spans="1:192" s="724" customFormat="1" ht="15.75">
      <c r="A75" s="65"/>
      <c r="B75" s="65"/>
      <c r="C75" s="65"/>
      <c r="D75" s="65"/>
      <c r="E75" s="65"/>
      <c r="F75" s="65"/>
      <c r="G75" s="65"/>
      <c r="H75" s="65"/>
      <c r="I75" s="663" t="s">
        <v>493</v>
      </c>
      <c r="J75" s="664">
        <v>1</v>
      </c>
      <c r="K75"/>
      <c r="L75"/>
      <c r="M75"/>
      <c r="N75"/>
      <c r="O75" s="65"/>
      <c r="P75" s="65"/>
      <c r="Q75" s="65"/>
      <c r="R75" s="65"/>
      <c r="S75" s="44"/>
      <c r="T75" s="44"/>
      <c r="U75" s="44"/>
      <c r="V75" s="44"/>
      <c r="W75" s="44"/>
      <c r="X75" s="44"/>
      <c r="Y75" s="44"/>
      <c r="Z75" s="44"/>
      <c r="AA75" s="44"/>
      <c r="AB75" s="44"/>
      <c r="AC75" s="44"/>
      <c r="AD75" s="44"/>
      <c r="AE75" s="44"/>
      <c r="AF75" s="44"/>
      <c r="AG75" s="44"/>
      <c r="AH75" s="44"/>
      <c r="AI75" s="44"/>
      <c r="AJ75" s="44"/>
      <c r="AK75" s="44"/>
      <c r="AL75" s="44"/>
      <c r="AM75" s="44"/>
      <c r="AN75" s="44"/>
      <c r="AO75" s="663" t="s">
        <v>1192</v>
      </c>
      <c r="AP75" s="664">
        <v>1</v>
      </c>
      <c r="AQ75" s="74">
        <f t="shared" si="14"/>
        <v>0.13</v>
      </c>
      <c r="AR75" s="85">
        <v>0.13</v>
      </c>
      <c r="AS75" s="85"/>
      <c r="AT75" s="85"/>
      <c r="AU75" s="85"/>
      <c r="AV75" s="85"/>
      <c r="AW75" s="85"/>
      <c r="AX75" s="85"/>
      <c r="AY75" s="85"/>
      <c r="AZ75" s="85"/>
      <c r="BA75" s="85"/>
      <c r="BB75" s="85"/>
      <c r="BC75" s="52"/>
      <c r="BD75" s="44"/>
      <c r="BE75" s="44"/>
      <c r="BF75" s="44"/>
      <c r="BH75" s="44"/>
      <c r="BI75"/>
      <c r="BJ75"/>
      <c r="BK75"/>
      <c r="BL75"/>
      <c r="BM75"/>
      <c r="BN75"/>
      <c r="BO75"/>
      <c r="BP75"/>
      <c r="BQ75"/>
      <c r="BR75" s="705"/>
      <c r="BS75" s="705"/>
      <c r="BT75" s="44"/>
      <c r="BU75" s="44"/>
      <c r="BV75" s="44"/>
      <c r="BW75" s="44"/>
      <c r="BX75" s="44"/>
      <c r="BY75" s="44"/>
      <c r="BZ75" s="44"/>
      <c r="CA75" s="44"/>
      <c r="CB75" s="44"/>
      <c r="CC75" s="705"/>
      <c r="CD75" s="705"/>
      <c r="CE75" s="44"/>
      <c r="CF75" s="44"/>
      <c r="CG75" s="44"/>
      <c r="CH75" s="44"/>
      <c r="CI75" s="44"/>
      <c r="CJ75" s="44"/>
      <c r="CK75" s="52"/>
      <c r="CL75" s="52"/>
      <c r="CM75" s="52"/>
      <c r="CN75" s="705"/>
      <c r="CO75" s="705"/>
      <c r="CP75"/>
      <c r="CQ75"/>
      <c r="CR75"/>
      <c r="CS75"/>
      <c r="CT75"/>
      <c r="CU75"/>
      <c r="CV75"/>
      <c r="CW75"/>
      <c r="CX75"/>
      <c r="CY75" s="44"/>
      <c r="CZ75" s="4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c r="FD75" s="44"/>
      <c r="FE75" s="44"/>
      <c r="FF75" s="44"/>
      <c r="FG75" s="44"/>
      <c r="FH75" s="44"/>
      <c r="FI75" s="44"/>
      <c r="FJ75" s="44"/>
      <c r="FK75" s="44"/>
      <c r="FL75" s="44"/>
      <c r="FM75" s="44"/>
      <c r="FN75" s="44"/>
      <c r="FO75" s="44"/>
      <c r="FP75" s="44"/>
      <c r="FQ75" s="44"/>
      <c r="FR75" s="44"/>
      <c r="FS75" s="44"/>
      <c r="FT75" s="44"/>
      <c r="FU75" s="44"/>
      <c r="FV75" s="44"/>
      <c r="FW75" s="44"/>
      <c r="FX75" s="44"/>
      <c r="FY75" s="44"/>
      <c r="FZ75" s="44"/>
      <c r="GA75" s="44"/>
      <c r="GB75" s="44"/>
      <c r="GC75" s="44"/>
      <c r="GD75" s="44"/>
      <c r="GE75" s="44"/>
      <c r="GF75" s="44"/>
    </row>
    <row r="76" spans="1:192" s="724" customFormat="1" ht="16.5" thickBot="1">
      <c r="A76" s="65"/>
      <c r="B76" s="65"/>
      <c r="C76" s="65"/>
      <c r="D76" s="65"/>
      <c r="E76" s="65"/>
      <c r="F76" s="65"/>
      <c r="G76" s="65"/>
      <c r="H76" s="65"/>
      <c r="I76" s="663" t="s">
        <v>1192</v>
      </c>
      <c r="J76" s="664">
        <v>1</v>
      </c>
      <c r="K76"/>
      <c r="L76"/>
      <c r="M76"/>
      <c r="N76"/>
      <c r="O76" s="65"/>
      <c r="P76" s="65"/>
      <c r="Q76" s="65"/>
      <c r="R76" s="65"/>
      <c r="S76" s="44"/>
      <c r="T76" s="44"/>
      <c r="U76" s="44"/>
      <c r="V76" s="44"/>
      <c r="W76" s="44"/>
      <c r="X76" s="44"/>
      <c r="Y76" s="44"/>
      <c r="Z76" s="44"/>
      <c r="AA76" s="44"/>
      <c r="AB76" s="44"/>
      <c r="AC76" s="44"/>
      <c r="AD76" s="44"/>
      <c r="AE76" s="44"/>
      <c r="AF76" s="44"/>
      <c r="AG76" s="44"/>
      <c r="AH76" s="44"/>
      <c r="AI76" s="44"/>
      <c r="AJ76" s="44"/>
      <c r="AK76" s="44"/>
      <c r="AL76" s="44"/>
      <c r="AM76" s="44"/>
      <c r="AN76" s="44"/>
      <c r="AO76" s="557" t="s">
        <v>444</v>
      </c>
      <c r="AP76" s="87">
        <f>SUM(AP74:AP75)</f>
        <v>2</v>
      </c>
      <c r="AQ76" s="74" t="e">
        <f>AVERAGE(AR76:AT76)</f>
        <v>#DIV/0!</v>
      </c>
      <c r="AR76" s="71"/>
      <c r="AS76" s="71"/>
      <c r="AT76" s="71"/>
      <c r="AU76" s="71"/>
      <c r="AV76" s="71"/>
      <c r="AW76" s="71"/>
      <c r="AX76" s="71"/>
      <c r="AY76" s="71"/>
      <c r="AZ76" s="71"/>
      <c r="BA76" s="71"/>
      <c r="BB76" s="71"/>
      <c r="BC76" s="52"/>
      <c r="BD76" s="44"/>
      <c r="BE76" s="44"/>
      <c r="BF76" s="44"/>
      <c r="BH76" s="44"/>
      <c r="BI76" s="44"/>
      <c r="BJ76" s="44"/>
      <c r="BK76" s="44"/>
      <c r="BL76" s="44"/>
      <c r="BM76" s="44"/>
      <c r="BN76" s="44"/>
      <c r="BO76" s="44"/>
      <c r="BP76" s="44"/>
      <c r="BQ76"/>
      <c r="BR76" s="705"/>
      <c r="BS76" s="705"/>
      <c r="BT76" s="44"/>
      <c r="BU76" s="44"/>
      <c r="BV76" s="44"/>
      <c r="BW76" s="44"/>
      <c r="BX76" s="44"/>
      <c r="BY76" s="44"/>
      <c r="BZ76" s="44"/>
      <c r="CA76" s="44"/>
      <c r="CB76" s="44"/>
      <c r="CC76" s="705"/>
      <c r="CD76" s="705"/>
      <c r="CE76" s="44"/>
      <c r="CF76" s="44"/>
      <c r="CG76" s="44"/>
      <c r="CH76" s="44"/>
      <c r="CI76" s="44"/>
      <c r="CJ76" s="44"/>
      <c r="CK76" s="52"/>
      <c r="CL76" s="52"/>
      <c r="CM76" s="52"/>
      <c r="CN76" s="705"/>
      <c r="CO76" s="705"/>
      <c r="CP76"/>
      <c r="CQ76"/>
      <c r="CR76"/>
      <c r="CS76"/>
      <c r="CT76"/>
      <c r="CU76"/>
      <c r="CV76"/>
      <c r="CW76"/>
      <c r="CX76"/>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44"/>
      <c r="FI76" s="44"/>
      <c r="FJ76" s="44"/>
      <c r="FK76" s="44"/>
      <c r="FL76" s="44"/>
      <c r="FM76" s="44"/>
      <c r="FN76" s="44"/>
      <c r="FO76" s="44"/>
      <c r="FP76" s="44"/>
      <c r="FQ76" s="44"/>
      <c r="FR76" s="44"/>
      <c r="FS76" s="44"/>
      <c r="FT76" s="44"/>
      <c r="FU76" s="44"/>
      <c r="FV76" s="44"/>
      <c r="FW76" s="44"/>
      <c r="FX76" s="44"/>
      <c r="FY76" s="44"/>
      <c r="FZ76" s="44"/>
      <c r="GA76" s="44"/>
      <c r="GB76" s="44"/>
      <c r="GC76" s="44"/>
      <c r="GD76" s="44"/>
      <c r="GE76" s="44"/>
      <c r="GF76" s="44"/>
    </row>
    <row r="77" spans="1:192" s="724" customFormat="1" ht="15.75" thickBot="1">
      <c r="A77" s="65"/>
      <c r="B77" s="65"/>
      <c r="C77" s="65"/>
      <c r="D77" s="65"/>
      <c r="E77" s="65"/>
      <c r="F77" s="65"/>
      <c r="G77" s="65"/>
      <c r="H77" s="65"/>
      <c r="I77" s="559" t="s">
        <v>444</v>
      </c>
      <c r="J77" s="82">
        <f>SUM(J75:J76)</f>
        <v>2</v>
      </c>
      <c r="K77"/>
      <c r="L77"/>
      <c r="M77"/>
      <c r="N77"/>
      <c r="O77"/>
      <c r="P77"/>
      <c r="Q77" s="65"/>
      <c r="R77" s="65"/>
      <c r="S77" s="44"/>
      <c r="T77" s="44"/>
      <c r="U77" s="44"/>
      <c r="V77" s="44"/>
      <c r="W77" s="44"/>
      <c r="X77" s="44"/>
      <c r="Y77" s="44"/>
      <c r="Z77" s="44"/>
      <c r="AA77" s="44"/>
      <c r="AB77" s="44"/>
      <c r="AC77" s="44"/>
      <c r="AD77" s="44"/>
      <c r="AE77" s="44"/>
      <c r="AF77" s="44"/>
      <c r="AG77" s="44"/>
      <c r="AH77" s="44"/>
      <c r="AI77" s="44"/>
      <c r="AJ77" s="44"/>
      <c r="AK77" s="44"/>
      <c r="AL77" s="44"/>
      <c r="AM77" s="44"/>
      <c r="AN77" s="44"/>
      <c r="AQ77"/>
      <c r="AR77"/>
      <c r="AS77"/>
      <c r="AT77"/>
      <c r="AU77"/>
      <c r="AV77" s="44"/>
      <c r="AW77" s="44"/>
      <c r="AX77" s="52"/>
      <c r="AY77" s="52"/>
      <c r="AZ77" s="52"/>
      <c r="BA77" s="52"/>
      <c r="BB77" s="52"/>
      <c r="BC77" s="52"/>
      <c r="BD77" s="44"/>
      <c r="BE77" s="44"/>
      <c r="BF77" s="44"/>
      <c r="BH77" s="44"/>
      <c r="BI77" s="44"/>
      <c r="BJ77" s="44"/>
      <c r="BK77" s="44"/>
      <c r="BL77" s="44"/>
      <c r="BM77" s="44"/>
      <c r="BN77" s="44"/>
      <c r="BO77" s="44"/>
      <c r="BP77" s="44"/>
      <c r="BQ77" s="44"/>
      <c r="BR77" s="44"/>
      <c r="BS77" s="44"/>
      <c r="BT77" s="44"/>
      <c r="BU77" s="44"/>
      <c r="BV77" s="44"/>
      <c r="BW77" s="44"/>
      <c r="BX77" s="44"/>
      <c r="BY77" s="44"/>
      <c r="BZ77" s="44"/>
      <c r="CA77" s="44"/>
      <c r="CB77" s="44"/>
      <c r="CC77" s="44"/>
      <c r="CD77" s="44"/>
      <c r="CN77" s="52"/>
      <c r="CO77" s="52"/>
      <c r="CP77" s="52"/>
      <c r="CQ77" s="52"/>
      <c r="CR77" s="52"/>
      <c r="CS77" s="44"/>
      <c r="CT77" s="44"/>
      <c r="CU77" s="44"/>
      <c r="CV77" s="44"/>
      <c r="CW77" s="44"/>
      <c r="CX77" s="44"/>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c r="GD77" s="44"/>
      <c r="GE77" s="44"/>
      <c r="GF77" s="44"/>
    </row>
    <row r="78" spans="1:192" s="724" customFormat="1" ht="15.75" thickBot="1">
      <c r="A78" s="65"/>
      <c r="B78" s="65"/>
      <c r="C78" s="65"/>
      <c r="D78" s="65"/>
      <c r="E78" s="65"/>
      <c r="F78" s="65"/>
      <c r="G78" s="65"/>
      <c r="H78" s="65"/>
      <c r="K78"/>
      <c r="L78"/>
      <c r="M78"/>
      <c r="N78"/>
      <c r="O78"/>
      <c r="P78"/>
      <c r="Q78"/>
      <c r="R78"/>
      <c r="S78" s="65"/>
      <c r="T78" s="44"/>
      <c r="U78" s="44"/>
      <c r="V78" s="44"/>
      <c r="W78" s="44"/>
      <c r="X78" s="44"/>
      <c r="Y78" s="44"/>
      <c r="Z78" s="44"/>
      <c r="AA78" s="44"/>
      <c r="AB78" s="44"/>
      <c r="AC78" s="44"/>
      <c r="AD78" s="44"/>
      <c r="AE78" s="44"/>
      <c r="AF78" s="44"/>
      <c r="AG78" s="44"/>
      <c r="AH78" s="44"/>
      <c r="AI78" s="44"/>
      <c r="AJ78" s="44"/>
      <c r="AK78" s="44"/>
      <c r="AL78" s="44"/>
      <c r="AM78" s="44"/>
      <c r="AN78" s="44"/>
      <c r="AQ78"/>
      <c r="AR78" s="65"/>
      <c r="AS78" s="65"/>
      <c r="AT78" s="65"/>
      <c r="AU78"/>
      <c r="AV78" s="44"/>
      <c r="AW78" s="44"/>
      <c r="AX78" s="52"/>
      <c r="AY78" s="52"/>
      <c r="AZ78" s="52"/>
      <c r="BA78" s="52"/>
      <c r="BB78" s="52"/>
      <c r="BC78" s="52"/>
      <c r="BD78" s="44"/>
      <c r="BE78" s="44"/>
      <c r="BF78" s="44"/>
      <c r="BH78" s="44"/>
      <c r="BI78" s="44"/>
      <c r="BJ78" s="44"/>
      <c r="BK78" s="44"/>
      <c r="BL78" s="44"/>
      <c r="BM78" s="44"/>
      <c r="BN78" s="44"/>
      <c r="BO78" s="44"/>
      <c r="BP78" s="44"/>
      <c r="BQ78" s="44"/>
      <c r="BR78" s="44"/>
      <c r="BS78" s="44"/>
      <c r="BT78" s="44"/>
      <c r="BU78" s="44"/>
      <c r="BV78" s="44"/>
      <c r="BW78" s="44"/>
      <c r="BX78" s="44"/>
      <c r="BY78" s="44"/>
      <c r="BZ78" s="44"/>
      <c r="CA78" s="44"/>
      <c r="CB78" s="44"/>
      <c r="CC78" s="44"/>
      <c r="CD78" s="44"/>
      <c r="CH78" s="44"/>
      <c r="CI78" s="44"/>
      <c r="CJ78" s="44"/>
      <c r="CK78" s="52"/>
      <c r="CL78" s="52"/>
      <c r="CN78" s="52"/>
      <c r="CO78" s="52"/>
      <c r="CP78" s="52"/>
      <c r="CQ78" s="52"/>
      <c r="CR78" s="52"/>
      <c r="CS78" s="44"/>
      <c r="CT78" s="44"/>
      <c r="CU78" s="44"/>
      <c r="CV78" s="44"/>
      <c r="CW78" s="44"/>
      <c r="CX78" s="44"/>
      <c r="CY78" s="44"/>
      <c r="CZ78" s="44"/>
      <c r="DA78" s="44"/>
      <c r="DB78" s="44"/>
      <c r="DC78" s="44"/>
      <c r="DD78" s="44"/>
      <c r="DE78" s="44"/>
      <c r="DF78" s="44"/>
      <c r="DG78" s="44"/>
      <c r="DH78" s="44"/>
      <c r="DI78" s="44"/>
      <c r="DJ78" s="44"/>
      <c r="DK78" s="44"/>
      <c r="DL78" s="44"/>
      <c r="DM78" s="44"/>
      <c r="DN78" s="44"/>
      <c r="DO78" s="44"/>
      <c r="DP78" s="44"/>
      <c r="DQ78" s="44"/>
      <c r="DR78" s="44"/>
      <c r="DS78" s="44"/>
      <c r="DT78" s="44"/>
      <c r="DU78" s="44"/>
      <c r="DV78" s="44"/>
      <c r="DW78" s="44"/>
      <c r="DX78" s="44"/>
      <c r="DY78" s="44"/>
      <c r="DZ78" s="44"/>
      <c r="EA78" s="44"/>
      <c r="EB78" s="44"/>
      <c r="EC78" s="44"/>
      <c r="ED78" s="44"/>
      <c r="EE78" s="44"/>
      <c r="EF78" s="44"/>
      <c r="EG78" s="44"/>
      <c r="EH78" s="44"/>
      <c r="EI78" s="44"/>
      <c r="EJ78" s="44"/>
      <c r="EK78" s="44"/>
      <c r="EL78" s="44"/>
      <c r="EM78" s="44"/>
      <c r="EN78" s="44"/>
      <c r="EO78" s="44"/>
      <c r="EP78" s="44"/>
      <c r="EQ78" s="44"/>
      <c r="ER78" s="44"/>
      <c r="ES78" s="44"/>
      <c r="ET78" s="44"/>
      <c r="EU78" s="44"/>
      <c r="EV78" s="44"/>
      <c r="EW78" s="44"/>
      <c r="EX78" s="44"/>
      <c r="EY78" s="44"/>
      <c r="EZ78" s="44"/>
      <c r="FA78" s="44"/>
      <c r="FB78" s="44"/>
      <c r="FC78" s="44"/>
      <c r="FD78" s="44"/>
      <c r="FE78" s="44"/>
      <c r="FF78" s="44"/>
      <c r="FG78" s="44"/>
      <c r="FH78" s="44"/>
      <c r="FI78" s="44"/>
      <c r="FJ78" s="44"/>
      <c r="FK78" s="44"/>
      <c r="FL78" s="44"/>
      <c r="FM78" s="44"/>
      <c r="FN78" s="44"/>
      <c r="FO78" s="44"/>
      <c r="FP78" s="44"/>
      <c r="FQ78" s="44"/>
      <c r="FR78" s="44"/>
      <c r="FS78" s="44"/>
      <c r="FT78" s="44"/>
      <c r="FU78" s="44"/>
      <c r="FV78" s="44"/>
      <c r="FW78" s="44"/>
      <c r="FX78" s="44"/>
      <c r="FY78" s="44"/>
      <c r="FZ78" s="44"/>
      <c r="GA78" s="44"/>
      <c r="GB78" s="44"/>
      <c r="GC78" s="44"/>
      <c r="GD78" s="44"/>
      <c r="GE78" s="44"/>
      <c r="GF78" s="44"/>
    </row>
    <row r="79" spans="1:192" s="724" customFormat="1" ht="15.75" thickBot="1">
      <c r="A79" s="65"/>
      <c r="B79" s="65"/>
      <c r="C79" s="65"/>
      <c r="D79" s="65"/>
      <c r="E79" s="65"/>
      <c r="F79" s="65"/>
      <c r="G79" s="65"/>
      <c r="H79" s="65"/>
      <c r="K79"/>
      <c r="L79"/>
      <c r="M79"/>
      <c r="N79"/>
      <c r="O79"/>
      <c r="P79"/>
      <c r="Q79"/>
      <c r="R79"/>
      <c r="S79"/>
      <c r="T79" s="44"/>
      <c r="U79" s="65"/>
      <c r="V79" s="44"/>
      <c r="W79" s="44"/>
      <c r="X79" s="44"/>
      <c r="Y79" s="44"/>
      <c r="Z79" s="44"/>
      <c r="AA79" s="44"/>
      <c r="AB79" s="44"/>
      <c r="AC79" s="44"/>
      <c r="AD79" s="44"/>
      <c r="AE79" s="44"/>
      <c r="AF79" s="44"/>
      <c r="AG79" s="44"/>
      <c r="AH79" s="44"/>
      <c r="AI79" s="44"/>
      <c r="AJ79" s="44"/>
      <c r="AK79" s="44"/>
      <c r="AL79" s="44"/>
      <c r="AM79" s="44"/>
      <c r="AN79" s="44"/>
      <c r="AO79" s="561" t="s">
        <v>444</v>
      </c>
      <c r="AP79" s="562">
        <f>AP62+AP71+AP76</f>
        <v>43</v>
      </c>
      <c r="AQ79"/>
      <c r="AR79" s="65"/>
      <c r="AS79" s="65"/>
      <c r="AT79" s="65"/>
      <c r="AU79" s="65"/>
      <c r="AV79" s="44"/>
      <c r="AW79" s="44"/>
      <c r="AX79" s="52"/>
      <c r="AY79" s="52"/>
      <c r="AZ79" s="52"/>
      <c r="BA79" s="52"/>
      <c r="BB79" s="52"/>
      <c r="BC79" s="52"/>
      <c r="BD79" s="44"/>
      <c r="BE79" s="44"/>
      <c r="BF79" s="44"/>
      <c r="BH79" s="44"/>
      <c r="BI79" s="44"/>
      <c r="BJ79" s="44"/>
      <c r="BK79" s="44"/>
      <c r="BL79" s="44"/>
      <c r="BM79" s="44"/>
      <c r="BN79" s="44"/>
      <c r="BO79" s="44"/>
      <c r="BP79" s="44"/>
      <c r="BQ79" s="44"/>
      <c r="BR79" s="44"/>
      <c r="BS79" s="44"/>
      <c r="BT79" s="44"/>
      <c r="BU79" s="44"/>
      <c r="BV79" s="44"/>
      <c r="BW79" s="44"/>
      <c r="BX79" s="44"/>
      <c r="BY79" s="44"/>
      <c r="BZ79" s="44"/>
      <c r="CA79" s="44"/>
      <c r="CB79" s="44"/>
      <c r="CC79" s="44"/>
      <c r="CD79" s="44"/>
      <c r="CH79" s="44"/>
      <c r="CI79" s="44"/>
      <c r="CJ79" s="44"/>
      <c r="CK79" s="52"/>
      <c r="CL79" s="52"/>
      <c r="CM79" s="52"/>
      <c r="CN79" s="52"/>
      <c r="CO79" s="52"/>
      <c r="CP79" s="52"/>
      <c r="CQ79" s="52"/>
      <c r="CR79" s="52"/>
      <c r="CS79" s="44"/>
      <c r="CT79" s="44"/>
      <c r="CU79" s="44"/>
      <c r="CV79" s="44"/>
      <c r="CW79" s="44"/>
      <c r="CX79" s="44"/>
      <c r="CY79" s="44"/>
      <c r="CZ79" s="4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44"/>
      <c r="DZ79" s="44"/>
      <c r="EA79" s="44"/>
      <c r="EB79" s="44"/>
      <c r="EC79" s="44"/>
      <c r="ED79" s="44"/>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c r="FD79" s="44"/>
      <c r="FE79" s="44"/>
      <c r="FF79" s="44"/>
      <c r="FG79" s="44"/>
      <c r="FH79" s="44"/>
      <c r="FI79" s="44"/>
      <c r="FJ79" s="44"/>
      <c r="FK79" s="44"/>
      <c r="FL79" s="44"/>
      <c r="FM79" s="44"/>
      <c r="FN79" s="44"/>
      <c r="FO79" s="44"/>
      <c r="FP79" s="44"/>
      <c r="FQ79" s="44"/>
      <c r="FR79" s="44"/>
      <c r="FS79" s="44"/>
      <c r="FT79" s="44"/>
      <c r="FU79" s="44"/>
      <c r="FV79" s="44"/>
      <c r="FW79" s="44"/>
      <c r="FX79" s="44"/>
      <c r="FY79" s="44"/>
      <c r="FZ79" s="44"/>
      <c r="GA79" s="44"/>
      <c r="GB79" s="44"/>
      <c r="GC79" s="44"/>
      <c r="GD79" s="44"/>
      <c r="GE79" s="44"/>
      <c r="GF79" s="44"/>
    </row>
    <row r="80" spans="1:192" s="724" customFormat="1" ht="15.75" thickBot="1">
      <c r="A80" s="723"/>
      <c r="C80" s="65"/>
      <c r="D80" s="65"/>
      <c r="E80" s="65"/>
      <c r="F80" s="65"/>
      <c r="G80" s="65"/>
      <c r="H80" s="65"/>
      <c r="I80" s="561" t="s">
        <v>444</v>
      </c>
      <c r="J80" s="562">
        <f>J63+J72+J77</f>
        <v>43</v>
      </c>
      <c r="K80"/>
      <c r="L80"/>
      <c r="M80"/>
      <c r="S80"/>
      <c r="T80" s="65"/>
      <c r="U80" s="65"/>
      <c r="V80" s="44"/>
      <c r="W80" s="44"/>
      <c r="X80" s="44"/>
      <c r="Y80" s="44"/>
      <c r="Z80" s="44"/>
      <c r="AA80" s="44"/>
      <c r="AB80" s="44"/>
      <c r="AC80" s="44"/>
      <c r="AD80" s="44"/>
      <c r="AE80" s="44"/>
      <c r="AF80" s="44"/>
      <c r="AG80" s="44"/>
      <c r="AH80" s="44"/>
      <c r="AI80" s="44"/>
      <c r="AJ80" s="44"/>
      <c r="AK80" s="44"/>
      <c r="AL80" s="44"/>
      <c r="AM80" s="44"/>
      <c r="AN80" s="44"/>
      <c r="AO80"/>
      <c r="AP80"/>
      <c r="AQ80"/>
      <c r="AR80" s="65"/>
      <c r="AS80" s="65"/>
      <c r="AT80" s="65"/>
      <c r="AU80" s="65"/>
      <c r="AV80" s="44"/>
      <c r="AW80" s="44"/>
      <c r="AX80" s="52"/>
      <c r="AY80" s="52"/>
      <c r="AZ80" s="52"/>
      <c r="BA80" s="52"/>
      <c r="BB80" s="52"/>
      <c r="BC80" s="52"/>
      <c r="BD80" s="44"/>
      <c r="BE80" s="44"/>
      <c r="BF80" s="44"/>
      <c r="BH80" s="44"/>
      <c r="BI80" s="44"/>
      <c r="BJ80" s="44"/>
      <c r="BK80" s="44"/>
      <c r="BL80" s="44"/>
      <c r="BM80" s="44"/>
      <c r="BN80" s="44"/>
      <c r="BO80" s="44"/>
      <c r="BP80" s="44"/>
      <c r="BQ80" s="44"/>
      <c r="BR80" s="44"/>
      <c r="BS80" s="44"/>
      <c r="BT80" s="44"/>
      <c r="BU80" s="44"/>
      <c r="BV80" s="44"/>
      <c r="BW80" s="44"/>
      <c r="BX80" s="44"/>
      <c r="BY80" s="44"/>
      <c r="BZ80" s="44"/>
      <c r="CA80" s="44"/>
      <c r="CB80" s="44"/>
      <c r="CC80" s="44"/>
      <c r="CD80" s="44"/>
      <c r="CE80" s="44"/>
      <c r="CF80" s="44"/>
      <c r="CG80" s="44"/>
      <c r="CH80" s="44"/>
      <c r="CI80" s="44"/>
      <c r="CJ80" s="44"/>
      <c r="CK80" s="52"/>
      <c r="CL80" s="52"/>
      <c r="CM80" s="52"/>
      <c r="CN80" s="52"/>
      <c r="CO80" s="52"/>
      <c r="CP80" s="52"/>
      <c r="CQ80" s="52"/>
      <c r="CR80" s="52"/>
      <c r="CS80" s="44"/>
      <c r="CT80" s="44"/>
      <c r="CU80" s="44"/>
      <c r="CV80" s="44"/>
      <c r="CW80" s="44"/>
      <c r="CX80" s="44"/>
      <c r="CY80" s="44"/>
      <c r="CZ80" s="44"/>
      <c r="DA80" s="44"/>
      <c r="DB80" s="44"/>
      <c r="DC80" s="44"/>
      <c r="DD80" s="44"/>
      <c r="DE80" s="44"/>
      <c r="DF80" s="44"/>
      <c r="DG80" s="44"/>
      <c r="DH80" s="44"/>
      <c r="DI80" s="44"/>
      <c r="DJ80" s="44"/>
      <c r="DK80" s="44"/>
      <c r="DL80" s="44"/>
      <c r="DM80" s="44"/>
      <c r="DN80" s="44"/>
      <c r="DO80" s="44"/>
      <c r="DP80" s="44"/>
      <c r="DQ80" s="44"/>
      <c r="DR80" s="44"/>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c r="EQ80" s="44"/>
      <c r="ER80" s="44"/>
      <c r="ES80" s="44"/>
      <c r="ET80" s="44"/>
      <c r="EU80" s="44"/>
      <c r="EV80" s="44"/>
      <c r="EW80" s="44"/>
      <c r="EX80" s="44"/>
      <c r="EY80" s="44"/>
      <c r="EZ80" s="44"/>
      <c r="FA80" s="44"/>
      <c r="FB80" s="44"/>
      <c r="FC80" s="44"/>
      <c r="FD80" s="44"/>
      <c r="FE80" s="44"/>
      <c r="FF80" s="44"/>
      <c r="FG80" s="44"/>
      <c r="FH80" s="44"/>
      <c r="FI80" s="44"/>
      <c r="FJ80" s="44"/>
      <c r="FK80" s="44"/>
      <c r="FL80" s="44"/>
      <c r="FM80" s="44"/>
      <c r="FN80" s="44"/>
      <c r="FO80" s="44"/>
      <c r="FP80" s="44"/>
      <c r="FQ80" s="44"/>
      <c r="FR80" s="44"/>
      <c r="FS80" s="44"/>
      <c r="FT80" s="44"/>
      <c r="FU80" s="44"/>
      <c r="FV80" s="44"/>
      <c r="FW80" s="44"/>
      <c r="FX80" s="44"/>
      <c r="FY80" s="44"/>
      <c r="FZ80" s="44"/>
      <c r="GA80" s="44"/>
      <c r="GB80" s="44"/>
      <c r="GC80" s="44"/>
      <c r="GD80" s="44"/>
      <c r="GE80" s="44"/>
      <c r="GF80" s="44"/>
      <c r="GG80" s="44"/>
      <c r="GH80" s="44"/>
      <c r="GI80" s="44"/>
      <c r="GJ80" s="44"/>
    </row>
    <row r="81" spans="1:196" s="724" customFormat="1">
      <c r="A81" s="723"/>
      <c r="C81" s="725"/>
      <c r="E81" s="65"/>
      <c r="F81" s="65"/>
      <c r="G81" s="65"/>
      <c r="K81"/>
      <c r="L81"/>
      <c r="M81"/>
      <c r="T81"/>
      <c r="U81" s="65"/>
      <c r="V81" s="44"/>
      <c r="W81" s="44"/>
      <c r="X81" s="44"/>
      <c r="Y81" s="44"/>
      <c r="Z81" s="44"/>
      <c r="AA81" s="44"/>
      <c r="AB81" s="44"/>
      <c r="AC81" s="44"/>
      <c r="AD81" s="44"/>
      <c r="AE81" s="44"/>
      <c r="AF81" s="44"/>
      <c r="AG81" s="44"/>
      <c r="AH81" s="44"/>
      <c r="AI81" s="44"/>
      <c r="AJ81" s="44"/>
      <c r="AK81" s="44"/>
      <c r="AL81" s="44"/>
      <c r="AM81" s="44"/>
      <c r="AN81" s="44"/>
      <c r="AO81"/>
      <c r="AP81"/>
      <c r="AQ81"/>
      <c r="AR81" s="748"/>
      <c r="AU81" s="726"/>
      <c r="AV81" s="44"/>
      <c r="AW81" s="44"/>
      <c r="AX81" s="52"/>
      <c r="AY81" s="52"/>
      <c r="AZ81" s="52"/>
      <c r="BA81" s="52"/>
      <c r="BB81" s="52"/>
      <c r="BC81" s="52"/>
      <c r="BD81" s="44"/>
      <c r="BF81" s="44"/>
      <c r="BI81" s="44"/>
      <c r="BJ81" s="44"/>
      <c r="BK81" s="44"/>
      <c r="BL81" s="44"/>
      <c r="BM81" s="44"/>
      <c r="BN81" s="44"/>
      <c r="BO81" s="44"/>
      <c r="BP81" s="44"/>
      <c r="BQ81" s="44"/>
      <c r="BR81" s="44"/>
      <c r="BS81" s="44"/>
      <c r="BT81" s="44"/>
      <c r="BU81" s="44"/>
      <c r="BV81" s="44"/>
      <c r="BW81" s="44"/>
      <c r="BX81" s="44"/>
      <c r="BY81" s="44"/>
      <c r="BZ81" s="44"/>
      <c r="CA81" s="44"/>
      <c r="CB81" s="44"/>
      <c r="CC81" s="44"/>
      <c r="CD81" s="44"/>
      <c r="CE81" s="44"/>
      <c r="CF81" s="44"/>
      <c r="CG81" s="44"/>
      <c r="CH81" s="44"/>
      <c r="CI81" s="44"/>
      <c r="CJ81" s="44"/>
      <c r="CK81" s="52"/>
      <c r="CL81" s="52"/>
      <c r="CM81" s="52"/>
      <c r="CN81" s="52"/>
      <c r="CO81" s="52"/>
      <c r="CP81" s="52"/>
      <c r="CQ81" s="52"/>
      <c r="CR81" s="52"/>
      <c r="CS81" s="44"/>
      <c r="CT81" s="44"/>
      <c r="CU81" s="44"/>
      <c r="CV81" s="44"/>
      <c r="CW81" s="44"/>
      <c r="CX81" s="44"/>
      <c r="CY81" s="44"/>
      <c r="CZ81" s="44"/>
      <c r="DA81" s="44"/>
      <c r="DB81" s="44"/>
      <c r="DC81" s="44"/>
      <c r="DD81" s="44"/>
      <c r="DE81" s="44"/>
      <c r="DF81" s="44"/>
      <c r="DG81" s="44"/>
      <c r="DH81" s="44"/>
      <c r="DI81" s="44"/>
      <c r="DJ81" s="44"/>
      <c r="DK81" s="44"/>
      <c r="DL81" s="44"/>
      <c r="DM81" s="44"/>
      <c r="DN81" s="44"/>
      <c r="DO81" s="44"/>
      <c r="DP81" s="44"/>
      <c r="DQ81" s="44"/>
      <c r="DR81" s="44"/>
      <c r="DS81" s="44"/>
      <c r="DT81" s="44"/>
      <c r="DU81" s="44"/>
      <c r="DV81" s="44"/>
      <c r="DW81" s="44"/>
      <c r="DX81" s="44"/>
      <c r="DY81" s="44"/>
      <c r="DZ81" s="44"/>
      <c r="EA81" s="44"/>
      <c r="EB81" s="44"/>
      <c r="EC81" s="44"/>
      <c r="ED81" s="44"/>
      <c r="EE81" s="44"/>
      <c r="EF81" s="44"/>
      <c r="EG81" s="44"/>
      <c r="EH81" s="44"/>
      <c r="EI81" s="44"/>
      <c r="EJ81" s="44"/>
      <c r="EK81" s="44"/>
      <c r="EL81" s="44"/>
      <c r="EM81" s="44"/>
      <c r="EN81" s="44"/>
      <c r="EO81" s="44"/>
      <c r="EP81" s="44"/>
      <c r="EQ81" s="44"/>
      <c r="ER81" s="44"/>
      <c r="ES81" s="44"/>
      <c r="ET81" s="44"/>
      <c r="EU81" s="44"/>
      <c r="EV81" s="44"/>
      <c r="EW81" s="44"/>
      <c r="EX81" s="44"/>
      <c r="EY81" s="44"/>
      <c r="EZ81" s="44"/>
      <c r="FA81" s="44"/>
      <c r="FB81" s="44"/>
      <c r="FC81" s="44"/>
      <c r="FD81" s="44"/>
      <c r="FE81" s="44"/>
      <c r="FF81" s="44"/>
      <c r="FG81" s="44"/>
      <c r="FH81" s="44"/>
      <c r="FI81" s="44"/>
      <c r="FJ81" s="44"/>
      <c r="FK81" s="44"/>
      <c r="FL81" s="44"/>
      <c r="FM81" s="44"/>
      <c r="FN81" s="44"/>
      <c r="FO81" s="44"/>
      <c r="FP81" s="44"/>
      <c r="FQ81" s="44"/>
      <c r="FR81" s="44"/>
      <c r="FS81" s="44"/>
      <c r="FT81" s="44"/>
      <c r="FU81" s="44"/>
      <c r="FV81" s="44"/>
      <c r="FW81" s="44"/>
      <c r="FX81" s="44"/>
      <c r="FY81" s="44"/>
      <c r="FZ81" s="44"/>
      <c r="GA81" s="44"/>
      <c r="GB81" s="44"/>
      <c r="GC81" s="44"/>
      <c r="GD81" s="44"/>
      <c r="GE81" s="44"/>
      <c r="GF81" s="44"/>
      <c r="GG81" s="44"/>
      <c r="GH81" s="44"/>
      <c r="GI81" s="44"/>
      <c r="GJ81" s="44"/>
      <c r="GK81" s="44"/>
      <c r="GL81" s="44"/>
      <c r="GM81" s="44"/>
      <c r="GN81" s="44"/>
    </row>
    <row r="82" spans="1:196" s="724" customFormat="1">
      <c r="A82" s="723"/>
      <c r="C82" s="725"/>
      <c r="K82" s="726"/>
      <c r="L82"/>
      <c r="M82"/>
      <c r="T82"/>
      <c r="V82" s="44"/>
      <c r="W82" s="44"/>
      <c r="X82" s="44"/>
      <c r="Y82" s="44"/>
      <c r="Z82" s="44"/>
      <c r="AA82" s="44"/>
      <c r="AB82" s="44"/>
      <c r="AC82" s="44"/>
      <c r="AD82" s="44"/>
      <c r="AE82" s="44"/>
      <c r="AF82" s="44"/>
      <c r="AG82" s="44"/>
      <c r="AH82" s="44"/>
      <c r="AI82" s="44"/>
      <c r="AJ82" s="44"/>
      <c r="AK82" s="44"/>
      <c r="AL82" s="44"/>
      <c r="AM82" s="44"/>
      <c r="AN82" s="44"/>
      <c r="AO82"/>
      <c r="AP82"/>
      <c r="AQ82"/>
      <c r="AR82" s="748"/>
      <c r="AU82" s="726"/>
      <c r="AV82" s="44"/>
      <c r="AW82" s="44"/>
      <c r="AX82" s="52"/>
      <c r="AY82" s="52"/>
      <c r="AZ82" s="52"/>
      <c r="BA82" s="52"/>
      <c r="BB82" s="52"/>
      <c r="BC82" s="52"/>
      <c r="BD82" s="44"/>
      <c r="BF82" s="44"/>
      <c r="BI82" s="44"/>
      <c r="BJ82" s="44"/>
      <c r="BK82" s="44"/>
      <c r="BL82" s="44"/>
      <c r="BM82" s="44"/>
      <c r="BN82" s="44"/>
      <c r="BO82" s="44"/>
      <c r="BP82" s="44"/>
      <c r="BQ82" s="44"/>
      <c r="BR82" s="44"/>
      <c r="BS82" s="44"/>
      <c r="BT82" s="44"/>
      <c r="BU82" s="44"/>
      <c r="BV82" s="44"/>
      <c r="BW82" s="44"/>
      <c r="BX82" s="44"/>
      <c r="BY82" s="44"/>
      <c r="BZ82" s="44"/>
      <c r="CA82" s="44"/>
      <c r="CB82" s="44"/>
      <c r="CC82" s="44"/>
      <c r="CD82" s="44"/>
      <c r="CE82" s="44"/>
      <c r="CF82" s="44"/>
      <c r="CG82" s="44"/>
      <c r="CH82" s="44"/>
      <c r="CI82" s="44"/>
      <c r="CJ82" s="44"/>
      <c r="CK82" s="52"/>
      <c r="CL82" s="52"/>
      <c r="CM82" s="52"/>
      <c r="CN82" s="52"/>
      <c r="CO82" s="52"/>
      <c r="CP82" s="52"/>
      <c r="CQ82" s="52"/>
      <c r="CR82" s="52"/>
      <c r="CS82" s="44"/>
      <c r="CT82" s="44"/>
      <c r="CU82" s="44"/>
      <c r="CV82" s="44"/>
      <c r="CW82" s="44"/>
      <c r="CX82" s="44"/>
      <c r="CY82" s="44"/>
      <c r="CZ82" s="44"/>
      <c r="DA82" s="44"/>
      <c r="DB82" s="44"/>
      <c r="DC82" s="44"/>
      <c r="DD82" s="44"/>
      <c r="DE82" s="44"/>
      <c r="DF82" s="44"/>
      <c r="DG82" s="44"/>
      <c r="DH82" s="44"/>
      <c r="DI82" s="44"/>
      <c r="DJ82" s="44"/>
      <c r="DK82" s="44"/>
      <c r="DL82" s="44"/>
      <c r="DM82" s="44"/>
      <c r="DN82" s="44"/>
      <c r="DO82" s="44"/>
      <c r="DP82" s="44"/>
      <c r="DQ82" s="44"/>
      <c r="DR82" s="44"/>
      <c r="DS82" s="44"/>
      <c r="DT82" s="44"/>
      <c r="DU82" s="44"/>
      <c r="DV82" s="44"/>
      <c r="DW82" s="44"/>
      <c r="DX82" s="44"/>
      <c r="DY82" s="44"/>
      <c r="DZ82" s="44"/>
      <c r="EA82" s="44"/>
      <c r="EB82" s="44"/>
      <c r="EC82" s="44"/>
      <c r="ED82" s="44"/>
      <c r="EE82" s="44"/>
      <c r="EF82" s="44"/>
      <c r="EG82" s="44"/>
      <c r="EH82" s="44"/>
      <c r="EI82" s="44"/>
      <c r="EJ82" s="44"/>
      <c r="EK82" s="44"/>
      <c r="EL82" s="44"/>
      <c r="EM82" s="44"/>
      <c r="EN82" s="44"/>
      <c r="EO82" s="44"/>
      <c r="EP82" s="44"/>
      <c r="EQ82" s="44"/>
      <c r="ER82" s="44"/>
      <c r="ES82" s="44"/>
      <c r="ET82" s="44"/>
      <c r="EU82" s="44"/>
      <c r="EV82" s="44"/>
      <c r="EW82" s="44"/>
      <c r="EX82" s="44"/>
      <c r="EY82" s="44"/>
      <c r="EZ82" s="44"/>
      <c r="FA82" s="44"/>
      <c r="FB82" s="44"/>
      <c r="FC82" s="44"/>
      <c r="FD82" s="44"/>
      <c r="FE82" s="44"/>
      <c r="FF82" s="44"/>
      <c r="FG82" s="44"/>
      <c r="FH82" s="44"/>
      <c r="FI82" s="44"/>
      <c r="FJ82" s="44"/>
      <c r="FK82" s="44"/>
      <c r="FL82" s="44"/>
      <c r="FM82" s="44"/>
      <c r="FN82" s="44"/>
      <c r="FO82" s="44"/>
      <c r="FP82" s="44"/>
      <c r="FQ82" s="44"/>
      <c r="FR82" s="44"/>
      <c r="FS82" s="44"/>
      <c r="FT82" s="44"/>
      <c r="FU82" s="44"/>
      <c r="FV82" s="44"/>
      <c r="FW82" s="44"/>
      <c r="FX82" s="44"/>
      <c r="FY82" s="44"/>
      <c r="FZ82" s="44"/>
      <c r="GA82" s="44"/>
      <c r="GB82" s="44"/>
      <c r="GC82" s="44"/>
      <c r="GD82" s="44"/>
      <c r="GE82" s="44"/>
      <c r="GF82" s="44"/>
      <c r="GG82" s="44"/>
      <c r="GH82" s="44"/>
      <c r="GI82" s="44"/>
      <c r="GJ82" s="44"/>
      <c r="GK82" s="44"/>
      <c r="GL82" s="44"/>
      <c r="GM82" s="44"/>
      <c r="GN82" s="44"/>
    </row>
    <row r="83" spans="1:196" s="724" customFormat="1">
      <c r="A83" s="723"/>
      <c r="C83" s="725"/>
      <c r="K83" s="726"/>
      <c r="L83"/>
      <c r="M83"/>
      <c r="AA83" s="44"/>
      <c r="AB83" s="44"/>
      <c r="AC83" s="44"/>
      <c r="AD83" s="44"/>
      <c r="AE83" s="44"/>
      <c r="AF83" s="44"/>
      <c r="AG83" s="44"/>
      <c r="AH83" s="44"/>
      <c r="AI83" s="44"/>
      <c r="AJ83" s="44"/>
      <c r="AK83" s="44"/>
      <c r="AL83" s="44"/>
      <c r="AM83" s="44"/>
      <c r="AN83" s="44"/>
      <c r="AO83"/>
      <c r="AP83"/>
      <c r="AQ83"/>
      <c r="AR83" s="748"/>
      <c r="AU83" s="726"/>
      <c r="AV83" s="44"/>
      <c r="AW83" s="44"/>
      <c r="AX83" s="52"/>
      <c r="AY83" s="52"/>
      <c r="AZ83" s="52"/>
      <c r="BA83" s="52"/>
      <c r="BB83" s="52"/>
      <c r="BC83" s="52"/>
      <c r="BD83" s="44"/>
      <c r="BF83" s="44"/>
      <c r="BI83" s="44"/>
      <c r="BJ83" s="44"/>
      <c r="BK83" s="44"/>
      <c r="BL83" s="44"/>
      <c r="BM83" s="44"/>
      <c r="BN83" s="44"/>
      <c r="BO83" s="44"/>
      <c r="BP83" s="44"/>
      <c r="BQ83" s="44"/>
      <c r="BR83" s="44"/>
      <c r="BS83" s="44"/>
      <c r="BT83" s="44"/>
      <c r="BU83" s="44"/>
      <c r="BV83" s="44"/>
      <c r="BW83" s="44"/>
      <c r="BX83" s="44"/>
      <c r="BY83" s="44"/>
      <c r="BZ83" s="44"/>
      <c r="CA83" s="44"/>
      <c r="CB83" s="44"/>
      <c r="CC83" s="44"/>
      <c r="CD83" s="44"/>
      <c r="CE83" s="44"/>
      <c r="CF83" s="44"/>
      <c r="CG83" s="44"/>
      <c r="CH83" s="44"/>
      <c r="CI83" s="44"/>
      <c r="CJ83" s="44"/>
      <c r="CK83" s="52"/>
      <c r="CL83" s="52"/>
      <c r="CM83" s="52"/>
      <c r="CN83" s="52"/>
      <c r="CO83" s="52"/>
      <c r="CP83" s="52"/>
      <c r="CQ83" s="52"/>
      <c r="CR83" s="52"/>
      <c r="CS83" s="44"/>
      <c r="CT83" s="44"/>
      <c r="CU83" s="44"/>
      <c r="CV83" s="44"/>
      <c r="CW83" s="44"/>
      <c r="CX83" s="44"/>
      <c r="CY83" s="44"/>
    </row>
    <row r="84" spans="1:196" s="724" customFormat="1">
      <c r="A84" s="723"/>
      <c r="C84" s="725"/>
      <c r="K84" s="726"/>
      <c r="L84"/>
      <c r="M84"/>
      <c r="AD84" s="44"/>
      <c r="AE84" s="44"/>
      <c r="AF84" s="44"/>
      <c r="AK84" s="44"/>
      <c r="AL84" s="44"/>
      <c r="AM84" s="44"/>
      <c r="AN84" s="44"/>
      <c r="AO84"/>
      <c r="AP84"/>
      <c r="AQ84"/>
      <c r="AR84" s="748"/>
      <c r="AU84" s="726"/>
      <c r="AV84" s="44"/>
      <c r="AW84" s="44"/>
      <c r="AX84" s="52"/>
      <c r="AY84" s="52"/>
      <c r="AZ84" s="52"/>
      <c r="BA84" s="52"/>
      <c r="BB84" s="52"/>
      <c r="BC84" s="52"/>
      <c r="BD84" s="44"/>
      <c r="BF84" s="44"/>
      <c r="BI84" s="44"/>
      <c r="BJ84" s="44"/>
      <c r="BK84" s="44"/>
      <c r="BL84" s="44"/>
      <c r="BM84" s="44"/>
      <c r="BN84" s="44"/>
      <c r="BO84" s="44"/>
      <c r="BP84" s="44"/>
      <c r="BQ84" s="44"/>
      <c r="BR84" s="44"/>
      <c r="BS84" s="44"/>
      <c r="CB84" s="44"/>
      <c r="CC84" s="44"/>
      <c r="CD84" s="44"/>
      <c r="CE84" s="44"/>
      <c r="CF84" s="44"/>
      <c r="CG84" s="44"/>
      <c r="CH84" s="44"/>
      <c r="CI84" s="44"/>
      <c r="CJ84" s="44"/>
      <c r="CK84" s="52"/>
      <c r="CL84" s="52"/>
      <c r="CM84" s="52"/>
      <c r="CN84" s="52"/>
      <c r="CO84" s="52"/>
      <c r="CP84" s="52"/>
      <c r="CQ84" s="52"/>
      <c r="CR84" s="52"/>
      <c r="CS84" s="44"/>
      <c r="CT84" s="44"/>
      <c r="CU84" s="44"/>
      <c r="CV84" s="44"/>
      <c r="CW84" s="44"/>
      <c r="CX84" s="44"/>
      <c r="CY84" s="44"/>
    </row>
    <row r="85" spans="1:196" s="724" customFormat="1">
      <c r="A85" s="723"/>
      <c r="C85" s="725"/>
      <c r="I85" s="704"/>
      <c r="J85" s="704"/>
      <c r="K85" s="726"/>
      <c r="AE85" s="44"/>
      <c r="AF85" s="44"/>
      <c r="AO85"/>
      <c r="AP85"/>
      <c r="AQ85"/>
      <c r="AR85" s="748"/>
      <c r="AU85" s="726"/>
      <c r="AV85" s="44"/>
      <c r="AW85" s="44"/>
      <c r="AX85" s="52"/>
      <c r="AY85" s="52"/>
      <c r="AZ85" s="52"/>
      <c r="BA85" s="52"/>
      <c r="BB85" s="52"/>
      <c r="BC85" s="52"/>
      <c r="BD85" s="44"/>
      <c r="BF85" s="44"/>
      <c r="BI85" s="44"/>
      <c r="BJ85" s="44"/>
      <c r="BK85" s="44"/>
      <c r="BL85" s="44"/>
      <c r="BM85" s="44"/>
      <c r="BN85" s="44"/>
      <c r="BO85" s="44"/>
      <c r="BP85" s="44"/>
      <c r="BQ85" s="44"/>
      <c r="BR85" s="44"/>
      <c r="BS85" s="44"/>
      <c r="CC85" s="44"/>
      <c r="CD85" s="44"/>
      <c r="CE85" s="44"/>
      <c r="CF85" s="44"/>
      <c r="CG85" s="44"/>
      <c r="CH85" s="44"/>
      <c r="CI85" s="44"/>
      <c r="CJ85" s="44"/>
      <c r="CK85" s="52"/>
      <c r="CL85" s="52"/>
      <c r="CM85" s="52"/>
      <c r="CN85" s="52"/>
      <c r="CO85" s="52"/>
      <c r="CP85" s="52"/>
      <c r="CQ85" s="52"/>
      <c r="CR85" s="52"/>
      <c r="CS85" s="44"/>
      <c r="CT85" s="44"/>
      <c r="CU85" s="44"/>
      <c r="CV85" s="44"/>
      <c r="CW85" s="44"/>
      <c r="CX85" s="44"/>
      <c r="CY85" s="44"/>
    </row>
    <row r="86" spans="1:196" s="724" customFormat="1">
      <c r="A86" s="723"/>
      <c r="C86" s="725"/>
      <c r="I86" s="704"/>
      <c r="J86" s="704"/>
      <c r="K86" s="726"/>
      <c r="V86" s="44"/>
      <c r="W86" s="44"/>
      <c r="X86" s="44"/>
      <c r="Y86" s="44"/>
      <c r="Z86" s="44"/>
      <c r="AE86" s="44"/>
      <c r="AF86" s="44"/>
      <c r="AO86"/>
      <c r="AP86"/>
      <c r="AQ86"/>
      <c r="AR86" s="748"/>
      <c r="AU86" s="726"/>
      <c r="AV86" s="44"/>
      <c r="AW86" s="44"/>
      <c r="AX86" s="52"/>
      <c r="AY86" s="52"/>
      <c r="AZ86" s="52"/>
      <c r="BA86" s="52"/>
      <c r="BB86" s="52"/>
      <c r="BC86" s="52"/>
      <c r="BI86" s="44"/>
      <c r="BJ86" s="44"/>
      <c r="BK86" s="44"/>
      <c r="BL86" s="44"/>
      <c r="BM86" s="44"/>
      <c r="BN86" s="44"/>
      <c r="BO86" s="44"/>
      <c r="BP86" s="44"/>
      <c r="BQ86" s="44"/>
      <c r="BR86" s="44"/>
      <c r="BS86" s="44"/>
      <c r="CC86" s="44"/>
      <c r="CD86" s="44"/>
      <c r="CE86" s="44"/>
      <c r="CF86" s="44"/>
      <c r="CG86" s="44"/>
      <c r="CH86" s="44"/>
      <c r="CI86" s="44"/>
      <c r="CJ86" s="44"/>
      <c r="CK86" s="52"/>
      <c r="CL86" s="52"/>
      <c r="CM86" s="52"/>
      <c r="CN86" s="52"/>
      <c r="CO86" s="52"/>
      <c r="CP86" s="52"/>
      <c r="CQ86" s="52"/>
      <c r="CR86" s="52"/>
      <c r="CS86" s="44"/>
      <c r="CT86" s="44"/>
      <c r="CU86" s="44"/>
      <c r="CV86" s="44"/>
      <c r="CW86" s="44"/>
      <c r="CX86" s="44"/>
    </row>
    <row r="87" spans="1:196" s="724" customFormat="1">
      <c r="A87" s="723"/>
      <c r="C87" s="725"/>
      <c r="I87" s="704"/>
      <c r="J87" s="704"/>
      <c r="K87" s="726"/>
      <c r="V87" s="44"/>
      <c r="W87" s="44"/>
      <c r="X87" s="44"/>
      <c r="Y87" s="44"/>
      <c r="Z87" s="44"/>
      <c r="AA87" s="44"/>
      <c r="AB87" s="44"/>
      <c r="AC87" s="44"/>
      <c r="AE87" s="44"/>
      <c r="AF87" s="44"/>
      <c r="AG87" s="44"/>
      <c r="AH87" s="44"/>
      <c r="AI87" s="44"/>
      <c r="AJ87" s="44"/>
      <c r="AO87"/>
      <c r="AP87"/>
      <c r="AQ87"/>
      <c r="AR87" s="748"/>
      <c r="AU87" s="726"/>
      <c r="AV87" s="44"/>
      <c r="AW87" s="44"/>
      <c r="AX87" s="52"/>
      <c r="AY87" s="52"/>
      <c r="AZ87" s="52"/>
      <c r="BA87" s="52"/>
      <c r="BB87" s="52"/>
      <c r="BC87" s="52"/>
      <c r="BI87" s="44"/>
      <c r="BJ87" s="44"/>
      <c r="BK87" s="44"/>
      <c r="BL87" s="44"/>
      <c r="BM87" s="44"/>
      <c r="BN87" s="44"/>
      <c r="BO87" s="44"/>
      <c r="BP87" s="44"/>
      <c r="BQ87" s="44"/>
      <c r="BR87" s="44"/>
      <c r="BS87" s="44"/>
      <c r="BT87" s="44"/>
      <c r="BU87" s="44"/>
      <c r="BV87" s="44"/>
      <c r="BW87" s="44"/>
      <c r="BX87" s="44"/>
      <c r="BY87" s="44"/>
      <c r="BZ87" s="44"/>
      <c r="CA87" s="44"/>
      <c r="CC87" s="44"/>
      <c r="CD87" s="44"/>
      <c r="CE87" s="44"/>
      <c r="CF87" s="44"/>
      <c r="CG87" s="44"/>
      <c r="CH87" s="44"/>
      <c r="CI87" s="44"/>
      <c r="CJ87" s="44"/>
      <c r="CK87" s="52"/>
      <c r="CL87" s="52"/>
      <c r="CM87" s="52"/>
      <c r="CN87" s="52"/>
      <c r="CO87" s="52"/>
      <c r="CP87" s="52"/>
      <c r="CQ87" s="52"/>
      <c r="CR87" s="52"/>
      <c r="CS87" s="44"/>
      <c r="CT87" s="44"/>
      <c r="CU87" s="44"/>
      <c r="CV87" s="44"/>
      <c r="CW87" s="44"/>
      <c r="CX87" s="44"/>
    </row>
    <row r="88" spans="1:196" s="724" customFormat="1">
      <c r="A88" s="723"/>
      <c r="C88" s="725"/>
      <c r="I88" s="704"/>
      <c r="J88" s="704"/>
      <c r="K88" s="726"/>
      <c r="V88" s="44"/>
      <c r="W88" s="44"/>
      <c r="X88" s="44"/>
      <c r="Y88" s="44"/>
      <c r="Z88" s="44"/>
      <c r="AA88" s="44"/>
      <c r="AB88" s="44"/>
      <c r="AC88" s="44"/>
      <c r="AD88" s="44"/>
      <c r="AE88" s="44"/>
      <c r="AG88" s="44"/>
      <c r="AH88" s="44"/>
      <c r="AI88" s="44"/>
      <c r="AJ88" s="44"/>
      <c r="AK88" s="44"/>
      <c r="AL88" s="44"/>
      <c r="AM88" s="44"/>
      <c r="AN88" s="44"/>
      <c r="AO88"/>
      <c r="AP88"/>
      <c r="AQ88"/>
      <c r="AR88" s="748"/>
      <c r="AU88" s="726"/>
      <c r="AV88" s="44"/>
      <c r="AW88" s="44"/>
      <c r="AX88" s="52"/>
      <c r="AY88" s="52"/>
      <c r="AZ88" s="52"/>
      <c r="BA88" s="52"/>
      <c r="BB88" s="52"/>
      <c r="BC88" s="52"/>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52"/>
      <c r="CL88" s="52"/>
      <c r="CM88" s="52"/>
      <c r="CN88" s="52"/>
      <c r="CO88" s="52"/>
      <c r="CP88" s="52"/>
      <c r="CQ88" s="52"/>
      <c r="CR88" s="52"/>
      <c r="CS88" s="44"/>
      <c r="CT88" s="44"/>
      <c r="CU88" s="44"/>
      <c r="CV88" s="44"/>
      <c r="CW88" s="44"/>
      <c r="CX88" s="44"/>
    </row>
    <row r="89" spans="1:196" s="724" customFormat="1">
      <c r="A89" s="723"/>
      <c r="C89" s="725"/>
      <c r="I89" s="704"/>
      <c r="J89" s="704"/>
      <c r="K89" s="726"/>
      <c r="V89" s="44"/>
      <c r="W89" s="44"/>
      <c r="X89" s="44"/>
      <c r="Y89" s="44"/>
      <c r="Z89" s="44"/>
      <c r="AA89" s="44"/>
      <c r="AB89" s="44"/>
      <c r="AC89" s="44"/>
      <c r="AD89" s="44"/>
      <c r="AG89" s="44"/>
      <c r="AH89" s="44"/>
      <c r="AI89" s="44"/>
      <c r="AJ89" s="44"/>
      <c r="AK89" s="44"/>
      <c r="AL89" s="44"/>
      <c r="AM89" s="44"/>
      <c r="AN89" s="44"/>
      <c r="AO89"/>
      <c r="AP89"/>
      <c r="AQ89"/>
      <c r="AR89" s="748"/>
      <c r="AU89" s="726"/>
      <c r="AV89" s="44"/>
      <c r="AW89" s="44"/>
      <c r="AX89" s="52"/>
      <c r="AY89" s="52"/>
      <c r="AZ89" s="52"/>
      <c r="BA89" s="52"/>
      <c r="BB89" s="52"/>
      <c r="BD89" s="44"/>
      <c r="BF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52"/>
      <c r="CL89" s="52"/>
      <c r="CM89" s="52"/>
      <c r="CN89" s="52"/>
      <c r="CO89" s="52"/>
      <c r="CP89" s="52"/>
      <c r="CQ89" s="52"/>
      <c r="CR89" s="52"/>
      <c r="CS89" s="44"/>
      <c r="CT89" s="44"/>
      <c r="CU89" s="44"/>
      <c r="CV89" s="44"/>
      <c r="CW89" s="44"/>
      <c r="CX89" s="44"/>
    </row>
    <row r="90" spans="1:196" s="724" customFormat="1">
      <c r="A90" s="723"/>
      <c r="C90" s="725"/>
      <c r="I90" s="704"/>
      <c r="J90" s="704"/>
      <c r="K90" s="726"/>
      <c r="V90" s="44"/>
      <c r="W90" s="44"/>
      <c r="X90" s="44"/>
      <c r="Y90" s="44"/>
      <c r="Z90" s="44"/>
      <c r="AA90" s="44"/>
      <c r="AB90" s="44"/>
      <c r="AC90" s="44"/>
      <c r="AD90" s="44"/>
      <c r="AG90" s="44"/>
      <c r="AH90" s="44"/>
      <c r="AI90" s="44"/>
      <c r="AJ90" s="44"/>
      <c r="AK90" s="44"/>
      <c r="AL90" s="44"/>
      <c r="AM90" s="44"/>
      <c r="AN90" s="44"/>
      <c r="AO90"/>
      <c r="AP90"/>
      <c r="AQ90"/>
      <c r="AR90" s="748"/>
      <c r="AU90" s="726"/>
      <c r="AV90" s="44"/>
      <c r="AW90" s="44"/>
      <c r="AX90" s="52"/>
      <c r="AY90" s="52"/>
      <c r="AZ90" s="52"/>
      <c r="BA90" s="52"/>
      <c r="BB90" s="52"/>
      <c r="BD90" s="44"/>
      <c r="BF90" s="44"/>
      <c r="BQ90" s="44"/>
      <c r="BR90" s="44"/>
      <c r="BS90" s="44"/>
      <c r="BT90" s="44"/>
      <c r="BU90" s="44"/>
      <c r="BV90" s="44"/>
      <c r="BW90" s="44"/>
      <c r="BX90" s="44"/>
      <c r="BY90" s="44"/>
      <c r="BZ90" s="44"/>
      <c r="CA90" s="44"/>
      <c r="CB90" s="44"/>
      <c r="CC90" s="44"/>
      <c r="CD90" s="44"/>
      <c r="CE90" s="44"/>
      <c r="CF90" s="44"/>
      <c r="CG90" s="44"/>
      <c r="CH90" s="44"/>
      <c r="CI90" s="44"/>
      <c r="CJ90" s="44"/>
      <c r="CK90" s="52"/>
      <c r="CL90" s="52"/>
      <c r="CM90" s="52"/>
      <c r="CN90" s="52"/>
      <c r="CO90" s="52"/>
      <c r="CP90" s="52"/>
      <c r="CQ90" s="52"/>
      <c r="CR90" s="52"/>
      <c r="CS90" s="44"/>
      <c r="CT90" s="44"/>
      <c r="CU90" s="44"/>
      <c r="CV90" s="44"/>
      <c r="CW90" s="44"/>
      <c r="CX90" s="44"/>
    </row>
    <row r="91" spans="1:196" s="724" customFormat="1">
      <c r="A91" s="723"/>
      <c r="C91" s="725"/>
      <c r="I91" s="704"/>
      <c r="J91" s="704"/>
      <c r="K91" s="726"/>
      <c r="V91" s="44"/>
      <c r="W91" s="44"/>
      <c r="X91" s="44"/>
      <c r="Y91" s="44"/>
      <c r="Z91" s="44"/>
      <c r="AA91" s="44"/>
      <c r="AB91" s="44"/>
      <c r="AC91" s="44"/>
      <c r="AD91" s="44"/>
      <c r="AF91" s="44"/>
      <c r="AG91" s="44"/>
      <c r="AH91" s="44"/>
      <c r="AI91" s="44"/>
      <c r="AJ91" s="44"/>
      <c r="AK91" s="44"/>
      <c r="AL91" s="44"/>
      <c r="AM91" s="44"/>
      <c r="AN91" s="44"/>
      <c r="AO91"/>
      <c r="AP91"/>
      <c r="AQ91"/>
      <c r="AR91" s="748"/>
      <c r="AU91" s="726"/>
      <c r="AV91" s="44"/>
      <c r="AW91" s="44"/>
      <c r="AX91" s="52"/>
      <c r="AY91" s="52"/>
      <c r="AZ91" s="52"/>
      <c r="BA91" s="52"/>
      <c r="BB91" s="52"/>
      <c r="BD91" s="44"/>
      <c r="BF91" s="44"/>
      <c r="BR91" s="44"/>
      <c r="BS91" s="44"/>
      <c r="BT91" s="44"/>
      <c r="BU91" s="44"/>
      <c r="BV91" s="44"/>
      <c r="BW91" s="44"/>
      <c r="BX91" s="44"/>
      <c r="BY91" s="44"/>
      <c r="BZ91" s="44"/>
      <c r="CA91" s="44"/>
      <c r="CB91" s="44"/>
      <c r="CC91" s="44"/>
      <c r="CD91" s="44"/>
      <c r="CE91" s="44"/>
      <c r="CF91" s="44"/>
      <c r="CG91" s="44"/>
      <c r="CH91" s="44"/>
      <c r="CI91" s="44"/>
      <c r="CJ91" s="44"/>
      <c r="CK91" s="52"/>
      <c r="CL91" s="52"/>
      <c r="CM91" s="52"/>
      <c r="CN91" s="52"/>
      <c r="CO91" s="52"/>
      <c r="CP91" s="52"/>
      <c r="CQ91" s="52"/>
      <c r="CR91" s="52"/>
      <c r="CS91" s="44"/>
      <c r="CT91" s="44"/>
      <c r="CU91" s="44"/>
      <c r="CV91" s="44"/>
      <c r="CW91" s="44"/>
      <c r="CX91" s="44"/>
    </row>
    <row r="92" spans="1:196" s="724" customFormat="1">
      <c r="A92" s="723"/>
      <c r="C92" s="725"/>
      <c r="I92" s="704"/>
      <c r="J92" s="704"/>
      <c r="K92" s="726"/>
      <c r="V92" s="44"/>
      <c r="W92" s="44"/>
      <c r="X92" s="44"/>
      <c r="Y92" s="44"/>
      <c r="Z92" s="44"/>
      <c r="AA92" s="44"/>
      <c r="AB92" s="44"/>
      <c r="AC92" s="44"/>
      <c r="AD92" s="44"/>
      <c r="AE92" s="44"/>
      <c r="AF92" s="44"/>
      <c r="AG92" s="44"/>
      <c r="AH92" s="44"/>
      <c r="AI92" s="44"/>
      <c r="AJ92" s="44"/>
      <c r="AK92" s="44"/>
      <c r="AL92" s="44"/>
      <c r="AM92" s="44"/>
      <c r="AN92" s="44"/>
      <c r="AO92"/>
      <c r="AP92"/>
      <c r="AQ92"/>
      <c r="AR92" s="748"/>
      <c r="AU92" s="726"/>
      <c r="AV92" s="44"/>
      <c r="AW92" s="44"/>
      <c r="AX92" s="52"/>
      <c r="AY92" s="52"/>
      <c r="AZ92" s="52"/>
      <c r="BA92" s="52"/>
      <c r="BB92" s="52"/>
      <c r="BC92" s="52"/>
      <c r="BD92" s="44"/>
      <c r="BF92" s="44"/>
      <c r="BR92" s="44"/>
      <c r="BS92" s="44"/>
      <c r="BT92" s="44"/>
      <c r="BU92" s="44"/>
      <c r="BV92" s="44"/>
      <c r="BW92" s="44"/>
      <c r="BX92" s="44"/>
      <c r="BY92" s="44"/>
      <c r="BZ92" s="44"/>
      <c r="CA92" s="44"/>
      <c r="CB92" s="44"/>
      <c r="CC92" s="44"/>
      <c r="CD92" s="44"/>
      <c r="CE92" s="44"/>
      <c r="CF92" s="44"/>
      <c r="CG92" s="44"/>
      <c r="CH92" s="44"/>
      <c r="CI92" s="44"/>
      <c r="CJ92" s="44"/>
      <c r="CK92" s="52"/>
      <c r="CL92" s="52"/>
      <c r="CM92" s="52"/>
      <c r="CN92" s="52"/>
      <c r="CO92" s="52"/>
    </row>
    <row r="93" spans="1:196" s="724" customFormat="1">
      <c r="A93" s="723"/>
      <c r="C93" s="725"/>
      <c r="I93" s="704"/>
      <c r="J93" s="704"/>
      <c r="K93" s="726"/>
      <c r="L93" s="704"/>
      <c r="M93" s="704"/>
      <c r="N93" s="704"/>
      <c r="O93" s="704"/>
      <c r="P93" s="704"/>
      <c r="Q93" s="704"/>
      <c r="R93" s="704"/>
      <c r="V93" s="44"/>
      <c r="W93" s="44"/>
      <c r="X93" s="44"/>
      <c r="Y93" s="44"/>
      <c r="Z93" s="44"/>
      <c r="AA93" s="44"/>
      <c r="AB93" s="44"/>
      <c r="AC93" s="44"/>
      <c r="AD93" s="44"/>
      <c r="AE93" s="44"/>
      <c r="AF93" s="44"/>
      <c r="AG93" s="44"/>
      <c r="AH93" s="44"/>
      <c r="AI93" s="44"/>
      <c r="AJ93" s="44"/>
      <c r="AK93" s="44"/>
      <c r="AL93" s="44"/>
      <c r="AM93" s="44"/>
      <c r="AN93" s="44"/>
      <c r="AO93"/>
      <c r="AP93"/>
      <c r="AQ93"/>
      <c r="AR93" s="748"/>
      <c r="AU93" s="726"/>
      <c r="AV93" s="44"/>
      <c r="AW93" s="44"/>
      <c r="AX93" s="52"/>
      <c r="AY93" s="52"/>
      <c r="AZ93" s="52"/>
      <c r="BA93" s="52"/>
      <c r="BB93" s="52"/>
      <c r="BC93" s="52"/>
      <c r="BD93" s="44"/>
      <c r="BF93" s="44"/>
      <c r="BI93" s="44"/>
      <c r="BJ93" s="44"/>
      <c r="BK93" s="44"/>
      <c r="BL93" s="44"/>
      <c r="BM93" s="44"/>
      <c r="BN93" s="44"/>
      <c r="BO93" s="44"/>
      <c r="BP93" s="44"/>
      <c r="BR93" s="44"/>
      <c r="BS93" s="44"/>
      <c r="BT93" s="44"/>
      <c r="BU93" s="44"/>
      <c r="BV93" s="44"/>
      <c r="BW93" s="44"/>
      <c r="BX93" s="44"/>
      <c r="BY93" s="44"/>
      <c r="BZ93" s="44"/>
      <c r="CA93" s="44"/>
      <c r="CB93" s="44"/>
      <c r="CC93" s="44"/>
      <c r="CD93" s="44"/>
      <c r="CE93" s="44"/>
      <c r="CF93" s="44"/>
      <c r="CG93" s="44"/>
      <c r="CH93" s="44"/>
      <c r="CI93" s="44"/>
      <c r="CJ93" s="44"/>
      <c r="CK93" s="52"/>
      <c r="CL93" s="52"/>
      <c r="CM93" s="52"/>
      <c r="CN93" s="52"/>
      <c r="CO93" s="52"/>
    </row>
    <row r="94" spans="1:196" s="724" customFormat="1">
      <c r="A94" s="749"/>
      <c r="B94" s="704"/>
      <c r="C94" s="713"/>
      <c r="D94" s="704"/>
      <c r="E94" s="704"/>
      <c r="F94" s="704"/>
      <c r="G94" s="704"/>
      <c r="H94" s="704"/>
      <c r="I94" s="704"/>
      <c r="J94" s="704"/>
      <c r="K94" s="726"/>
      <c r="L94" s="704"/>
      <c r="M94" s="704"/>
      <c r="N94" s="704"/>
      <c r="O94" s="704"/>
      <c r="P94" s="704"/>
      <c r="Q94" s="704"/>
      <c r="R94" s="704"/>
      <c r="S94" s="704"/>
      <c r="V94" s="44"/>
      <c r="W94" s="44"/>
      <c r="X94" s="44"/>
      <c r="Y94" s="44"/>
      <c r="Z94" s="44"/>
      <c r="AA94" s="44"/>
      <c r="AB94" s="44"/>
      <c r="AC94" s="44"/>
      <c r="AD94" s="44"/>
      <c r="AE94" s="44"/>
      <c r="AF94" s="44"/>
      <c r="AG94" s="44"/>
      <c r="AH94" s="44"/>
      <c r="AI94" s="44"/>
      <c r="AJ94" s="44"/>
      <c r="AK94" s="44"/>
      <c r="AL94" s="44"/>
      <c r="AM94" s="44"/>
      <c r="AN94" s="44"/>
      <c r="AO94" s="704"/>
      <c r="AP94" s="704"/>
      <c r="AQ94" s="721"/>
      <c r="AR94" s="722"/>
      <c r="AS94" s="704"/>
      <c r="AT94" s="704"/>
      <c r="AU94" s="704"/>
      <c r="AV94" s="44"/>
      <c r="AW94" s="44"/>
      <c r="AX94" s="52"/>
      <c r="AY94" s="52"/>
      <c r="AZ94" s="52"/>
      <c r="BA94" s="52"/>
      <c r="BB94" s="52"/>
      <c r="BC94" s="52"/>
      <c r="BD94" s="44"/>
      <c r="BF94" s="44"/>
      <c r="BI94" s="44"/>
      <c r="BJ94" s="44"/>
      <c r="BK94" s="44"/>
      <c r="BL94" s="44"/>
      <c r="BM94" s="44"/>
      <c r="BN94" s="44"/>
      <c r="BO94" s="44"/>
      <c r="BP94" s="44"/>
      <c r="BQ94" s="44"/>
      <c r="BR94" s="44"/>
      <c r="BS94" s="44"/>
      <c r="BT94" s="44"/>
      <c r="BU94" s="44"/>
      <c r="BV94" s="44"/>
      <c r="BW94" s="44"/>
      <c r="BX94" s="44"/>
      <c r="BY94" s="44"/>
      <c r="BZ94" s="44"/>
      <c r="CA94" s="44"/>
      <c r="CB94" s="44"/>
      <c r="CC94" s="44"/>
      <c r="CD94" s="44"/>
      <c r="CE94" s="44"/>
      <c r="CF94" s="44"/>
      <c r="CG94" s="44"/>
      <c r="CH94" s="44"/>
      <c r="CI94" s="44"/>
      <c r="CJ94" s="44"/>
      <c r="CK94" s="52"/>
      <c r="CL94" s="52"/>
      <c r="CM94" s="52"/>
      <c r="CN94" s="52"/>
      <c r="CO94" s="52"/>
    </row>
    <row r="95" spans="1:196" s="724" customFormat="1">
      <c r="A95" s="749"/>
      <c r="B95" s="704"/>
      <c r="C95" s="713"/>
      <c r="D95" s="704"/>
      <c r="E95" s="704"/>
      <c r="F95" s="704"/>
      <c r="G95" s="704"/>
      <c r="H95" s="704"/>
      <c r="I95" s="704"/>
      <c r="J95" s="704"/>
      <c r="K95" s="704"/>
      <c r="L95" s="704"/>
      <c r="M95" s="704"/>
      <c r="N95" s="704"/>
      <c r="O95" s="704"/>
      <c r="P95" s="704"/>
      <c r="Q95" s="704"/>
      <c r="R95" s="704"/>
      <c r="S95" s="704"/>
      <c r="U95" s="704"/>
      <c r="V95" s="44"/>
      <c r="W95" s="44"/>
      <c r="X95" s="44"/>
      <c r="Y95" s="44"/>
      <c r="Z95" s="44"/>
      <c r="AA95" s="44"/>
      <c r="AB95" s="44"/>
      <c r="AC95" s="44"/>
      <c r="AD95" s="44"/>
      <c r="AE95" s="44"/>
      <c r="AF95" s="44"/>
      <c r="AG95" s="44"/>
      <c r="AH95" s="44"/>
      <c r="AI95" s="44"/>
      <c r="AJ95" s="44"/>
      <c r="AK95" s="44"/>
      <c r="AL95" s="44"/>
      <c r="AM95" s="44"/>
      <c r="AN95" s="44"/>
      <c r="AO95" s="704"/>
      <c r="AP95" s="704"/>
      <c r="AQ95" s="721"/>
      <c r="AR95" s="722"/>
      <c r="AS95" s="704"/>
      <c r="AT95" s="704"/>
      <c r="AU95" s="704"/>
      <c r="AV95" s="44"/>
      <c r="AW95" s="44"/>
      <c r="AX95" s="52"/>
      <c r="AY95" s="52"/>
      <c r="AZ95" s="52"/>
      <c r="BA95" s="52"/>
      <c r="BB95" s="52"/>
      <c r="BC95" s="52"/>
      <c r="BD95" s="44"/>
      <c r="BF95" s="44"/>
      <c r="BI95" s="44"/>
      <c r="BJ95" s="44"/>
      <c r="BK95" s="44"/>
      <c r="BL95" s="44"/>
      <c r="BM95" s="44"/>
      <c r="BN95" s="44"/>
      <c r="BO95" s="44"/>
      <c r="BP95" s="44"/>
      <c r="BQ95" s="44"/>
      <c r="BT95" s="44"/>
      <c r="BU95" s="44"/>
      <c r="BV95" s="44"/>
      <c r="BW95" s="44"/>
      <c r="BX95" s="44"/>
      <c r="BY95" s="44"/>
      <c r="BZ95" s="44"/>
      <c r="CA95" s="44"/>
      <c r="CB95" s="44"/>
      <c r="CE95" s="44"/>
      <c r="CF95" s="44"/>
      <c r="CG95" s="44"/>
      <c r="CH95" s="44"/>
      <c r="CI95" s="44"/>
      <c r="CJ95" s="44"/>
      <c r="CK95" s="52"/>
      <c r="CL95" s="52"/>
      <c r="CM95" s="52"/>
      <c r="CP95" s="52"/>
      <c r="CQ95" s="52"/>
      <c r="CR95" s="52"/>
      <c r="CS95" s="44"/>
      <c r="CT95" s="44"/>
      <c r="CU95" s="44"/>
      <c r="CV95" s="44"/>
      <c r="CW95" s="44"/>
      <c r="CX95" s="44"/>
    </row>
    <row r="96" spans="1:196">
      <c r="V96" s="44"/>
      <c r="W96" s="44"/>
      <c r="X96" s="44"/>
      <c r="Y96" s="44"/>
      <c r="Z96" s="44"/>
      <c r="AA96" s="44"/>
      <c r="AB96" s="44"/>
      <c r="AC96" s="44"/>
      <c r="AD96" s="44"/>
      <c r="AE96" s="44"/>
      <c r="AF96" s="44"/>
      <c r="AG96" s="44"/>
      <c r="AH96" s="44"/>
      <c r="AI96" s="44"/>
      <c r="AJ96" s="44"/>
      <c r="AK96" s="44"/>
      <c r="AL96" s="44"/>
      <c r="AM96" s="44"/>
      <c r="AN96" s="44"/>
      <c r="AP96" s="704"/>
      <c r="AQ96" s="721"/>
      <c r="AR96" s="722"/>
      <c r="AS96" s="704"/>
      <c r="AT96" s="704"/>
      <c r="AV96" s="44"/>
      <c r="AW96" s="44"/>
      <c r="AX96" s="52"/>
      <c r="AY96" s="52"/>
      <c r="AZ96" s="52"/>
      <c r="BA96" s="52"/>
      <c r="BB96" s="52"/>
      <c r="BC96" s="52"/>
      <c r="BD96" s="44"/>
      <c r="BF96" s="44"/>
      <c r="BI96" s="44"/>
      <c r="BJ96" s="44"/>
      <c r="BK96" s="44"/>
      <c r="BL96" s="44"/>
      <c r="BM96" s="44"/>
      <c r="BN96" s="44"/>
      <c r="BO96" s="44"/>
      <c r="BP96" s="44"/>
      <c r="BQ96" s="44"/>
      <c r="BR96" s="724"/>
      <c r="BS96" s="724"/>
      <c r="BT96" s="44"/>
      <c r="BU96" s="44"/>
      <c r="BV96" s="44"/>
      <c r="BW96" s="44"/>
      <c r="BX96" s="44"/>
      <c r="BY96" s="44"/>
      <c r="BZ96" s="44"/>
      <c r="CA96" s="44"/>
      <c r="CB96" s="44"/>
      <c r="CC96" s="724"/>
      <c r="CD96" s="724"/>
      <c r="CE96" s="44"/>
      <c r="CF96" s="44"/>
      <c r="CG96" s="44"/>
      <c r="CH96" s="44"/>
      <c r="CI96" s="44"/>
      <c r="CJ96" s="44"/>
      <c r="CK96" s="52"/>
      <c r="CL96" s="52"/>
      <c r="CM96" s="52"/>
      <c r="CN96" s="724"/>
      <c r="CO96" s="724"/>
      <c r="CP96" s="52"/>
      <c r="CQ96" s="52"/>
      <c r="CR96" s="52"/>
      <c r="CS96" s="44"/>
      <c r="CT96" s="44"/>
      <c r="CU96" s="44"/>
      <c r="CV96" s="44"/>
      <c r="CW96" s="44"/>
      <c r="CX96" s="44"/>
      <c r="CY96" s="724"/>
    </row>
    <row r="97" spans="22:103">
      <c r="V97" s="44"/>
      <c r="W97" s="44"/>
      <c r="X97" s="44"/>
      <c r="Y97" s="44"/>
      <c r="Z97" s="44"/>
      <c r="AA97" s="44"/>
      <c r="AB97" s="44"/>
      <c r="AC97" s="44"/>
      <c r="AD97" s="44"/>
      <c r="AE97" s="44"/>
      <c r="AF97" s="44"/>
      <c r="AG97" s="44"/>
      <c r="AH97" s="44"/>
      <c r="AI97" s="44"/>
      <c r="AJ97" s="44"/>
      <c r="AK97" s="44"/>
      <c r="AL97" s="44"/>
      <c r="AM97" s="44"/>
      <c r="AN97" s="44"/>
      <c r="AP97" s="704"/>
      <c r="AQ97" s="721"/>
      <c r="AR97" s="722"/>
      <c r="AS97" s="704"/>
      <c r="AT97" s="704"/>
      <c r="AV97" s="44"/>
      <c r="AW97" s="44"/>
      <c r="AX97" s="52"/>
      <c r="AY97" s="52"/>
      <c r="AZ97" s="52"/>
      <c r="BA97" s="52"/>
      <c r="BB97" s="52"/>
      <c r="BC97" s="52"/>
      <c r="BD97" s="44"/>
      <c r="BF97" s="44"/>
      <c r="BI97" s="44"/>
      <c r="BJ97" s="44"/>
      <c r="BK97" s="44"/>
      <c r="BL97" s="44"/>
      <c r="BM97" s="44"/>
      <c r="BN97" s="44"/>
      <c r="BO97" s="44"/>
      <c r="BP97" s="44"/>
      <c r="BQ97" s="44"/>
      <c r="BR97" s="724"/>
      <c r="BS97" s="724"/>
      <c r="BT97" s="44"/>
      <c r="BU97" s="44"/>
      <c r="BV97" s="44"/>
      <c r="BW97" s="44"/>
      <c r="BX97" s="44"/>
      <c r="BY97" s="44"/>
      <c r="BZ97" s="44"/>
      <c r="CA97" s="44"/>
      <c r="CB97" s="44"/>
      <c r="CC97" s="724"/>
      <c r="CD97" s="724"/>
      <c r="CE97" s="44"/>
      <c r="CF97" s="44"/>
      <c r="CG97" s="44"/>
      <c r="CH97" s="44"/>
      <c r="CI97" s="44"/>
      <c r="CJ97" s="44"/>
      <c r="CK97" s="52"/>
      <c r="CL97" s="52"/>
      <c r="CM97" s="52"/>
      <c r="CN97" s="724"/>
      <c r="CO97" s="724"/>
      <c r="CP97" s="52"/>
      <c r="CQ97" s="52"/>
      <c r="CR97" s="52"/>
      <c r="CS97" s="44"/>
      <c r="CT97" s="44"/>
      <c r="CU97" s="44"/>
      <c r="CV97" s="44"/>
      <c r="CW97" s="44"/>
      <c r="CX97" s="44"/>
      <c r="CY97" s="724"/>
    </row>
    <row r="98" spans="22:103">
      <c r="V98" s="44"/>
      <c r="W98" s="44"/>
      <c r="X98" s="44"/>
      <c r="Y98" s="44"/>
      <c r="Z98" s="44"/>
      <c r="AA98" s="44"/>
      <c r="AB98" s="44"/>
      <c r="AC98" s="44"/>
      <c r="AD98" s="44"/>
      <c r="AE98" s="44"/>
      <c r="AF98" s="44"/>
      <c r="AG98" s="44"/>
      <c r="AH98" s="44"/>
      <c r="AI98" s="44"/>
      <c r="AJ98" s="44"/>
      <c r="AK98" s="44"/>
      <c r="AL98" s="44"/>
      <c r="AM98" s="44"/>
      <c r="AN98" s="44"/>
      <c r="AP98" s="704"/>
      <c r="AQ98" s="721"/>
      <c r="AR98" s="722"/>
      <c r="AS98" s="704"/>
      <c r="AT98" s="704"/>
      <c r="AV98" s="44"/>
      <c r="AW98" s="44"/>
      <c r="AX98" s="52"/>
      <c r="AY98" s="52"/>
      <c r="AZ98" s="52"/>
      <c r="BA98" s="52"/>
      <c r="BB98" s="52"/>
      <c r="BC98" s="52"/>
      <c r="BD98" s="44"/>
      <c r="BF98" s="44"/>
      <c r="BI98" s="44"/>
      <c r="BJ98" s="44"/>
      <c r="BK98" s="44"/>
      <c r="BL98" s="44"/>
      <c r="BM98" s="44"/>
      <c r="BN98" s="44"/>
      <c r="BO98" s="44"/>
      <c r="BP98" s="44"/>
      <c r="BQ98" s="44"/>
      <c r="BR98" s="44"/>
      <c r="BS98" s="44"/>
      <c r="BT98" s="44"/>
      <c r="BU98" s="44"/>
      <c r="BV98" s="44"/>
      <c r="BW98" s="44"/>
      <c r="BX98" s="44"/>
      <c r="BY98" s="44"/>
      <c r="BZ98" s="44"/>
      <c r="CA98" s="44"/>
      <c r="CB98" s="44"/>
      <c r="CC98" s="44"/>
      <c r="CD98" s="44"/>
      <c r="CE98" s="44"/>
      <c r="CF98" s="44"/>
      <c r="CG98" s="44"/>
      <c r="CH98" s="44"/>
      <c r="CI98" s="44"/>
      <c r="CJ98" s="44"/>
      <c r="CK98" s="52"/>
      <c r="CL98" s="52"/>
      <c r="CM98" s="52"/>
      <c r="CN98" s="52"/>
      <c r="CO98" s="52"/>
      <c r="CP98" s="52"/>
      <c r="CQ98" s="52"/>
      <c r="CR98" s="52"/>
      <c r="CS98" s="44"/>
      <c r="CT98" s="44"/>
      <c r="CU98" s="44"/>
      <c r="CV98" s="44"/>
      <c r="CW98" s="44"/>
      <c r="CX98" s="44"/>
      <c r="CY98" s="724"/>
    </row>
    <row r="99" spans="22:103">
      <c r="V99" s="44"/>
      <c r="W99" s="44"/>
      <c r="X99" s="44"/>
      <c r="Y99" s="44"/>
      <c r="Z99" s="44"/>
      <c r="AA99" s="44"/>
      <c r="AB99" s="44"/>
      <c r="AC99" s="44"/>
      <c r="AD99" s="44"/>
      <c r="AE99" s="44"/>
      <c r="AF99" s="44"/>
      <c r="AG99" s="44"/>
      <c r="AH99" s="44"/>
      <c r="AI99" s="44"/>
      <c r="AJ99" s="44"/>
      <c r="AK99" s="44"/>
      <c r="AL99" s="44"/>
      <c r="AM99" s="44"/>
      <c r="AN99" s="44"/>
      <c r="AP99" s="704"/>
      <c r="AQ99" s="721"/>
      <c r="AR99" s="722"/>
      <c r="AS99" s="704"/>
      <c r="AT99" s="704"/>
      <c r="AV99" s="44"/>
      <c r="AW99" s="44"/>
      <c r="AX99" s="52"/>
      <c r="AY99" s="52"/>
      <c r="AZ99" s="52"/>
      <c r="BA99" s="52"/>
      <c r="BB99" s="52"/>
      <c r="BC99" s="52"/>
      <c r="BD99" s="44"/>
      <c r="BF99" s="44"/>
      <c r="BI99" s="44"/>
      <c r="BJ99" s="44"/>
      <c r="BK99" s="44"/>
      <c r="BL99" s="44"/>
      <c r="BM99" s="44"/>
      <c r="BN99" s="44"/>
      <c r="BO99" s="44"/>
      <c r="BP99" s="44"/>
      <c r="BQ99" s="44"/>
      <c r="BR99" s="44"/>
      <c r="BS99" s="44"/>
      <c r="BT99" s="44"/>
      <c r="BU99" s="44"/>
      <c r="BV99" s="44"/>
      <c r="BW99" s="44"/>
      <c r="BX99" s="44"/>
      <c r="BY99" s="44"/>
      <c r="BZ99" s="44"/>
      <c r="CA99" s="44"/>
      <c r="CB99" s="44"/>
      <c r="CC99" s="44"/>
      <c r="CD99" s="44"/>
      <c r="CE99" s="44"/>
      <c r="CF99" s="44"/>
      <c r="CG99" s="44"/>
      <c r="CH99" s="44"/>
      <c r="CI99" s="44"/>
      <c r="CJ99" s="44"/>
      <c r="CK99" s="52"/>
      <c r="CL99" s="52"/>
      <c r="CM99" s="52"/>
      <c r="CN99" s="52"/>
      <c r="CO99" s="52"/>
      <c r="CP99" s="52"/>
      <c r="CQ99" s="52"/>
      <c r="CR99" s="52"/>
      <c r="CS99" s="44"/>
      <c r="CT99" s="44"/>
      <c r="CU99" s="44"/>
      <c r="CV99" s="44"/>
      <c r="CW99" s="44"/>
      <c r="CX99" s="44"/>
      <c r="CY99" s="724"/>
    </row>
    <row r="100" spans="22:103">
      <c r="V100" s="44"/>
      <c r="W100" s="44"/>
      <c r="X100" s="44"/>
      <c r="Y100" s="44"/>
      <c r="Z100" s="44"/>
      <c r="AA100" s="44"/>
      <c r="AB100" s="44"/>
      <c r="AC100" s="44"/>
      <c r="AD100" s="44"/>
      <c r="AE100" s="44"/>
      <c r="AF100" s="44"/>
      <c r="AG100" s="44"/>
      <c r="AH100" s="44"/>
      <c r="AI100" s="44"/>
      <c r="AJ100" s="44"/>
      <c r="AK100" s="44"/>
      <c r="AL100" s="44"/>
      <c r="AM100" s="44"/>
      <c r="AN100" s="44"/>
      <c r="AP100" s="704"/>
      <c r="AQ100" s="721"/>
      <c r="AR100" s="722"/>
      <c r="AS100" s="704"/>
      <c r="AT100" s="704"/>
      <c r="AV100" s="44"/>
      <c r="AW100" s="44"/>
      <c r="AX100" s="52"/>
      <c r="AY100" s="52"/>
      <c r="AZ100" s="52"/>
      <c r="BA100" s="52"/>
      <c r="BB100" s="52"/>
      <c r="BC100" s="52"/>
      <c r="BD100" s="44"/>
      <c r="BF100" s="44"/>
      <c r="BI100" s="44"/>
      <c r="BJ100" s="44"/>
      <c r="BK100" s="44"/>
      <c r="BL100" s="44"/>
      <c r="BM100" s="44"/>
      <c r="BN100" s="44"/>
      <c r="BO100" s="44"/>
      <c r="BP100" s="44"/>
      <c r="BQ100" s="44"/>
      <c r="BR100" s="44"/>
      <c r="BS100" s="44"/>
      <c r="BT100" s="44"/>
      <c r="BU100" s="44"/>
      <c r="BV100" s="44"/>
      <c r="BW100" s="44"/>
      <c r="BX100" s="44"/>
      <c r="BY100" s="44"/>
      <c r="BZ100" s="44"/>
      <c r="CA100" s="44"/>
      <c r="CB100" s="44"/>
      <c r="CC100" s="44"/>
      <c r="CD100" s="44"/>
      <c r="CE100" s="44"/>
      <c r="CF100" s="44"/>
      <c r="CG100" s="44"/>
      <c r="CH100" s="44"/>
      <c r="CI100" s="44"/>
      <c r="CJ100" s="44"/>
      <c r="CK100" s="52"/>
      <c r="CL100" s="52"/>
      <c r="CM100" s="52"/>
      <c r="CN100" s="52"/>
      <c r="CO100" s="52"/>
      <c r="CP100" s="52"/>
      <c r="CQ100" s="52"/>
      <c r="CR100" s="52"/>
      <c r="CS100" s="44"/>
      <c r="CT100" s="44"/>
      <c r="CU100" s="44"/>
      <c r="CV100" s="44"/>
      <c r="CW100" s="44"/>
      <c r="CX100" s="44"/>
      <c r="CY100" s="724"/>
    </row>
    <row r="101" spans="22:103">
      <c r="V101" s="44"/>
      <c r="W101" s="44"/>
      <c r="X101" s="44"/>
      <c r="Y101" s="44"/>
      <c r="Z101" s="44"/>
      <c r="AA101" s="44"/>
      <c r="AB101" s="44"/>
      <c r="AC101" s="44"/>
      <c r="AD101" s="44"/>
      <c r="AE101" s="44"/>
      <c r="AF101" s="44"/>
      <c r="AG101" s="44"/>
      <c r="AH101" s="44"/>
      <c r="AI101" s="44"/>
      <c r="AJ101" s="44"/>
      <c r="AK101" s="44"/>
      <c r="AL101" s="44"/>
      <c r="AM101" s="44"/>
      <c r="AN101" s="44"/>
      <c r="AP101" s="704"/>
      <c r="AQ101" s="721"/>
      <c r="AR101" s="722"/>
      <c r="AS101" s="704"/>
      <c r="AT101" s="704"/>
      <c r="AV101" s="44"/>
      <c r="AW101" s="44"/>
      <c r="AX101" s="52"/>
      <c r="AY101" s="52"/>
      <c r="AZ101" s="52"/>
      <c r="BA101" s="52"/>
      <c r="BB101" s="52"/>
      <c r="BC101" s="52"/>
      <c r="BD101" s="44"/>
      <c r="BF101" s="44"/>
      <c r="BI101" s="44"/>
      <c r="BJ101" s="44"/>
      <c r="BK101" s="44"/>
      <c r="BL101" s="44"/>
      <c r="BM101" s="44"/>
      <c r="BN101" s="44"/>
      <c r="BO101" s="44"/>
      <c r="BP101" s="44"/>
      <c r="BQ101" s="44"/>
      <c r="BR101" s="44"/>
      <c r="BS101" s="44"/>
      <c r="BT101" s="44"/>
      <c r="BU101" s="44"/>
      <c r="BV101" s="44"/>
      <c r="BW101" s="44"/>
      <c r="BX101" s="44"/>
      <c r="BY101" s="44"/>
      <c r="BZ101" s="44"/>
      <c r="CA101" s="44"/>
      <c r="CB101" s="44"/>
      <c r="CC101" s="44"/>
      <c r="CD101" s="44"/>
      <c r="CE101" s="44"/>
      <c r="CF101" s="44"/>
      <c r="CG101" s="44"/>
      <c r="CH101" s="44"/>
      <c r="CI101" s="44"/>
      <c r="CJ101" s="44"/>
      <c r="CK101" s="52"/>
      <c r="CL101" s="52"/>
      <c r="CM101" s="52"/>
      <c r="CN101" s="52"/>
      <c r="CO101" s="52"/>
      <c r="CP101" s="52"/>
      <c r="CQ101" s="52"/>
      <c r="CR101" s="52"/>
      <c r="CS101" s="44"/>
      <c r="CT101" s="44"/>
      <c r="CU101" s="44"/>
      <c r="CV101" s="44"/>
      <c r="CW101" s="44"/>
      <c r="CX101" s="44"/>
      <c r="CY101" s="724"/>
    </row>
    <row r="102" spans="22:103">
      <c r="V102" s="44"/>
      <c r="W102" s="44"/>
      <c r="X102" s="44"/>
      <c r="Y102" s="44"/>
      <c r="Z102" s="44"/>
      <c r="AA102" s="44"/>
      <c r="AB102" s="44"/>
      <c r="AC102" s="44"/>
      <c r="AD102" s="44"/>
      <c r="AE102" s="44"/>
      <c r="AF102" s="44"/>
      <c r="AG102" s="44"/>
      <c r="AH102" s="44"/>
      <c r="AI102" s="44"/>
      <c r="AJ102" s="44"/>
      <c r="AK102" s="44"/>
      <c r="AL102" s="44"/>
      <c r="AM102" s="44"/>
      <c r="AN102" s="44"/>
      <c r="AP102" s="704"/>
      <c r="AQ102" s="721"/>
      <c r="AR102" s="722"/>
      <c r="AS102" s="704"/>
      <c r="AT102" s="704"/>
      <c r="AV102" s="44"/>
      <c r="AW102" s="44"/>
      <c r="AX102" s="52"/>
      <c r="AY102" s="52"/>
      <c r="AZ102" s="52"/>
      <c r="BA102" s="52"/>
      <c r="BB102" s="52"/>
      <c r="BC102" s="52"/>
      <c r="BD102" s="44"/>
      <c r="BF102" s="44"/>
      <c r="BI102" s="44"/>
      <c r="BJ102" s="44"/>
      <c r="BK102" s="44"/>
      <c r="BL102" s="44"/>
      <c r="BM102" s="44"/>
      <c r="BN102" s="44"/>
      <c r="BO102" s="44"/>
      <c r="BP102" s="44"/>
      <c r="BQ102" s="44"/>
      <c r="BR102" s="44"/>
      <c r="BS102" s="44"/>
      <c r="BT102" s="44"/>
      <c r="BU102" s="44"/>
      <c r="BV102" s="44"/>
      <c r="BW102" s="44"/>
      <c r="BX102" s="44"/>
      <c r="BY102" s="44"/>
      <c r="BZ102" s="44"/>
      <c r="CA102" s="44"/>
      <c r="CB102" s="44"/>
      <c r="CC102" s="44"/>
      <c r="CD102" s="44"/>
      <c r="CE102" s="44"/>
      <c r="CF102" s="44"/>
      <c r="CG102" s="44"/>
      <c r="CH102" s="44"/>
      <c r="CI102" s="44"/>
      <c r="CJ102" s="44"/>
      <c r="CK102" s="52"/>
      <c r="CL102" s="52"/>
      <c r="CM102" s="52"/>
      <c r="CN102" s="52"/>
      <c r="CO102" s="52"/>
      <c r="CP102" s="52"/>
      <c r="CQ102" s="52"/>
      <c r="CR102" s="52"/>
      <c r="CS102" s="44"/>
      <c r="CT102" s="44"/>
      <c r="CU102" s="44"/>
      <c r="CV102" s="44"/>
      <c r="CW102" s="44"/>
      <c r="CX102" s="44"/>
    </row>
    <row r="103" spans="22:103">
      <c r="V103" s="44"/>
      <c r="W103" s="44"/>
      <c r="X103" s="44"/>
      <c r="Y103" s="44"/>
      <c r="Z103" s="44"/>
      <c r="AA103" s="44"/>
      <c r="AB103" s="44"/>
      <c r="AC103" s="44"/>
      <c r="AD103" s="44"/>
      <c r="AE103" s="44"/>
      <c r="AF103" s="44"/>
      <c r="AG103" s="44"/>
      <c r="AH103" s="44"/>
      <c r="AI103" s="44"/>
      <c r="AJ103" s="44"/>
      <c r="AK103" s="44"/>
      <c r="AL103" s="44"/>
      <c r="AM103" s="44"/>
      <c r="AN103" s="44"/>
      <c r="AP103" s="704"/>
      <c r="AQ103" s="721"/>
      <c r="AR103" s="722"/>
      <c r="AS103" s="704"/>
      <c r="AT103" s="704"/>
      <c r="AV103" s="724"/>
      <c r="AW103" s="724"/>
      <c r="AX103" s="724"/>
      <c r="AY103" s="724"/>
      <c r="AZ103" s="724"/>
      <c r="BA103" s="724"/>
      <c r="BB103" s="52"/>
      <c r="BC103" s="52"/>
      <c r="BD103" s="44"/>
      <c r="BF103" s="44"/>
      <c r="BI103" s="44"/>
      <c r="BJ103" s="44"/>
      <c r="BK103" s="44"/>
      <c r="BL103" s="44"/>
      <c r="BM103" s="44"/>
      <c r="BN103" s="44"/>
      <c r="BO103" s="44"/>
      <c r="BP103" s="44"/>
      <c r="BQ103" s="44"/>
      <c r="BR103" s="44"/>
      <c r="BS103" s="44"/>
      <c r="BT103" s="44"/>
      <c r="BU103" s="44"/>
      <c r="BV103" s="44"/>
      <c r="BW103" s="44"/>
      <c r="BX103" s="44"/>
      <c r="BY103" s="44"/>
      <c r="BZ103" s="44"/>
      <c r="CA103" s="44"/>
      <c r="CB103" s="44"/>
      <c r="CC103" s="44"/>
      <c r="CD103" s="44"/>
      <c r="CE103" s="44"/>
      <c r="CF103" s="44"/>
      <c r="CG103" s="44"/>
      <c r="CH103" s="44"/>
      <c r="CI103" s="44"/>
      <c r="CJ103" s="44"/>
      <c r="CK103" s="52"/>
      <c r="CL103" s="52"/>
      <c r="CM103" s="52"/>
      <c r="CN103" s="52"/>
      <c r="CO103" s="52"/>
      <c r="CP103" s="52"/>
      <c r="CQ103" s="52"/>
      <c r="CR103" s="52"/>
      <c r="CS103" s="44"/>
      <c r="CT103" s="44"/>
      <c r="CU103" s="44"/>
      <c r="CV103" s="44"/>
      <c r="CW103" s="44"/>
      <c r="CX103" s="44"/>
    </row>
    <row r="104" spans="22:103">
      <c r="V104" s="44"/>
      <c r="W104" s="44"/>
      <c r="X104" s="44"/>
      <c r="Y104" s="44"/>
      <c r="Z104" s="44"/>
      <c r="AA104" s="44"/>
      <c r="AB104" s="44"/>
      <c r="AC104" s="44"/>
      <c r="AD104" s="44"/>
      <c r="AE104" s="44"/>
      <c r="AF104" s="44"/>
      <c r="AG104" s="44"/>
      <c r="AH104" s="44"/>
      <c r="AI104" s="44"/>
      <c r="AJ104" s="44"/>
      <c r="AK104" s="44"/>
      <c r="AL104" s="44"/>
      <c r="AM104" s="44"/>
      <c r="AN104" s="44"/>
      <c r="AP104" s="704"/>
      <c r="AQ104" s="721"/>
      <c r="AR104" s="722"/>
      <c r="AS104" s="704"/>
      <c r="AT104" s="704"/>
      <c r="AV104" s="724"/>
      <c r="AW104" s="724"/>
      <c r="AX104" s="724"/>
      <c r="AY104" s="724"/>
      <c r="AZ104" s="724"/>
      <c r="BA104" s="724"/>
      <c r="BB104" s="724"/>
      <c r="BC104" s="52"/>
      <c r="BD104" s="44"/>
      <c r="BF104" s="44"/>
      <c r="BI104" s="44"/>
      <c r="BJ104" s="44"/>
      <c r="BK104" s="44"/>
      <c r="BL104" s="44"/>
      <c r="BM104" s="44"/>
      <c r="BN104" s="44"/>
      <c r="BO104" s="44"/>
      <c r="BP104" s="44"/>
      <c r="BQ104" s="44"/>
      <c r="BR104" s="44"/>
      <c r="BS104" s="44"/>
      <c r="BT104" s="44"/>
      <c r="BU104" s="44"/>
      <c r="BV104" s="44"/>
      <c r="BW104" s="44"/>
      <c r="BX104" s="44"/>
      <c r="BY104" s="44"/>
      <c r="BZ104" s="44"/>
      <c r="CA104" s="44"/>
      <c r="CB104" s="44"/>
      <c r="CC104" s="44"/>
      <c r="CD104" s="44"/>
      <c r="CE104" s="44"/>
      <c r="CF104" s="44"/>
      <c r="CG104" s="44"/>
      <c r="CH104" s="44"/>
      <c r="CI104" s="44"/>
      <c r="CJ104" s="44"/>
      <c r="CK104" s="52"/>
      <c r="CL104" s="52"/>
      <c r="CM104" s="52"/>
      <c r="CN104" s="52"/>
      <c r="CO104" s="52"/>
      <c r="CP104" s="52"/>
      <c r="CQ104" s="52"/>
      <c r="CR104" s="52"/>
      <c r="CS104" s="44"/>
      <c r="CT104" s="44"/>
      <c r="CU104" s="44"/>
      <c r="CV104" s="44"/>
      <c r="CW104" s="44"/>
      <c r="CX104" s="44"/>
    </row>
    <row r="105" spans="22:103">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724"/>
      <c r="AS105" s="724"/>
      <c r="AT105" s="724"/>
      <c r="AU105" s="724"/>
      <c r="AV105" s="724"/>
      <c r="AW105" s="724"/>
      <c r="AX105" s="724"/>
      <c r="AY105" s="724"/>
      <c r="AZ105" s="724"/>
      <c r="BA105" s="724"/>
      <c r="BB105" s="724"/>
      <c r="BC105" s="52"/>
      <c r="BD105" s="44"/>
      <c r="BF105" s="44"/>
      <c r="BI105" s="44"/>
      <c r="BJ105" s="44"/>
      <c r="BK105" s="44"/>
      <c r="BL105" s="44"/>
      <c r="BM105" s="44"/>
      <c r="BN105" s="44"/>
      <c r="BO105" s="44"/>
      <c r="BP105" s="44"/>
      <c r="BQ105" s="44"/>
      <c r="BR105" s="44"/>
      <c r="BS105" s="44"/>
      <c r="BT105" s="44"/>
      <c r="BU105" s="44"/>
      <c r="BV105" s="44"/>
      <c r="BW105" s="44"/>
      <c r="BX105" s="44"/>
      <c r="BY105" s="44"/>
      <c r="BZ105" s="44"/>
      <c r="CA105" s="44"/>
      <c r="CB105" s="44"/>
      <c r="CC105" s="44"/>
      <c r="CD105" s="44"/>
      <c r="CE105" s="44"/>
      <c r="CF105" s="44"/>
      <c r="CG105" s="44"/>
      <c r="CH105" s="44"/>
      <c r="CI105" s="44"/>
      <c r="CJ105" s="44"/>
      <c r="CK105" s="52"/>
      <c r="CL105" s="52"/>
      <c r="CM105" s="52"/>
      <c r="CN105" s="52"/>
      <c r="CO105" s="52"/>
      <c r="CP105" s="52"/>
      <c r="CQ105" s="52"/>
      <c r="CR105" s="52"/>
      <c r="CS105" s="44"/>
      <c r="CT105" s="44"/>
      <c r="CU105" s="44"/>
      <c r="CV105" s="44"/>
      <c r="CW105" s="44"/>
      <c r="CX105" s="44"/>
    </row>
    <row r="106" spans="22:103">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724"/>
      <c r="AS106" s="724"/>
      <c r="AT106" s="724"/>
      <c r="AU106" s="724"/>
      <c r="AV106" s="724"/>
      <c r="AW106" s="724"/>
      <c r="AX106" s="724"/>
      <c r="AY106" s="724"/>
      <c r="AZ106" s="724"/>
      <c r="BA106" s="724"/>
      <c r="BB106" s="724"/>
      <c r="BC106" s="52"/>
      <c r="BD106" s="44"/>
      <c r="BF106" s="44"/>
      <c r="BI106" s="44"/>
      <c r="BJ106" s="44"/>
      <c r="BK106" s="44"/>
      <c r="BL106" s="44"/>
      <c r="BM106" s="44"/>
      <c r="BN106" s="44"/>
      <c r="BO106" s="44"/>
      <c r="BP106" s="44"/>
      <c r="BQ106" s="44"/>
      <c r="BR106" s="44"/>
      <c r="BS106" s="44"/>
      <c r="BT106" s="44"/>
      <c r="BU106" s="44"/>
      <c r="BV106" s="44"/>
      <c r="BW106" s="44"/>
      <c r="BX106" s="44"/>
      <c r="BY106" s="44"/>
      <c r="BZ106" s="44"/>
      <c r="CA106" s="44"/>
      <c r="CB106" s="44"/>
      <c r="CC106" s="44"/>
      <c r="CD106" s="44"/>
      <c r="CE106" s="44"/>
      <c r="CF106" s="44"/>
      <c r="CG106" s="44"/>
      <c r="CH106" s="44"/>
      <c r="CI106" s="44"/>
      <c r="CJ106" s="44"/>
      <c r="CK106" s="52"/>
      <c r="CL106" s="52"/>
      <c r="CM106" s="52"/>
      <c r="CN106" s="52"/>
      <c r="CO106" s="52"/>
      <c r="CP106" s="52"/>
      <c r="CQ106" s="52"/>
      <c r="CR106" s="52"/>
      <c r="CS106" s="44"/>
      <c r="CT106" s="44"/>
      <c r="CU106" s="44"/>
      <c r="CV106" s="44"/>
      <c r="CW106" s="44"/>
      <c r="CX106" s="44"/>
    </row>
    <row r="107" spans="22:103">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724"/>
      <c r="AS107" s="724"/>
      <c r="AT107" s="724"/>
      <c r="AU107" s="724"/>
      <c r="AV107" s="724"/>
      <c r="AW107" s="724"/>
      <c r="AX107" s="724"/>
      <c r="AY107" s="724"/>
      <c r="AZ107" s="724"/>
      <c r="BA107" s="724"/>
      <c r="BB107" s="724"/>
      <c r="BC107" s="52"/>
      <c r="BD107" s="44"/>
      <c r="BF107" s="44"/>
      <c r="BI107" s="44"/>
      <c r="BJ107" s="44"/>
      <c r="BK107" s="44"/>
      <c r="BL107" s="44"/>
      <c r="BM107" s="44"/>
      <c r="BN107" s="44"/>
      <c r="BO107" s="44"/>
      <c r="BP107" s="44"/>
      <c r="BQ107" s="44"/>
      <c r="BR107" s="44"/>
      <c r="BS107" s="44"/>
      <c r="BT107" s="44"/>
      <c r="BU107" s="44"/>
      <c r="BV107" s="44"/>
      <c r="BW107" s="44"/>
      <c r="BX107" s="44"/>
      <c r="BY107" s="44"/>
      <c r="BZ107" s="44"/>
      <c r="CA107" s="44"/>
      <c r="CB107" s="44"/>
      <c r="CC107" s="44"/>
      <c r="CD107" s="44"/>
      <c r="CE107" s="44"/>
      <c r="CF107" s="44"/>
      <c r="CG107" s="44"/>
      <c r="CH107" s="44"/>
      <c r="CI107" s="44"/>
      <c r="CJ107" s="44"/>
      <c r="CK107" s="52"/>
      <c r="CL107" s="52"/>
      <c r="CM107" s="52"/>
      <c r="CN107" s="52"/>
      <c r="CO107" s="52"/>
      <c r="CP107" s="52"/>
      <c r="CQ107" s="52"/>
      <c r="CR107" s="52"/>
      <c r="CS107" s="44"/>
      <c r="CT107" s="44"/>
      <c r="CU107" s="44"/>
      <c r="CV107" s="44"/>
      <c r="CW107" s="44"/>
      <c r="CX107" s="44"/>
    </row>
    <row r="108" spans="22:103">
      <c r="V108" s="44"/>
      <c r="W108" s="44"/>
      <c r="X108" s="44"/>
      <c r="Y108" s="44"/>
      <c r="Z108" s="44"/>
      <c r="AA108" s="44"/>
      <c r="AB108" s="44"/>
      <c r="AC108" s="44"/>
      <c r="AD108" s="44"/>
      <c r="AE108" s="44"/>
      <c r="AF108" s="44"/>
      <c r="AG108" s="44"/>
      <c r="AH108" s="44"/>
      <c r="AI108" s="44"/>
      <c r="AJ108" s="44"/>
      <c r="AK108" s="44"/>
      <c r="AL108" s="44"/>
      <c r="AM108" s="44"/>
      <c r="AN108" s="44"/>
      <c r="AO108" s="44"/>
      <c r="AP108" s="44"/>
      <c r="AQ108" s="44"/>
      <c r="AR108" s="724"/>
      <c r="AS108" s="724"/>
      <c r="AT108" s="724"/>
      <c r="AU108" s="724"/>
      <c r="AV108" s="724"/>
      <c r="AW108" s="724"/>
      <c r="AX108" s="724"/>
      <c r="AY108" s="724"/>
      <c r="AZ108" s="724"/>
      <c r="BA108" s="724"/>
      <c r="BB108" s="724"/>
      <c r="BC108" s="52"/>
      <c r="BD108" s="44"/>
      <c r="BF108" s="44"/>
      <c r="BI108" s="44"/>
      <c r="BJ108" s="44"/>
      <c r="BK108" s="44"/>
      <c r="BL108" s="44"/>
      <c r="BM108" s="44"/>
      <c r="BN108" s="44"/>
      <c r="BO108" s="44"/>
      <c r="BP108" s="44"/>
      <c r="BQ108" s="44"/>
      <c r="BR108" s="44"/>
      <c r="BS108" s="44"/>
      <c r="BT108" s="44"/>
      <c r="BU108" s="44"/>
      <c r="BV108" s="44"/>
      <c r="BW108" s="44"/>
      <c r="BX108" s="44"/>
      <c r="BY108" s="44"/>
      <c r="BZ108" s="44"/>
      <c r="CA108" s="44"/>
      <c r="CB108" s="44"/>
      <c r="CC108" s="44"/>
      <c r="CD108" s="44"/>
      <c r="CE108" s="44"/>
      <c r="CF108" s="44"/>
      <c r="CG108" s="44"/>
      <c r="CH108" s="724"/>
      <c r="CI108" s="724"/>
      <c r="CJ108" s="724"/>
      <c r="CK108" s="724"/>
      <c r="CL108" s="724"/>
      <c r="CM108" s="52"/>
      <c r="CN108" s="52"/>
      <c r="CO108" s="52"/>
      <c r="CP108" s="52"/>
      <c r="CQ108" s="52"/>
      <c r="CR108" s="52"/>
      <c r="CS108" s="44"/>
      <c r="CT108" s="44"/>
      <c r="CU108" s="44"/>
      <c r="CV108" s="44"/>
      <c r="CW108" s="44"/>
      <c r="CX108" s="44"/>
    </row>
    <row r="109" spans="22:103">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724"/>
      <c r="AS109" s="724"/>
      <c r="AT109" s="724"/>
      <c r="AU109" s="724"/>
      <c r="AV109" s="724"/>
      <c r="AW109" s="724"/>
      <c r="AX109" s="724"/>
      <c r="AY109" s="724"/>
      <c r="AZ109" s="724"/>
      <c r="BA109" s="724"/>
      <c r="BB109" s="724"/>
      <c r="BC109" s="52"/>
      <c r="BD109" s="44"/>
      <c r="BF109" s="44"/>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4"/>
      <c r="CG109" s="44"/>
      <c r="CH109" s="724"/>
      <c r="CI109" s="724"/>
      <c r="CJ109" s="724"/>
      <c r="CK109" s="724"/>
      <c r="CL109" s="724"/>
      <c r="CM109" s="724"/>
      <c r="CN109" s="52"/>
      <c r="CO109" s="52"/>
      <c r="CP109" s="52"/>
      <c r="CQ109" s="52"/>
      <c r="CR109" s="52"/>
      <c r="CS109" s="44"/>
      <c r="CT109" s="44"/>
      <c r="CU109" s="44"/>
      <c r="CV109" s="44"/>
      <c r="CW109" s="44"/>
      <c r="CX109" s="44"/>
    </row>
    <row r="110" spans="22:103">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724"/>
      <c r="AS110" s="724"/>
      <c r="AT110" s="724"/>
      <c r="AU110" s="724"/>
      <c r="AV110" s="724"/>
      <c r="AW110" s="724"/>
      <c r="AX110" s="724"/>
      <c r="AY110" s="724"/>
      <c r="AZ110" s="724"/>
      <c r="BA110" s="724"/>
      <c r="BB110" s="724"/>
      <c r="BC110" s="52"/>
      <c r="BD110" s="44"/>
      <c r="BF110" s="44"/>
      <c r="BI110" s="44"/>
      <c r="BJ110" s="44"/>
      <c r="BK110" s="44"/>
      <c r="BL110" s="44"/>
      <c r="BM110" s="44"/>
      <c r="BN110" s="44"/>
      <c r="BO110" s="44"/>
      <c r="BP110" s="44"/>
      <c r="BQ110" s="44"/>
      <c r="BR110" s="44"/>
      <c r="BS110" s="44"/>
      <c r="BT110" s="44"/>
      <c r="BU110" s="44"/>
      <c r="BV110" s="44"/>
      <c r="BW110" s="44"/>
      <c r="BX110" s="44"/>
      <c r="BY110" s="44"/>
      <c r="BZ110" s="44"/>
      <c r="CA110" s="44"/>
      <c r="CB110" s="44"/>
      <c r="CC110" s="44"/>
      <c r="CD110" s="44"/>
      <c r="CE110" s="724"/>
      <c r="CF110" s="724"/>
      <c r="CG110" s="724"/>
      <c r="CH110" s="724"/>
      <c r="CI110" s="724"/>
      <c r="CJ110" s="724"/>
      <c r="CK110" s="724"/>
      <c r="CL110" s="724"/>
      <c r="CM110" s="724"/>
      <c r="CN110" s="52"/>
      <c r="CO110" s="52"/>
      <c r="CP110" s="52"/>
      <c r="CQ110" s="52"/>
      <c r="CR110" s="52"/>
      <c r="CS110" s="44"/>
      <c r="CT110" s="44"/>
      <c r="CU110" s="44"/>
      <c r="CV110" s="44"/>
      <c r="CW110" s="44"/>
      <c r="CX110" s="44"/>
    </row>
    <row r="111" spans="22:103">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724"/>
      <c r="AS111" s="724"/>
      <c r="AT111" s="724"/>
      <c r="AU111" s="724"/>
      <c r="AV111" s="724"/>
      <c r="AW111" s="724"/>
      <c r="AX111" s="724"/>
      <c r="AY111" s="724"/>
      <c r="AZ111" s="724"/>
      <c r="BA111" s="724"/>
      <c r="BB111" s="724"/>
      <c r="BC111" s="52"/>
      <c r="BD111" s="44"/>
      <c r="BF111" s="44"/>
      <c r="BI111" s="44"/>
      <c r="BJ111" s="44"/>
      <c r="BK111" s="44"/>
      <c r="BL111" s="44"/>
      <c r="BM111" s="44"/>
      <c r="BN111" s="44"/>
      <c r="BO111" s="44"/>
      <c r="BP111" s="44"/>
      <c r="BQ111" s="44"/>
      <c r="BR111" s="44"/>
      <c r="BS111" s="44"/>
      <c r="BT111" s="44"/>
      <c r="BU111" s="44"/>
      <c r="BV111" s="44"/>
      <c r="BW111" s="44"/>
      <c r="BX111" s="44"/>
      <c r="BY111" s="44"/>
      <c r="BZ111" s="44"/>
      <c r="CA111" s="44"/>
      <c r="CB111" s="44"/>
      <c r="CC111" s="44"/>
      <c r="CD111" s="44"/>
      <c r="CE111" s="724"/>
      <c r="CF111" s="724"/>
      <c r="CG111" s="724"/>
      <c r="CH111" s="724"/>
      <c r="CI111" s="724"/>
      <c r="CJ111" s="724"/>
      <c r="CK111" s="724"/>
      <c r="CL111" s="724"/>
      <c r="CM111" s="724"/>
      <c r="CN111" s="52"/>
      <c r="CO111" s="52"/>
      <c r="CP111" s="52"/>
      <c r="CQ111" s="52"/>
      <c r="CR111" s="52"/>
      <c r="CS111" s="44"/>
      <c r="CT111" s="44"/>
      <c r="CU111" s="44"/>
      <c r="CV111" s="44"/>
      <c r="CW111" s="44"/>
      <c r="CX111" s="44"/>
    </row>
    <row r="112" spans="22:103">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724"/>
      <c r="AS112" s="724"/>
      <c r="AT112" s="724"/>
      <c r="AU112" s="724"/>
      <c r="AV112" s="724"/>
      <c r="AW112" s="724"/>
      <c r="AX112" s="724"/>
      <c r="AY112" s="724"/>
      <c r="AZ112" s="724"/>
      <c r="BA112" s="724"/>
      <c r="BB112" s="724"/>
      <c r="BC112" s="52"/>
      <c r="BD112" s="44"/>
      <c r="BF112" s="44"/>
      <c r="BI112" s="44"/>
      <c r="BJ112" s="44"/>
      <c r="BK112" s="44"/>
      <c r="BL112" s="44"/>
      <c r="BM112" s="44"/>
      <c r="BN112" s="44"/>
      <c r="BO112" s="44"/>
      <c r="BP112" s="44"/>
      <c r="BQ112" s="44"/>
      <c r="BR112" s="44"/>
      <c r="BS112" s="44"/>
      <c r="BT112" s="44"/>
      <c r="BU112" s="44"/>
      <c r="BV112" s="44"/>
      <c r="BW112" s="44"/>
      <c r="BX112" s="44"/>
      <c r="BY112" s="44"/>
      <c r="BZ112" s="44"/>
      <c r="CA112" s="44"/>
      <c r="CB112" s="44"/>
      <c r="CC112" s="44"/>
      <c r="CD112" s="44"/>
      <c r="CE112" s="724"/>
      <c r="CF112" s="724"/>
      <c r="CG112" s="724"/>
      <c r="CH112" s="724"/>
      <c r="CI112" s="724"/>
      <c r="CJ112" s="724"/>
      <c r="CK112" s="724"/>
      <c r="CL112" s="724"/>
      <c r="CM112" s="724"/>
      <c r="CN112" s="52"/>
      <c r="CO112" s="52"/>
      <c r="CP112" s="52"/>
      <c r="CQ112" s="52"/>
      <c r="CR112" s="52"/>
      <c r="CS112" s="44"/>
      <c r="CT112" s="44"/>
      <c r="CU112" s="44"/>
      <c r="CV112" s="44"/>
      <c r="CW112" s="44"/>
      <c r="CX112" s="44"/>
    </row>
    <row r="113" spans="22:102">
      <c r="V113" s="44"/>
      <c r="W113" s="44"/>
      <c r="X113" s="44"/>
      <c r="Y113" s="44"/>
      <c r="Z113" s="44"/>
      <c r="AA113" s="44"/>
      <c r="AB113" s="44"/>
      <c r="AC113" s="44"/>
      <c r="AD113" s="44"/>
      <c r="AE113" s="44"/>
      <c r="AF113" s="44"/>
      <c r="AG113" s="44"/>
      <c r="AH113" s="44"/>
      <c r="AI113" s="44"/>
      <c r="AJ113" s="44"/>
      <c r="AK113" s="44"/>
      <c r="AL113" s="44"/>
      <c r="AM113" s="44"/>
      <c r="AN113" s="44"/>
      <c r="AO113" s="44"/>
      <c r="AP113" s="44"/>
      <c r="AQ113" s="44"/>
      <c r="AR113" s="724"/>
      <c r="AS113" s="724"/>
      <c r="AT113" s="724"/>
      <c r="AU113" s="724"/>
      <c r="AV113" s="724"/>
      <c r="AW113" s="724"/>
      <c r="AX113" s="724"/>
      <c r="AY113" s="724"/>
      <c r="AZ113" s="724"/>
      <c r="BA113" s="724"/>
      <c r="BB113" s="724"/>
      <c r="BC113" s="52"/>
      <c r="BD113" s="44"/>
      <c r="BF113" s="44"/>
      <c r="BI113" s="44"/>
      <c r="BJ113" s="44"/>
      <c r="BK113" s="44"/>
      <c r="BL113" s="44"/>
      <c r="BM113" s="44"/>
      <c r="BN113" s="44"/>
      <c r="BO113" s="44"/>
      <c r="BP113" s="44"/>
      <c r="BQ113" s="44"/>
      <c r="BR113" s="44"/>
      <c r="BS113" s="44"/>
      <c r="BT113" s="44"/>
      <c r="BU113" s="44"/>
      <c r="BV113" s="44"/>
      <c r="BW113" s="44"/>
      <c r="BX113" s="44"/>
      <c r="BY113" s="44"/>
      <c r="BZ113" s="44"/>
      <c r="CA113" s="44"/>
      <c r="CB113" s="44"/>
      <c r="CC113" s="44"/>
      <c r="CD113" s="44"/>
      <c r="CE113" s="724"/>
      <c r="CF113" s="724"/>
      <c r="CG113" s="724"/>
      <c r="CH113" s="724"/>
      <c r="CI113" s="724"/>
      <c r="CJ113" s="724"/>
      <c r="CK113" s="724"/>
      <c r="CL113" s="724"/>
      <c r="CM113" s="724"/>
      <c r="CN113" s="52"/>
      <c r="CO113" s="52"/>
      <c r="CP113" s="52"/>
      <c r="CQ113" s="52"/>
      <c r="CR113" s="52"/>
      <c r="CS113" s="44"/>
      <c r="CT113" s="44"/>
      <c r="CU113" s="44"/>
      <c r="CV113" s="44"/>
      <c r="CW113" s="44"/>
      <c r="CX113" s="44"/>
    </row>
    <row r="114" spans="22:102">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724"/>
      <c r="AS114" s="724"/>
      <c r="AT114" s="724"/>
      <c r="AU114" s="724"/>
      <c r="AV114" s="724"/>
      <c r="AW114" s="724"/>
      <c r="AX114" s="724"/>
      <c r="AY114" s="724"/>
      <c r="AZ114" s="724"/>
      <c r="BA114" s="724"/>
      <c r="BB114" s="724"/>
      <c r="BC114" s="52"/>
      <c r="BD114" s="44"/>
      <c r="BF114" s="44"/>
      <c r="BI114" s="44"/>
      <c r="BJ114" s="44"/>
      <c r="BK114" s="44"/>
      <c r="BL114" s="44"/>
      <c r="BM114" s="44"/>
      <c r="BN114" s="44"/>
      <c r="BO114" s="44"/>
      <c r="BP114" s="44"/>
      <c r="BQ114" s="44"/>
      <c r="BR114" s="44"/>
      <c r="BS114" s="44"/>
      <c r="BT114" s="44"/>
      <c r="BU114" s="44"/>
      <c r="BV114" s="44"/>
      <c r="BW114" s="44"/>
      <c r="BX114" s="44"/>
      <c r="BY114" s="44"/>
      <c r="BZ114" s="44"/>
      <c r="CA114" s="44"/>
      <c r="CB114" s="44"/>
      <c r="CC114" s="44"/>
      <c r="CD114" s="44"/>
      <c r="CE114" s="724"/>
      <c r="CF114" s="724"/>
      <c r="CG114" s="724"/>
      <c r="CH114" s="724"/>
      <c r="CI114" s="724"/>
      <c r="CJ114" s="724"/>
      <c r="CK114" s="724"/>
      <c r="CL114" s="724"/>
      <c r="CM114" s="724"/>
      <c r="CN114" s="52"/>
      <c r="CO114" s="52"/>
      <c r="CP114" s="52"/>
      <c r="CQ114" s="52"/>
      <c r="CR114" s="52"/>
      <c r="CS114" s="44"/>
      <c r="CT114" s="44"/>
      <c r="CU114" s="44"/>
      <c r="CV114" s="44"/>
      <c r="CW114" s="44"/>
      <c r="CX114" s="44"/>
    </row>
    <row r="115" spans="22:102">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724"/>
      <c r="AS115" s="724"/>
      <c r="AT115" s="724"/>
      <c r="AU115" s="724"/>
      <c r="AV115" s="724"/>
      <c r="AW115" s="724"/>
      <c r="AX115" s="724"/>
      <c r="AY115" s="724"/>
      <c r="AZ115" s="724"/>
      <c r="BA115" s="724"/>
      <c r="BB115" s="724"/>
      <c r="BC115" s="52"/>
      <c r="BD115" s="44"/>
      <c r="BF115" s="44"/>
      <c r="BI115" s="44"/>
      <c r="BJ115" s="44"/>
      <c r="BK115" s="44"/>
      <c r="BL115" s="44"/>
      <c r="BM115" s="44"/>
      <c r="BN115" s="44"/>
      <c r="BO115" s="44"/>
      <c r="BP115" s="44"/>
      <c r="BQ115" s="44"/>
      <c r="BR115" s="44"/>
      <c r="BS115" s="44"/>
      <c r="BT115" s="44"/>
      <c r="BU115" s="44"/>
      <c r="BV115" s="44"/>
      <c r="BW115" s="44"/>
      <c r="BX115" s="44"/>
      <c r="BY115" s="44"/>
      <c r="BZ115" s="44"/>
      <c r="CA115" s="44"/>
      <c r="CB115" s="44"/>
      <c r="CC115" s="44"/>
      <c r="CD115" s="44"/>
      <c r="CE115" s="724"/>
      <c r="CF115" s="724"/>
      <c r="CG115" s="724"/>
      <c r="CH115" s="724"/>
      <c r="CI115" s="724"/>
      <c r="CJ115" s="724"/>
      <c r="CK115" s="724"/>
      <c r="CL115" s="724"/>
      <c r="CM115" s="724"/>
      <c r="CN115" s="52"/>
      <c r="CO115" s="52"/>
      <c r="CP115" s="52"/>
      <c r="CQ115" s="52"/>
      <c r="CR115" s="52"/>
      <c r="CS115" s="44"/>
      <c r="CT115" s="44"/>
      <c r="CU115" s="44"/>
      <c r="CV115" s="44"/>
      <c r="CW115" s="44"/>
      <c r="CX115" s="44"/>
    </row>
    <row r="116" spans="22:102">
      <c r="V116" s="65"/>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724"/>
      <c r="AS116" s="724"/>
      <c r="AT116" s="724"/>
      <c r="AU116" s="724"/>
      <c r="AV116" s="724"/>
      <c r="AW116" s="724"/>
      <c r="AX116" s="724"/>
      <c r="AY116" s="724"/>
      <c r="AZ116" s="724"/>
      <c r="BA116" s="724"/>
      <c r="BB116" s="724"/>
      <c r="BC116" s="52"/>
      <c r="BD116" s="44"/>
      <c r="BF116" s="44"/>
      <c r="BI116" s="44"/>
      <c r="BJ116" s="44"/>
      <c r="BK116" s="44"/>
      <c r="BL116" s="44"/>
      <c r="BM116" s="44"/>
      <c r="BN116" s="44"/>
      <c r="BO116" s="44"/>
      <c r="BP116" s="44"/>
      <c r="BQ116" s="44"/>
      <c r="BR116" s="44"/>
      <c r="BS116" s="44"/>
      <c r="BT116" s="44"/>
      <c r="BU116" s="44"/>
      <c r="BV116" s="44"/>
      <c r="BW116" s="44"/>
      <c r="BX116" s="44"/>
      <c r="BY116" s="44"/>
      <c r="BZ116" s="44"/>
      <c r="CA116" s="44"/>
      <c r="CB116" s="44"/>
      <c r="CC116" s="44"/>
      <c r="CD116" s="44"/>
      <c r="CE116" s="724"/>
      <c r="CF116" s="724"/>
      <c r="CG116" s="724"/>
      <c r="CH116" s="724"/>
      <c r="CI116" s="724"/>
      <c r="CJ116" s="724"/>
      <c r="CK116" s="724"/>
      <c r="CL116" s="724"/>
      <c r="CM116" s="724"/>
      <c r="CN116" s="52"/>
      <c r="CO116" s="52"/>
      <c r="CP116" s="52"/>
      <c r="CQ116" s="52"/>
      <c r="CR116" s="52"/>
      <c r="CS116" s="44"/>
      <c r="CT116" s="44"/>
      <c r="CU116" s="44"/>
      <c r="CV116" s="44"/>
      <c r="CW116" s="44"/>
      <c r="CX116" s="44"/>
    </row>
    <row r="117" spans="22:102">
      <c r="V117" s="65"/>
      <c r="W117" s="65"/>
      <c r="X117" s="65"/>
      <c r="Y117" s="65"/>
      <c r="Z117" s="724"/>
      <c r="AA117" s="44"/>
      <c r="AB117" s="44"/>
      <c r="AC117" s="44"/>
      <c r="AD117" s="44"/>
      <c r="AE117" s="44"/>
      <c r="AF117" s="44"/>
      <c r="AG117" s="44"/>
      <c r="AH117" s="44"/>
      <c r="AI117" s="44"/>
      <c r="AJ117" s="44"/>
      <c r="AK117" s="44"/>
      <c r="AL117" s="44"/>
      <c r="AM117" s="44"/>
      <c r="AN117" s="44"/>
      <c r="AO117" s="44"/>
      <c r="AP117" s="44"/>
      <c r="AQ117" s="44"/>
      <c r="AR117" s="724"/>
      <c r="AS117" s="724"/>
      <c r="AT117" s="724"/>
      <c r="AU117" s="724"/>
      <c r="AV117" s="724"/>
      <c r="AW117" s="724"/>
      <c r="AX117" s="724"/>
      <c r="AY117" s="724"/>
      <c r="AZ117" s="724"/>
      <c r="BA117" s="724"/>
      <c r="BB117" s="724"/>
      <c r="BC117" s="52"/>
      <c r="BD117" s="724"/>
      <c r="BF117" s="44"/>
      <c r="BI117" s="44"/>
      <c r="BJ117" s="44"/>
      <c r="BK117" s="44"/>
      <c r="BL117" s="44"/>
      <c r="BM117" s="44"/>
      <c r="BN117" s="44"/>
      <c r="BO117" s="44"/>
      <c r="BP117" s="44"/>
      <c r="BQ117" s="44"/>
      <c r="BR117" s="44"/>
      <c r="BS117" s="44"/>
      <c r="BT117" s="44"/>
      <c r="BU117" s="44"/>
      <c r="BV117" s="44"/>
      <c r="BW117" s="44"/>
      <c r="BX117" s="44"/>
      <c r="BY117" s="44"/>
      <c r="BZ117" s="44"/>
      <c r="CA117" s="44"/>
      <c r="CB117" s="44"/>
      <c r="CC117" s="44"/>
      <c r="CD117" s="44"/>
      <c r="CE117" s="724"/>
      <c r="CF117" s="724"/>
      <c r="CG117" s="724"/>
      <c r="CH117" s="724"/>
      <c r="CI117" s="724"/>
      <c r="CJ117" s="724"/>
      <c r="CK117" s="724"/>
      <c r="CL117" s="724"/>
      <c r="CM117" s="724"/>
      <c r="CN117" s="52"/>
      <c r="CO117" s="52"/>
      <c r="CP117" s="52"/>
      <c r="CQ117" s="52"/>
      <c r="CR117" s="52"/>
      <c r="CS117" s="44"/>
      <c r="CT117" s="44"/>
      <c r="CU117" s="44"/>
      <c r="CV117" s="44"/>
      <c r="CW117" s="44"/>
      <c r="CX117" s="44"/>
    </row>
    <row r="118" spans="22:102">
      <c r="AA118" s="724"/>
      <c r="AB118" s="724"/>
      <c r="AC118" s="724"/>
      <c r="AD118" s="44"/>
      <c r="AE118" s="44"/>
      <c r="AK118" s="44"/>
      <c r="AL118" s="44"/>
      <c r="AM118" s="44"/>
      <c r="AN118" s="44"/>
      <c r="AO118" s="44"/>
      <c r="AP118" s="44"/>
      <c r="AQ118" s="44"/>
      <c r="AR118" s="724"/>
      <c r="AS118" s="724"/>
      <c r="AT118" s="724"/>
      <c r="AU118" s="724"/>
      <c r="AV118" s="724"/>
      <c r="AW118" s="724"/>
      <c r="AX118" s="724"/>
      <c r="AY118" s="724"/>
      <c r="AZ118" s="724"/>
      <c r="BA118" s="724"/>
      <c r="BB118" s="724"/>
      <c r="BC118" s="52"/>
      <c r="BD118" s="724"/>
      <c r="BF118" s="44"/>
      <c r="BI118" s="44"/>
      <c r="BJ118" s="44"/>
      <c r="BK118" s="44"/>
      <c r="BL118" s="44"/>
      <c r="BM118" s="44"/>
      <c r="BN118" s="44"/>
      <c r="BO118" s="44"/>
      <c r="BP118" s="44"/>
      <c r="BQ118" s="44"/>
      <c r="BR118" s="44"/>
      <c r="BS118" s="44"/>
      <c r="BT118" s="724"/>
      <c r="BU118" s="724"/>
      <c r="BV118" s="724"/>
      <c r="BW118" s="724"/>
      <c r="BX118" s="724"/>
      <c r="BY118" s="724"/>
      <c r="BZ118" s="724"/>
      <c r="CA118" s="724"/>
      <c r="CB118" s="44"/>
      <c r="CC118" s="44"/>
      <c r="CD118" s="44"/>
      <c r="CE118" s="724"/>
      <c r="CF118" s="724"/>
      <c r="CG118" s="724"/>
      <c r="CH118" s="724"/>
      <c r="CI118" s="724"/>
      <c r="CJ118" s="724"/>
      <c r="CK118" s="724"/>
      <c r="CL118" s="724"/>
      <c r="CM118" s="724"/>
      <c r="CN118" s="52"/>
      <c r="CO118" s="52"/>
      <c r="CP118" s="52"/>
      <c r="CQ118" s="52"/>
      <c r="CR118" s="52"/>
      <c r="CS118" s="44"/>
      <c r="CT118" s="44"/>
      <c r="CU118" s="44"/>
      <c r="CV118" s="44"/>
      <c r="CW118" s="44"/>
      <c r="CX118" s="44"/>
    </row>
    <row r="119" spans="22:102">
      <c r="BI119" s="44"/>
      <c r="BJ119" s="44"/>
      <c r="BK119" s="44"/>
      <c r="BL119" s="44"/>
      <c r="BM119" s="44"/>
      <c r="BN119" s="44"/>
      <c r="BO119" s="44"/>
      <c r="BP119" s="44"/>
      <c r="BQ119" s="44"/>
      <c r="BR119" s="44"/>
      <c r="BS119" s="44"/>
      <c r="BT119" s="724"/>
      <c r="BU119" s="724"/>
      <c r="BV119" s="724"/>
      <c r="BW119" s="724"/>
      <c r="BX119" s="724"/>
      <c r="BY119" s="724"/>
      <c r="BZ119" s="724"/>
      <c r="CA119" s="724"/>
      <c r="CB119" s="724"/>
      <c r="CC119" s="44"/>
      <c r="CD119" s="44"/>
      <c r="CE119" s="724"/>
      <c r="CF119" s="724"/>
      <c r="CG119" s="724"/>
      <c r="CH119" s="724"/>
      <c r="CI119" s="724"/>
      <c r="CJ119" s="724"/>
      <c r="CK119" s="724"/>
      <c r="CL119" s="724"/>
      <c r="CM119" s="724"/>
      <c r="CN119" s="52"/>
      <c r="CO119" s="52"/>
      <c r="CP119" s="52"/>
      <c r="CQ119" s="52"/>
      <c r="CR119" s="52"/>
      <c r="CS119" s="44"/>
      <c r="CT119" s="44"/>
      <c r="CU119" s="44"/>
      <c r="CV119" s="44"/>
      <c r="CW119" s="44"/>
      <c r="CX119" s="44"/>
    </row>
    <row r="120" spans="22:102">
      <c r="BI120" s="44"/>
      <c r="BJ120" s="44"/>
      <c r="BK120" s="44"/>
      <c r="BL120" s="44"/>
      <c r="BM120" s="44"/>
      <c r="BN120" s="44"/>
      <c r="BO120" s="44"/>
      <c r="BP120" s="44"/>
      <c r="BQ120" s="44"/>
      <c r="BR120" s="44"/>
      <c r="BS120" s="44"/>
      <c r="BT120" s="724"/>
      <c r="BU120" s="724"/>
      <c r="BV120" s="724"/>
      <c r="BW120" s="724"/>
      <c r="BX120" s="724"/>
      <c r="BY120" s="724"/>
      <c r="BZ120" s="724"/>
      <c r="CA120" s="724"/>
      <c r="CB120" s="724"/>
      <c r="CC120" s="44"/>
      <c r="CD120" s="44"/>
      <c r="CE120" s="724"/>
      <c r="CF120" s="724"/>
      <c r="CG120" s="724"/>
      <c r="CH120" s="724"/>
      <c r="CI120" s="724"/>
      <c r="CJ120" s="724"/>
      <c r="CK120" s="724"/>
      <c r="CL120" s="724"/>
      <c r="CM120" s="724"/>
      <c r="CN120" s="52"/>
      <c r="CO120" s="52"/>
      <c r="CP120" s="52"/>
      <c r="CQ120" s="52"/>
      <c r="CR120" s="52"/>
      <c r="CS120" s="44"/>
      <c r="CT120" s="44"/>
      <c r="CU120" s="44"/>
      <c r="CV120" s="44"/>
      <c r="CW120" s="44"/>
      <c r="CX120" s="44"/>
    </row>
    <row r="121" spans="22:102">
      <c r="BI121" s="44"/>
      <c r="BJ121" s="44"/>
      <c r="BK121" s="44"/>
      <c r="BL121" s="44"/>
      <c r="BM121" s="44"/>
      <c r="BN121" s="44"/>
      <c r="BO121" s="44"/>
      <c r="BP121" s="44"/>
      <c r="BQ121" s="44"/>
      <c r="BR121" s="44"/>
      <c r="BS121" s="44"/>
      <c r="BT121" s="724"/>
      <c r="BU121" s="724"/>
      <c r="BV121" s="724"/>
      <c r="BW121" s="724"/>
      <c r="BX121" s="724"/>
      <c r="BY121" s="724"/>
      <c r="BZ121" s="724"/>
      <c r="CA121" s="724"/>
      <c r="CB121" s="724"/>
      <c r="CC121" s="44"/>
      <c r="CD121" s="44"/>
      <c r="CE121" s="724"/>
      <c r="CF121" s="724"/>
      <c r="CG121" s="724"/>
      <c r="CH121" s="724"/>
      <c r="CI121" s="724"/>
      <c r="CJ121" s="724"/>
      <c r="CK121" s="724"/>
      <c r="CL121" s="724"/>
      <c r="CM121" s="724"/>
      <c r="CN121" s="52"/>
      <c r="CO121" s="52"/>
      <c r="CP121" s="52"/>
      <c r="CQ121" s="52"/>
      <c r="CR121" s="52"/>
      <c r="CS121" s="44"/>
      <c r="CT121" s="44"/>
      <c r="CU121" s="44"/>
      <c r="CV121" s="44"/>
      <c r="CW121" s="44"/>
      <c r="CX121" s="44"/>
    </row>
    <row r="122" spans="22:102">
      <c r="BI122" s="44"/>
      <c r="BJ122" s="44"/>
      <c r="BK122" s="44"/>
      <c r="BL122" s="44"/>
      <c r="BM122" s="44"/>
      <c r="BN122" s="44"/>
      <c r="BO122" s="44"/>
      <c r="BP122" s="44"/>
      <c r="BQ122" s="44"/>
      <c r="BR122" s="44"/>
      <c r="BS122" s="44"/>
      <c r="BT122" s="724"/>
      <c r="BU122" s="724"/>
      <c r="BV122" s="724"/>
      <c r="BW122" s="724"/>
      <c r="BX122" s="724"/>
      <c r="BY122" s="724"/>
      <c r="BZ122" s="724"/>
      <c r="CA122" s="724"/>
      <c r="CB122" s="724"/>
      <c r="CC122" s="44"/>
      <c r="CD122" s="44"/>
      <c r="CE122" s="724"/>
      <c r="CF122" s="724"/>
      <c r="CG122" s="724"/>
      <c r="CH122" s="724"/>
      <c r="CI122" s="724"/>
      <c r="CJ122" s="724"/>
      <c r="CK122" s="724"/>
      <c r="CL122" s="724"/>
      <c r="CM122" s="724"/>
      <c r="CN122" s="52"/>
      <c r="CO122" s="52"/>
      <c r="CP122" s="52"/>
      <c r="CQ122" s="52"/>
      <c r="CR122" s="52"/>
      <c r="CS122" s="44"/>
      <c r="CT122" s="44"/>
      <c r="CU122" s="44"/>
      <c r="CV122" s="44"/>
      <c r="CW122" s="44"/>
      <c r="CX122" s="44"/>
    </row>
    <row r="123" spans="22:102">
      <c r="BI123" s="65"/>
      <c r="BJ123" s="44"/>
      <c r="BK123" s="44"/>
      <c r="BL123" s="44"/>
      <c r="BM123" s="44"/>
      <c r="BN123" s="44"/>
      <c r="BO123" s="44"/>
      <c r="BP123" s="44"/>
      <c r="BQ123" s="44"/>
      <c r="BR123" s="44"/>
      <c r="BS123" s="44"/>
      <c r="BT123" s="724"/>
      <c r="BU123" s="724"/>
      <c r="BV123" s="724"/>
      <c r="BW123" s="724"/>
      <c r="BX123" s="724"/>
      <c r="BY123" s="724"/>
      <c r="BZ123" s="724"/>
      <c r="CA123" s="724"/>
      <c r="CB123" s="724"/>
      <c r="CC123" s="44"/>
      <c r="CD123" s="44"/>
      <c r="CE123" s="724"/>
      <c r="CF123" s="724"/>
      <c r="CG123" s="724"/>
      <c r="CH123" s="724"/>
      <c r="CI123" s="724"/>
      <c r="CJ123" s="724"/>
      <c r="CK123" s="724"/>
      <c r="CL123" s="724"/>
      <c r="CM123" s="724"/>
      <c r="CN123" s="52"/>
      <c r="CO123" s="52"/>
      <c r="CP123" s="52"/>
      <c r="CQ123" s="52"/>
      <c r="CR123" s="724"/>
      <c r="CS123" s="724"/>
      <c r="CT123" s="724"/>
      <c r="CU123" s="724"/>
      <c r="CV123" s="44"/>
      <c r="CW123" s="44"/>
      <c r="CX123" s="44"/>
    </row>
    <row r="124" spans="22:102">
      <c r="BI124" s="65"/>
      <c r="BJ124" s="65"/>
      <c r="BK124" s="65"/>
      <c r="BL124" s="65"/>
      <c r="BM124" s="724"/>
      <c r="BN124" s="724"/>
      <c r="BO124" s="724"/>
      <c r="BP124" s="724"/>
      <c r="BQ124" s="44"/>
      <c r="BR124" s="44"/>
      <c r="BS124" s="44"/>
      <c r="BT124" s="724"/>
      <c r="BU124" s="724"/>
      <c r="BV124" s="724"/>
      <c r="BW124" s="724"/>
      <c r="BX124" s="724"/>
      <c r="BY124" s="724"/>
      <c r="BZ124" s="724"/>
      <c r="CA124" s="724"/>
      <c r="CB124" s="724"/>
      <c r="CC124" s="44"/>
      <c r="CD124" s="44"/>
      <c r="CE124" s="724"/>
      <c r="CF124" s="724"/>
      <c r="CG124" s="724"/>
      <c r="CM124" s="724"/>
      <c r="CN124" s="52"/>
      <c r="CO124" s="52"/>
      <c r="CP124" s="52"/>
      <c r="CQ124" s="52"/>
      <c r="CR124" s="724"/>
      <c r="CS124" s="724"/>
      <c r="CT124" s="724"/>
      <c r="CU124" s="724"/>
      <c r="CV124" s="44"/>
      <c r="CW124" s="44"/>
      <c r="CX124" s="44"/>
    </row>
    <row r="125" spans="22:102">
      <c r="BI125" s="65"/>
      <c r="BJ125" s="65"/>
      <c r="BK125" s="65"/>
      <c r="BL125" s="65"/>
      <c r="BM125" s="724"/>
      <c r="BN125" s="724"/>
      <c r="BO125" s="724"/>
      <c r="BP125" s="724"/>
      <c r="BQ125" s="724"/>
      <c r="BR125" s="44"/>
      <c r="BS125" s="44"/>
      <c r="BT125" s="724"/>
      <c r="BU125" s="724"/>
      <c r="BV125" s="724"/>
      <c r="BW125" s="724"/>
      <c r="BX125" s="724"/>
      <c r="BY125" s="724"/>
      <c r="BZ125" s="724"/>
      <c r="CA125" s="724"/>
      <c r="CB125" s="724"/>
      <c r="CC125" s="44"/>
      <c r="CD125" s="44"/>
      <c r="CE125" s="724"/>
      <c r="CF125" s="724"/>
      <c r="CG125" s="724"/>
      <c r="CN125" s="52"/>
      <c r="CO125" s="52"/>
      <c r="CP125" s="52"/>
      <c r="CQ125" s="52"/>
      <c r="CR125" s="52"/>
      <c r="CS125" s="52"/>
      <c r="CT125" s="52"/>
      <c r="CU125" s="52"/>
      <c r="CV125" s="724"/>
      <c r="CW125" s="724"/>
      <c r="CX125" s="724"/>
    </row>
    <row r="126" spans="22:102">
      <c r="BI126" s="724"/>
      <c r="BJ126" s="724"/>
      <c r="BK126" s="724"/>
      <c r="BL126" s="724"/>
      <c r="BM126" s="724"/>
      <c r="BN126" s="724"/>
      <c r="BO126" s="724"/>
      <c r="BP126" s="724"/>
      <c r="BQ126" s="724"/>
      <c r="BR126" s="44"/>
      <c r="BS126" s="44"/>
      <c r="BT126" s="724"/>
      <c r="BU126" s="724"/>
      <c r="BV126" s="724"/>
      <c r="BW126" s="724"/>
      <c r="BX126" s="724"/>
      <c r="BY126" s="724"/>
      <c r="BZ126" s="724"/>
      <c r="CA126" s="724"/>
      <c r="CB126" s="724"/>
      <c r="CC126" s="44"/>
      <c r="CD126" s="44"/>
      <c r="CN126" s="52"/>
      <c r="CO126" s="52"/>
      <c r="CP126" s="724"/>
      <c r="CQ126" s="724"/>
      <c r="CR126" s="724"/>
      <c r="CS126" s="724"/>
      <c r="CT126" s="724"/>
      <c r="CU126" s="724"/>
      <c r="CV126" s="724"/>
      <c r="CW126" s="724"/>
      <c r="CX126" s="724"/>
    </row>
    <row r="127" spans="22:102">
      <c r="BI127" s="724"/>
      <c r="BJ127" s="724"/>
      <c r="BK127" s="724"/>
      <c r="BL127" s="724"/>
      <c r="BM127" s="724"/>
      <c r="BN127" s="724"/>
      <c r="BO127" s="724"/>
      <c r="BP127" s="724"/>
      <c r="BQ127" s="724"/>
      <c r="BR127" s="44"/>
      <c r="BS127" s="44"/>
      <c r="BT127" s="724"/>
      <c r="BU127" s="724"/>
      <c r="BV127" s="724"/>
      <c r="BW127" s="724"/>
      <c r="BX127" s="724"/>
      <c r="BY127" s="724"/>
      <c r="BZ127" s="724"/>
      <c r="CA127" s="724"/>
      <c r="CB127" s="724"/>
      <c r="CC127" s="44"/>
      <c r="CD127" s="44"/>
      <c r="CN127" s="52"/>
      <c r="CO127" s="52"/>
      <c r="CP127" s="724"/>
      <c r="CQ127" s="724"/>
      <c r="CR127" s="724"/>
      <c r="CS127" s="724"/>
      <c r="CT127" s="724"/>
      <c r="CU127" s="724"/>
      <c r="CV127" s="724"/>
      <c r="CW127" s="724"/>
      <c r="CX127" s="724"/>
    </row>
    <row r="128" spans="22:102">
      <c r="BI128" s="724"/>
      <c r="BJ128" s="724"/>
      <c r="BK128" s="724"/>
      <c r="BL128" s="724"/>
      <c r="BM128" s="724"/>
      <c r="BN128" s="724"/>
      <c r="BO128" s="724"/>
      <c r="BP128" s="724"/>
      <c r="BQ128" s="724"/>
      <c r="BR128" s="44"/>
      <c r="BS128" s="44"/>
      <c r="BT128" s="724"/>
      <c r="BU128" s="724"/>
      <c r="BV128" s="724"/>
      <c r="BW128" s="724"/>
      <c r="BX128" s="724"/>
      <c r="BY128" s="724"/>
      <c r="BZ128" s="724"/>
      <c r="CA128" s="724"/>
      <c r="CB128" s="724"/>
      <c r="CC128" s="44"/>
      <c r="CD128" s="44"/>
      <c r="CN128" s="44"/>
      <c r="CO128" s="52"/>
      <c r="CP128" s="724"/>
      <c r="CQ128" s="724"/>
      <c r="CR128" s="724"/>
      <c r="CS128" s="724"/>
      <c r="CT128" s="724"/>
      <c r="CU128" s="724"/>
      <c r="CV128" s="724"/>
      <c r="CW128" s="724"/>
      <c r="CX128" s="724"/>
    </row>
    <row r="129" spans="61:102" ht="15" customHeight="1">
      <c r="BI129" s="724"/>
      <c r="BJ129" s="724"/>
      <c r="BK129" s="724"/>
      <c r="BL129" s="724"/>
      <c r="BM129" s="724"/>
      <c r="BN129" s="724"/>
      <c r="BO129" s="724"/>
      <c r="BP129" s="724"/>
      <c r="BQ129" s="724"/>
      <c r="BR129" s="724"/>
      <c r="BS129" s="724"/>
      <c r="BT129" s="724"/>
      <c r="BU129" s="724"/>
      <c r="BV129" s="724"/>
      <c r="BW129" s="724"/>
      <c r="BX129" s="724"/>
      <c r="BY129" s="724"/>
      <c r="BZ129" s="724"/>
      <c r="CA129" s="724"/>
      <c r="CB129" s="724"/>
      <c r="CC129" s="724"/>
      <c r="CD129" s="724"/>
      <c r="CN129" s="724"/>
      <c r="CO129" s="724"/>
      <c r="CP129" s="724"/>
      <c r="CQ129" s="724"/>
      <c r="CR129" s="724"/>
      <c r="CS129" s="724"/>
      <c r="CT129" s="724"/>
      <c r="CU129" s="724"/>
      <c r="CV129" s="724"/>
      <c r="CW129" s="724"/>
      <c r="CX129" s="724"/>
    </row>
    <row r="130" spans="61:102" ht="15" customHeight="1">
      <c r="BI130" s="724"/>
      <c r="BJ130" s="724"/>
      <c r="BK130" s="724"/>
      <c r="BL130" s="724"/>
      <c r="BM130" s="724"/>
      <c r="BN130" s="724"/>
      <c r="BO130" s="724"/>
      <c r="BP130" s="724"/>
      <c r="BQ130" s="724"/>
      <c r="BR130" s="724"/>
      <c r="BS130" s="724"/>
      <c r="BT130" s="724"/>
      <c r="BU130" s="724"/>
      <c r="BV130" s="724"/>
      <c r="BW130" s="724"/>
      <c r="BX130" s="724"/>
      <c r="BY130" s="724"/>
      <c r="BZ130" s="724"/>
      <c r="CA130" s="724"/>
      <c r="CB130" s="724"/>
      <c r="CC130" s="724"/>
      <c r="CD130" s="724"/>
      <c r="CN130" s="724"/>
      <c r="CO130" s="724"/>
      <c r="CP130" s="724"/>
      <c r="CQ130" s="724"/>
      <c r="CR130" s="724"/>
      <c r="CS130" s="724"/>
      <c r="CT130" s="724"/>
      <c r="CU130" s="724"/>
      <c r="CV130" s="724"/>
      <c r="CW130" s="724"/>
      <c r="CX130" s="724"/>
    </row>
    <row r="131" spans="61:102" ht="15" customHeight="1">
      <c r="BI131" s="724"/>
      <c r="BJ131" s="724"/>
      <c r="BK131" s="724"/>
      <c r="BL131" s="724"/>
      <c r="BM131" s="724"/>
      <c r="BN131" s="724"/>
      <c r="BO131" s="724"/>
      <c r="BP131" s="724"/>
      <c r="BQ131" s="724"/>
      <c r="BR131" s="724"/>
      <c r="BS131" s="724"/>
      <c r="BT131" s="724"/>
      <c r="BU131" s="724"/>
      <c r="BV131" s="724"/>
      <c r="BW131" s="724"/>
      <c r="BX131" s="724"/>
      <c r="BY131" s="724"/>
      <c r="BZ131" s="724"/>
      <c r="CA131" s="724"/>
      <c r="CB131" s="724"/>
      <c r="CC131" s="724"/>
      <c r="CD131" s="724"/>
      <c r="CN131" s="724"/>
      <c r="CO131" s="724"/>
      <c r="CP131" s="724"/>
      <c r="CQ131" s="724"/>
      <c r="CR131" s="724"/>
      <c r="CS131" s="724"/>
      <c r="CT131" s="724"/>
      <c r="CU131" s="724"/>
      <c r="CV131" s="724"/>
      <c r="CW131" s="724"/>
      <c r="CX131" s="724"/>
    </row>
    <row r="132" spans="61:102" ht="15" customHeight="1">
      <c r="BI132" s="724"/>
      <c r="BJ132" s="724"/>
      <c r="BK132" s="724"/>
      <c r="BL132" s="724"/>
      <c r="BM132" s="724"/>
      <c r="BN132" s="724"/>
      <c r="BO132" s="724"/>
      <c r="BP132" s="724"/>
      <c r="BQ132" s="724"/>
      <c r="BR132" s="724"/>
      <c r="BS132" s="724"/>
      <c r="BT132" s="724"/>
      <c r="BU132" s="724"/>
      <c r="BV132" s="724"/>
      <c r="BW132" s="724"/>
      <c r="BX132" s="724"/>
      <c r="BY132" s="724"/>
      <c r="BZ132" s="724"/>
      <c r="CA132" s="724"/>
      <c r="CB132" s="724"/>
      <c r="CC132" s="724"/>
      <c r="CD132" s="724"/>
      <c r="CN132" s="724"/>
      <c r="CO132" s="724"/>
      <c r="CP132" s="724"/>
      <c r="CQ132" s="724"/>
      <c r="CR132" s="724"/>
      <c r="CS132" s="724"/>
      <c r="CT132" s="724"/>
      <c r="CU132" s="724"/>
      <c r="CV132" s="724"/>
      <c r="CW132" s="724"/>
      <c r="CX132" s="724"/>
    </row>
    <row r="133" spans="61:102" ht="15" customHeight="1">
      <c r="BI133" s="724"/>
      <c r="BJ133" s="724"/>
      <c r="BK133" s="724"/>
      <c r="BL133" s="724"/>
      <c r="BM133" s="724"/>
      <c r="BN133" s="724"/>
      <c r="BO133" s="724"/>
      <c r="BP133" s="724"/>
      <c r="BQ133" s="724"/>
      <c r="BR133" s="724"/>
      <c r="BS133" s="724"/>
      <c r="CB133" s="724"/>
      <c r="CC133" s="724"/>
      <c r="CD133" s="724"/>
      <c r="CN133" s="724"/>
      <c r="CO133" s="724"/>
      <c r="CP133" s="724"/>
      <c r="CQ133" s="724"/>
      <c r="CR133" s="724"/>
      <c r="CS133" s="724"/>
      <c r="CT133" s="724"/>
      <c r="CU133" s="724"/>
      <c r="CV133" s="724"/>
      <c r="CW133" s="724"/>
      <c r="CX133" s="724"/>
    </row>
    <row r="134" spans="61:102" ht="15" customHeight="1">
      <c r="BI134" s="724"/>
      <c r="BJ134" s="724"/>
      <c r="BK134" s="724"/>
      <c r="BL134" s="724"/>
      <c r="BM134" s="724"/>
      <c r="BN134" s="724"/>
      <c r="BO134" s="724"/>
      <c r="BP134" s="724"/>
      <c r="BQ134" s="724"/>
      <c r="BR134" s="724"/>
      <c r="BS134" s="724"/>
      <c r="CC134" s="724"/>
      <c r="CD134" s="724"/>
      <c r="CN134" s="724"/>
      <c r="CO134" s="724"/>
      <c r="CP134" s="724"/>
      <c r="CQ134" s="724"/>
      <c r="CR134" s="724"/>
      <c r="CS134" s="724"/>
      <c r="CT134" s="724"/>
      <c r="CU134" s="724"/>
      <c r="CV134" s="724"/>
      <c r="CW134" s="724"/>
      <c r="CX134" s="724"/>
    </row>
    <row r="135" spans="61:102" ht="15" customHeight="1">
      <c r="BI135" s="724"/>
      <c r="BJ135" s="724"/>
      <c r="BK135" s="724"/>
      <c r="BL135" s="724"/>
      <c r="BM135" s="724"/>
      <c r="BN135" s="724"/>
      <c r="BO135" s="724"/>
      <c r="BP135" s="724"/>
      <c r="BQ135" s="724"/>
      <c r="BR135" s="724"/>
      <c r="BS135" s="724"/>
      <c r="CC135" s="724"/>
      <c r="CD135" s="724"/>
      <c r="CN135" s="724"/>
      <c r="CO135" s="724"/>
      <c r="CP135" s="724"/>
      <c r="CQ135" s="724"/>
      <c r="CR135" s="724"/>
      <c r="CS135" s="724"/>
      <c r="CT135" s="724"/>
      <c r="CU135" s="724"/>
      <c r="CV135" s="724"/>
      <c r="CW135" s="724"/>
      <c r="CX135" s="724"/>
    </row>
    <row r="136" spans="61:102" ht="15" customHeight="1">
      <c r="BI136" s="724"/>
      <c r="BJ136" s="724"/>
      <c r="BK136" s="724"/>
      <c r="BL136" s="724"/>
      <c r="BM136" s="724"/>
      <c r="BN136" s="724"/>
      <c r="BO136" s="724"/>
      <c r="BP136" s="724"/>
      <c r="BQ136" s="724"/>
      <c r="BR136" s="724"/>
      <c r="BS136" s="724"/>
      <c r="CC136" s="724"/>
      <c r="CD136" s="724"/>
      <c r="CN136" s="724"/>
      <c r="CO136" s="724"/>
      <c r="CP136" s="724"/>
      <c r="CQ136" s="724"/>
      <c r="CR136" s="724"/>
      <c r="CS136" s="724"/>
      <c r="CT136" s="724"/>
      <c r="CU136" s="724"/>
      <c r="CV136" s="724"/>
      <c r="CW136" s="724"/>
      <c r="CX136" s="724"/>
    </row>
    <row r="137" spans="61:102" ht="15" customHeight="1">
      <c r="BI137" s="724"/>
      <c r="BJ137" s="724"/>
      <c r="BK137" s="724"/>
      <c r="BL137" s="724"/>
      <c r="BM137" s="724"/>
      <c r="BN137" s="724"/>
      <c r="BO137" s="724"/>
      <c r="BP137" s="724"/>
      <c r="BQ137" s="724"/>
      <c r="BR137" s="724"/>
      <c r="BS137" s="724"/>
      <c r="CC137" s="724"/>
      <c r="CD137" s="724"/>
      <c r="CN137" s="724"/>
      <c r="CO137" s="724"/>
      <c r="CP137" s="724"/>
      <c r="CQ137" s="724"/>
      <c r="CR137" s="724"/>
      <c r="CS137" s="724"/>
      <c r="CT137" s="724"/>
      <c r="CU137" s="724"/>
      <c r="CV137" s="724"/>
      <c r="CW137" s="724"/>
      <c r="CX137" s="724"/>
    </row>
    <row r="138" spans="61:102" ht="15" customHeight="1">
      <c r="BI138" s="724"/>
      <c r="BJ138" s="724"/>
      <c r="BK138" s="724"/>
      <c r="BL138" s="724"/>
      <c r="BM138" s="724"/>
      <c r="BN138" s="724"/>
      <c r="BO138" s="724"/>
      <c r="BP138" s="724"/>
      <c r="BQ138" s="724"/>
      <c r="BR138" s="724"/>
      <c r="BS138" s="724"/>
      <c r="CC138" s="724"/>
      <c r="CD138" s="724"/>
      <c r="CN138" s="724"/>
      <c r="CO138" s="724"/>
      <c r="CP138" s="724"/>
      <c r="CQ138" s="724"/>
      <c r="CR138" s="724"/>
      <c r="CS138" s="724"/>
      <c r="CT138" s="724"/>
      <c r="CU138" s="724"/>
      <c r="CV138" s="724"/>
      <c r="CW138" s="724"/>
      <c r="CX138" s="724"/>
    </row>
    <row r="139" spans="61:102" ht="15" customHeight="1">
      <c r="BQ139" s="724"/>
      <c r="BR139" s="724"/>
      <c r="BS139" s="724"/>
      <c r="CC139" s="724"/>
      <c r="CD139" s="724"/>
      <c r="CN139" s="724"/>
      <c r="CO139" s="724"/>
      <c r="CP139" s="724"/>
      <c r="CQ139" s="724"/>
      <c r="CR139" s="724"/>
      <c r="CS139" s="724"/>
      <c r="CT139" s="724"/>
      <c r="CU139" s="724"/>
      <c r="CV139" s="724"/>
      <c r="CW139" s="724"/>
      <c r="CX139" s="724"/>
    </row>
    <row r="140" spans="61:102" ht="15" customHeight="1">
      <c r="BR140" s="724"/>
      <c r="BS140" s="724"/>
      <c r="CC140" s="724"/>
      <c r="CD140" s="724"/>
      <c r="CN140" s="724"/>
      <c r="CO140" s="724"/>
      <c r="CP140" s="724"/>
      <c r="CQ140" s="724"/>
      <c r="CR140" s="724"/>
      <c r="CS140" s="724"/>
      <c r="CT140" s="724"/>
      <c r="CU140" s="724"/>
      <c r="CV140" s="724"/>
      <c r="CW140" s="724"/>
      <c r="CX140" s="724"/>
    </row>
    <row r="141" spans="61:102" ht="15" customHeight="1">
      <c r="BR141" s="724"/>
      <c r="BS141" s="724"/>
      <c r="CC141" s="724"/>
      <c r="CD141" s="724"/>
      <c r="CN141" s="724"/>
      <c r="CO141" s="724"/>
    </row>
    <row r="142" spans="61:102" ht="15" customHeight="1">
      <c r="BR142" s="724"/>
      <c r="BS142" s="724"/>
      <c r="CC142" s="724"/>
      <c r="CD142" s="724"/>
      <c r="CN142" s="724"/>
      <c r="CO142" s="724"/>
    </row>
    <row r="143" spans="61:102" ht="15" customHeight="1">
      <c r="BR143" s="724"/>
      <c r="BS143" s="724"/>
      <c r="CC143" s="724"/>
      <c r="CD143" s="724"/>
      <c r="CN143" s="724"/>
      <c r="CO143" s="724"/>
    </row>
  </sheetData>
  <autoFilter ref="H1:H45" xr:uid="{A370DC99-A71C-4078-B8F7-D0576E996301}"/>
  <mergeCells count="106">
    <mergeCell ref="A1:A2"/>
    <mergeCell ref="B1:B2"/>
    <mergeCell ref="C1:C2"/>
    <mergeCell ref="D1:D2"/>
    <mergeCell ref="E1:E2"/>
    <mergeCell ref="F1:F2"/>
    <mergeCell ref="O1:P1"/>
    <mergeCell ref="Q1:R1"/>
    <mergeCell ref="S1:S2"/>
    <mergeCell ref="T1:U1"/>
    <mergeCell ref="V1:V2"/>
    <mergeCell ref="W1:W2"/>
    <mergeCell ref="G1:G2"/>
    <mergeCell ref="H1:H2"/>
    <mergeCell ref="I1:I2"/>
    <mergeCell ref="J1:J2"/>
    <mergeCell ref="L1:M1"/>
    <mergeCell ref="N1:N2"/>
    <mergeCell ref="AF1:AG1"/>
    <mergeCell ref="AH1:AH2"/>
    <mergeCell ref="AI1:AI2"/>
    <mergeCell ref="AJ1:AJ2"/>
    <mergeCell ref="AK1:AL1"/>
    <mergeCell ref="AM1:AM2"/>
    <mergeCell ref="X1:Y1"/>
    <mergeCell ref="Z1:Z2"/>
    <mergeCell ref="AA1:AA2"/>
    <mergeCell ref="AB1:AC1"/>
    <mergeCell ref="AD1:AD2"/>
    <mergeCell ref="AE1:AE2"/>
    <mergeCell ref="AV1:AV2"/>
    <mergeCell ref="AW1:AW2"/>
    <mergeCell ref="AX1:AX2"/>
    <mergeCell ref="AY1:AY2"/>
    <mergeCell ref="AZ1:AZ2"/>
    <mergeCell ref="BA1:BA2"/>
    <mergeCell ref="AN1:AN2"/>
    <mergeCell ref="AO1:AP1"/>
    <mergeCell ref="AQ1:AQ2"/>
    <mergeCell ref="AR1:AS1"/>
    <mergeCell ref="AT1:AT2"/>
    <mergeCell ref="AU1:AU2"/>
    <mergeCell ref="BK1:BK2"/>
    <mergeCell ref="BL1:BL2"/>
    <mergeCell ref="BM1:BM2"/>
    <mergeCell ref="BN1:BN2"/>
    <mergeCell ref="BO1:BO2"/>
    <mergeCell ref="BP1:BP2"/>
    <mergeCell ref="BB1:BB2"/>
    <mergeCell ref="BC1:BC2"/>
    <mergeCell ref="BD1:BD2"/>
    <mergeCell ref="BE1:BE2"/>
    <mergeCell ref="BF1:BF2"/>
    <mergeCell ref="BJ1:BJ2"/>
    <mergeCell ref="CB1:CB2"/>
    <mergeCell ref="CC1:CC2"/>
    <mergeCell ref="CF1:CF2"/>
    <mergeCell ref="BQ1:BQ2"/>
    <mergeCell ref="BR1:BR2"/>
    <mergeCell ref="BU1:BU2"/>
    <mergeCell ref="BV1:BV2"/>
    <mergeCell ref="BW1:BW2"/>
    <mergeCell ref="BX1:BX2"/>
    <mergeCell ref="A3:A10"/>
    <mergeCell ref="A11:A24"/>
    <mergeCell ref="A25:A35"/>
    <mergeCell ref="A36:A42"/>
    <mergeCell ref="CU1:CU2"/>
    <mergeCell ref="CV1:CV2"/>
    <mergeCell ref="CW1:CW2"/>
    <mergeCell ref="CX1:CX2"/>
    <mergeCell ref="CY1:CY2"/>
    <mergeCell ref="CM1:CM2"/>
    <mergeCell ref="CN1:CN2"/>
    <mergeCell ref="CQ1:CQ2"/>
    <mergeCell ref="CR1:CR2"/>
    <mergeCell ref="CS1:CS2"/>
    <mergeCell ref="CT1:CT2"/>
    <mergeCell ref="CG1:CG2"/>
    <mergeCell ref="CH1:CH2"/>
    <mergeCell ref="CI1:CI2"/>
    <mergeCell ref="CJ1:CJ2"/>
    <mergeCell ref="CK1:CK2"/>
    <mergeCell ref="CL1:CL2"/>
    <mergeCell ref="BY1:BY2"/>
    <mergeCell ref="BZ1:BZ2"/>
    <mergeCell ref="CA1:CA2"/>
    <mergeCell ref="A43:A45"/>
    <mergeCell ref="AF49:AF50"/>
    <mergeCell ref="AF55:AF56"/>
    <mergeCell ref="BD61:BF61"/>
    <mergeCell ref="AO64:AP64"/>
    <mergeCell ref="I65:J65"/>
    <mergeCell ref="AO73:AP73"/>
    <mergeCell ref="I74:J74"/>
    <mergeCell ref="L53:L54"/>
    <mergeCell ref="M53:M54"/>
    <mergeCell ref="N53:N54"/>
    <mergeCell ref="S53:S54"/>
    <mergeCell ref="I49:J49"/>
    <mergeCell ref="M49:M50"/>
    <mergeCell ref="N49:N50"/>
    <mergeCell ref="M51:M52"/>
    <mergeCell ref="N51:N52"/>
    <mergeCell ref="U48:V48"/>
    <mergeCell ref="AO48:AP48"/>
  </mergeCells>
  <conditionalFormatting sqref="K3">
    <cfRule type="cellIs" dxfId="246" priority="28" operator="equal">
      <formula>"More than 72 Hours"</formula>
    </cfRule>
  </conditionalFormatting>
  <conditionalFormatting sqref="K3:K45">
    <cfRule type="cellIs" dxfId="245" priority="24" operator="equal">
      <formula>"Escalated( مصعدة)"</formula>
    </cfRule>
    <cfRule type="cellIs" dxfId="244" priority="25" operator="equal">
      <formula>"24 Hours"</formula>
    </cfRule>
    <cfRule type="cellIs" dxfId="243" priority="26" operator="equal">
      <formula>"48 Hours"</formula>
    </cfRule>
    <cfRule type="cellIs" dxfId="242" priority="27" operator="equal">
      <formula>"72 Hours"</formula>
    </cfRule>
  </conditionalFormatting>
  <conditionalFormatting sqref="K4:K45">
    <cfRule type="cellIs" dxfId="241" priority="32" operator="equal">
      <formula>"More than 72 hours"</formula>
    </cfRule>
  </conditionalFormatting>
  <conditionalFormatting sqref="BE3:BE45">
    <cfRule type="cellIs" dxfId="240" priority="22" operator="equal">
      <formula>"Patient"</formula>
    </cfRule>
    <cfRule type="cellIs" dxfId="239" priority="23" operator="equal">
      <formula>"Hospital"</formula>
    </cfRule>
  </conditionalFormatting>
  <conditionalFormatting sqref="BI73">
    <cfRule type="cellIs" dxfId="238" priority="29" operator="equal">
      <formula>"Dissatisfied"</formula>
    </cfRule>
    <cfRule type="cellIs" dxfId="237" priority="30" operator="equal">
      <formula>"Neutral"</formula>
    </cfRule>
    <cfRule type="cellIs" dxfId="236" priority="31" operator="equal">
      <formula>"Satisfied"</formula>
    </cfRule>
  </conditionalFormatting>
  <conditionalFormatting sqref="BR3:BR14">
    <cfRule type="cellIs" dxfId="235" priority="17" operator="equal">
      <formula>"Escalated( مصعدة)"</formula>
    </cfRule>
    <cfRule type="cellIs" dxfId="234" priority="18" operator="equal">
      <formula>"24 Hours"</formula>
    </cfRule>
    <cfRule type="cellIs" dxfId="233" priority="19" operator="equal">
      <formula>"48 Hours"</formula>
    </cfRule>
    <cfRule type="cellIs" dxfId="232" priority="20" operator="equal">
      <formula>"72 Hours"</formula>
    </cfRule>
    <cfRule type="cellIs" dxfId="231" priority="21" operator="equal">
      <formula>"More than 72 hours"</formula>
    </cfRule>
  </conditionalFormatting>
  <conditionalFormatting sqref="CC3:CC10">
    <cfRule type="cellIs" dxfId="230" priority="12" operator="equal">
      <formula>"Escalated( مصعدة)"</formula>
    </cfRule>
    <cfRule type="cellIs" dxfId="229" priority="13" operator="equal">
      <formula>"24 Hours"</formula>
    </cfRule>
    <cfRule type="cellIs" dxfId="228" priority="14" operator="equal">
      <formula>"48 Hours"</formula>
    </cfRule>
    <cfRule type="cellIs" dxfId="227" priority="15" operator="equal">
      <formula>"72 Hours"</formula>
    </cfRule>
    <cfRule type="cellIs" dxfId="226" priority="16" operator="equal">
      <formula>"More than 72 hours"</formula>
    </cfRule>
  </conditionalFormatting>
  <conditionalFormatting sqref="CN3:CN11">
    <cfRule type="cellIs" dxfId="225" priority="7" operator="equal">
      <formula>"Escalated( مصعدة)"</formula>
    </cfRule>
    <cfRule type="cellIs" dxfId="224" priority="8" operator="equal">
      <formula>"24 Hours"</formula>
    </cfRule>
    <cfRule type="cellIs" dxfId="223" priority="9" operator="equal">
      <formula>"48 Hours"</formula>
    </cfRule>
    <cfRule type="cellIs" dxfId="222" priority="10" operator="equal">
      <formula>"72 Hours"</formula>
    </cfRule>
    <cfRule type="cellIs" dxfId="221" priority="11" operator="equal">
      <formula>"More than 72 hours"</formula>
    </cfRule>
  </conditionalFormatting>
  <conditionalFormatting sqref="CY3">
    <cfRule type="cellIs" dxfId="220" priority="5" operator="equal">
      <formula>"More than 72 Hours"</formula>
    </cfRule>
  </conditionalFormatting>
  <conditionalFormatting sqref="CY3:CY16">
    <cfRule type="cellIs" dxfId="219" priority="1" operator="equal">
      <formula>"Escalated( مصعدة)"</formula>
    </cfRule>
    <cfRule type="cellIs" dxfId="218" priority="2" operator="equal">
      <formula>"24 Hours"</formula>
    </cfRule>
    <cfRule type="cellIs" dxfId="217" priority="3" operator="equal">
      <formula>"48 Hours"</formula>
    </cfRule>
    <cfRule type="cellIs" dxfId="216" priority="4" operator="equal">
      <formula>"72 Hours"</formula>
    </cfRule>
  </conditionalFormatting>
  <conditionalFormatting sqref="CY4:CY16">
    <cfRule type="cellIs" dxfId="215" priority="6" operator="equal">
      <formula>"More than 72 hours"</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vt:i4>
      </vt:variant>
    </vt:vector>
  </HeadingPairs>
  <TitlesOfParts>
    <vt:vector size="15" baseType="lpstr">
      <vt:lpstr>Dropdown</vt:lpstr>
      <vt:lpstr>January 2023 </vt:lpstr>
      <vt:lpstr>February 2023</vt:lpstr>
      <vt:lpstr>March 2023</vt:lpstr>
      <vt:lpstr>April 2023 </vt:lpstr>
      <vt:lpstr>May 2023</vt:lpstr>
      <vt:lpstr>June 2023</vt:lpstr>
      <vt:lpstr>July 2023</vt:lpstr>
      <vt:lpstr>August 2023</vt:lpstr>
      <vt:lpstr>September 2023</vt:lpstr>
      <vt:lpstr>October 2023</vt:lpstr>
      <vt:lpstr>November 2023</vt:lpstr>
      <vt:lpstr>December 2023</vt:lpstr>
      <vt:lpstr>A</vt:lpstr>
      <vt:lpstr>B54\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Nuzha PR012</dc:creator>
  <cp:keywords/>
  <dc:description/>
  <cp:lastModifiedBy>Atheer Alqahtani</cp:lastModifiedBy>
  <cp:revision/>
  <dcterms:created xsi:type="dcterms:W3CDTF">2026-02-03T09:13:40Z</dcterms:created>
  <dcterms:modified xsi:type="dcterms:W3CDTF">2026-03-18T12:26:46Z</dcterms:modified>
  <cp:category/>
  <cp:contentStatus/>
</cp:coreProperties>
</file>